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AVIDSONKA\Documents\ANALYSIS\Area20\WCVI-SanJuan-Juvenile\data\archive\"/>
    </mc:Choice>
  </mc:AlternateContent>
  <xr:revisionPtr revIDLastSave="0" documentId="13_ncr:1_{3A4B64A3-4319-4D14-9451-7A6185F73EA5}" xr6:coauthVersionLast="47" xr6:coauthVersionMax="47" xr10:uidLastSave="{00000000-0000-0000-0000-000000000000}"/>
  <bookViews>
    <workbookView xWindow="-120" yWindow="-120" windowWidth="29040" windowHeight="15720" xr2:uid="{935E607F-D1EB-4179-9E88-CDF30B3E5B36}"/>
  </bookViews>
  <sheets>
    <sheet name="sample_event_meta" sheetId="1" r:id="rId1"/>
    <sheet name="enviro" sheetId="6" r:id="rId2"/>
    <sheet name="set_totals" sheetId="2" r:id="rId3"/>
    <sheet name="biosampling" sheetId="4" r:id="rId4"/>
    <sheet name="mark-release" sheetId="3" r:id="rId5"/>
    <sheet name="Sheet4" sheetId="5" r:id="rId6"/>
    <sheet name="lethal sample pivot" sheetId="7" r:id="rId7"/>
    <sheet name="Samples missing data" sheetId="8" r:id="rId8"/>
  </sheets>
  <definedNames>
    <definedName name="_xlnm._FilterDatabase" localSheetId="3" hidden="1">biosampling!$A$1:$BH$5846</definedName>
    <definedName name="_xlnm._FilterDatabase" localSheetId="0" hidden="1">sample_event_meta!$A$1:$V$588</definedName>
    <definedName name="_xlnm._FilterDatabase" localSheetId="2" hidden="1">set_totals!$A$1:$R$801</definedName>
  </definedNames>
  <calcPr calcId="191029"/>
  <pivotCaches>
    <pivotCache cacheId="0" r:id="rId9"/>
    <pivotCache cacheId="1" r:id="rId10"/>
    <pivotCache cacheId="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2" i="1" l="1"/>
  <c r="C128" i="2" s="1"/>
  <c r="U33" i="1"/>
  <c r="A50" i="6" s="1"/>
  <c r="B50" i="6" s="1"/>
  <c r="U34" i="1"/>
  <c r="A54" i="6" s="1"/>
  <c r="B54" i="6" s="1"/>
  <c r="U35" i="1"/>
  <c r="A55" i="6" s="1"/>
  <c r="B55" i="6" s="1"/>
  <c r="U36" i="1"/>
  <c r="C139" i="2" s="1"/>
  <c r="D139" i="2" s="1"/>
  <c r="E139" i="2" s="1"/>
  <c r="U37" i="1"/>
  <c r="C1307" i="4" s="1"/>
  <c r="U38" i="1"/>
  <c r="A61" i="6" s="1"/>
  <c r="B61" i="6" s="1"/>
  <c r="U39" i="1"/>
  <c r="C150" i="2" s="1"/>
  <c r="U40" i="1"/>
  <c r="C153" i="2" s="1"/>
  <c r="U41" i="1"/>
  <c r="C160" i="2" s="1"/>
  <c r="U42" i="1"/>
  <c r="A75" i="6" s="1"/>
  <c r="B75" i="6" s="1"/>
  <c r="U43" i="1"/>
  <c r="A78" i="6" s="1"/>
  <c r="B78" i="6" s="1"/>
  <c r="U44" i="1"/>
  <c r="A81" i="6" s="1"/>
  <c r="B81" i="6" s="1"/>
  <c r="U45" i="1"/>
  <c r="C170" i="2" s="1"/>
  <c r="C1393" i="4" s="1"/>
  <c r="U46" i="1"/>
  <c r="C171" i="2" s="1"/>
  <c r="U47" i="1"/>
  <c r="C172" i="2" s="1"/>
  <c r="U48" i="1"/>
  <c r="C175" i="2" s="1"/>
  <c r="U49" i="1"/>
  <c r="C177" i="2" s="1"/>
  <c r="U50" i="1"/>
  <c r="A98" i="6" s="1"/>
  <c r="B98" i="6" s="1"/>
  <c r="U51" i="1"/>
  <c r="C179" i="2" s="1"/>
  <c r="U52" i="1"/>
  <c r="C182" i="2" s="1"/>
  <c r="U53" i="1"/>
  <c r="C186" i="2" s="1"/>
  <c r="U54" i="1"/>
  <c r="A109" i="6" s="1"/>
  <c r="B109" i="6" s="1"/>
  <c r="U55" i="1"/>
  <c r="C190" i="2" s="1"/>
  <c r="D190" i="2" s="1"/>
  <c r="E190" i="2" s="1"/>
  <c r="U56" i="1"/>
  <c r="C192" i="2" s="1"/>
  <c r="U57" i="1"/>
  <c r="C195" i="2" s="1"/>
  <c r="U58" i="1"/>
  <c r="C198" i="2" s="1"/>
  <c r="U59" i="1"/>
  <c r="A126" i="6" s="1"/>
  <c r="B126" i="6" s="1"/>
  <c r="U31" i="1"/>
  <c r="C123" i="2" s="1"/>
  <c r="D123" i="2" s="1"/>
  <c r="C143" i="2" l="1"/>
  <c r="C159" i="2"/>
  <c r="C169" i="2"/>
  <c r="A105" i="6"/>
  <c r="B105" i="6" s="1"/>
  <c r="C191" i="2"/>
  <c r="A48" i="6"/>
  <c r="B48" i="6" s="1"/>
  <c r="A63" i="6"/>
  <c r="B63" i="6" s="1"/>
  <c r="C158" i="2"/>
  <c r="A86" i="6"/>
  <c r="B86" i="6" s="1"/>
  <c r="C184" i="2"/>
  <c r="C127" i="2"/>
  <c r="A62" i="6"/>
  <c r="B62" i="6" s="1"/>
  <c r="A74" i="6"/>
  <c r="B74" i="6" s="1"/>
  <c r="A88" i="6"/>
  <c r="B88" i="6" s="1"/>
  <c r="A106" i="6"/>
  <c r="B106" i="6" s="1"/>
  <c r="A118" i="6"/>
  <c r="B118" i="6" s="1"/>
  <c r="A49" i="6"/>
  <c r="B49" i="6" s="1"/>
  <c r="C147" i="2"/>
  <c r="C1310" i="4"/>
  <c r="A108" i="6"/>
  <c r="B108" i="6" s="1"/>
  <c r="C194" i="2"/>
  <c r="C122" i="2"/>
  <c r="C129" i="2"/>
  <c r="D129" i="2" s="1"/>
  <c r="E129" i="2" s="1"/>
  <c r="A67" i="6"/>
  <c r="B67" i="6" s="1"/>
  <c r="C1306" i="4"/>
  <c r="A92" i="6"/>
  <c r="B92" i="6" s="1"/>
  <c r="C187" i="2"/>
  <c r="A53" i="6"/>
  <c r="B53" i="6" s="1"/>
  <c r="A68" i="6"/>
  <c r="B68" i="6" s="1"/>
  <c r="C1305" i="4"/>
  <c r="C174" i="2"/>
  <c r="A111" i="6"/>
  <c r="B111" i="6" s="1"/>
  <c r="A43" i="6"/>
  <c r="B43" i="6" s="1"/>
  <c r="A60" i="6"/>
  <c r="B60" i="6" s="1"/>
  <c r="C154" i="2"/>
  <c r="C1302" i="4"/>
  <c r="A95" i="6"/>
  <c r="B95" i="6" s="1"/>
  <c r="A110" i="6"/>
  <c r="B110" i="6" s="1"/>
  <c r="A59" i="6"/>
  <c r="B59" i="6" s="1"/>
  <c r="A72" i="6"/>
  <c r="B72" i="6" s="1"/>
  <c r="A80" i="6"/>
  <c r="B80" i="6" s="1"/>
  <c r="A103" i="6"/>
  <c r="B103" i="6" s="1"/>
  <c r="A115" i="6"/>
  <c r="B115" i="6" s="1"/>
  <c r="A122" i="6"/>
  <c r="B122" i="6" s="1"/>
  <c r="C1280" i="4"/>
  <c r="C1285" i="4"/>
  <c r="C1286" i="4"/>
  <c r="C1283" i="4"/>
  <c r="C1287" i="4"/>
  <c r="C1279" i="4"/>
  <c r="C1278" i="4"/>
  <c r="C1427" i="4"/>
  <c r="C1429" i="4"/>
  <c r="C1430" i="4"/>
  <c r="C1428" i="4"/>
  <c r="C1406" i="4"/>
  <c r="C1405" i="4"/>
  <c r="C1373" i="4"/>
  <c r="C1404" i="4"/>
  <c r="C1409" i="4"/>
  <c r="C1374" i="4"/>
  <c r="C1371" i="4"/>
  <c r="C1401" i="4"/>
  <c r="C1375" i="4"/>
  <c r="C1403" i="4"/>
  <c r="C1361" i="4"/>
  <c r="C1367" i="4"/>
  <c r="C1368" i="4"/>
  <c r="C1400" i="4"/>
  <c r="A57" i="6"/>
  <c r="B57" i="6" s="1"/>
  <c r="A64" i="6"/>
  <c r="B64" i="6" s="1"/>
  <c r="C1389" i="4"/>
  <c r="A100" i="6"/>
  <c r="B100" i="6" s="1"/>
  <c r="A45" i="6"/>
  <c r="B45" i="6" s="1"/>
  <c r="A51" i="6"/>
  <c r="B51" i="6" s="1"/>
  <c r="C133" i="2"/>
  <c r="C134" i="2"/>
  <c r="C144" i="2"/>
  <c r="A66" i="6"/>
  <c r="B66" i="6" s="1"/>
  <c r="A69" i="6"/>
  <c r="B69" i="6" s="1"/>
  <c r="C157" i="2"/>
  <c r="C165" i="2"/>
  <c r="C1269" i="4"/>
  <c r="C1304" i="4"/>
  <c r="C168" i="2"/>
  <c r="A85" i="6"/>
  <c r="B85" i="6" s="1"/>
  <c r="A89" i="6"/>
  <c r="B89" i="6" s="1"/>
  <c r="C1388" i="4"/>
  <c r="A91" i="6"/>
  <c r="B91" i="6" s="1"/>
  <c r="A94" i="6"/>
  <c r="B94" i="6" s="1"/>
  <c r="A102" i="6"/>
  <c r="B102" i="6" s="1"/>
  <c r="A104" i="6"/>
  <c r="B104" i="6" s="1"/>
  <c r="A107" i="6"/>
  <c r="B107" i="6" s="1"/>
  <c r="C188" i="2"/>
  <c r="C1461" i="4" s="1"/>
  <c r="A117" i="6"/>
  <c r="B117" i="6" s="1"/>
  <c r="A120" i="6"/>
  <c r="B120" i="6" s="1"/>
  <c r="C1472" i="4"/>
  <c r="A121" i="6"/>
  <c r="B121" i="6" s="1"/>
  <c r="C130" i="2"/>
  <c r="C1250" i="4" s="1"/>
  <c r="C161" i="2"/>
  <c r="C166" i="2"/>
  <c r="A90" i="6"/>
  <c r="B90" i="6" s="1"/>
  <c r="C1465" i="4"/>
  <c r="A44" i="6"/>
  <c r="B44" i="6" s="1"/>
  <c r="A46" i="6"/>
  <c r="B46" i="6" s="1"/>
  <c r="C132" i="2"/>
  <c r="C138" i="2"/>
  <c r="C140" i="2"/>
  <c r="C148" i="2"/>
  <c r="A65" i="6"/>
  <c r="B65" i="6" s="1"/>
  <c r="A70" i="6"/>
  <c r="B70" i="6" s="1"/>
  <c r="C156" i="2"/>
  <c r="C164" i="2"/>
  <c r="C1301" i="4"/>
  <c r="C1303" i="4"/>
  <c r="C167" i="2"/>
  <c r="A87" i="6"/>
  <c r="B87" i="6" s="1"/>
  <c r="C1386" i="4"/>
  <c r="A93" i="6"/>
  <c r="B93" i="6" s="1"/>
  <c r="A96" i="6"/>
  <c r="B96" i="6" s="1"/>
  <c r="A101" i="6"/>
  <c r="B101" i="6" s="1"/>
  <c r="C181" i="2"/>
  <c r="C185" i="2"/>
  <c r="C189" i="2"/>
  <c r="A116" i="6"/>
  <c r="B116" i="6" s="1"/>
  <c r="A119" i="6"/>
  <c r="B119" i="6" s="1"/>
  <c r="C1471" i="4"/>
  <c r="A123" i="6"/>
  <c r="B123" i="6" s="1"/>
  <c r="A56" i="6"/>
  <c r="B56" i="6" s="1"/>
  <c r="C178" i="2"/>
  <c r="C1470" i="4"/>
  <c r="C125" i="2"/>
  <c r="A47" i="6"/>
  <c r="B47" i="6" s="1"/>
  <c r="C136" i="2"/>
  <c r="C142" i="2"/>
  <c r="C146" i="2"/>
  <c r="C152" i="2"/>
  <c r="A71" i="6"/>
  <c r="B71" i="6" s="1"/>
  <c r="C162" i="2"/>
  <c r="C1344" i="4" s="1"/>
  <c r="C1309" i="4"/>
  <c r="C173" i="2"/>
  <c r="C180" i="2"/>
  <c r="C183" i="2"/>
  <c r="A114" i="6"/>
  <c r="B114" i="6" s="1"/>
  <c r="C193" i="2"/>
  <c r="C196" i="2"/>
  <c r="C1469" i="4"/>
  <c r="C197" i="2"/>
  <c r="C1475" i="4" s="1"/>
  <c r="A77" i="6"/>
  <c r="B77" i="6" s="1"/>
  <c r="C131" i="2"/>
  <c r="C137" i="2"/>
  <c r="C149" i="2"/>
  <c r="C1329" i="4" s="1"/>
  <c r="C163" i="2"/>
  <c r="A112" i="6"/>
  <c r="B112" i="6" s="1"/>
  <c r="C124" i="2"/>
  <c r="C126" i="2"/>
  <c r="C1220" i="4" s="1"/>
  <c r="A52" i="6"/>
  <c r="B52" i="6" s="1"/>
  <c r="C135" i="2"/>
  <c r="C141" i="2"/>
  <c r="C145" i="2"/>
  <c r="C151" i="2"/>
  <c r="C155" i="2"/>
  <c r="A73" i="6"/>
  <c r="B73" i="6" s="1"/>
  <c r="C1308" i="4"/>
  <c r="A76" i="6"/>
  <c r="B76" i="6" s="1"/>
  <c r="A79" i="6"/>
  <c r="B79" i="6" s="1"/>
  <c r="C176" i="2"/>
  <c r="A113" i="6"/>
  <c r="B113" i="6" s="1"/>
  <c r="C1468" i="4"/>
  <c r="A58" i="6"/>
  <c r="B58" i="6" s="1"/>
  <c r="C1464" i="4"/>
  <c r="C202" i="2"/>
  <c r="C201" i="2"/>
  <c r="A125" i="6"/>
  <c r="B125" i="6" s="1"/>
  <c r="C200" i="2"/>
  <c r="C199" i="2"/>
  <c r="A124" i="6"/>
  <c r="B124" i="6" s="1"/>
  <c r="A82" i="6"/>
  <c r="B82" i="6" s="1"/>
  <c r="A84" i="6"/>
  <c r="B84" i="6" s="1"/>
  <c r="A83" i="6"/>
  <c r="B83" i="6" s="1"/>
  <c r="A97" i="6"/>
  <c r="B97" i="6" s="1"/>
  <c r="A99" i="6"/>
  <c r="B99" i="6" s="1"/>
  <c r="C1399" i="4"/>
  <c r="C1323" i="4"/>
  <c r="C1357" i="4"/>
  <c r="C1366" i="4"/>
  <c r="C1398" i="4"/>
  <c r="C1392" i="4"/>
  <c r="C1231" i="4"/>
  <c r="C1240" i="4"/>
  <c r="C1259" i="4"/>
  <c r="C1273" i="4"/>
  <c r="C1284" i="4"/>
  <c r="C1298" i="4"/>
  <c r="C1319" i="4"/>
  <c r="C1333" i="4"/>
  <c r="C1356" i="4"/>
  <c r="C1365" i="4"/>
  <c r="C1372" i="4"/>
  <c r="C1387" i="4"/>
  <c r="C1397" i="4"/>
  <c r="C1410" i="4"/>
  <c r="C1402" i="4"/>
  <c r="C1419" i="4"/>
  <c r="C1391" i="4"/>
  <c r="C1324" i="4"/>
  <c r="C1229" i="4"/>
  <c r="C1247" i="4"/>
  <c r="C1265" i="4"/>
  <c r="C1271" i="4"/>
  <c r="C1277" i="4"/>
  <c r="C1282" i="4"/>
  <c r="C1293" i="4"/>
  <c r="C1300" i="4"/>
  <c r="C1317" i="4"/>
  <c r="C1354" i="4"/>
  <c r="C1360" i="4"/>
  <c r="C1363" i="4"/>
  <c r="C1378" i="4"/>
  <c r="C1381" i="4"/>
  <c r="C1385" i="4"/>
  <c r="C1395" i="4"/>
  <c r="C1408" i="4"/>
  <c r="C1425" i="4"/>
  <c r="C1417" i="4"/>
  <c r="C1436" i="4"/>
  <c r="C1446" i="4"/>
  <c r="C1355" i="4"/>
  <c r="C1364" i="4"/>
  <c r="C1379" i="4"/>
  <c r="C1396" i="4"/>
  <c r="C1431" i="4"/>
  <c r="C1264" i="4"/>
  <c r="C1289" i="4"/>
  <c r="C1281" i="4"/>
  <c r="C1292" i="4"/>
  <c r="C1316" i="4"/>
  <c r="C1353" i="4"/>
  <c r="C1370" i="4"/>
  <c r="C1362" i="4"/>
  <c r="C1377" i="4"/>
  <c r="C1380" i="4"/>
  <c r="C1384" i="4"/>
  <c r="C1394" i="4"/>
  <c r="C1407" i="4"/>
  <c r="C1424" i="4"/>
  <c r="C1416" i="4"/>
  <c r="C1435" i="4"/>
  <c r="C1261" i="4"/>
  <c r="C1288" i="4"/>
  <c r="C1351" i="4"/>
  <c r="C1369" i="4"/>
  <c r="C1376" i="4"/>
  <c r="C1382" i="4"/>
  <c r="C1423" i="4"/>
  <c r="C1219" i="4"/>
  <c r="D1219" i="4" s="1"/>
  <c r="E1219" i="4" s="1"/>
  <c r="C1242" i="4"/>
  <c r="C1263" i="4"/>
  <c r="C1241" i="4"/>
  <c r="C1256" i="4"/>
  <c r="C1248" i="4"/>
  <c r="C1262" i="4"/>
  <c r="C1246" i="4"/>
  <c r="C1238" i="4"/>
  <c r="C1253" i="4"/>
  <c r="C1267" i="4"/>
  <c r="C1245" i="4"/>
  <c r="D122" i="2" l="1"/>
  <c r="C1218" i="4"/>
  <c r="D1218" i="4" s="1"/>
  <c r="E1218" i="4" s="1"/>
  <c r="C1276" i="4"/>
  <c r="C1322" i="4"/>
  <c r="C1467" i="4"/>
  <c r="C1466" i="4"/>
  <c r="C1473" i="4"/>
  <c r="C1474" i="4"/>
  <c r="C1462" i="4"/>
  <c r="C1463" i="4"/>
  <c r="C1275" i="4"/>
  <c r="C1321" i="4"/>
  <c r="C1383" i="4"/>
  <c r="C1390" i="4"/>
  <c r="C1255" i="4"/>
  <c r="C1444" i="4"/>
  <c r="C1439" i="4"/>
  <c r="C1437" i="4"/>
  <c r="C1449" i="4"/>
  <c r="C1440" i="4"/>
  <c r="C1442" i="4"/>
  <c r="C1441" i="4"/>
  <c r="C1443" i="4"/>
  <c r="C1448" i="4"/>
  <c r="C1447" i="4"/>
  <c r="C1227" i="4"/>
  <c r="C1343" i="4"/>
  <c r="C1234" i="4"/>
  <c r="C1457" i="4"/>
  <c r="C1456" i="4"/>
  <c r="C1252" i="4"/>
  <c r="C1235" i="4"/>
  <c r="C1226" i="4"/>
  <c r="C1251" i="4"/>
  <c r="C1254" i="4"/>
  <c r="C1337" i="4"/>
  <c r="C1334" i="4"/>
  <c r="C1335" i="4"/>
  <c r="C1330" i="4"/>
  <c r="C1290" i="4"/>
  <c r="C1336" i="4"/>
  <c r="C1294" i="4"/>
  <c r="C1299" i="4"/>
  <c r="C1332" i="4"/>
  <c r="C1233" i="4"/>
  <c r="C1326" i="4"/>
  <c r="C1325" i="4"/>
  <c r="C1236" i="4"/>
  <c r="C1223" i="4"/>
  <c r="C1257" i="4"/>
  <c r="C1350" i="4"/>
  <c r="C1230" i="4"/>
  <c r="C1338" i="4"/>
  <c r="C1258" i="4"/>
  <c r="C1451" i="4"/>
  <c r="C1331" i="4"/>
  <c r="C1274" i="4"/>
  <c r="C1460" i="4"/>
  <c r="C1266" i="4"/>
  <c r="C1237" i="4"/>
  <c r="C1244" i="4"/>
  <c r="C1260" i="4"/>
  <c r="C1268" i="4"/>
  <c r="C1243" i="4"/>
  <c r="C1239" i="4"/>
  <c r="C1221" i="4"/>
  <c r="C1249" i="4"/>
  <c r="C1455" i="4"/>
  <c r="C1224" i="4"/>
  <c r="C1291" i="4"/>
  <c r="C1327" i="4"/>
  <c r="C1342" i="4"/>
  <c r="C1297" i="4"/>
  <c r="C1295" i="4"/>
  <c r="C1341" i="4"/>
  <c r="C1345" i="4"/>
  <c r="C1347" i="4"/>
  <c r="C1349" i="4"/>
  <c r="C1296" i="4"/>
  <c r="C1348" i="4"/>
  <c r="C1225" i="4"/>
  <c r="C1434" i="4"/>
  <c r="C1433" i="4"/>
  <c r="C1222" i="4"/>
  <c r="C1452" i="4"/>
  <c r="C1340" i="4"/>
  <c r="C1432" i="4"/>
  <c r="C1458" i="4"/>
  <c r="C1228" i="4"/>
  <c r="C1459" i="4"/>
  <c r="C1339" i="4"/>
  <c r="C1453" i="4"/>
  <c r="C1454" i="4"/>
  <c r="C1232" i="4"/>
  <c r="C1445" i="4"/>
  <c r="C1450" i="4"/>
  <c r="C1438" i="4"/>
  <c r="C1328" i="4"/>
  <c r="C1346" i="4"/>
  <c r="C1415" i="4"/>
  <c r="C1414" i="4"/>
  <c r="C1418" i="4"/>
  <c r="C1421" i="4"/>
  <c r="C1413" i="4"/>
  <c r="C1420" i="4"/>
  <c r="C1422" i="4"/>
  <c r="C1412" i="4"/>
  <c r="C1426" i="4"/>
  <c r="C1411" i="4"/>
  <c r="C1315" i="4"/>
  <c r="C1318" i="4"/>
  <c r="C1270" i="4"/>
  <c r="C1320" i="4"/>
  <c r="C1272" i="4"/>
  <c r="C1311" i="4"/>
  <c r="C1314" i="4"/>
  <c r="C1312" i="4"/>
  <c r="C1313" i="4"/>
  <c r="C1352" i="4"/>
  <c r="C1359" i="4"/>
  <c r="C1358" i="4"/>
  <c r="C1477" i="4"/>
  <c r="C1485" i="4"/>
  <c r="C1478" i="4"/>
  <c r="C1486" i="4"/>
  <c r="C1484" i="4"/>
  <c r="C1479" i="4"/>
  <c r="C1476" i="4"/>
  <c r="C1480" i="4"/>
  <c r="C1481" i="4"/>
  <c r="C1482" i="4"/>
  <c r="C1483" i="4"/>
  <c r="U249" i="1" l="1"/>
  <c r="C5379" i="4" s="1"/>
  <c r="D5379" i="4" s="1"/>
  <c r="E5379" i="4" s="1"/>
  <c r="U250" i="1"/>
  <c r="U251" i="1"/>
  <c r="C5399" i="4" s="1"/>
  <c r="D5399" i="4" s="1"/>
  <c r="E5399" i="4" s="1"/>
  <c r="U252" i="1"/>
  <c r="C5385" i="4" s="1"/>
  <c r="D5385" i="4" s="1"/>
  <c r="E5385" i="4" s="1"/>
  <c r="U253" i="1"/>
  <c r="C5380" i="4" s="1"/>
  <c r="D5380" i="4" s="1"/>
  <c r="E5380" i="4" s="1"/>
  <c r="U254" i="1"/>
  <c r="C5430" i="4" s="1"/>
  <c r="D5430" i="4" s="1"/>
  <c r="E5430" i="4" s="1"/>
  <c r="C5393" i="4" l="1"/>
  <c r="D5393" i="4" s="1"/>
  <c r="E5393" i="4" s="1"/>
  <c r="C5392" i="4"/>
  <c r="D5392" i="4" s="1"/>
  <c r="E5392" i="4" s="1"/>
  <c r="C5398" i="4"/>
  <c r="D5398" i="4" s="1"/>
  <c r="E5398" i="4" s="1"/>
  <c r="C5421" i="4"/>
  <c r="D5421" i="4" s="1"/>
  <c r="E5421" i="4" s="1"/>
  <c r="C5407" i="4"/>
  <c r="D5407" i="4" s="1"/>
  <c r="E5407" i="4" s="1"/>
  <c r="C5432" i="4"/>
  <c r="D5432" i="4" s="1"/>
  <c r="E5432" i="4" s="1"/>
  <c r="C5423" i="4"/>
  <c r="D5423" i="4" s="1"/>
  <c r="E5423" i="4" s="1"/>
  <c r="C5431" i="4"/>
  <c r="D5431" i="4" s="1"/>
  <c r="E5431" i="4" s="1"/>
  <c r="C5381" i="4"/>
  <c r="D5381" i="4" s="1"/>
  <c r="E5381" i="4" s="1"/>
  <c r="C5409" i="4"/>
  <c r="D5409" i="4" s="1"/>
  <c r="E5409" i="4" s="1"/>
  <c r="C5437" i="4"/>
  <c r="D5437" i="4" s="1"/>
  <c r="E5437" i="4" s="1"/>
  <c r="C5401" i="4"/>
  <c r="D5401" i="4" s="1"/>
  <c r="E5401" i="4" s="1"/>
  <c r="C5429" i="4"/>
  <c r="D5429" i="4" s="1"/>
  <c r="E5429" i="4" s="1"/>
  <c r="C5406" i="4"/>
  <c r="D5406" i="4" s="1"/>
  <c r="E5406" i="4" s="1"/>
  <c r="C5384" i="4"/>
  <c r="D5384" i="4" s="1"/>
  <c r="E5384" i="4" s="1"/>
  <c r="C5415" i="4"/>
  <c r="D5415" i="4" s="1"/>
  <c r="E5415" i="4" s="1"/>
  <c r="C5417" i="4"/>
  <c r="D5417" i="4" s="1"/>
  <c r="E5417" i="4" s="1"/>
  <c r="C5388" i="4"/>
  <c r="D5388" i="4" s="1"/>
  <c r="E5388" i="4" s="1"/>
  <c r="C5386" i="4"/>
  <c r="D5386" i="4" s="1"/>
  <c r="E5386" i="4" s="1"/>
  <c r="C5387" i="4"/>
  <c r="D5387" i="4" s="1"/>
  <c r="E5387" i="4" s="1"/>
  <c r="C5390" i="4"/>
  <c r="D5390" i="4" s="1"/>
  <c r="E5390" i="4" s="1"/>
  <c r="C5391" i="4"/>
  <c r="D5391" i="4" s="1"/>
  <c r="E5391" i="4" s="1"/>
  <c r="C5405" i="4"/>
  <c r="D5405" i="4" s="1"/>
  <c r="E5405" i="4" s="1"/>
  <c r="C5416" i="4"/>
  <c r="D5416" i="4" s="1"/>
  <c r="E5416" i="4" s="1"/>
  <c r="C5382" i="4"/>
  <c r="D5382" i="4" s="1"/>
  <c r="E5382" i="4" s="1"/>
  <c r="C5436" i="4"/>
  <c r="D5436" i="4" s="1"/>
  <c r="E5436" i="4" s="1"/>
  <c r="C5428" i="4"/>
  <c r="D5428" i="4" s="1"/>
  <c r="E5428" i="4" s="1"/>
  <c r="C5420" i="4"/>
  <c r="D5420" i="4" s="1"/>
  <c r="E5420" i="4" s="1"/>
  <c r="C5412" i="4"/>
  <c r="D5412" i="4" s="1"/>
  <c r="E5412" i="4" s="1"/>
  <c r="C5410" i="4"/>
  <c r="D5410" i="4" s="1"/>
  <c r="E5410" i="4" s="1"/>
  <c r="C5435" i="4"/>
  <c r="D5435" i="4" s="1"/>
  <c r="E5435" i="4" s="1"/>
  <c r="C5427" i="4"/>
  <c r="D5427" i="4" s="1"/>
  <c r="E5427" i="4" s="1"/>
  <c r="C5419" i="4"/>
  <c r="D5419" i="4" s="1"/>
  <c r="E5419" i="4" s="1"/>
  <c r="C5411" i="4"/>
  <c r="D5411" i="4" s="1"/>
  <c r="E5411" i="4" s="1"/>
  <c r="C5434" i="4"/>
  <c r="D5434" i="4" s="1"/>
  <c r="E5434" i="4" s="1"/>
  <c r="C5426" i="4"/>
  <c r="D5426" i="4" s="1"/>
  <c r="E5426" i="4" s="1"/>
  <c r="C5418" i="4"/>
  <c r="D5418" i="4" s="1"/>
  <c r="E5418" i="4" s="1"/>
  <c r="C5383" i="4"/>
  <c r="D5383" i="4" s="1"/>
  <c r="E5383" i="4" s="1"/>
  <c r="C5397" i="4"/>
  <c r="D5397" i="4" s="1"/>
  <c r="E5397" i="4" s="1"/>
  <c r="C5408" i="4"/>
  <c r="D5408" i="4" s="1"/>
  <c r="E5408" i="4" s="1"/>
  <c r="C5422" i="4"/>
  <c r="D5422" i="4" s="1"/>
  <c r="E5422" i="4" s="1"/>
  <c r="C5433" i="4"/>
  <c r="D5433" i="4" s="1"/>
  <c r="E5433" i="4" s="1"/>
  <c r="C5413" i="4"/>
  <c r="D5413" i="4" s="1"/>
  <c r="E5413" i="4" s="1"/>
  <c r="C5424" i="4"/>
  <c r="D5424" i="4" s="1"/>
  <c r="E5424" i="4" s="1"/>
  <c r="C5438" i="4"/>
  <c r="D5438" i="4" s="1"/>
  <c r="E5438" i="4" s="1"/>
  <c r="C5404" i="4"/>
  <c r="D5404" i="4" s="1"/>
  <c r="E5404" i="4" s="1"/>
  <c r="C5396" i="4"/>
  <c r="D5396" i="4" s="1"/>
  <c r="E5396" i="4" s="1"/>
  <c r="C5403" i="4"/>
  <c r="D5403" i="4" s="1"/>
  <c r="E5403" i="4" s="1"/>
  <c r="C5395" i="4"/>
  <c r="D5395" i="4" s="1"/>
  <c r="E5395" i="4" s="1"/>
  <c r="C5402" i="4"/>
  <c r="D5402" i="4" s="1"/>
  <c r="E5402" i="4" s="1"/>
  <c r="C5394" i="4"/>
  <c r="D5394" i="4" s="1"/>
  <c r="E5394" i="4" s="1"/>
  <c r="C5389" i="4"/>
  <c r="D5389" i="4" s="1"/>
  <c r="E5389" i="4" s="1"/>
  <c r="C5400" i="4"/>
  <c r="D5400" i="4" s="1"/>
  <c r="E5400" i="4" s="1"/>
  <c r="C5414" i="4"/>
  <c r="D5414" i="4" s="1"/>
  <c r="E5414" i="4" s="1"/>
  <c r="C5425" i="4"/>
  <c r="D5425" i="4" s="1"/>
  <c r="E5425" i="4" s="1"/>
  <c r="P247" i="1"/>
  <c r="P246" i="1"/>
  <c r="E3950" i="4"/>
  <c r="E3951" i="4"/>
  <c r="E3952" i="4"/>
  <c r="E3953" i="4"/>
  <c r="E3954" i="4"/>
  <c r="E3933" i="4"/>
  <c r="E3934" i="4"/>
  <c r="E3935" i="4"/>
  <c r="E3936" i="4"/>
  <c r="E3937" i="4"/>
  <c r="E3938" i="4"/>
  <c r="E3939" i="4"/>
  <c r="E3940" i="4"/>
  <c r="E3941" i="4"/>
  <c r="E3942" i="4"/>
  <c r="E3943" i="4"/>
  <c r="E3944" i="4"/>
  <c r="E3945" i="4"/>
  <c r="E3946" i="4"/>
  <c r="E3947" i="4"/>
  <c r="E3948" i="4"/>
  <c r="E3949" i="4"/>
  <c r="E3920" i="4"/>
  <c r="E3921" i="4"/>
  <c r="E3922" i="4"/>
  <c r="E3923" i="4"/>
  <c r="E3924" i="4"/>
  <c r="E3925" i="4"/>
  <c r="E3926" i="4"/>
  <c r="E3927" i="4"/>
  <c r="E3928" i="4"/>
  <c r="E3929" i="4"/>
  <c r="E3930" i="4"/>
  <c r="E3931" i="4"/>
  <c r="E3932" i="4"/>
  <c r="E3919" i="4"/>
  <c r="I579" i="2"/>
  <c r="J579" i="2"/>
  <c r="E579" i="2"/>
  <c r="I577" i="2"/>
  <c r="J577" i="2"/>
  <c r="I578" i="2"/>
  <c r="J578" i="2"/>
  <c r="E577" i="2"/>
  <c r="E578" i="2"/>
  <c r="I576" i="2"/>
  <c r="J576" i="2"/>
  <c r="E576" i="2"/>
  <c r="U173" i="1"/>
  <c r="C579" i="2" s="1"/>
  <c r="E4994" i="4"/>
  <c r="U216" i="1"/>
  <c r="U217" i="1"/>
  <c r="C711" i="2" s="1"/>
  <c r="U218" i="1"/>
  <c r="C712" i="2" s="1"/>
  <c r="C4999" i="4" s="1"/>
  <c r="D4999" i="4" s="1"/>
  <c r="E4999" i="4" s="1"/>
  <c r="U219" i="1"/>
  <c r="C713" i="2" s="1"/>
  <c r="C5001" i="4" s="1"/>
  <c r="D5001" i="4" s="1"/>
  <c r="E5001" i="4" s="1"/>
  <c r="U220" i="1"/>
  <c r="U221" i="1"/>
  <c r="U222" i="1"/>
  <c r="U223" i="1"/>
  <c r="U224" i="1"/>
  <c r="U225" i="1"/>
  <c r="U226" i="1"/>
  <c r="U227" i="1"/>
  <c r="U228" i="1"/>
  <c r="U229" i="1"/>
  <c r="U230" i="1"/>
  <c r="U231" i="1"/>
  <c r="U232" i="1"/>
  <c r="U233" i="1"/>
  <c r="U234" i="1"/>
  <c r="U235" i="1"/>
  <c r="U236" i="1"/>
  <c r="U237" i="1"/>
  <c r="U238" i="1"/>
  <c r="I799" i="2"/>
  <c r="J799" i="2"/>
  <c r="I800" i="2"/>
  <c r="J800" i="2"/>
  <c r="I801" i="2"/>
  <c r="J801" i="2"/>
  <c r="I788" i="2"/>
  <c r="J788" i="2"/>
  <c r="I789" i="2"/>
  <c r="J789" i="2"/>
  <c r="I790" i="2"/>
  <c r="J790" i="2"/>
  <c r="I791" i="2"/>
  <c r="J791" i="2"/>
  <c r="I792" i="2"/>
  <c r="J792" i="2"/>
  <c r="I793" i="2"/>
  <c r="J793" i="2"/>
  <c r="I794" i="2"/>
  <c r="J794" i="2"/>
  <c r="I795" i="2"/>
  <c r="J795" i="2"/>
  <c r="I796" i="2"/>
  <c r="J796" i="2"/>
  <c r="I797" i="2"/>
  <c r="J797" i="2"/>
  <c r="I798" i="2"/>
  <c r="J798" i="2"/>
  <c r="I785" i="2"/>
  <c r="J785" i="2"/>
  <c r="J787" i="2"/>
  <c r="I787" i="2"/>
  <c r="J786" i="2"/>
  <c r="I786" i="2"/>
  <c r="I664" i="2"/>
  <c r="I663" i="2"/>
  <c r="J664" i="2"/>
  <c r="J663" i="2"/>
  <c r="I713" i="2"/>
  <c r="J713" i="2"/>
  <c r="I711" i="2"/>
  <c r="J711" i="2"/>
  <c r="I712" i="2"/>
  <c r="J712" i="2"/>
  <c r="AE3418" i="4"/>
  <c r="AE3417" i="4"/>
  <c r="AE3416" i="4"/>
  <c r="E3418" i="4"/>
  <c r="I503" i="2"/>
  <c r="J503" i="2"/>
  <c r="I504" i="2"/>
  <c r="J504" i="2"/>
  <c r="I505" i="2"/>
  <c r="J505" i="2"/>
  <c r="E505" i="2"/>
  <c r="U142" i="1"/>
  <c r="U141" i="1"/>
  <c r="C505" i="2" s="1"/>
  <c r="C3418" i="4" s="1"/>
  <c r="U140" i="1"/>
  <c r="C504" i="2" s="1"/>
  <c r="AE3324" i="4"/>
  <c r="AE3323" i="4"/>
  <c r="AE3322" i="4"/>
  <c r="I482" i="2"/>
  <c r="J482" i="2"/>
  <c r="U132" i="1"/>
  <c r="C482" i="2" s="1"/>
  <c r="AE3514" i="4"/>
  <c r="I746" i="2"/>
  <c r="J746" i="2"/>
  <c r="A333" i="6" l="1"/>
  <c r="C576" i="2"/>
  <c r="C577" i="2"/>
  <c r="C578" i="2"/>
  <c r="C5008" i="4"/>
  <c r="D5008" i="4" s="1"/>
  <c r="E5008" i="4" s="1"/>
  <c r="C5007" i="4"/>
  <c r="D5007" i="4" s="1"/>
  <c r="E5007" i="4" s="1"/>
  <c r="C5006" i="4"/>
  <c r="D5006" i="4" s="1"/>
  <c r="E5006" i="4" s="1"/>
  <c r="C4996" i="4"/>
  <c r="D4996" i="4" s="1"/>
  <c r="E4996" i="4" s="1"/>
  <c r="C4998" i="4"/>
  <c r="D4998" i="4" s="1"/>
  <c r="E4998" i="4" s="1"/>
  <c r="C4997" i="4"/>
  <c r="D4997" i="4" s="1"/>
  <c r="E4997" i="4" s="1"/>
  <c r="C4995" i="4"/>
  <c r="D4995" i="4" s="1"/>
  <c r="E4995" i="4" s="1"/>
  <c r="C5005" i="4"/>
  <c r="D5005" i="4" s="1"/>
  <c r="E5005" i="4" s="1"/>
  <c r="C5004" i="4"/>
  <c r="D5004" i="4" s="1"/>
  <c r="E5004" i="4" s="1"/>
  <c r="C5000" i="4"/>
  <c r="D5000" i="4" s="1"/>
  <c r="E5000" i="4" s="1"/>
  <c r="C5002" i="4"/>
  <c r="D5002" i="4" s="1"/>
  <c r="E5002" i="4" s="1"/>
  <c r="C5003" i="4"/>
  <c r="D5003" i="4" s="1"/>
  <c r="E5003" i="4" s="1"/>
  <c r="C5009" i="4"/>
  <c r="D5009" i="4" s="1"/>
  <c r="E5009" i="4" s="1"/>
  <c r="D504" i="2"/>
  <c r="E504" i="2" s="1"/>
  <c r="C3417" i="4"/>
  <c r="D3417" i="4" s="1"/>
  <c r="E3417" i="4" s="1"/>
  <c r="C503" i="2"/>
  <c r="D482" i="2"/>
  <c r="E482" i="2" s="1"/>
  <c r="C3324" i="4"/>
  <c r="D3324" i="4" s="1"/>
  <c r="E3324" i="4" s="1"/>
  <c r="C3323" i="4"/>
  <c r="D3323" i="4" s="1"/>
  <c r="E3323" i="4" s="1"/>
  <c r="C3322" i="4"/>
  <c r="D3322" i="4" s="1"/>
  <c r="E3322" i="4" s="1"/>
  <c r="I715" i="2"/>
  <c r="J715" i="2"/>
  <c r="C710" i="2"/>
  <c r="A388" i="6"/>
  <c r="C714" i="2"/>
  <c r="C718" i="2"/>
  <c r="C5052" i="4" s="1"/>
  <c r="D5052" i="4" s="1"/>
  <c r="E5052" i="4" s="1"/>
  <c r="C726" i="2"/>
  <c r="C730" i="2"/>
  <c r="C733" i="2"/>
  <c r="U215" i="1"/>
  <c r="C706" i="2" s="1"/>
  <c r="U208" i="1"/>
  <c r="C686" i="2" s="1"/>
  <c r="U211" i="1"/>
  <c r="A376" i="6" s="1"/>
  <c r="U212" i="1"/>
  <c r="A379" i="6" s="1"/>
  <c r="U213" i="1"/>
  <c r="A383" i="6" s="1"/>
  <c r="U214" i="1"/>
  <c r="C4607" i="4" s="1"/>
  <c r="D4607" i="4" s="1"/>
  <c r="E4607" i="4" s="1"/>
  <c r="U239" i="1"/>
  <c r="U240" i="1"/>
  <c r="U241" i="1"/>
  <c r="U242" i="1"/>
  <c r="U243" i="1"/>
  <c r="U244" i="1"/>
  <c r="U245" i="1"/>
  <c r="U246" i="1"/>
  <c r="U247" i="1"/>
  <c r="U248" i="1"/>
  <c r="U255" i="1"/>
  <c r="U256" i="1"/>
  <c r="U257" i="1"/>
  <c r="U258" i="1"/>
  <c r="U259" i="1"/>
  <c r="U260" i="1"/>
  <c r="U261" i="1"/>
  <c r="C5502" i="4" s="1"/>
  <c r="D5502" i="4" s="1"/>
  <c r="E5502" i="4" s="1"/>
  <c r="U262" i="1"/>
  <c r="U263" i="1"/>
  <c r="U264" i="1"/>
  <c r="U265" i="1"/>
  <c r="U266" i="1"/>
  <c r="U267" i="1"/>
  <c r="U268" i="1"/>
  <c r="U269" i="1"/>
  <c r="U270" i="1"/>
  <c r="U271" i="1"/>
  <c r="U272" i="1"/>
  <c r="U273" i="1"/>
  <c r="U274" i="1"/>
  <c r="U275" i="1"/>
  <c r="U276" i="1"/>
  <c r="C5677" i="4" s="1"/>
  <c r="D5677" i="4" s="1"/>
  <c r="E5677" i="4" s="1"/>
  <c r="U277" i="1"/>
  <c r="U278" i="1"/>
  <c r="U279" i="1"/>
  <c r="U280" i="1"/>
  <c r="U281" i="1"/>
  <c r="C5734" i="4" s="1"/>
  <c r="D5734" i="4" s="1"/>
  <c r="E5734" i="4" s="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210" i="1"/>
  <c r="C4958" i="4" s="1"/>
  <c r="D4958" i="4" s="1"/>
  <c r="E4958" i="4" s="1"/>
  <c r="U209" i="1"/>
  <c r="C4914" i="4" s="1"/>
  <c r="D4914" i="4" s="1"/>
  <c r="E4914" i="4" s="1"/>
  <c r="U162" i="1"/>
  <c r="I680" i="2"/>
  <c r="J680" i="2"/>
  <c r="U206" i="1"/>
  <c r="A366" i="6" s="1"/>
  <c r="U204" i="1"/>
  <c r="C675" i="2" s="1"/>
  <c r="U203" i="1"/>
  <c r="C673" i="2" s="1"/>
  <c r="D673" i="2" s="1"/>
  <c r="E673" i="2" s="1"/>
  <c r="U202" i="1"/>
  <c r="C668" i="2" s="1"/>
  <c r="D668" i="2" s="1"/>
  <c r="E668" i="2" s="1"/>
  <c r="U201" i="1"/>
  <c r="U200" i="1"/>
  <c r="C659" i="2" s="1"/>
  <c r="D659" i="2" s="1"/>
  <c r="E659" i="2" s="1"/>
  <c r="U199" i="1"/>
  <c r="C657" i="2" s="1"/>
  <c r="D657" i="2" s="1"/>
  <c r="E657" i="2" s="1"/>
  <c r="U198" i="1"/>
  <c r="C652" i="2" s="1"/>
  <c r="D652" i="2" s="1"/>
  <c r="E652" i="2" s="1"/>
  <c r="U197" i="1"/>
  <c r="A357" i="6" s="1"/>
  <c r="U196" i="1"/>
  <c r="C644" i="2" s="1"/>
  <c r="D644" i="2" s="1"/>
  <c r="E644" i="2" s="1"/>
  <c r="U195" i="1"/>
  <c r="C641" i="2" s="1"/>
  <c r="D641" i="2" s="1"/>
  <c r="E641" i="2" s="1"/>
  <c r="U194" i="1"/>
  <c r="C636" i="2" s="1"/>
  <c r="D636" i="2" s="1"/>
  <c r="E636" i="2" s="1"/>
  <c r="U164" i="1"/>
  <c r="C552" i="2" s="1"/>
  <c r="D552" i="2" s="1"/>
  <c r="E552" i="2" s="1"/>
  <c r="U165" i="1"/>
  <c r="C555" i="2" s="1"/>
  <c r="D555" i="2" s="1"/>
  <c r="E555" i="2" s="1"/>
  <c r="U166" i="1"/>
  <c r="C558" i="2" s="1"/>
  <c r="C3688" i="4" s="1"/>
  <c r="D3688" i="4" s="1"/>
  <c r="E3688" i="4" s="1"/>
  <c r="U167" i="1"/>
  <c r="C560" i="2" s="1"/>
  <c r="D560" i="2" s="1"/>
  <c r="E560" i="2" s="1"/>
  <c r="U168" i="1"/>
  <c r="A328" i="6" s="1"/>
  <c r="U169" i="1"/>
  <c r="A329" i="6" s="1"/>
  <c r="U170" i="1"/>
  <c r="C566" i="2" s="1"/>
  <c r="C3837" i="4" s="1"/>
  <c r="D3837" i="4" s="1"/>
  <c r="E3837" i="4" s="1"/>
  <c r="U171" i="1"/>
  <c r="C571" i="2" s="1"/>
  <c r="D571" i="2" s="1"/>
  <c r="E571" i="2" s="1"/>
  <c r="U172" i="1"/>
  <c r="U174" i="1"/>
  <c r="C581" i="2" s="1"/>
  <c r="D581" i="2" s="1"/>
  <c r="E581" i="2" s="1"/>
  <c r="U175" i="1"/>
  <c r="C584" i="2" s="1"/>
  <c r="D584" i="2" s="1"/>
  <c r="E584" i="2" s="1"/>
  <c r="U176" i="1"/>
  <c r="C586" i="2" s="1"/>
  <c r="D586" i="2" s="1"/>
  <c r="E586" i="2" s="1"/>
  <c r="U177" i="1"/>
  <c r="C589" i="2" s="1"/>
  <c r="D589" i="2" s="1"/>
  <c r="E589" i="2" s="1"/>
  <c r="U178" i="1"/>
  <c r="C592" i="2" s="1"/>
  <c r="C4057" i="4" s="1"/>
  <c r="D4057" i="4" s="1"/>
  <c r="E4057" i="4" s="1"/>
  <c r="U179" i="1"/>
  <c r="C595" i="2" s="1"/>
  <c r="D595" i="2" s="1"/>
  <c r="E595" i="2" s="1"/>
  <c r="U180" i="1"/>
  <c r="A340" i="6" s="1"/>
  <c r="U181" i="1"/>
  <c r="C600" i="2" s="1"/>
  <c r="D600" i="2" s="1"/>
  <c r="E600" i="2" s="1"/>
  <c r="U182" i="1"/>
  <c r="C602" i="2" s="1"/>
  <c r="U183" i="1"/>
  <c r="C605" i="2" s="1"/>
  <c r="D605" i="2" s="1"/>
  <c r="E605" i="2" s="1"/>
  <c r="U184" i="1"/>
  <c r="C608" i="2" s="1"/>
  <c r="D608" i="2" s="1"/>
  <c r="E608" i="2" s="1"/>
  <c r="U185" i="1"/>
  <c r="A345" i="6" s="1"/>
  <c r="U186" i="1"/>
  <c r="C610" i="2" s="1"/>
  <c r="D610" i="2" s="1"/>
  <c r="E610" i="2" s="1"/>
  <c r="U187" i="1"/>
  <c r="C613" i="2" s="1"/>
  <c r="C4167" i="4" s="1"/>
  <c r="D4167" i="4" s="1"/>
  <c r="E4167" i="4" s="1"/>
  <c r="U188" i="1"/>
  <c r="C614" i="2" s="1"/>
  <c r="D614" i="2" s="1"/>
  <c r="E614" i="2" s="1"/>
  <c r="U189" i="1"/>
  <c r="C618" i="2" s="1"/>
  <c r="D618" i="2" s="1"/>
  <c r="E618" i="2" s="1"/>
  <c r="U190" i="1"/>
  <c r="C621" i="2" s="1"/>
  <c r="C4239" i="4" s="1"/>
  <c r="D4239" i="4" s="1"/>
  <c r="E4239" i="4" s="1"/>
  <c r="U191" i="1"/>
  <c r="C622" i="2" s="1"/>
  <c r="U192" i="1"/>
  <c r="C627" i="2" s="1"/>
  <c r="D627" i="2" s="1"/>
  <c r="E627" i="2" s="1"/>
  <c r="U193" i="1"/>
  <c r="A353" i="6" s="1"/>
  <c r="U163" i="1"/>
  <c r="C549" i="2" s="1"/>
  <c r="C3631" i="4" s="1"/>
  <c r="D3631" i="4" s="1"/>
  <c r="E3631" i="4" s="1"/>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550" i="2"/>
  <c r="J550" i="2"/>
  <c r="O531" i="2"/>
  <c r="O530" i="2"/>
  <c r="O529" i="2"/>
  <c r="O526" i="2"/>
  <c r="AE3396" i="4"/>
  <c r="AE3395" i="4"/>
  <c r="AE3394" i="4"/>
  <c r="AE3393" i="4"/>
  <c r="AE3392" i="4"/>
  <c r="AE3391" i="4"/>
  <c r="AE3390" i="4"/>
  <c r="AE3389" i="4"/>
  <c r="AE3388" i="4"/>
  <c r="AE3387" i="4"/>
  <c r="AE3386" i="4"/>
  <c r="O518" i="2"/>
  <c r="O498" i="2"/>
  <c r="O496" i="2"/>
  <c r="O488" i="2"/>
  <c r="AE3179" i="4"/>
  <c r="AE3180" i="4"/>
  <c r="AE3142" i="4"/>
  <c r="AE3181" i="4"/>
  <c r="AE3182" i="4"/>
  <c r="AE3183" i="4"/>
  <c r="AE3184" i="4"/>
  <c r="AE3185" i="4"/>
  <c r="AE3186" i="4"/>
  <c r="AE3143" i="4"/>
  <c r="AE3187" i="4"/>
  <c r="AE3188" i="4"/>
  <c r="AE3144" i="4"/>
  <c r="AE3189" i="4"/>
  <c r="AE3190" i="4"/>
  <c r="AE3191" i="4"/>
  <c r="AE3192" i="4"/>
  <c r="AE3193" i="4"/>
  <c r="AE3194" i="4"/>
  <c r="AE3195" i="4"/>
  <c r="AE3196" i="4"/>
  <c r="AE3197" i="4"/>
  <c r="AE3198" i="4"/>
  <c r="AE3199" i="4"/>
  <c r="AE3200" i="4"/>
  <c r="AE3201" i="4"/>
  <c r="AE3202" i="4"/>
  <c r="AE3203" i="4"/>
  <c r="AE3145" i="4"/>
  <c r="AE3204" i="4"/>
  <c r="AE3215" i="4"/>
  <c r="AE3216" i="4"/>
  <c r="AE3217" i="4"/>
  <c r="AE3218" i="4"/>
  <c r="AE3219" i="4"/>
  <c r="AE3220" i="4"/>
  <c r="AE3221" i="4"/>
  <c r="AE3222" i="4"/>
  <c r="AE3223" i="4"/>
  <c r="AE3224" i="4"/>
  <c r="AE3225" i="4"/>
  <c r="AE3226" i="4"/>
  <c r="AE3227" i="4"/>
  <c r="AE3228" i="4"/>
  <c r="AE3229" i="4"/>
  <c r="AE3230" i="4"/>
  <c r="AE3231" i="4"/>
  <c r="AE3232" i="4"/>
  <c r="AE3233" i="4"/>
  <c r="AE3234" i="4"/>
  <c r="AE3235" i="4"/>
  <c r="AE3236" i="4"/>
  <c r="AE3237" i="4"/>
  <c r="AE3238" i="4"/>
  <c r="AE3239" i="4"/>
  <c r="AE3240" i="4"/>
  <c r="AE3241" i="4"/>
  <c r="AE3242" i="4"/>
  <c r="AE3243" i="4"/>
  <c r="AE3244" i="4"/>
  <c r="AE3245" i="4"/>
  <c r="AE3246" i="4"/>
  <c r="AE3205" i="4"/>
  <c r="AE3247" i="4"/>
  <c r="AE3248" i="4"/>
  <c r="AE3206" i="4"/>
  <c r="AE3249" i="4"/>
  <c r="AE3250" i="4"/>
  <c r="AE3207" i="4"/>
  <c r="AE3251" i="4"/>
  <c r="AE3252" i="4"/>
  <c r="AE3253" i="4"/>
  <c r="AE3254" i="4"/>
  <c r="AE3255" i="4"/>
  <c r="AE3256" i="4"/>
  <c r="AE3257" i="4"/>
  <c r="AE3258" i="4"/>
  <c r="AE3259" i="4"/>
  <c r="AE3260" i="4"/>
  <c r="AE3261" i="4"/>
  <c r="AE3262" i="4"/>
  <c r="AE3263" i="4"/>
  <c r="AE3264" i="4"/>
  <c r="AE3265" i="4"/>
  <c r="AE3266" i="4"/>
  <c r="AE3267" i="4"/>
  <c r="AE3268" i="4"/>
  <c r="AE3208" i="4"/>
  <c r="AE3269" i="4"/>
  <c r="AE3270" i="4"/>
  <c r="AE3271" i="4"/>
  <c r="AE3209" i="4"/>
  <c r="AE3272" i="4"/>
  <c r="AE3273" i="4"/>
  <c r="AE3210" i="4"/>
  <c r="AE3274" i="4"/>
  <c r="AE3275" i="4"/>
  <c r="AE3276" i="4"/>
  <c r="AE3277" i="4"/>
  <c r="AE3278" i="4"/>
  <c r="AE3279" i="4"/>
  <c r="AE3280" i="4"/>
  <c r="AE3281" i="4"/>
  <c r="AE3282" i="4"/>
  <c r="AE3283" i="4"/>
  <c r="AE3284" i="4"/>
  <c r="AE3285" i="4"/>
  <c r="AE3286" i="4"/>
  <c r="AE3287" i="4"/>
  <c r="AE3288" i="4"/>
  <c r="AE3289" i="4"/>
  <c r="AE3290" i="4"/>
  <c r="AE3291" i="4"/>
  <c r="AE3292" i="4"/>
  <c r="AE3211" i="4"/>
  <c r="AE3293" i="4"/>
  <c r="AE3294" i="4"/>
  <c r="AE3212" i="4"/>
  <c r="AE3295" i="4"/>
  <c r="AE3296" i="4"/>
  <c r="AE3213" i="4"/>
  <c r="AE3297" i="4"/>
  <c r="AE3298" i="4"/>
  <c r="AE3299" i="4"/>
  <c r="AE3300" i="4"/>
  <c r="AE3301" i="4"/>
  <c r="AE3302" i="4"/>
  <c r="AE3303" i="4"/>
  <c r="AE3304" i="4"/>
  <c r="AE3305" i="4"/>
  <c r="AE3306" i="4"/>
  <c r="AE3307" i="4"/>
  <c r="AE3308" i="4"/>
  <c r="AE3309" i="4"/>
  <c r="AE3310" i="4"/>
  <c r="AE3311" i="4"/>
  <c r="AE3312" i="4"/>
  <c r="AE3313" i="4"/>
  <c r="AE3314" i="4"/>
  <c r="AE3315" i="4"/>
  <c r="AE3316" i="4"/>
  <c r="AE3317" i="4"/>
  <c r="AE3214" i="4"/>
  <c r="AE3318" i="4"/>
  <c r="AE3319" i="4"/>
  <c r="AE3320" i="4"/>
  <c r="AE3321" i="4"/>
  <c r="AE3338" i="4"/>
  <c r="AE3339" i="4"/>
  <c r="AE3340" i="4"/>
  <c r="AE3329" i="4"/>
  <c r="AE3341" i="4"/>
  <c r="AE3342" i="4"/>
  <c r="AE3343" i="4"/>
  <c r="AE3344" i="4"/>
  <c r="AE3345" i="4"/>
  <c r="AE3346" i="4"/>
  <c r="AE3347" i="4"/>
  <c r="AE3348" i="4"/>
  <c r="AE3349" i="4"/>
  <c r="AE3350" i="4"/>
  <c r="AE3351" i="4"/>
  <c r="AE3352" i="4"/>
  <c r="AE3353" i="4"/>
  <c r="AE3354" i="4"/>
  <c r="AE3355" i="4"/>
  <c r="AE3330" i="4"/>
  <c r="AE3356" i="4"/>
  <c r="AE3357" i="4"/>
  <c r="AE3358" i="4"/>
  <c r="AE3359" i="4"/>
  <c r="AE3360" i="4"/>
  <c r="AE3361" i="4"/>
  <c r="AE3362" i="4"/>
  <c r="AE3363" i="4"/>
  <c r="AE3364" i="4"/>
  <c r="AE3331" i="4"/>
  <c r="AE3365" i="4"/>
  <c r="AE3366" i="4"/>
  <c r="AE3367" i="4"/>
  <c r="AE3368" i="4"/>
  <c r="AE3369" i="4"/>
  <c r="AE3332" i="4"/>
  <c r="AE3370" i="4"/>
  <c r="AE3371" i="4"/>
  <c r="AE3333" i="4"/>
  <c r="AE3334" i="4"/>
  <c r="AE3372" i="4"/>
  <c r="AE3335" i="4"/>
  <c r="AE3373" i="4"/>
  <c r="AE3374" i="4"/>
  <c r="AE3336" i="4"/>
  <c r="AE3375" i="4"/>
  <c r="AE3376" i="4"/>
  <c r="AE3377" i="4"/>
  <c r="AE3378" i="4"/>
  <c r="AE3379" i="4"/>
  <c r="AE3380" i="4"/>
  <c r="AE3381" i="4"/>
  <c r="AE3382" i="4"/>
  <c r="AE3383" i="4"/>
  <c r="AE3384" i="4"/>
  <c r="AE3385" i="4"/>
  <c r="AE3337" i="4"/>
  <c r="AE3397" i="4"/>
  <c r="AE3398" i="4"/>
  <c r="AE3325" i="4"/>
  <c r="AE3399" i="4"/>
  <c r="AE3326" i="4"/>
  <c r="AE3400" i="4"/>
  <c r="AE3401" i="4"/>
  <c r="AE3402" i="4"/>
  <c r="AE3403" i="4"/>
  <c r="AE3404" i="4"/>
  <c r="AE3405" i="4"/>
  <c r="AE3406" i="4"/>
  <c r="AE3407" i="4"/>
  <c r="AE3408" i="4"/>
  <c r="AE3409" i="4"/>
  <c r="AE3410" i="4"/>
  <c r="AE3411" i="4"/>
  <c r="AE3412" i="4"/>
  <c r="AE3413" i="4"/>
  <c r="AE3327" i="4"/>
  <c r="AE3414" i="4"/>
  <c r="AE3415" i="4"/>
  <c r="AE3328" i="4"/>
  <c r="AE3432" i="4"/>
  <c r="AE3433" i="4"/>
  <c r="AE3419" i="4"/>
  <c r="AE3434" i="4"/>
  <c r="AE3435" i="4"/>
  <c r="AE3420" i="4"/>
  <c r="AE3436" i="4"/>
  <c r="AE3437" i="4"/>
  <c r="AE3421" i="4"/>
  <c r="AE3438" i="4"/>
  <c r="AE3439" i="4"/>
  <c r="AE3440" i="4"/>
  <c r="AE3441" i="4"/>
  <c r="AE3422" i="4"/>
  <c r="AE3442" i="4"/>
  <c r="AE3443" i="4"/>
  <c r="AE3444" i="4"/>
  <c r="AE3445" i="4"/>
  <c r="AE3446" i="4"/>
  <c r="AE3447" i="4"/>
  <c r="AE3448" i="4"/>
  <c r="AE3449" i="4"/>
  <c r="AE3450" i="4"/>
  <c r="AE3451" i="4"/>
  <c r="AE3452" i="4"/>
  <c r="AE3453" i="4"/>
  <c r="AE3454" i="4"/>
  <c r="AE3455" i="4"/>
  <c r="AE3423" i="4"/>
  <c r="AE3456" i="4"/>
  <c r="AE3457" i="4"/>
  <c r="AE3458" i="4"/>
  <c r="AE3424" i="4"/>
  <c r="AE3459" i="4"/>
  <c r="AE3460" i="4"/>
  <c r="AE3461" i="4"/>
  <c r="AE3462" i="4"/>
  <c r="AE3425" i="4"/>
  <c r="AE3463" i="4"/>
  <c r="AE3464" i="4"/>
  <c r="AE3465" i="4"/>
  <c r="AE3426" i="4"/>
  <c r="AE3466" i="4"/>
  <c r="AE3467" i="4"/>
  <c r="AE3468" i="4"/>
  <c r="AE3469" i="4"/>
  <c r="AE3427" i="4"/>
  <c r="AE3470" i="4"/>
  <c r="AE3471" i="4"/>
  <c r="AE3472" i="4"/>
  <c r="AE3473" i="4"/>
  <c r="AE3474" i="4"/>
  <c r="AE3475" i="4"/>
  <c r="AE3476" i="4"/>
  <c r="AE3477" i="4"/>
  <c r="AE3478" i="4"/>
  <c r="AE3479" i="4"/>
  <c r="AE3480" i="4"/>
  <c r="AE3481" i="4"/>
  <c r="AE3482" i="4"/>
  <c r="AE3483" i="4"/>
  <c r="AE3484" i="4"/>
  <c r="AE3485" i="4"/>
  <c r="AE3486" i="4"/>
  <c r="AE3487" i="4"/>
  <c r="AE3488" i="4"/>
  <c r="AE3489" i="4"/>
  <c r="AE3490" i="4"/>
  <c r="AE3491" i="4"/>
  <c r="AE3492" i="4"/>
  <c r="AE3428" i="4"/>
  <c r="AE3493" i="4"/>
  <c r="AE3494" i="4"/>
  <c r="AE3495" i="4"/>
  <c r="AE3429" i="4"/>
  <c r="AE3496" i="4"/>
  <c r="AE3497" i="4"/>
  <c r="AE3430" i="4"/>
  <c r="AE3498" i="4"/>
  <c r="AE3499" i="4"/>
  <c r="AE3500" i="4"/>
  <c r="AE3501" i="4"/>
  <c r="AE3502" i="4"/>
  <c r="AE3503" i="4"/>
  <c r="AE3504" i="4"/>
  <c r="AE3505" i="4"/>
  <c r="AE3506" i="4"/>
  <c r="AE3507" i="4"/>
  <c r="AE3508" i="4"/>
  <c r="AE3509" i="4"/>
  <c r="AE3510" i="4"/>
  <c r="AE3511" i="4"/>
  <c r="AE3512" i="4"/>
  <c r="AE3431" i="4"/>
  <c r="AE3513" i="4"/>
  <c r="AE3534" i="4"/>
  <c r="AE3535" i="4"/>
  <c r="AE3536" i="4"/>
  <c r="AE3537" i="4"/>
  <c r="AE3538" i="4"/>
  <c r="AE3539" i="4"/>
  <c r="AE3540" i="4"/>
  <c r="AE3541" i="4"/>
  <c r="AE3542" i="4"/>
  <c r="AE3543" i="4"/>
  <c r="AE3544" i="4"/>
  <c r="AE3545" i="4"/>
  <c r="AE3546" i="4"/>
  <c r="AE3547" i="4"/>
  <c r="AE3548" i="4"/>
  <c r="AE3549" i="4"/>
  <c r="AE3550" i="4"/>
  <c r="AE3551" i="4"/>
  <c r="AE3552" i="4"/>
  <c r="AE3553" i="4"/>
  <c r="AE3554" i="4"/>
  <c r="AE3555" i="4"/>
  <c r="AE3556" i="4"/>
  <c r="AE3557" i="4"/>
  <c r="AE3558" i="4"/>
  <c r="AE3559" i="4"/>
  <c r="AE3560" i="4"/>
  <c r="AE3561" i="4"/>
  <c r="AE3515" i="4"/>
  <c r="AE3562" i="4"/>
  <c r="AE3563" i="4"/>
  <c r="O478" i="2"/>
  <c r="O468" i="2"/>
  <c r="O462" i="2"/>
  <c r="O461" i="2"/>
  <c r="O457" i="2"/>
  <c r="O451" i="2"/>
  <c r="O439" i="2"/>
  <c r="I438" i="2"/>
  <c r="J438" i="2"/>
  <c r="O436" i="2"/>
  <c r="O424" i="2"/>
  <c r="O419" i="2"/>
  <c r="O420" i="2"/>
  <c r="O405" i="2"/>
  <c r="O403" i="2"/>
  <c r="O396" i="2"/>
  <c r="O392" i="2"/>
  <c r="AE2991" i="4"/>
  <c r="AE2992" i="4"/>
  <c r="AE2993" i="4"/>
  <c r="AE2994" i="4"/>
  <c r="AE2995" i="4"/>
  <c r="AE2996" i="4"/>
  <c r="AE2997" i="4"/>
  <c r="AE2998" i="4"/>
  <c r="AE2999" i="4"/>
  <c r="AE3000" i="4"/>
  <c r="AE3001" i="4"/>
  <c r="AE3002" i="4"/>
  <c r="AE3003" i="4"/>
  <c r="AE3004" i="4"/>
  <c r="AE3005" i="4"/>
  <c r="AE3006" i="4"/>
  <c r="AE3007" i="4"/>
  <c r="AE3008" i="4"/>
  <c r="AE3009" i="4"/>
  <c r="AE3010" i="4"/>
  <c r="AE3011" i="4"/>
  <c r="AE3012" i="4"/>
  <c r="AE3013" i="4"/>
  <c r="AE3014" i="4"/>
  <c r="AE3015" i="4"/>
  <c r="AE3016" i="4"/>
  <c r="AE3017" i="4"/>
  <c r="AE3018" i="4"/>
  <c r="AE3019" i="4"/>
  <c r="AE3020" i="4"/>
  <c r="AE3021" i="4"/>
  <c r="AE3022" i="4"/>
  <c r="AE2981" i="4"/>
  <c r="AE3023" i="4"/>
  <c r="AE3024" i="4"/>
  <c r="AE3025" i="4"/>
  <c r="AE3026" i="4"/>
  <c r="AE3027" i="4"/>
  <c r="AE3028" i="4"/>
  <c r="AE3029" i="4"/>
  <c r="AE3030" i="4"/>
  <c r="AE3031" i="4"/>
  <c r="AE3032" i="4"/>
  <c r="AE3033" i="4"/>
  <c r="AE3034" i="4"/>
  <c r="AE3035" i="4"/>
  <c r="AE3036" i="4"/>
  <c r="AE3037" i="4"/>
  <c r="AE3038" i="4"/>
  <c r="AE3039" i="4"/>
  <c r="AE3040" i="4"/>
  <c r="AE3041" i="4"/>
  <c r="AE3042" i="4"/>
  <c r="AE3043" i="4"/>
  <c r="AE3044" i="4"/>
  <c r="AE3045" i="4"/>
  <c r="AE3046" i="4"/>
  <c r="AE3047" i="4"/>
  <c r="AE3048" i="4"/>
  <c r="AE3049" i="4"/>
  <c r="AE3050" i="4"/>
  <c r="AE2982" i="4"/>
  <c r="AE3051" i="4"/>
  <c r="AE3052" i="4"/>
  <c r="AE3062" i="4"/>
  <c r="AE3063" i="4"/>
  <c r="AE3064" i="4"/>
  <c r="AE3053" i="4"/>
  <c r="AE3065" i="4"/>
  <c r="AE3066" i="4"/>
  <c r="AE3067" i="4"/>
  <c r="AE3054" i="4"/>
  <c r="AE3068" i="4"/>
  <c r="AE3069" i="4"/>
  <c r="AE3070" i="4"/>
  <c r="AE3055" i="4"/>
  <c r="AE3071" i="4"/>
  <c r="AE3072" i="4"/>
  <c r="AE3056" i="4"/>
  <c r="AE3073" i="4"/>
  <c r="AE3074" i="4"/>
  <c r="AE3075" i="4"/>
  <c r="AE3076" i="4"/>
  <c r="AE3077" i="4"/>
  <c r="AE3078" i="4"/>
  <c r="AE3079" i="4"/>
  <c r="AE3080" i="4"/>
  <c r="AE3081" i="4"/>
  <c r="AE3082" i="4"/>
  <c r="AE3083" i="4"/>
  <c r="AE3084" i="4"/>
  <c r="AE3085" i="4"/>
  <c r="AE3086" i="4"/>
  <c r="AE3087" i="4"/>
  <c r="AE3088" i="4"/>
  <c r="AE3089" i="4"/>
  <c r="AE3090" i="4"/>
  <c r="AE3091" i="4"/>
  <c r="AE3092" i="4"/>
  <c r="AE3093" i="4"/>
  <c r="AE3094" i="4"/>
  <c r="AE3095" i="4"/>
  <c r="AE3096" i="4"/>
  <c r="AE3097" i="4"/>
  <c r="AE3098" i="4"/>
  <c r="AE3099" i="4"/>
  <c r="AE3100" i="4"/>
  <c r="AE3101" i="4"/>
  <c r="AE3102" i="4"/>
  <c r="AE3103" i="4"/>
  <c r="AE3104" i="4"/>
  <c r="AE3105" i="4"/>
  <c r="AE3106" i="4"/>
  <c r="AE3107" i="4"/>
  <c r="AE3108" i="4"/>
  <c r="AE3057" i="4"/>
  <c r="AE3109" i="4"/>
  <c r="AE3110" i="4"/>
  <c r="AE3061" i="4"/>
  <c r="AE3111" i="4"/>
  <c r="AE3112" i="4"/>
  <c r="AE3113" i="4"/>
  <c r="AE3114" i="4"/>
  <c r="AE3115" i="4"/>
  <c r="AE3116" i="4"/>
  <c r="AE3117" i="4"/>
  <c r="AE3118" i="4"/>
  <c r="AE3058" i="4"/>
  <c r="AE3119" i="4"/>
  <c r="AE3120" i="4"/>
  <c r="AE3059" i="4"/>
  <c r="AE3121" i="4"/>
  <c r="AE3122" i="4"/>
  <c r="AE3123" i="4"/>
  <c r="AE3124" i="4"/>
  <c r="AE3125" i="4"/>
  <c r="AE3126" i="4"/>
  <c r="AE3060" i="4"/>
  <c r="AE3127" i="4"/>
  <c r="AE3128" i="4"/>
  <c r="AE3129" i="4"/>
  <c r="AE3130" i="4"/>
  <c r="AE3131" i="4"/>
  <c r="AE3132" i="4"/>
  <c r="AE3133" i="4"/>
  <c r="AE3134" i="4"/>
  <c r="AE3135" i="4"/>
  <c r="AE3146" i="4"/>
  <c r="AE3147" i="4"/>
  <c r="AE3136" i="4"/>
  <c r="AE3148" i="4"/>
  <c r="AE3149" i="4"/>
  <c r="AE3137" i="4"/>
  <c r="AE3150" i="4"/>
  <c r="AE3151" i="4"/>
  <c r="AE3138" i="4"/>
  <c r="AE3152" i="4"/>
  <c r="AE3153" i="4"/>
  <c r="AE3139" i="4"/>
  <c r="AE3154" i="4"/>
  <c r="AE3140" i="4"/>
  <c r="AE3155" i="4"/>
  <c r="AE3156" i="4"/>
  <c r="AE3157" i="4"/>
  <c r="AE3158" i="4"/>
  <c r="AE3159" i="4"/>
  <c r="AE3141" i="4"/>
  <c r="AE3160" i="4"/>
  <c r="AE3161" i="4"/>
  <c r="AE3162" i="4"/>
  <c r="AE3163" i="4"/>
  <c r="AE3164" i="4"/>
  <c r="AE3165" i="4"/>
  <c r="AE3166" i="4"/>
  <c r="AE3167" i="4"/>
  <c r="AE3168" i="4"/>
  <c r="AE3169" i="4"/>
  <c r="AE3170" i="4"/>
  <c r="AE3171" i="4"/>
  <c r="AE3172" i="4"/>
  <c r="AE3173" i="4"/>
  <c r="AE3174" i="4"/>
  <c r="AE3175" i="4"/>
  <c r="AE3176" i="4"/>
  <c r="AE3177" i="4"/>
  <c r="AE3178" i="4"/>
  <c r="AE2886" i="4"/>
  <c r="AE2887" i="4"/>
  <c r="AE2888" i="4"/>
  <c r="AE2889" i="4"/>
  <c r="AE2890" i="4"/>
  <c r="AE2891" i="4"/>
  <c r="AE2892" i="4"/>
  <c r="AE2893" i="4"/>
  <c r="AE2894" i="4"/>
  <c r="AE2895" i="4"/>
  <c r="AE2896" i="4"/>
  <c r="AE2897" i="4"/>
  <c r="AE2898" i="4"/>
  <c r="AE2899" i="4"/>
  <c r="AE2900" i="4"/>
  <c r="AE2901" i="4"/>
  <c r="AE2902" i="4"/>
  <c r="AE2854" i="4"/>
  <c r="AE2903" i="4"/>
  <c r="AE2904" i="4"/>
  <c r="AE2905" i="4"/>
  <c r="AE2906" i="4"/>
  <c r="AE2907" i="4"/>
  <c r="AE2908" i="4"/>
  <c r="AE2909" i="4"/>
  <c r="AE2910" i="4"/>
  <c r="AE2911" i="4"/>
  <c r="AE2983" i="4"/>
  <c r="AE2984" i="4"/>
  <c r="AE2985" i="4"/>
  <c r="AE2986" i="4"/>
  <c r="AE2987" i="4"/>
  <c r="AE2988" i="4"/>
  <c r="AE2989" i="4"/>
  <c r="AE2990" i="4"/>
  <c r="AE2858" i="4"/>
  <c r="AE2859" i="4"/>
  <c r="AE2860" i="4"/>
  <c r="AE2861" i="4"/>
  <c r="AE2862" i="4"/>
  <c r="AE2863" i="4"/>
  <c r="AE2864" i="4"/>
  <c r="AE2865" i="4"/>
  <c r="AE2866" i="4"/>
  <c r="AE2867" i="4"/>
  <c r="AE2868" i="4"/>
  <c r="AE2869" i="4"/>
  <c r="AE2870" i="4"/>
  <c r="AE2871" i="4"/>
  <c r="AE2872" i="4"/>
  <c r="AE2873" i="4"/>
  <c r="AE2874" i="4"/>
  <c r="AE2875" i="4"/>
  <c r="AE2876" i="4"/>
  <c r="AE2877" i="4"/>
  <c r="AE2878" i="4"/>
  <c r="AE2879" i="4"/>
  <c r="AE2880" i="4"/>
  <c r="AE2881" i="4"/>
  <c r="AE2882" i="4"/>
  <c r="AE2883" i="4"/>
  <c r="AE2884" i="4"/>
  <c r="AE2885" i="4"/>
  <c r="AE2857" i="4"/>
  <c r="O384" i="2"/>
  <c r="U131" i="1"/>
  <c r="A269" i="6" s="1"/>
  <c r="U133" i="1"/>
  <c r="C484" i="2" s="1"/>
  <c r="U134" i="1"/>
  <c r="A273" i="6" s="1"/>
  <c r="U135" i="1"/>
  <c r="U136" i="1"/>
  <c r="U137" i="1"/>
  <c r="C494" i="2" s="1"/>
  <c r="U138" i="1"/>
  <c r="U139" i="1"/>
  <c r="U143" i="1"/>
  <c r="U144" i="1"/>
  <c r="C508" i="2" s="1"/>
  <c r="U145" i="1"/>
  <c r="C512" i="2" s="1"/>
  <c r="C3426" i="4" s="1"/>
  <c r="D3426" i="4" s="1"/>
  <c r="E3426" i="4" s="1"/>
  <c r="U146" i="1"/>
  <c r="U147" i="1"/>
  <c r="U148" i="1"/>
  <c r="U149" i="1"/>
  <c r="C525" i="2" s="1"/>
  <c r="C3513" i="4" s="1"/>
  <c r="D3513" i="4" s="1"/>
  <c r="E3513" i="4" s="1"/>
  <c r="U150" i="1"/>
  <c r="U151" i="1"/>
  <c r="U152" i="1"/>
  <c r="U153" i="1"/>
  <c r="A301" i="6" s="1"/>
  <c r="U154" i="1"/>
  <c r="U155" i="1"/>
  <c r="U156" i="1"/>
  <c r="U157" i="1"/>
  <c r="U158" i="1"/>
  <c r="U159" i="1"/>
  <c r="U160" i="1"/>
  <c r="U161" i="1"/>
  <c r="U121" i="1"/>
  <c r="A238" i="6" s="1"/>
  <c r="U122" i="1"/>
  <c r="U123" i="1"/>
  <c r="C455" i="2" s="1"/>
  <c r="U124" i="1"/>
  <c r="U125" i="1"/>
  <c r="U126" i="1"/>
  <c r="C461" i="2" s="1"/>
  <c r="U127" i="1"/>
  <c r="C464" i="2" s="1"/>
  <c r="C3251" i="4" s="1"/>
  <c r="U128" i="1"/>
  <c r="C466" i="2" s="1"/>
  <c r="U129" i="1"/>
  <c r="A263" i="6" s="1"/>
  <c r="U130" i="1"/>
  <c r="A264" i="6" s="1"/>
  <c r="U106" i="1"/>
  <c r="A197" i="6" s="1"/>
  <c r="U107" i="1"/>
  <c r="U108" i="1"/>
  <c r="C387" i="2" s="1"/>
  <c r="U109" i="1"/>
  <c r="C396" i="2" s="1"/>
  <c r="U110" i="1"/>
  <c r="C401" i="2" s="1"/>
  <c r="U111" i="1"/>
  <c r="C408" i="2" s="1"/>
  <c r="U112" i="1"/>
  <c r="C410" i="2" s="1"/>
  <c r="U113" i="1"/>
  <c r="C414" i="2" s="1"/>
  <c r="U114" i="1"/>
  <c r="C417" i="2" s="1"/>
  <c r="U115" i="1"/>
  <c r="U116" i="1"/>
  <c r="A225" i="6" s="1"/>
  <c r="U117" i="1"/>
  <c r="C426" i="2" s="1"/>
  <c r="C3115" i="4" s="1"/>
  <c r="U118" i="1"/>
  <c r="C429" i="2" s="1"/>
  <c r="U119" i="1"/>
  <c r="C434" i="2" s="1"/>
  <c r="U120" i="1"/>
  <c r="C439" i="2" s="1"/>
  <c r="U105" i="1"/>
  <c r="U205" i="1"/>
  <c r="C676" i="2" s="1"/>
  <c r="U207" i="1"/>
  <c r="C683" i="2" s="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C5500" i="4" l="1"/>
  <c r="D5500" i="4" s="1"/>
  <c r="E5500" i="4" s="1"/>
  <c r="C5499" i="4"/>
  <c r="D5499" i="4" s="1"/>
  <c r="E5499" i="4" s="1"/>
  <c r="C5501" i="4"/>
  <c r="D5501" i="4" s="1"/>
  <c r="E5501" i="4" s="1"/>
  <c r="C5689" i="4"/>
  <c r="D5689" i="4" s="1"/>
  <c r="E5689" i="4" s="1"/>
  <c r="C5681" i="4"/>
  <c r="D5681" i="4" s="1"/>
  <c r="E5681" i="4" s="1"/>
  <c r="C5688" i="4"/>
  <c r="D5688" i="4" s="1"/>
  <c r="E5688" i="4" s="1"/>
  <c r="C5680" i="4"/>
  <c r="D5680" i="4" s="1"/>
  <c r="E5680" i="4" s="1"/>
  <c r="C5693" i="4"/>
  <c r="D5693" i="4" s="1"/>
  <c r="E5693" i="4" s="1"/>
  <c r="C5685" i="4"/>
  <c r="D5685" i="4" s="1"/>
  <c r="E5685" i="4" s="1"/>
  <c r="C5690" i="4"/>
  <c r="D5690" i="4" s="1"/>
  <c r="E5690" i="4" s="1"/>
  <c r="C5682" i="4"/>
  <c r="D5682" i="4" s="1"/>
  <c r="E5682" i="4" s="1"/>
  <c r="C5692" i="4"/>
  <c r="D5692" i="4" s="1"/>
  <c r="E5692" i="4" s="1"/>
  <c r="C5691" i="4"/>
  <c r="D5691" i="4" s="1"/>
  <c r="E5691" i="4" s="1"/>
  <c r="C5687" i="4"/>
  <c r="D5687" i="4" s="1"/>
  <c r="E5687" i="4" s="1"/>
  <c r="C5686" i="4"/>
  <c r="D5686" i="4" s="1"/>
  <c r="E5686" i="4" s="1"/>
  <c r="C5684" i="4"/>
  <c r="D5684" i="4" s="1"/>
  <c r="E5684" i="4" s="1"/>
  <c r="C5683" i="4"/>
  <c r="D5683" i="4" s="1"/>
  <c r="E5683" i="4" s="1"/>
  <c r="C5679" i="4"/>
  <c r="D5679" i="4" s="1"/>
  <c r="E5679" i="4" s="1"/>
  <c r="C5678" i="4"/>
  <c r="D5678" i="4" s="1"/>
  <c r="E5678" i="4" s="1"/>
  <c r="C5624" i="4"/>
  <c r="D5624" i="4" s="1"/>
  <c r="E5624" i="4" s="1"/>
  <c r="C5616" i="4"/>
  <c r="D5616" i="4" s="1"/>
  <c r="E5616" i="4" s="1"/>
  <c r="C5621" i="4"/>
  <c r="D5621" i="4" s="1"/>
  <c r="E5621" i="4" s="1"/>
  <c r="C5613" i="4"/>
  <c r="D5613" i="4" s="1"/>
  <c r="E5613" i="4" s="1"/>
  <c r="C5618" i="4"/>
  <c r="D5618" i="4" s="1"/>
  <c r="E5618" i="4" s="1"/>
  <c r="C5614" i="4"/>
  <c r="D5614" i="4" s="1"/>
  <c r="E5614" i="4" s="1"/>
  <c r="C5623" i="4"/>
  <c r="D5623" i="4" s="1"/>
  <c r="E5623" i="4" s="1"/>
  <c r="C5612" i="4"/>
  <c r="D5612" i="4" s="1"/>
  <c r="E5612" i="4" s="1"/>
  <c r="C5611" i="4"/>
  <c r="D5611" i="4" s="1"/>
  <c r="E5611" i="4" s="1"/>
  <c r="C5620" i="4"/>
  <c r="D5620" i="4" s="1"/>
  <c r="E5620" i="4" s="1"/>
  <c r="C5617" i="4"/>
  <c r="D5617" i="4" s="1"/>
  <c r="E5617" i="4" s="1"/>
  <c r="C5619" i="4"/>
  <c r="D5619" i="4" s="1"/>
  <c r="E5619" i="4" s="1"/>
  <c r="C5615" i="4"/>
  <c r="D5615" i="4" s="1"/>
  <c r="E5615" i="4" s="1"/>
  <c r="C5622" i="4"/>
  <c r="D5622" i="4" s="1"/>
  <c r="E5622" i="4" s="1"/>
  <c r="C5565" i="4"/>
  <c r="D5565" i="4" s="1"/>
  <c r="E5565" i="4" s="1"/>
  <c r="C5562" i="4"/>
  <c r="D5562" i="4" s="1"/>
  <c r="E5562" i="4" s="1"/>
  <c r="C5563" i="4"/>
  <c r="D5563" i="4" s="1"/>
  <c r="E5563" i="4" s="1"/>
  <c r="C5561" i="4"/>
  <c r="D5561" i="4" s="1"/>
  <c r="E5561" i="4" s="1"/>
  <c r="C5566" i="4"/>
  <c r="D5566" i="4" s="1"/>
  <c r="E5566" i="4" s="1"/>
  <c r="C5564" i="4"/>
  <c r="D5564" i="4" s="1"/>
  <c r="E5564" i="4" s="1"/>
  <c r="C5460" i="4"/>
  <c r="D5460" i="4" s="1"/>
  <c r="E5460" i="4" s="1"/>
  <c r="C5459" i="4"/>
  <c r="D5459" i="4" s="1"/>
  <c r="E5459" i="4" s="1"/>
  <c r="C5464" i="4"/>
  <c r="D5464" i="4" s="1"/>
  <c r="E5464" i="4" s="1"/>
  <c r="C5462" i="4"/>
  <c r="D5462" i="4" s="1"/>
  <c r="E5462" i="4" s="1"/>
  <c r="C5463" i="4"/>
  <c r="D5463" i="4" s="1"/>
  <c r="E5463" i="4" s="1"/>
  <c r="C5461" i="4"/>
  <c r="D5461" i="4" s="1"/>
  <c r="E5461" i="4" s="1"/>
  <c r="C5673" i="4"/>
  <c r="D5673" i="4" s="1"/>
  <c r="E5673" i="4" s="1"/>
  <c r="C5674" i="4"/>
  <c r="D5674" i="4" s="1"/>
  <c r="E5674" i="4" s="1"/>
  <c r="C5676" i="4"/>
  <c r="D5676" i="4" s="1"/>
  <c r="E5676" i="4" s="1"/>
  <c r="C5675" i="4"/>
  <c r="D5675" i="4" s="1"/>
  <c r="E5675" i="4" s="1"/>
  <c r="C5665" i="4"/>
  <c r="D5665" i="4" s="1"/>
  <c r="E5665" i="4" s="1"/>
  <c r="C5657" i="4"/>
  <c r="D5657" i="4" s="1"/>
  <c r="E5657" i="4" s="1"/>
  <c r="C5649" i="4"/>
  <c r="D5649" i="4" s="1"/>
  <c r="E5649" i="4" s="1"/>
  <c r="C5641" i="4"/>
  <c r="D5641" i="4" s="1"/>
  <c r="E5641" i="4" s="1"/>
  <c r="C5633" i="4"/>
  <c r="D5633" i="4" s="1"/>
  <c r="E5633" i="4" s="1"/>
  <c r="C5625" i="4"/>
  <c r="D5625" i="4" s="1"/>
  <c r="E5625" i="4" s="1"/>
  <c r="C5672" i="4"/>
  <c r="D5672" i="4" s="1"/>
  <c r="E5672" i="4" s="1"/>
  <c r="C5664" i="4"/>
  <c r="D5664" i="4" s="1"/>
  <c r="E5664" i="4" s="1"/>
  <c r="C5656" i="4"/>
  <c r="D5656" i="4" s="1"/>
  <c r="E5656" i="4" s="1"/>
  <c r="C5648" i="4"/>
  <c r="D5648" i="4" s="1"/>
  <c r="E5648" i="4" s="1"/>
  <c r="C5640" i="4"/>
  <c r="D5640" i="4" s="1"/>
  <c r="E5640" i="4" s="1"/>
  <c r="C5632" i="4"/>
  <c r="D5632" i="4" s="1"/>
  <c r="E5632" i="4" s="1"/>
  <c r="C5669" i="4"/>
  <c r="D5669" i="4" s="1"/>
  <c r="E5669" i="4" s="1"/>
  <c r="C5661" i="4"/>
  <c r="D5661" i="4" s="1"/>
  <c r="E5661" i="4" s="1"/>
  <c r="C5653" i="4"/>
  <c r="D5653" i="4" s="1"/>
  <c r="E5653" i="4" s="1"/>
  <c r="C5645" i="4"/>
  <c r="D5645" i="4" s="1"/>
  <c r="E5645" i="4" s="1"/>
  <c r="C5637" i="4"/>
  <c r="D5637" i="4" s="1"/>
  <c r="E5637" i="4" s="1"/>
  <c r="C5629" i="4"/>
  <c r="D5629" i="4" s="1"/>
  <c r="E5629" i="4" s="1"/>
  <c r="C5666" i="4"/>
  <c r="D5666" i="4" s="1"/>
  <c r="E5666" i="4" s="1"/>
  <c r="C5658" i="4"/>
  <c r="D5658" i="4" s="1"/>
  <c r="E5658" i="4" s="1"/>
  <c r="C5650" i="4"/>
  <c r="D5650" i="4" s="1"/>
  <c r="E5650" i="4" s="1"/>
  <c r="C5642" i="4"/>
  <c r="D5642" i="4" s="1"/>
  <c r="E5642" i="4" s="1"/>
  <c r="C5634" i="4"/>
  <c r="D5634" i="4" s="1"/>
  <c r="E5634" i="4" s="1"/>
  <c r="C5626" i="4"/>
  <c r="D5626" i="4" s="1"/>
  <c r="E5626" i="4" s="1"/>
  <c r="C5660" i="4"/>
  <c r="D5660" i="4" s="1"/>
  <c r="E5660" i="4" s="1"/>
  <c r="C5644" i="4"/>
  <c r="D5644" i="4" s="1"/>
  <c r="E5644" i="4" s="1"/>
  <c r="C5628" i="4"/>
  <c r="D5628" i="4" s="1"/>
  <c r="E5628" i="4" s="1"/>
  <c r="C5655" i="4"/>
  <c r="D5655" i="4" s="1"/>
  <c r="E5655" i="4" s="1"/>
  <c r="C5659" i="4"/>
  <c r="D5659" i="4" s="1"/>
  <c r="E5659" i="4" s="1"/>
  <c r="C5643" i="4"/>
  <c r="D5643" i="4" s="1"/>
  <c r="E5643" i="4" s="1"/>
  <c r="C5627" i="4"/>
  <c r="D5627" i="4" s="1"/>
  <c r="E5627" i="4" s="1"/>
  <c r="C5671" i="4"/>
  <c r="D5671" i="4" s="1"/>
  <c r="E5671" i="4" s="1"/>
  <c r="C5639" i="4"/>
  <c r="D5639" i="4" s="1"/>
  <c r="E5639" i="4" s="1"/>
  <c r="C5670" i="4"/>
  <c r="D5670" i="4" s="1"/>
  <c r="E5670" i="4" s="1"/>
  <c r="C5647" i="4"/>
  <c r="D5647" i="4" s="1"/>
  <c r="E5647" i="4" s="1"/>
  <c r="C5667" i="4"/>
  <c r="D5667" i="4" s="1"/>
  <c r="E5667" i="4" s="1"/>
  <c r="C5638" i="4"/>
  <c r="D5638" i="4" s="1"/>
  <c r="E5638" i="4" s="1"/>
  <c r="C5654" i="4"/>
  <c r="D5654" i="4" s="1"/>
  <c r="E5654" i="4" s="1"/>
  <c r="C5668" i="4"/>
  <c r="D5668" i="4" s="1"/>
  <c r="E5668" i="4" s="1"/>
  <c r="C5646" i="4"/>
  <c r="D5646" i="4" s="1"/>
  <c r="E5646" i="4" s="1"/>
  <c r="C5663" i="4"/>
  <c r="D5663" i="4" s="1"/>
  <c r="E5663" i="4" s="1"/>
  <c r="C5636" i="4"/>
  <c r="D5636" i="4" s="1"/>
  <c r="E5636" i="4" s="1"/>
  <c r="C5662" i="4"/>
  <c r="D5662" i="4" s="1"/>
  <c r="E5662" i="4" s="1"/>
  <c r="C5635" i="4"/>
  <c r="D5635" i="4" s="1"/>
  <c r="E5635" i="4" s="1"/>
  <c r="C5631" i="4"/>
  <c r="D5631" i="4" s="1"/>
  <c r="E5631" i="4" s="1"/>
  <c r="C5652" i="4"/>
  <c r="D5652" i="4" s="1"/>
  <c r="E5652" i="4" s="1"/>
  <c r="C5630" i="4"/>
  <c r="D5630" i="4" s="1"/>
  <c r="E5630" i="4" s="1"/>
  <c r="C5651" i="4"/>
  <c r="D5651" i="4" s="1"/>
  <c r="E5651" i="4" s="1"/>
  <c r="C5506" i="4"/>
  <c r="D5506" i="4" s="1"/>
  <c r="E5506" i="4" s="1"/>
  <c r="C5503" i="4"/>
  <c r="D5503" i="4" s="1"/>
  <c r="E5503" i="4" s="1"/>
  <c r="C5489" i="4"/>
  <c r="D5489" i="4" s="1"/>
  <c r="E5489" i="4" s="1"/>
  <c r="C5487" i="4"/>
  <c r="D5487" i="4" s="1"/>
  <c r="E5487" i="4" s="1"/>
  <c r="C5488" i="4"/>
  <c r="D5488" i="4" s="1"/>
  <c r="E5488" i="4" s="1"/>
  <c r="C5505" i="4"/>
  <c r="D5505" i="4" s="1"/>
  <c r="E5505" i="4" s="1"/>
  <c r="C5504" i="4"/>
  <c r="D5504" i="4" s="1"/>
  <c r="E5504" i="4" s="1"/>
  <c r="C5452" i="4"/>
  <c r="D5452" i="4" s="1"/>
  <c r="E5452" i="4" s="1"/>
  <c r="C5451" i="4"/>
  <c r="D5451" i="4" s="1"/>
  <c r="E5451" i="4" s="1"/>
  <c r="C5458" i="4"/>
  <c r="D5458" i="4" s="1"/>
  <c r="E5458" i="4" s="1"/>
  <c r="C5450" i="4"/>
  <c r="D5450" i="4" s="1"/>
  <c r="E5450" i="4" s="1"/>
  <c r="C5453" i="4"/>
  <c r="D5453" i="4" s="1"/>
  <c r="E5453" i="4" s="1"/>
  <c r="C5445" i="4"/>
  <c r="D5445" i="4" s="1"/>
  <c r="E5445" i="4" s="1"/>
  <c r="C5449" i="4"/>
  <c r="D5449" i="4" s="1"/>
  <c r="E5449" i="4" s="1"/>
  <c r="C5448" i="4"/>
  <c r="D5448" i="4" s="1"/>
  <c r="E5448" i="4" s="1"/>
  <c r="C5456" i="4"/>
  <c r="D5456" i="4" s="1"/>
  <c r="E5456" i="4" s="1"/>
  <c r="C5447" i="4"/>
  <c r="D5447" i="4" s="1"/>
  <c r="E5447" i="4" s="1"/>
  <c r="C5457" i="4"/>
  <c r="D5457" i="4" s="1"/>
  <c r="E5457" i="4" s="1"/>
  <c r="C5446" i="4"/>
  <c r="D5446" i="4" s="1"/>
  <c r="E5446" i="4" s="1"/>
  <c r="C5455" i="4"/>
  <c r="D5455" i="4" s="1"/>
  <c r="E5455" i="4" s="1"/>
  <c r="C5454" i="4"/>
  <c r="D5454" i="4" s="1"/>
  <c r="E5454" i="4" s="1"/>
  <c r="C5729" i="4"/>
  <c r="D5729" i="4" s="1"/>
  <c r="E5729" i="4" s="1"/>
  <c r="C5721" i="4"/>
  <c r="D5721" i="4" s="1"/>
  <c r="E5721" i="4" s="1"/>
  <c r="C5728" i="4"/>
  <c r="D5728" i="4" s="1"/>
  <c r="E5728" i="4" s="1"/>
  <c r="C5720" i="4"/>
  <c r="D5720" i="4" s="1"/>
  <c r="E5720" i="4" s="1"/>
  <c r="C5726" i="4"/>
  <c r="D5726" i="4" s="1"/>
  <c r="E5726" i="4" s="1"/>
  <c r="C5718" i="4"/>
  <c r="D5718" i="4" s="1"/>
  <c r="E5718" i="4" s="1"/>
  <c r="C5733" i="4"/>
  <c r="D5733" i="4" s="1"/>
  <c r="E5733" i="4" s="1"/>
  <c r="C5725" i="4"/>
  <c r="D5725" i="4" s="1"/>
  <c r="E5725" i="4" s="1"/>
  <c r="C5717" i="4"/>
  <c r="D5717" i="4" s="1"/>
  <c r="E5717" i="4" s="1"/>
  <c r="C5730" i="4"/>
  <c r="D5730" i="4" s="1"/>
  <c r="E5730" i="4" s="1"/>
  <c r="C5722" i="4"/>
  <c r="D5722" i="4" s="1"/>
  <c r="E5722" i="4" s="1"/>
  <c r="C5714" i="4"/>
  <c r="D5714" i="4" s="1"/>
  <c r="E5714" i="4" s="1"/>
  <c r="C5715" i="4"/>
  <c r="D5715" i="4" s="1"/>
  <c r="E5715" i="4" s="1"/>
  <c r="C5732" i="4"/>
  <c r="D5732" i="4" s="1"/>
  <c r="E5732" i="4" s="1"/>
  <c r="C5731" i="4"/>
  <c r="D5731" i="4" s="1"/>
  <c r="E5731" i="4" s="1"/>
  <c r="C5716" i="4"/>
  <c r="D5716" i="4" s="1"/>
  <c r="E5716" i="4" s="1"/>
  <c r="C5727" i="4"/>
  <c r="D5727" i="4" s="1"/>
  <c r="E5727" i="4" s="1"/>
  <c r="C5724" i="4"/>
  <c r="D5724" i="4" s="1"/>
  <c r="E5724" i="4" s="1"/>
  <c r="C5723" i="4"/>
  <c r="D5723" i="4" s="1"/>
  <c r="E5723" i="4" s="1"/>
  <c r="C5719" i="4"/>
  <c r="D5719" i="4" s="1"/>
  <c r="E5719" i="4" s="1"/>
  <c r="C5592" i="4"/>
  <c r="D5592" i="4" s="1"/>
  <c r="E5592" i="4" s="1"/>
  <c r="C5593" i="4"/>
  <c r="D5593" i="4" s="1"/>
  <c r="E5593" i="4" s="1"/>
  <c r="C5591" i="4"/>
  <c r="D5591" i="4" s="1"/>
  <c r="E5591" i="4" s="1"/>
  <c r="C5590" i="4"/>
  <c r="D5590" i="4" s="1"/>
  <c r="E5590" i="4" s="1"/>
  <c r="C5492" i="4"/>
  <c r="D5492" i="4" s="1"/>
  <c r="E5492" i="4" s="1"/>
  <c r="C5507" i="4"/>
  <c r="D5507" i="4" s="1"/>
  <c r="E5507" i="4" s="1"/>
  <c r="C5491" i="4"/>
  <c r="D5491" i="4" s="1"/>
  <c r="E5491" i="4" s="1"/>
  <c r="C5490" i="4"/>
  <c r="D5490" i="4" s="1"/>
  <c r="E5490" i="4" s="1"/>
  <c r="C5495" i="4"/>
  <c r="D5495" i="4" s="1"/>
  <c r="E5495" i="4" s="1"/>
  <c r="C5496" i="4"/>
  <c r="D5496" i="4" s="1"/>
  <c r="E5496" i="4" s="1"/>
  <c r="C5494" i="4"/>
  <c r="D5494" i="4" s="1"/>
  <c r="E5494" i="4" s="1"/>
  <c r="C5493" i="4"/>
  <c r="D5493" i="4" s="1"/>
  <c r="E5493" i="4" s="1"/>
  <c r="C5484" i="4"/>
  <c r="D5484" i="4" s="1"/>
  <c r="E5484" i="4" s="1"/>
  <c r="C5476" i="4"/>
  <c r="D5476" i="4" s="1"/>
  <c r="E5476" i="4" s="1"/>
  <c r="C5468" i="4"/>
  <c r="D5468" i="4" s="1"/>
  <c r="E5468" i="4" s="1"/>
  <c r="C5483" i="4"/>
  <c r="D5483" i="4" s="1"/>
  <c r="E5483" i="4" s="1"/>
  <c r="C5475" i="4"/>
  <c r="D5475" i="4" s="1"/>
  <c r="E5475" i="4" s="1"/>
  <c r="C5467" i="4"/>
  <c r="D5467" i="4" s="1"/>
  <c r="E5467" i="4" s="1"/>
  <c r="C5482" i="4"/>
  <c r="D5482" i="4" s="1"/>
  <c r="E5482" i="4" s="1"/>
  <c r="C5474" i="4"/>
  <c r="D5474" i="4" s="1"/>
  <c r="E5474" i="4" s="1"/>
  <c r="C5466" i="4"/>
  <c r="D5466" i="4" s="1"/>
  <c r="E5466" i="4" s="1"/>
  <c r="C5478" i="4"/>
  <c r="D5478" i="4" s="1"/>
  <c r="E5478" i="4" s="1"/>
  <c r="C5477" i="4"/>
  <c r="D5477" i="4" s="1"/>
  <c r="E5477" i="4" s="1"/>
  <c r="C5473" i="4"/>
  <c r="D5473" i="4" s="1"/>
  <c r="E5473" i="4" s="1"/>
  <c r="C5486" i="4"/>
  <c r="D5486" i="4" s="1"/>
  <c r="E5486" i="4" s="1"/>
  <c r="C5472" i="4"/>
  <c r="D5472" i="4" s="1"/>
  <c r="E5472" i="4" s="1"/>
  <c r="C5485" i="4"/>
  <c r="D5485" i="4" s="1"/>
  <c r="E5485" i="4" s="1"/>
  <c r="C5471" i="4"/>
  <c r="D5471" i="4" s="1"/>
  <c r="E5471" i="4" s="1"/>
  <c r="C5481" i="4"/>
  <c r="D5481" i="4" s="1"/>
  <c r="E5481" i="4" s="1"/>
  <c r="C5470" i="4"/>
  <c r="D5470" i="4" s="1"/>
  <c r="E5470" i="4" s="1"/>
  <c r="C5480" i="4"/>
  <c r="D5480" i="4" s="1"/>
  <c r="E5480" i="4" s="1"/>
  <c r="C5469" i="4"/>
  <c r="D5469" i="4" s="1"/>
  <c r="E5469" i="4" s="1"/>
  <c r="C5479" i="4"/>
  <c r="D5479" i="4" s="1"/>
  <c r="E5479" i="4" s="1"/>
  <c r="C5465" i="4"/>
  <c r="D5465" i="4" s="1"/>
  <c r="E5465" i="4" s="1"/>
  <c r="C5568" i="4"/>
  <c r="D5568" i="4" s="1"/>
  <c r="E5568" i="4" s="1"/>
  <c r="C5570" i="4"/>
  <c r="D5570" i="4" s="1"/>
  <c r="E5570" i="4" s="1"/>
  <c r="C5567" i="4"/>
  <c r="D5567" i="4" s="1"/>
  <c r="E5567" i="4" s="1"/>
  <c r="C5569" i="4"/>
  <c r="D5569" i="4" s="1"/>
  <c r="E5569" i="4" s="1"/>
  <c r="C5697" i="4"/>
  <c r="D5697" i="4" s="1"/>
  <c r="E5697" i="4" s="1"/>
  <c r="C5696" i="4"/>
  <c r="D5696" i="4" s="1"/>
  <c r="E5696" i="4" s="1"/>
  <c r="C5694" i="4"/>
  <c r="D5694" i="4" s="1"/>
  <c r="E5694" i="4" s="1"/>
  <c r="C5695" i="4"/>
  <c r="D5695" i="4" s="1"/>
  <c r="E5695" i="4" s="1"/>
  <c r="C5584" i="4"/>
  <c r="D5584" i="4" s="1"/>
  <c r="E5584" i="4" s="1"/>
  <c r="C5576" i="4"/>
  <c r="D5576" i="4" s="1"/>
  <c r="E5576" i="4" s="1"/>
  <c r="C5589" i="4"/>
  <c r="D5589" i="4" s="1"/>
  <c r="E5589" i="4" s="1"/>
  <c r="C5581" i="4"/>
  <c r="D5581" i="4" s="1"/>
  <c r="E5581" i="4" s="1"/>
  <c r="C5573" i="4"/>
  <c r="D5573" i="4" s="1"/>
  <c r="E5573" i="4" s="1"/>
  <c r="C5586" i="4"/>
  <c r="D5586" i="4" s="1"/>
  <c r="E5586" i="4" s="1"/>
  <c r="C5578" i="4"/>
  <c r="D5578" i="4" s="1"/>
  <c r="E5578" i="4" s="1"/>
  <c r="C5588" i="4"/>
  <c r="D5588" i="4" s="1"/>
  <c r="E5588" i="4" s="1"/>
  <c r="C5575" i="4"/>
  <c r="D5575" i="4" s="1"/>
  <c r="E5575" i="4" s="1"/>
  <c r="C5572" i="4"/>
  <c r="D5572" i="4" s="1"/>
  <c r="E5572" i="4" s="1"/>
  <c r="C5587" i="4"/>
  <c r="D5587" i="4" s="1"/>
  <c r="E5587" i="4" s="1"/>
  <c r="C5574" i="4"/>
  <c r="D5574" i="4" s="1"/>
  <c r="E5574" i="4" s="1"/>
  <c r="C5585" i="4"/>
  <c r="D5585" i="4" s="1"/>
  <c r="E5585" i="4" s="1"/>
  <c r="C5580" i="4"/>
  <c r="D5580" i="4" s="1"/>
  <c r="E5580" i="4" s="1"/>
  <c r="C5577" i="4"/>
  <c r="D5577" i="4" s="1"/>
  <c r="E5577" i="4" s="1"/>
  <c r="C5579" i="4"/>
  <c r="D5579" i="4" s="1"/>
  <c r="E5579" i="4" s="1"/>
  <c r="C5571" i="4"/>
  <c r="D5571" i="4" s="1"/>
  <c r="E5571" i="4" s="1"/>
  <c r="C5583" i="4"/>
  <c r="D5583" i="4" s="1"/>
  <c r="E5583" i="4" s="1"/>
  <c r="C5582" i="4"/>
  <c r="D5582" i="4" s="1"/>
  <c r="E5582" i="4" s="1"/>
  <c r="C5532" i="4"/>
  <c r="D5532" i="4" s="1"/>
  <c r="E5532" i="4" s="1"/>
  <c r="C5524" i="4"/>
  <c r="D5524" i="4" s="1"/>
  <c r="E5524" i="4" s="1"/>
  <c r="C5516" i="4"/>
  <c r="D5516" i="4" s="1"/>
  <c r="E5516" i="4" s="1"/>
  <c r="C5508" i="4"/>
  <c r="D5508" i="4" s="1"/>
  <c r="E5508" i="4" s="1"/>
  <c r="C5530" i="4"/>
  <c r="D5530" i="4" s="1"/>
  <c r="E5530" i="4" s="1"/>
  <c r="C5514" i="4"/>
  <c r="D5514" i="4" s="1"/>
  <c r="E5514" i="4" s="1"/>
  <c r="C5531" i="4"/>
  <c r="D5531" i="4" s="1"/>
  <c r="E5531" i="4" s="1"/>
  <c r="C5523" i="4"/>
  <c r="D5523" i="4" s="1"/>
  <c r="E5523" i="4" s="1"/>
  <c r="C5515" i="4"/>
  <c r="D5515" i="4" s="1"/>
  <c r="E5515" i="4" s="1"/>
  <c r="C5522" i="4"/>
  <c r="D5522" i="4" s="1"/>
  <c r="E5522" i="4" s="1"/>
  <c r="C5528" i="4"/>
  <c r="D5528" i="4" s="1"/>
  <c r="E5528" i="4" s="1"/>
  <c r="C5517" i="4"/>
  <c r="D5517" i="4" s="1"/>
  <c r="E5517" i="4" s="1"/>
  <c r="C5526" i="4"/>
  <c r="D5526" i="4" s="1"/>
  <c r="E5526" i="4" s="1"/>
  <c r="C5512" i="4"/>
  <c r="D5512" i="4" s="1"/>
  <c r="E5512" i="4" s="1"/>
  <c r="C5509" i="4"/>
  <c r="D5509" i="4" s="1"/>
  <c r="E5509" i="4" s="1"/>
  <c r="C5527" i="4"/>
  <c r="D5527" i="4" s="1"/>
  <c r="E5527" i="4" s="1"/>
  <c r="C5513" i="4"/>
  <c r="D5513" i="4" s="1"/>
  <c r="E5513" i="4" s="1"/>
  <c r="C5536" i="4"/>
  <c r="D5536" i="4" s="1"/>
  <c r="E5536" i="4" s="1"/>
  <c r="C5525" i="4"/>
  <c r="D5525" i="4" s="1"/>
  <c r="E5525" i="4" s="1"/>
  <c r="C5511" i="4"/>
  <c r="D5511" i="4" s="1"/>
  <c r="E5511" i="4" s="1"/>
  <c r="C5535" i="4"/>
  <c r="D5535" i="4" s="1"/>
  <c r="E5535" i="4" s="1"/>
  <c r="C5521" i="4"/>
  <c r="D5521" i="4" s="1"/>
  <c r="E5521" i="4" s="1"/>
  <c r="C5510" i="4"/>
  <c r="D5510" i="4" s="1"/>
  <c r="E5510" i="4" s="1"/>
  <c r="C5520" i="4"/>
  <c r="D5520" i="4" s="1"/>
  <c r="E5520" i="4" s="1"/>
  <c r="C5534" i="4"/>
  <c r="D5534" i="4" s="1"/>
  <c r="E5534" i="4" s="1"/>
  <c r="C5533" i="4"/>
  <c r="D5533" i="4" s="1"/>
  <c r="E5533" i="4" s="1"/>
  <c r="C5519" i="4"/>
  <c r="D5519" i="4" s="1"/>
  <c r="E5519" i="4" s="1"/>
  <c r="C5529" i="4"/>
  <c r="D5529" i="4" s="1"/>
  <c r="E5529" i="4" s="1"/>
  <c r="C5518" i="4"/>
  <c r="D5518" i="4" s="1"/>
  <c r="E5518" i="4" s="1"/>
  <c r="C5444" i="4"/>
  <c r="D5444" i="4" s="1"/>
  <c r="E5444" i="4" s="1"/>
  <c r="C5442" i="4"/>
  <c r="D5442" i="4" s="1"/>
  <c r="E5442" i="4" s="1"/>
  <c r="C5443" i="4"/>
  <c r="D5443" i="4" s="1"/>
  <c r="E5443" i="4" s="1"/>
  <c r="C5439" i="4"/>
  <c r="D5439" i="4" s="1"/>
  <c r="E5439" i="4" s="1"/>
  <c r="C5441" i="4"/>
  <c r="D5441" i="4" s="1"/>
  <c r="E5441" i="4" s="1"/>
  <c r="C5440" i="4"/>
  <c r="D5440" i="4" s="1"/>
  <c r="E5440" i="4" s="1"/>
  <c r="C5600" i="4"/>
  <c r="D5600" i="4" s="1"/>
  <c r="E5600" i="4" s="1"/>
  <c r="C5605" i="4"/>
  <c r="D5605" i="4" s="1"/>
  <c r="E5605" i="4" s="1"/>
  <c r="C5597" i="4"/>
  <c r="D5597" i="4" s="1"/>
  <c r="E5597" i="4" s="1"/>
  <c r="C5602" i="4"/>
  <c r="D5602" i="4" s="1"/>
  <c r="E5602" i="4" s="1"/>
  <c r="C5594" i="4"/>
  <c r="D5594" i="4" s="1"/>
  <c r="E5594" i="4" s="1"/>
  <c r="C5601" i="4"/>
  <c r="D5601" i="4" s="1"/>
  <c r="E5601" i="4" s="1"/>
  <c r="C5598" i="4"/>
  <c r="D5598" i="4" s="1"/>
  <c r="E5598" i="4" s="1"/>
  <c r="C5599" i="4"/>
  <c r="D5599" i="4" s="1"/>
  <c r="E5599" i="4" s="1"/>
  <c r="C5603" i="4"/>
  <c r="D5603" i="4" s="1"/>
  <c r="E5603" i="4" s="1"/>
  <c r="C5595" i="4"/>
  <c r="D5595" i="4" s="1"/>
  <c r="E5595" i="4" s="1"/>
  <c r="C5607" i="4"/>
  <c r="D5607" i="4" s="1"/>
  <c r="E5607" i="4" s="1"/>
  <c r="C5596" i="4"/>
  <c r="D5596" i="4" s="1"/>
  <c r="E5596" i="4" s="1"/>
  <c r="C5606" i="4"/>
  <c r="D5606" i="4" s="1"/>
  <c r="E5606" i="4" s="1"/>
  <c r="C5604" i="4"/>
  <c r="D5604" i="4" s="1"/>
  <c r="E5604" i="4" s="1"/>
  <c r="C5608" i="4"/>
  <c r="D5608" i="4" s="1"/>
  <c r="E5608" i="4" s="1"/>
  <c r="C5610" i="4"/>
  <c r="D5610" i="4" s="1"/>
  <c r="E5610" i="4" s="1"/>
  <c r="C5609" i="4"/>
  <c r="D5609" i="4" s="1"/>
  <c r="E5609" i="4" s="1"/>
  <c r="C5498" i="4"/>
  <c r="D5498" i="4" s="1"/>
  <c r="E5498" i="4" s="1"/>
  <c r="C5497" i="4"/>
  <c r="D5497" i="4" s="1"/>
  <c r="E5497" i="4" s="1"/>
  <c r="C5713" i="4"/>
  <c r="D5713" i="4" s="1"/>
  <c r="E5713" i="4" s="1"/>
  <c r="C5705" i="4"/>
  <c r="D5705" i="4" s="1"/>
  <c r="E5705" i="4" s="1"/>
  <c r="C5712" i="4"/>
  <c r="D5712" i="4" s="1"/>
  <c r="E5712" i="4" s="1"/>
  <c r="C5704" i="4"/>
  <c r="D5704" i="4" s="1"/>
  <c r="E5704" i="4" s="1"/>
  <c r="C5710" i="4"/>
  <c r="D5710" i="4" s="1"/>
  <c r="E5710" i="4" s="1"/>
  <c r="C5702" i="4"/>
  <c r="D5702" i="4" s="1"/>
  <c r="E5702" i="4" s="1"/>
  <c r="C5709" i="4"/>
  <c r="D5709" i="4" s="1"/>
  <c r="E5709" i="4" s="1"/>
  <c r="C5701" i="4"/>
  <c r="D5701" i="4" s="1"/>
  <c r="E5701" i="4" s="1"/>
  <c r="C5706" i="4"/>
  <c r="D5706" i="4" s="1"/>
  <c r="E5706" i="4" s="1"/>
  <c r="C5698" i="4"/>
  <c r="D5698" i="4" s="1"/>
  <c r="E5698" i="4" s="1"/>
  <c r="C5708" i="4"/>
  <c r="D5708" i="4" s="1"/>
  <c r="E5708" i="4" s="1"/>
  <c r="C5711" i="4"/>
  <c r="D5711" i="4" s="1"/>
  <c r="E5711" i="4" s="1"/>
  <c r="C5700" i="4"/>
  <c r="D5700" i="4" s="1"/>
  <c r="E5700" i="4" s="1"/>
  <c r="C5699" i="4"/>
  <c r="D5699" i="4" s="1"/>
  <c r="E5699" i="4" s="1"/>
  <c r="C5707" i="4"/>
  <c r="D5707" i="4" s="1"/>
  <c r="E5707" i="4" s="1"/>
  <c r="C5703" i="4"/>
  <c r="D5703" i="4" s="1"/>
  <c r="E5703" i="4" s="1"/>
  <c r="C5560" i="4"/>
  <c r="D5560" i="4" s="1"/>
  <c r="E5560" i="4" s="1"/>
  <c r="C5552" i="4"/>
  <c r="D5552" i="4" s="1"/>
  <c r="E5552" i="4" s="1"/>
  <c r="C5557" i="4"/>
  <c r="D5557" i="4" s="1"/>
  <c r="E5557" i="4" s="1"/>
  <c r="C5549" i="4"/>
  <c r="D5549" i="4" s="1"/>
  <c r="E5549" i="4" s="1"/>
  <c r="C5554" i="4"/>
  <c r="D5554" i="4" s="1"/>
  <c r="E5554" i="4" s="1"/>
  <c r="C5546" i="4"/>
  <c r="D5546" i="4" s="1"/>
  <c r="E5546" i="4" s="1"/>
  <c r="C5550" i="4"/>
  <c r="D5550" i="4" s="1"/>
  <c r="E5550" i="4" s="1"/>
  <c r="C5540" i="4"/>
  <c r="D5540" i="4" s="1"/>
  <c r="E5540" i="4" s="1"/>
  <c r="C5547" i="4"/>
  <c r="D5547" i="4" s="1"/>
  <c r="E5547" i="4" s="1"/>
  <c r="C5548" i="4"/>
  <c r="D5548" i="4" s="1"/>
  <c r="E5548" i="4" s="1"/>
  <c r="C5539" i="4"/>
  <c r="D5539" i="4" s="1"/>
  <c r="E5539" i="4" s="1"/>
  <c r="C5559" i="4"/>
  <c r="D5559" i="4" s="1"/>
  <c r="E5559" i="4" s="1"/>
  <c r="C5538" i="4"/>
  <c r="D5538" i="4" s="1"/>
  <c r="E5538" i="4" s="1"/>
  <c r="C5558" i="4"/>
  <c r="D5558" i="4" s="1"/>
  <c r="E5558" i="4" s="1"/>
  <c r="C5542" i="4"/>
  <c r="D5542" i="4" s="1"/>
  <c r="E5542" i="4" s="1"/>
  <c r="C5555" i="4"/>
  <c r="D5555" i="4" s="1"/>
  <c r="E5555" i="4" s="1"/>
  <c r="C5545" i="4"/>
  <c r="D5545" i="4" s="1"/>
  <c r="E5545" i="4" s="1"/>
  <c r="C5556" i="4"/>
  <c r="D5556" i="4" s="1"/>
  <c r="E5556" i="4" s="1"/>
  <c r="C5541" i="4"/>
  <c r="D5541" i="4" s="1"/>
  <c r="E5541" i="4" s="1"/>
  <c r="C5537" i="4"/>
  <c r="D5537" i="4" s="1"/>
  <c r="E5537" i="4" s="1"/>
  <c r="C5553" i="4"/>
  <c r="D5553" i="4" s="1"/>
  <c r="E5553" i="4" s="1"/>
  <c r="C5551" i="4"/>
  <c r="D5551" i="4" s="1"/>
  <c r="E5551" i="4" s="1"/>
  <c r="C5544" i="4"/>
  <c r="D5544" i="4" s="1"/>
  <c r="E5544" i="4" s="1"/>
  <c r="C5543" i="4"/>
  <c r="D5543" i="4" s="1"/>
  <c r="E5543" i="4" s="1"/>
  <c r="C5835" i="4"/>
  <c r="D5835" i="4" s="1"/>
  <c r="E5835" i="4" s="1"/>
  <c r="C5834" i="4"/>
  <c r="D5834" i="4" s="1"/>
  <c r="E5834" i="4" s="1"/>
  <c r="C5831" i="4"/>
  <c r="D5831" i="4" s="1"/>
  <c r="E5831" i="4" s="1"/>
  <c r="C5838" i="4"/>
  <c r="D5838" i="4" s="1"/>
  <c r="E5838" i="4" s="1"/>
  <c r="C5833" i="4"/>
  <c r="D5833" i="4" s="1"/>
  <c r="E5833" i="4" s="1"/>
  <c r="C5840" i="4"/>
  <c r="D5840" i="4" s="1"/>
  <c r="E5840" i="4" s="1"/>
  <c r="C5837" i="4"/>
  <c r="D5837" i="4" s="1"/>
  <c r="E5837" i="4" s="1"/>
  <c r="C5839" i="4"/>
  <c r="D5839" i="4" s="1"/>
  <c r="E5839" i="4" s="1"/>
  <c r="C3951" i="4"/>
  <c r="C3933" i="4"/>
  <c r="C3937" i="4"/>
  <c r="C3941" i="4"/>
  <c r="C3945" i="4"/>
  <c r="C3949" i="4"/>
  <c r="C3923" i="4"/>
  <c r="C3927" i="4"/>
  <c r="C3931" i="4"/>
  <c r="C3953" i="4"/>
  <c r="C3935" i="4"/>
  <c r="C3939" i="4"/>
  <c r="C3943" i="4"/>
  <c r="C3947" i="4"/>
  <c r="C3921" i="4"/>
  <c r="C3925" i="4"/>
  <c r="C3929" i="4"/>
  <c r="C3954" i="4"/>
  <c r="C3926" i="4"/>
  <c r="C3952" i="4"/>
  <c r="C3934" i="4"/>
  <c r="C3938" i="4"/>
  <c r="C3942" i="4"/>
  <c r="C3946" i="4"/>
  <c r="C3920" i="4"/>
  <c r="C3924" i="4"/>
  <c r="C3928" i="4"/>
  <c r="C3932" i="4"/>
  <c r="C3919" i="4"/>
  <c r="C3950" i="4"/>
  <c r="C3936" i="4"/>
  <c r="C3940" i="4"/>
  <c r="C3944" i="4"/>
  <c r="C3948" i="4"/>
  <c r="C3922" i="4"/>
  <c r="C3930" i="4"/>
  <c r="C5844" i="4"/>
  <c r="D5844" i="4" s="1"/>
  <c r="E5844" i="4" s="1"/>
  <c r="C5843" i="4"/>
  <c r="D5843" i="4" s="1"/>
  <c r="E5843" i="4" s="1"/>
  <c r="C5845" i="4"/>
  <c r="D5845" i="4" s="1"/>
  <c r="E5845" i="4" s="1"/>
  <c r="C5842" i="4"/>
  <c r="D5842" i="4" s="1"/>
  <c r="E5842" i="4" s="1"/>
  <c r="C5841" i="4"/>
  <c r="D5841" i="4" s="1"/>
  <c r="E5841" i="4" s="1"/>
  <c r="C5846" i="4"/>
  <c r="D5846" i="4" s="1"/>
  <c r="E5846" i="4" s="1"/>
  <c r="C573" i="2"/>
  <c r="C3897" i="4" s="1"/>
  <c r="D3897" i="4" s="1"/>
  <c r="E3897" i="4" s="1"/>
  <c r="C575" i="2"/>
  <c r="D575" i="2" s="1"/>
  <c r="E575" i="2" s="1"/>
  <c r="C4980" i="4"/>
  <c r="E4980" i="4" s="1"/>
  <c r="C4994" i="4"/>
  <c r="C666" i="2"/>
  <c r="D666" i="2" s="1"/>
  <c r="E666" i="2" s="1"/>
  <c r="C664" i="2"/>
  <c r="D664" i="2" s="1"/>
  <c r="E664" i="2" s="1"/>
  <c r="C663" i="2"/>
  <c r="D663" i="2" s="1"/>
  <c r="E663" i="2" s="1"/>
  <c r="C798" i="2"/>
  <c r="D798" i="2" s="1"/>
  <c r="E798" i="2" s="1"/>
  <c r="A469" i="6"/>
  <c r="C799" i="2"/>
  <c r="A468" i="6"/>
  <c r="C800" i="2"/>
  <c r="D800" i="2" s="1"/>
  <c r="E800" i="2" s="1"/>
  <c r="C801" i="2"/>
  <c r="D801" i="2" s="1"/>
  <c r="E801" i="2" s="1"/>
  <c r="C797" i="2"/>
  <c r="D797" i="2" s="1"/>
  <c r="E797" i="2" s="1"/>
  <c r="A470" i="6"/>
  <c r="C792" i="2"/>
  <c r="A464" i="6"/>
  <c r="C790" i="2"/>
  <c r="D790" i="2" s="1"/>
  <c r="E790" i="2" s="1"/>
  <c r="C791" i="2"/>
  <c r="D791" i="2" s="1"/>
  <c r="E791" i="2" s="1"/>
  <c r="A463" i="6"/>
  <c r="A462" i="6"/>
  <c r="C796" i="2"/>
  <c r="C793" i="2"/>
  <c r="D793" i="2" s="1"/>
  <c r="E793" i="2" s="1"/>
  <c r="A467" i="6"/>
  <c r="C795" i="2"/>
  <c r="D795" i="2" s="1"/>
  <c r="E795" i="2" s="1"/>
  <c r="A465" i="6"/>
  <c r="C794" i="2"/>
  <c r="D794" i="2" s="1"/>
  <c r="E794" i="2" s="1"/>
  <c r="A466" i="6"/>
  <c r="A461" i="6"/>
  <c r="A459" i="6"/>
  <c r="A460" i="6"/>
  <c r="C789" i="2"/>
  <c r="A457" i="6"/>
  <c r="C788" i="2"/>
  <c r="D788" i="2" s="1"/>
  <c r="E788" i="2" s="1"/>
  <c r="A456" i="6"/>
  <c r="A458" i="6"/>
  <c r="A453" i="6"/>
  <c r="C785" i="2"/>
  <c r="D785" i="2" s="1"/>
  <c r="E785" i="2" s="1"/>
  <c r="A455" i="6"/>
  <c r="C786" i="2"/>
  <c r="A454" i="6"/>
  <c r="C787" i="2"/>
  <c r="D787" i="2" s="1"/>
  <c r="E787" i="2" s="1"/>
  <c r="C783" i="2"/>
  <c r="C781" i="2"/>
  <c r="C782" i="2"/>
  <c r="C784" i="2"/>
  <c r="A327" i="6"/>
  <c r="D503" i="2"/>
  <c r="E503" i="2" s="1"/>
  <c r="C3416" i="4"/>
  <c r="D3416" i="4" s="1"/>
  <c r="E3416" i="4" s="1"/>
  <c r="A338" i="6"/>
  <c r="C585" i="2"/>
  <c r="D585" i="2" s="1"/>
  <c r="E585" i="2" s="1"/>
  <c r="C583" i="2"/>
  <c r="D583" i="2" s="1"/>
  <c r="E583" i="2" s="1"/>
  <c r="A341" i="6"/>
  <c r="A352" i="6"/>
  <c r="C569" i="2"/>
  <c r="D569" i="2" s="1"/>
  <c r="E569" i="2" s="1"/>
  <c r="C601" i="2"/>
  <c r="D601" i="2" s="1"/>
  <c r="E601" i="2" s="1"/>
  <c r="A342" i="6"/>
  <c r="C620" i="2"/>
  <c r="D620" i="2" s="1"/>
  <c r="E620" i="2" s="1"/>
  <c r="A350" i="6"/>
  <c r="A373" i="6"/>
  <c r="C4965" i="4"/>
  <c r="D4965" i="4" s="1"/>
  <c r="E4965" i="4" s="1"/>
  <c r="A325" i="6"/>
  <c r="C553" i="2"/>
  <c r="C3669" i="4" s="1"/>
  <c r="D3669" i="4" s="1"/>
  <c r="E3669" i="4" s="1"/>
  <c r="C554" i="2"/>
  <c r="D554" i="2" s="1"/>
  <c r="E554" i="2" s="1"/>
  <c r="C4963" i="4"/>
  <c r="D4963" i="4" s="1"/>
  <c r="E4963" i="4" s="1"/>
  <c r="C582" i="2"/>
  <c r="D582" i="2" s="1"/>
  <c r="E582" i="2" s="1"/>
  <c r="A334" i="6"/>
  <c r="C580" i="2"/>
  <c r="C3967" i="4" s="1"/>
  <c r="D3967" i="4" s="1"/>
  <c r="E3967" i="4" s="1"/>
  <c r="C563" i="2"/>
  <c r="A336" i="6"/>
  <c r="C607" i="2"/>
  <c r="C4127" i="4" s="1"/>
  <c r="D4127" i="4" s="1"/>
  <c r="E4127" i="4" s="1"/>
  <c r="C628" i="2"/>
  <c r="D628" i="2" s="1"/>
  <c r="E628" i="2" s="1"/>
  <c r="C4601" i="4"/>
  <c r="D4601" i="4" s="1"/>
  <c r="E4601" i="4" s="1"/>
  <c r="C561" i="2"/>
  <c r="D561" i="2" s="1"/>
  <c r="E561" i="2" s="1"/>
  <c r="C4654" i="4"/>
  <c r="D4654" i="4" s="1"/>
  <c r="E4654" i="4" s="1"/>
  <c r="C4993" i="4"/>
  <c r="E4993" i="4" s="1"/>
  <c r="C562" i="2"/>
  <c r="C3716" i="4" s="1"/>
  <c r="D3716" i="4" s="1"/>
  <c r="E3716" i="4" s="1"/>
  <c r="A374" i="6"/>
  <c r="C4613" i="4"/>
  <c r="D4613" i="4" s="1"/>
  <c r="E4613" i="4" s="1"/>
  <c r="C609" i="2"/>
  <c r="D609" i="2" s="1"/>
  <c r="E609" i="2" s="1"/>
  <c r="C564" i="2"/>
  <c r="C3782" i="4" s="1"/>
  <c r="D3782" i="4" s="1"/>
  <c r="E3782" i="4" s="1"/>
  <c r="A337" i="6"/>
  <c r="C603" i="2"/>
  <c r="D603" i="2" s="1"/>
  <c r="E603" i="2" s="1"/>
  <c r="C593" i="2"/>
  <c r="D593" i="2" s="1"/>
  <c r="E593" i="2" s="1"/>
  <c r="A372" i="6"/>
  <c r="C4957" i="4"/>
  <c r="D4957" i="4" s="1"/>
  <c r="E4957" i="4" s="1"/>
  <c r="C4622" i="4"/>
  <c r="D4622" i="4" s="1"/>
  <c r="E4622" i="4" s="1"/>
  <c r="C4986" i="4"/>
  <c r="E4986" i="4" s="1"/>
  <c r="C629" i="2"/>
  <c r="C565" i="2"/>
  <c r="D565" i="2" s="1"/>
  <c r="E565" i="2" s="1"/>
  <c r="C612" i="2"/>
  <c r="C4160" i="4" s="1"/>
  <c r="D4160" i="4" s="1"/>
  <c r="E4160" i="4" s="1"/>
  <c r="C695" i="2"/>
  <c r="A377" i="6"/>
  <c r="C4983" i="4"/>
  <c r="E4983" i="4" s="1"/>
  <c r="C717" i="2"/>
  <c r="C611" i="2"/>
  <c r="D611" i="2" s="1"/>
  <c r="E611" i="2" s="1"/>
  <c r="A346" i="6"/>
  <c r="C588" i="2"/>
  <c r="D588" i="2" s="1"/>
  <c r="E588" i="2" s="1"/>
  <c r="C630" i="2"/>
  <c r="C4366" i="4" s="1"/>
  <c r="D4366" i="4" s="1"/>
  <c r="E4366" i="4" s="1"/>
  <c r="C4964" i="4"/>
  <c r="D4964" i="4" s="1"/>
  <c r="E4964" i="4" s="1"/>
  <c r="C4645" i="4"/>
  <c r="D4645" i="4" s="1"/>
  <c r="E4645" i="4" s="1"/>
  <c r="A387" i="6"/>
  <c r="C591" i="2"/>
  <c r="D591" i="2" s="1"/>
  <c r="E591" i="2" s="1"/>
  <c r="C632" i="2"/>
  <c r="C590" i="2"/>
  <c r="C4041" i="4" s="1"/>
  <c r="D4041" i="4" s="1"/>
  <c r="E4041" i="4" s="1"/>
  <c r="C4961" i="4"/>
  <c r="D4961" i="4" s="1"/>
  <c r="E4961" i="4" s="1"/>
  <c r="C4629" i="4"/>
  <c r="D4629" i="4" s="1"/>
  <c r="E4629" i="4" s="1"/>
  <c r="C720" i="2"/>
  <c r="C5015" i="4"/>
  <c r="D5015" i="4" s="1"/>
  <c r="E5015" i="4" s="1"/>
  <c r="C5013" i="4"/>
  <c r="D5013" i="4" s="1"/>
  <c r="E5013" i="4" s="1"/>
  <c r="C5021" i="4"/>
  <c r="C4944" i="4"/>
  <c r="D4944" i="4" s="1"/>
  <c r="E4944" i="4" s="1"/>
  <c r="A326" i="6"/>
  <c r="A351" i="6"/>
  <c r="C606" i="2"/>
  <c r="D606" i="2" s="1"/>
  <c r="E606" i="2" s="1"/>
  <c r="C631" i="2"/>
  <c r="C689" i="2"/>
  <c r="C4953" i="4"/>
  <c r="D4953" i="4" s="1"/>
  <c r="E4953" i="4" s="1"/>
  <c r="C4945" i="4"/>
  <c r="D4945" i="4" s="1"/>
  <c r="E4945" i="4" s="1"/>
  <c r="C4937" i="4"/>
  <c r="D4937" i="4" s="1"/>
  <c r="E4937" i="4" s="1"/>
  <c r="C4929" i="4"/>
  <c r="D4929" i="4" s="1"/>
  <c r="E4929" i="4" s="1"/>
  <c r="C4921" i="4"/>
  <c r="D4921" i="4" s="1"/>
  <c r="E4921" i="4" s="1"/>
  <c r="C4913" i="4"/>
  <c r="D4913" i="4" s="1"/>
  <c r="E4913" i="4" s="1"/>
  <c r="C692" i="2"/>
  <c r="C4962" i="4"/>
  <c r="D4962" i="4" s="1"/>
  <c r="E4962" i="4" s="1"/>
  <c r="A375" i="6"/>
  <c r="C4646" i="4"/>
  <c r="D4646" i="4" s="1"/>
  <c r="E4646" i="4" s="1"/>
  <c r="C4614" i="4"/>
  <c r="D4614" i="4" s="1"/>
  <c r="E4614" i="4" s="1"/>
  <c r="C773" i="2"/>
  <c r="D773" i="2" s="1"/>
  <c r="A441" i="6"/>
  <c r="C774" i="2"/>
  <c r="D774" i="2" s="1"/>
  <c r="C772" i="2"/>
  <c r="A443" i="6"/>
  <c r="A442" i="6"/>
  <c r="C749" i="2"/>
  <c r="A417" i="6"/>
  <c r="C750" i="2"/>
  <c r="A416" i="6"/>
  <c r="C748" i="2"/>
  <c r="A418" i="6"/>
  <c r="C4985" i="4"/>
  <c r="E4985" i="4" s="1"/>
  <c r="C716" i="2"/>
  <c r="C719" i="2"/>
  <c r="C727" i="2"/>
  <c r="C734" i="2"/>
  <c r="C4952" i="4"/>
  <c r="D4952" i="4" s="1"/>
  <c r="E4952" i="4" s="1"/>
  <c r="C4936" i="4"/>
  <c r="D4936" i="4" s="1"/>
  <c r="E4936" i="4" s="1"/>
  <c r="C4928" i="4"/>
  <c r="D4928" i="4" s="1"/>
  <c r="E4928" i="4" s="1"/>
  <c r="C4912" i="4"/>
  <c r="D4912" i="4" s="1"/>
  <c r="E4912" i="4" s="1"/>
  <c r="A440" i="6"/>
  <c r="C771" i="2"/>
  <c r="A439" i="6"/>
  <c r="C770" i="2"/>
  <c r="A438" i="6"/>
  <c r="C769" i="2"/>
  <c r="C587" i="2"/>
  <c r="C4026" i="4" s="1"/>
  <c r="D4026" i="4" s="1"/>
  <c r="E4026" i="4" s="1"/>
  <c r="C574" i="2"/>
  <c r="D574" i="2" s="1"/>
  <c r="E574" i="2" s="1"/>
  <c r="C623" i="2"/>
  <c r="D623" i="2" s="1"/>
  <c r="E623" i="2" s="1"/>
  <c r="A369" i="6"/>
  <c r="C4909" i="4"/>
  <c r="D4909" i="4" s="1"/>
  <c r="E4909" i="4" s="1"/>
  <c r="C4951" i="4"/>
  <c r="D4951" i="4" s="1"/>
  <c r="E4951" i="4" s="1"/>
  <c r="C4943" i="4"/>
  <c r="D4943" i="4" s="1"/>
  <c r="E4943" i="4" s="1"/>
  <c r="C4935" i="4"/>
  <c r="D4935" i="4" s="1"/>
  <c r="E4935" i="4" s="1"/>
  <c r="C4927" i="4"/>
  <c r="D4927" i="4" s="1"/>
  <c r="E4927" i="4" s="1"/>
  <c r="C4919" i="4"/>
  <c r="D4919" i="4" s="1"/>
  <c r="E4919" i="4" s="1"/>
  <c r="C4911" i="4"/>
  <c r="D4911" i="4" s="1"/>
  <c r="E4911" i="4" s="1"/>
  <c r="C694" i="2"/>
  <c r="C4960" i="4"/>
  <c r="D4960" i="4" s="1"/>
  <c r="E4960" i="4" s="1"/>
  <c r="A451" i="6"/>
  <c r="C780" i="2"/>
  <c r="C779" i="2"/>
  <c r="A450" i="6"/>
  <c r="A452" i="6"/>
  <c r="A382" i="6"/>
  <c r="C4638" i="4"/>
  <c r="D4638" i="4" s="1"/>
  <c r="E4638" i="4" s="1"/>
  <c r="C4606" i="4"/>
  <c r="D4606" i="4" s="1"/>
  <c r="E4606" i="4" s="1"/>
  <c r="A436" i="6"/>
  <c r="C768" i="2"/>
  <c r="C5293" i="4" s="1"/>
  <c r="D5293" i="4" s="1"/>
  <c r="E5293" i="4" s="1"/>
  <c r="A435" i="6"/>
  <c r="A437" i="6"/>
  <c r="A409" i="6"/>
  <c r="A408" i="6"/>
  <c r="C739" i="2"/>
  <c r="C742" i="2"/>
  <c r="C741" i="2"/>
  <c r="C740" i="2"/>
  <c r="A411" i="6"/>
  <c r="A410" i="6"/>
  <c r="C705" i="2"/>
  <c r="A401" i="6"/>
  <c r="C715" i="2"/>
  <c r="D715" i="2" s="1"/>
  <c r="E715" i="2" s="1"/>
  <c r="C721" i="2"/>
  <c r="C688" i="2"/>
  <c r="C4920" i="4"/>
  <c r="D4920" i="4" s="1"/>
  <c r="E4920" i="4" s="1"/>
  <c r="A343" i="6"/>
  <c r="C557" i="2"/>
  <c r="D557" i="2" s="1"/>
  <c r="E557" i="2" s="1"/>
  <c r="C624" i="2"/>
  <c r="D624" i="2" s="1"/>
  <c r="E624" i="2" s="1"/>
  <c r="A371" i="6"/>
  <c r="C4950" i="4"/>
  <c r="D4950" i="4" s="1"/>
  <c r="E4950" i="4" s="1"/>
  <c r="C4942" i="4"/>
  <c r="D4942" i="4" s="1"/>
  <c r="E4942" i="4" s="1"/>
  <c r="C4934" i="4"/>
  <c r="D4934" i="4" s="1"/>
  <c r="E4934" i="4" s="1"/>
  <c r="C4926" i="4"/>
  <c r="D4926" i="4" s="1"/>
  <c r="E4926" i="4" s="1"/>
  <c r="C4918" i="4"/>
  <c r="D4918" i="4" s="1"/>
  <c r="E4918" i="4" s="1"/>
  <c r="C4910" i="4"/>
  <c r="D4910" i="4" s="1"/>
  <c r="E4910" i="4" s="1"/>
  <c r="C693" i="2"/>
  <c r="C4959" i="4"/>
  <c r="D4959" i="4" s="1"/>
  <c r="E4959" i="4" s="1"/>
  <c r="A449" i="6"/>
  <c r="A448" i="6"/>
  <c r="A447" i="6"/>
  <c r="A384" i="6"/>
  <c r="C4637" i="4"/>
  <c r="D4637" i="4" s="1"/>
  <c r="E4637" i="4" s="1"/>
  <c r="C4605" i="4"/>
  <c r="D4605" i="4" s="1"/>
  <c r="E4605" i="4" s="1"/>
  <c r="C767" i="2"/>
  <c r="A434" i="6"/>
  <c r="A432" i="6"/>
  <c r="C766" i="2"/>
  <c r="C5292" i="4" s="1"/>
  <c r="D5292" i="4" s="1"/>
  <c r="E5292" i="4" s="1"/>
  <c r="A433" i="6"/>
  <c r="C765" i="2"/>
  <c r="C735" i="2"/>
  <c r="A406" i="6"/>
  <c r="A405" i="6"/>
  <c r="A404" i="6"/>
  <c r="C737" i="2"/>
  <c r="C736" i="2"/>
  <c r="C738" i="2"/>
  <c r="A407" i="6"/>
  <c r="C709" i="2"/>
  <c r="C4975" i="4" s="1"/>
  <c r="D4975" i="4" s="1"/>
  <c r="E4975" i="4" s="1"/>
  <c r="C4979" i="4"/>
  <c r="E4979" i="4" s="1"/>
  <c r="A398" i="6"/>
  <c r="C722" i="2"/>
  <c r="C743" i="2"/>
  <c r="A415" i="6"/>
  <c r="A414" i="6"/>
  <c r="C746" i="2"/>
  <c r="D746" i="2" s="1"/>
  <c r="E746" i="2" s="1"/>
  <c r="C744" i="2"/>
  <c r="A413" i="6"/>
  <c r="C745" i="2"/>
  <c r="C747" i="2"/>
  <c r="A412" i="6"/>
  <c r="A344" i="6"/>
  <c r="C556" i="2"/>
  <c r="D556" i="2" s="1"/>
  <c r="E556" i="2" s="1"/>
  <c r="C604" i="2"/>
  <c r="C4122" i="4" s="1"/>
  <c r="D4122" i="4" s="1"/>
  <c r="E4122" i="4" s="1"/>
  <c r="C626" i="2"/>
  <c r="C4355" i="4" s="1"/>
  <c r="D4355" i="4" s="1"/>
  <c r="E4355" i="4" s="1"/>
  <c r="A370" i="6"/>
  <c r="C4949" i="4"/>
  <c r="D4949" i="4" s="1"/>
  <c r="E4949" i="4" s="1"/>
  <c r="C4941" i="4"/>
  <c r="D4941" i="4" s="1"/>
  <c r="E4941" i="4" s="1"/>
  <c r="C4933" i="4"/>
  <c r="D4933" i="4" s="1"/>
  <c r="E4933" i="4" s="1"/>
  <c r="C4925" i="4"/>
  <c r="D4925" i="4" s="1"/>
  <c r="E4925" i="4" s="1"/>
  <c r="C4917" i="4"/>
  <c r="D4917" i="4" s="1"/>
  <c r="E4917" i="4" s="1"/>
  <c r="C4956" i="4"/>
  <c r="D4956" i="4" s="1"/>
  <c r="E4956" i="4" s="1"/>
  <c r="C697" i="2"/>
  <c r="C4630" i="4"/>
  <c r="D4630" i="4" s="1"/>
  <c r="E4630" i="4" s="1"/>
  <c r="C704" i="2"/>
  <c r="C4678" i="4" s="1"/>
  <c r="D4678" i="4" s="1"/>
  <c r="E4678" i="4" s="1"/>
  <c r="A429" i="6"/>
  <c r="A430" i="6"/>
  <c r="C764" i="2"/>
  <c r="C5291" i="4" s="1"/>
  <c r="D5291" i="4" s="1"/>
  <c r="E5291" i="4" s="1"/>
  <c r="A431" i="6"/>
  <c r="C708" i="2"/>
  <c r="A395" i="6"/>
  <c r="C723" i="2"/>
  <c r="A335" i="6"/>
  <c r="C559" i="2"/>
  <c r="D559" i="2" s="1"/>
  <c r="E559" i="2" s="1"/>
  <c r="C598" i="2"/>
  <c r="C4097" i="4" s="1"/>
  <c r="D4097" i="4" s="1"/>
  <c r="E4097" i="4" s="1"/>
  <c r="C625" i="2"/>
  <c r="D625" i="2" s="1"/>
  <c r="E625" i="2" s="1"/>
  <c r="C687" i="2"/>
  <c r="C4948" i="4"/>
  <c r="D4948" i="4" s="1"/>
  <c r="E4948" i="4" s="1"/>
  <c r="C4940" i="4"/>
  <c r="D4940" i="4" s="1"/>
  <c r="E4940" i="4" s="1"/>
  <c r="C4932" i="4"/>
  <c r="D4932" i="4" s="1"/>
  <c r="E4932" i="4" s="1"/>
  <c r="C4924" i="4"/>
  <c r="D4924" i="4" s="1"/>
  <c r="E4924" i="4" s="1"/>
  <c r="C4916" i="4"/>
  <c r="D4916" i="4" s="1"/>
  <c r="E4916" i="4" s="1"/>
  <c r="C761" i="2"/>
  <c r="A428" i="6"/>
  <c r="C763" i="2"/>
  <c r="C760" i="2"/>
  <c r="A427" i="6"/>
  <c r="C759" i="2"/>
  <c r="A426" i="6"/>
  <c r="C762" i="2"/>
  <c r="C707" i="2"/>
  <c r="C4992" i="4"/>
  <c r="E4992" i="4" s="1"/>
  <c r="A392" i="6"/>
  <c r="C724" i="2"/>
  <c r="C5082" i="4" s="1"/>
  <c r="D5082" i="4" s="1"/>
  <c r="E5082" i="4" s="1"/>
  <c r="C728" i="2"/>
  <c r="C5089" i="4" s="1"/>
  <c r="D5089" i="4" s="1"/>
  <c r="E5089" i="4" s="1"/>
  <c r="C731" i="2"/>
  <c r="C5113" i="4" s="1"/>
  <c r="D5113" i="4" s="1"/>
  <c r="E5113" i="4" s="1"/>
  <c r="C691" i="2"/>
  <c r="C4955" i="4"/>
  <c r="D4955" i="4" s="1"/>
  <c r="E4955" i="4" s="1"/>
  <c r="C4947" i="4"/>
  <c r="D4947" i="4" s="1"/>
  <c r="E4947" i="4" s="1"/>
  <c r="C4939" i="4"/>
  <c r="D4939" i="4" s="1"/>
  <c r="E4939" i="4" s="1"/>
  <c r="C4931" i="4"/>
  <c r="D4931" i="4" s="1"/>
  <c r="E4931" i="4" s="1"/>
  <c r="C4923" i="4"/>
  <c r="D4923" i="4" s="1"/>
  <c r="E4923" i="4" s="1"/>
  <c r="C4915" i="4"/>
  <c r="D4915" i="4" s="1"/>
  <c r="E4915" i="4" s="1"/>
  <c r="C757" i="2"/>
  <c r="A424" i="6"/>
  <c r="C758" i="2"/>
  <c r="A425" i="6"/>
  <c r="C756" i="2"/>
  <c r="A423" i="6"/>
  <c r="C755" i="2"/>
  <c r="C4987" i="4"/>
  <c r="E4987" i="4" s="1"/>
  <c r="A389" i="6"/>
  <c r="C725" i="2"/>
  <c r="C729" i="2"/>
  <c r="C732" i="2"/>
  <c r="C690" i="2"/>
  <c r="C4954" i="4"/>
  <c r="D4954" i="4" s="1"/>
  <c r="E4954" i="4" s="1"/>
  <c r="C4946" i="4"/>
  <c r="D4946" i="4" s="1"/>
  <c r="E4946" i="4" s="1"/>
  <c r="C4938" i="4"/>
  <c r="D4938" i="4" s="1"/>
  <c r="E4938" i="4" s="1"/>
  <c r="C4930" i="4"/>
  <c r="D4930" i="4" s="1"/>
  <c r="E4930" i="4" s="1"/>
  <c r="C4922" i="4"/>
  <c r="D4922" i="4" s="1"/>
  <c r="E4922" i="4" s="1"/>
  <c r="C4653" i="4"/>
  <c r="D4653" i="4" s="1"/>
  <c r="E4653" i="4" s="1"/>
  <c r="C4621" i="4"/>
  <c r="D4621" i="4" s="1"/>
  <c r="E4621" i="4" s="1"/>
  <c r="A445" i="6"/>
  <c r="C777" i="2"/>
  <c r="C778" i="2"/>
  <c r="A446" i="6"/>
  <c r="C776" i="2"/>
  <c r="A444" i="6"/>
  <c r="C775" i="2"/>
  <c r="A422" i="6"/>
  <c r="C751" i="2"/>
  <c r="A421" i="6"/>
  <c r="A419" i="6"/>
  <c r="C754" i="2"/>
  <c r="A420" i="6"/>
  <c r="C753" i="2"/>
  <c r="C752" i="2"/>
  <c r="C5022" i="4"/>
  <c r="C5014" i="4"/>
  <c r="D5014" i="4" s="1"/>
  <c r="E5014" i="4" s="1"/>
  <c r="C5028" i="4"/>
  <c r="D5028" i="4" s="1"/>
  <c r="E5028" i="4" s="1"/>
  <c r="C5020" i="4"/>
  <c r="D5020" i="4" s="1"/>
  <c r="E5020" i="4" s="1"/>
  <c r="C5012" i="4"/>
  <c r="D5012" i="4" s="1"/>
  <c r="E5012" i="4" s="1"/>
  <c r="C4984" i="4"/>
  <c r="E4984" i="4" s="1"/>
  <c r="C5027" i="4"/>
  <c r="D5027" i="4" s="1"/>
  <c r="E5027" i="4" s="1"/>
  <c r="C5019" i="4"/>
  <c r="D5019" i="4" s="1"/>
  <c r="E5019" i="4" s="1"/>
  <c r="C5026" i="4"/>
  <c r="D5026" i="4" s="1"/>
  <c r="E5026" i="4" s="1"/>
  <c r="C5018" i="4"/>
  <c r="D5018" i="4" s="1"/>
  <c r="E5018" i="4" s="1"/>
  <c r="C5025" i="4"/>
  <c r="D5025" i="4" s="1"/>
  <c r="E5025" i="4" s="1"/>
  <c r="C5017" i="4"/>
  <c r="D5017" i="4" s="1"/>
  <c r="E5017" i="4" s="1"/>
  <c r="C5024" i="4"/>
  <c r="D5024" i="4" s="1"/>
  <c r="E5024" i="4" s="1"/>
  <c r="C5016" i="4"/>
  <c r="C4991" i="4"/>
  <c r="E4991" i="4" s="1"/>
  <c r="C5023" i="4"/>
  <c r="D5023" i="4" s="1"/>
  <c r="E5023" i="4" s="1"/>
  <c r="C5036" i="4"/>
  <c r="D5036" i="4" s="1"/>
  <c r="E5036" i="4" s="1"/>
  <c r="C5048" i="4"/>
  <c r="D5048" i="4" s="1"/>
  <c r="E5048" i="4" s="1"/>
  <c r="C5032" i="4"/>
  <c r="D5032" i="4" s="1"/>
  <c r="E5032" i="4" s="1"/>
  <c r="C5051" i="4"/>
  <c r="D5051" i="4" s="1"/>
  <c r="E5051" i="4" s="1"/>
  <c r="C5035" i="4"/>
  <c r="D5035" i="4" s="1"/>
  <c r="E5035" i="4" s="1"/>
  <c r="C5042" i="4"/>
  <c r="D5042" i="4" s="1"/>
  <c r="E5042" i="4" s="1"/>
  <c r="C5054" i="4"/>
  <c r="D5054" i="4" s="1"/>
  <c r="E5054" i="4" s="1"/>
  <c r="C5049" i="4"/>
  <c r="D5049" i="4" s="1"/>
  <c r="E5049" i="4" s="1"/>
  <c r="C5040" i="4"/>
  <c r="D5040" i="4" s="1"/>
  <c r="E5040" i="4" s="1"/>
  <c r="C5047" i="4"/>
  <c r="D5047" i="4" s="1"/>
  <c r="E5047" i="4" s="1"/>
  <c r="C5029" i="4"/>
  <c r="D5029" i="4" s="1"/>
  <c r="E5029" i="4" s="1"/>
  <c r="C5039" i="4"/>
  <c r="D5039" i="4" s="1"/>
  <c r="E5039" i="4" s="1"/>
  <c r="C5046" i="4"/>
  <c r="D5046" i="4" s="1"/>
  <c r="E5046" i="4" s="1"/>
  <c r="C5043" i="4"/>
  <c r="D5043" i="4" s="1"/>
  <c r="E5043" i="4" s="1"/>
  <c r="C5034" i="4"/>
  <c r="D5034" i="4" s="1"/>
  <c r="E5034" i="4" s="1"/>
  <c r="C5041" i="4"/>
  <c r="D5041" i="4" s="1"/>
  <c r="E5041" i="4" s="1"/>
  <c r="C5030" i="4"/>
  <c r="D5030" i="4" s="1"/>
  <c r="E5030" i="4" s="1"/>
  <c r="C5038" i="4"/>
  <c r="D5038" i="4" s="1"/>
  <c r="E5038" i="4" s="1"/>
  <c r="C5045" i="4"/>
  <c r="D5045" i="4" s="1"/>
  <c r="E5045" i="4" s="1"/>
  <c r="C5053" i="4"/>
  <c r="D5053" i="4" s="1"/>
  <c r="E5053" i="4" s="1"/>
  <c r="C5033" i="4"/>
  <c r="D5033" i="4" s="1"/>
  <c r="E5033" i="4" s="1"/>
  <c r="C5050" i="4"/>
  <c r="D5050" i="4" s="1"/>
  <c r="E5050" i="4" s="1"/>
  <c r="C5031" i="4"/>
  <c r="D5031" i="4" s="1"/>
  <c r="E5031" i="4" s="1"/>
  <c r="C5037" i="4"/>
  <c r="D5037" i="4" s="1"/>
  <c r="E5037" i="4" s="1"/>
  <c r="C5044" i="4"/>
  <c r="D5044" i="4" s="1"/>
  <c r="E5044" i="4" s="1"/>
  <c r="C4990" i="4"/>
  <c r="E4990" i="4" s="1"/>
  <c r="C4982" i="4"/>
  <c r="E4982" i="4" s="1"/>
  <c r="C4989" i="4"/>
  <c r="E4989" i="4" s="1"/>
  <c r="C4981" i="4"/>
  <c r="E4981" i="4" s="1"/>
  <c r="C4988" i="4"/>
  <c r="E4988" i="4" s="1"/>
  <c r="A386" i="6"/>
  <c r="C4652" i="4"/>
  <c r="D4652" i="4" s="1"/>
  <c r="E4652" i="4" s="1"/>
  <c r="C4644" i="4"/>
  <c r="D4644" i="4" s="1"/>
  <c r="E4644" i="4" s="1"/>
  <c r="C4636" i="4"/>
  <c r="D4636" i="4" s="1"/>
  <c r="E4636" i="4" s="1"/>
  <c r="C4628" i="4"/>
  <c r="D4628" i="4" s="1"/>
  <c r="E4628" i="4" s="1"/>
  <c r="C4620" i="4"/>
  <c r="D4620" i="4" s="1"/>
  <c r="E4620" i="4" s="1"/>
  <c r="C4612" i="4"/>
  <c r="D4612" i="4" s="1"/>
  <c r="E4612" i="4" s="1"/>
  <c r="C4604" i="4"/>
  <c r="D4604" i="4" s="1"/>
  <c r="E4604" i="4" s="1"/>
  <c r="A378" i="6"/>
  <c r="A385" i="6"/>
  <c r="C4659" i="4"/>
  <c r="D4659" i="4" s="1"/>
  <c r="E4659" i="4" s="1"/>
  <c r="C4651" i="4"/>
  <c r="D4651" i="4" s="1"/>
  <c r="E4651" i="4" s="1"/>
  <c r="C4643" i="4"/>
  <c r="D4643" i="4" s="1"/>
  <c r="E4643" i="4" s="1"/>
  <c r="C4635" i="4"/>
  <c r="D4635" i="4" s="1"/>
  <c r="E4635" i="4" s="1"/>
  <c r="C4627" i="4"/>
  <c r="D4627" i="4" s="1"/>
  <c r="E4627" i="4" s="1"/>
  <c r="C4619" i="4"/>
  <c r="D4619" i="4" s="1"/>
  <c r="E4619" i="4" s="1"/>
  <c r="C4611" i="4"/>
  <c r="D4611" i="4" s="1"/>
  <c r="E4611" i="4" s="1"/>
  <c r="C4603" i="4"/>
  <c r="D4603" i="4" s="1"/>
  <c r="E4603" i="4" s="1"/>
  <c r="A380" i="6"/>
  <c r="C696" i="2"/>
  <c r="C4658" i="4"/>
  <c r="D4658" i="4" s="1"/>
  <c r="E4658" i="4" s="1"/>
  <c r="C4650" i="4"/>
  <c r="D4650" i="4" s="1"/>
  <c r="E4650" i="4" s="1"/>
  <c r="C4642" i="4"/>
  <c r="D4642" i="4" s="1"/>
  <c r="E4642" i="4" s="1"/>
  <c r="C4634" i="4"/>
  <c r="D4634" i="4" s="1"/>
  <c r="E4634" i="4" s="1"/>
  <c r="C4626" i="4"/>
  <c r="D4626" i="4" s="1"/>
  <c r="E4626" i="4" s="1"/>
  <c r="C4618" i="4"/>
  <c r="D4618" i="4" s="1"/>
  <c r="E4618" i="4" s="1"/>
  <c r="C4610" i="4"/>
  <c r="D4610" i="4" s="1"/>
  <c r="E4610" i="4" s="1"/>
  <c r="C4602" i="4"/>
  <c r="D4602" i="4" s="1"/>
  <c r="E4602" i="4" s="1"/>
  <c r="C703" i="2"/>
  <c r="C700" i="2"/>
  <c r="C4657" i="4"/>
  <c r="D4657" i="4" s="1"/>
  <c r="E4657" i="4" s="1"/>
  <c r="C4649" i="4"/>
  <c r="D4649" i="4" s="1"/>
  <c r="E4649" i="4" s="1"/>
  <c r="C4641" i="4"/>
  <c r="D4641" i="4" s="1"/>
  <c r="E4641" i="4" s="1"/>
  <c r="C4633" i="4"/>
  <c r="D4633" i="4" s="1"/>
  <c r="E4633" i="4" s="1"/>
  <c r="C4625" i="4"/>
  <c r="D4625" i="4" s="1"/>
  <c r="E4625" i="4" s="1"/>
  <c r="C4617" i="4"/>
  <c r="D4617" i="4" s="1"/>
  <c r="E4617" i="4" s="1"/>
  <c r="C4609" i="4"/>
  <c r="D4609" i="4" s="1"/>
  <c r="E4609" i="4" s="1"/>
  <c r="C701" i="2"/>
  <c r="A381" i="6"/>
  <c r="C699" i="2"/>
  <c r="C4656" i="4"/>
  <c r="D4656" i="4" s="1"/>
  <c r="E4656" i="4" s="1"/>
  <c r="C4648" i="4"/>
  <c r="D4648" i="4" s="1"/>
  <c r="E4648" i="4" s="1"/>
  <c r="C4640" i="4"/>
  <c r="D4640" i="4" s="1"/>
  <c r="E4640" i="4" s="1"/>
  <c r="C4632" i="4"/>
  <c r="D4632" i="4" s="1"/>
  <c r="E4632" i="4" s="1"/>
  <c r="C4624" i="4"/>
  <c r="D4624" i="4" s="1"/>
  <c r="E4624" i="4" s="1"/>
  <c r="C4616" i="4"/>
  <c r="D4616" i="4" s="1"/>
  <c r="E4616" i="4" s="1"/>
  <c r="C4608" i="4"/>
  <c r="D4608" i="4" s="1"/>
  <c r="E4608" i="4" s="1"/>
  <c r="C702" i="2"/>
  <c r="C698" i="2"/>
  <c r="C4655" i="4"/>
  <c r="D4655" i="4" s="1"/>
  <c r="E4655" i="4" s="1"/>
  <c r="C4647" i="4"/>
  <c r="D4647" i="4" s="1"/>
  <c r="E4647" i="4" s="1"/>
  <c r="C4639" i="4"/>
  <c r="D4639" i="4" s="1"/>
  <c r="E4639" i="4" s="1"/>
  <c r="C4631" i="4"/>
  <c r="D4631" i="4" s="1"/>
  <c r="E4631" i="4" s="1"/>
  <c r="C4623" i="4"/>
  <c r="D4623" i="4" s="1"/>
  <c r="E4623" i="4" s="1"/>
  <c r="C4615" i="4"/>
  <c r="D4615" i="4" s="1"/>
  <c r="E4615" i="4" s="1"/>
  <c r="C680" i="2"/>
  <c r="A367" i="6"/>
  <c r="A368" i="6"/>
  <c r="C684" i="2"/>
  <c r="C685" i="2"/>
  <c r="C3687" i="4"/>
  <c r="D3687" i="4" s="1"/>
  <c r="E3687" i="4" s="1"/>
  <c r="C4874" i="4"/>
  <c r="D4874" i="4" s="1"/>
  <c r="E4874" i="4" s="1"/>
  <c r="D675" i="2"/>
  <c r="E675" i="2" s="1"/>
  <c r="C4873" i="4"/>
  <c r="D4873" i="4" s="1"/>
  <c r="E4873" i="4" s="1"/>
  <c r="C4875" i="4"/>
  <c r="D4875" i="4" s="1"/>
  <c r="E4875" i="4" s="1"/>
  <c r="A359" i="6"/>
  <c r="C637" i="2"/>
  <c r="C4530" i="4" s="1"/>
  <c r="D4530" i="4" s="1"/>
  <c r="E4530" i="4" s="1"/>
  <c r="C645" i="2"/>
  <c r="D645" i="2" s="1"/>
  <c r="E645" i="2" s="1"/>
  <c r="C653" i="2"/>
  <c r="D653" i="2" s="1"/>
  <c r="E653" i="2" s="1"/>
  <c r="C660" i="2"/>
  <c r="D660" i="2" s="1"/>
  <c r="E660" i="2" s="1"/>
  <c r="C669" i="2"/>
  <c r="D669" i="2" s="1"/>
  <c r="E669" i="2" s="1"/>
  <c r="C677" i="2"/>
  <c r="C572" i="2"/>
  <c r="D572" i="2" s="1"/>
  <c r="E572" i="2" s="1"/>
  <c r="A332" i="6"/>
  <c r="A360" i="6"/>
  <c r="C638" i="2"/>
  <c r="D638" i="2" s="1"/>
  <c r="E638" i="2" s="1"/>
  <c r="C646" i="2"/>
  <c r="D646" i="2" s="1"/>
  <c r="E646" i="2" s="1"/>
  <c r="C661" i="2"/>
  <c r="D661" i="2" s="1"/>
  <c r="E661" i="2" s="1"/>
  <c r="C670" i="2"/>
  <c r="D670" i="2" s="1"/>
  <c r="E670" i="2" s="1"/>
  <c r="C678" i="2"/>
  <c r="C551" i="2"/>
  <c r="C3641" i="4" s="1"/>
  <c r="D3641" i="4" s="1"/>
  <c r="E3641" i="4" s="1"/>
  <c r="C597" i="2"/>
  <c r="D597" i="2" s="1"/>
  <c r="E597" i="2" s="1"/>
  <c r="A361" i="6"/>
  <c r="C639" i="2"/>
  <c r="D639" i="2" s="1"/>
  <c r="E639" i="2" s="1"/>
  <c r="C647" i="2"/>
  <c r="D647" i="2" s="1"/>
  <c r="E647" i="2" s="1"/>
  <c r="C654" i="2"/>
  <c r="D654" i="2" s="1"/>
  <c r="E654" i="2" s="1"/>
  <c r="C662" i="2"/>
  <c r="D662" i="2" s="1"/>
  <c r="E662" i="2" s="1"/>
  <c r="C671" i="2"/>
  <c r="C4869" i="4" s="1"/>
  <c r="D4869" i="4" s="1"/>
  <c r="E4869" i="4" s="1"/>
  <c r="C679" i="2"/>
  <c r="C681" i="2"/>
  <c r="A324" i="6"/>
  <c r="C599" i="2"/>
  <c r="D599" i="2" s="1"/>
  <c r="E599" i="2" s="1"/>
  <c r="C619" i="2"/>
  <c r="C4218" i="4" s="1"/>
  <c r="D4218" i="4" s="1"/>
  <c r="E4218" i="4" s="1"/>
  <c r="A354" i="6"/>
  <c r="A362" i="6"/>
  <c r="C640" i="2"/>
  <c r="D640" i="2" s="1"/>
  <c r="E640" i="2" s="1"/>
  <c r="C648" i="2"/>
  <c r="C4584" i="4" s="1"/>
  <c r="D4584" i="4" s="1"/>
  <c r="E4584" i="4" s="1"/>
  <c r="C655" i="2"/>
  <c r="C4691" i="4" s="1"/>
  <c r="D4691" i="4" s="1"/>
  <c r="E4691" i="4" s="1"/>
  <c r="C672" i="2"/>
  <c r="D672" i="2" s="1"/>
  <c r="E672" i="2" s="1"/>
  <c r="C682" i="2"/>
  <c r="A355" i="6"/>
  <c r="A363" i="6"/>
  <c r="C633" i="2"/>
  <c r="C4490" i="4" s="1"/>
  <c r="D4490" i="4" s="1"/>
  <c r="E4490" i="4" s="1"/>
  <c r="C649" i="2"/>
  <c r="D649" i="2" s="1"/>
  <c r="E649" i="2" s="1"/>
  <c r="C656" i="2"/>
  <c r="D656" i="2" s="1"/>
  <c r="E656" i="2" s="1"/>
  <c r="C665" i="2"/>
  <c r="D665" i="2" s="1"/>
  <c r="E665" i="2" s="1"/>
  <c r="A349" i="6"/>
  <c r="A356" i="6"/>
  <c r="C634" i="2"/>
  <c r="D634" i="2" s="1"/>
  <c r="E634" i="2" s="1"/>
  <c r="C642" i="2"/>
  <c r="C4574" i="4" s="1"/>
  <c r="D4574" i="4" s="1"/>
  <c r="E4574" i="4" s="1"/>
  <c r="C650" i="2"/>
  <c r="D650" i="2" s="1"/>
  <c r="E650" i="2" s="1"/>
  <c r="C674" i="2"/>
  <c r="D674" i="2" s="1"/>
  <c r="E674" i="2" s="1"/>
  <c r="A364" i="6"/>
  <c r="C596" i="2"/>
  <c r="C4077" i="4" s="1"/>
  <c r="D4077" i="4" s="1"/>
  <c r="E4077" i="4" s="1"/>
  <c r="C3679" i="4"/>
  <c r="D3679" i="4" s="1"/>
  <c r="E3679" i="4" s="1"/>
  <c r="C635" i="2"/>
  <c r="D635" i="2" s="1"/>
  <c r="E635" i="2" s="1"/>
  <c r="C643" i="2"/>
  <c r="D643" i="2" s="1"/>
  <c r="E643" i="2" s="1"/>
  <c r="C651" i="2"/>
  <c r="C4597" i="4" s="1"/>
  <c r="D4597" i="4" s="1"/>
  <c r="E4597" i="4" s="1"/>
  <c r="C658" i="2"/>
  <c r="C4748" i="4" s="1"/>
  <c r="D4748" i="4" s="1"/>
  <c r="E4748" i="4" s="1"/>
  <c r="C667" i="2"/>
  <c r="C4866" i="4" s="1"/>
  <c r="D4866" i="4" s="1"/>
  <c r="E4866" i="4" s="1"/>
  <c r="A365" i="6"/>
  <c r="A358" i="6"/>
  <c r="C3698" i="4"/>
  <c r="D3698" i="4" s="1"/>
  <c r="E3698" i="4" s="1"/>
  <c r="C4872" i="4"/>
  <c r="D4872" i="4" s="1"/>
  <c r="E4872" i="4" s="1"/>
  <c r="C3674" i="4"/>
  <c r="D3674" i="4" s="1"/>
  <c r="E3674" i="4" s="1"/>
  <c r="C568" i="2"/>
  <c r="D568" i="2" s="1"/>
  <c r="E568" i="2" s="1"/>
  <c r="C3696" i="4"/>
  <c r="D3696" i="4" s="1"/>
  <c r="E3696" i="4" s="1"/>
  <c r="C3673" i="4"/>
  <c r="D3673" i="4" s="1"/>
  <c r="E3673" i="4" s="1"/>
  <c r="C3678" i="4"/>
  <c r="D3678" i="4" s="1"/>
  <c r="E3678" i="4" s="1"/>
  <c r="C3685" i="4"/>
  <c r="D3685" i="4" s="1"/>
  <c r="E3685" i="4" s="1"/>
  <c r="C567" i="2"/>
  <c r="D567" i="2" s="1"/>
  <c r="E567" i="2" s="1"/>
  <c r="A347" i="6"/>
  <c r="C3677" i="4"/>
  <c r="D3677" i="4" s="1"/>
  <c r="E3677" i="4" s="1"/>
  <c r="C3671" i="4"/>
  <c r="D3671" i="4" s="1"/>
  <c r="E3671" i="4" s="1"/>
  <c r="A339" i="6"/>
  <c r="C3693" i="4"/>
  <c r="D3693" i="4" s="1"/>
  <c r="E3693" i="4" s="1"/>
  <c r="A330" i="6"/>
  <c r="C3680" i="4"/>
  <c r="D3680" i="4" s="1"/>
  <c r="E3680" i="4" s="1"/>
  <c r="C3690" i="4"/>
  <c r="D3690" i="4" s="1"/>
  <c r="E3690" i="4" s="1"/>
  <c r="C594" i="2"/>
  <c r="C4071" i="4" s="1"/>
  <c r="D4071" i="4" s="1"/>
  <c r="E4071" i="4" s="1"/>
  <c r="C3703" i="4"/>
  <c r="D3703" i="4" s="1"/>
  <c r="E3703" i="4" s="1"/>
  <c r="D622" i="2"/>
  <c r="E622" i="2" s="1"/>
  <c r="C4315" i="4"/>
  <c r="D4315" i="4" s="1"/>
  <c r="E4315" i="4" s="1"/>
  <c r="C4304" i="4"/>
  <c r="D4304" i="4" s="1"/>
  <c r="E4304" i="4" s="1"/>
  <c r="C4255" i="4"/>
  <c r="D4255" i="4" s="1"/>
  <c r="E4255" i="4" s="1"/>
  <c r="C4263" i="4"/>
  <c r="D4263" i="4" s="1"/>
  <c r="E4263" i="4" s="1"/>
  <c r="C4271" i="4"/>
  <c r="D4271" i="4" s="1"/>
  <c r="E4271" i="4" s="1"/>
  <c r="C4279" i="4"/>
  <c r="D4279" i="4" s="1"/>
  <c r="E4279" i="4" s="1"/>
  <c r="C4287" i="4"/>
  <c r="D4287" i="4" s="1"/>
  <c r="E4287" i="4" s="1"/>
  <c r="C4295" i="4"/>
  <c r="D4295" i="4" s="1"/>
  <c r="E4295" i="4" s="1"/>
  <c r="C4312" i="4"/>
  <c r="D4312" i="4" s="1"/>
  <c r="E4312" i="4" s="1"/>
  <c r="C4305" i="4"/>
  <c r="D4305" i="4" s="1"/>
  <c r="E4305" i="4" s="1"/>
  <c r="C4256" i="4"/>
  <c r="D4256" i="4" s="1"/>
  <c r="E4256" i="4" s="1"/>
  <c r="C4264" i="4"/>
  <c r="D4264" i="4" s="1"/>
  <c r="E4264" i="4" s="1"/>
  <c r="C4272" i="4"/>
  <c r="D4272" i="4" s="1"/>
  <c r="E4272" i="4" s="1"/>
  <c r="C4280" i="4"/>
  <c r="D4280" i="4" s="1"/>
  <c r="E4280" i="4" s="1"/>
  <c r="C4288" i="4"/>
  <c r="D4288" i="4" s="1"/>
  <c r="E4288" i="4" s="1"/>
  <c r="C4296" i="4"/>
  <c r="D4296" i="4" s="1"/>
  <c r="E4296" i="4" s="1"/>
  <c r="C4313" i="4"/>
  <c r="D4313" i="4" s="1"/>
  <c r="E4313" i="4" s="1"/>
  <c r="C4306" i="4"/>
  <c r="D4306" i="4" s="1"/>
  <c r="E4306" i="4" s="1"/>
  <c r="C4257" i="4"/>
  <c r="D4257" i="4" s="1"/>
  <c r="E4257" i="4" s="1"/>
  <c r="C4265" i="4"/>
  <c r="D4265" i="4" s="1"/>
  <c r="E4265" i="4" s="1"/>
  <c r="C4273" i="4"/>
  <c r="D4273" i="4" s="1"/>
  <c r="E4273" i="4" s="1"/>
  <c r="C4281" i="4"/>
  <c r="D4281" i="4" s="1"/>
  <c r="E4281" i="4" s="1"/>
  <c r="C4289" i="4"/>
  <c r="D4289" i="4" s="1"/>
  <c r="E4289" i="4" s="1"/>
  <c r="C4297" i="4"/>
  <c r="D4297" i="4" s="1"/>
  <c r="E4297" i="4" s="1"/>
  <c r="C4314" i="4"/>
  <c r="D4314" i="4" s="1"/>
  <c r="E4314" i="4" s="1"/>
  <c r="C4307" i="4"/>
  <c r="D4307" i="4" s="1"/>
  <c r="E4307" i="4" s="1"/>
  <c r="C4258" i="4"/>
  <c r="D4258" i="4" s="1"/>
  <c r="E4258" i="4" s="1"/>
  <c r="C4266" i="4"/>
  <c r="D4266" i="4" s="1"/>
  <c r="E4266" i="4" s="1"/>
  <c r="C4274" i="4"/>
  <c r="D4274" i="4" s="1"/>
  <c r="E4274" i="4" s="1"/>
  <c r="C4282" i="4"/>
  <c r="D4282" i="4" s="1"/>
  <c r="E4282" i="4" s="1"/>
  <c r="C4290" i="4"/>
  <c r="D4290" i="4" s="1"/>
  <c r="E4290" i="4" s="1"/>
  <c r="C4298" i="4"/>
  <c r="D4298" i="4" s="1"/>
  <c r="E4298" i="4" s="1"/>
  <c r="C4300" i="4"/>
  <c r="D4300" i="4" s="1"/>
  <c r="E4300" i="4" s="1"/>
  <c r="C4308" i="4"/>
  <c r="D4308" i="4" s="1"/>
  <c r="E4308" i="4" s="1"/>
  <c r="C4259" i="4"/>
  <c r="D4259" i="4" s="1"/>
  <c r="E4259" i="4" s="1"/>
  <c r="C4267" i="4"/>
  <c r="D4267" i="4" s="1"/>
  <c r="E4267" i="4" s="1"/>
  <c r="C4275" i="4"/>
  <c r="D4275" i="4" s="1"/>
  <c r="E4275" i="4" s="1"/>
  <c r="C4283" i="4"/>
  <c r="D4283" i="4" s="1"/>
  <c r="E4283" i="4" s="1"/>
  <c r="C4291" i="4"/>
  <c r="D4291" i="4" s="1"/>
  <c r="E4291" i="4" s="1"/>
  <c r="C4299" i="4"/>
  <c r="D4299" i="4" s="1"/>
  <c r="E4299" i="4" s="1"/>
  <c r="C4301" i="4"/>
  <c r="D4301" i="4" s="1"/>
  <c r="E4301" i="4" s="1"/>
  <c r="C4309" i="4"/>
  <c r="D4309" i="4" s="1"/>
  <c r="E4309" i="4" s="1"/>
  <c r="C4260" i="4"/>
  <c r="D4260" i="4" s="1"/>
  <c r="E4260" i="4" s="1"/>
  <c r="C4268" i="4"/>
  <c r="D4268" i="4" s="1"/>
  <c r="E4268" i="4" s="1"/>
  <c r="C4276" i="4"/>
  <c r="D4276" i="4" s="1"/>
  <c r="E4276" i="4" s="1"/>
  <c r="C4284" i="4"/>
  <c r="D4284" i="4" s="1"/>
  <c r="E4284" i="4" s="1"/>
  <c r="C4292" i="4"/>
  <c r="D4292" i="4" s="1"/>
  <c r="E4292" i="4" s="1"/>
  <c r="C4254" i="4"/>
  <c r="D4254" i="4" s="1"/>
  <c r="E4254" i="4" s="1"/>
  <c r="C4302" i="4"/>
  <c r="D4302" i="4" s="1"/>
  <c r="E4302" i="4" s="1"/>
  <c r="C4310" i="4"/>
  <c r="D4310" i="4" s="1"/>
  <c r="E4310" i="4" s="1"/>
  <c r="C4261" i="4"/>
  <c r="D4261" i="4" s="1"/>
  <c r="E4261" i="4" s="1"/>
  <c r="C4269" i="4"/>
  <c r="D4269" i="4" s="1"/>
  <c r="E4269" i="4" s="1"/>
  <c r="C4277" i="4"/>
  <c r="D4277" i="4" s="1"/>
  <c r="E4277" i="4" s="1"/>
  <c r="C4285" i="4"/>
  <c r="D4285" i="4" s="1"/>
  <c r="E4285" i="4" s="1"/>
  <c r="C4293" i="4"/>
  <c r="D4293" i="4" s="1"/>
  <c r="E4293" i="4" s="1"/>
  <c r="C4270" i="4"/>
  <c r="D4270" i="4" s="1"/>
  <c r="E4270" i="4" s="1"/>
  <c r="C4278" i="4"/>
  <c r="D4278" i="4" s="1"/>
  <c r="E4278" i="4" s="1"/>
  <c r="A331" i="6"/>
  <c r="A348" i="6"/>
  <c r="D558" i="2"/>
  <c r="E558" i="2" s="1"/>
  <c r="C3672" i="4"/>
  <c r="D3672" i="4" s="1"/>
  <c r="E3672" i="4" s="1"/>
  <c r="C3689" i="4"/>
  <c r="D3689" i="4" s="1"/>
  <c r="E3689" i="4" s="1"/>
  <c r="C3694" i="4"/>
  <c r="D3694" i="4" s="1"/>
  <c r="E3694" i="4" s="1"/>
  <c r="C3700" i="4"/>
  <c r="D3700" i="4" s="1"/>
  <c r="E3700" i="4" s="1"/>
  <c r="C3684" i="4"/>
  <c r="D3684" i="4" s="1"/>
  <c r="E3684" i="4" s="1"/>
  <c r="C3675" i="4"/>
  <c r="D3675" i="4" s="1"/>
  <c r="E3675" i="4" s="1"/>
  <c r="C3695" i="4"/>
  <c r="D3695" i="4" s="1"/>
  <c r="E3695" i="4" s="1"/>
  <c r="C3701" i="4"/>
  <c r="D3701" i="4" s="1"/>
  <c r="E3701" i="4" s="1"/>
  <c r="C3681" i="4"/>
  <c r="D3681" i="4" s="1"/>
  <c r="E3681" i="4" s="1"/>
  <c r="C3686" i="4"/>
  <c r="D3686" i="4" s="1"/>
  <c r="E3686" i="4" s="1"/>
  <c r="C3676" i="4"/>
  <c r="D3676" i="4" s="1"/>
  <c r="E3676" i="4" s="1"/>
  <c r="C3697" i="4"/>
  <c r="D3697" i="4" s="1"/>
  <c r="E3697" i="4" s="1"/>
  <c r="C3704" i="4"/>
  <c r="D3704" i="4" s="1"/>
  <c r="E3704" i="4" s="1"/>
  <c r="C570" i="2"/>
  <c r="C3702" i="4"/>
  <c r="D3702" i="4" s="1"/>
  <c r="E3702" i="4" s="1"/>
  <c r="C3692" i="4"/>
  <c r="D3692" i="4" s="1"/>
  <c r="E3692" i="4" s="1"/>
  <c r="C3683" i="4"/>
  <c r="D3683" i="4" s="1"/>
  <c r="E3683" i="4" s="1"/>
  <c r="C3845" i="4"/>
  <c r="D3845" i="4" s="1"/>
  <c r="E3845" i="4" s="1"/>
  <c r="C4247" i="4"/>
  <c r="D4247" i="4" s="1"/>
  <c r="E4247" i="4" s="1"/>
  <c r="C615" i="2"/>
  <c r="C3699" i="4"/>
  <c r="D3699" i="4" s="1"/>
  <c r="E3699" i="4" s="1"/>
  <c r="C3691" i="4"/>
  <c r="D3691" i="4" s="1"/>
  <c r="E3691" i="4" s="1"/>
  <c r="C3682" i="4"/>
  <c r="D3682" i="4" s="1"/>
  <c r="E3682" i="4" s="1"/>
  <c r="C3843" i="4"/>
  <c r="D3843" i="4" s="1"/>
  <c r="E3843" i="4" s="1"/>
  <c r="C4065" i="4"/>
  <c r="D4065" i="4" s="1"/>
  <c r="E4065" i="4" s="1"/>
  <c r="D602" i="2"/>
  <c r="E602" i="2" s="1"/>
  <c r="C4102" i="4"/>
  <c r="D4102" i="4" s="1"/>
  <c r="E4102" i="4" s="1"/>
  <c r="C4103" i="4"/>
  <c r="D4103" i="4" s="1"/>
  <c r="E4103" i="4" s="1"/>
  <c r="C4104" i="4"/>
  <c r="D4104" i="4" s="1"/>
  <c r="E4104" i="4" s="1"/>
  <c r="C4105" i="4"/>
  <c r="D4105" i="4" s="1"/>
  <c r="E4105" i="4" s="1"/>
  <c r="C4106" i="4"/>
  <c r="D4106" i="4" s="1"/>
  <c r="E4106" i="4" s="1"/>
  <c r="C4107" i="4"/>
  <c r="D4107" i="4" s="1"/>
  <c r="E4107" i="4" s="1"/>
  <c r="C4108" i="4"/>
  <c r="D4108" i="4" s="1"/>
  <c r="E4108" i="4" s="1"/>
  <c r="C4100" i="4"/>
  <c r="D4100" i="4" s="1"/>
  <c r="E4100" i="4" s="1"/>
  <c r="C616" i="2"/>
  <c r="D616" i="2" s="1"/>
  <c r="E616" i="2" s="1"/>
  <c r="C4294" i="4"/>
  <c r="D4294" i="4" s="1"/>
  <c r="E4294" i="4" s="1"/>
  <c r="D566" i="2"/>
  <c r="E566" i="2" s="1"/>
  <c r="C3856" i="4"/>
  <c r="D3856" i="4" s="1"/>
  <c r="E3856" i="4" s="1"/>
  <c r="C3850" i="4"/>
  <c r="D3850" i="4" s="1"/>
  <c r="E3850" i="4" s="1"/>
  <c r="C3841" i="4"/>
  <c r="D3841" i="4" s="1"/>
  <c r="E3841" i="4" s="1"/>
  <c r="C3846" i="4"/>
  <c r="D3846" i="4" s="1"/>
  <c r="E3846" i="4" s="1"/>
  <c r="C3851" i="4"/>
  <c r="D3851" i="4" s="1"/>
  <c r="E3851" i="4" s="1"/>
  <c r="C3830" i="4"/>
  <c r="D3830" i="4" s="1"/>
  <c r="E3830" i="4" s="1"/>
  <c r="C3832" i="4"/>
  <c r="D3832" i="4" s="1"/>
  <c r="E3832" i="4" s="1"/>
  <c r="C3835" i="4"/>
  <c r="D3835" i="4" s="1"/>
  <c r="E3835" i="4" s="1"/>
  <c r="C3853" i="4"/>
  <c r="D3853" i="4" s="1"/>
  <c r="E3853" i="4" s="1"/>
  <c r="C3838" i="4"/>
  <c r="D3838" i="4" s="1"/>
  <c r="E3838" i="4" s="1"/>
  <c r="C3844" i="4"/>
  <c r="D3844" i="4" s="1"/>
  <c r="E3844" i="4" s="1"/>
  <c r="C3854" i="4"/>
  <c r="D3854" i="4" s="1"/>
  <c r="E3854" i="4" s="1"/>
  <c r="C3839" i="4"/>
  <c r="D3839" i="4" s="1"/>
  <c r="E3839" i="4" s="1"/>
  <c r="C3833" i="4"/>
  <c r="D3833" i="4" s="1"/>
  <c r="E3833" i="4" s="1"/>
  <c r="C3858" i="4"/>
  <c r="D3858" i="4" s="1"/>
  <c r="E3858" i="4" s="1"/>
  <c r="C3848" i="4"/>
  <c r="D3848" i="4" s="1"/>
  <c r="E3848" i="4" s="1"/>
  <c r="C3831" i="4"/>
  <c r="D3831" i="4" s="1"/>
  <c r="E3831" i="4" s="1"/>
  <c r="C3834" i="4"/>
  <c r="D3834" i="4" s="1"/>
  <c r="E3834" i="4" s="1"/>
  <c r="C3840" i="4"/>
  <c r="D3840" i="4" s="1"/>
  <c r="E3840" i="4" s="1"/>
  <c r="C3842" i="4"/>
  <c r="D3842" i="4" s="1"/>
  <c r="E3842" i="4" s="1"/>
  <c r="C3852" i="4"/>
  <c r="D3852" i="4" s="1"/>
  <c r="E3852" i="4" s="1"/>
  <c r="C3847" i="4"/>
  <c r="D3847" i="4" s="1"/>
  <c r="E3847" i="4" s="1"/>
  <c r="D613" i="2"/>
  <c r="E613" i="2" s="1"/>
  <c r="C4168" i="4"/>
  <c r="D4168" i="4" s="1"/>
  <c r="E4168" i="4" s="1"/>
  <c r="C4163" i="4"/>
  <c r="D4163" i="4" s="1"/>
  <c r="E4163" i="4" s="1"/>
  <c r="C4164" i="4"/>
  <c r="D4164" i="4" s="1"/>
  <c r="E4164" i="4" s="1"/>
  <c r="C4165" i="4"/>
  <c r="D4165" i="4" s="1"/>
  <c r="E4165" i="4" s="1"/>
  <c r="C4166" i="4"/>
  <c r="D4166" i="4" s="1"/>
  <c r="E4166" i="4" s="1"/>
  <c r="C617" i="2"/>
  <c r="D617" i="2" s="1"/>
  <c r="E617" i="2" s="1"/>
  <c r="C3836" i="4"/>
  <c r="D3836" i="4" s="1"/>
  <c r="E3836" i="4" s="1"/>
  <c r="C4286" i="4"/>
  <c r="D4286" i="4" s="1"/>
  <c r="E4286" i="4" s="1"/>
  <c r="D592" i="2"/>
  <c r="E592" i="2" s="1"/>
  <c r="C4067" i="4"/>
  <c r="D4067" i="4" s="1"/>
  <c r="E4067" i="4" s="1"/>
  <c r="C4058" i="4"/>
  <c r="D4058" i="4" s="1"/>
  <c r="E4058" i="4" s="1"/>
  <c r="C4051" i="4"/>
  <c r="D4051" i="4" s="1"/>
  <c r="E4051" i="4" s="1"/>
  <c r="C4068" i="4"/>
  <c r="D4068" i="4" s="1"/>
  <c r="E4068" i="4" s="1"/>
  <c r="C4059" i="4"/>
  <c r="D4059" i="4" s="1"/>
  <c r="E4059" i="4" s="1"/>
  <c r="C4052" i="4"/>
  <c r="D4052" i="4" s="1"/>
  <c r="E4052" i="4" s="1"/>
  <c r="C4060" i="4"/>
  <c r="D4060" i="4" s="1"/>
  <c r="E4060" i="4" s="1"/>
  <c r="C4053" i="4"/>
  <c r="D4053" i="4" s="1"/>
  <c r="E4053" i="4" s="1"/>
  <c r="C4061" i="4"/>
  <c r="D4061" i="4" s="1"/>
  <c r="E4061" i="4" s="1"/>
  <c r="C4054" i="4"/>
  <c r="D4054" i="4" s="1"/>
  <c r="E4054" i="4" s="1"/>
  <c r="C4062" i="4"/>
  <c r="D4062" i="4" s="1"/>
  <c r="E4062" i="4" s="1"/>
  <c r="C4055" i="4"/>
  <c r="D4055" i="4" s="1"/>
  <c r="E4055" i="4" s="1"/>
  <c r="C4063" i="4"/>
  <c r="D4063" i="4" s="1"/>
  <c r="E4063" i="4" s="1"/>
  <c r="C4069" i="4"/>
  <c r="D4069" i="4" s="1"/>
  <c r="E4069" i="4" s="1"/>
  <c r="C4056" i="4"/>
  <c r="D4056" i="4" s="1"/>
  <c r="E4056" i="4" s="1"/>
  <c r="C4064" i="4"/>
  <c r="D4064" i="4" s="1"/>
  <c r="E4064" i="4" s="1"/>
  <c r="C4066" i="4"/>
  <c r="D4066" i="4" s="1"/>
  <c r="E4066" i="4" s="1"/>
  <c r="C3849" i="4"/>
  <c r="D3849" i="4" s="1"/>
  <c r="E3849" i="4" s="1"/>
  <c r="C4262" i="4"/>
  <c r="D4262" i="4" s="1"/>
  <c r="E4262" i="4" s="1"/>
  <c r="D621" i="2"/>
  <c r="E621" i="2" s="1"/>
  <c r="C4232" i="4"/>
  <c r="D4232" i="4" s="1"/>
  <c r="E4232" i="4" s="1"/>
  <c r="C4240" i="4"/>
  <c r="D4240" i="4" s="1"/>
  <c r="E4240" i="4" s="1"/>
  <c r="C4248" i="4"/>
  <c r="D4248" i="4" s="1"/>
  <c r="E4248" i="4" s="1"/>
  <c r="C4233" i="4"/>
  <c r="D4233" i="4" s="1"/>
  <c r="E4233" i="4" s="1"/>
  <c r="C4241" i="4"/>
  <c r="D4241" i="4" s="1"/>
  <c r="E4241" i="4" s="1"/>
  <c r="C4249" i="4"/>
  <c r="D4249" i="4" s="1"/>
  <c r="E4249" i="4" s="1"/>
  <c r="C4234" i="4"/>
  <c r="D4234" i="4" s="1"/>
  <c r="E4234" i="4" s="1"/>
  <c r="C4242" i="4"/>
  <c r="D4242" i="4" s="1"/>
  <c r="E4242" i="4" s="1"/>
  <c r="C4250" i="4"/>
  <c r="D4250" i="4" s="1"/>
  <c r="E4250" i="4" s="1"/>
  <c r="C4235" i="4"/>
  <c r="D4235" i="4" s="1"/>
  <c r="E4235" i="4" s="1"/>
  <c r="C4243" i="4"/>
  <c r="D4243" i="4" s="1"/>
  <c r="E4243" i="4" s="1"/>
  <c r="C4251" i="4"/>
  <c r="D4251" i="4" s="1"/>
  <c r="E4251" i="4" s="1"/>
  <c r="C4236" i="4"/>
  <c r="D4236" i="4" s="1"/>
  <c r="E4236" i="4" s="1"/>
  <c r="C4244" i="4"/>
  <c r="D4244" i="4" s="1"/>
  <c r="E4244" i="4" s="1"/>
  <c r="C4252" i="4"/>
  <c r="D4252" i="4" s="1"/>
  <c r="E4252" i="4" s="1"/>
  <c r="C4237" i="4"/>
  <c r="D4237" i="4" s="1"/>
  <c r="E4237" i="4" s="1"/>
  <c r="C4245" i="4"/>
  <c r="D4245" i="4" s="1"/>
  <c r="E4245" i="4" s="1"/>
  <c r="C4253" i="4"/>
  <c r="D4253" i="4" s="1"/>
  <c r="E4253" i="4" s="1"/>
  <c r="C4230" i="4"/>
  <c r="D4230" i="4" s="1"/>
  <c r="E4230" i="4" s="1"/>
  <c r="C4238" i="4"/>
  <c r="D4238" i="4" s="1"/>
  <c r="E4238" i="4" s="1"/>
  <c r="C4246" i="4"/>
  <c r="D4246" i="4" s="1"/>
  <c r="E4246" i="4" s="1"/>
  <c r="C4229" i="4"/>
  <c r="D4229" i="4" s="1"/>
  <c r="E4229" i="4" s="1"/>
  <c r="C4231" i="4"/>
  <c r="D4231" i="4" s="1"/>
  <c r="E4231" i="4" s="1"/>
  <c r="C3857" i="4"/>
  <c r="D3857" i="4" s="1"/>
  <c r="E3857" i="4" s="1"/>
  <c r="C4101" i="4"/>
  <c r="D4101" i="4" s="1"/>
  <c r="E4101" i="4" s="1"/>
  <c r="C4311" i="4"/>
  <c r="D4311" i="4" s="1"/>
  <c r="E4311" i="4" s="1"/>
  <c r="C3855" i="4"/>
  <c r="D3855" i="4" s="1"/>
  <c r="E3855" i="4" s="1"/>
  <c r="C4303" i="4"/>
  <c r="D4303" i="4" s="1"/>
  <c r="E4303" i="4" s="1"/>
  <c r="A323" i="6"/>
  <c r="C550" i="2"/>
  <c r="D550" i="2" s="1"/>
  <c r="E550" i="2" s="1"/>
  <c r="C3635" i="4"/>
  <c r="D3635" i="4" s="1"/>
  <c r="E3635" i="4" s="1"/>
  <c r="C3634" i="4"/>
  <c r="D3634" i="4" s="1"/>
  <c r="E3634" i="4" s="1"/>
  <c r="C3629" i="4"/>
  <c r="D3629" i="4" s="1"/>
  <c r="E3629" i="4" s="1"/>
  <c r="C3633" i="4"/>
  <c r="D3633" i="4" s="1"/>
  <c r="E3633" i="4" s="1"/>
  <c r="C3636" i="4"/>
  <c r="D3636" i="4" s="1"/>
  <c r="E3636" i="4" s="1"/>
  <c r="C3632" i="4"/>
  <c r="D3632" i="4" s="1"/>
  <c r="E3632" i="4" s="1"/>
  <c r="C3637" i="4"/>
  <c r="D3637" i="4" s="1"/>
  <c r="E3637" i="4" s="1"/>
  <c r="C3630" i="4"/>
  <c r="D3630" i="4" s="1"/>
  <c r="E3630" i="4" s="1"/>
  <c r="C398" i="2"/>
  <c r="C435" i="2"/>
  <c r="C397" i="2"/>
  <c r="C432" i="2"/>
  <c r="C485" i="2"/>
  <c r="C535" i="2"/>
  <c r="C3525" i="4" s="1"/>
  <c r="D3525" i="4" s="1"/>
  <c r="E3525" i="4" s="1"/>
  <c r="C395" i="2"/>
  <c r="C394" i="2"/>
  <c r="C391" i="2"/>
  <c r="C390" i="2"/>
  <c r="C400" i="2"/>
  <c r="C3046" i="4" s="1"/>
  <c r="D3046" i="4" s="1"/>
  <c r="E3046" i="4" s="1"/>
  <c r="C406" i="2"/>
  <c r="C427" i="2"/>
  <c r="A239" i="6"/>
  <c r="C388" i="2"/>
  <c r="C405" i="2"/>
  <c r="C407" i="2"/>
  <c r="C430" i="2"/>
  <c r="C3116" i="4" s="1"/>
  <c r="D3116" i="4" s="1"/>
  <c r="E3116" i="4" s="1"/>
  <c r="C436" i="2"/>
  <c r="C3048" i="4"/>
  <c r="D3048" i="4" s="1"/>
  <c r="E3048" i="4" s="1"/>
  <c r="C3047" i="4"/>
  <c r="D3047" i="4" s="1"/>
  <c r="E3047" i="4" s="1"/>
  <c r="C3059" i="4"/>
  <c r="D3059" i="4" s="1"/>
  <c r="E3059" i="4" s="1"/>
  <c r="C3120" i="4"/>
  <c r="D3120" i="4" s="1"/>
  <c r="E3120" i="4" s="1"/>
  <c r="C3124" i="4"/>
  <c r="D3124" i="4" s="1"/>
  <c r="E3124" i="4" s="1"/>
  <c r="C2904" i="4"/>
  <c r="D2904" i="4" s="1"/>
  <c r="E2904" i="4" s="1"/>
  <c r="C2908" i="4"/>
  <c r="D2908" i="4" s="1"/>
  <c r="E2908" i="4" s="1"/>
  <c r="C529" i="2"/>
  <c r="C530" i="2"/>
  <c r="A299" i="6"/>
  <c r="C533" i="2"/>
  <c r="C531" i="2"/>
  <c r="A220" i="6"/>
  <c r="A219" i="6"/>
  <c r="C418" i="2"/>
  <c r="C421" i="2"/>
  <c r="C3055" i="4" s="1"/>
  <c r="D3055" i="4" s="1"/>
  <c r="E3055" i="4" s="1"/>
  <c r="A247" i="6"/>
  <c r="A248" i="6"/>
  <c r="A246" i="6"/>
  <c r="C457" i="2"/>
  <c r="A309" i="6"/>
  <c r="A310" i="6"/>
  <c r="A308" i="6"/>
  <c r="C544" i="2"/>
  <c r="C527" i="2"/>
  <c r="C526" i="2"/>
  <c r="C500" i="2"/>
  <c r="A290" i="6"/>
  <c r="A288" i="6"/>
  <c r="A289" i="6"/>
  <c r="C501" i="2"/>
  <c r="C3473" i="4"/>
  <c r="D3473" i="4" s="1"/>
  <c r="E3473" i="4" s="1"/>
  <c r="A195" i="6"/>
  <c r="A193" i="6"/>
  <c r="A194" i="6"/>
  <c r="A192" i="6"/>
  <c r="A218" i="6"/>
  <c r="C415" i="2"/>
  <c r="A217" i="6"/>
  <c r="A244" i="6"/>
  <c r="A243" i="6"/>
  <c r="C454" i="2"/>
  <c r="C543" i="2"/>
  <c r="A306" i="6"/>
  <c r="A305" i="6"/>
  <c r="A307" i="6"/>
  <c r="C498" i="2"/>
  <c r="C499" i="2"/>
  <c r="A285" i="6"/>
  <c r="C389" i="2"/>
  <c r="C453" i="2"/>
  <c r="C502" i="2"/>
  <c r="A297" i="6"/>
  <c r="A245" i="6"/>
  <c r="A199" i="6"/>
  <c r="A198" i="6"/>
  <c r="A311" i="6"/>
  <c r="A312" i="6"/>
  <c r="C545" i="2"/>
  <c r="C3625" i="4" s="1"/>
  <c r="D3625" i="4" s="1"/>
  <c r="E3625" i="4" s="1"/>
  <c r="A313" i="6"/>
  <c r="C3450" i="4"/>
  <c r="D3450" i="4" s="1"/>
  <c r="E3450" i="4" s="1"/>
  <c r="C3457" i="4"/>
  <c r="D3457" i="4" s="1"/>
  <c r="E3457" i="4" s="1"/>
  <c r="C3463" i="4"/>
  <c r="D3463" i="4" s="1"/>
  <c r="E3463" i="4" s="1"/>
  <c r="C3427" i="4"/>
  <c r="D3427" i="4" s="1"/>
  <c r="E3427" i="4" s="1"/>
  <c r="C3451" i="4"/>
  <c r="D3451" i="4" s="1"/>
  <c r="E3451" i="4" s="1"/>
  <c r="C3458" i="4"/>
  <c r="D3458" i="4" s="1"/>
  <c r="E3458" i="4" s="1"/>
  <c r="C3464" i="4"/>
  <c r="D3464" i="4" s="1"/>
  <c r="E3464" i="4" s="1"/>
  <c r="C3470" i="4"/>
  <c r="D3470" i="4" s="1"/>
  <c r="E3470" i="4" s="1"/>
  <c r="C3452" i="4"/>
  <c r="D3452" i="4" s="1"/>
  <c r="E3452" i="4" s="1"/>
  <c r="C3424" i="4"/>
  <c r="D3424" i="4" s="1"/>
  <c r="E3424" i="4" s="1"/>
  <c r="C3465" i="4"/>
  <c r="D3465" i="4" s="1"/>
  <c r="E3465" i="4" s="1"/>
  <c r="C3471" i="4"/>
  <c r="D3471" i="4" s="1"/>
  <c r="E3471" i="4" s="1"/>
  <c r="C3455" i="4"/>
  <c r="D3455" i="4" s="1"/>
  <c r="E3455" i="4" s="1"/>
  <c r="C3461" i="4"/>
  <c r="D3461" i="4" s="1"/>
  <c r="E3461" i="4" s="1"/>
  <c r="C3467" i="4"/>
  <c r="D3467" i="4" s="1"/>
  <c r="E3467" i="4" s="1"/>
  <c r="C3447" i="4"/>
  <c r="D3447" i="4" s="1"/>
  <c r="E3447" i="4" s="1"/>
  <c r="C3454" i="4"/>
  <c r="D3454" i="4" s="1"/>
  <c r="E3454" i="4" s="1"/>
  <c r="C3466" i="4"/>
  <c r="D3466" i="4" s="1"/>
  <c r="E3466" i="4" s="1"/>
  <c r="C3423" i="4"/>
  <c r="D3423" i="4" s="1"/>
  <c r="E3423" i="4" s="1"/>
  <c r="C3468" i="4"/>
  <c r="D3468" i="4" s="1"/>
  <c r="E3468" i="4" s="1"/>
  <c r="C3456" i="4"/>
  <c r="D3456" i="4" s="1"/>
  <c r="E3456" i="4" s="1"/>
  <c r="C3469" i="4"/>
  <c r="D3469" i="4" s="1"/>
  <c r="E3469" i="4" s="1"/>
  <c r="C3459" i="4"/>
  <c r="D3459" i="4" s="1"/>
  <c r="E3459" i="4" s="1"/>
  <c r="C3472" i="4"/>
  <c r="D3472" i="4" s="1"/>
  <c r="E3472" i="4" s="1"/>
  <c r="C3448" i="4"/>
  <c r="D3448" i="4" s="1"/>
  <c r="E3448" i="4" s="1"/>
  <c r="C3462" i="4"/>
  <c r="D3462" i="4" s="1"/>
  <c r="E3462" i="4" s="1"/>
  <c r="A235" i="6"/>
  <c r="A234" i="6"/>
  <c r="A236" i="6"/>
  <c r="C437" i="2"/>
  <c r="C440" i="2"/>
  <c r="A296" i="6"/>
  <c r="C522" i="2"/>
  <c r="C521" i="2"/>
  <c r="A200" i="6"/>
  <c r="A231" i="6"/>
  <c r="A232" i="6"/>
  <c r="A233" i="6"/>
  <c r="C433" i="2"/>
  <c r="A211" i="6"/>
  <c r="A210" i="6"/>
  <c r="A212" i="6"/>
  <c r="C472" i="2"/>
  <c r="C471" i="2"/>
  <c r="C447" i="2"/>
  <c r="C443" i="2"/>
  <c r="A237" i="6"/>
  <c r="C444" i="2"/>
  <c r="A303" i="6"/>
  <c r="C538" i="2"/>
  <c r="C540" i="2"/>
  <c r="A295" i="6"/>
  <c r="C520" i="2"/>
  <c r="C3498" i="4" s="1"/>
  <c r="D3498" i="4" s="1"/>
  <c r="E3498" i="4" s="1"/>
  <c r="A279" i="6"/>
  <c r="A280" i="6"/>
  <c r="A281" i="6"/>
  <c r="C492" i="2"/>
  <c r="C381" i="2"/>
  <c r="C2864" i="4" s="1"/>
  <c r="D2864" i="4" s="1"/>
  <c r="E2864" i="4" s="1"/>
  <c r="C409" i="2"/>
  <c r="C3250" i="4"/>
  <c r="D3250" i="4" s="1"/>
  <c r="E3250" i="4" s="1"/>
  <c r="C3460" i="4"/>
  <c r="D3460" i="4" s="1"/>
  <c r="E3460" i="4" s="1"/>
  <c r="A213" i="6"/>
  <c r="A262" i="6"/>
  <c r="C3425" i="4"/>
  <c r="D3425" i="4" s="1"/>
  <c r="E3425" i="4" s="1"/>
  <c r="A208" i="6"/>
  <c r="A209" i="6"/>
  <c r="A207" i="6"/>
  <c r="A259" i="6"/>
  <c r="A258" i="6"/>
  <c r="A260" i="6"/>
  <c r="C468" i="2"/>
  <c r="C470" i="2"/>
  <c r="C465" i="2"/>
  <c r="A321" i="6"/>
  <c r="A322" i="6"/>
  <c r="A320" i="6"/>
  <c r="C548" i="2"/>
  <c r="A302" i="6"/>
  <c r="C537" i="2"/>
  <c r="C536" i="2"/>
  <c r="C516" i="2"/>
  <c r="A294" i="6"/>
  <c r="C517" i="2"/>
  <c r="C515" i="2"/>
  <c r="C518" i="2"/>
  <c r="A276" i="6"/>
  <c r="A278" i="6"/>
  <c r="A277" i="6"/>
  <c r="C489" i="2"/>
  <c r="C384" i="2"/>
  <c r="C386" i="2"/>
  <c r="C404" i="2"/>
  <c r="C413" i="2"/>
  <c r="C416" i="2"/>
  <c r="C422" i="2"/>
  <c r="C3057" i="4" s="1"/>
  <c r="D3057" i="4" s="1"/>
  <c r="E3057" i="4" s="1"/>
  <c r="C428" i="2"/>
  <c r="C448" i="2"/>
  <c r="C3207" i="4"/>
  <c r="D3207" i="4" s="1"/>
  <c r="E3207" i="4" s="1"/>
  <c r="C3453" i="4"/>
  <c r="D3453" i="4" s="1"/>
  <c r="E3453" i="4" s="1"/>
  <c r="C528" i="2"/>
  <c r="A216" i="6"/>
  <c r="A215" i="6"/>
  <c r="A249" i="6"/>
  <c r="C458" i="2"/>
  <c r="A250" i="6"/>
  <c r="A251" i="6"/>
  <c r="C480" i="2"/>
  <c r="A268" i="6"/>
  <c r="C481" i="2"/>
  <c r="A267" i="6"/>
  <c r="C385" i="2"/>
  <c r="C2892" i="4" s="1"/>
  <c r="D2892" i="4" s="1"/>
  <c r="E2892" i="4" s="1"/>
  <c r="A242" i="6"/>
  <c r="A240" i="6"/>
  <c r="C450" i="2"/>
  <c r="A241" i="6"/>
  <c r="C452" i="2"/>
  <c r="A283" i="6"/>
  <c r="A282" i="6"/>
  <c r="C496" i="2"/>
  <c r="A284" i="6"/>
  <c r="C497" i="2"/>
  <c r="C493" i="2"/>
  <c r="C438" i="2"/>
  <c r="D438" i="2" s="1"/>
  <c r="E438" i="2" s="1"/>
  <c r="C523" i="2"/>
  <c r="A228" i="6"/>
  <c r="A230" i="6"/>
  <c r="A229" i="6"/>
  <c r="A205" i="6"/>
  <c r="A206" i="6"/>
  <c r="A204" i="6"/>
  <c r="A255" i="6"/>
  <c r="A256" i="6"/>
  <c r="A257" i="6"/>
  <c r="C463" i="2"/>
  <c r="A318" i="6"/>
  <c r="A319" i="6"/>
  <c r="A317" i="6"/>
  <c r="C547" i="2"/>
  <c r="C513" i="2"/>
  <c r="C514" i="2"/>
  <c r="C510" i="2"/>
  <c r="A293" i="6"/>
  <c r="C511" i="2"/>
  <c r="C487" i="2"/>
  <c r="A274" i="6"/>
  <c r="A275" i="6"/>
  <c r="C488" i="2"/>
  <c r="C383" i="2"/>
  <c r="C393" i="2"/>
  <c r="C3018" i="4" s="1"/>
  <c r="D3018" i="4" s="1"/>
  <c r="E3018" i="4" s="1"/>
  <c r="C403" i="2"/>
  <c r="C412" i="2"/>
  <c r="C3052" i="4" s="1"/>
  <c r="D3052" i="4" s="1"/>
  <c r="E3052" i="4" s="1"/>
  <c r="C420" i="2"/>
  <c r="C424" i="2"/>
  <c r="C442" i="2"/>
  <c r="C446" i="2"/>
  <c r="C449" i="2"/>
  <c r="C469" i="2"/>
  <c r="C479" i="2"/>
  <c r="C3449" i="4"/>
  <c r="D3449" i="4" s="1"/>
  <c r="E3449" i="4" s="1"/>
  <c r="C524" i="2"/>
  <c r="C532" i="2"/>
  <c r="C539" i="2"/>
  <c r="A214" i="6"/>
  <c r="A287" i="6"/>
  <c r="A223" i="6"/>
  <c r="A224" i="6"/>
  <c r="C491" i="2"/>
  <c r="A222" i="6"/>
  <c r="C506" i="2"/>
  <c r="A291" i="6"/>
  <c r="A196" i="6"/>
  <c r="C490" i="2"/>
  <c r="A266" i="6"/>
  <c r="C476" i="2"/>
  <c r="C477" i="2"/>
  <c r="C478" i="2"/>
  <c r="C474" i="2"/>
  <c r="A265" i="6"/>
  <c r="A304" i="6"/>
  <c r="C542" i="2"/>
  <c r="C541" i="2"/>
  <c r="A298" i="6"/>
  <c r="A226" i="6"/>
  <c r="A227" i="6"/>
  <c r="C425" i="2"/>
  <c r="A202" i="6"/>
  <c r="A201" i="6"/>
  <c r="A203" i="6"/>
  <c r="A252" i="6"/>
  <c r="A254" i="6"/>
  <c r="C460" i="2"/>
  <c r="A253" i="6"/>
  <c r="C462" i="2"/>
  <c r="C459" i="2"/>
  <c r="C546" i="2"/>
  <c r="A316" i="6"/>
  <c r="A315" i="6"/>
  <c r="A314" i="6"/>
  <c r="C534" i="2"/>
  <c r="A300" i="6"/>
  <c r="C509" i="2"/>
  <c r="C507" i="2"/>
  <c r="A292" i="6"/>
  <c r="A271" i="6"/>
  <c r="C486" i="2"/>
  <c r="A272" i="6"/>
  <c r="C483" i="2"/>
  <c r="C3343" i="4" s="1"/>
  <c r="D3343" i="4" s="1"/>
  <c r="E3343" i="4" s="1"/>
  <c r="A270" i="6"/>
  <c r="C382" i="2"/>
  <c r="C392" i="2"/>
  <c r="C399" i="2"/>
  <c r="C402" i="2"/>
  <c r="C411" i="2"/>
  <c r="C419" i="2"/>
  <c r="C423" i="2"/>
  <c r="C431" i="2"/>
  <c r="C441" i="2"/>
  <c r="C445" i="2"/>
  <c r="C451" i="2"/>
  <c r="C456" i="2"/>
  <c r="C467" i="2"/>
  <c r="C473" i="2"/>
  <c r="C475" i="2"/>
  <c r="C495" i="2"/>
  <c r="C519" i="2"/>
  <c r="C3431" i="4"/>
  <c r="D3431" i="4" s="1"/>
  <c r="E3431" i="4" s="1"/>
  <c r="A261" i="6"/>
  <c r="A221" i="6"/>
  <c r="A286" i="6"/>
  <c r="C2911" i="4"/>
  <c r="D2911" i="4" s="1"/>
  <c r="E2911" i="4" s="1"/>
  <c r="C2910" i="4"/>
  <c r="D2910" i="4" s="1"/>
  <c r="E2910" i="4" s="1"/>
  <c r="C2909" i="4"/>
  <c r="D2909" i="4" s="1"/>
  <c r="E2909" i="4" s="1"/>
  <c r="C3119" i="4"/>
  <c r="D3119" i="4" s="1"/>
  <c r="E3119" i="4" s="1"/>
  <c r="C2907" i="4"/>
  <c r="D2907" i="4" s="1"/>
  <c r="E2907" i="4" s="1"/>
  <c r="C3123" i="4"/>
  <c r="D3123" i="4" s="1"/>
  <c r="E3123" i="4" s="1"/>
  <c r="C2906" i="4"/>
  <c r="D2906" i="4" s="1"/>
  <c r="E2906" i="4" s="1"/>
  <c r="C3122" i="4"/>
  <c r="D3122" i="4" s="1"/>
  <c r="E3122" i="4" s="1"/>
  <c r="C2905" i="4"/>
  <c r="D2905" i="4" s="1"/>
  <c r="E2905" i="4" s="1"/>
  <c r="C3121" i="4"/>
  <c r="D3121" i="4" s="1"/>
  <c r="E3121" i="4" s="1"/>
  <c r="C2903" i="4"/>
  <c r="D2903" i="4" s="1"/>
  <c r="E2903" i="4" s="1"/>
  <c r="L61" i="3"/>
  <c r="AE2718" i="4"/>
  <c r="AE2719" i="4"/>
  <c r="AE2720" i="4"/>
  <c r="AE2721" i="4"/>
  <c r="AE2722" i="4"/>
  <c r="AE2723" i="4"/>
  <c r="AE2724" i="4"/>
  <c r="AE2725" i="4"/>
  <c r="AE2726" i="4"/>
  <c r="AE2727" i="4"/>
  <c r="AE2728" i="4"/>
  <c r="AE2729" i="4"/>
  <c r="AE2730" i="4"/>
  <c r="AE2731" i="4"/>
  <c r="AE2732" i="4"/>
  <c r="AE2733" i="4"/>
  <c r="AE2734" i="4"/>
  <c r="AE2735" i="4"/>
  <c r="AE2736" i="4"/>
  <c r="AE2737" i="4"/>
  <c r="AE2738" i="4"/>
  <c r="AE2739" i="4"/>
  <c r="AE2740" i="4"/>
  <c r="AE2741" i="4"/>
  <c r="AE2742" i="4"/>
  <c r="AE2743" i="4"/>
  <c r="AE2744" i="4"/>
  <c r="AE2745" i="4"/>
  <c r="AE2746" i="4"/>
  <c r="AE2747" i="4"/>
  <c r="AE2748" i="4"/>
  <c r="AE2749" i="4"/>
  <c r="AE2750" i="4"/>
  <c r="AE2751" i="4"/>
  <c r="AE2752" i="4"/>
  <c r="AE2753" i="4"/>
  <c r="AE2754" i="4"/>
  <c r="AE2755" i="4"/>
  <c r="AE2756" i="4"/>
  <c r="AE2757" i="4"/>
  <c r="AE2758" i="4"/>
  <c r="AE2759" i="4"/>
  <c r="AE2760" i="4"/>
  <c r="AE2761" i="4"/>
  <c r="AE2762" i="4"/>
  <c r="AE2763" i="4"/>
  <c r="AE2764" i="4"/>
  <c r="AE2765" i="4"/>
  <c r="AE2766" i="4"/>
  <c r="AE2767" i="4"/>
  <c r="AE2768" i="4"/>
  <c r="AE2769" i="4"/>
  <c r="AE2770" i="4"/>
  <c r="AE2771" i="4"/>
  <c r="AE2772" i="4"/>
  <c r="AE2773" i="4"/>
  <c r="AE2774" i="4"/>
  <c r="AE2775" i="4"/>
  <c r="AE2776" i="4"/>
  <c r="AE2777" i="4"/>
  <c r="AE2778" i="4"/>
  <c r="AE2779" i="4"/>
  <c r="AE2780" i="4"/>
  <c r="AE2781" i="4"/>
  <c r="AE2782" i="4"/>
  <c r="AE2783" i="4"/>
  <c r="AE2784" i="4"/>
  <c r="AE2785" i="4"/>
  <c r="AE2786" i="4"/>
  <c r="AE2787" i="4"/>
  <c r="AE2788" i="4"/>
  <c r="AE2789" i="4"/>
  <c r="AE2790" i="4"/>
  <c r="AE2791" i="4"/>
  <c r="AE2792" i="4"/>
  <c r="AE2793" i="4"/>
  <c r="AE2794" i="4"/>
  <c r="AE2795" i="4"/>
  <c r="AE2796" i="4"/>
  <c r="AE2797" i="4"/>
  <c r="AE2798" i="4"/>
  <c r="AE2799" i="4"/>
  <c r="AE2800" i="4"/>
  <c r="AE2801" i="4"/>
  <c r="AE2802" i="4"/>
  <c r="AE2803" i="4"/>
  <c r="AE2804" i="4"/>
  <c r="AE2805" i="4"/>
  <c r="AE2806" i="4"/>
  <c r="AE2807" i="4"/>
  <c r="AE2808" i="4"/>
  <c r="AE2809" i="4"/>
  <c r="AE2810" i="4"/>
  <c r="AE2811" i="4"/>
  <c r="AE2812" i="4"/>
  <c r="AE2813" i="4"/>
  <c r="AE2814" i="4"/>
  <c r="AE2815" i="4"/>
  <c r="AE2816" i="4"/>
  <c r="AE2817" i="4"/>
  <c r="AE2818" i="4"/>
  <c r="AE2819" i="4"/>
  <c r="AE2820" i="4"/>
  <c r="AE2821" i="4"/>
  <c r="AE2822" i="4"/>
  <c r="AE2823" i="4"/>
  <c r="AE2824" i="4"/>
  <c r="AE2825" i="4"/>
  <c r="AE2826" i="4"/>
  <c r="AE2827" i="4"/>
  <c r="AE2828" i="4"/>
  <c r="AE2829" i="4"/>
  <c r="AE2830" i="4"/>
  <c r="AE2831" i="4"/>
  <c r="AE2832" i="4"/>
  <c r="AE2833" i="4"/>
  <c r="AE2834" i="4"/>
  <c r="AE2835" i="4"/>
  <c r="AE2836" i="4"/>
  <c r="AE2837" i="4"/>
  <c r="AE2838" i="4"/>
  <c r="AE2839" i="4"/>
  <c r="AE2840" i="4"/>
  <c r="AE2841" i="4"/>
  <c r="AE2842" i="4"/>
  <c r="AE2843" i="4"/>
  <c r="AE2844" i="4"/>
  <c r="AE2845" i="4"/>
  <c r="AE2846" i="4"/>
  <c r="AE2847" i="4"/>
  <c r="AE2848" i="4"/>
  <c r="AE2849" i="4"/>
  <c r="AE2850" i="4"/>
  <c r="AE2851" i="4"/>
  <c r="AE2852" i="4"/>
  <c r="AE2853" i="4"/>
  <c r="AE2855" i="4"/>
  <c r="AE2856" i="4"/>
  <c r="AE2912" i="4"/>
  <c r="AE2913" i="4"/>
  <c r="AE2918" i="4"/>
  <c r="AE2919" i="4"/>
  <c r="AE2920" i="4"/>
  <c r="AE2921" i="4"/>
  <c r="AE2922" i="4"/>
  <c r="AE2923" i="4"/>
  <c r="AE2924" i="4"/>
  <c r="AE2925" i="4"/>
  <c r="AE2926" i="4"/>
  <c r="AE2927" i="4"/>
  <c r="AE2928" i="4"/>
  <c r="AE2929" i="4"/>
  <c r="AE2930" i="4"/>
  <c r="AE2931" i="4"/>
  <c r="AE2932" i="4"/>
  <c r="AE2933" i="4"/>
  <c r="AE2934" i="4"/>
  <c r="AE2935" i="4"/>
  <c r="AE2936" i="4"/>
  <c r="AE2937" i="4"/>
  <c r="AE2938" i="4"/>
  <c r="AE2939" i="4"/>
  <c r="AE2940" i="4"/>
  <c r="AE2941" i="4"/>
  <c r="AE2942" i="4"/>
  <c r="AE2943" i="4"/>
  <c r="AE2944" i="4"/>
  <c r="AE2945" i="4"/>
  <c r="AE2946" i="4"/>
  <c r="AE2947" i="4"/>
  <c r="AE2948" i="4"/>
  <c r="AE2949" i="4"/>
  <c r="AE2950" i="4"/>
  <c r="AE2914" i="4"/>
  <c r="AE2951" i="4"/>
  <c r="AE2952" i="4"/>
  <c r="AE2953" i="4"/>
  <c r="AE2916" i="4"/>
  <c r="AE2915" i="4"/>
  <c r="AE2954" i="4"/>
  <c r="AE2917" i="4"/>
  <c r="AE2955" i="4"/>
  <c r="AE2956" i="4"/>
  <c r="AE2957" i="4"/>
  <c r="AE2958" i="4"/>
  <c r="AE2959" i="4"/>
  <c r="AE2960" i="4"/>
  <c r="AE2961" i="4"/>
  <c r="AE2962" i="4"/>
  <c r="AE2963" i="4"/>
  <c r="AE2964" i="4"/>
  <c r="AE2965" i="4"/>
  <c r="AE2966" i="4"/>
  <c r="AE2967" i="4"/>
  <c r="AE2968" i="4"/>
  <c r="AE2969" i="4"/>
  <c r="AE2970" i="4"/>
  <c r="AE2971" i="4"/>
  <c r="AE2972" i="4"/>
  <c r="AE2973" i="4"/>
  <c r="AE2974" i="4"/>
  <c r="AE2975" i="4"/>
  <c r="AE2976" i="4"/>
  <c r="AE2977" i="4"/>
  <c r="AE2978" i="4"/>
  <c r="AE2979" i="4"/>
  <c r="AE2980" i="4"/>
  <c r="D3115" i="4"/>
  <c r="E3115" i="4" s="1"/>
  <c r="D3251" i="4"/>
  <c r="E3251" i="4" s="1"/>
  <c r="AE2011" i="4"/>
  <c r="AE2012" i="4"/>
  <c r="AE2013" i="4"/>
  <c r="AE2014" i="4"/>
  <c r="AE2015" i="4"/>
  <c r="AE2016" i="4"/>
  <c r="AE2017" i="4"/>
  <c r="AE2018" i="4"/>
  <c r="AE2019" i="4"/>
  <c r="AE2020" i="4"/>
  <c r="AE2021" i="4"/>
  <c r="AE2022" i="4"/>
  <c r="AE2023" i="4"/>
  <c r="AE2024" i="4"/>
  <c r="AE2025" i="4"/>
  <c r="AE2026" i="4"/>
  <c r="AE2027" i="4"/>
  <c r="AE2028" i="4"/>
  <c r="AE2029" i="4"/>
  <c r="AE2030" i="4"/>
  <c r="AE2031" i="4"/>
  <c r="AE2032" i="4"/>
  <c r="AE2033" i="4"/>
  <c r="AE2034" i="4"/>
  <c r="AE2035" i="4"/>
  <c r="AE2036" i="4"/>
  <c r="AE2037" i="4"/>
  <c r="AE2038" i="4"/>
  <c r="AE2039" i="4"/>
  <c r="AE2040" i="4"/>
  <c r="AE2041" i="4"/>
  <c r="AE2042" i="4"/>
  <c r="AE2043" i="4"/>
  <c r="AE2044" i="4"/>
  <c r="AE2045" i="4"/>
  <c r="AE2046" i="4"/>
  <c r="AE2047" i="4"/>
  <c r="AE2048" i="4"/>
  <c r="AE2049" i="4"/>
  <c r="AE2050" i="4"/>
  <c r="AE1986" i="4"/>
  <c r="AE2051" i="4"/>
  <c r="AE1987" i="4"/>
  <c r="AE2052" i="4"/>
  <c r="AE1988" i="4"/>
  <c r="AE2053" i="4"/>
  <c r="AE1989" i="4"/>
  <c r="AE2054" i="4"/>
  <c r="AE1990" i="4"/>
  <c r="AE2055" i="4"/>
  <c r="AE1991" i="4"/>
  <c r="AE2056" i="4"/>
  <c r="AE1992" i="4"/>
  <c r="AE2057" i="4"/>
  <c r="AE1993" i="4"/>
  <c r="AE2058" i="4"/>
  <c r="AE1994" i="4"/>
  <c r="AE2059" i="4"/>
  <c r="AE1995" i="4"/>
  <c r="AE2060" i="4"/>
  <c r="AE1996" i="4"/>
  <c r="AE2061" i="4"/>
  <c r="AE1997" i="4"/>
  <c r="AE2062" i="4"/>
  <c r="AE1998" i="4"/>
  <c r="AE2063" i="4"/>
  <c r="AE1999" i="4"/>
  <c r="AE2064" i="4"/>
  <c r="AE2000" i="4"/>
  <c r="AE2065" i="4"/>
  <c r="AE2001" i="4"/>
  <c r="AE2066" i="4"/>
  <c r="AE2002" i="4"/>
  <c r="AE2067" i="4"/>
  <c r="AE2003" i="4"/>
  <c r="AE2068" i="4"/>
  <c r="AE2004" i="4"/>
  <c r="AE2069" i="4"/>
  <c r="AE2005" i="4"/>
  <c r="AE2070" i="4"/>
  <c r="AE2071" i="4"/>
  <c r="AE2072" i="4"/>
  <c r="AE2073" i="4"/>
  <c r="AE2074" i="4"/>
  <c r="AE2075" i="4"/>
  <c r="AE2076" i="4"/>
  <c r="AE2077" i="4"/>
  <c r="AE2078" i="4"/>
  <c r="AE2079" i="4"/>
  <c r="AE2080" i="4"/>
  <c r="AE2081" i="4"/>
  <c r="AE2082" i="4"/>
  <c r="AE2083" i="4"/>
  <c r="AE2084" i="4"/>
  <c r="AE2085" i="4"/>
  <c r="AE2086" i="4"/>
  <c r="AE2087" i="4"/>
  <c r="AE2088" i="4"/>
  <c r="AE2089" i="4"/>
  <c r="AE2090" i="4"/>
  <c r="AE2091" i="4"/>
  <c r="AE2092" i="4"/>
  <c r="AE2093" i="4"/>
  <c r="AE2094" i="4"/>
  <c r="AE2095" i="4"/>
  <c r="AE2096" i="4"/>
  <c r="AE2097" i="4"/>
  <c r="AE2098" i="4"/>
  <c r="AE2099" i="4"/>
  <c r="AE2100" i="4"/>
  <c r="AE2101" i="4"/>
  <c r="AE2102" i="4"/>
  <c r="AE2103" i="4"/>
  <c r="AE2104" i="4"/>
  <c r="AE2105" i="4"/>
  <c r="AE2106" i="4"/>
  <c r="AE2107" i="4"/>
  <c r="AE2108" i="4"/>
  <c r="AE2109" i="4"/>
  <c r="AE2110" i="4"/>
  <c r="AE2111" i="4"/>
  <c r="AE2112" i="4"/>
  <c r="AE2113" i="4"/>
  <c r="AE2114" i="4"/>
  <c r="AE2115" i="4"/>
  <c r="AE2116" i="4"/>
  <c r="AE2117" i="4"/>
  <c r="AE2118" i="4"/>
  <c r="AE2119" i="4"/>
  <c r="AE2120" i="4"/>
  <c r="AE2121" i="4"/>
  <c r="AE2122" i="4"/>
  <c r="AE2123" i="4"/>
  <c r="AE2124" i="4"/>
  <c r="AE2125" i="4"/>
  <c r="AE2126" i="4"/>
  <c r="AE2127" i="4"/>
  <c r="AE2128" i="4"/>
  <c r="AE2129" i="4"/>
  <c r="AE2130" i="4"/>
  <c r="AE2131" i="4"/>
  <c r="AE2132" i="4"/>
  <c r="AE2133" i="4"/>
  <c r="AE2134" i="4"/>
  <c r="AE2135" i="4"/>
  <c r="AE2136" i="4"/>
  <c r="AE2137" i="4"/>
  <c r="AE2138" i="4"/>
  <c r="AE2139" i="4"/>
  <c r="AE2140" i="4"/>
  <c r="AE2141" i="4"/>
  <c r="AE2142" i="4"/>
  <c r="AE2143" i="4"/>
  <c r="AE2144" i="4"/>
  <c r="AE2145" i="4"/>
  <c r="AE2146" i="4"/>
  <c r="AE2147" i="4"/>
  <c r="AE2148" i="4"/>
  <c r="AE2149" i="4"/>
  <c r="AE2150" i="4"/>
  <c r="AE2151" i="4"/>
  <c r="AE2152" i="4"/>
  <c r="AE2153" i="4"/>
  <c r="AE2154" i="4"/>
  <c r="AE2155" i="4"/>
  <c r="AE2156" i="4"/>
  <c r="AE2157" i="4"/>
  <c r="AE2158" i="4"/>
  <c r="AE2159" i="4"/>
  <c r="AE2160" i="4"/>
  <c r="AE2161" i="4"/>
  <c r="AE2162" i="4"/>
  <c r="AE2163" i="4"/>
  <c r="AE2164" i="4"/>
  <c r="AE2165" i="4"/>
  <c r="AE2166" i="4"/>
  <c r="AE2167" i="4"/>
  <c r="AE2168" i="4"/>
  <c r="AE2169" i="4"/>
  <c r="AE2170" i="4"/>
  <c r="AE2171" i="4"/>
  <c r="AE2183" i="4"/>
  <c r="AE2184" i="4"/>
  <c r="AE2185" i="4"/>
  <c r="AE2186" i="4"/>
  <c r="AE2187" i="4"/>
  <c r="AE2188" i="4"/>
  <c r="AE2189" i="4"/>
  <c r="AE2190" i="4"/>
  <c r="AE2191" i="4"/>
  <c r="AE2192" i="4"/>
  <c r="AE2193" i="4"/>
  <c r="AE2194" i="4"/>
  <c r="AE2195" i="4"/>
  <c r="AE2196" i="4"/>
  <c r="AE2197" i="4"/>
  <c r="AE2198" i="4"/>
  <c r="AE2199" i="4"/>
  <c r="AE2200" i="4"/>
  <c r="AE2201" i="4"/>
  <c r="AE2202" i="4"/>
  <c r="AE2203" i="4"/>
  <c r="AE2204" i="4"/>
  <c r="AE2205" i="4"/>
  <c r="AE2206" i="4"/>
  <c r="AE2207" i="4"/>
  <c r="AE2208" i="4"/>
  <c r="AE2209" i="4"/>
  <c r="AE2210" i="4"/>
  <c r="AE2211" i="4"/>
  <c r="AE2212" i="4"/>
  <c r="AE2213" i="4"/>
  <c r="AE2214" i="4"/>
  <c r="AE2215" i="4"/>
  <c r="AE2216" i="4"/>
  <c r="AE2172" i="4"/>
  <c r="AE2217" i="4"/>
  <c r="AE2218" i="4"/>
  <c r="AE2219" i="4"/>
  <c r="AE2220" i="4"/>
  <c r="AE2173" i="4"/>
  <c r="AE2221" i="4"/>
  <c r="AE2174" i="4"/>
  <c r="AE2222" i="4"/>
  <c r="AE2175" i="4"/>
  <c r="AE2223" i="4"/>
  <c r="AE2224" i="4"/>
  <c r="AE2176" i="4"/>
  <c r="AE2225" i="4"/>
  <c r="AE2177" i="4"/>
  <c r="AE2226" i="4"/>
  <c r="AE2178" i="4"/>
  <c r="AE2227" i="4"/>
  <c r="AE2228" i="4"/>
  <c r="AE2229" i="4"/>
  <c r="AE2230" i="4"/>
  <c r="AE2179" i="4"/>
  <c r="AE2231" i="4"/>
  <c r="AE2232" i="4"/>
  <c r="AE2233" i="4"/>
  <c r="AE2234" i="4"/>
  <c r="AE2235" i="4"/>
  <c r="AE2180" i="4"/>
  <c r="AE2236" i="4"/>
  <c r="AE2237" i="4"/>
  <c r="AE2238" i="4"/>
  <c r="AE2181" i="4"/>
  <c r="AE2239" i="4"/>
  <c r="AE2240" i="4"/>
  <c r="AE2182" i="4"/>
  <c r="AE2241" i="4"/>
  <c r="AE2242" i="4"/>
  <c r="AE2243" i="4"/>
  <c r="AE2244" i="4"/>
  <c r="AE2245" i="4"/>
  <c r="AE2246" i="4"/>
  <c r="AE2247" i="4"/>
  <c r="AE2248" i="4"/>
  <c r="AE2249" i="4"/>
  <c r="AE2250" i="4"/>
  <c r="AE2251" i="4"/>
  <c r="AE2252" i="4"/>
  <c r="AE2253" i="4"/>
  <c r="AE2254" i="4"/>
  <c r="AE2255" i="4"/>
  <c r="AE2256" i="4"/>
  <c r="AE2257" i="4"/>
  <c r="AE2258" i="4"/>
  <c r="AE2259" i="4"/>
  <c r="AE2260" i="4"/>
  <c r="AE2261" i="4"/>
  <c r="AE2262" i="4"/>
  <c r="AE2263" i="4"/>
  <c r="AE2264" i="4"/>
  <c r="AE2265" i="4"/>
  <c r="AE2266" i="4"/>
  <c r="AE2267" i="4"/>
  <c r="AE2268" i="4"/>
  <c r="AE2269" i="4"/>
  <c r="AE2270" i="4"/>
  <c r="AE2271" i="4"/>
  <c r="AE2272" i="4"/>
  <c r="AE2273" i="4"/>
  <c r="AE2274" i="4"/>
  <c r="AE2275" i="4"/>
  <c r="AE2276" i="4"/>
  <c r="AE2277" i="4"/>
  <c r="AE2278" i="4"/>
  <c r="AE2279" i="4"/>
  <c r="AE2280" i="4"/>
  <c r="AE2281" i="4"/>
  <c r="AE2282" i="4"/>
  <c r="AE2283" i="4"/>
  <c r="AE2284" i="4"/>
  <c r="AE2285" i="4"/>
  <c r="AE2286" i="4"/>
  <c r="AE2287" i="4"/>
  <c r="AE2288" i="4"/>
  <c r="AE2289" i="4"/>
  <c r="AE2290" i="4"/>
  <c r="AE2291" i="4"/>
  <c r="AE2292" i="4"/>
  <c r="AE2293" i="4"/>
  <c r="AE2294" i="4"/>
  <c r="AE2295" i="4"/>
  <c r="AE2296" i="4"/>
  <c r="AE2297" i="4"/>
  <c r="AE2298" i="4"/>
  <c r="AE2299" i="4"/>
  <c r="AE2300" i="4"/>
  <c r="AE2301" i="4"/>
  <c r="AE2302" i="4"/>
  <c r="AE2303" i="4"/>
  <c r="AE2304" i="4"/>
  <c r="AE2305" i="4"/>
  <c r="AE2306" i="4"/>
  <c r="AE2307" i="4"/>
  <c r="AE2308" i="4"/>
  <c r="AE2309" i="4"/>
  <c r="AE2310" i="4"/>
  <c r="AE2311" i="4"/>
  <c r="AE2312" i="4"/>
  <c r="AE2313" i="4"/>
  <c r="AE2314" i="4"/>
  <c r="AE2315" i="4"/>
  <c r="AE2316" i="4"/>
  <c r="AE2317" i="4"/>
  <c r="AE2318" i="4"/>
  <c r="AE2319" i="4"/>
  <c r="AE2320" i="4"/>
  <c r="AE2321" i="4"/>
  <c r="AE2322" i="4"/>
  <c r="AE2323" i="4"/>
  <c r="AE2324" i="4"/>
  <c r="AE2325" i="4"/>
  <c r="AE2326" i="4"/>
  <c r="AE2327" i="4"/>
  <c r="AE2328" i="4"/>
  <c r="AE2329" i="4"/>
  <c r="AE2330" i="4"/>
  <c r="AE2331" i="4"/>
  <c r="AE2332" i="4"/>
  <c r="AE2333" i="4"/>
  <c r="AE2334" i="4"/>
  <c r="AE2335" i="4"/>
  <c r="AE2336" i="4"/>
  <c r="AE2337" i="4"/>
  <c r="AE2338" i="4"/>
  <c r="AE2339" i="4"/>
  <c r="AE2340" i="4"/>
  <c r="AE2341" i="4"/>
  <c r="AE2342" i="4"/>
  <c r="AE2343" i="4"/>
  <c r="AE2344" i="4"/>
  <c r="AE2345" i="4"/>
  <c r="AE2346" i="4"/>
  <c r="AE2347" i="4"/>
  <c r="AE2348" i="4"/>
  <c r="AE2349" i="4"/>
  <c r="AE2350" i="4"/>
  <c r="AE2351" i="4"/>
  <c r="AE2352" i="4"/>
  <c r="AE2353" i="4"/>
  <c r="AE2354" i="4"/>
  <c r="AE2355" i="4"/>
  <c r="AE2356" i="4"/>
  <c r="AE2357" i="4"/>
  <c r="AE2358" i="4"/>
  <c r="AE2359" i="4"/>
  <c r="AE2360" i="4"/>
  <c r="AE2361" i="4"/>
  <c r="AE2362" i="4"/>
  <c r="AE2363" i="4"/>
  <c r="AE2364" i="4"/>
  <c r="AE2365" i="4"/>
  <c r="AE2366" i="4"/>
  <c r="AE2367" i="4"/>
  <c r="AE2368" i="4"/>
  <c r="AE2369" i="4"/>
  <c r="AE2370" i="4"/>
  <c r="AE2371" i="4"/>
  <c r="AE2372" i="4"/>
  <c r="AE2373" i="4"/>
  <c r="AE2374" i="4"/>
  <c r="AE2375" i="4"/>
  <c r="AE2376" i="4"/>
  <c r="AE2377" i="4"/>
  <c r="AE2378" i="4"/>
  <c r="AE2379" i="4"/>
  <c r="AE2380" i="4"/>
  <c r="AE2381" i="4"/>
  <c r="AE2382" i="4"/>
  <c r="AE2383" i="4"/>
  <c r="AE2384" i="4"/>
  <c r="AE2385" i="4"/>
  <c r="AE2386" i="4"/>
  <c r="AE2387" i="4"/>
  <c r="AE2388" i="4"/>
  <c r="AE2389" i="4"/>
  <c r="AE2390" i="4"/>
  <c r="AE2391" i="4"/>
  <c r="AE2392" i="4"/>
  <c r="AE2393" i="4"/>
  <c r="AE2394" i="4"/>
  <c r="AE2395" i="4"/>
  <c r="AE2396" i="4"/>
  <c r="AE2397" i="4"/>
  <c r="AE2398" i="4"/>
  <c r="AE2399" i="4"/>
  <c r="AE2400" i="4"/>
  <c r="AE2401" i="4"/>
  <c r="AE2402" i="4"/>
  <c r="AE2403" i="4"/>
  <c r="AE2404" i="4"/>
  <c r="AE2405" i="4"/>
  <c r="AE2406" i="4"/>
  <c r="AE2407" i="4"/>
  <c r="AE2408" i="4"/>
  <c r="AE2409" i="4"/>
  <c r="AE2410" i="4"/>
  <c r="AE2411" i="4"/>
  <c r="AE2412" i="4"/>
  <c r="AE2413" i="4"/>
  <c r="AE2414" i="4"/>
  <c r="AE2415" i="4"/>
  <c r="AE2416" i="4"/>
  <c r="AE2417" i="4"/>
  <c r="AE2418" i="4"/>
  <c r="AE2419" i="4"/>
  <c r="AE2420" i="4"/>
  <c r="AE2421" i="4"/>
  <c r="AE2422" i="4"/>
  <c r="AE2423" i="4"/>
  <c r="AE2424" i="4"/>
  <c r="AE2425" i="4"/>
  <c r="AE2426" i="4"/>
  <c r="AE2427" i="4"/>
  <c r="AE2428" i="4"/>
  <c r="AE2429" i="4"/>
  <c r="AE2430" i="4"/>
  <c r="AE2431" i="4"/>
  <c r="AE2432" i="4"/>
  <c r="AE2433" i="4"/>
  <c r="AE2434" i="4"/>
  <c r="AE2435" i="4"/>
  <c r="AE2436" i="4"/>
  <c r="AE2437" i="4"/>
  <c r="AE2438" i="4"/>
  <c r="AE2439" i="4"/>
  <c r="AE2440" i="4"/>
  <c r="AE2441" i="4"/>
  <c r="AE2442" i="4"/>
  <c r="AE2443" i="4"/>
  <c r="AE2444" i="4"/>
  <c r="AE2445" i="4"/>
  <c r="AE2446" i="4"/>
  <c r="AE2447" i="4"/>
  <c r="AE2448" i="4"/>
  <c r="AE2449" i="4"/>
  <c r="AE2450" i="4"/>
  <c r="AE2451" i="4"/>
  <c r="AE2452" i="4"/>
  <c r="AE2453" i="4"/>
  <c r="AE2454" i="4"/>
  <c r="AE2455" i="4"/>
  <c r="AE2456" i="4"/>
  <c r="AE2457" i="4"/>
  <c r="AE2458" i="4"/>
  <c r="AE2459" i="4"/>
  <c r="AE2460" i="4"/>
  <c r="AE2461" i="4"/>
  <c r="AE2462" i="4"/>
  <c r="AE2463" i="4"/>
  <c r="AE2464" i="4"/>
  <c r="AE2465" i="4"/>
  <c r="AE2466" i="4"/>
  <c r="AE2467" i="4"/>
  <c r="AE2468" i="4"/>
  <c r="AE2469" i="4"/>
  <c r="AE2470" i="4"/>
  <c r="AE2471" i="4"/>
  <c r="AE2472" i="4"/>
  <c r="AE2473" i="4"/>
  <c r="AE2474" i="4"/>
  <c r="AE2475" i="4"/>
  <c r="AE2476" i="4"/>
  <c r="AE2477" i="4"/>
  <c r="AE2478" i="4"/>
  <c r="AE2479" i="4"/>
  <c r="AE2480" i="4"/>
  <c r="AE2481" i="4"/>
  <c r="AE2482" i="4"/>
  <c r="AE2483" i="4"/>
  <c r="AE2484" i="4"/>
  <c r="AE2485" i="4"/>
  <c r="AE2486" i="4"/>
  <c r="AE2487" i="4"/>
  <c r="AE2488" i="4"/>
  <c r="AE2489" i="4"/>
  <c r="AE2490" i="4"/>
  <c r="AE2491" i="4"/>
  <c r="AE2492" i="4"/>
  <c r="AE2493" i="4"/>
  <c r="AE2494" i="4"/>
  <c r="AE2495" i="4"/>
  <c r="AE2496" i="4"/>
  <c r="AE2497" i="4"/>
  <c r="AE2498" i="4"/>
  <c r="AE2499" i="4"/>
  <c r="AE2500" i="4"/>
  <c r="AE2501" i="4"/>
  <c r="AE2502" i="4"/>
  <c r="AE2503" i="4"/>
  <c r="AE2504" i="4"/>
  <c r="AE2505" i="4"/>
  <c r="AE2506" i="4"/>
  <c r="AE2507" i="4"/>
  <c r="AE2508" i="4"/>
  <c r="AE2509" i="4"/>
  <c r="AE2510" i="4"/>
  <c r="AE2511" i="4"/>
  <c r="AE2512" i="4"/>
  <c r="AE2513" i="4"/>
  <c r="AE2514" i="4"/>
  <c r="AE2515" i="4"/>
  <c r="AE2516" i="4"/>
  <c r="AE2517" i="4"/>
  <c r="AE2518" i="4"/>
  <c r="AE2519" i="4"/>
  <c r="AE2520" i="4"/>
  <c r="AE2521" i="4"/>
  <c r="AE2522" i="4"/>
  <c r="AE2523" i="4"/>
  <c r="AE2524" i="4"/>
  <c r="AE2525" i="4"/>
  <c r="AE2526" i="4"/>
  <c r="AE2527" i="4"/>
  <c r="AE2528" i="4"/>
  <c r="AE2529" i="4"/>
  <c r="AE2530" i="4"/>
  <c r="AE2531" i="4"/>
  <c r="AE2532" i="4"/>
  <c r="AE2533" i="4"/>
  <c r="AE2534" i="4"/>
  <c r="AE2535" i="4"/>
  <c r="AE2536" i="4"/>
  <c r="AE2537" i="4"/>
  <c r="AE2538" i="4"/>
  <c r="AE2539" i="4"/>
  <c r="AE2540" i="4"/>
  <c r="AE2541" i="4"/>
  <c r="AE2542" i="4"/>
  <c r="AE2543" i="4"/>
  <c r="AE2544" i="4"/>
  <c r="AE2545" i="4"/>
  <c r="AE2546" i="4"/>
  <c r="AE2547" i="4"/>
  <c r="AE2548" i="4"/>
  <c r="AE2549" i="4"/>
  <c r="AE2550" i="4"/>
  <c r="AE2551" i="4"/>
  <c r="AE2552" i="4"/>
  <c r="AE2553" i="4"/>
  <c r="AE2554" i="4"/>
  <c r="AE2555" i="4"/>
  <c r="AE2556" i="4"/>
  <c r="AE2557" i="4"/>
  <c r="AE2558" i="4"/>
  <c r="AE2559" i="4"/>
  <c r="AE2560" i="4"/>
  <c r="AE2561" i="4"/>
  <c r="AE2562" i="4"/>
  <c r="AE2563" i="4"/>
  <c r="AE2564" i="4"/>
  <c r="AE2565" i="4"/>
  <c r="AE2566" i="4"/>
  <c r="AE2567" i="4"/>
  <c r="AE2568" i="4"/>
  <c r="AE2569" i="4"/>
  <c r="AE2570" i="4"/>
  <c r="AE2571" i="4"/>
  <c r="AE2572" i="4"/>
  <c r="AE2573" i="4"/>
  <c r="AE2574" i="4"/>
  <c r="AE2575" i="4"/>
  <c r="AE2576" i="4"/>
  <c r="AE2577" i="4"/>
  <c r="AE2578" i="4"/>
  <c r="AE2579" i="4"/>
  <c r="AE2580" i="4"/>
  <c r="AE2581" i="4"/>
  <c r="AE2582" i="4"/>
  <c r="AE2583" i="4"/>
  <c r="AE2584" i="4"/>
  <c r="AE2585" i="4"/>
  <c r="AE2586" i="4"/>
  <c r="AE2587" i="4"/>
  <c r="AE2588" i="4"/>
  <c r="AE2589" i="4"/>
  <c r="AE2590" i="4"/>
  <c r="AE2591" i="4"/>
  <c r="AE2592" i="4"/>
  <c r="AE2593" i="4"/>
  <c r="AE2594" i="4"/>
  <c r="AE2595" i="4"/>
  <c r="AE2596" i="4"/>
  <c r="AE2597" i="4"/>
  <c r="AE2598" i="4"/>
  <c r="AE2599" i="4"/>
  <c r="AE2600" i="4"/>
  <c r="AE2601" i="4"/>
  <c r="AE2602" i="4"/>
  <c r="AE2603" i="4"/>
  <c r="AE2604" i="4"/>
  <c r="AE2605" i="4"/>
  <c r="AE2606" i="4"/>
  <c r="AE2607" i="4"/>
  <c r="AE2608" i="4"/>
  <c r="AE2609" i="4"/>
  <c r="AE2610" i="4"/>
  <c r="AE2611" i="4"/>
  <c r="AE2612" i="4"/>
  <c r="AE2613" i="4"/>
  <c r="AE2614" i="4"/>
  <c r="AE2615" i="4"/>
  <c r="AE2616" i="4"/>
  <c r="AE2617" i="4"/>
  <c r="AE2618" i="4"/>
  <c r="AE2619" i="4"/>
  <c r="AE2620" i="4"/>
  <c r="AE2621" i="4"/>
  <c r="AE2622" i="4"/>
  <c r="AE2623" i="4"/>
  <c r="AE2624" i="4"/>
  <c r="AE2625" i="4"/>
  <c r="AE2626" i="4"/>
  <c r="AE2627" i="4"/>
  <c r="AE2628" i="4"/>
  <c r="AE2629" i="4"/>
  <c r="AE2630" i="4"/>
  <c r="AE2631" i="4"/>
  <c r="AE2632" i="4"/>
  <c r="AE2633" i="4"/>
  <c r="AE2634" i="4"/>
  <c r="AE2635" i="4"/>
  <c r="AE2636" i="4"/>
  <c r="AE2637" i="4"/>
  <c r="AE2638" i="4"/>
  <c r="AE2639" i="4"/>
  <c r="AE2640" i="4"/>
  <c r="AE2641" i="4"/>
  <c r="AE2642" i="4"/>
  <c r="AE2643" i="4"/>
  <c r="AE2644" i="4"/>
  <c r="AE2645" i="4"/>
  <c r="AE2646" i="4"/>
  <c r="AE2647" i="4"/>
  <c r="AE2648" i="4"/>
  <c r="AE2649" i="4"/>
  <c r="AE2650" i="4"/>
  <c r="AE2651" i="4"/>
  <c r="AE2652" i="4"/>
  <c r="AE2653" i="4"/>
  <c r="AE2654" i="4"/>
  <c r="AE2655" i="4"/>
  <c r="AE2656" i="4"/>
  <c r="AE2657" i="4"/>
  <c r="AE2658" i="4"/>
  <c r="AE2659" i="4"/>
  <c r="AE2660" i="4"/>
  <c r="AE2661" i="4"/>
  <c r="AE2662" i="4"/>
  <c r="AE2663" i="4"/>
  <c r="AE2664" i="4"/>
  <c r="AE2665" i="4"/>
  <c r="AE2667" i="4"/>
  <c r="AE2668" i="4"/>
  <c r="AE2669" i="4"/>
  <c r="AE2670" i="4"/>
  <c r="AE2671" i="4"/>
  <c r="AE2672" i="4"/>
  <c r="AE2673" i="4"/>
  <c r="AE2674" i="4"/>
  <c r="AE2675" i="4"/>
  <c r="AE2676" i="4"/>
  <c r="AE2677" i="4"/>
  <c r="AE2678" i="4"/>
  <c r="AE2679" i="4"/>
  <c r="AE2680" i="4"/>
  <c r="AE2681" i="4"/>
  <c r="AE2682" i="4"/>
  <c r="AE2683" i="4"/>
  <c r="AE2684" i="4"/>
  <c r="AE2685" i="4"/>
  <c r="AE2686" i="4"/>
  <c r="AE2687" i="4"/>
  <c r="AE2688" i="4"/>
  <c r="AE2689" i="4"/>
  <c r="AE2690" i="4"/>
  <c r="AE2691" i="4"/>
  <c r="AE2692" i="4"/>
  <c r="AE2693" i="4"/>
  <c r="AE2694" i="4"/>
  <c r="AE2695" i="4"/>
  <c r="AE2696" i="4"/>
  <c r="AE2666" i="4"/>
  <c r="AE2697" i="4"/>
  <c r="AE2698" i="4"/>
  <c r="AE2699" i="4"/>
  <c r="AE2700" i="4"/>
  <c r="AE2701" i="4"/>
  <c r="AE2702" i="4"/>
  <c r="AE2703" i="4"/>
  <c r="AE2704" i="4"/>
  <c r="AE2705" i="4"/>
  <c r="AE2706" i="4"/>
  <c r="AE2707" i="4"/>
  <c r="AE2708" i="4"/>
  <c r="AE2709" i="4"/>
  <c r="AE2710" i="4"/>
  <c r="AE2711" i="4"/>
  <c r="AE2712" i="4"/>
  <c r="AE2713" i="4"/>
  <c r="AE2714" i="4"/>
  <c r="AE2715" i="4"/>
  <c r="AE2716" i="4"/>
  <c r="AE2717" i="4"/>
  <c r="AE1907" i="4"/>
  <c r="AE1908" i="4"/>
  <c r="AE1909" i="4"/>
  <c r="AE1910" i="4"/>
  <c r="AE1911" i="4"/>
  <c r="AE1912" i="4"/>
  <c r="AE1913" i="4"/>
  <c r="AE1914" i="4"/>
  <c r="AE1915" i="4"/>
  <c r="AE1916" i="4"/>
  <c r="AE1917" i="4"/>
  <c r="AE1918" i="4"/>
  <c r="AE1924" i="4"/>
  <c r="AE1925" i="4"/>
  <c r="AE1919" i="4"/>
  <c r="AE1926" i="4"/>
  <c r="AE1927" i="4"/>
  <c r="AE1920" i="4"/>
  <c r="AE1928" i="4"/>
  <c r="AE1929" i="4"/>
  <c r="AE1921" i="4"/>
  <c r="AE1930" i="4"/>
  <c r="AE1931" i="4"/>
  <c r="AE1922" i="4"/>
  <c r="AE1932" i="4"/>
  <c r="AE1933" i="4"/>
  <c r="AE1923" i="4"/>
  <c r="AE1934" i="4"/>
  <c r="AE1935" i="4"/>
  <c r="AE1936" i="4"/>
  <c r="AE1937" i="4"/>
  <c r="AE1938" i="4"/>
  <c r="AE1939" i="4"/>
  <c r="AE1940" i="4"/>
  <c r="AE1941" i="4"/>
  <c r="AE1942" i="4"/>
  <c r="AE1943" i="4"/>
  <c r="AE1944" i="4"/>
  <c r="AE1945" i="4"/>
  <c r="AE1946" i="4"/>
  <c r="AE1947" i="4"/>
  <c r="AE1948" i="4"/>
  <c r="AE1949" i="4"/>
  <c r="AE1950" i="4"/>
  <c r="AE1951" i="4"/>
  <c r="AE1952" i="4"/>
  <c r="AE1953" i="4"/>
  <c r="AE1954" i="4"/>
  <c r="AE1955" i="4"/>
  <c r="AE1956" i="4"/>
  <c r="AE1957" i="4"/>
  <c r="AE1958" i="4"/>
  <c r="AE1959" i="4"/>
  <c r="AE1960" i="4"/>
  <c r="AE1961" i="4"/>
  <c r="AE1962" i="4"/>
  <c r="AE1963" i="4"/>
  <c r="AE1964" i="4"/>
  <c r="AE1965" i="4"/>
  <c r="AE1966" i="4"/>
  <c r="AE1967" i="4"/>
  <c r="AE1968" i="4"/>
  <c r="AE1969" i="4"/>
  <c r="AE1970" i="4"/>
  <c r="AE1971" i="4"/>
  <c r="AE1972" i="4"/>
  <c r="AE1973" i="4"/>
  <c r="AE1974" i="4"/>
  <c r="AE1975" i="4"/>
  <c r="AE1976" i="4"/>
  <c r="AE1977" i="4"/>
  <c r="AE1978" i="4"/>
  <c r="AE1979" i="4"/>
  <c r="AE1980" i="4"/>
  <c r="AE1981" i="4"/>
  <c r="AE1982" i="4"/>
  <c r="AE1983" i="4"/>
  <c r="AE1984" i="4"/>
  <c r="AE1985" i="4"/>
  <c r="AE2006" i="4"/>
  <c r="AE2007" i="4"/>
  <c r="AE2008" i="4"/>
  <c r="AE2009" i="4"/>
  <c r="AE2010" i="4"/>
  <c r="O238" i="2"/>
  <c r="N234" i="2"/>
  <c r="N213" i="2"/>
  <c r="AE1494" i="4"/>
  <c r="AE1495" i="4"/>
  <c r="AE1496" i="4"/>
  <c r="AE1497" i="4"/>
  <c r="AE1498" i="4"/>
  <c r="AE1499" i="4"/>
  <c r="AE1500" i="4"/>
  <c r="AE1501" i="4"/>
  <c r="AE1502" i="4"/>
  <c r="AE1491" i="4"/>
  <c r="AE1492" i="4"/>
  <c r="AE1493" i="4"/>
  <c r="D3" i="4"/>
  <c r="E3" i="4" s="1"/>
  <c r="D4" i="4"/>
  <c r="E4" i="4" s="1"/>
  <c r="D5" i="4"/>
  <c r="E5" i="4" s="1"/>
  <c r="D6" i="4"/>
  <c r="E6" i="4" s="1"/>
  <c r="D7" i="4"/>
  <c r="E7" i="4" s="1"/>
  <c r="D8" i="4"/>
  <c r="E8" i="4" s="1"/>
  <c r="D9" i="4"/>
  <c r="E9" i="4" s="1"/>
  <c r="D10" i="4"/>
  <c r="E10" i="4" s="1"/>
  <c r="D11" i="4"/>
  <c r="E11" i="4" s="1"/>
  <c r="D12" i="4"/>
  <c r="E12" i="4" s="1"/>
  <c r="D13" i="4"/>
  <c r="E13" i="4" s="1"/>
  <c r="D14" i="4"/>
  <c r="E14" i="4" s="1"/>
  <c r="D15" i="4"/>
  <c r="E15" i="4" s="1"/>
  <c r="D16" i="4"/>
  <c r="E16" i="4" s="1"/>
  <c r="D17" i="4"/>
  <c r="E17" i="4" s="1"/>
  <c r="D18" i="4"/>
  <c r="E18" i="4" s="1"/>
  <c r="D19" i="4"/>
  <c r="E19" i="4" s="1"/>
  <c r="D20" i="4"/>
  <c r="E20" i="4" s="1"/>
  <c r="D21" i="4"/>
  <c r="E21" i="4" s="1"/>
  <c r="D22" i="4"/>
  <c r="E22" i="4" s="1"/>
  <c r="D23" i="4"/>
  <c r="E23" i="4" s="1"/>
  <c r="D24" i="4"/>
  <c r="E24" i="4" s="1"/>
  <c r="D25" i="4"/>
  <c r="E25" i="4" s="1"/>
  <c r="D26" i="4"/>
  <c r="E26" i="4" s="1"/>
  <c r="D27" i="4"/>
  <c r="E27" i="4" s="1"/>
  <c r="D28" i="4"/>
  <c r="E28" i="4" s="1"/>
  <c r="D29" i="4"/>
  <c r="E29" i="4" s="1"/>
  <c r="D30" i="4"/>
  <c r="E30" i="4" s="1"/>
  <c r="D31" i="4"/>
  <c r="E31" i="4" s="1"/>
  <c r="D32" i="4"/>
  <c r="E32" i="4" s="1"/>
  <c r="D33" i="4"/>
  <c r="E33" i="4" s="1"/>
  <c r="D34" i="4"/>
  <c r="E34" i="4" s="1"/>
  <c r="D35" i="4"/>
  <c r="E35" i="4" s="1"/>
  <c r="D36" i="4"/>
  <c r="E36" i="4" s="1"/>
  <c r="D37" i="4"/>
  <c r="E37" i="4" s="1"/>
  <c r="D38" i="4"/>
  <c r="E38" i="4" s="1"/>
  <c r="D39" i="4"/>
  <c r="E39" i="4" s="1"/>
  <c r="D40" i="4"/>
  <c r="E40" i="4" s="1"/>
  <c r="D41" i="4"/>
  <c r="E41" i="4" s="1"/>
  <c r="D42" i="4"/>
  <c r="E42" i="4" s="1"/>
  <c r="D43" i="4"/>
  <c r="E43" i="4" s="1"/>
  <c r="D44" i="4"/>
  <c r="E44" i="4" s="1"/>
  <c r="D45" i="4"/>
  <c r="E45" i="4" s="1"/>
  <c r="D46" i="4"/>
  <c r="E46" i="4" s="1"/>
  <c r="D47" i="4"/>
  <c r="E47" i="4" s="1"/>
  <c r="D48" i="4"/>
  <c r="E48" i="4" s="1"/>
  <c r="D49" i="4"/>
  <c r="E49" i="4" s="1"/>
  <c r="D50" i="4"/>
  <c r="E50" i="4" s="1"/>
  <c r="D51" i="4"/>
  <c r="E51" i="4" s="1"/>
  <c r="D52" i="4"/>
  <c r="E52" i="4" s="1"/>
  <c r="D53" i="4"/>
  <c r="E53" i="4" s="1"/>
  <c r="D54" i="4"/>
  <c r="E54" i="4" s="1"/>
  <c r="D55" i="4"/>
  <c r="E55" i="4" s="1"/>
  <c r="D56" i="4"/>
  <c r="E56" i="4" s="1"/>
  <c r="D57" i="4"/>
  <c r="E57" i="4" s="1"/>
  <c r="D58" i="4"/>
  <c r="E58" i="4" s="1"/>
  <c r="D59" i="4"/>
  <c r="E59" i="4" s="1"/>
  <c r="D60" i="4"/>
  <c r="E60" i="4" s="1"/>
  <c r="D61" i="4"/>
  <c r="E61" i="4" s="1"/>
  <c r="D62" i="4"/>
  <c r="E62" i="4" s="1"/>
  <c r="D63" i="4"/>
  <c r="E63" i="4" s="1"/>
  <c r="D64" i="4"/>
  <c r="E64" i="4" s="1"/>
  <c r="D65" i="4"/>
  <c r="E65" i="4" s="1"/>
  <c r="D66" i="4"/>
  <c r="E66" i="4" s="1"/>
  <c r="D67" i="4"/>
  <c r="E67" i="4" s="1"/>
  <c r="D68" i="4"/>
  <c r="E68" i="4" s="1"/>
  <c r="D69" i="4"/>
  <c r="E69" i="4" s="1"/>
  <c r="D70" i="4"/>
  <c r="E70" i="4" s="1"/>
  <c r="D71" i="4"/>
  <c r="E71" i="4" s="1"/>
  <c r="D72" i="4"/>
  <c r="E72" i="4" s="1"/>
  <c r="D73" i="4"/>
  <c r="E73" i="4" s="1"/>
  <c r="D74" i="4"/>
  <c r="E74" i="4" s="1"/>
  <c r="D75" i="4"/>
  <c r="E75" i="4" s="1"/>
  <c r="D76" i="4"/>
  <c r="E76" i="4" s="1"/>
  <c r="D77" i="4"/>
  <c r="E77" i="4" s="1"/>
  <c r="D78" i="4"/>
  <c r="E78" i="4" s="1"/>
  <c r="D79" i="4"/>
  <c r="E79" i="4" s="1"/>
  <c r="D80" i="4"/>
  <c r="E80" i="4" s="1"/>
  <c r="D81" i="4"/>
  <c r="E81" i="4" s="1"/>
  <c r="D82" i="4"/>
  <c r="E82" i="4" s="1"/>
  <c r="D83" i="4"/>
  <c r="E83" i="4" s="1"/>
  <c r="D84" i="4"/>
  <c r="E84" i="4" s="1"/>
  <c r="D85" i="4"/>
  <c r="E85" i="4" s="1"/>
  <c r="D86" i="4"/>
  <c r="E86" i="4" s="1"/>
  <c r="D87" i="4"/>
  <c r="E87" i="4" s="1"/>
  <c r="D88" i="4"/>
  <c r="E88" i="4" s="1"/>
  <c r="D89" i="4"/>
  <c r="E89" i="4" s="1"/>
  <c r="D90" i="4"/>
  <c r="E90" i="4" s="1"/>
  <c r="D91" i="4"/>
  <c r="E91" i="4" s="1"/>
  <c r="D92" i="4"/>
  <c r="E92" i="4" s="1"/>
  <c r="D93" i="4"/>
  <c r="E93" i="4" s="1"/>
  <c r="D94" i="4"/>
  <c r="E94" i="4" s="1"/>
  <c r="D95" i="4"/>
  <c r="E95" i="4" s="1"/>
  <c r="D96" i="4"/>
  <c r="E96" i="4" s="1"/>
  <c r="D97" i="4"/>
  <c r="E97" i="4" s="1"/>
  <c r="D98" i="4"/>
  <c r="E98" i="4" s="1"/>
  <c r="D99" i="4"/>
  <c r="E99" i="4" s="1"/>
  <c r="D100" i="4"/>
  <c r="E100" i="4" s="1"/>
  <c r="D101" i="4"/>
  <c r="E101" i="4" s="1"/>
  <c r="D102" i="4"/>
  <c r="E102" i="4" s="1"/>
  <c r="D103" i="4"/>
  <c r="E103" i="4" s="1"/>
  <c r="D104" i="4"/>
  <c r="E104" i="4" s="1"/>
  <c r="D105" i="4"/>
  <c r="E105" i="4" s="1"/>
  <c r="D106" i="4"/>
  <c r="E106" i="4" s="1"/>
  <c r="D107" i="4"/>
  <c r="E107" i="4" s="1"/>
  <c r="D108" i="4"/>
  <c r="E108" i="4" s="1"/>
  <c r="D109" i="4"/>
  <c r="E109" i="4" s="1"/>
  <c r="D110" i="4"/>
  <c r="E110" i="4" s="1"/>
  <c r="D111" i="4"/>
  <c r="E111" i="4" s="1"/>
  <c r="D112" i="4"/>
  <c r="E112" i="4" s="1"/>
  <c r="D113" i="4"/>
  <c r="E113" i="4" s="1"/>
  <c r="D114" i="4"/>
  <c r="E114" i="4" s="1"/>
  <c r="D115" i="4"/>
  <c r="E115" i="4" s="1"/>
  <c r="D116" i="4"/>
  <c r="E116" i="4" s="1"/>
  <c r="D117" i="4"/>
  <c r="E117" i="4" s="1"/>
  <c r="D118" i="4"/>
  <c r="E118" i="4" s="1"/>
  <c r="D119" i="4"/>
  <c r="E119" i="4" s="1"/>
  <c r="D120" i="4"/>
  <c r="E120" i="4" s="1"/>
  <c r="D121" i="4"/>
  <c r="E121" i="4" s="1"/>
  <c r="D122" i="4"/>
  <c r="E122" i="4" s="1"/>
  <c r="D123" i="4"/>
  <c r="E123" i="4" s="1"/>
  <c r="D124" i="4"/>
  <c r="E124" i="4" s="1"/>
  <c r="D125" i="4"/>
  <c r="E125" i="4" s="1"/>
  <c r="D126" i="4"/>
  <c r="E126" i="4" s="1"/>
  <c r="D127" i="4"/>
  <c r="E127" i="4" s="1"/>
  <c r="D128" i="4"/>
  <c r="E128" i="4" s="1"/>
  <c r="D129" i="4"/>
  <c r="E129" i="4" s="1"/>
  <c r="D130" i="4"/>
  <c r="E130" i="4" s="1"/>
  <c r="D131" i="4"/>
  <c r="E131" i="4" s="1"/>
  <c r="D132" i="4"/>
  <c r="E132" i="4" s="1"/>
  <c r="D133" i="4"/>
  <c r="E133" i="4" s="1"/>
  <c r="D134" i="4"/>
  <c r="E134" i="4" s="1"/>
  <c r="D135" i="4"/>
  <c r="E135" i="4" s="1"/>
  <c r="D136" i="4"/>
  <c r="E136" i="4" s="1"/>
  <c r="D137" i="4"/>
  <c r="E137" i="4" s="1"/>
  <c r="D138" i="4"/>
  <c r="E138" i="4" s="1"/>
  <c r="D139" i="4"/>
  <c r="E139" i="4" s="1"/>
  <c r="D140" i="4"/>
  <c r="E140" i="4" s="1"/>
  <c r="D141" i="4"/>
  <c r="E141" i="4" s="1"/>
  <c r="D142" i="4"/>
  <c r="E142" i="4" s="1"/>
  <c r="D143" i="4"/>
  <c r="E143" i="4" s="1"/>
  <c r="D144" i="4"/>
  <c r="E144" i="4" s="1"/>
  <c r="D145" i="4"/>
  <c r="E145" i="4" s="1"/>
  <c r="D146" i="4"/>
  <c r="E146" i="4" s="1"/>
  <c r="D147" i="4"/>
  <c r="E147" i="4" s="1"/>
  <c r="D148" i="4"/>
  <c r="E148" i="4" s="1"/>
  <c r="D149" i="4"/>
  <c r="E149" i="4" s="1"/>
  <c r="D150" i="4"/>
  <c r="E150" i="4" s="1"/>
  <c r="D151" i="4"/>
  <c r="E151" i="4" s="1"/>
  <c r="D152" i="4"/>
  <c r="E152" i="4" s="1"/>
  <c r="D153" i="4"/>
  <c r="E153" i="4" s="1"/>
  <c r="D154" i="4"/>
  <c r="E154" i="4" s="1"/>
  <c r="D155" i="4"/>
  <c r="E155" i="4" s="1"/>
  <c r="D156" i="4"/>
  <c r="E156" i="4" s="1"/>
  <c r="D157" i="4"/>
  <c r="E157" i="4" s="1"/>
  <c r="D158" i="4"/>
  <c r="E158" i="4" s="1"/>
  <c r="D159" i="4"/>
  <c r="E159" i="4" s="1"/>
  <c r="D160" i="4"/>
  <c r="E160" i="4" s="1"/>
  <c r="D161" i="4"/>
  <c r="E161" i="4" s="1"/>
  <c r="D162" i="4"/>
  <c r="E162" i="4" s="1"/>
  <c r="D163" i="4"/>
  <c r="E163" i="4" s="1"/>
  <c r="D164" i="4"/>
  <c r="E164" i="4" s="1"/>
  <c r="D165" i="4"/>
  <c r="E165" i="4" s="1"/>
  <c r="D166" i="4"/>
  <c r="E166" i="4" s="1"/>
  <c r="D167" i="4"/>
  <c r="E167" i="4" s="1"/>
  <c r="D168" i="4"/>
  <c r="E168" i="4" s="1"/>
  <c r="D169" i="4"/>
  <c r="E169" i="4" s="1"/>
  <c r="D170" i="4"/>
  <c r="E170" i="4" s="1"/>
  <c r="D171" i="4"/>
  <c r="E171" i="4" s="1"/>
  <c r="D172" i="4"/>
  <c r="E172" i="4" s="1"/>
  <c r="D173" i="4"/>
  <c r="E173" i="4" s="1"/>
  <c r="D174" i="4"/>
  <c r="E174" i="4" s="1"/>
  <c r="D175" i="4"/>
  <c r="E175" i="4" s="1"/>
  <c r="D176" i="4"/>
  <c r="E176" i="4" s="1"/>
  <c r="D177" i="4"/>
  <c r="E177" i="4" s="1"/>
  <c r="D178" i="4"/>
  <c r="E178" i="4" s="1"/>
  <c r="D179" i="4"/>
  <c r="E179" i="4" s="1"/>
  <c r="D180" i="4"/>
  <c r="E180" i="4" s="1"/>
  <c r="D181" i="4"/>
  <c r="E181" i="4" s="1"/>
  <c r="D182" i="4"/>
  <c r="E182" i="4" s="1"/>
  <c r="D183" i="4"/>
  <c r="E183" i="4" s="1"/>
  <c r="D184" i="4"/>
  <c r="E184" i="4" s="1"/>
  <c r="D185" i="4"/>
  <c r="E185" i="4" s="1"/>
  <c r="D186" i="4"/>
  <c r="E186" i="4" s="1"/>
  <c r="D187" i="4"/>
  <c r="E187" i="4" s="1"/>
  <c r="D188" i="4"/>
  <c r="E188" i="4" s="1"/>
  <c r="D189" i="4"/>
  <c r="E189" i="4" s="1"/>
  <c r="D190" i="4"/>
  <c r="E190" i="4" s="1"/>
  <c r="D191" i="4"/>
  <c r="E191" i="4" s="1"/>
  <c r="D192" i="4"/>
  <c r="E192" i="4" s="1"/>
  <c r="D193" i="4"/>
  <c r="E193" i="4" s="1"/>
  <c r="D194" i="4"/>
  <c r="E194" i="4" s="1"/>
  <c r="D195" i="4"/>
  <c r="E195" i="4" s="1"/>
  <c r="D196" i="4"/>
  <c r="E196" i="4" s="1"/>
  <c r="D197" i="4"/>
  <c r="E197" i="4" s="1"/>
  <c r="D198" i="4"/>
  <c r="E198" i="4" s="1"/>
  <c r="D199" i="4"/>
  <c r="E199" i="4" s="1"/>
  <c r="D200" i="4"/>
  <c r="E200" i="4" s="1"/>
  <c r="D201" i="4"/>
  <c r="E201" i="4" s="1"/>
  <c r="D202" i="4"/>
  <c r="E202" i="4" s="1"/>
  <c r="D203" i="4"/>
  <c r="E203" i="4" s="1"/>
  <c r="D204" i="4"/>
  <c r="E204" i="4" s="1"/>
  <c r="D205" i="4"/>
  <c r="E205" i="4" s="1"/>
  <c r="D206" i="4"/>
  <c r="E206" i="4" s="1"/>
  <c r="D207" i="4"/>
  <c r="E207" i="4" s="1"/>
  <c r="D208" i="4"/>
  <c r="E208" i="4" s="1"/>
  <c r="D209" i="4"/>
  <c r="E209" i="4" s="1"/>
  <c r="D210" i="4"/>
  <c r="E210" i="4" s="1"/>
  <c r="D211" i="4"/>
  <c r="E211" i="4" s="1"/>
  <c r="D212" i="4"/>
  <c r="E212" i="4" s="1"/>
  <c r="D213" i="4"/>
  <c r="E213" i="4" s="1"/>
  <c r="D214" i="4"/>
  <c r="E214" i="4" s="1"/>
  <c r="D215" i="4"/>
  <c r="E215" i="4" s="1"/>
  <c r="D216" i="4"/>
  <c r="E216" i="4" s="1"/>
  <c r="D217" i="4"/>
  <c r="E217" i="4" s="1"/>
  <c r="D218" i="4"/>
  <c r="E218" i="4" s="1"/>
  <c r="D219" i="4"/>
  <c r="E219" i="4" s="1"/>
  <c r="D220" i="4"/>
  <c r="E220" i="4" s="1"/>
  <c r="D221" i="4"/>
  <c r="E221" i="4" s="1"/>
  <c r="D222" i="4"/>
  <c r="E222" i="4" s="1"/>
  <c r="D223" i="4"/>
  <c r="E223" i="4" s="1"/>
  <c r="D224" i="4"/>
  <c r="E224" i="4" s="1"/>
  <c r="D225" i="4"/>
  <c r="E225" i="4" s="1"/>
  <c r="D226" i="4"/>
  <c r="E226" i="4" s="1"/>
  <c r="D227" i="4"/>
  <c r="E227" i="4" s="1"/>
  <c r="D228" i="4"/>
  <c r="E228" i="4" s="1"/>
  <c r="D229" i="4"/>
  <c r="E229" i="4" s="1"/>
  <c r="D230" i="4"/>
  <c r="E230" i="4" s="1"/>
  <c r="D231" i="4"/>
  <c r="E231" i="4" s="1"/>
  <c r="D232" i="4"/>
  <c r="E232" i="4" s="1"/>
  <c r="D233" i="4"/>
  <c r="E233" i="4" s="1"/>
  <c r="D234" i="4"/>
  <c r="E234" i="4" s="1"/>
  <c r="D235" i="4"/>
  <c r="E235" i="4" s="1"/>
  <c r="D236" i="4"/>
  <c r="E236" i="4" s="1"/>
  <c r="D237" i="4"/>
  <c r="E237" i="4" s="1"/>
  <c r="D238" i="4"/>
  <c r="E238" i="4" s="1"/>
  <c r="D239" i="4"/>
  <c r="E239" i="4" s="1"/>
  <c r="D240" i="4"/>
  <c r="E240" i="4" s="1"/>
  <c r="D241" i="4"/>
  <c r="E241" i="4" s="1"/>
  <c r="D242" i="4"/>
  <c r="E242" i="4" s="1"/>
  <c r="D243" i="4"/>
  <c r="E243" i="4" s="1"/>
  <c r="D244" i="4"/>
  <c r="E244" i="4" s="1"/>
  <c r="D245" i="4"/>
  <c r="E245" i="4" s="1"/>
  <c r="D246" i="4"/>
  <c r="E246" i="4" s="1"/>
  <c r="D247" i="4"/>
  <c r="E247" i="4" s="1"/>
  <c r="D248" i="4"/>
  <c r="E248" i="4" s="1"/>
  <c r="D249" i="4"/>
  <c r="E249" i="4" s="1"/>
  <c r="D250" i="4"/>
  <c r="E250" i="4" s="1"/>
  <c r="D251" i="4"/>
  <c r="E251" i="4" s="1"/>
  <c r="D252" i="4"/>
  <c r="E252" i="4" s="1"/>
  <c r="D253" i="4"/>
  <c r="E253" i="4" s="1"/>
  <c r="D254" i="4"/>
  <c r="E254" i="4" s="1"/>
  <c r="D255" i="4"/>
  <c r="E255" i="4" s="1"/>
  <c r="D256" i="4"/>
  <c r="E256" i="4" s="1"/>
  <c r="D257" i="4"/>
  <c r="E257" i="4" s="1"/>
  <c r="D258" i="4"/>
  <c r="E258" i="4" s="1"/>
  <c r="D259" i="4"/>
  <c r="E259" i="4" s="1"/>
  <c r="D260" i="4"/>
  <c r="E260" i="4" s="1"/>
  <c r="D261" i="4"/>
  <c r="E261" i="4" s="1"/>
  <c r="D262" i="4"/>
  <c r="E262" i="4" s="1"/>
  <c r="D263" i="4"/>
  <c r="E263" i="4" s="1"/>
  <c r="D264" i="4"/>
  <c r="E264" i="4" s="1"/>
  <c r="D265" i="4"/>
  <c r="E265" i="4" s="1"/>
  <c r="D266" i="4"/>
  <c r="E266" i="4" s="1"/>
  <c r="D267" i="4"/>
  <c r="E267" i="4" s="1"/>
  <c r="D268" i="4"/>
  <c r="E268" i="4" s="1"/>
  <c r="D269" i="4"/>
  <c r="E269" i="4" s="1"/>
  <c r="D270" i="4"/>
  <c r="E270" i="4" s="1"/>
  <c r="D271" i="4"/>
  <c r="E271" i="4" s="1"/>
  <c r="D272" i="4"/>
  <c r="E272" i="4" s="1"/>
  <c r="D273" i="4"/>
  <c r="E273" i="4" s="1"/>
  <c r="D274" i="4"/>
  <c r="E274" i="4" s="1"/>
  <c r="D275" i="4"/>
  <c r="E275" i="4" s="1"/>
  <c r="D276" i="4"/>
  <c r="E276" i="4" s="1"/>
  <c r="D277" i="4"/>
  <c r="E277" i="4" s="1"/>
  <c r="D278" i="4"/>
  <c r="E278" i="4" s="1"/>
  <c r="D279" i="4"/>
  <c r="E279" i="4" s="1"/>
  <c r="D280" i="4"/>
  <c r="E280" i="4" s="1"/>
  <c r="D281" i="4"/>
  <c r="E281" i="4" s="1"/>
  <c r="D282" i="4"/>
  <c r="E282" i="4" s="1"/>
  <c r="D283" i="4"/>
  <c r="E283" i="4" s="1"/>
  <c r="D284" i="4"/>
  <c r="E284" i="4" s="1"/>
  <c r="D285" i="4"/>
  <c r="E285" i="4" s="1"/>
  <c r="D286" i="4"/>
  <c r="E286" i="4" s="1"/>
  <c r="D287" i="4"/>
  <c r="E287" i="4" s="1"/>
  <c r="D288" i="4"/>
  <c r="E288" i="4" s="1"/>
  <c r="D289" i="4"/>
  <c r="E289" i="4" s="1"/>
  <c r="D290" i="4"/>
  <c r="E290" i="4" s="1"/>
  <c r="D291" i="4"/>
  <c r="E291" i="4" s="1"/>
  <c r="D292" i="4"/>
  <c r="E292" i="4" s="1"/>
  <c r="D293" i="4"/>
  <c r="E293" i="4" s="1"/>
  <c r="D294" i="4"/>
  <c r="E294" i="4" s="1"/>
  <c r="D295" i="4"/>
  <c r="E295" i="4" s="1"/>
  <c r="D296" i="4"/>
  <c r="E296" i="4" s="1"/>
  <c r="D297" i="4"/>
  <c r="E297" i="4" s="1"/>
  <c r="D298" i="4"/>
  <c r="E298" i="4" s="1"/>
  <c r="D299" i="4"/>
  <c r="E299" i="4" s="1"/>
  <c r="D300" i="4"/>
  <c r="E300" i="4" s="1"/>
  <c r="D301" i="4"/>
  <c r="E301" i="4" s="1"/>
  <c r="D302" i="4"/>
  <c r="E302" i="4" s="1"/>
  <c r="D303" i="4"/>
  <c r="E303" i="4" s="1"/>
  <c r="D304" i="4"/>
  <c r="E304" i="4" s="1"/>
  <c r="D305" i="4"/>
  <c r="E305" i="4" s="1"/>
  <c r="D306" i="4"/>
  <c r="E306" i="4" s="1"/>
  <c r="D307" i="4"/>
  <c r="E307" i="4" s="1"/>
  <c r="D308" i="4"/>
  <c r="E308" i="4" s="1"/>
  <c r="D309" i="4"/>
  <c r="E309" i="4" s="1"/>
  <c r="D310" i="4"/>
  <c r="E310" i="4" s="1"/>
  <c r="D311" i="4"/>
  <c r="E311" i="4" s="1"/>
  <c r="D312" i="4"/>
  <c r="E312" i="4" s="1"/>
  <c r="D313" i="4"/>
  <c r="E313" i="4" s="1"/>
  <c r="D314" i="4"/>
  <c r="E314" i="4" s="1"/>
  <c r="D315" i="4"/>
  <c r="E315" i="4" s="1"/>
  <c r="D316" i="4"/>
  <c r="E316" i="4" s="1"/>
  <c r="D317" i="4"/>
  <c r="E317" i="4" s="1"/>
  <c r="D318" i="4"/>
  <c r="E318" i="4" s="1"/>
  <c r="D319" i="4"/>
  <c r="E319" i="4" s="1"/>
  <c r="D320" i="4"/>
  <c r="E320" i="4" s="1"/>
  <c r="D321" i="4"/>
  <c r="E321" i="4" s="1"/>
  <c r="D322" i="4"/>
  <c r="E322" i="4" s="1"/>
  <c r="D323" i="4"/>
  <c r="E323" i="4" s="1"/>
  <c r="D324" i="4"/>
  <c r="E324" i="4" s="1"/>
  <c r="D325" i="4"/>
  <c r="E325" i="4" s="1"/>
  <c r="D326" i="4"/>
  <c r="E326" i="4" s="1"/>
  <c r="D327" i="4"/>
  <c r="E327" i="4" s="1"/>
  <c r="D328" i="4"/>
  <c r="E328" i="4" s="1"/>
  <c r="D329" i="4"/>
  <c r="E329" i="4" s="1"/>
  <c r="D330" i="4"/>
  <c r="E330" i="4" s="1"/>
  <c r="D331" i="4"/>
  <c r="E331" i="4" s="1"/>
  <c r="D332" i="4"/>
  <c r="E332" i="4" s="1"/>
  <c r="D333" i="4"/>
  <c r="E333" i="4" s="1"/>
  <c r="D334" i="4"/>
  <c r="E334" i="4" s="1"/>
  <c r="D335" i="4"/>
  <c r="E335" i="4" s="1"/>
  <c r="D336" i="4"/>
  <c r="E336" i="4" s="1"/>
  <c r="D337" i="4"/>
  <c r="E337" i="4" s="1"/>
  <c r="D338" i="4"/>
  <c r="E338" i="4" s="1"/>
  <c r="D339" i="4"/>
  <c r="E339" i="4" s="1"/>
  <c r="D340" i="4"/>
  <c r="E340" i="4" s="1"/>
  <c r="D341" i="4"/>
  <c r="E341" i="4" s="1"/>
  <c r="D342" i="4"/>
  <c r="E342" i="4" s="1"/>
  <c r="D343" i="4"/>
  <c r="E343" i="4" s="1"/>
  <c r="D344" i="4"/>
  <c r="E344" i="4" s="1"/>
  <c r="D345" i="4"/>
  <c r="E345" i="4" s="1"/>
  <c r="D346" i="4"/>
  <c r="E346" i="4" s="1"/>
  <c r="D347" i="4"/>
  <c r="E347" i="4" s="1"/>
  <c r="D348" i="4"/>
  <c r="E348" i="4" s="1"/>
  <c r="D349" i="4"/>
  <c r="E349" i="4" s="1"/>
  <c r="D350" i="4"/>
  <c r="E350" i="4" s="1"/>
  <c r="D351" i="4"/>
  <c r="E351" i="4" s="1"/>
  <c r="D352" i="4"/>
  <c r="E352" i="4" s="1"/>
  <c r="D353" i="4"/>
  <c r="E353" i="4" s="1"/>
  <c r="D354" i="4"/>
  <c r="E354" i="4" s="1"/>
  <c r="D355" i="4"/>
  <c r="E355" i="4" s="1"/>
  <c r="D356" i="4"/>
  <c r="E356" i="4" s="1"/>
  <c r="D357" i="4"/>
  <c r="E357" i="4" s="1"/>
  <c r="D358" i="4"/>
  <c r="E358" i="4" s="1"/>
  <c r="D359" i="4"/>
  <c r="E359" i="4" s="1"/>
  <c r="D360" i="4"/>
  <c r="E360" i="4" s="1"/>
  <c r="D361" i="4"/>
  <c r="E361" i="4" s="1"/>
  <c r="D362" i="4"/>
  <c r="E362" i="4" s="1"/>
  <c r="D363" i="4"/>
  <c r="E363" i="4" s="1"/>
  <c r="D364" i="4"/>
  <c r="E364" i="4" s="1"/>
  <c r="D365" i="4"/>
  <c r="E365" i="4" s="1"/>
  <c r="D366" i="4"/>
  <c r="E366" i="4" s="1"/>
  <c r="D367" i="4"/>
  <c r="E367" i="4" s="1"/>
  <c r="D368" i="4"/>
  <c r="E368" i="4" s="1"/>
  <c r="D369" i="4"/>
  <c r="E369" i="4" s="1"/>
  <c r="D370" i="4"/>
  <c r="E370" i="4" s="1"/>
  <c r="D371" i="4"/>
  <c r="E371" i="4" s="1"/>
  <c r="D372" i="4"/>
  <c r="E372" i="4" s="1"/>
  <c r="D373" i="4"/>
  <c r="E373" i="4" s="1"/>
  <c r="D374" i="4"/>
  <c r="E374" i="4" s="1"/>
  <c r="D375" i="4"/>
  <c r="E375" i="4" s="1"/>
  <c r="D376" i="4"/>
  <c r="E376" i="4" s="1"/>
  <c r="D377" i="4"/>
  <c r="E377" i="4" s="1"/>
  <c r="D378" i="4"/>
  <c r="E378" i="4" s="1"/>
  <c r="D379" i="4"/>
  <c r="E379" i="4" s="1"/>
  <c r="D380" i="4"/>
  <c r="E380" i="4" s="1"/>
  <c r="D381" i="4"/>
  <c r="E381" i="4" s="1"/>
  <c r="D382" i="4"/>
  <c r="E382" i="4" s="1"/>
  <c r="D383" i="4"/>
  <c r="E383" i="4" s="1"/>
  <c r="D384" i="4"/>
  <c r="E384" i="4" s="1"/>
  <c r="D385" i="4"/>
  <c r="E385" i="4" s="1"/>
  <c r="D386" i="4"/>
  <c r="E386" i="4" s="1"/>
  <c r="D387" i="4"/>
  <c r="E387" i="4" s="1"/>
  <c r="D388" i="4"/>
  <c r="E388" i="4" s="1"/>
  <c r="D389" i="4"/>
  <c r="E389" i="4" s="1"/>
  <c r="D390" i="4"/>
  <c r="E390" i="4" s="1"/>
  <c r="D391" i="4"/>
  <c r="E391" i="4" s="1"/>
  <c r="D392" i="4"/>
  <c r="E392" i="4" s="1"/>
  <c r="D393" i="4"/>
  <c r="E393" i="4" s="1"/>
  <c r="D394" i="4"/>
  <c r="E394" i="4" s="1"/>
  <c r="D395" i="4"/>
  <c r="E395" i="4" s="1"/>
  <c r="D396" i="4"/>
  <c r="E396" i="4" s="1"/>
  <c r="D397" i="4"/>
  <c r="E397" i="4" s="1"/>
  <c r="D398" i="4"/>
  <c r="E398" i="4" s="1"/>
  <c r="D399" i="4"/>
  <c r="E399" i="4" s="1"/>
  <c r="D400" i="4"/>
  <c r="E400" i="4" s="1"/>
  <c r="D401" i="4"/>
  <c r="E401" i="4" s="1"/>
  <c r="D402" i="4"/>
  <c r="E402" i="4" s="1"/>
  <c r="D403" i="4"/>
  <c r="E403" i="4" s="1"/>
  <c r="D404" i="4"/>
  <c r="E404" i="4" s="1"/>
  <c r="D405" i="4"/>
  <c r="E405" i="4" s="1"/>
  <c r="D406" i="4"/>
  <c r="E406" i="4" s="1"/>
  <c r="D407" i="4"/>
  <c r="E407" i="4" s="1"/>
  <c r="D408" i="4"/>
  <c r="E408" i="4" s="1"/>
  <c r="D409" i="4"/>
  <c r="E409" i="4" s="1"/>
  <c r="D410" i="4"/>
  <c r="E410" i="4" s="1"/>
  <c r="D411" i="4"/>
  <c r="E411" i="4" s="1"/>
  <c r="D412" i="4"/>
  <c r="E412" i="4" s="1"/>
  <c r="D413" i="4"/>
  <c r="E413" i="4" s="1"/>
  <c r="D414" i="4"/>
  <c r="E414" i="4" s="1"/>
  <c r="D415" i="4"/>
  <c r="E415" i="4" s="1"/>
  <c r="D416" i="4"/>
  <c r="E416" i="4" s="1"/>
  <c r="D417" i="4"/>
  <c r="E417" i="4" s="1"/>
  <c r="D418" i="4"/>
  <c r="E418" i="4" s="1"/>
  <c r="D419" i="4"/>
  <c r="E419" i="4" s="1"/>
  <c r="D420" i="4"/>
  <c r="E420" i="4" s="1"/>
  <c r="D421" i="4"/>
  <c r="E421" i="4" s="1"/>
  <c r="D422" i="4"/>
  <c r="E422" i="4" s="1"/>
  <c r="D423" i="4"/>
  <c r="E423" i="4" s="1"/>
  <c r="D424" i="4"/>
  <c r="E424" i="4" s="1"/>
  <c r="D425" i="4"/>
  <c r="E425" i="4" s="1"/>
  <c r="D426" i="4"/>
  <c r="E426" i="4" s="1"/>
  <c r="D427" i="4"/>
  <c r="E427" i="4" s="1"/>
  <c r="D428" i="4"/>
  <c r="E428" i="4" s="1"/>
  <c r="D429" i="4"/>
  <c r="E429" i="4" s="1"/>
  <c r="D430" i="4"/>
  <c r="E430" i="4" s="1"/>
  <c r="D431" i="4"/>
  <c r="E431" i="4" s="1"/>
  <c r="D432" i="4"/>
  <c r="E432" i="4" s="1"/>
  <c r="D433" i="4"/>
  <c r="E433" i="4" s="1"/>
  <c r="D434" i="4"/>
  <c r="E434" i="4" s="1"/>
  <c r="D435" i="4"/>
  <c r="E435" i="4" s="1"/>
  <c r="D436" i="4"/>
  <c r="E436" i="4" s="1"/>
  <c r="D437" i="4"/>
  <c r="E437" i="4" s="1"/>
  <c r="D438" i="4"/>
  <c r="E438" i="4" s="1"/>
  <c r="D439" i="4"/>
  <c r="E439" i="4" s="1"/>
  <c r="D440" i="4"/>
  <c r="E440" i="4" s="1"/>
  <c r="D441" i="4"/>
  <c r="E441" i="4" s="1"/>
  <c r="D442" i="4"/>
  <c r="E442" i="4" s="1"/>
  <c r="D443" i="4"/>
  <c r="E443" i="4" s="1"/>
  <c r="D444" i="4"/>
  <c r="E444" i="4" s="1"/>
  <c r="D475" i="4"/>
  <c r="E475" i="4" s="1"/>
  <c r="D476" i="4"/>
  <c r="E476" i="4" s="1"/>
  <c r="D477" i="4"/>
  <c r="E477" i="4" s="1"/>
  <c r="D478" i="4"/>
  <c r="E478" i="4" s="1"/>
  <c r="D479" i="4"/>
  <c r="E479" i="4" s="1"/>
  <c r="D480" i="4"/>
  <c r="E480" i="4" s="1"/>
  <c r="D481" i="4"/>
  <c r="E481" i="4" s="1"/>
  <c r="D482" i="4"/>
  <c r="E482" i="4" s="1"/>
  <c r="D483" i="4"/>
  <c r="E483" i="4" s="1"/>
  <c r="D484" i="4"/>
  <c r="E484" i="4" s="1"/>
  <c r="D485" i="4"/>
  <c r="E485" i="4" s="1"/>
  <c r="D486" i="4"/>
  <c r="E486" i="4" s="1"/>
  <c r="D487" i="4"/>
  <c r="E487" i="4" s="1"/>
  <c r="D488" i="4"/>
  <c r="E488" i="4" s="1"/>
  <c r="D489" i="4"/>
  <c r="E489" i="4" s="1"/>
  <c r="D490" i="4"/>
  <c r="E490" i="4" s="1"/>
  <c r="D491" i="4"/>
  <c r="E491" i="4" s="1"/>
  <c r="D492" i="4"/>
  <c r="E492" i="4" s="1"/>
  <c r="D493" i="4"/>
  <c r="E493" i="4" s="1"/>
  <c r="D494" i="4"/>
  <c r="E494" i="4" s="1"/>
  <c r="D495" i="4"/>
  <c r="E495" i="4" s="1"/>
  <c r="D496" i="4"/>
  <c r="E496" i="4" s="1"/>
  <c r="D497" i="4"/>
  <c r="E497" i="4" s="1"/>
  <c r="D498" i="4"/>
  <c r="E498" i="4" s="1"/>
  <c r="D499" i="4"/>
  <c r="E499" i="4" s="1"/>
  <c r="D500" i="4"/>
  <c r="E500" i="4" s="1"/>
  <c r="D501" i="4"/>
  <c r="E501" i="4" s="1"/>
  <c r="D502" i="4"/>
  <c r="E502" i="4" s="1"/>
  <c r="D503" i="4"/>
  <c r="E503" i="4" s="1"/>
  <c r="D504" i="4"/>
  <c r="E504" i="4" s="1"/>
  <c r="D505" i="4"/>
  <c r="E505" i="4" s="1"/>
  <c r="D506" i="4"/>
  <c r="E506" i="4" s="1"/>
  <c r="D507" i="4"/>
  <c r="E507" i="4" s="1"/>
  <c r="D508" i="4"/>
  <c r="E508" i="4" s="1"/>
  <c r="D509" i="4"/>
  <c r="E509" i="4" s="1"/>
  <c r="D510" i="4"/>
  <c r="E510" i="4" s="1"/>
  <c r="D511" i="4"/>
  <c r="E511" i="4" s="1"/>
  <c r="D512" i="4"/>
  <c r="E512" i="4" s="1"/>
  <c r="D513" i="4"/>
  <c r="E513" i="4" s="1"/>
  <c r="D514" i="4"/>
  <c r="E514" i="4" s="1"/>
  <c r="D515" i="4"/>
  <c r="E515" i="4" s="1"/>
  <c r="D516" i="4"/>
  <c r="E516" i="4" s="1"/>
  <c r="D517" i="4"/>
  <c r="E517" i="4" s="1"/>
  <c r="D518" i="4"/>
  <c r="E518" i="4" s="1"/>
  <c r="D519" i="4"/>
  <c r="E519" i="4" s="1"/>
  <c r="D520" i="4"/>
  <c r="E520" i="4" s="1"/>
  <c r="D521" i="4"/>
  <c r="E521" i="4" s="1"/>
  <c r="D522" i="4"/>
  <c r="E522" i="4" s="1"/>
  <c r="D523" i="4"/>
  <c r="E523" i="4" s="1"/>
  <c r="D524" i="4"/>
  <c r="E524" i="4" s="1"/>
  <c r="D525" i="4"/>
  <c r="E525" i="4" s="1"/>
  <c r="D526" i="4"/>
  <c r="E526" i="4" s="1"/>
  <c r="D527" i="4"/>
  <c r="E527" i="4" s="1"/>
  <c r="D528" i="4"/>
  <c r="E528" i="4" s="1"/>
  <c r="D529" i="4"/>
  <c r="E529" i="4" s="1"/>
  <c r="D530" i="4"/>
  <c r="E530" i="4" s="1"/>
  <c r="D531" i="4"/>
  <c r="E531" i="4" s="1"/>
  <c r="D532" i="4"/>
  <c r="E532" i="4" s="1"/>
  <c r="D533" i="4"/>
  <c r="E533" i="4" s="1"/>
  <c r="D534" i="4"/>
  <c r="E534" i="4" s="1"/>
  <c r="D535" i="4"/>
  <c r="E535" i="4" s="1"/>
  <c r="D536" i="4"/>
  <c r="E536" i="4" s="1"/>
  <c r="D537" i="4"/>
  <c r="E537" i="4" s="1"/>
  <c r="D538" i="4"/>
  <c r="E538" i="4" s="1"/>
  <c r="D539" i="4"/>
  <c r="E539" i="4" s="1"/>
  <c r="D540" i="4"/>
  <c r="E540" i="4" s="1"/>
  <c r="D541" i="4"/>
  <c r="E541" i="4" s="1"/>
  <c r="D542" i="4"/>
  <c r="E542" i="4" s="1"/>
  <c r="D543" i="4"/>
  <c r="E543" i="4" s="1"/>
  <c r="D544" i="4"/>
  <c r="E544" i="4" s="1"/>
  <c r="D545" i="4"/>
  <c r="E545" i="4" s="1"/>
  <c r="D546" i="4"/>
  <c r="E546" i="4" s="1"/>
  <c r="D547" i="4"/>
  <c r="E547" i="4" s="1"/>
  <c r="D548" i="4"/>
  <c r="E548" i="4" s="1"/>
  <c r="D549" i="4"/>
  <c r="E549" i="4" s="1"/>
  <c r="D550" i="4"/>
  <c r="E550" i="4" s="1"/>
  <c r="D551" i="4"/>
  <c r="E551" i="4" s="1"/>
  <c r="D552" i="4"/>
  <c r="E552" i="4" s="1"/>
  <c r="D553" i="4"/>
  <c r="E553" i="4" s="1"/>
  <c r="D554" i="4"/>
  <c r="E554" i="4" s="1"/>
  <c r="D555" i="4"/>
  <c r="E555" i="4" s="1"/>
  <c r="D556" i="4"/>
  <c r="E556" i="4" s="1"/>
  <c r="D557" i="4"/>
  <c r="E557" i="4" s="1"/>
  <c r="D558" i="4"/>
  <c r="E558" i="4" s="1"/>
  <c r="D559" i="4"/>
  <c r="E559" i="4" s="1"/>
  <c r="D560" i="4"/>
  <c r="E560" i="4" s="1"/>
  <c r="D561" i="4"/>
  <c r="E561" i="4" s="1"/>
  <c r="D562" i="4"/>
  <c r="E562" i="4" s="1"/>
  <c r="D563" i="4"/>
  <c r="E563" i="4" s="1"/>
  <c r="D564" i="4"/>
  <c r="E564" i="4" s="1"/>
  <c r="D565" i="4"/>
  <c r="E565" i="4" s="1"/>
  <c r="D566" i="4"/>
  <c r="E566" i="4" s="1"/>
  <c r="D567" i="4"/>
  <c r="E567" i="4" s="1"/>
  <c r="D568" i="4"/>
  <c r="E568" i="4" s="1"/>
  <c r="D569" i="4"/>
  <c r="E569" i="4" s="1"/>
  <c r="D570" i="4"/>
  <c r="E570" i="4" s="1"/>
  <c r="D571" i="4"/>
  <c r="E571" i="4" s="1"/>
  <c r="D572" i="4"/>
  <c r="E572" i="4" s="1"/>
  <c r="D573" i="4"/>
  <c r="E573" i="4" s="1"/>
  <c r="D574" i="4"/>
  <c r="E574" i="4" s="1"/>
  <c r="D575" i="4"/>
  <c r="E575" i="4" s="1"/>
  <c r="D576" i="4"/>
  <c r="E576" i="4" s="1"/>
  <c r="D577" i="4"/>
  <c r="E577" i="4" s="1"/>
  <c r="D578" i="4"/>
  <c r="E578" i="4" s="1"/>
  <c r="D579" i="4"/>
  <c r="E579" i="4" s="1"/>
  <c r="D580" i="4"/>
  <c r="E580" i="4" s="1"/>
  <c r="D581" i="4"/>
  <c r="E581" i="4" s="1"/>
  <c r="D582" i="4"/>
  <c r="E582" i="4" s="1"/>
  <c r="D583" i="4"/>
  <c r="E583" i="4" s="1"/>
  <c r="D584" i="4"/>
  <c r="E584" i="4" s="1"/>
  <c r="D585" i="4"/>
  <c r="E585" i="4" s="1"/>
  <c r="D586" i="4"/>
  <c r="E586" i="4" s="1"/>
  <c r="D587" i="4"/>
  <c r="E587" i="4" s="1"/>
  <c r="D588" i="4"/>
  <c r="E588" i="4" s="1"/>
  <c r="D589" i="4"/>
  <c r="E589" i="4" s="1"/>
  <c r="D590" i="4"/>
  <c r="E590" i="4" s="1"/>
  <c r="D591" i="4"/>
  <c r="E591" i="4" s="1"/>
  <c r="D592" i="4"/>
  <c r="E592" i="4" s="1"/>
  <c r="D593" i="4"/>
  <c r="E593" i="4" s="1"/>
  <c r="D594" i="4"/>
  <c r="E594" i="4" s="1"/>
  <c r="D595" i="4"/>
  <c r="E595" i="4" s="1"/>
  <c r="D596" i="4"/>
  <c r="E596" i="4" s="1"/>
  <c r="D597" i="4"/>
  <c r="E597" i="4" s="1"/>
  <c r="D598" i="4"/>
  <c r="E598" i="4" s="1"/>
  <c r="D599" i="4"/>
  <c r="E599" i="4" s="1"/>
  <c r="D600" i="4"/>
  <c r="E600" i="4" s="1"/>
  <c r="D601" i="4"/>
  <c r="E601" i="4" s="1"/>
  <c r="D602" i="4"/>
  <c r="E602" i="4" s="1"/>
  <c r="D603" i="4"/>
  <c r="E603" i="4" s="1"/>
  <c r="D604" i="4"/>
  <c r="E604" i="4" s="1"/>
  <c r="D605" i="4"/>
  <c r="E605" i="4" s="1"/>
  <c r="D606" i="4"/>
  <c r="E606" i="4" s="1"/>
  <c r="D607" i="4"/>
  <c r="E607" i="4" s="1"/>
  <c r="D608" i="4"/>
  <c r="E608" i="4" s="1"/>
  <c r="D609" i="4"/>
  <c r="E609" i="4" s="1"/>
  <c r="D610" i="4"/>
  <c r="E610" i="4" s="1"/>
  <c r="D611" i="4"/>
  <c r="E611" i="4" s="1"/>
  <c r="D612" i="4"/>
  <c r="E612" i="4" s="1"/>
  <c r="D613" i="4"/>
  <c r="E613" i="4" s="1"/>
  <c r="D614" i="4"/>
  <c r="E614" i="4" s="1"/>
  <c r="D615" i="4"/>
  <c r="E615" i="4" s="1"/>
  <c r="D616" i="4"/>
  <c r="E616" i="4" s="1"/>
  <c r="D617" i="4"/>
  <c r="E617" i="4" s="1"/>
  <c r="D618" i="4"/>
  <c r="E618" i="4" s="1"/>
  <c r="D619" i="4"/>
  <c r="E619" i="4" s="1"/>
  <c r="D620" i="4"/>
  <c r="E620" i="4" s="1"/>
  <c r="D621" i="4"/>
  <c r="E621" i="4" s="1"/>
  <c r="D622" i="4"/>
  <c r="E622" i="4" s="1"/>
  <c r="D623" i="4"/>
  <c r="E623" i="4" s="1"/>
  <c r="D624" i="4"/>
  <c r="E624" i="4" s="1"/>
  <c r="D625" i="4"/>
  <c r="E625" i="4" s="1"/>
  <c r="D626" i="4"/>
  <c r="E626" i="4" s="1"/>
  <c r="D627" i="4"/>
  <c r="E627" i="4" s="1"/>
  <c r="D628" i="4"/>
  <c r="E628" i="4" s="1"/>
  <c r="D629" i="4"/>
  <c r="E629" i="4" s="1"/>
  <c r="D630" i="4"/>
  <c r="E630" i="4" s="1"/>
  <c r="D631" i="4"/>
  <c r="E631" i="4" s="1"/>
  <c r="D632" i="4"/>
  <c r="E632" i="4" s="1"/>
  <c r="D633" i="4"/>
  <c r="E633" i="4" s="1"/>
  <c r="D634" i="4"/>
  <c r="E634" i="4" s="1"/>
  <c r="D635" i="4"/>
  <c r="E635" i="4" s="1"/>
  <c r="D636" i="4"/>
  <c r="E636" i="4" s="1"/>
  <c r="D637" i="4"/>
  <c r="E637" i="4" s="1"/>
  <c r="D638" i="4"/>
  <c r="E638" i="4" s="1"/>
  <c r="D639" i="4"/>
  <c r="E639" i="4" s="1"/>
  <c r="D640" i="4"/>
  <c r="E640" i="4" s="1"/>
  <c r="D641" i="4"/>
  <c r="E641" i="4" s="1"/>
  <c r="D642" i="4"/>
  <c r="E642" i="4" s="1"/>
  <c r="D643" i="4"/>
  <c r="E643" i="4" s="1"/>
  <c r="D644" i="4"/>
  <c r="E644" i="4" s="1"/>
  <c r="D645" i="4"/>
  <c r="E645" i="4" s="1"/>
  <c r="D646" i="4"/>
  <c r="E646" i="4" s="1"/>
  <c r="D647" i="4"/>
  <c r="E647" i="4" s="1"/>
  <c r="D648" i="4"/>
  <c r="E648" i="4" s="1"/>
  <c r="D649" i="4"/>
  <c r="E649" i="4" s="1"/>
  <c r="D650" i="4"/>
  <c r="E650" i="4" s="1"/>
  <c r="D651" i="4"/>
  <c r="E651" i="4" s="1"/>
  <c r="D652" i="4"/>
  <c r="E652" i="4" s="1"/>
  <c r="D653" i="4"/>
  <c r="E653" i="4" s="1"/>
  <c r="D654" i="4"/>
  <c r="E654" i="4" s="1"/>
  <c r="D655" i="4"/>
  <c r="E655" i="4" s="1"/>
  <c r="D656" i="4"/>
  <c r="E656" i="4" s="1"/>
  <c r="D657" i="4"/>
  <c r="E657" i="4" s="1"/>
  <c r="D658" i="4"/>
  <c r="E658" i="4" s="1"/>
  <c r="D659" i="4"/>
  <c r="E659" i="4" s="1"/>
  <c r="D660" i="4"/>
  <c r="E660" i="4" s="1"/>
  <c r="D661" i="4"/>
  <c r="E661" i="4" s="1"/>
  <c r="D662" i="4"/>
  <c r="E662" i="4" s="1"/>
  <c r="D663" i="4"/>
  <c r="E663" i="4" s="1"/>
  <c r="D664" i="4"/>
  <c r="E664" i="4" s="1"/>
  <c r="D665" i="4"/>
  <c r="E665" i="4" s="1"/>
  <c r="D666" i="4"/>
  <c r="E666" i="4" s="1"/>
  <c r="D667" i="4"/>
  <c r="E667" i="4" s="1"/>
  <c r="D668" i="4"/>
  <c r="E668" i="4" s="1"/>
  <c r="D669" i="4"/>
  <c r="E669" i="4" s="1"/>
  <c r="D670" i="4"/>
  <c r="E670" i="4" s="1"/>
  <c r="D671" i="4"/>
  <c r="E671" i="4" s="1"/>
  <c r="D672" i="4"/>
  <c r="E672" i="4" s="1"/>
  <c r="D673" i="4"/>
  <c r="E673" i="4" s="1"/>
  <c r="D674" i="4"/>
  <c r="E674" i="4" s="1"/>
  <c r="D675" i="4"/>
  <c r="E675" i="4" s="1"/>
  <c r="D676" i="4"/>
  <c r="E676" i="4" s="1"/>
  <c r="D677" i="4"/>
  <c r="E677" i="4" s="1"/>
  <c r="D678" i="4"/>
  <c r="E678" i="4" s="1"/>
  <c r="D679" i="4"/>
  <c r="E679" i="4" s="1"/>
  <c r="D680" i="4"/>
  <c r="E680" i="4" s="1"/>
  <c r="D681" i="4"/>
  <c r="E681" i="4" s="1"/>
  <c r="D682" i="4"/>
  <c r="E682" i="4" s="1"/>
  <c r="D683" i="4"/>
  <c r="E683" i="4" s="1"/>
  <c r="D684" i="4"/>
  <c r="E684" i="4" s="1"/>
  <c r="D685" i="4"/>
  <c r="E685" i="4" s="1"/>
  <c r="D686" i="4"/>
  <c r="E686" i="4" s="1"/>
  <c r="D687" i="4"/>
  <c r="E687" i="4" s="1"/>
  <c r="D688" i="4"/>
  <c r="E688" i="4" s="1"/>
  <c r="D689" i="4"/>
  <c r="E689" i="4" s="1"/>
  <c r="D690" i="4"/>
  <c r="E690" i="4" s="1"/>
  <c r="D691" i="4"/>
  <c r="E691" i="4" s="1"/>
  <c r="D692" i="4"/>
  <c r="E692" i="4" s="1"/>
  <c r="D693" i="4"/>
  <c r="E693" i="4" s="1"/>
  <c r="D694" i="4"/>
  <c r="E694" i="4" s="1"/>
  <c r="D695" i="4"/>
  <c r="E695" i="4" s="1"/>
  <c r="D696" i="4"/>
  <c r="E696" i="4" s="1"/>
  <c r="D697" i="4"/>
  <c r="E697" i="4" s="1"/>
  <c r="D698" i="4"/>
  <c r="E698" i="4" s="1"/>
  <c r="D699" i="4"/>
  <c r="E699" i="4" s="1"/>
  <c r="D700" i="4"/>
  <c r="E700" i="4" s="1"/>
  <c r="D701" i="4"/>
  <c r="E701" i="4" s="1"/>
  <c r="D702" i="4"/>
  <c r="E702" i="4" s="1"/>
  <c r="D703" i="4"/>
  <c r="E703" i="4" s="1"/>
  <c r="D704" i="4"/>
  <c r="E704" i="4" s="1"/>
  <c r="D705" i="4"/>
  <c r="E705" i="4" s="1"/>
  <c r="D706" i="4"/>
  <c r="E706" i="4" s="1"/>
  <c r="D707" i="4"/>
  <c r="E707" i="4" s="1"/>
  <c r="D708" i="4"/>
  <c r="E708" i="4" s="1"/>
  <c r="D709" i="4"/>
  <c r="E709" i="4" s="1"/>
  <c r="D710" i="4"/>
  <c r="E710" i="4" s="1"/>
  <c r="D711" i="4"/>
  <c r="E711" i="4" s="1"/>
  <c r="D712" i="4"/>
  <c r="E712" i="4" s="1"/>
  <c r="D713" i="4"/>
  <c r="E713" i="4" s="1"/>
  <c r="D714" i="4"/>
  <c r="E714" i="4" s="1"/>
  <c r="D715" i="4"/>
  <c r="E715" i="4" s="1"/>
  <c r="D716" i="4"/>
  <c r="E716" i="4" s="1"/>
  <c r="D717" i="4"/>
  <c r="E717" i="4" s="1"/>
  <c r="D718" i="4"/>
  <c r="E718" i="4" s="1"/>
  <c r="D719" i="4"/>
  <c r="E719" i="4" s="1"/>
  <c r="D720" i="4"/>
  <c r="E720" i="4" s="1"/>
  <c r="D721" i="4"/>
  <c r="E721" i="4" s="1"/>
  <c r="D722" i="4"/>
  <c r="E722" i="4" s="1"/>
  <c r="D723" i="4"/>
  <c r="E723" i="4" s="1"/>
  <c r="D724" i="4"/>
  <c r="E724" i="4" s="1"/>
  <c r="D725" i="4"/>
  <c r="E725" i="4" s="1"/>
  <c r="D726" i="4"/>
  <c r="E726" i="4" s="1"/>
  <c r="D727" i="4"/>
  <c r="E727" i="4" s="1"/>
  <c r="D728" i="4"/>
  <c r="E728" i="4" s="1"/>
  <c r="D729" i="4"/>
  <c r="E729" i="4" s="1"/>
  <c r="D730" i="4"/>
  <c r="E730" i="4" s="1"/>
  <c r="D731" i="4"/>
  <c r="E731" i="4" s="1"/>
  <c r="D732" i="4"/>
  <c r="E732" i="4" s="1"/>
  <c r="D733" i="4"/>
  <c r="E733" i="4" s="1"/>
  <c r="D734" i="4"/>
  <c r="E734" i="4" s="1"/>
  <c r="D735" i="4"/>
  <c r="E735" i="4" s="1"/>
  <c r="D736" i="4"/>
  <c r="E736" i="4" s="1"/>
  <c r="D737" i="4"/>
  <c r="E737" i="4" s="1"/>
  <c r="D738" i="4"/>
  <c r="E738" i="4" s="1"/>
  <c r="D739" i="4"/>
  <c r="E739" i="4" s="1"/>
  <c r="D740" i="4"/>
  <c r="E740" i="4" s="1"/>
  <c r="D741" i="4"/>
  <c r="E741" i="4" s="1"/>
  <c r="D742" i="4"/>
  <c r="E742" i="4" s="1"/>
  <c r="D743" i="4"/>
  <c r="E743" i="4" s="1"/>
  <c r="D744" i="4"/>
  <c r="E744" i="4" s="1"/>
  <c r="D745" i="4"/>
  <c r="E745" i="4" s="1"/>
  <c r="D746" i="4"/>
  <c r="E746" i="4" s="1"/>
  <c r="D747" i="4"/>
  <c r="E747" i="4" s="1"/>
  <c r="D748" i="4"/>
  <c r="E748" i="4" s="1"/>
  <c r="D749" i="4"/>
  <c r="E749" i="4" s="1"/>
  <c r="D750" i="4"/>
  <c r="E750" i="4" s="1"/>
  <c r="D751" i="4"/>
  <c r="E751" i="4" s="1"/>
  <c r="D752" i="4"/>
  <c r="E752" i="4" s="1"/>
  <c r="D753" i="4"/>
  <c r="E753" i="4" s="1"/>
  <c r="D754" i="4"/>
  <c r="E754" i="4" s="1"/>
  <c r="D755" i="4"/>
  <c r="E755" i="4" s="1"/>
  <c r="D756" i="4"/>
  <c r="E756" i="4" s="1"/>
  <c r="D757" i="4"/>
  <c r="E757" i="4" s="1"/>
  <c r="D758" i="4"/>
  <c r="E758" i="4" s="1"/>
  <c r="D759" i="4"/>
  <c r="E759" i="4" s="1"/>
  <c r="D760" i="4"/>
  <c r="E760" i="4" s="1"/>
  <c r="D761" i="4"/>
  <c r="E761" i="4" s="1"/>
  <c r="D762" i="4"/>
  <c r="E762" i="4" s="1"/>
  <c r="D763" i="4"/>
  <c r="E763" i="4" s="1"/>
  <c r="D764" i="4"/>
  <c r="E764" i="4" s="1"/>
  <c r="D765" i="4"/>
  <c r="E765" i="4" s="1"/>
  <c r="D766" i="4"/>
  <c r="E766" i="4" s="1"/>
  <c r="D767" i="4"/>
  <c r="E767" i="4" s="1"/>
  <c r="D806" i="4"/>
  <c r="E806" i="4" s="1"/>
  <c r="D807" i="4"/>
  <c r="E807" i="4" s="1"/>
  <c r="D808" i="4"/>
  <c r="E808" i="4" s="1"/>
  <c r="D809" i="4"/>
  <c r="E809" i="4" s="1"/>
  <c r="D810" i="4"/>
  <c r="E810" i="4" s="1"/>
  <c r="D811" i="4"/>
  <c r="E811" i="4" s="1"/>
  <c r="D812" i="4"/>
  <c r="E812" i="4" s="1"/>
  <c r="D813" i="4"/>
  <c r="E813" i="4" s="1"/>
  <c r="D814" i="4"/>
  <c r="E814" i="4" s="1"/>
  <c r="D815" i="4"/>
  <c r="E815" i="4" s="1"/>
  <c r="D816" i="4"/>
  <c r="E816" i="4" s="1"/>
  <c r="D817" i="4"/>
  <c r="E817" i="4" s="1"/>
  <c r="D818" i="4"/>
  <c r="E818" i="4" s="1"/>
  <c r="D819" i="4"/>
  <c r="E819" i="4" s="1"/>
  <c r="D820" i="4"/>
  <c r="E820" i="4" s="1"/>
  <c r="D821" i="4"/>
  <c r="E821" i="4" s="1"/>
  <c r="D822" i="4"/>
  <c r="E822" i="4" s="1"/>
  <c r="D823" i="4"/>
  <c r="E823" i="4" s="1"/>
  <c r="D824" i="4"/>
  <c r="E824" i="4" s="1"/>
  <c r="D825" i="4"/>
  <c r="E825" i="4" s="1"/>
  <c r="D826" i="4"/>
  <c r="E826" i="4" s="1"/>
  <c r="D827" i="4"/>
  <c r="E827" i="4" s="1"/>
  <c r="D828" i="4"/>
  <c r="E828" i="4" s="1"/>
  <c r="D829" i="4"/>
  <c r="E829" i="4" s="1"/>
  <c r="D830" i="4"/>
  <c r="E830" i="4" s="1"/>
  <c r="D831" i="4"/>
  <c r="E831" i="4" s="1"/>
  <c r="D832" i="4"/>
  <c r="E832" i="4" s="1"/>
  <c r="D833" i="4"/>
  <c r="E833" i="4" s="1"/>
  <c r="D834" i="4"/>
  <c r="E834" i="4" s="1"/>
  <c r="D835" i="4"/>
  <c r="E835" i="4" s="1"/>
  <c r="D836" i="4"/>
  <c r="E836" i="4" s="1"/>
  <c r="D837" i="4"/>
  <c r="E837" i="4" s="1"/>
  <c r="D838" i="4"/>
  <c r="E838" i="4" s="1"/>
  <c r="D869" i="4"/>
  <c r="E869" i="4" s="1"/>
  <c r="D870" i="4"/>
  <c r="E870" i="4" s="1"/>
  <c r="D871" i="4"/>
  <c r="E871" i="4" s="1"/>
  <c r="D872" i="4"/>
  <c r="E872" i="4" s="1"/>
  <c r="D873" i="4"/>
  <c r="E873" i="4" s="1"/>
  <c r="D874" i="4"/>
  <c r="E874" i="4" s="1"/>
  <c r="D875" i="4"/>
  <c r="E875" i="4" s="1"/>
  <c r="D876" i="4"/>
  <c r="E876" i="4" s="1"/>
  <c r="D877" i="4"/>
  <c r="E877" i="4" s="1"/>
  <c r="D878" i="4"/>
  <c r="E878" i="4" s="1"/>
  <c r="D879" i="4"/>
  <c r="E879" i="4" s="1"/>
  <c r="D880" i="4"/>
  <c r="E880" i="4" s="1"/>
  <c r="D881" i="4"/>
  <c r="E881" i="4" s="1"/>
  <c r="D882" i="4"/>
  <c r="E882" i="4" s="1"/>
  <c r="D883" i="4"/>
  <c r="E883" i="4" s="1"/>
  <c r="D884" i="4"/>
  <c r="E884" i="4" s="1"/>
  <c r="D885" i="4"/>
  <c r="E885" i="4" s="1"/>
  <c r="D886" i="4"/>
  <c r="E886" i="4" s="1"/>
  <c r="D887" i="4"/>
  <c r="E887" i="4" s="1"/>
  <c r="D888" i="4"/>
  <c r="E888" i="4" s="1"/>
  <c r="D889" i="4"/>
  <c r="E889" i="4" s="1"/>
  <c r="D890" i="4"/>
  <c r="E890" i="4" s="1"/>
  <c r="D891" i="4"/>
  <c r="E891" i="4" s="1"/>
  <c r="D892" i="4"/>
  <c r="E892" i="4" s="1"/>
  <c r="D893" i="4"/>
  <c r="E893" i="4" s="1"/>
  <c r="D894" i="4"/>
  <c r="E894" i="4" s="1"/>
  <c r="D895" i="4"/>
  <c r="E895" i="4" s="1"/>
  <c r="D896" i="4"/>
  <c r="E896" i="4" s="1"/>
  <c r="D897" i="4"/>
  <c r="E897" i="4" s="1"/>
  <c r="D898" i="4"/>
  <c r="E898" i="4" s="1"/>
  <c r="D899" i="4"/>
  <c r="E899" i="4" s="1"/>
  <c r="D900" i="4"/>
  <c r="E900" i="4" s="1"/>
  <c r="D901" i="4"/>
  <c r="E901" i="4" s="1"/>
  <c r="D902" i="4"/>
  <c r="E902" i="4" s="1"/>
  <c r="D903" i="4"/>
  <c r="E903" i="4" s="1"/>
  <c r="D904" i="4"/>
  <c r="E904" i="4" s="1"/>
  <c r="D905" i="4"/>
  <c r="E905" i="4" s="1"/>
  <c r="D906" i="4"/>
  <c r="E906" i="4" s="1"/>
  <c r="D907" i="4"/>
  <c r="E907" i="4" s="1"/>
  <c r="D908" i="4"/>
  <c r="E908" i="4" s="1"/>
  <c r="D909" i="4"/>
  <c r="E909" i="4" s="1"/>
  <c r="D910" i="4"/>
  <c r="E910" i="4" s="1"/>
  <c r="D911" i="4"/>
  <c r="E911" i="4" s="1"/>
  <c r="D912" i="4"/>
  <c r="E912" i="4" s="1"/>
  <c r="D913" i="4"/>
  <c r="E913" i="4" s="1"/>
  <c r="D914" i="4"/>
  <c r="E914" i="4" s="1"/>
  <c r="D915" i="4"/>
  <c r="E915" i="4" s="1"/>
  <c r="D916" i="4"/>
  <c r="E916" i="4" s="1"/>
  <c r="D917" i="4"/>
  <c r="E917" i="4" s="1"/>
  <c r="D918" i="4"/>
  <c r="E918" i="4" s="1"/>
  <c r="D919" i="4"/>
  <c r="E919" i="4" s="1"/>
  <c r="D920" i="4"/>
  <c r="E920" i="4" s="1"/>
  <c r="D921" i="4"/>
  <c r="E921" i="4" s="1"/>
  <c r="D922" i="4"/>
  <c r="E922" i="4" s="1"/>
  <c r="D923" i="4"/>
  <c r="E923" i="4" s="1"/>
  <c r="D924" i="4"/>
  <c r="E924" i="4" s="1"/>
  <c r="D925" i="4"/>
  <c r="E925" i="4" s="1"/>
  <c r="D926" i="4"/>
  <c r="E926" i="4" s="1"/>
  <c r="D927" i="4"/>
  <c r="E927" i="4" s="1"/>
  <c r="D928" i="4"/>
  <c r="E928" i="4" s="1"/>
  <c r="D929" i="4"/>
  <c r="E929" i="4" s="1"/>
  <c r="D930" i="4"/>
  <c r="E930" i="4" s="1"/>
  <c r="D931" i="4"/>
  <c r="E931" i="4" s="1"/>
  <c r="D932" i="4"/>
  <c r="E932" i="4" s="1"/>
  <c r="D933" i="4"/>
  <c r="E933" i="4" s="1"/>
  <c r="D934" i="4"/>
  <c r="E934" i="4" s="1"/>
  <c r="D935" i="4"/>
  <c r="E935" i="4" s="1"/>
  <c r="D936" i="4"/>
  <c r="E936" i="4" s="1"/>
  <c r="D937" i="4"/>
  <c r="E937" i="4" s="1"/>
  <c r="D938" i="4"/>
  <c r="E938" i="4" s="1"/>
  <c r="D939" i="4"/>
  <c r="E939" i="4" s="1"/>
  <c r="D940" i="4"/>
  <c r="E940" i="4" s="1"/>
  <c r="D941" i="4"/>
  <c r="E941" i="4" s="1"/>
  <c r="D942" i="4"/>
  <c r="E942" i="4" s="1"/>
  <c r="D943" i="4"/>
  <c r="E943" i="4" s="1"/>
  <c r="D944" i="4"/>
  <c r="E944" i="4" s="1"/>
  <c r="D945" i="4"/>
  <c r="E945" i="4" s="1"/>
  <c r="D946" i="4"/>
  <c r="E946" i="4" s="1"/>
  <c r="D947" i="4"/>
  <c r="E947" i="4" s="1"/>
  <c r="D948" i="4"/>
  <c r="E948" i="4" s="1"/>
  <c r="D949" i="4"/>
  <c r="E949" i="4" s="1"/>
  <c r="D950" i="4"/>
  <c r="E950" i="4" s="1"/>
  <c r="D951" i="4"/>
  <c r="E951" i="4" s="1"/>
  <c r="D952" i="4"/>
  <c r="E952" i="4" s="1"/>
  <c r="D953" i="4"/>
  <c r="E953" i="4" s="1"/>
  <c r="D954" i="4"/>
  <c r="E954" i="4" s="1"/>
  <c r="D955" i="4"/>
  <c r="E955" i="4" s="1"/>
  <c r="D956" i="4"/>
  <c r="E956" i="4" s="1"/>
  <c r="D957" i="4"/>
  <c r="E957" i="4" s="1"/>
  <c r="D958" i="4"/>
  <c r="E958" i="4" s="1"/>
  <c r="D959" i="4"/>
  <c r="E959" i="4" s="1"/>
  <c r="D960" i="4"/>
  <c r="E960" i="4" s="1"/>
  <c r="D961" i="4"/>
  <c r="E961" i="4" s="1"/>
  <c r="D962" i="4"/>
  <c r="E962" i="4" s="1"/>
  <c r="D963" i="4"/>
  <c r="E963" i="4" s="1"/>
  <c r="D964" i="4"/>
  <c r="E964" i="4" s="1"/>
  <c r="D965" i="4"/>
  <c r="E965" i="4" s="1"/>
  <c r="D966" i="4"/>
  <c r="E966" i="4" s="1"/>
  <c r="D967" i="4"/>
  <c r="E967" i="4" s="1"/>
  <c r="D968" i="4"/>
  <c r="E968" i="4" s="1"/>
  <c r="D969" i="4"/>
  <c r="E969" i="4" s="1"/>
  <c r="D970" i="4"/>
  <c r="E970" i="4" s="1"/>
  <c r="D971" i="4"/>
  <c r="E971" i="4" s="1"/>
  <c r="D972" i="4"/>
  <c r="E972" i="4" s="1"/>
  <c r="D973" i="4"/>
  <c r="E973" i="4" s="1"/>
  <c r="D974" i="4"/>
  <c r="E974" i="4" s="1"/>
  <c r="D975" i="4"/>
  <c r="E975" i="4" s="1"/>
  <c r="D976" i="4"/>
  <c r="E976" i="4" s="1"/>
  <c r="D977" i="4"/>
  <c r="E977" i="4" s="1"/>
  <c r="D978" i="4"/>
  <c r="E978" i="4" s="1"/>
  <c r="D979" i="4"/>
  <c r="E979" i="4" s="1"/>
  <c r="D980" i="4"/>
  <c r="E980" i="4" s="1"/>
  <c r="D981" i="4"/>
  <c r="E981" i="4" s="1"/>
  <c r="D982" i="4"/>
  <c r="E982" i="4" s="1"/>
  <c r="D983" i="4"/>
  <c r="E983" i="4" s="1"/>
  <c r="D984" i="4"/>
  <c r="E984" i="4" s="1"/>
  <c r="D985" i="4"/>
  <c r="E985" i="4" s="1"/>
  <c r="D986" i="4"/>
  <c r="E986" i="4" s="1"/>
  <c r="D987" i="4"/>
  <c r="E987" i="4" s="1"/>
  <c r="D988" i="4"/>
  <c r="E988" i="4" s="1"/>
  <c r="D989" i="4"/>
  <c r="E989" i="4" s="1"/>
  <c r="D990" i="4"/>
  <c r="E990" i="4" s="1"/>
  <c r="D991" i="4"/>
  <c r="E991" i="4" s="1"/>
  <c r="D992" i="4"/>
  <c r="E992" i="4" s="1"/>
  <c r="D993" i="4"/>
  <c r="E993" i="4" s="1"/>
  <c r="D994" i="4"/>
  <c r="E994" i="4" s="1"/>
  <c r="D995" i="4"/>
  <c r="E995" i="4" s="1"/>
  <c r="D996" i="4"/>
  <c r="E996" i="4" s="1"/>
  <c r="D997" i="4"/>
  <c r="E997" i="4" s="1"/>
  <c r="D998" i="4"/>
  <c r="E998" i="4" s="1"/>
  <c r="D999" i="4"/>
  <c r="E999" i="4" s="1"/>
  <c r="D1000" i="4"/>
  <c r="E1000" i="4" s="1"/>
  <c r="D1001" i="4"/>
  <c r="E1001" i="4" s="1"/>
  <c r="D1002" i="4"/>
  <c r="E1002" i="4" s="1"/>
  <c r="D1003" i="4"/>
  <c r="E1003" i="4" s="1"/>
  <c r="D1004" i="4"/>
  <c r="E1004" i="4" s="1"/>
  <c r="D1005" i="4"/>
  <c r="E1005" i="4" s="1"/>
  <c r="D1006" i="4"/>
  <c r="E1006" i="4" s="1"/>
  <c r="D1007" i="4"/>
  <c r="E1007" i="4" s="1"/>
  <c r="D1008" i="4"/>
  <c r="E1008" i="4" s="1"/>
  <c r="D1009" i="4"/>
  <c r="E1009" i="4" s="1"/>
  <c r="D1010" i="4"/>
  <c r="E1010" i="4" s="1"/>
  <c r="D1011" i="4"/>
  <c r="E1011" i="4" s="1"/>
  <c r="D1012" i="4"/>
  <c r="E1012" i="4" s="1"/>
  <c r="D1013" i="4"/>
  <c r="E1013" i="4" s="1"/>
  <c r="D1014" i="4"/>
  <c r="E1014" i="4" s="1"/>
  <c r="D1015" i="4"/>
  <c r="E1015" i="4" s="1"/>
  <c r="D1016" i="4"/>
  <c r="E1016" i="4" s="1"/>
  <c r="D1017" i="4"/>
  <c r="E1017" i="4" s="1"/>
  <c r="D1018" i="4"/>
  <c r="E1018" i="4" s="1"/>
  <c r="D1019" i="4"/>
  <c r="E1019" i="4" s="1"/>
  <c r="D1020" i="4"/>
  <c r="E1020" i="4" s="1"/>
  <c r="D1021" i="4"/>
  <c r="E1021" i="4" s="1"/>
  <c r="D1022" i="4"/>
  <c r="E1022" i="4" s="1"/>
  <c r="D1023" i="4"/>
  <c r="E1023" i="4" s="1"/>
  <c r="D1024" i="4"/>
  <c r="E1024" i="4" s="1"/>
  <c r="D1025" i="4"/>
  <c r="E1025" i="4" s="1"/>
  <c r="D1026" i="4"/>
  <c r="E1026" i="4" s="1"/>
  <c r="D1027" i="4"/>
  <c r="E1027" i="4" s="1"/>
  <c r="D1028" i="4"/>
  <c r="E1028" i="4" s="1"/>
  <c r="D1029" i="4"/>
  <c r="E1029" i="4" s="1"/>
  <c r="D1030" i="4"/>
  <c r="E1030" i="4" s="1"/>
  <c r="D1031" i="4"/>
  <c r="E1031" i="4" s="1"/>
  <c r="D1032" i="4"/>
  <c r="E1032" i="4" s="1"/>
  <c r="D1033" i="4"/>
  <c r="E1033" i="4" s="1"/>
  <c r="D1034" i="4"/>
  <c r="E1034" i="4" s="1"/>
  <c r="D1035" i="4"/>
  <c r="E1035" i="4" s="1"/>
  <c r="D1036" i="4"/>
  <c r="E1036" i="4" s="1"/>
  <c r="D1037" i="4"/>
  <c r="E1037" i="4" s="1"/>
  <c r="D1038" i="4"/>
  <c r="E1038" i="4" s="1"/>
  <c r="D1039" i="4"/>
  <c r="E1039" i="4" s="1"/>
  <c r="D1040" i="4"/>
  <c r="E1040" i="4" s="1"/>
  <c r="D1041" i="4"/>
  <c r="E1041" i="4" s="1"/>
  <c r="D1042" i="4"/>
  <c r="E1042" i="4" s="1"/>
  <c r="D1043" i="4"/>
  <c r="E1043" i="4" s="1"/>
  <c r="D1044" i="4"/>
  <c r="E1044" i="4" s="1"/>
  <c r="D1045" i="4"/>
  <c r="E1045" i="4" s="1"/>
  <c r="D1046" i="4"/>
  <c r="E1046" i="4" s="1"/>
  <c r="D1047" i="4"/>
  <c r="E1047" i="4" s="1"/>
  <c r="D1048" i="4"/>
  <c r="E1048" i="4" s="1"/>
  <c r="D1049" i="4"/>
  <c r="E1049" i="4" s="1"/>
  <c r="D1050" i="4"/>
  <c r="E1050" i="4" s="1"/>
  <c r="D1051" i="4"/>
  <c r="E1051" i="4" s="1"/>
  <c r="D1052" i="4"/>
  <c r="E1052" i="4" s="1"/>
  <c r="D1053" i="4"/>
  <c r="E1053" i="4" s="1"/>
  <c r="D1054" i="4"/>
  <c r="E1054" i="4" s="1"/>
  <c r="D1055" i="4"/>
  <c r="E1055" i="4" s="1"/>
  <c r="D1056" i="4"/>
  <c r="E1056" i="4" s="1"/>
  <c r="D1057" i="4"/>
  <c r="E1057" i="4" s="1"/>
  <c r="D1058" i="4"/>
  <c r="E1058" i="4" s="1"/>
  <c r="D1059" i="4"/>
  <c r="E1059" i="4" s="1"/>
  <c r="D1060" i="4"/>
  <c r="E1060" i="4" s="1"/>
  <c r="D1061" i="4"/>
  <c r="E1061" i="4" s="1"/>
  <c r="D1062" i="4"/>
  <c r="E1062" i="4" s="1"/>
  <c r="D1063" i="4"/>
  <c r="E1063" i="4" s="1"/>
  <c r="D1064" i="4"/>
  <c r="E1064" i="4" s="1"/>
  <c r="D1065" i="4"/>
  <c r="E1065" i="4" s="1"/>
  <c r="D1066" i="4"/>
  <c r="E1066" i="4" s="1"/>
  <c r="D1067" i="4"/>
  <c r="E1067" i="4" s="1"/>
  <c r="D1068" i="4"/>
  <c r="E1068" i="4" s="1"/>
  <c r="D1069" i="4"/>
  <c r="E1069" i="4" s="1"/>
  <c r="D1070" i="4"/>
  <c r="E1070" i="4" s="1"/>
  <c r="D1071" i="4"/>
  <c r="E1071" i="4" s="1"/>
  <c r="D1072" i="4"/>
  <c r="E1072" i="4" s="1"/>
  <c r="D1073" i="4"/>
  <c r="E1073" i="4" s="1"/>
  <c r="D1074" i="4"/>
  <c r="E1074" i="4" s="1"/>
  <c r="D1075" i="4"/>
  <c r="E1075" i="4" s="1"/>
  <c r="D1076" i="4"/>
  <c r="E1076" i="4" s="1"/>
  <c r="D1077" i="4"/>
  <c r="E1077" i="4" s="1"/>
  <c r="D1078" i="4"/>
  <c r="E1078" i="4" s="1"/>
  <c r="D1079" i="4"/>
  <c r="E1079" i="4" s="1"/>
  <c r="D1080" i="4"/>
  <c r="E1080" i="4" s="1"/>
  <c r="D1081" i="4"/>
  <c r="E1081" i="4" s="1"/>
  <c r="D1082" i="4"/>
  <c r="E1082" i="4" s="1"/>
  <c r="D1083" i="4"/>
  <c r="E1083" i="4" s="1"/>
  <c r="D1084" i="4"/>
  <c r="E1084" i="4" s="1"/>
  <c r="D1085" i="4"/>
  <c r="E1085" i="4" s="1"/>
  <c r="D1086" i="4"/>
  <c r="E1086" i="4" s="1"/>
  <c r="D1087" i="4"/>
  <c r="E1087" i="4" s="1"/>
  <c r="D1117" i="4"/>
  <c r="E1117" i="4" s="1"/>
  <c r="D1118" i="4"/>
  <c r="E1118" i="4" s="1"/>
  <c r="D1119" i="4"/>
  <c r="E1119" i="4" s="1"/>
  <c r="D1120" i="4"/>
  <c r="E1120" i="4" s="1"/>
  <c r="D1121" i="4"/>
  <c r="E1121" i="4" s="1"/>
  <c r="D1122" i="4"/>
  <c r="E1122" i="4" s="1"/>
  <c r="D1123" i="4"/>
  <c r="E1123" i="4" s="1"/>
  <c r="D1124" i="4"/>
  <c r="E1124" i="4" s="1"/>
  <c r="D1125" i="4"/>
  <c r="E1125" i="4" s="1"/>
  <c r="D1126" i="4"/>
  <c r="E1126" i="4" s="1"/>
  <c r="D1127" i="4"/>
  <c r="E1127" i="4" s="1"/>
  <c r="D1128" i="4"/>
  <c r="E1128" i="4" s="1"/>
  <c r="D1129" i="4"/>
  <c r="E1129" i="4" s="1"/>
  <c r="D1130" i="4"/>
  <c r="E1130" i="4" s="1"/>
  <c r="D1131" i="4"/>
  <c r="E1131" i="4" s="1"/>
  <c r="D1132" i="4"/>
  <c r="E1132" i="4" s="1"/>
  <c r="D1133" i="4"/>
  <c r="E1133" i="4" s="1"/>
  <c r="D1134" i="4"/>
  <c r="E1134" i="4" s="1"/>
  <c r="D1135" i="4"/>
  <c r="E1135" i="4" s="1"/>
  <c r="D1136" i="4"/>
  <c r="E1136" i="4" s="1"/>
  <c r="D1137" i="4"/>
  <c r="E1137" i="4" s="1"/>
  <c r="D1138" i="4"/>
  <c r="E1138" i="4" s="1"/>
  <c r="D1139" i="4"/>
  <c r="E1139" i="4" s="1"/>
  <c r="D1140" i="4"/>
  <c r="E1140" i="4" s="1"/>
  <c r="D1141" i="4"/>
  <c r="E1141" i="4" s="1"/>
  <c r="D1142" i="4"/>
  <c r="E1142" i="4" s="1"/>
  <c r="D1143" i="4"/>
  <c r="E1143" i="4" s="1"/>
  <c r="D1144" i="4"/>
  <c r="E1144" i="4" s="1"/>
  <c r="D1145" i="4"/>
  <c r="E1145" i="4" s="1"/>
  <c r="D1146" i="4"/>
  <c r="E1146" i="4" s="1"/>
  <c r="D1147" i="4"/>
  <c r="E1147" i="4" s="1"/>
  <c r="D1148" i="4"/>
  <c r="E1148" i="4" s="1"/>
  <c r="D1159" i="4"/>
  <c r="E1159" i="4" s="1"/>
  <c r="D1160" i="4"/>
  <c r="E1160" i="4" s="1"/>
  <c r="D1161" i="4"/>
  <c r="E1161" i="4" s="1"/>
  <c r="D1162" i="4"/>
  <c r="E1162" i="4" s="1"/>
  <c r="D1163" i="4"/>
  <c r="E1163" i="4" s="1"/>
  <c r="D1164" i="4"/>
  <c r="E1164" i="4" s="1"/>
  <c r="D1165" i="4"/>
  <c r="E1165" i="4" s="1"/>
  <c r="D1166" i="4"/>
  <c r="E1166" i="4" s="1"/>
  <c r="D1167" i="4"/>
  <c r="E1167" i="4" s="1"/>
  <c r="D1168" i="4"/>
  <c r="E1168" i="4" s="1"/>
  <c r="D1169" i="4"/>
  <c r="E1169" i="4" s="1"/>
  <c r="D1170" i="4"/>
  <c r="E1170" i="4" s="1"/>
  <c r="D1171" i="4"/>
  <c r="E1171" i="4" s="1"/>
  <c r="D1172" i="4"/>
  <c r="E1172" i="4" s="1"/>
  <c r="D1173" i="4"/>
  <c r="E1173" i="4" s="1"/>
  <c r="D1174" i="4"/>
  <c r="E1174" i="4" s="1"/>
  <c r="D1175" i="4"/>
  <c r="E1175" i="4" s="1"/>
  <c r="D1176" i="4"/>
  <c r="E1176" i="4" s="1"/>
  <c r="D1177" i="4"/>
  <c r="E1177" i="4" s="1"/>
  <c r="D1178" i="4"/>
  <c r="E1178" i="4" s="1"/>
  <c r="D1179" i="4"/>
  <c r="E1179" i="4" s="1"/>
  <c r="D1180" i="4"/>
  <c r="E1180" i="4" s="1"/>
  <c r="D1181" i="4"/>
  <c r="E1181" i="4" s="1"/>
  <c r="D1182" i="4"/>
  <c r="E1182" i="4" s="1"/>
  <c r="D1183" i="4"/>
  <c r="E1183" i="4" s="1"/>
  <c r="D1184" i="4"/>
  <c r="E1184" i="4" s="1"/>
  <c r="D1185" i="4"/>
  <c r="E1185" i="4" s="1"/>
  <c r="D1186" i="4"/>
  <c r="E1186" i="4" s="1"/>
  <c r="D1187" i="4"/>
  <c r="E1187" i="4" s="1"/>
  <c r="D1188" i="4"/>
  <c r="E1188" i="4" s="1"/>
  <c r="D1189" i="4"/>
  <c r="E1189" i="4" s="1"/>
  <c r="D1190" i="4"/>
  <c r="E1190" i="4" s="1"/>
  <c r="D1191" i="4"/>
  <c r="E1191" i="4" s="1"/>
  <c r="D1192" i="4"/>
  <c r="E1192" i="4" s="1"/>
  <c r="D1193" i="4"/>
  <c r="E1193" i="4" s="1"/>
  <c r="D1194" i="4"/>
  <c r="E1194" i="4" s="1"/>
  <c r="D1195" i="4"/>
  <c r="E1195" i="4" s="1"/>
  <c r="D1196" i="4"/>
  <c r="E1196" i="4" s="1"/>
  <c r="D1197" i="4"/>
  <c r="E1197" i="4" s="1"/>
  <c r="D1198" i="4"/>
  <c r="E1198" i="4" s="1"/>
  <c r="D1199" i="4"/>
  <c r="E1199" i="4" s="1"/>
  <c r="D1200" i="4"/>
  <c r="E1200" i="4" s="1"/>
  <c r="D1201" i="4"/>
  <c r="E1201" i="4" s="1"/>
  <c r="D1202" i="4"/>
  <c r="E1202" i="4" s="1"/>
  <c r="D768" i="4"/>
  <c r="E768" i="4" s="1"/>
  <c r="D769" i="4"/>
  <c r="E769" i="4" s="1"/>
  <c r="D770" i="4"/>
  <c r="E770" i="4" s="1"/>
  <c r="D771" i="4"/>
  <c r="E771" i="4" s="1"/>
  <c r="D772" i="4"/>
  <c r="E772" i="4" s="1"/>
  <c r="D773" i="4"/>
  <c r="E773" i="4" s="1"/>
  <c r="D774" i="4"/>
  <c r="E774" i="4" s="1"/>
  <c r="D775" i="4"/>
  <c r="E775" i="4" s="1"/>
  <c r="D776" i="4"/>
  <c r="E776" i="4" s="1"/>
  <c r="D777" i="4"/>
  <c r="E777" i="4" s="1"/>
  <c r="D778" i="4"/>
  <c r="E778" i="4" s="1"/>
  <c r="D779" i="4"/>
  <c r="E779" i="4" s="1"/>
  <c r="D780" i="4"/>
  <c r="E780" i="4" s="1"/>
  <c r="D781" i="4"/>
  <c r="E781" i="4" s="1"/>
  <c r="D782" i="4"/>
  <c r="E782" i="4" s="1"/>
  <c r="D783" i="4"/>
  <c r="E783" i="4" s="1"/>
  <c r="D784" i="4"/>
  <c r="E784" i="4" s="1"/>
  <c r="D785" i="4"/>
  <c r="E785" i="4" s="1"/>
  <c r="D786" i="4"/>
  <c r="E786" i="4" s="1"/>
  <c r="D787" i="4"/>
  <c r="E787" i="4" s="1"/>
  <c r="D788" i="4"/>
  <c r="E788" i="4" s="1"/>
  <c r="D789" i="4"/>
  <c r="E789" i="4" s="1"/>
  <c r="D790" i="4"/>
  <c r="E790" i="4" s="1"/>
  <c r="D791" i="4"/>
  <c r="E791" i="4" s="1"/>
  <c r="D792" i="4"/>
  <c r="E792" i="4" s="1"/>
  <c r="D793" i="4"/>
  <c r="E793" i="4" s="1"/>
  <c r="D794" i="4"/>
  <c r="E794" i="4" s="1"/>
  <c r="D795" i="4"/>
  <c r="E795" i="4" s="1"/>
  <c r="D796" i="4"/>
  <c r="E796" i="4" s="1"/>
  <c r="D797" i="4"/>
  <c r="E797" i="4" s="1"/>
  <c r="D798" i="4"/>
  <c r="E798" i="4" s="1"/>
  <c r="D799" i="4"/>
  <c r="E799" i="4" s="1"/>
  <c r="D800" i="4"/>
  <c r="E800" i="4" s="1"/>
  <c r="D801" i="4"/>
  <c r="E801" i="4" s="1"/>
  <c r="D802" i="4"/>
  <c r="E802" i="4" s="1"/>
  <c r="D803" i="4"/>
  <c r="E803" i="4" s="1"/>
  <c r="D804" i="4"/>
  <c r="E804" i="4" s="1"/>
  <c r="D805" i="4"/>
  <c r="E805" i="4" s="1"/>
  <c r="D1149" i="4"/>
  <c r="E1149" i="4" s="1"/>
  <c r="D1150" i="4"/>
  <c r="E1150" i="4" s="1"/>
  <c r="D1151" i="4"/>
  <c r="E1151" i="4" s="1"/>
  <c r="D1152" i="4"/>
  <c r="E1152" i="4" s="1"/>
  <c r="D1153" i="4"/>
  <c r="E1153" i="4" s="1"/>
  <c r="D1154" i="4"/>
  <c r="E1154" i="4" s="1"/>
  <c r="D1155" i="4"/>
  <c r="E1155" i="4" s="1"/>
  <c r="D1156" i="4"/>
  <c r="E1156" i="4" s="1"/>
  <c r="D1157" i="4"/>
  <c r="E1157" i="4" s="1"/>
  <c r="D1158" i="4"/>
  <c r="E1158" i="4" s="1"/>
  <c r="D1203" i="4"/>
  <c r="E1203" i="4" s="1"/>
  <c r="D1204" i="4"/>
  <c r="E1204" i="4" s="1"/>
  <c r="D1205" i="4"/>
  <c r="E1205" i="4" s="1"/>
  <c r="D1206" i="4"/>
  <c r="E1206" i="4" s="1"/>
  <c r="D1207" i="4"/>
  <c r="E1207" i="4" s="1"/>
  <c r="D1208" i="4"/>
  <c r="E1208" i="4" s="1"/>
  <c r="D1209" i="4"/>
  <c r="E1209" i="4" s="1"/>
  <c r="D1210" i="4"/>
  <c r="E1210" i="4" s="1"/>
  <c r="D1211" i="4"/>
  <c r="E1211" i="4" s="1"/>
  <c r="D1212" i="4"/>
  <c r="E1212" i="4" s="1"/>
  <c r="D1213" i="4"/>
  <c r="E1213" i="4" s="1"/>
  <c r="D1214" i="4"/>
  <c r="E1214" i="4" s="1"/>
  <c r="D1215" i="4"/>
  <c r="E1215" i="4" s="1"/>
  <c r="D1216" i="4"/>
  <c r="E1216" i="4" s="1"/>
  <c r="D1217" i="4"/>
  <c r="E1217" i="4" s="1"/>
  <c r="D1220" i="4"/>
  <c r="E1220" i="4" s="1"/>
  <c r="D1221" i="4"/>
  <c r="E1221" i="4" s="1"/>
  <c r="D1222" i="4"/>
  <c r="E1222" i="4" s="1"/>
  <c r="D1223" i="4"/>
  <c r="E1223" i="4" s="1"/>
  <c r="D1224" i="4"/>
  <c r="E1224" i="4" s="1"/>
  <c r="D1225" i="4"/>
  <c r="E1225" i="4" s="1"/>
  <c r="D1226" i="4"/>
  <c r="E1226" i="4" s="1"/>
  <c r="D1227" i="4"/>
  <c r="E1227" i="4" s="1"/>
  <c r="D1228" i="4"/>
  <c r="E1228" i="4" s="1"/>
  <c r="D1229" i="4"/>
  <c r="E1229" i="4" s="1"/>
  <c r="D1230" i="4"/>
  <c r="E1230" i="4" s="1"/>
  <c r="D1231" i="4"/>
  <c r="E1231" i="4" s="1"/>
  <c r="D1232" i="4"/>
  <c r="E1232" i="4" s="1"/>
  <c r="D1233" i="4"/>
  <c r="E1233" i="4" s="1"/>
  <c r="D1234" i="4"/>
  <c r="E1234" i="4" s="1"/>
  <c r="D1235" i="4"/>
  <c r="E1235" i="4" s="1"/>
  <c r="D1236" i="4"/>
  <c r="E1236" i="4" s="1"/>
  <c r="D1237" i="4"/>
  <c r="E1237" i="4" s="1"/>
  <c r="D1238" i="4"/>
  <c r="E1238" i="4" s="1"/>
  <c r="D1239" i="4"/>
  <c r="E1239" i="4" s="1"/>
  <c r="D1240" i="4"/>
  <c r="E1240" i="4" s="1"/>
  <c r="D1241" i="4"/>
  <c r="E1241" i="4" s="1"/>
  <c r="D1242" i="4"/>
  <c r="E1242" i="4" s="1"/>
  <c r="D1243" i="4"/>
  <c r="E1243" i="4" s="1"/>
  <c r="D1244" i="4"/>
  <c r="E1244" i="4" s="1"/>
  <c r="D1245" i="4"/>
  <c r="E1245" i="4" s="1"/>
  <c r="D1246" i="4"/>
  <c r="E1246" i="4" s="1"/>
  <c r="D1247" i="4"/>
  <c r="E1247" i="4" s="1"/>
  <c r="D1248" i="4"/>
  <c r="E1248" i="4" s="1"/>
  <c r="D1249" i="4"/>
  <c r="E1249" i="4" s="1"/>
  <c r="D1250" i="4"/>
  <c r="E1250" i="4" s="1"/>
  <c r="D1251" i="4"/>
  <c r="E1251" i="4" s="1"/>
  <c r="D1252" i="4"/>
  <c r="E1252" i="4" s="1"/>
  <c r="D1253" i="4"/>
  <c r="E1253" i="4" s="1"/>
  <c r="D1254" i="4"/>
  <c r="E1254" i="4" s="1"/>
  <c r="D1255" i="4"/>
  <c r="E1255" i="4" s="1"/>
  <c r="D1256" i="4"/>
  <c r="E1256" i="4" s="1"/>
  <c r="D1257" i="4"/>
  <c r="E1257" i="4" s="1"/>
  <c r="D1258" i="4"/>
  <c r="E1258" i="4" s="1"/>
  <c r="D1259" i="4"/>
  <c r="E1259" i="4" s="1"/>
  <c r="D1260" i="4"/>
  <c r="E1260" i="4" s="1"/>
  <c r="D1261" i="4"/>
  <c r="E1261" i="4" s="1"/>
  <c r="D1262" i="4"/>
  <c r="E1262" i="4" s="1"/>
  <c r="D1263" i="4"/>
  <c r="E1263" i="4" s="1"/>
  <c r="D1264" i="4"/>
  <c r="E1264" i="4" s="1"/>
  <c r="D1265" i="4"/>
  <c r="E1265" i="4" s="1"/>
  <c r="D1266" i="4"/>
  <c r="E1266" i="4" s="1"/>
  <c r="D1267" i="4"/>
  <c r="E1267" i="4" s="1"/>
  <c r="D1268" i="4"/>
  <c r="E1268" i="4" s="1"/>
  <c r="D1269" i="4"/>
  <c r="E1269" i="4" s="1"/>
  <c r="D1270" i="4"/>
  <c r="E1270" i="4" s="1"/>
  <c r="D1271" i="4"/>
  <c r="E1271" i="4" s="1"/>
  <c r="D1272" i="4"/>
  <c r="E1272" i="4" s="1"/>
  <c r="D1273" i="4"/>
  <c r="E1273" i="4" s="1"/>
  <c r="D1274" i="4"/>
  <c r="E1274" i="4" s="1"/>
  <c r="D1275" i="4"/>
  <c r="E1275" i="4" s="1"/>
  <c r="D1276" i="4"/>
  <c r="E1276" i="4" s="1"/>
  <c r="D1277" i="4"/>
  <c r="E1277" i="4" s="1"/>
  <c r="D1278" i="4"/>
  <c r="E1278" i="4" s="1"/>
  <c r="D1279" i="4"/>
  <c r="E1279" i="4" s="1"/>
  <c r="D1280" i="4"/>
  <c r="E1280" i="4" s="1"/>
  <c r="D1281" i="4"/>
  <c r="E1281" i="4" s="1"/>
  <c r="D1282" i="4"/>
  <c r="E1282" i="4" s="1"/>
  <c r="D1283" i="4"/>
  <c r="E1283" i="4" s="1"/>
  <c r="D1284" i="4"/>
  <c r="E1284" i="4" s="1"/>
  <c r="D1285" i="4"/>
  <c r="E1285" i="4" s="1"/>
  <c r="D1286" i="4"/>
  <c r="E1286" i="4" s="1"/>
  <c r="D1287" i="4"/>
  <c r="E1287" i="4" s="1"/>
  <c r="D1288" i="4"/>
  <c r="E1288" i="4" s="1"/>
  <c r="D1289" i="4"/>
  <c r="E1289" i="4" s="1"/>
  <c r="D1290" i="4"/>
  <c r="E1290" i="4" s="1"/>
  <c r="D1291" i="4"/>
  <c r="E1291" i="4" s="1"/>
  <c r="D1292" i="4"/>
  <c r="E1292" i="4" s="1"/>
  <c r="D1293" i="4"/>
  <c r="E1293" i="4" s="1"/>
  <c r="D1294" i="4"/>
  <c r="E1294" i="4" s="1"/>
  <c r="D1295" i="4"/>
  <c r="E1295" i="4" s="1"/>
  <c r="D1296" i="4"/>
  <c r="E1296" i="4" s="1"/>
  <c r="D1297" i="4"/>
  <c r="E1297" i="4" s="1"/>
  <c r="D1298" i="4"/>
  <c r="E1298" i="4" s="1"/>
  <c r="D1299" i="4"/>
  <c r="E1299" i="4" s="1"/>
  <c r="D1300" i="4"/>
  <c r="E1300" i="4" s="1"/>
  <c r="D1301" i="4"/>
  <c r="E1301" i="4" s="1"/>
  <c r="D1302" i="4"/>
  <c r="E1302" i="4" s="1"/>
  <c r="D1303" i="4"/>
  <c r="E1303" i="4" s="1"/>
  <c r="D1304" i="4"/>
  <c r="E1304" i="4" s="1"/>
  <c r="D1305" i="4"/>
  <c r="E1305" i="4" s="1"/>
  <c r="D1306" i="4"/>
  <c r="E1306" i="4" s="1"/>
  <c r="D1307" i="4"/>
  <c r="E1307" i="4" s="1"/>
  <c r="D1308" i="4"/>
  <c r="E1308" i="4" s="1"/>
  <c r="D1309" i="4"/>
  <c r="E1309" i="4" s="1"/>
  <c r="D1310" i="4"/>
  <c r="E1310" i="4" s="1"/>
  <c r="D1311" i="4"/>
  <c r="E1311" i="4" s="1"/>
  <c r="D1312" i="4"/>
  <c r="E1312" i="4" s="1"/>
  <c r="D1313" i="4"/>
  <c r="E1313" i="4" s="1"/>
  <c r="D1314" i="4"/>
  <c r="E1314" i="4" s="1"/>
  <c r="D1315" i="4"/>
  <c r="E1315" i="4" s="1"/>
  <c r="D1316" i="4"/>
  <c r="E1316" i="4" s="1"/>
  <c r="D1317" i="4"/>
  <c r="E1317" i="4" s="1"/>
  <c r="D1318" i="4"/>
  <c r="E1318" i="4" s="1"/>
  <c r="D1319" i="4"/>
  <c r="E1319" i="4" s="1"/>
  <c r="D1320" i="4"/>
  <c r="E1320" i="4" s="1"/>
  <c r="D1321" i="4"/>
  <c r="E1321" i="4" s="1"/>
  <c r="D1322" i="4"/>
  <c r="E1322" i="4" s="1"/>
  <c r="D1323" i="4"/>
  <c r="E1323" i="4" s="1"/>
  <c r="D1324" i="4"/>
  <c r="E1324" i="4" s="1"/>
  <c r="D1325" i="4"/>
  <c r="E1325" i="4" s="1"/>
  <c r="D1326" i="4"/>
  <c r="E1326" i="4" s="1"/>
  <c r="D1327" i="4"/>
  <c r="E1327" i="4" s="1"/>
  <c r="D1328" i="4"/>
  <c r="E1328" i="4" s="1"/>
  <c r="D1329" i="4"/>
  <c r="E1329" i="4" s="1"/>
  <c r="D1330" i="4"/>
  <c r="E1330" i="4" s="1"/>
  <c r="D1331" i="4"/>
  <c r="E1331" i="4" s="1"/>
  <c r="D1332" i="4"/>
  <c r="E1332" i="4" s="1"/>
  <c r="D1333" i="4"/>
  <c r="E1333" i="4" s="1"/>
  <c r="D1334" i="4"/>
  <c r="E1334" i="4" s="1"/>
  <c r="D1335" i="4"/>
  <c r="E1335" i="4" s="1"/>
  <c r="D1336" i="4"/>
  <c r="E1336" i="4" s="1"/>
  <c r="D1337" i="4"/>
  <c r="E1337" i="4" s="1"/>
  <c r="D1338" i="4"/>
  <c r="E1338" i="4" s="1"/>
  <c r="D1339" i="4"/>
  <c r="E1339" i="4" s="1"/>
  <c r="D1340" i="4"/>
  <c r="E1340" i="4" s="1"/>
  <c r="D1341" i="4"/>
  <c r="E1341" i="4" s="1"/>
  <c r="D1342" i="4"/>
  <c r="E1342" i="4" s="1"/>
  <c r="D1343" i="4"/>
  <c r="E1343" i="4" s="1"/>
  <c r="D1344" i="4"/>
  <c r="E1344" i="4" s="1"/>
  <c r="D1345" i="4"/>
  <c r="E1345" i="4" s="1"/>
  <c r="D1346" i="4"/>
  <c r="E1346" i="4" s="1"/>
  <c r="D1347" i="4"/>
  <c r="E1347" i="4" s="1"/>
  <c r="D1348" i="4"/>
  <c r="E1348" i="4" s="1"/>
  <c r="D1349" i="4"/>
  <c r="E1349" i="4" s="1"/>
  <c r="D1350" i="4"/>
  <c r="E1350" i="4" s="1"/>
  <c r="D445" i="4"/>
  <c r="E445" i="4" s="1"/>
  <c r="D446" i="4"/>
  <c r="E446" i="4" s="1"/>
  <c r="D447" i="4"/>
  <c r="E447" i="4" s="1"/>
  <c r="D448" i="4"/>
  <c r="E448" i="4" s="1"/>
  <c r="D449" i="4"/>
  <c r="E449" i="4" s="1"/>
  <c r="D450" i="4"/>
  <c r="E450" i="4" s="1"/>
  <c r="D451" i="4"/>
  <c r="E451" i="4" s="1"/>
  <c r="D452" i="4"/>
  <c r="E452" i="4" s="1"/>
  <c r="D453" i="4"/>
  <c r="E453" i="4" s="1"/>
  <c r="D454" i="4"/>
  <c r="E454" i="4" s="1"/>
  <c r="D455" i="4"/>
  <c r="E455" i="4" s="1"/>
  <c r="D456" i="4"/>
  <c r="E456" i="4" s="1"/>
  <c r="D457" i="4"/>
  <c r="E457" i="4" s="1"/>
  <c r="D458" i="4"/>
  <c r="E458" i="4" s="1"/>
  <c r="D459" i="4"/>
  <c r="E459" i="4" s="1"/>
  <c r="D460" i="4"/>
  <c r="E460" i="4" s="1"/>
  <c r="D461" i="4"/>
  <c r="E461" i="4" s="1"/>
  <c r="D462" i="4"/>
  <c r="E462" i="4" s="1"/>
  <c r="D463" i="4"/>
  <c r="E463" i="4" s="1"/>
  <c r="D464" i="4"/>
  <c r="E464" i="4" s="1"/>
  <c r="D465" i="4"/>
  <c r="E465" i="4" s="1"/>
  <c r="D466" i="4"/>
  <c r="E466" i="4" s="1"/>
  <c r="D467" i="4"/>
  <c r="E467" i="4" s="1"/>
  <c r="D468" i="4"/>
  <c r="E468" i="4" s="1"/>
  <c r="D469" i="4"/>
  <c r="E469" i="4" s="1"/>
  <c r="D470" i="4"/>
  <c r="E470" i="4" s="1"/>
  <c r="D471" i="4"/>
  <c r="E471" i="4" s="1"/>
  <c r="D472" i="4"/>
  <c r="E472" i="4" s="1"/>
  <c r="D473" i="4"/>
  <c r="E473" i="4" s="1"/>
  <c r="D474" i="4"/>
  <c r="E474" i="4" s="1"/>
  <c r="D839" i="4"/>
  <c r="E839" i="4" s="1"/>
  <c r="D840" i="4"/>
  <c r="E840" i="4" s="1"/>
  <c r="D841" i="4"/>
  <c r="E841" i="4" s="1"/>
  <c r="D842" i="4"/>
  <c r="E842" i="4" s="1"/>
  <c r="D843" i="4"/>
  <c r="E843" i="4" s="1"/>
  <c r="D844" i="4"/>
  <c r="E844" i="4" s="1"/>
  <c r="D845" i="4"/>
  <c r="E845" i="4" s="1"/>
  <c r="D846" i="4"/>
  <c r="E846" i="4" s="1"/>
  <c r="D847" i="4"/>
  <c r="E847" i="4" s="1"/>
  <c r="D848" i="4"/>
  <c r="E848" i="4" s="1"/>
  <c r="D849" i="4"/>
  <c r="E849" i="4" s="1"/>
  <c r="D850" i="4"/>
  <c r="E850" i="4" s="1"/>
  <c r="D851" i="4"/>
  <c r="E851" i="4" s="1"/>
  <c r="D852" i="4"/>
  <c r="E852" i="4" s="1"/>
  <c r="D853" i="4"/>
  <c r="E853" i="4" s="1"/>
  <c r="D854" i="4"/>
  <c r="E854" i="4" s="1"/>
  <c r="D855" i="4"/>
  <c r="E855" i="4" s="1"/>
  <c r="D856" i="4"/>
  <c r="E856" i="4" s="1"/>
  <c r="D857" i="4"/>
  <c r="E857" i="4" s="1"/>
  <c r="D858" i="4"/>
  <c r="E858" i="4" s="1"/>
  <c r="D859" i="4"/>
  <c r="E859" i="4" s="1"/>
  <c r="D860" i="4"/>
  <c r="E860" i="4" s="1"/>
  <c r="D861" i="4"/>
  <c r="E861" i="4" s="1"/>
  <c r="D862" i="4"/>
  <c r="E862" i="4" s="1"/>
  <c r="D863" i="4"/>
  <c r="E863" i="4" s="1"/>
  <c r="D864" i="4"/>
  <c r="E864" i="4" s="1"/>
  <c r="D865" i="4"/>
  <c r="E865" i="4" s="1"/>
  <c r="D866" i="4"/>
  <c r="E866" i="4" s="1"/>
  <c r="D867" i="4"/>
  <c r="E867" i="4" s="1"/>
  <c r="D868" i="4"/>
  <c r="E868" i="4" s="1"/>
  <c r="D1088" i="4"/>
  <c r="E1088" i="4" s="1"/>
  <c r="D1089" i="4"/>
  <c r="E1089" i="4" s="1"/>
  <c r="D1090" i="4"/>
  <c r="E1090" i="4" s="1"/>
  <c r="D1091" i="4"/>
  <c r="E1091" i="4" s="1"/>
  <c r="D1092" i="4"/>
  <c r="E1092" i="4" s="1"/>
  <c r="D1093" i="4"/>
  <c r="E1093" i="4" s="1"/>
  <c r="D1094" i="4"/>
  <c r="E1094" i="4" s="1"/>
  <c r="D1095" i="4"/>
  <c r="E1095" i="4" s="1"/>
  <c r="D1096" i="4"/>
  <c r="E1096" i="4" s="1"/>
  <c r="D1097" i="4"/>
  <c r="E1097" i="4" s="1"/>
  <c r="D1098" i="4"/>
  <c r="E1098" i="4" s="1"/>
  <c r="D1099" i="4"/>
  <c r="E1099" i="4" s="1"/>
  <c r="D1100" i="4"/>
  <c r="E1100" i="4" s="1"/>
  <c r="D1101" i="4"/>
  <c r="E1101" i="4" s="1"/>
  <c r="D1102" i="4"/>
  <c r="E1102" i="4" s="1"/>
  <c r="D1103" i="4"/>
  <c r="E1103" i="4" s="1"/>
  <c r="D1104" i="4"/>
  <c r="E1104" i="4" s="1"/>
  <c r="D1105" i="4"/>
  <c r="E1105" i="4" s="1"/>
  <c r="D1106" i="4"/>
  <c r="E1106" i="4" s="1"/>
  <c r="D1107" i="4"/>
  <c r="E1107" i="4" s="1"/>
  <c r="D1108" i="4"/>
  <c r="E1108" i="4" s="1"/>
  <c r="D1109" i="4"/>
  <c r="E1109" i="4" s="1"/>
  <c r="D1110" i="4"/>
  <c r="E1110" i="4" s="1"/>
  <c r="D1111" i="4"/>
  <c r="E1111" i="4" s="1"/>
  <c r="D1112" i="4"/>
  <c r="E1112" i="4" s="1"/>
  <c r="D1113" i="4"/>
  <c r="E1113" i="4" s="1"/>
  <c r="D1114" i="4"/>
  <c r="E1114" i="4" s="1"/>
  <c r="D1115" i="4"/>
  <c r="E1115" i="4" s="1"/>
  <c r="D1116" i="4"/>
  <c r="E1116" i="4" s="1"/>
  <c r="D1351" i="4"/>
  <c r="E1351" i="4" s="1"/>
  <c r="D1352" i="4"/>
  <c r="E1352" i="4" s="1"/>
  <c r="D1353" i="4"/>
  <c r="E1353" i="4" s="1"/>
  <c r="D1354" i="4"/>
  <c r="E1354" i="4" s="1"/>
  <c r="D1355" i="4"/>
  <c r="E1355" i="4" s="1"/>
  <c r="D1356" i="4"/>
  <c r="E1356" i="4" s="1"/>
  <c r="D1357" i="4"/>
  <c r="E1357" i="4" s="1"/>
  <c r="D1358" i="4"/>
  <c r="E1358" i="4" s="1"/>
  <c r="D1359" i="4"/>
  <c r="E1359" i="4" s="1"/>
  <c r="D1360" i="4"/>
  <c r="E1360" i="4" s="1"/>
  <c r="D1361" i="4"/>
  <c r="E1361" i="4" s="1"/>
  <c r="D1362" i="4"/>
  <c r="E1362" i="4" s="1"/>
  <c r="D1363" i="4"/>
  <c r="E1363" i="4" s="1"/>
  <c r="D1364" i="4"/>
  <c r="E1364" i="4" s="1"/>
  <c r="D1365" i="4"/>
  <c r="E1365" i="4" s="1"/>
  <c r="D1366" i="4"/>
  <c r="E1366" i="4" s="1"/>
  <c r="D1367" i="4"/>
  <c r="E1367" i="4" s="1"/>
  <c r="D1368" i="4"/>
  <c r="E1368" i="4" s="1"/>
  <c r="D1369" i="4"/>
  <c r="E1369" i="4" s="1"/>
  <c r="D1370" i="4"/>
  <c r="E1370" i="4" s="1"/>
  <c r="D1371" i="4"/>
  <c r="E1371" i="4" s="1"/>
  <c r="D1372" i="4"/>
  <c r="E1372" i="4" s="1"/>
  <c r="D1373" i="4"/>
  <c r="E1373" i="4" s="1"/>
  <c r="D1374" i="4"/>
  <c r="E1374" i="4" s="1"/>
  <c r="D1375" i="4"/>
  <c r="E1375" i="4" s="1"/>
  <c r="D1376" i="4"/>
  <c r="E1376" i="4" s="1"/>
  <c r="D1377" i="4"/>
  <c r="E1377" i="4" s="1"/>
  <c r="D1378" i="4"/>
  <c r="E1378" i="4" s="1"/>
  <c r="D1379" i="4"/>
  <c r="E1379" i="4" s="1"/>
  <c r="D1380" i="4"/>
  <c r="E1380" i="4" s="1"/>
  <c r="D1381" i="4"/>
  <c r="E1381" i="4" s="1"/>
  <c r="D1382" i="4"/>
  <c r="E1382" i="4" s="1"/>
  <c r="D1383" i="4"/>
  <c r="E1383" i="4" s="1"/>
  <c r="D1384" i="4"/>
  <c r="E1384" i="4" s="1"/>
  <c r="D1385" i="4"/>
  <c r="E1385" i="4" s="1"/>
  <c r="D1386" i="4"/>
  <c r="E1386" i="4" s="1"/>
  <c r="D1387" i="4"/>
  <c r="E1387" i="4" s="1"/>
  <c r="D1388" i="4"/>
  <c r="E1388" i="4" s="1"/>
  <c r="D1389" i="4"/>
  <c r="E1389" i="4" s="1"/>
  <c r="D1390" i="4"/>
  <c r="E1390" i="4" s="1"/>
  <c r="D1391" i="4"/>
  <c r="E1391" i="4" s="1"/>
  <c r="D1392" i="4"/>
  <c r="E1392" i="4" s="1"/>
  <c r="D1393" i="4"/>
  <c r="E1393" i="4" s="1"/>
  <c r="D1394" i="4"/>
  <c r="E1394" i="4" s="1"/>
  <c r="D1395" i="4"/>
  <c r="E1395" i="4" s="1"/>
  <c r="D1396" i="4"/>
  <c r="E1396" i="4" s="1"/>
  <c r="D1397" i="4"/>
  <c r="E1397" i="4" s="1"/>
  <c r="D1398" i="4"/>
  <c r="E1398" i="4" s="1"/>
  <c r="D1399" i="4"/>
  <c r="E1399" i="4" s="1"/>
  <c r="D1400" i="4"/>
  <c r="E1400" i="4" s="1"/>
  <c r="D1401" i="4"/>
  <c r="E1401" i="4" s="1"/>
  <c r="D1402" i="4"/>
  <c r="E1402" i="4" s="1"/>
  <c r="D1403" i="4"/>
  <c r="E1403" i="4" s="1"/>
  <c r="D1404" i="4"/>
  <c r="E1404" i="4" s="1"/>
  <c r="D1405" i="4"/>
  <c r="E1405" i="4" s="1"/>
  <c r="D1406" i="4"/>
  <c r="E1406" i="4" s="1"/>
  <c r="D1407" i="4"/>
  <c r="E1407" i="4" s="1"/>
  <c r="D1408" i="4"/>
  <c r="E1408" i="4" s="1"/>
  <c r="D1409" i="4"/>
  <c r="E1409" i="4" s="1"/>
  <c r="D1410" i="4"/>
  <c r="E1410" i="4" s="1"/>
  <c r="D1411" i="4"/>
  <c r="E1411" i="4" s="1"/>
  <c r="D1412" i="4"/>
  <c r="E1412" i="4" s="1"/>
  <c r="D1413" i="4"/>
  <c r="E1413" i="4" s="1"/>
  <c r="D1414" i="4"/>
  <c r="E1414" i="4" s="1"/>
  <c r="D1415" i="4"/>
  <c r="E1415" i="4" s="1"/>
  <c r="D1416" i="4"/>
  <c r="E1416" i="4" s="1"/>
  <c r="D1417" i="4"/>
  <c r="E1417" i="4" s="1"/>
  <c r="D1418" i="4"/>
  <c r="E1418" i="4" s="1"/>
  <c r="D1419" i="4"/>
  <c r="E1419" i="4" s="1"/>
  <c r="D1420" i="4"/>
  <c r="E1420" i="4" s="1"/>
  <c r="D1421" i="4"/>
  <c r="E1421" i="4" s="1"/>
  <c r="D1422" i="4"/>
  <c r="E1422" i="4" s="1"/>
  <c r="D1423" i="4"/>
  <c r="E1423" i="4" s="1"/>
  <c r="D1424" i="4"/>
  <c r="E1424" i="4" s="1"/>
  <c r="D1425" i="4"/>
  <c r="E1425" i="4" s="1"/>
  <c r="D1426" i="4"/>
  <c r="E1426" i="4" s="1"/>
  <c r="D1427" i="4"/>
  <c r="E1427" i="4" s="1"/>
  <c r="D1428" i="4"/>
  <c r="E1428" i="4" s="1"/>
  <c r="D1429" i="4"/>
  <c r="E1429" i="4" s="1"/>
  <c r="D1430" i="4"/>
  <c r="E1430" i="4" s="1"/>
  <c r="D1431" i="4"/>
  <c r="E1431" i="4" s="1"/>
  <c r="D1432" i="4"/>
  <c r="E1432" i="4" s="1"/>
  <c r="D1433" i="4"/>
  <c r="E1433" i="4" s="1"/>
  <c r="D1434" i="4"/>
  <c r="E1434" i="4" s="1"/>
  <c r="D1435" i="4"/>
  <c r="E1435" i="4" s="1"/>
  <c r="D1436" i="4"/>
  <c r="E1436" i="4" s="1"/>
  <c r="D1437" i="4"/>
  <c r="E1437" i="4" s="1"/>
  <c r="D1438" i="4"/>
  <c r="E1438" i="4" s="1"/>
  <c r="D1439" i="4"/>
  <c r="E1439" i="4" s="1"/>
  <c r="D1440" i="4"/>
  <c r="E1440" i="4" s="1"/>
  <c r="D1441" i="4"/>
  <c r="E1441" i="4" s="1"/>
  <c r="D1442" i="4"/>
  <c r="E1442" i="4" s="1"/>
  <c r="D1443" i="4"/>
  <c r="E1443" i="4" s="1"/>
  <c r="D1444" i="4"/>
  <c r="E1444" i="4" s="1"/>
  <c r="D1445" i="4"/>
  <c r="E1445" i="4" s="1"/>
  <c r="D1446" i="4"/>
  <c r="E1446" i="4" s="1"/>
  <c r="D1447" i="4"/>
  <c r="E1447" i="4" s="1"/>
  <c r="D1448" i="4"/>
  <c r="E1448" i="4" s="1"/>
  <c r="D1449" i="4"/>
  <c r="E1449" i="4" s="1"/>
  <c r="D1450" i="4"/>
  <c r="E1450" i="4" s="1"/>
  <c r="D1451" i="4"/>
  <c r="E1451" i="4" s="1"/>
  <c r="D1452" i="4"/>
  <c r="E1452" i="4" s="1"/>
  <c r="D1453" i="4"/>
  <c r="E1453" i="4" s="1"/>
  <c r="D1454" i="4"/>
  <c r="E1454" i="4" s="1"/>
  <c r="D1455" i="4"/>
  <c r="E1455" i="4" s="1"/>
  <c r="D1456" i="4"/>
  <c r="E1456" i="4" s="1"/>
  <c r="D1457" i="4"/>
  <c r="E1457" i="4" s="1"/>
  <c r="D1458" i="4"/>
  <c r="E1458" i="4" s="1"/>
  <c r="D1459" i="4"/>
  <c r="E1459" i="4" s="1"/>
  <c r="D1460" i="4"/>
  <c r="E1460" i="4" s="1"/>
  <c r="D1461" i="4"/>
  <c r="E1461" i="4" s="1"/>
  <c r="D1462" i="4"/>
  <c r="E1462" i="4" s="1"/>
  <c r="D1463" i="4"/>
  <c r="E1463" i="4" s="1"/>
  <c r="D1464" i="4"/>
  <c r="E1464" i="4" s="1"/>
  <c r="D1465" i="4"/>
  <c r="E1465" i="4" s="1"/>
  <c r="D1466" i="4"/>
  <c r="E1466" i="4" s="1"/>
  <c r="D1467" i="4"/>
  <c r="E1467" i="4" s="1"/>
  <c r="D1468" i="4"/>
  <c r="E1468" i="4" s="1"/>
  <c r="D1469" i="4"/>
  <c r="E1469" i="4" s="1"/>
  <c r="D1470" i="4"/>
  <c r="E1470" i="4" s="1"/>
  <c r="D1471" i="4"/>
  <c r="E1471" i="4" s="1"/>
  <c r="D1472" i="4"/>
  <c r="E1472" i="4" s="1"/>
  <c r="D1473" i="4"/>
  <c r="E1473" i="4" s="1"/>
  <c r="D1474" i="4"/>
  <c r="E1474" i="4" s="1"/>
  <c r="D1475" i="4"/>
  <c r="E1475" i="4" s="1"/>
  <c r="D1476" i="4"/>
  <c r="E1476" i="4" s="1"/>
  <c r="D1477" i="4"/>
  <c r="E1477" i="4" s="1"/>
  <c r="D1478" i="4"/>
  <c r="E1478" i="4" s="1"/>
  <c r="D1479" i="4"/>
  <c r="E1479" i="4" s="1"/>
  <c r="D1480" i="4"/>
  <c r="E1480" i="4" s="1"/>
  <c r="D1481" i="4"/>
  <c r="E1481" i="4" s="1"/>
  <c r="D1482" i="4"/>
  <c r="E1482" i="4" s="1"/>
  <c r="D1483" i="4"/>
  <c r="E1483" i="4" s="1"/>
  <c r="D1484" i="4"/>
  <c r="E1484" i="4" s="1"/>
  <c r="D1485" i="4"/>
  <c r="E1485" i="4" s="1"/>
  <c r="D1486" i="4"/>
  <c r="E1486" i="4" s="1"/>
  <c r="D2" i="4"/>
  <c r="E2" i="4" s="1"/>
  <c r="AE1906" i="4"/>
  <c r="AE1905" i="4"/>
  <c r="AE1904" i="4"/>
  <c r="AE1903" i="4"/>
  <c r="AE1902" i="4"/>
  <c r="AE1901" i="4"/>
  <c r="AE1848" i="4"/>
  <c r="AE1900" i="4"/>
  <c r="AE1899" i="4"/>
  <c r="AE1898" i="4"/>
  <c r="AE1897" i="4"/>
  <c r="AE1896" i="4"/>
  <c r="AE1895" i="4"/>
  <c r="AE1894" i="4"/>
  <c r="AE1893" i="4"/>
  <c r="AE1892" i="4"/>
  <c r="AE1891" i="4"/>
  <c r="AE1890" i="4"/>
  <c r="AE1889" i="4"/>
  <c r="AE1888" i="4"/>
  <c r="AE1887" i="4"/>
  <c r="AE1886" i="4"/>
  <c r="AE1885" i="4"/>
  <c r="AE1884" i="4"/>
  <c r="AE1883" i="4"/>
  <c r="AE1882" i="4"/>
  <c r="AE1881" i="4"/>
  <c r="AE1847" i="4"/>
  <c r="AE1880" i="4"/>
  <c r="AE1879" i="4"/>
  <c r="AE1878" i="4"/>
  <c r="AE1877" i="4"/>
  <c r="AE1876" i="4"/>
  <c r="AE1875" i="4"/>
  <c r="AE1874" i="4"/>
  <c r="AE1873" i="4"/>
  <c r="AE1872" i="4"/>
  <c r="AE1871" i="4"/>
  <c r="AE1870" i="4"/>
  <c r="AE1869" i="4"/>
  <c r="AE1868" i="4"/>
  <c r="AE1867" i="4"/>
  <c r="AE1866" i="4"/>
  <c r="AE1865" i="4"/>
  <c r="AE1846" i="4"/>
  <c r="AE1864" i="4"/>
  <c r="AE1863" i="4"/>
  <c r="AE1862" i="4"/>
  <c r="AE1861" i="4"/>
  <c r="AE1860" i="4"/>
  <c r="AE1859" i="4"/>
  <c r="AE1858" i="4"/>
  <c r="AE1857" i="4"/>
  <c r="AE1856" i="4"/>
  <c r="AE1855" i="4"/>
  <c r="AE1854" i="4"/>
  <c r="AE1853" i="4"/>
  <c r="AE1852" i="4"/>
  <c r="AE1851" i="4"/>
  <c r="AE1850" i="4"/>
  <c r="AE1849" i="4"/>
  <c r="AE1845" i="4"/>
  <c r="AE1798" i="4"/>
  <c r="AE1844" i="4"/>
  <c r="AE1843" i="4"/>
  <c r="AE1797" i="4"/>
  <c r="AE1842" i="4"/>
  <c r="AE1841" i="4"/>
  <c r="AE1840" i="4"/>
  <c r="AE1839" i="4"/>
  <c r="AE1796" i="4"/>
  <c r="AE1838" i="4"/>
  <c r="AE1837" i="4"/>
  <c r="AE1795" i="4"/>
  <c r="AE1836" i="4"/>
  <c r="AE1835" i="4"/>
  <c r="AE1834" i="4"/>
  <c r="AE1833" i="4"/>
  <c r="AE1832" i="4"/>
  <c r="AE1831" i="4"/>
  <c r="AE1830" i="4"/>
  <c r="AE1829" i="4"/>
  <c r="AE1828" i="4"/>
  <c r="AE1827" i="4"/>
  <c r="AE1826" i="4"/>
  <c r="AE1825" i="4"/>
  <c r="AE1824" i="4"/>
  <c r="AE1823" i="4"/>
  <c r="AE1822" i="4"/>
  <c r="AE1821" i="4"/>
  <c r="AE1820" i="4"/>
  <c r="AE1819" i="4"/>
  <c r="AE1818" i="4"/>
  <c r="AE1817" i="4"/>
  <c r="AE1816" i="4"/>
  <c r="AE1815" i="4"/>
  <c r="AE1814" i="4"/>
  <c r="AE1813" i="4"/>
  <c r="AE1812" i="4"/>
  <c r="AE1811" i="4"/>
  <c r="AE1810" i="4"/>
  <c r="AE1809" i="4"/>
  <c r="AE1808" i="4"/>
  <c r="AE1807" i="4"/>
  <c r="AE1806" i="4"/>
  <c r="AE1805" i="4"/>
  <c r="AE1804" i="4"/>
  <c r="AE1803" i="4"/>
  <c r="AE1802" i="4"/>
  <c r="AE1801" i="4"/>
  <c r="AE1800" i="4"/>
  <c r="AE1799" i="4"/>
  <c r="AE1794" i="4"/>
  <c r="AE1793" i="4"/>
  <c r="AE1792" i="4"/>
  <c r="AE1791" i="4"/>
  <c r="AE1790" i="4"/>
  <c r="AE1789" i="4"/>
  <c r="AE1788" i="4"/>
  <c r="AE1787" i="4"/>
  <c r="AE1786" i="4"/>
  <c r="AE1785" i="4"/>
  <c r="AE1784" i="4"/>
  <c r="AE1783" i="4"/>
  <c r="AE1782" i="4"/>
  <c r="AE1781" i="4"/>
  <c r="AE1780" i="4"/>
  <c r="AE1779" i="4"/>
  <c r="AE1778" i="4"/>
  <c r="AE1777" i="4"/>
  <c r="AE1776" i="4"/>
  <c r="AE1775" i="4"/>
  <c r="AE1774" i="4"/>
  <c r="AE1773" i="4"/>
  <c r="AE1772" i="4"/>
  <c r="AE1771" i="4"/>
  <c r="AE1770" i="4"/>
  <c r="AE1769" i="4"/>
  <c r="AE1768" i="4"/>
  <c r="AE1767" i="4"/>
  <c r="AE1766" i="4"/>
  <c r="AE1765" i="4"/>
  <c r="AE1764" i="4"/>
  <c r="AE1763" i="4"/>
  <c r="AE1762" i="4"/>
  <c r="AE1761" i="4"/>
  <c r="AE1760" i="4"/>
  <c r="AE1759" i="4"/>
  <c r="AE1758" i="4"/>
  <c r="AE1757" i="4"/>
  <c r="AE1756" i="4"/>
  <c r="AE1755" i="4"/>
  <c r="AE1754" i="4"/>
  <c r="AE1753" i="4"/>
  <c r="AE1752" i="4"/>
  <c r="AE1751" i="4"/>
  <c r="AE1750" i="4"/>
  <c r="AE1749" i="4"/>
  <c r="AE1748" i="4"/>
  <c r="AE1747" i="4"/>
  <c r="AE1746" i="4"/>
  <c r="AE1745" i="4"/>
  <c r="AE1744" i="4"/>
  <c r="AE1743" i="4"/>
  <c r="AE1742" i="4"/>
  <c r="AE1741" i="4"/>
  <c r="AE1740" i="4"/>
  <c r="AE1739" i="4"/>
  <c r="AE1738" i="4"/>
  <c r="AE1737" i="4"/>
  <c r="AE1736" i="4"/>
  <c r="AE1735" i="4"/>
  <c r="AE1734" i="4"/>
  <c r="AE1733" i="4"/>
  <c r="AE1732" i="4"/>
  <c r="AE1731" i="4"/>
  <c r="AE1730" i="4"/>
  <c r="AE1729" i="4"/>
  <c r="AE1728" i="4"/>
  <c r="AE1727" i="4"/>
  <c r="AE1726" i="4"/>
  <c r="AE1725" i="4"/>
  <c r="AE1724" i="4"/>
  <c r="AE1723" i="4"/>
  <c r="AE1722" i="4"/>
  <c r="AE1721" i="4"/>
  <c r="AE1720" i="4"/>
  <c r="AE1719" i="4"/>
  <c r="AE1718" i="4"/>
  <c r="AE1717" i="4"/>
  <c r="AE1716" i="4"/>
  <c r="AE1715" i="4"/>
  <c r="AE1714" i="4"/>
  <c r="AE1713" i="4"/>
  <c r="AE1712" i="4"/>
  <c r="AE1711" i="4"/>
  <c r="AE1710" i="4"/>
  <c r="AE1601" i="4"/>
  <c r="AE1709" i="4"/>
  <c r="AE1708" i="4"/>
  <c r="AE1707" i="4"/>
  <c r="AE1706" i="4"/>
  <c r="AE1705" i="4"/>
  <c r="AE1704" i="4"/>
  <c r="AE1703" i="4"/>
  <c r="AE1702" i="4"/>
  <c r="AE1701" i="4"/>
  <c r="AE1700" i="4"/>
  <c r="AE1699" i="4"/>
  <c r="AE1698" i="4"/>
  <c r="AE1697" i="4"/>
  <c r="AE1696" i="4"/>
  <c r="AE1600" i="4"/>
  <c r="AE1599" i="4"/>
  <c r="AE1695" i="4"/>
  <c r="AE1694" i="4"/>
  <c r="AE1693" i="4"/>
  <c r="AE1692" i="4"/>
  <c r="AE1691" i="4"/>
  <c r="AE1690" i="4"/>
  <c r="AE1689" i="4"/>
  <c r="AE1688" i="4"/>
  <c r="AE1687" i="4"/>
  <c r="AE1686" i="4"/>
  <c r="AE1685" i="4"/>
  <c r="AE1684" i="4"/>
  <c r="AE1683" i="4"/>
  <c r="AE1682" i="4"/>
  <c r="AE1681" i="4"/>
  <c r="AE1680" i="4"/>
  <c r="AE1679" i="4"/>
  <c r="AE1678" i="4"/>
  <c r="AE1677" i="4"/>
  <c r="AE1676" i="4"/>
  <c r="AE1675" i="4"/>
  <c r="AE1674" i="4"/>
  <c r="AE1673" i="4"/>
  <c r="AE1672" i="4"/>
  <c r="AE1671" i="4"/>
  <c r="AE1670" i="4"/>
  <c r="AE1669" i="4"/>
  <c r="AE1668" i="4"/>
  <c r="AE1667" i="4"/>
  <c r="AE1666" i="4"/>
  <c r="AE1665" i="4"/>
  <c r="AE1664" i="4"/>
  <c r="AE1663" i="4"/>
  <c r="AE1662" i="4"/>
  <c r="AE1661" i="4"/>
  <c r="AE1660" i="4"/>
  <c r="AE1659" i="4"/>
  <c r="AE1658" i="4"/>
  <c r="AE1657" i="4"/>
  <c r="AE1656" i="4"/>
  <c r="AE1655" i="4"/>
  <c r="AE1654" i="4"/>
  <c r="AE1653" i="4"/>
  <c r="AE1652" i="4"/>
  <c r="AE1651" i="4"/>
  <c r="AE1650" i="4"/>
  <c r="AE1649" i="4"/>
  <c r="AE1648" i="4"/>
  <c r="AE1647" i="4"/>
  <c r="AE1646" i="4"/>
  <c r="AE1645" i="4"/>
  <c r="AE1644" i="4"/>
  <c r="AE1643" i="4"/>
  <c r="AE1642" i="4"/>
  <c r="AE1641" i="4"/>
  <c r="AE1640" i="4"/>
  <c r="AE1639" i="4"/>
  <c r="AE1638" i="4"/>
  <c r="AE1637" i="4"/>
  <c r="AE1636" i="4"/>
  <c r="AE1635" i="4"/>
  <c r="AE1634" i="4"/>
  <c r="AE1633" i="4"/>
  <c r="AE1632" i="4"/>
  <c r="AE1631" i="4"/>
  <c r="AE1630" i="4"/>
  <c r="AE1629" i="4"/>
  <c r="AE1628" i="4"/>
  <c r="AE1627" i="4"/>
  <c r="AE1626" i="4"/>
  <c r="AE1625" i="4"/>
  <c r="AE1624" i="4"/>
  <c r="AE1623" i="4"/>
  <c r="AE1622" i="4"/>
  <c r="AE1621" i="4"/>
  <c r="AE1620" i="4"/>
  <c r="AE1619" i="4"/>
  <c r="AE1618" i="4"/>
  <c r="AE1617" i="4"/>
  <c r="AE1616" i="4"/>
  <c r="AE1615" i="4"/>
  <c r="AE1614" i="4"/>
  <c r="AE1613" i="4"/>
  <c r="AE1612" i="4"/>
  <c r="AE1611" i="4"/>
  <c r="AE1610" i="4"/>
  <c r="AE1609" i="4"/>
  <c r="AE1608" i="4"/>
  <c r="AE1607" i="4"/>
  <c r="AE1606" i="4"/>
  <c r="AE1605" i="4"/>
  <c r="AE1604" i="4"/>
  <c r="AE1603" i="4"/>
  <c r="AE1602" i="4"/>
  <c r="AE1598" i="4"/>
  <c r="AE1597" i="4"/>
  <c r="AE1596" i="4"/>
  <c r="AE1595" i="4"/>
  <c r="AE1594" i="4"/>
  <c r="AE1593" i="4"/>
  <c r="AE1592" i="4"/>
  <c r="AE1591" i="4"/>
  <c r="AE1590" i="4"/>
  <c r="AE1589" i="4"/>
  <c r="AE1588" i="4"/>
  <c r="AE1587" i="4"/>
  <c r="AE1586" i="4"/>
  <c r="AE1585" i="4"/>
  <c r="AE1584" i="4"/>
  <c r="AE1583" i="4"/>
  <c r="AE1582" i="4"/>
  <c r="AE1581" i="4"/>
  <c r="AE1580" i="4"/>
  <c r="AE1579" i="4"/>
  <c r="AE1578" i="4"/>
  <c r="AE1577" i="4"/>
  <c r="AE1576" i="4"/>
  <c r="AE1575" i="4"/>
  <c r="AE1574" i="4"/>
  <c r="AE1573" i="4"/>
  <c r="AE1572" i="4"/>
  <c r="AE1571" i="4"/>
  <c r="AE1570" i="4"/>
  <c r="AE1569" i="4"/>
  <c r="AE1568" i="4"/>
  <c r="AE1567" i="4"/>
  <c r="AE1566" i="4"/>
  <c r="AE1565" i="4"/>
  <c r="AE1564" i="4"/>
  <c r="AE1563" i="4"/>
  <c r="AE1562" i="4"/>
  <c r="AE1561" i="4"/>
  <c r="AE1560" i="4"/>
  <c r="AE1559" i="4"/>
  <c r="AE1558" i="4"/>
  <c r="AE1557" i="4"/>
  <c r="AE1556" i="4"/>
  <c r="AE1555" i="4"/>
  <c r="AE1554" i="4"/>
  <c r="AE1553" i="4"/>
  <c r="AE1552" i="4"/>
  <c r="AE1551" i="4"/>
  <c r="AE1550" i="4"/>
  <c r="AE1549" i="4"/>
  <c r="AE1548" i="4"/>
  <c r="AE1547" i="4"/>
  <c r="AE1546" i="4"/>
  <c r="AE1545" i="4"/>
  <c r="AE1544" i="4"/>
  <c r="AE1543" i="4"/>
  <c r="AE1542" i="4"/>
  <c r="AE1541" i="4"/>
  <c r="AE1540" i="4"/>
  <c r="AE1539" i="4"/>
  <c r="AE1538" i="4"/>
  <c r="AE1537" i="4"/>
  <c r="AE1536" i="4"/>
  <c r="AE1535" i="4"/>
  <c r="AE1534" i="4"/>
  <c r="AE1533" i="4"/>
  <c r="AE1532" i="4"/>
  <c r="AE1531" i="4"/>
  <c r="AE1530" i="4"/>
  <c r="AE1529" i="4"/>
  <c r="AE1528" i="4"/>
  <c r="AE1527" i="4"/>
  <c r="AE1526" i="4"/>
  <c r="AE1525" i="4"/>
  <c r="AE1524" i="4"/>
  <c r="AE1523" i="4"/>
  <c r="AE1522" i="4"/>
  <c r="AE1521" i="4"/>
  <c r="AE1520" i="4"/>
  <c r="AE1519" i="4"/>
  <c r="AE1518" i="4"/>
  <c r="AE1517" i="4"/>
  <c r="AE1516" i="4"/>
  <c r="AE1515" i="4"/>
  <c r="AE1514" i="4"/>
  <c r="AE1513" i="4"/>
  <c r="AE1512" i="4"/>
  <c r="AE1511" i="4"/>
  <c r="AE1510" i="4"/>
  <c r="AE1509" i="4"/>
  <c r="AE1508" i="4"/>
  <c r="AE1507" i="4"/>
  <c r="AE1506" i="4"/>
  <c r="AE1505" i="4"/>
  <c r="AE1504" i="4"/>
  <c r="AE1503" i="4"/>
  <c r="AE1490" i="4"/>
  <c r="AE1489" i="4"/>
  <c r="AE1488" i="4"/>
  <c r="AE1487" i="4"/>
  <c r="AE1486" i="4"/>
  <c r="AE1485" i="4"/>
  <c r="AE1484" i="4"/>
  <c r="AE1483" i="4"/>
  <c r="AE1482" i="4"/>
  <c r="AE1481" i="4"/>
  <c r="AE1480" i="4"/>
  <c r="AE1479" i="4"/>
  <c r="AE1478" i="4"/>
  <c r="AE1477" i="4"/>
  <c r="AE1476" i="4"/>
  <c r="AE1475" i="4"/>
  <c r="AE1474" i="4"/>
  <c r="AE1473" i="4"/>
  <c r="AE1472" i="4"/>
  <c r="AE1471" i="4"/>
  <c r="AE1470" i="4"/>
  <c r="AE1469" i="4"/>
  <c r="AE1468" i="4"/>
  <c r="AE1467" i="4"/>
  <c r="AE1466" i="4"/>
  <c r="AE1465" i="4"/>
  <c r="AE1464" i="4"/>
  <c r="AE1463" i="4"/>
  <c r="AE1462" i="4"/>
  <c r="AE1461" i="4"/>
  <c r="AE1460" i="4"/>
  <c r="AE1459" i="4"/>
  <c r="AE1458" i="4"/>
  <c r="AE1457" i="4"/>
  <c r="AE1456" i="4"/>
  <c r="AE1455" i="4"/>
  <c r="AE1454" i="4"/>
  <c r="AE1453" i="4"/>
  <c r="AE1452" i="4"/>
  <c r="AE1451" i="4"/>
  <c r="AE1450" i="4"/>
  <c r="AE1449" i="4"/>
  <c r="AE1448" i="4"/>
  <c r="AE1447" i="4"/>
  <c r="AE1446" i="4"/>
  <c r="AE1445" i="4"/>
  <c r="AE1444" i="4"/>
  <c r="AE1443" i="4"/>
  <c r="AE1442" i="4"/>
  <c r="AE1441" i="4"/>
  <c r="AE1440" i="4"/>
  <c r="AE1439" i="4"/>
  <c r="AE1438" i="4"/>
  <c r="AE1437" i="4"/>
  <c r="AE1436" i="4"/>
  <c r="AE1435" i="4"/>
  <c r="AE1434" i="4"/>
  <c r="AE1433" i="4"/>
  <c r="AE1432" i="4"/>
  <c r="AE1431" i="4"/>
  <c r="AE1430" i="4"/>
  <c r="AE1429" i="4"/>
  <c r="AE1428" i="4"/>
  <c r="AE1427" i="4"/>
  <c r="AE1426" i="4"/>
  <c r="AE1425" i="4"/>
  <c r="AE1424" i="4"/>
  <c r="AE1423" i="4"/>
  <c r="AE1422" i="4"/>
  <c r="AE1421" i="4"/>
  <c r="AE1420" i="4"/>
  <c r="AE1419" i="4"/>
  <c r="AE1418" i="4"/>
  <c r="AE1417" i="4"/>
  <c r="AE1416" i="4"/>
  <c r="AE1415" i="4"/>
  <c r="AE1414" i="4"/>
  <c r="AE1413" i="4"/>
  <c r="AE1412" i="4"/>
  <c r="AE1411" i="4"/>
  <c r="AE1410" i="4"/>
  <c r="AE1409" i="4"/>
  <c r="AE1408" i="4"/>
  <c r="AE1407" i="4"/>
  <c r="AE1406" i="4"/>
  <c r="AE1405" i="4"/>
  <c r="AE1404" i="4"/>
  <c r="AE1403" i="4"/>
  <c r="AE1402" i="4"/>
  <c r="AE1401" i="4"/>
  <c r="AE1400" i="4"/>
  <c r="AE1399" i="4"/>
  <c r="AE1398" i="4"/>
  <c r="AE1397" i="4"/>
  <c r="AE1396" i="4"/>
  <c r="AE1395" i="4"/>
  <c r="AE1394" i="4"/>
  <c r="AE1393" i="4"/>
  <c r="AE1392" i="4"/>
  <c r="AE1391" i="4"/>
  <c r="AE1390" i="4"/>
  <c r="AE1389" i="4"/>
  <c r="AE1388" i="4"/>
  <c r="AE1387" i="4"/>
  <c r="AE1386" i="4"/>
  <c r="AE1385" i="4"/>
  <c r="AE1384" i="4"/>
  <c r="AE1383" i="4"/>
  <c r="AE1382" i="4"/>
  <c r="AE1381" i="4"/>
  <c r="AE1380" i="4"/>
  <c r="AE1379" i="4"/>
  <c r="AE1378" i="4"/>
  <c r="AE1377" i="4"/>
  <c r="AE1376" i="4"/>
  <c r="AE1375" i="4"/>
  <c r="AE1374" i="4"/>
  <c r="AE1373" i="4"/>
  <c r="AE1372" i="4"/>
  <c r="AE1371" i="4"/>
  <c r="AE1370" i="4"/>
  <c r="AE1369" i="4"/>
  <c r="AE1368" i="4"/>
  <c r="AE1367" i="4"/>
  <c r="AE1366" i="4"/>
  <c r="AE1365" i="4"/>
  <c r="AE1364" i="4"/>
  <c r="AE1363" i="4"/>
  <c r="AE1362" i="4"/>
  <c r="AE1361" i="4"/>
  <c r="AE1360" i="4"/>
  <c r="AE1359" i="4"/>
  <c r="AE1358" i="4"/>
  <c r="AE1357" i="4"/>
  <c r="AE1356" i="4"/>
  <c r="AE1355" i="4"/>
  <c r="AE1354" i="4"/>
  <c r="AE1353" i="4"/>
  <c r="AE1352" i="4"/>
  <c r="AE1351" i="4"/>
  <c r="AE1116" i="4"/>
  <c r="AE1115" i="4"/>
  <c r="AE1114" i="4"/>
  <c r="AE1113" i="4"/>
  <c r="AE1112" i="4"/>
  <c r="AE1111" i="4"/>
  <c r="AE1110" i="4"/>
  <c r="AE1109" i="4"/>
  <c r="AE1108" i="4"/>
  <c r="AE1107" i="4"/>
  <c r="AE1106" i="4"/>
  <c r="AE1105" i="4"/>
  <c r="AE1104" i="4"/>
  <c r="AE1103" i="4"/>
  <c r="AE1102" i="4"/>
  <c r="AE1101" i="4"/>
  <c r="AE1100" i="4"/>
  <c r="AE1099" i="4"/>
  <c r="AE1098" i="4"/>
  <c r="AE1097" i="4"/>
  <c r="AE1096" i="4"/>
  <c r="AE1095" i="4"/>
  <c r="AE1094" i="4"/>
  <c r="AE1093" i="4"/>
  <c r="AE1092" i="4"/>
  <c r="AE1091" i="4"/>
  <c r="AE1090" i="4"/>
  <c r="AE1089" i="4"/>
  <c r="AE1088" i="4"/>
  <c r="AE868" i="4"/>
  <c r="AE867" i="4"/>
  <c r="AE866" i="4"/>
  <c r="AE865" i="4"/>
  <c r="AE864" i="4"/>
  <c r="AE863" i="4"/>
  <c r="AE862" i="4"/>
  <c r="AE861" i="4"/>
  <c r="AE860" i="4"/>
  <c r="AE859" i="4"/>
  <c r="AE858" i="4"/>
  <c r="AE857" i="4"/>
  <c r="AE856" i="4"/>
  <c r="AE855" i="4"/>
  <c r="AE854" i="4"/>
  <c r="AE853" i="4"/>
  <c r="AE852" i="4"/>
  <c r="AE851" i="4"/>
  <c r="AE850" i="4"/>
  <c r="AE849" i="4"/>
  <c r="AE848" i="4"/>
  <c r="AE847" i="4"/>
  <c r="AE846" i="4"/>
  <c r="AE845" i="4"/>
  <c r="AE844" i="4"/>
  <c r="AE843" i="4"/>
  <c r="AE842" i="4"/>
  <c r="AE841" i="4"/>
  <c r="AE840" i="4"/>
  <c r="AE839" i="4"/>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1350" i="4"/>
  <c r="AE1349" i="4"/>
  <c r="AE1348" i="4"/>
  <c r="AE1347" i="4"/>
  <c r="AE1346" i="4"/>
  <c r="AE1345" i="4"/>
  <c r="AE1344" i="4"/>
  <c r="AE1343" i="4"/>
  <c r="AE1342" i="4"/>
  <c r="AE1341" i="4"/>
  <c r="AE1340" i="4"/>
  <c r="AE1339" i="4"/>
  <c r="AE1338" i="4"/>
  <c r="AE1337" i="4"/>
  <c r="AE1336" i="4"/>
  <c r="AE1335" i="4"/>
  <c r="AE1334" i="4"/>
  <c r="AE1333" i="4"/>
  <c r="AE1332" i="4"/>
  <c r="AE1331" i="4"/>
  <c r="AE1330" i="4"/>
  <c r="AE1329" i="4"/>
  <c r="AE1328" i="4"/>
  <c r="AE1327" i="4"/>
  <c r="AE1326" i="4"/>
  <c r="AE1325" i="4"/>
  <c r="AE1324" i="4"/>
  <c r="AE1323" i="4"/>
  <c r="AE1322" i="4"/>
  <c r="AE1321" i="4"/>
  <c r="AE1320" i="4"/>
  <c r="AE1319" i="4"/>
  <c r="AE1318" i="4"/>
  <c r="AE1317" i="4"/>
  <c r="AE1316" i="4"/>
  <c r="AE1315" i="4"/>
  <c r="AE1314" i="4"/>
  <c r="AE1313" i="4"/>
  <c r="AE1312" i="4"/>
  <c r="AE1311" i="4"/>
  <c r="AE1310" i="4"/>
  <c r="AE1309" i="4"/>
  <c r="AE1308" i="4"/>
  <c r="AE1307" i="4"/>
  <c r="AE1306" i="4"/>
  <c r="AE1305" i="4"/>
  <c r="AE1304" i="4"/>
  <c r="AE1303" i="4"/>
  <c r="AE1302" i="4"/>
  <c r="AE1301" i="4"/>
  <c r="AE1300" i="4"/>
  <c r="AE1299" i="4"/>
  <c r="AE1298" i="4"/>
  <c r="AE1297" i="4"/>
  <c r="AE1296" i="4"/>
  <c r="AE1295" i="4"/>
  <c r="AE1294" i="4"/>
  <c r="AE1293" i="4"/>
  <c r="AE1292" i="4"/>
  <c r="AE1291" i="4"/>
  <c r="AE1290" i="4"/>
  <c r="AE1289" i="4"/>
  <c r="AE1288" i="4"/>
  <c r="AE1287" i="4"/>
  <c r="AE1286" i="4"/>
  <c r="AE1285" i="4"/>
  <c r="AE1284" i="4"/>
  <c r="AE1283" i="4"/>
  <c r="AE1282" i="4"/>
  <c r="AE1281" i="4"/>
  <c r="AE1280" i="4"/>
  <c r="AE1279" i="4"/>
  <c r="AE1278" i="4"/>
  <c r="AE1277" i="4"/>
  <c r="AE1276" i="4"/>
  <c r="AE1275" i="4"/>
  <c r="AE1274" i="4"/>
  <c r="AE1273" i="4"/>
  <c r="AE1272" i="4"/>
  <c r="AE1271" i="4"/>
  <c r="AE1270" i="4"/>
  <c r="AE1269" i="4"/>
  <c r="AE1268" i="4"/>
  <c r="AE1267" i="4"/>
  <c r="AE1266" i="4"/>
  <c r="AE1265" i="4"/>
  <c r="AE1264" i="4"/>
  <c r="AE1263" i="4"/>
  <c r="AE1262" i="4"/>
  <c r="AE1261" i="4"/>
  <c r="AE1260" i="4"/>
  <c r="AE1259" i="4"/>
  <c r="AE1258" i="4"/>
  <c r="AE1257" i="4"/>
  <c r="AE1256" i="4"/>
  <c r="AE1255" i="4"/>
  <c r="AE1254" i="4"/>
  <c r="AE1253" i="4"/>
  <c r="AE1252" i="4"/>
  <c r="AE1251" i="4"/>
  <c r="AE1250" i="4"/>
  <c r="AE1249" i="4"/>
  <c r="AE1248" i="4"/>
  <c r="AE1247" i="4"/>
  <c r="AE1246" i="4"/>
  <c r="AE1245" i="4"/>
  <c r="AE1244" i="4"/>
  <c r="AE1243" i="4"/>
  <c r="AE1242" i="4"/>
  <c r="AE1241" i="4"/>
  <c r="AE1240" i="4"/>
  <c r="AE1239" i="4"/>
  <c r="AE1238" i="4"/>
  <c r="AE1237" i="4"/>
  <c r="AE1236" i="4"/>
  <c r="AE1235" i="4"/>
  <c r="AE1234" i="4"/>
  <c r="AE1233" i="4"/>
  <c r="AE1232" i="4"/>
  <c r="AE1231" i="4"/>
  <c r="AE1230" i="4"/>
  <c r="AE1229" i="4"/>
  <c r="AE1228" i="4"/>
  <c r="AE1227" i="4"/>
  <c r="AE1226" i="4"/>
  <c r="AE1225" i="4"/>
  <c r="AE1224" i="4"/>
  <c r="AE1223" i="4"/>
  <c r="AE1222" i="4"/>
  <c r="AE1221" i="4"/>
  <c r="AE1220" i="4"/>
  <c r="AE1217" i="4"/>
  <c r="AE1216" i="4"/>
  <c r="AE1215" i="4"/>
  <c r="AE1214" i="4"/>
  <c r="AE1213" i="4"/>
  <c r="AE1212" i="4"/>
  <c r="AE1211" i="4"/>
  <c r="AE1210" i="4"/>
  <c r="AE1209" i="4"/>
  <c r="AE1208" i="4"/>
  <c r="AE1207" i="4"/>
  <c r="AE1206" i="4"/>
  <c r="AE1205" i="4"/>
  <c r="AE1204" i="4"/>
  <c r="AE1203" i="4"/>
  <c r="AE1158" i="4"/>
  <c r="AE1157" i="4"/>
  <c r="AE1156" i="4"/>
  <c r="AE1155" i="4"/>
  <c r="AE1154" i="4"/>
  <c r="AE1153" i="4"/>
  <c r="AE1152" i="4"/>
  <c r="AE1151" i="4"/>
  <c r="AE1150" i="4"/>
  <c r="AE1149" i="4"/>
  <c r="AE805" i="4"/>
  <c r="AE804" i="4"/>
  <c r="AE803" i="4"/>
  <c r="AE802" i="4"/>
  <c r="AE801" i="4"/>
  <c r="AE800" i="4"/>
  <c r="AE799" i="4"/>
  <c r="AE798" i="4"/>
  <c r="AE797" i="4"/>
  <c r="AE796" i="4"/>
  <c r="AE795" i="4"/>
  <c r="AE794" i="4"/>
  <c r="AE793" i="4"/>
  <c r="AE792" i="4"/>
  <c r="AE791" i="4"/>
  <c r="AE790" i="4"/>
  <c r="AE789" i="4"/>
  <c r="AE788" i="4"/>
  <c r="AE787" i="4"/>
  <c r="AE786" i="4"/>
  <c r="AE785" i="4"/>
  <c r="AE784" i="4"/>
  <c r="AE783" i="4"/>
  <c r="AE782" i="4"/>
  <c r="AE781" i="4"/>
  <c r="AE780" i="4"/>
  <c r="AE779" i="4"/>
  <c r="AE778" i="4"/>
  <c r="AE777" i="4"/>
  <c r="AE776" i="4"/>
  <c r="AE775" i="4"/>
  <c r="AE774" i="4"/>
  <c r="AE773" i="4"/>
  <c r="AE772" i="4"/>
  <c r="AE771" i="4"/>
  <c r="AE770" i="4"/>
  <c r="AE769" i="4"/>
  <c r="AE768" i="4"/>
  <c r="AE1202" i="4"/>
  <c r="AE1201" i="4"/>
  <c r="AE1200" i="4"/>
  <c r="AE1199" i="4"/>
  <c r="AE1198" i="4"/>
  <c r="AE1197" i="4"/>
  <c r="AE1196" i="4"/>
  <c r="AE1195" i="4"/>
  <c r="AE1194" i="4"/>
  <c r="AE1193" i="4"/>
  <c r="AE1192" i="4"/>
  <c r="AE1191" i="4"/>
  <c r="AE1190" i="4"/>
  <c r="AE1189" i="4"/>
  <c r="AE1188" i="4"/>
  <c r="AE1187" i="4"/>
  <c r="AE1186" i="4"/>
  <c r="AE1185" i="4"/>
  <c r="AE1184" i="4"/>
  <c r="AE1183" i="4"/>
  <c r="AE1182" i="4"/>
  <c r="AE1181" i="4"/>
  <c r="AE1180" i="4"/>
  <c r="AE1179" i="4"/>
  <c r="AE1178" i="4"/>
  <c r="AE1177" i="4"/>
  <c r="AE1176" i="4"/>
  <c r="AE1175" i="4"/>
  <c r="AE1174" i="4"/>
  <c r="AE1173" i="4"/>
  <c r="AE1172" i="4"/>
  <c r="AE1171" i="4"/>
  <c r="AE1170" i="4"/>
  <c r="AE1169" i="4"/>
  <c r="AE1168" i="4"/>
  <c r="AE1167" i="4"/>
  <c r="AE1166" i="4"/>
  <c r="AE1165" i="4"/>
  <c r="AE1164" i="4"/>
  <c r="AE1163" i="4"/>
  <c r="AE1162" i="4"/>
  <c r="AE1161" i="4"/>
  <c r="AE1160" i="4"/>
  <c r="AE1159" i="4"/>
  <c r="AE1148" i="4"/>
  <c r="AE1147" i="4"/>
  <c r="AE1146" i="4"/>
  <c r="AE1145" i="4"/>
  <c r="AE1144" i="4"/>
  <c r="AE1143" i="4"/>
  <c r="AE1142" i="4"/>
  <c r="AE1141" i="4"/>
  <c r="AE1140" i="4"/>
  <c r="AE1139" i="4"/>
  <c r="AE1138" i="4"/>
  <c r="AE1137" i="4"/>
  <c r="AE1136" i="4"/>
  <c r="AE1135" i="4"/>
  <c r="AE1134" i="4"/>
  <c r="AE1133" i="4"/>
  <c r="AE1132" i="4"/>
  <c r="AE1131" i="4"/>
  <c r="AE1130" i="4"/>
  <c r="AE1129" i="4"/>
  <c r="AE1128" i="4"/>
  <c r="AE1127" i="4"/>
  <c r="AE1126" i="4"/>
  <c r="AE1125" i="4"/>
  <c r="AE1124" i="4"/>
  <c r="AE1123" i="4"/>
  <c r="AE1122" i="4"/>
  <c r="AE1121" i="4"/>
  <c r="AE1120" i="4"/>
  <c r="AE1119" i="4"/>
  <c r="AE1118" i="4"/>
  <c r="AE1117" i="4"/>
  <c r="AE1087" i="4"/>
  <c r="AE1086" i="4"/>
  <c r="AE1085" i="4"/>
  <c r="AE1084" i="4"/>
  <c r="AE1083" i="4"/>
  <c r="AE1082" i="4"/>
  <c r="AE1081" i="4"/>
  <c r="AE1080" i="4"/>
  <c r="AE1079" i="4"/>
  <c r="AE1078" i="4"/>
  <c r="AE1077" i="4"/>
  <c r="AE1076" i="4"/>
  <c r="AE1075" i="4"/>
  <c r="AE1074" i="4"/>
  <c r="AE1073" i="4"/>
  <c r="AE1072" i="4"/>
  <c r="AE1071" i="4"/>
  <c r="AE1070" i="4"/>
  <c r="AE1069" i="4"/>
  <c r="AE1068" i="4"/>
  <c r="AE1067" i="4"/>
  <c r="AE1066" i="4"/>
  <c r="AE1065" i="4"/>
  <c r="AE1064" i="4"/>
  <c r="AE1063" i="4"/>
  <c r="AE1062" i="4"/>
  <c r="AE1061" i="4"/>
  <c r="AE1060" i="4"/>
  <c r="AE1059" i="4"/>
  <c r="AE1058" i="4"/>
  <c r="AE1057" i="4"/>
  <c r="AE1056" i="4"/>
  <c r="AE1055" i="4"/>
  <c r="AE1054" i="4"/>
  <c r="AE1053" i="4"/>
  <c r="AE1052" i="4"/>
  <c r="AE1051" i="4"/>
  <c r="AE1050" i="4"/>
  <c r="AE1049" i="4"/>
  <c r="AE1048" i="4"/>
  <c r="AE1047" i="4"/>
  <c r="AE1046" i="4"/>
  <c r="AE1045" i="4"/>
  <c r="AE1044" i="4"/>
  <c r="AE1043" i="4"/>
  <c r="AE1042" i="4"/>
  <c r="AE1041" i="4"/>
  <c r="AE1040" i="4"/>
  <c r="AE1039" i="4"/>
  <c r="AE1038" i="4"/>
  <c r="AE1037" i="4"/>
  <c r="AE1036" i="4"/>
  <c r="AE1035" i="4"/>
  <c r="AE1034" i="4"/>
  <c r="AE1033" i="4"/>
  <c r="AE1032" i="4"/>
  <c r="AE1031" i="4"/>
  <c r="AE1030" i="4"/>
  <c r="AE1029" i="4"/>
  <c r="AE1028" i="4"/>
  <c r="AE1027" i="4"/>
  <c r="AE1026" i="4"/>
  <c r="AE1025" i="4"/>
  <c r="AE1024" i="4"/>
  <c r="AE1023" i="4"/>
  <c r="AE1022" i="4"/>
  <c r="AE1021" i="4"/>
  <c r="AE1020" i="4"/>
  <c r="AE1019" i="4"/>
  <c r="AE1018" i="4"/>
  <c r="AE1017" i="4"/>
  <c r="AE1016" i="4"/>
  <c r="AE1015" i="4"/>
  <c r="AE1014" i="4"/>
  <c r="AE1013" i="4"/>
  <c r="AE1012" i="4"/>
  <c r="AE1011" i="4"/>
  <c r="AE1010" i="4"/>
  <c r="AE1009" i="4"/>
  <c r="AE1008" i="4"/>
  <c r="AE1007" i="4"/>
  <c r="AE1006" i="4"/>
  <c r="AE1005" i="4"/>
  <c r="AE1004" i="4"/>
  <c r="AE1003" i="4"/>
  <c r="AE1002" i="4"/>
  <c r="AE1001" i="4"/>
  <c r="AE1000" i="4"/>
  <c r="AE999" i="4"/>
  <c r="AE998" i="4"/>
  <c r="AE997" i="4"/>
  <c r="AE996" i="4"/>
  <c r="AE995" i="4"/>
  <c r="AE994" i="4"/>
  <c r="AE993" i="4"/>
  <c r="AE992" i="4"/>
  <c r="AE991" i="4"/>
  <c r="AE990" i="4"/>
  <c r="AE989" i="4"/>
  <c r="AE988" i="4"/>
  <c r="AE987" i="4"/>
  <c r="AE986" i="4"/>
  <c r="AE985" i="4"/>
  <c r="AE984" i="4"/>
  <c r="AE983" i="4"/>
  <c r="AE982" i="4"/>
  <c r="AE981" i="4"/>
  <c r="AE980" i="4"/>
  <c r="AE979" i="4"/>
  <c r="AE978" i="4"/>
  <c r="AE977" i="4"/>
  <c r="AE976" i="4"/>
  <c r="AE975" i="4"/>
  <c r="AE974" i="4"/>
  <c r="AE973" i="4"/>
  <c r="AE972" i="4"/>
  <c r="AE971" i="4"/>
  <c r="AE970" i="4"/>
  <c r="AE969" i="4"/>
  <c r="AE968" i="4"/>
  <c r="AE967" i="4"/>
  <c r="AE966" i="4"/>
  <c r="AE965" i="4"/>
  <c r="AE964" i="4"/>
  <c r="AE963" i="4"/>
  <c r="AE962" i="4"/>
  <c r="AE961" i="4"/>
  <c r="AE960" i="4"/>
  <c r="AE959" i="4"/>
  <c r="AE958" i="4"/>
  <c r="AE957" i="4"/>
  <c r="AE956" i="4"/>
  <c r="AE955" i="4"/>
  <c r="AE954" i="4"/>
  <c r="AE953" i="4"/>
  <c r="AE952" i="4"/>
  <c r="AE951" i="4"/>
  <c r="AE950" i="4"/>
  <c r="AE949" i="4"/>
  <c r="AE948" i="4"/>
  <c r="AE947" i="4"/>
  <c r="AE946" i="4"/>
  <c r="AE945" i="4"/>
  <c r="AE944" i="4"/>
  <c r="AE943" i="4"/>
  <c r="AE942" i="4"/>
  <c r="AE941" i="4"/>
  <c r="AE940" i="4"/>
  <c r="AE939" i="4"/>
  <c r="AE938" i="4"/>
  <c r="AE937" i="4"/>
  <c r="AE936" i="4"/>
  <c r="AE935" i="4"/>
  <c r="AE934" i="4"/>
  <c r="AE933" i="4"/>
  <c r="AE932" i="4"/>
  <c r="AE931" i="4"/>
  <c r="AE930" i="4"/>
  <c r="AE929" i="4"/>
  <c r="AE928" i="4"/>
  <c r="AE927" i="4"/>
  <c r="AE926" i="4"/>
  <c r="AE925" i="4"/>
  <c r="AE924" i="4"/>
  <c r="AE923" i="4"/>
  <c r="AE922" i="4"/>
  <c r="AE921" i="4"/>
  <c r="AE920" i="4"/>
  <c r="AE919" i="4"/>
  <c r="AE918" i="4"/>
  <c r="AE917" i="4"/>
  <c r="AE916" i="4"/>
  <c r="AE915" i="4"/>
  <c r="AE914" i="4"/>
  <c r="AE913" i="4"/>
  <c r="AE912" i="4"/>
  <c r="AE911" i="4"/>
  <c r="AE910" i="4"/>
  <c r="AE909" i="4"/>
  <c r="AE908" i="4"/>
  <c r="AE907" i="4"/>
  <c r="AE906" i="4"/>
  <c r="AE905" i="4"/>
  <c r="AE904" i="4"/>
  <c r="AE903" i="4"/>
  <c r="AE902" i="4"/>
  <c r="AE901" i="4"/>
  <c r="AE900" i="4"/>
  <c r="AE899" i="4"/>
  <c r="AE898" i="4"/>
  <c r="AE897" i="4"/>
  <c r="AE896" i="4"/>
  <c r="AE895" i="4"/>
  <c r="AE894" i="4"/>
  <c r="AE893" i="4"/>
  <c r="AE892" i="4"/>
  <c r="AE891" i="4"/>
  <c r="AE890" i="4"/>
  <c r="AE889" i="4"/>
  <c r="AE888" i="4"/>
  <c r="AE887" i="4"/>
  <c r="AE886" i="4"/>
  <c r="AE885" i="4"/>
  <c r="AE884" i="4"/>
  <c r="AE883" i="4"/>
  <c r="AE882" i="4"/>
  <c r="AE881" i="4"/>
  <c r="AE880" i="4"/>
  <c r="AE879" i="4"/>
  <c r="AE878" i="4"/>
  <c r="AE877" i="4"/>
  <c r="AE876" i="4"/>
  <c r="AE875" i="4"/>
  <c r="AE874" i="4"/>
  <c r="AE873" i="4"/>
  <c r="AE872" i="4"/>
  <c r="AE871" i="4"/>
  <c r="AE870" i="4"/>
  <c r="AE869" i="4"/>
  <c r="AE838" i="4"/>
  <c r="AE837" i="4"/>
  <c r="AE836" i="4"/>
  <c r="AE835" i="4"/>
  <c r="AE834" i="4"/>
  <c r="AE833" i="4"/>
  <c r="AE832" i="4"/>
  <c r="AE831" i="4"/>
  <c r="AE830" i="4"/>
  <c r="AE829" i="4"/>
  <c r="AE828" i="4"/>
  <c r="AE827" i="4"/>
  <c r="AE826" i="4"/>
  <c r="AE825" i="4"/>
  <c r="AE824" i="4"/>
  <c r="AE823" i="4"/>
  <c r="AE822" i="4"/>
  <c r="AE821" i="4"/>
  <c r="AE820" i="4"/>
  <c r="AE819" i="4"/>
  <c r="AE818" i="4"/>
  <c r="AE817" i="4"/>
  <c r="AE816" i="4"/>
  <c r="AE815" i="4"/>
  <c r="AE814" i="4"/>
  <c r="AE813" i="4"/>
  <c r="AE812" i="4"/>
  <c r="AE811" i="4"/>
  <c r="AE810" i="4"/>
  <c r="AE809" i="4"/>
  <c r="AE808" i="4"/>
  <c r="AE807" i="4"/>
  <c r="AE806" i="4"/>
  <c r="AE767" i="4"/>
  <c r="AE766" i="4"/>
  <c r="AE765" i="4"/>
  <c r="AE764" i="4"/>
  <c r="AE763" i="4"/>
  <c r="AE762" i="4"/>
  <c r="AE761" i="4"/>
  <c r="AE760" i="4"/>
  <c r="AE759" i="4"/>
  <c r="AE758" i="4"/>
  <c r="AE757" i="4"/>
  <c r="AE756" i="4"/>
  <c r="AE755" i="4"/>
  <c r="AE754" i="4"/>
  <c r="AE753" i="4"/>
  <c r="AE752" i="4"/>
  <c r="AE751" i="4"/>
  <c r="AE750" i="4"/>
  <c r="AE749" i="4"/>
  <c r="AE748" i="4"/>
  <c r="AE747" i="4"/>
  <c r="AE746" i="4"/>
  <c r="AE745" i="4"/>
  <c r="AE744" i="4"/>
  <c r="AE743" i="4"/>
  <c r="AE742" i="4"/>
  <c r="AE741" i="4"/>
  <c r="AE740" i="4"/>
  <c r="AE739" i="4"/>
  <c r="AE738" i="4"/>
  <c r="AE737" i="4"/>
  <c r="AE736" i="4"/>
  <c r="AE735" i="4"/>
  <c r="AE734" i="4"/>
  <c r="AE733" i="4"/>
  <c r="AE732" i="4"/>
  <c r="AE731" i="4"/>
  <c r="AE730" i="4"/>
  <c r="AE729" i="4"/>
  <c r="AE728" i="4"/>
  <c r="AE727" i="4"/>
  <c r="AE726" i="4"/>
  <c r="AE725" i="4"/>
  <c r="AE724" i="4"/>
  <c r="AE723" i="4"/>
  <c r="AE722" i="4"/>
  <c r="AE721" i="4"/>
  <c r="AE720" i="4"/>
  <c r="AE719" i="4"/>
  <c r="AE718" i="4"/>
  <c r="AE717" i="4"/>
  <c r="AE716" i="4"/>
  <c r="AE715" i="4"/>
  <c r="AE714" i="4"/>
  <c r="AE713" i="4"/>
  <c r="AE712" i="4"/>
  <c r="AE711" i="4"/>
  <c r="AE710" i="4"/>
  <c r="AE709" i="4"/>
  <c r="AE708" i="4"/>
  <c r="AE707" i="4"/>
  <c r="AE706" i="4"/>
  <c r="AE705" i="4"/>
  <c r="AE704" i="4"/>
  <c r="AE703" i="4"/>
  <c r="AE702" i="4"/>
  <c r="AE701" i="4"/>
  <c r="AE700" i="4"/>
  <c r="AE699" i="4"/>
  <c r="AE698" i="4"/>
  <c r="AE697" i="4"/>
  <c r="AE696" i="4"/>
  <c r="AE695" i="4"/>
  <c r="AE694" i="4"/>
  <c r="AE693" i="4"/>
  <c r="AE692" i="4"/>
  <c r="AE691" i="4"/>
  <c r="AE690" i="4"/>
  <c r="AE689" i="4"/>
  <c r="AE688" i="4"/>
  <c r="AE687" i="4"/>
  <c r="AE686" i="4"/>
  <c r="AE685" i="4"/>
  <c r="AE684" i="4"/>
  <c r="AE683" i="4"/>
  <c r="AE682" i="4"/>
  <c r="AE681" i="4"/>
  <c r="AE680" i="4"/>
  <c r="AE679" i="4"/>
  <c r="AE678" i="4"/>
  <c r="AE677" i="4"/>
  <c r="AE676" i="4"/>
  <c r="AE675" i="4"/>
  <c r="AE674" i="4"/>
  <c r="AE673" i="4"/>
  <c r="AE672" i="4"/>
  <c r="AE671" i="4"/>
  <c r="AE670" i="4"/>
  <c r="AE669" i="4"/>
  <c r="AE668" i="4"/>
  <c r="AE667" i="4"/>
  <c r="AE666" i="4"/>
  <c r="AE665" i="4"/>
  <c r="AE664" i="4"/>
  <c r="AE663" i="4"/>
  <c r="AE662" i="4"/>
  <c r="AE661" i="4"/>
  <c r="AE660" i="4"/>
  <c r="AE659" i="4"/>
  <c r="AE658" i="4"/>
  <c r="AE657" i="4"/>
  <c r="AE656" i="4"/>
  <c r="AE655" i="4"/>
  <c r="AE654" i="4"/>
  <c r="AE653" i="4"/>
  <c r="AE652" i="4"/>
  <c r="AE651" i="4"/>
  <c r="AE650" i="4"/>
  <c r="AE649" i="4"/>
  <c r="AE648" i="4"/>
  <c r="AE647" i="4"/>
  <c r="AE646" i="4"/>
  <c r="AE645" i="4"/>
  <c r="AE644" i="4"/>
  <c r="AE643" i="4"/>
  <c r="AE642" i="4"/>
  <c r="AE641" i="4"/>
  <c r="AE640" i="4"/>
  <c r="AE639" i="4"/>
  <c r="AE638" i="4"/>
  <c r="AE637" i="4"/>
  <c r="AE636" i="4"/>
  <c r="AE635" i="4"/>
  <c r="AE634" i="4"/>
  <c r="AE633" i="4"/>
  <c r="AE632" i="4"/>
  <c r="AE631" i="4"/>
  <c r="AE630" i="4"/>
  <c r="AE629" i="4"/>
  <c r="AE628" i="4"/>
  <c r="AE627" i="4"/>
  <c r="AE626" i="4"/>
  <c r="AE625" i="4"/>
  <c r="AE624" i="4"/>
  <c r="AE623" i="4"/>
  <c r="AE622" i="4"/>
  <c r="AE621" i="4"/>
  <c r="AE620" i="4"/>
  <c r="AE619" i="4"/>
  <c r="AE618" i="4"/>
  <c r="AE617" i="4"/>
  <c r="AE616" i="4"/>
  <c r="AE615" i="4"/>
  <c r="AE614" i="4"/>
  <c r="AE613" i="4"/>
  <c r="AE612" i="4"/>
  <c r="AE611" i="4"/>
  <c r="AE610" i="4"/>
  <c r="AE609" i="4"/>
  <c r="AE608" i="4"/>
  <c r="AE607" i="4"/>
  <c r="AE606" i="4"/>
  <c r="AE605" i="4"/>
  <c r="AE604" i="4"/>
  <c r="AE603" i="4"/>
  <c r="AE602" i="4"/>
  <c r="AE601" i="4"/>
  <c r="AE600" i="4"/>
  <c r="AE599" i="4"/>
  <c r="AE598" i="4"/>
  <c r="AE597" i="4"/>
  <c r="AE596" i="4"/>
  <c r="AE595" i="4"/>
  <c r="AE594" i="4"/>
  <c r="AE593" i="4"/>
  <c r="AE592" i="4"/>
  <c r="AE591" i="4"/>
  <c r="AE590" i="4"/>
  <c r="AE589" i="4"/>
  <c r="AE588" i="4"/>
  <c r="AE587" i="4"/>
  <c r="AE586" i="4"/>
  <c r="AE585" i="4"/>
  <c r="AE584" i="4"/>
  <c r="AE583" i="4"/>
  <c r="AE582" i="4"/>
  <c r="AE581" i="4"/>
  <c r="AE580" i="4"/>
  <c r="AE579" i="4"/>
  <c r="AE578" i="4"/>
  <c r="AE577" i="4"/>
  <c r="AE576" i="4"/>
  <c r="AE575" i="4"/>
  <c r="AE574" i="4"/>
  <c r="AE573" i="4"/>
  <c r="AE572" i="4"/>
  <c r="AE571" i="4"/>
  <c r="AE570" i="4"/>
  <c r="AE569" i="4"/>
  <c r="AE568" i="4"/>
  <c r="AE567" i="4"/>
  <c r="AE566" i="4"/>
  <c r="AE565" i="4"/>
  <c r="AE564" i="4"/>
  <c r="AE563" i="4"/>
  <c r="AE562" i="4"/>
  <c r="AE561" i="4"/>
  <c r="AE560" i="4"/>
  <c r="AE559" i="4"/>
  <c r="AE558" i="4"/>
  <c r="AE557" i="4"/>
  <c r="AE556" i="4"/>
  <c r="AE555" i="4"/>
  <c r="AE554" i="4"/>
  <c r="AE553" i="4"/>
  <c r="AE552" i="4"/>
  <c r="AE551" i="4"/>
  <c r="AE550" i="4"/>
  <c r="AE549" i="4"/>
  <c r="AE548" i="4"/>
  <c r="AE547" i="4"/>
  <c r="AE546" i="4"/>
  <c r="AE545" i="4"/>
  <c r="AE544" i="4"/>
  <c r="AE543" i="4"/>
  <c r="AE542" i="4"/>
  <c r="AE541" i="4"/>
  <c r="AE540" i="4"/>
  <c r="AE539" i="4"/>
  <c r="AE538" i="4"/>
  <c r="AE537" i="4"/>
  <c r="AE536" i="4"/>
  <c r="AE535" i="4"/>
  <c r="AE534" i="4"/>
  <c r="AE533" i="4"/>
  <c r="AE532" i="4"/>
  <c r="AE531" i="4"/>
  <c r="AE530" i="4"/>
  <c r="AE529" i="4"/>
  <c r="AE528" i="4"/>
  <c r="AE527" i="4"/>
  <c r="AE526" i="4"/>
  <c r="AE525" i="4"/>
  <c r="AE524" i="4"/>
  <c r="AE523" i="4"/>
  <c r="AE522" i="4"/>
  <c r="AE521" i="4"/>
  <c r="AE520" i="4"/>
  <c r="AE519" i="4"/>
  <c r="AE518" i="4"/>
  <c r="AE517" i="4"/>
  <c r="AE516" i="4"/>
  <c r="AE515" i="4"/>
  <c r="AE514" i="4"/>
  <c r="AE513" i="4"/>
  <c r="AE512" i="4"/>
  <c r="AE511" i="4"/>
  <c r="AE510" i="4"/>
  <c r="AE509" i="4"/>
  <c r="AE508" i="4"/>
  <c r="AE507" i="4"/>
  <c r="AE506" i="4"/>
  <c r="AE505" i="4"/>
  <c r="AE504" i="4"/>
  <c r="AE503" i="4"/>
  <c r="AE502" i="4"/>
  <c r="AE501" i="4"/>
  <c r="AE500" i="4"/>
  <c r="AE499" i="4"/>
  <c r="AE498" i="4"/>
  <c r="AE497" i="4"/>
  <c r="AE496" i="4"/>
  <c r="AE495" i="4"/>
  <c r="AE494" i="4"/>
  <c r="AE493" i="4"/>
  <c r="AE492" i="4"/>
  <c r="AE491" i="4"/>
  <c r="AE490" i="4"/>
  <c r="AE489" i="4"/>
  <c r="AE488" i="4"/>
  <c r="AE487" i="4"/>
  <c r="AE486" i="4"/>
  <c r="AE485" i="4"/>
  <c r="AE484" i="4"/>
  <c r="AE483" i="4"/>
  <c r="AE482" i="4"/>
  <c r="AE481" i="4"/>
  <c r="AE480" i="4"/>
  <c r="AE479" i="4"/>
  <c r="AE478" i="4"/>
  <c r="AE477" i="4"/>
  <c r="AE476" i="4"/>
  <c r="AE475" i="4"/>
  <c r="AE444" i="4"/>
  <c r="AE443" i="4"/>
  <c r="AE442" i="4"/>
  <c r="AE441" i="4"/>
  <c r="AE440" i="4"/>
  <c r="AE439" i="4"/>
  <c r="AE438" i="4"/>
  <c r="AE437" i="4"/>
  <c r="AE436" i="4"/>
  <c r="AE435" i="4"/>
  <c r="AE434" i="4"/>
  <c r="AE433" i="4"/>
  <c r="AE432" i="4"/>
  <c r="AE431" i="4"/>
  <c r="AE430" i="4"/>
  <c r="AE429" i="4"/>
  <c r="AE428" i="4"/>
  <c r="AE427" i="4"/>
  <c r="AE426" i="4"/>
  <c r="AE425" i="4"/>
  <c r="AE424" i="4"/>
  <c r="AE423" i="4"/>
  <c r="AE422" i="4"/>
  <c r="AE421" i="4"/>
  <c r="AE420" i="4"/>
  <c r="AE419" i="4"/>
  <c r="AE418" i="4"/>
  <c r="AE417" i="4"/>
  <c r="AE416" i="4"/>
  <c r="AE415" i="4"/>
  <c r="AE414" i="4"/>
  <c r="AE413" i="4"/>
  <c r="AE412" i="4"/>
  <c r="AE411" i="4"/>
  <c r="AE410" i="4"/>
  <c r="AE409" i="4"/>
  <c r="AE408" i="4"/>
  <c r="AE407" i="4"/>
  <c r="AE406" i="4"/>
  <c r="AE405" i="4"/>
  <c r="AE404" i="4"/>
  <c r="AE403" i="4"/>
  <c r="AE402" i="4"/>
  <c r="AE401" i="4"/>
  <c r="AE400" i="4"/>
  <c r="AE399" i="4"/>
  <c r="AE398" i="4"/>
  <c r="AE397" i="4"/>
  <c r="AE396" i="4"/>
  <c r="AE395" i="4"/>
  <c r="AE394" i="4"/>
  <c r="AE393" i="4"/>
  <c r="AE392" i="4"/>
  <c r="AE391" i="4"/>
  <c r="AE390" i="4"/>
  <c r="AE389" i="4"/>
  <c r="AE388" i="4"/>
  <c r="AE387" i="4"/>
  <c r="AE386" i="4"/>
  <c r="AE385" i="4"/>
  <c r="AE384" i="4"/>
  <c r="AE383" i="4"/>
  <c r="AE382" i="4"/>
  <c r="AE381" i="4"/>
  <c r="AE380" i="4"/>
  <c r="AE379" i="4"/>
  <c r="AE378" i="4"/>
  <c r="AE377" i="4"/>
  <c r="AE376" i="4"/>
  <c r="AE375" i="4"/>
  <c r="AE374" i="4"/>
  <c r="AE373" i="4"/>
  <c r="AE372" i="4"/>
  <c r="AE371" i="4"/>
  <c r="AE370" i="4"/>
  <c r="AE369" i="4"/>
  <c r="AE368" i="4"/>
  <c r="AE367" i="4"/>
  <c r="AE366" i="4"/>
  <c r="AE365" i="4"/>
  <c r="AE364" i="4"/>
  <c r="AE363" i="4"/>
  <c r="AE362" i="4"/>
  <c r="AE361" i="4"/>
  <c r="AE360" i="4"/>
  <c r="AE359" i="4"/>
  <c r="AE358" i="4"/>
  <c r="AE357" i="4"/>
  <c r="AE356" i="4"/>
  <c r="AE355" i="4"/>
  <c r="AE354" i="4"/>
  <c r="AE353" i="4"/>
  <c r="AE352" i="4"/>
  <c r="AE351" i="4"/>
  <c r="AE350" i="4"/>
  <c r="AE349" i="4"/>
  <c r="AE348" i="4"/>
  <c r="AE347" i="4"/>
  <c r="AE346" i="4"/>
  <c r="AE345" i="4"/>
  <c r="AE344" i="4"/>
  <c r="AE343" i="4"/>
  <c r="AE342" i="4"/>
  <c r="AE341" i="4"/>
  <c r="AE340" i="4"/>
  <c r="AE339" i="4"/>
  <c r="AE338" i="4"/>
  <c r="AE337" i="4"/>
  <c r="AE336" i="4"/>
  <c r="AE335" i="4"/>
  <c r="AE334" i="4"/>
  <c r="AE333" i="4"/>
  <c r="AE332" i="4"/>
  <c r="AE331" i="4"/>
  <c r="AE330" i="4"/>
  <c r="AE329" i="4"/>
  <c r="AE328" i="4"/>
  <c r="AE327" i="4"/>
  <c r="AE326" i="4"/>
  <c r="AE325" i="4"/>
  <c r="AE324" i="4"/>
  <c r="AE323" i="4"/>
  <c r="AE322" i="4"/>
  <c r="AE321" i="4"/>
  <c r="AE320" i="4"/>
  <c r="AE319" i="4"/>
  <c r="AE318" i="4"/>
  <c r="AE317" i="4"/>
  <c r="AE316" i="4"/>
  <c r="AE315" i="4"/>
  <c r="AE314" i="4"/>
  <c r="AE313" i="4"/>
  <c r="AE312" i="4"/>
  <c r="AE311" i="4"/>
  <c r="AE310" i="4"/>
  <c r="AE309" i="4"/>
  <c r="AE308" i="4"/>
  <c r="AE307" i="4"/>
  <c r="AE306" i="4"/>
  <c r="AE305" i="4"/>
  <c r="AE304" i="4"/>
  <c r="AE303" i="4"/>
  <c r="AE302" i="4"/>
  <c r="AE301" i="4"/>
  <c r="AE300" i="4"/>
  <c r="AE299" i="4"/>
  <c r="AE298" i="4"/>
  <c r="AE297" i="4"/>
  <c r="AE296" i="4"/>
  <c r="AE295" i="4"/>
  <c r="AE294" i="4"/>
  <c r="AE293" i="4"/>
  <c r="AE292" i="4"/>
  <c r="AE291" i="4"/>
  <c r="AE290" i="4"/>
  <c r="AE289" i="4"/>
  <c r="AE288" i="4"/>
  <c r="AE287" i="4"/>
  <c r="AE286" i="4"/>
  <c r="AE285" i="4"/>
  <c r="AE284" i="4"/>
  <c r="AE283" i="4"/>
  <c r="AE282" i="4"/>
  <c r="AE281" i="4"/>
  <c r="AE280" i="4"/>
  <c r="AE279" i="4"/>
  <c r="AE278" i="4"/>
  <c r="AE277" i="4"/>
  <c r="AE276" i="4"/>
  <c r="AE275" i="4"/>
  <c r="AE274" i="4"/>
  <c r="AE273" i="4"/>
  <c r="AE272" i="4"/>
  <c r="AE271" i="4"/>
  <c r="AE270" i="4"/>
  <c r="AE269" i="4"/>
  <c r="AE268" i="4"/>
  <c r="AE267" i="4"/>
  <c r="AE266" i="4"/>
  <c r="AE265" i="4"/>
  <c r="AE264" i="4"/>
  <c r="AE263" i="4"/>
  <c r="AE262" i="4"/>
  <c r="AE261" i="4"/>
  <c r="AE260" i="4"/>
  <c r="AE259" i="4"/>
  <c r="AE258" i="4"/>
  <c r="AE257" i="4"/>
  <c r="AE256" i="4"/>
  <c r="AE255" i="4"/>
  <c r="AE254" i="4"/>
  <c r="AE253" i="4"/>
  <c r="AE252" i="4"/>
  <c r="AE251" i="4"/>
  <c r="AE250" i="4"/>
  <c r="AE249" i="4"/>
  <c r="AE248" i="4"/>
  <c r="AE247" i="4"/>
  <c r="AE246" i="4"/>
  <c r="AE245" i="4"/>
  <c r="AE244" i="4"/>
  <c r="AE243" i="4"/>
  <c r="AE242" i="4"/>
  <c r="AE241" i="4"/>
  <c r="AE240" i="4"/>
  <c r="AE239" i="4"/>
  <c r="AE238" i="4"/>
  <c r="AE237" i="4"/>
  <c r="AE236" i="4"/>
  <c r="AE235" i="4"/>
  <c r="AE234" i="4"/>
  <c r="AE233" i="4"/>
  <c r="AE232" i="4"/>
  <c r="AE231" i="4"/>
  <c r="AE230" i="4"/>
  <c r="AE229" i="4"/>
  <c r="AE228" i="4"/>
  <c r="AE227" i="4"/>
  <c r="AE226" i="4"/>
  <c r="AE225" i="4"/>
  <c r="AE224" i="4"/>
  <c r="AE223" i="4"/>
  <c r="AE222" i="4"/>
  <c r="AE221" i="4"/>
  <c r="AE220" i="4"/>
  <c r="AE219" i="4"/>
  <c r="AE218" i="4"/>
  <c r="AE217" i="4"/>
  <c r="AE216" i="4"/>
  <c r="AE215" i="4"/>
  <c r="AE214" i="4"/>
  <c r="AE213" i="4"/>
  <c r="AE212" i="4"/>
  <c r="AE211" i="4"/>
  <c r="AE210" i="4"/>
  <c r="AE209" i="4"/>
  <c r="AE208" i="4"/>
  <c r="AE207" i="4"/>
  <c r="AE206" i="4"/>
  <c r="AE205" i="4"/>
  <c r="AE204" i="4"/>
  <c r="AE203" i="4"/>
  <c r="AE202" i="4"/>
  <c r="AE201" i="4"/>
  <c r="AE200" i="4"/>
  <c r="AE199" i="4"/>
  <c r="AE198" i="4"/>
  <c r="AE197" i="4"/>
  <c r="AE196" i="4"/>
  <c r="AE195" i="4"/>
  <c r="AE194" i="4"/>
  <c r="AE193" i="4"/>
  <c r="AE192" i="4"/>
  <c r="AE191" i="4"/>
  <c r="AE190" i="4"/>
  <c r="AE189" i="4"/>
  <c r="AE188" i="4"/>
  <c r="AE187" i="4"/>
  <c r="AE186" i="4"/>
  <c r="AE185" i="4"/>
  <c r="AE184" i="4"/>
  <c r="AE183" i="4"/>
  <c r="AE182" i="4"/>
  <c r="AE181" i="4"/>
  <c r="AE180" i="4"/>
  <c r="AE179" i="4"/>
  <c r="AE178" i="4"/>
  <c r="AE177" i="4"/>
  <c r="AE176" i="4"/>
  <c r="AE175" i="4"/>
  <c r="AE174" i="4"/>
  <c r="AE173" i="4"/>
  <c r="AE172" i="4"/>
  <c r="AE171" i="4"/>
  <c r="AE170" i="4"/>
  <c r="AE169" i="4"/>
  <c r="AE168" i="4"/>
  <c r="AE167" i="4"/>
  <c r="AE166" i="4"/>
  <c r="AE165" i="4"/>
  <c r="AE164" i="4"/>
  <c r="AE163" i="4"/>
  <c r="AE162" i="4"/>
  <c r="AE161" i="4"/>
  <c r="AE160" i="4"/>
  <c r="AE159" i="4"/>
  <c r="AE158" i="4"/>
  <c r="AE157" i="4"/>
  <c r="AE156" i="4"/>
  <c r="AE155" i="4"/>
  <c r="AE154" i="4"/>
  <c r="AE153" i="4"/>
  <c r="AE152" i="4"/>
  <c r="AE151" i="4"/>
  <c r="AE150" i="4"/>
  <c r="AE149" i="4"/>
  <c r="AE148" i="4"/>
  <c r="AE147" i="4"/>
  <c r="AE146" i="4"/>
  <c r="AE145" i="4"/>
  <c r="AE144" i="4"/>
  <c r="AE143" i="4"/>
  <c r="AE142" i="4"/>
  <c r="AE141" i="4"/>
  <c r="AE140" i="4"/>
  <c r="AE139" i="4"/>
  <c r="AE138" i="4"/>
  <c r="AE137" i="4"/>
  <c r="AE136" i="4"/>
  <c r="AE135" i="4"/>
  <c r="AE134" i="4"/>
  <c r="AE133" i="4"/>
  <c r="AE132" i="4"/>
  <c r="AE131" i="4"/>
  <c r="AE130" i="4"/>
  <c r="AE129" i="4"/>
  <c r="AE128" i="4"/>
  <c r="AE127" i="4"/>
  <c r="AE126" i="4"/>
  <c r="AE125" i="4"/>
  <c r="AE124" i="4"/>
  <c r="AE123" i="4"/>
  <c r="AE122" i="4"/>
  <c r="AE121" i="4"/>
  <c r="AE120" i="4"/>
  <c r="AE119" i="4"/>
  <c r="AE118" i="4"/>
  <c r="AE117" i="4"/>
  <c r="AE116" i="4"/>
  <c r="AE115" i="4"/>
  <c r="AE114" i="4"/>
  <c r="AE113" i="4"/>
  <c r="AE112" i="4"/>
  <c r="AE111" i="4"/>
  <c r="AE110" i="4"/>
  <c r="AE109" i="4"/>
  <c r="AE108" i="4"/>
  <c r="AE107" i="4"/>
  <c r="AE106" i="4"/>
  <c r="AE105" i="4"/>
  <c r="AE104" i="4"/>
  <c r="AE103" i="4"/>
  <c r="AE102" i="4"/>
  <c r="AE101" i="4"/>
  <c r="AE100" i="4"/>
  <c r="AE99" i="4"/>
  <c r="AE98" i="4"/>
  <c r="AE97" i="4"/>
  <c r="AE96" i="4"/>
  <c r="AE95" i="4"/>
  <c r="AE94" i="4"/>
  <c r="AE93" i="4"/>
  <c r="AE92" i="4"/>
  <c r="AE91" i="4"/>
  <c r="AE90" i="4"/>
  <c r="AE89" i="4"/>
  <c r="AE88" i="4"/>
  <c r="AE87" i="4"/>
  <c r="AE86" i="4"/>
  <c r="AE85" i="4"/>
  <c r="AE84" i="4"/>
  <c r="AE83" i="4"/>
  <c r="AE82" i="4"/>
  <c r="AE81" i="4"/>
  <c r="AE80" i="4"/>
  <c r="AE79" i="4"/>
  <c r="AE78" i="4"/>
  <c r="AE77" i="4"/>
  <c r="AE76" i="4"/>
  <c r="AE75" i="4"/>
  <c r="AE74" i="4"/>
  <c r="AE73" i="4"/>
  <c r="AE72" i="4"/>
  <c r="AE71" i="4"/>
  <c r="AE70" i="4"/>
  <c r="AE69" i="4"/>
  <c r="AE68" i="4"/>
  <c r="AE67" i="4"/>
  <c r="AE66" i="4"/>
  <c r="AE65" i="4"/>
  <c r="AE64" i="4"/>
  <c r="AE63" i="4"/>
  <c r="AE62" i="4"/>
  <c r="AE61" i="4"/>
  <c r="AE60" i="4"/>
  <c r="AE59" i="4"/>
  <c r="AE58" i="4"/>
  <c r="AE57" i="4"/>
  <c r="AE56" i="4"/>
  <c r="AE55" i="4"/>
  <c r="AE54" i="4"/>
  <c r="AE53" i="4"/>
  <c r="AE52" i="4"/>
  <c r="AE51" i="4"/>
  <c r="AE50" i="4"/>
  <c r="AE49" i="4"/>
  <c r="AE48" i="4"/>
  <c r="AE47" i="4"/>
  <c r="AE46" i="4"/>
  <c r="AE45" i="4"/>
  <c r="AE44" i="4"/>
  <c r="AE43" i="4"/>
  <c r="AE42" i="4"/>
  <c r="AE41" i="4"/>
  <c r="AE40" i="4"/>
  <c r="AE39" i="4"/>
  <c r="AE38" i="4"/>
  <c r="AE37" i="4"/>
  <c r="AE36" i="4"/>
  <c r="AE35" i="4"/>
  <c r="AE34" i="4"/>
  <c r="AE33" i="4"/>
  <c r="AE32" i="4"/>
  <c r="AE31" i="4"/>
  <c r="AE30" i="4"/>
  <c r="AE29" i="4"/>
  <c r="AE28" i="4"/>
  <c r="AE27" i="4"/>
  <c r="AE26" i="4"/>
  <c r="AE25" i="4"/>
  <c r="AE24" i="4"/>
  <c r="AE23" i="4"/>
  <c r="AE22" i="4"/>
  <c r="AE21" i="4"/>
  <c r="AE20" i="4"/>
  <c r="AE19" i="4"/>
  <c r="AE18" i="4"/>
  <c r="AE17" i="4"/>
  <c r="AE16" i="4"/>
  <c r="AE15" i="4"/>
  <c r="AE14" i="4"/>
  <c r="AE13" i="4"/>
  <c r="AE12" i="4"/>
  <c r="AE11" i="4"/>
  <c r="AE10" i="4"/>
  <c r="AE9" i="4"/>
  <c r="AE8" i="4"/>
  <c r="AE7" i="4"/>
  <c r="AE6" i="4"/>
  <c r="AE5" i="4"/>
  <c r="AE4" i="4"/>
  <c r="AE3" i="4"/>
  <c r="AE2" i="4"/>
  <c r="C3907" i="4" l="1"/>
  <c r="D3907" i="4" s="1"/>
  <c r="E3907" i="4" s="1"/>
  <c r="C3904" i="4"/>
  <c r="D3904" i="4" s="1"/>
  <c r="E3904" i="4" s="1"/>
  <c r="C3889" i="4"/>
  <c r="D3889" i="4" s="1"/>
  <c r="E3889" i="4" s="1"/>
  <c r="C3903" i="4"/>
  <c r="D3903" i="4" s="1"/>
  <c r="E3903" i="4" s="1"/>
  <c r="C3899" i="4"/>
  <c r="D3899" i="4" s="1"/>
  <c r="E3899" i="4" s="1"/>
  <c r="C3896" i="4"/>
  <c r="D3896" i="4" s="1"/>
  <c r="E3896" i="4" s="1"/>
  <c r="C3901" i="4"/>
  <c r="D3901" i="4" s="1"/>
  <c r="E3901" i="4" s="1"/>
  <c r="C3891" i="4"/>
  <c r="D3891" i="4" s="1"/>
  <c r="E3891" i="4" s="1"/>
  <c r="C3888" i="4"/>
  <c r="D3888" i="4" s="1"/>
  <c r="E3888" i="4" s="1"/>
  <c r="C3909" i="4"/>
  <c r="D3909" i="4" s="1"/>
  <c r="E3909" i="4" s="1"/>
  <c r="C3893" i="4"/>
  <c r="D3893" i="4" s="1"/>
  <c r="E3893" i="4" s="1"/>
  <c r="C3916" i="4"/>
  <c r="D3916" i="4" s="1"/>
  <c r="E3916" i="4" s="1"/>
  <c r="C3914" i="4"/>
  <c r="D3914" i="4" s="1"/>
  <c r="E3914" i="4" s="1"/>
  <c r="C3918" i="4"/>
  <c r="D3918" i="4" s="1"/>
  <c r="E3918" i="4" s="1"/>
  <c r="C3895" i="4"/>
  <c r="D3895" i="4" s="1"/>
  <c r="E3895" i="4" s="1"/>
  <c r="C3908" i="4"/>
  <c r="D3908" i="4" s="1"/>
  <c r="E3908" i="4" s="1"/>
  <c r="C3906" i="4"/>
  <c r="D3906" i="4" s="1"/>
  <c r="E3906" i="4" s="1"/>
  <c r="C3910" i="4"/>
  <c r="D3910" i="4" s="1"/>
  <c r="E3910" i="4" s="1"/>
  <c r="C3887" i="4"/>
  <c r="D3887" i="4" s="1"/>
  <c r="E3887" i="4" s="1"/>
  <c r="C3900" i="4"/>
  <c r="D3900" i="4" s="1"/>
  <c r="E3900" i="4" s="1"/>
  <c r="C3898" i="4"/>
  <c r="D3898" i="4" s="1"/>
  <c r="E3898" i="4" s="1"/>
  <c r="C3902" i="4"/>
  <c r="D3902" i="4" s="1"/>
  <c r="E3902" i="4" s="1"/>
  <c r="C3917" i="4"/>
  <c r="D3917" i="4" s="1"/>
  <c r="E3917" i="4" s="1"/>
  <c r="C3913" i="4"/>
  <c r="D3913" i="4" s="1"/>
  <c r="E3913" i="4" s="1"/>
  <c r="C3886" i="4"/>
  <c r="D3886" i="4" s="1"/>
  <c r="E3886" i="4" s="1"/>
  <c r="C3892" i="4"/>
  <c r="D3892" i="4" s="1"/>
  <c r="E3892" i="4" s="1"/>
  <c r="C3890" i="4"/>
  <c r="D3890" i="4" s="1"/>
  <c r="E3890" i="4" s="1"/>
  <c r="C3894" i="4"/>
  <c r="D3894" i="4" s="1"/>
  <c r="E3894" i="4" s="1"/>
  <c r="C3911" i="4"/>
  <c r="D3911" i="4" s="1"/>
  <c r="E3911" i="4" s="1"/>
  <c r="C3915" i="4"/>
  <c r="D3915" i="4" s="1"/>
  <c r="E3915" i="4" s="1"/>
  <c r="C3912" i="4"/>
  <c r="D3912" i="4" s="1"/>
  <c r="E3912" i="4" s="1"/>
  <c r="D573" i="2"/>
  <c r="E573" i="2" s="1"/>
  <c r="C3905" i="4"/>
  <c r="D3905" i="4" s="1"/>
  <c r="E3905" i="4" s="1"/>
  <c r="C4139" i="4"/>
  <c r="D4139" i="4" s="1"/>
  <c r="E4139" i="4" s="1"/>
  <c r="C4115" i="4"/>
  <c r="D4115" i="4" s="1"/>
  <c r="E4115" i="4" s="1"/>
  <c r="C4120" i="4"/>
  <c r="D4120" i="4" s="1"/>
  <c r="E4120" i="4" s="1"/>
  <c r="C4112" i="4"/>
  <c r="D4112" i="4" s="1"/>
  <c r="E4112" i="4" s="1"/>
  <c r="C4119" i="4"/>
  <c r="D4119" i="4" s="1"/>
  <c r="E4119" i="4" s="1"/>
  <c r="C4111" i="4"/>
  <c r="D4111" i="4" s="1"/>
  <c r="E4111" i="4" s="1"/>
  <c r="C4116" i="4"/>
  <c r="D4116" i="4" s="1"/>
  <c r="E4116" i="4" s="1"/>
  <c r="C4123" i="4"/>
  <c r="D4123" i="4" s="1"/>
  <c r="E4123" i="4" s="1"/>
  <c r="D612" i="2"/>
  <c r="E612" i="2" s="1"/>
  <c r="D604" i="2"/>
  <c r="E604" i="2" s="1"/>
  <c r="C4113" i="4"/>
  <c r="D4113" i="4" s="1"/>
  <c r="E4113" i="4" s="1"/>
  <c r="C3648" i="4"/>
  <c r="D3648" i="4" s="1"/>
  <c r="E3648" i="4" s="1"/>
  <c r="C5794" i="4"/>
  <c r="D5794" i="4" s="1"/>
  <c r="E5794" i="4" s="1"/>
  <c r="C5798" i="4"/>
  <c r="D5798" i="4" s="1"/>
  <c r="E5798" i="4" s="1"/>
  <c r="C5799" i="4"/>
  <c r="D5799" i="4" s="1"/>
  <c r="E5799" i="4" s="1"/>
  <c r="C5800" i="4"/>
  <c r="D5800" i="4" s="1"/>
  <c r="E5800" i="4" s="1"/>
  <c r="C5795" i="4"/>
  <c r="D5795" i="4" s="1"/>
  <c r="E5795" i="4" s="1"/>
  <c r="C5793" i="4"/>
  <c r="D5793" i="4" s="1"/>
  <c r="E5793" i="4" s="1"/>
  <c r="D796" i="2"/>
  <c r="E796" i="2" s="1"/>
  <c r="C5796" i="4"/>
  <c r="D5796" i="4" s="1"/>
  <c r="E5796" i="4" s="1"/>
  <c r="C5797" i="4"/>
  <c r="D5797" i="4" s="1"/>
  <c r="E5797" i="4" s="1"/>
  <c r="C5801" i="4"/>
  <c r="D5801" i="4" s="1"/>
  <c r="E5801" i="4" s="1"/>
  <c r="C3664" i="4"/>
  <c r="D3664" i="4" s="1"/>
  <c r="E3664" i="4" s="1"/>
  <c r="C4128" i="4"/>
  <c r="D4128" i="4" s="1"/>
  <c r="E4128" i="4" s="1"/>
  <c r="C4098" i="4"/>
  <c r="D4098" i="4" s="1"/>
  <c r="E4098" i="4" s="1"/>
  <c r="C3658" i="4"/>
  <c r="D3658" i="4" s="1"/>
  <c r="E3658" i="4" s="1"/>
  <c r="C5807" i="4"/>
  <c r="D5807" i="4" s="1"/>
  <c r="E5807" i="4" s="1"/>
  <c r="C5815" i="4"/>
  <c r="D5815" i="4" s="1"/>
  <c r="E5815" i="4" s="1"/>
  <c r="C5823" i="4"/>
  <c r="D5823" i="4" s="1"/>
  <c r="E5823" i="4" s="1"/>
  <c r="C5811" i="4"/>
  <c r="D5811" i="4" s="1"/>
  <c r="E5811" i="4" s="1"/>
  <c r="C5828" i="4"/>
  <c r="D5828" i="4" s="1"/>
  <c r="E5828" i="4" s="1"/>
  <c r="C5813" i="4"/>
  <c r="D5813" i="4" s="1"/>
  <c r="E5813" i="4" s="1"/>
  <c r="C5802" i="4"/>
  <c r="D5802" i="4" s="1"/>
  <c r="E5802" i="4" s="1"/>
  <c r="C5808" i="4"/>
  <c r="D5808" i="4" s="1"/>
  <c r="E5808" i="4" s="1"/>
  <c r="C5816" i="4"/>
  <c r="D5816" i="4" s="1"/>
  <c r="E5816" i="4" s="1"/>
  <c r="C5824" i="4"/>
  <c r="D5824" i="4" s="1"/>
  <c r="E5824" i="4" s="1"/>
  <c r="C5809" i="4"/>
  <c r="D5809" i="4" s="1"/>
  <c r="E5809" i="4" s="1"/>
  <c r="C5817" i="4"/>
  <c r="D5817" i="4" s="1"/>
  <c r="E5817" i="4" s="1"/>
  <c r="C5825" i="4"/>
  <c r="D5825" i="4" s="1"/>
  <c r="E5825" i="4" s="1"/>
  <c r="C5804" i="4"/>
  <c r="D5804" i="4" s="1"/>
  <c r="E5804" i="4" s="1"/>
  <c r="C5812" i="4"/>
  <c r="D5812" i="4" s="1"/>
  <c r="E5812" i="4" s="1"/>
  <c r="C5820" i="4"/>
  <c r="D5820" i="4" s="1"/>
  <c r="E5820" i="4" s="1"/>
  <c r="C5805" i="4"/>
  <c r="D5805" i="4" s="1"/>
  <c r="E5805" i="4" s="1"/>
  <c r="C5821" i="4"/>
  <c r="D5821" i="4" s="1"/>
  <c r="E5821" i="4" s="1"/>
  <c r="C5829" i="4"/>
  <c r="D5829" i="4" s="1"/>
  <c r="E5829" i="4" s="1"/>
  <c r="C5810" i="4"/>
  <c r="D5810" i="4" s="1"/>
  <c r="E5810" i="4" s="1"/>
  <c r="C5818" i="4"/>
  <c r="D5818" i="4" s="1"/>
  <c r="E5818" i="4" s="1"/>
  <c r="C5826" i="4"/>
  <c r="D5826" i="4" s="1"/>
  <c r="E5826" i="4" s="1"/>
  <c r="D799" i="2"/>
  <c r="E799" i="2" s="1"/>
  <c r="C5803" i="4"/>
  <c r="D5803" i="4" s="1"/>
  <c r="E5803" i="4" s="1"/>
  <c r="C5819" i="4"/>
  <c r="D5819" i="4" s="1"/>
  <c r="E5819" i="4" s="1"/>
  <c r="C5827" i="4"/>
  <c r="D5827" i="4" s="1"/>
  <c r="E5827" i="4" s="1"/>
  <c r="C5814" i="4"/>
  <c r="D5814" i="4" s="1"/>
  <c r="E5814" i="4" s="1"/>
  <c r="C5806" i="4"/>
  <c r="D5806" i="4" s="1"/>
  <c r="E5806" i="4" s="1"/>
  <c r="C5822" i="4"/>
  <c r="D5822" i="4" s="1"/>
  <c r="E5822" i="4" s="1"/>
  <c r="C4142" i="4"/>
  <c r="D4142" i="4" s="1"/>
  <c r="E4142" i="4" s="1"/>
  <c r="C3663" i="4"/>
  <c r="D3663" i="4" s="1"/>
  <c r="E3663" i="4" s="1"/>
  <c r="D786" i="2"/>
  <c r="E786" i="2" s="1"/>
  <c r="C5759" i="4"/>
  <c r="D5759" i="4" s="1"/>
  <c r="E5759" i="4" s="1"/>
  <c r="C5767" i="4"/>
  <c r="D5767" i="4" s="1"/>
  <c r="E5767" i="4" s="1"/>
  <c r="C5739" i="4"/>
  <c r="D5739" i="4" s="1"/>
  <c r="E5739" i="4" s="1"/>
  <c r="C5747" i="4"/>
  <c r="D5747" i="4" s="1"/>
  <c r="E5747" i="4" s="1"/>
  <c r="C5755" i="4"/>
  <c r="D5755" i="4" s="1"/>
  <c r="E5755" i="4" s="1"/>
  <c r="C5761" i="4"/>
  <c r="D5761" i="4" s="1"/>
  <c r="E5761" i="4" s="1"/>
  <c r="C5741" i="4"/>
  <c r="D5741" i="4" s="1"/>
  <c r="E5741" i="4" s="1"/>
  <c r="C5744" i="4"/>
  <c r="D5744" i="4" s="1"/>
  <c r="E5744" i="4" s="1"/>
  <c r="C5765" i="4"/>
  <c r="D5765" i="4" s="1"/>
  <c r="E5765" i="4" s="1"/>
  <c r="C5737" i="4"/>
  <c r="D5737" i="4" s="1"/>
  <c r="E5737" i="4" s="1"/>
  <c r="C5753" i="4"/>
  <c r="D5753" i="4" s="1"/>
  <c r="E5753" i="4" s="1"/>
  <c r="C5760" i="4"/>
  <c r="D5760" i="4" s="1"/>
  <c r="E5760" i="4" s="1"/>
  <c r="C5768" i="4"/>
  <c r="D5768" i="4" s="1"/>
  <c r="E5768" i="4" s="1"/>
  <c r="C5740" i="4"/>
  <c r="D5740" i="4" s="1"/>
  <c r="E5740" i="4" s="1"/>
  <c r="C5748" i="4"/>
  <c r="D5748" i="4" s="1"/>
  <c r="E5748" i="4" s="1"/>
  <c r="C5735" i="4"/>
  <c r="D5735" i="4" s="1"/>
  <c r="E5735" i="4" s="1"/>
  <c r="C5749" i="4"/>
  <c r="D5749" i="4" s="1"/>
  <c r="E5749" i="4" s="1"/>
  <c r="C5743" i="4"/>
  <c r="D5743" i="4" s="1"/>
  <c r="E5743" i="4" s="1"/>
  <c r="C5756" i="4"/>
  <c r="D5756" i="4" s="1"/>
  <c r="E5756" i="4" s="1"/>
  <c r="C5764" i="4"/>
  <c r="D5764" i="4" s="1"/>
  <c r="E5764" i="4" s="1"/>
  <c r="C5736" i="4"/>
  <c r="D5736" i="4" s="1"/>
  <c r="E5736" i="4" s="1"/>
  <c r="C5752" i="4"/>
  <c r="D5752" i="4" s="1"/>
  <c r="E5752" i="4" s="1"/>
  <c r="C5757" i="4"/>
  <c r="D5757" i="4" s="1"/>
  <c r="E5757" i="4" s="1"/>
  <c r="C5745" i="4"/>
  <c r="D5745" i="4" s="1"/>
  <c r="E5745" i="4" s="1"/>
  <c r="C5762" i="4"/>
  <c r="D5762" i="4" s="1"/>
  <c r="E5762" i="4" s="1"/>
  <c r="C5742" i="4"/>
  <c r="D5742" i="4" s="1"/>
  <c r="E5742" i="4" s="1"/>
  <c r="C5750" i="4"/>
  <c r="D5750" i="4" s="1"/>
  <c r="E5750" i="4" s="1"/>
  <c r="C5763" i="4"/>
  <c r="D5763" i="4" s="1"/>
  <c r="E5763" i="4" s="1"/>
  <c r="C5751" i="4"/>
  <c r="D5751" i="4" s="1"/>
  <c r="E5751" i="4" s="1"/>
  <c r="C5746" i="4"/>
  <c r="D5746" i="4" s="1"/>
  <c r="E5746" i="4" s="1"/>
  <c r="C5766" i="4"/>
  <c r="D5766" i="4" s="1"/>
  <c r="E5766" i="4" s="1"/>
  <c r="C5754" i="4"/>
  <c r="D5754" i="4" s="1"/>
  <c r="E5754" i="4" s="1"/>
  <c r="C5738" i="4"/>
  <c r="D5738" i="4" s="1"/>
  <c r="E5738" i="4" s="1"/>
  <c r="C5758" i="4"/>
  <c r="D5758" i="4" s="1"/>
  <c r="E5758" i="4" s="1"/>
  <c r="C5770" i="4"/>
  <c r="D5770" i="4" s="1"/>
  <c r="E5770" i="4" s="1"/>
  <c r="C5769" i="4"/>
  <c r="D5769" i="4" s="1"/>
  <c r="E5769" i="4" s="1"/>
  <c r="C5771" i="4"/>
  <c r="D5771" i="4" s="1"/>
  <c r="E5771" i="4" s="1"/>
  <c r="C5772" i="4"/>
  <c r="D5772" i="4" s="1"/>
  <c r="E5772" i="4" s="1"/>
  <c r="C5773" i="4"/>
  <c r="D5773" i="4" s="1"/>
  <c r="E5773" i="4" s="1"/>
  <c r="D789" i="2"/>
  <c r="E789" i="2" s="1"/>
  <c r="C5777" i="4"/>
  <c r="D5777" i="4" s="1"/>
  <c r="E5777" i="4" s="1"/>
  <c r="C5785" i="4"/>
  <c r="D5785" i="4" s="1"/>
  <c r="E5785" i="4" s="1"/>
  <c r="C5792" i="4"/>
  <c r="D5792" i="4" s="1"/>
  <c r="E5792" i="4" s="1"/>
  <c r="C5781" i="4"/>
  <c r="D5781" i="4" s="1"/>
  <c r="E5781" i="4" s="1"/>
  <c r="C5790" i="4"/>
  <c r="D5790" i="4" s="1"/>
  <c r="E5790" i="4" s="1"/>
  <c r="C5791" i="4"/>
  <c r="D5791" i="4" s="1"/>
  <c r="E5791" i="4" s="1"/>
  <c r="C5778" i="4"/>
  <c r="D5778" i="4" s="1"/>
  <c r="E5778" i="4" s="1"/>
  <c r="C5786" i="4"/>
  <c r="D5786" i="4" s="1"/>
  <c r="E5786" i="4" s="1"/>
  <c r="C5779" i="4"/>
  <c r="D5779" i="4" s="1"/>
  <c r="E5779" i="4" s="1"/>
  <c r="C5787" i="4"/>
  <c r="D5787" i="4" s="1"/>
  <c r="E5787" i="4" s="1"/>
  <c r="C5782" i="4"/>
  <c r="D5782" i="4" s="1"/>
  <c r="E5782" i="4" s="1"/>
  <c r="C5775" i="4"/>
  <c r="D5775" i="4" s="1"/>
  <c r="E5775" i="4" s="1"/>
  <c r="C5783" i="4"/>
  <c r="D5783" i="4" s="1"/>
  <c r="E5783" i="4" s="1"/>
  <c r="C5780" i="4"/>
  <c r="D5780" i="4" s="1"/>
  <c r="E5780" i="4" s="1"/>
  <c r="C5788" i="4"/>
  <c r="D5788" i="4" s="1"/>
  <c r="E5788" i="4" s="1"/>
  <c r="D792" i="2"/>
  <c r="E792" i="2" s="1"/>
  <c r="C5789" i="4"/>
  <c r="D5789" i="4" s="1"/>
  <c r="E5789" i="4" s="1"/>
  <c r="C5784" i="4"/>
  <c r="D5784" i="4" s="1"/>
  <c r="E5784" i="4" s="1"/>
  <c r="C5776" i="4"/>
  <c r="D5776" i="4" s="1"/>
  <c r="E5776" i="4" s="1"/>
  <c r="C5774" i="4"/>
  <c r="D5774" i="4" s="1"/>
  <c r="E5774" i="4" s="1"/>
  <c r="C4425" i="4"/>
  <c r="D4425" i="4" s="1"/>
  <c r="E4425" i="4" s="1"/>
  <c r="C4152" i="4"/>
  <c r="D4152" i="4" s="1"/>
  <c r="E4152" i="4" s="1"/>
  <c r="C5078" i="4"/>
  <c r="D5078" i="4" s="1"/>
  <c r="E5078" i="4" s="1"/>
  <c r="C4109" i="4"/>
  <c r="D4109" i="4" s="1"/>
  <c r="E4109" i="4" s="1"/>
  <c r="C4118" i="4"/>
  <c r="D4118" i="4" s="1"/>
  <c r="E4118" i="4" s="1"/>
  <c r="C4114" i="4"/>
  <c r="D4114" i="4" s="1"/>
  <c r="E4114" i="4" s="1"/>
  <c r="C4110" i="4"/>
  <c r="D4110" i="4" s="1"/>
  <c r="E4110" i="4" s="1"/>
  <c r="D5022" i="4"/>
  <c r="E5022" i="4" s="1"/>
  <c r="C5011" i="4"/>
  <c r="D5011" i="4" s="1"/>
  <c r="E5011" i="4" s="1"/>
  <c r="C4121" i="4"/>
  <c r="D4121" i="4" s="1"/>
  <c r="E4121" i="4" s="1"/>
  <c r="C4117" i="4"/>
  <c r="D4117" i="4" s="1"/>
  <c r="E4117" i="4" s="1"/>
  <c r="D5021" i="4"/>
  <c r="E5021" i="4" s="1"/>
  <c r="C5010" i="4"/>
  <c r="D5010" i="4" s="1"/>
  <c r="E5010" i="4" s="1"/>
  <c r="C4374" i="4"/>
  <c r="D4374" i="4" s="1"/>
  <c r="E4374" i="4" s="1"/>
  <c r="C4443" i="4"/>
  <c r="D4443" i="4" s="1"/>
  <c r="E4443" i="4" s="1"/>
  <c r="C4342" i="4"/>
  <c r="D4342" i="4" s="1"/>
  <c r="E4342" i="4" s="1"/>
  <c r="C4433" i="4"/>
  <c r="D4433" i="4" s="1"/>
  <c r="E4433" i="4" s="1"/>
  <c r="C4334" i="4"/>
  <c r="D4334" i="4" s="1"/>
  <c r="E4334" i="4" s="1"/>
  <c r="C4016" i="4"/>
  <c r="D4016" i="4" s="1"/>
  <c r="E4016" i="4" s="1"/>
  <c r="C3732" i="4"/>
  <c r="D3732" i="4" s="1"/>
  <c r="E3732" i="4" s="1"/>
  <c r="C3719" i="4"/>
  <c r="D3719" i="4" s="1"/>
  <c r="E3719" i="4" s="1"/>
  <c r="C3756" i="4"/>
  <c r="D3756" i="4" s="1"/>
  <c r="E3756" i="4" s="1"/>
  <c r="C3713" i="4"/>
  <c r="D3713" i="4" s="1"/>
  <c r="E3713" i="4" s="1"/>
  <c r="C3735" i="4"/>
  <c r="D3735" i="4" s="1"/>
  <c r="E3735" i="4" s="1"/>
  <c r="C3758" i="4"/>
  <c r="D3758" i="4" s="1"/>
  <c r="E3758" i="4" s="1"/>
  <c r="C4679" i="4"/>
  <c r="D4679" i="4" s="1"/>
  <c r="E4679" i="4" s="1"/>
  <c r="C4974" i="4"/>
  <c r="D4974" i="4" s="1"/>
  <c r="E4974" i="4" s="1"/>
  <c r="C3771" i="4"/>
  <c r="D3771" i="4" s="1"/>
  <c r="E3771" i="4" s="1"/>
  <c r="C3710" i="4"/>
  <c r="D3710" i="4" s="1"/>
  <c r="E3710" i="4" s="1"/>
  <c r="C3733" i="4"/>
  <c r="D3733" i="4" s="1"/>
  <c r="E3733" i="4" s="1"/>
  <c r="C3711" i="4"/>
  <c r="D3711" i="4" s="1"/>
  <c r="E3711" i="4" s="1"/>
  <c r="C3722" i="4"/>
  <c r="D3722" i="4" s="1"/>
  <c r="E3722" i="4" s="1"/>
  <c r="C3746" i="4"/>
  <c r="D3746" i="4" s="1"/>
  <c r="E3746" i="4" s="1"/>
  <c r="C3757" i="4"/>
  <c r="D3757" i="4" s="1"/>
  <c r="E3757" i="4" s="1"/>
  <c r="C3755" i="4"/>
  <c r="D3755" i="4" s="1"/>
  <c r="E3755" i="4" s="1"/>
  <c r="C3737" i="4"/>
  <c r="D3737" i="4" s="1"/>
  <c r="E3737" i="4" s="1"/>
  <c r="C3740" i="4"/>
  <c r="D3740" i="4" s="1"/>
  <c r="E3740" i="4" s="1"/>
  <c r="C3721" i="4"/>
  <c r="D3721" i="4" s="1"/>
  <c r="E3721" i="4" s="1"/>
  <c r="C3706" i="4"/>
  <c r="D3706" i="4" s="1"/>
  <c r="E3706" i="4" s="1"/>
  <c r="C5069" i="4"/>
  <c r="D5069" i="4" s="1"/>
  <c r="E5069" i="4" s="1"/>
  <c r="C3744" i="4"/>
  <c r="D3744" i="4" s="1"/>
  <c r="E3744" i="4" s="1"/>
  <c r="C3745" i="4"/>
  <c r="D3745" i="4" s="1"/>
  <c r="E3745" i="4" s="1"/>
  <c r="C3712" i="4"/>
  <c r="D3712" i="4" s="1"/>
  <c r="E3712" i="4" s="1"/>
  <c r="C3738" i="4"/>
  <c r="D3738" i="4" s="1"/>
  <c r="E3738" i="4" s="1"/>
  <c r="C3718" i="4"/>
  <c r="D3718" i="4" s="1"/>
  <c r="E3718" i="4" s="1"/>
  <c r="C3715" i="4"/>
  <c r="D3715" i="4" s="1"/>
  <c r="E3715" i="4" s="1"/>
  <c r="C3729" i="4"/>
  <c r="D3729" i="4" s="1"/>
  <c r="E3729" i="4" s="1"/>
  <c r="C4681" i="4"/>
  <c r="D4681" i="4" s="1"/>
  <c r="E4681" i="4" s="1"/>
  <c r="C3751" i="4"/>
  <c r="D3751" i="4" s="1"/>
  <c r="E3751" i="4" s="1"/>
  <c r="C3747" i="4"/>
  <c r="D3747" i="4" s="1"/>
  <c r="E3747" i="4" s="1"/>
  <c r="C3731" i="4"/>
  <c r="D3731" i="4" s="1"/>
  <c r="E3731" i="4" s="1"/>
  <c r="C3753" i="4"/>
  <c r="D3753" i="4" s="1"/>
  <c r="E3753" i="4" s="1"/>
  <c r="C3750" i="4"/>
  <c r="D3750" i="4" s="1"/>
  <c r="E3750" i="4" s="1"/>
  <c r="C3741" i="4"/>
  <c r="D3741" i="4" s="1"/>
  <c r="E3741" i="4" s="1"/>
  <c r="C3707" i="4"/>
  <c r="D3707" i="4" s="1"/>
  <c r="E3707" i="4" s="1"/>
  <c r="C3739" i="4"/>
  <c r="D3739" i="4" s="1"/>
  <c r="E3739" i="4" s="1"/>
  <c r="C3725" i="4"/>
  <c r="D3725" i="4" s="1"/>
  <c r="E3725" i="4" s="1"/>
  <c r="C3764" i="4"/>
  <c r="D3764" i="4" s="1"/>
  <c r="E3764" i="4" s="1"/>
  <c r="C3761" i="4"/>
  <c r="D3761" i="4" s="1"/>
  <c r="E3761" i="4" s="1"/>
  <c r="C3730" i="4"/>
  <c r="D3730" i="4" s="1"/>
  <c r="E3730" i="4" s="1"/>
  <c r="C3748" i="4"/>
  <c r="D3748" i="4" s="1"/>
  <c r="E3748" i="4" s="1"/>
  <c r="C3714" i="4"/>
  <c r="D3714" i="4" s="1"/>
  <c r="E3714" i="4" s="1"/>
  <c r="C3742" i="4"/>
  <c r="D3742" i="4" s="1"/>
  <c r="E3742" i="4" s="1"/>
  <c r="C3726" i="4"/>
  <c r="D3726" i="4" s="1"/>
  <c r="E3726" i="4" s="1"/>
  <c r="C3762" i="4"/>
  <c r="D3762" i="4" s="1"/>
  <c r="E3762" i="4" s="1"/>
  <c r="C3717" i="4"/>
  <c r="D3717" i="4" s="1"/>
  <c r="E3717" i="4" s="1"/>
  <c r="C3767" i="4"/>
  <c r="D3767" i="4" s="1"/>
  <c r="E3767" i="4" s="1"/>
  <c r="C4682" i="4"/>
  <c r="D4682" i="4" s="1"/>
  <c r="E4682" i="4" s="1"/>
  <c r="C3760" i="4"/>
  <c r="D3760" i="4" s="1"/>
  <c r="E3760" i="4" s="1"/>
  <c r="C3749" i="4"/>
  <c r="D3749" i="4" s="1"/>
  <c r="E3749" i="4" s="1"/>
  <c r="C3708" i="4"/>
  <c r="D3708" i="4" s="1"/>
  <c r="E3708" i="4" s="1"/>
  <c r="C3734" i="4"/>
  <c r="D3734" i="4" s="1"/>
  <c r="E3734" i="4" s="1"/>
  <c r="C3720" i="4"/>
  <c r="D3720" i="4" s="1"/>
  <c r="E3720" i="4" s="1"/>
  <c r="C3754" i="4"/>
  <c r="D3754" i="4" s="1"/>
  <c r="E3754" i="4" s="1"/>
  <c r="C3752" i="4"/>
  <c r="D3752" i="4" s="1"/>
  <c r="E3752" i="4" s="1"/>
  <c r="C3759" i="4"/>
  <c r="D3759" i="4" s="1"/>
  <c r="E3759" i="4" s="1"/>
  <c r="C3705" i="4"/>
  <c r="D3705" i="4" s="1"/>
  <c r="E3705" i="4" s="1"/>
  <c r="C3723" i="4"/>
  <c r="D3723" i="4" s="1"/>
  <c r="E3723" i="4" s="1"/>
  <c r="C3724" i="4"/>
  <c r="D3724" i="4" s="1"/>
  <c r="E3724" i="4" s="1"/>
  <c r="C3736" i="4"/>
  <c r="D3736" i="4" s="1"/>
  <c r="E3736" i="4" s="1"/>
  <c r="C3728" i="4"/>
  <c r="D3728" i="4" s="1"/>
  <c r="E3728" i="4" s="1"/>
  <c r="C3766" i="4"/>
  <c r="D3766" i="4" s="1"/>
  <c r="E3766" i="4" s="1"/>
  <c r="C3765" i="4"/>
  <c r="D3765" i="4" s="1"/>
  <c r="E3765" i="4" s="1"/>
  <c r="C3763" i="4"/>
  <c r="D3763" i="4" s="1"/>
  <c r="E3763" i="4" s="1"/>
  <c r="D562" i="2"/>
  <c r="E562" i="2" s="1"/>
  <c r="C3727" i="4"/>
  <c r="D3727" i="4" s="1"/>
  <c r="E3727" i="4" s="1"/>
  <c r="C3709" i="4"/>
  <c r="D3709" i="4" s="1"/>
  <c r="E3709" i="4" s="1"/>
  <c r="C3743" i="4"/>
  <c r="D3743" i="4" s="1"/>
  <c r="E3743" i="4" s="1"/>
  <c r="C4680" i="4"/>
  <c r="D4680" i="4" s="1"/>
  <c r="E4680" i="4" s="1"/>
  <c r="C3818" i="4"/>
  <c r="D3818" i="4" s="1"/>
  <c r="E3818" i="4" s="1"/>
  <c r="C4542" i="4"/>
  <c r="D4542" i="4" s="1"/>
  <c r="E4542" i="4" s="1"/>
  <c r="C3785" i="4"/>
  <c r="D3785" i="4" s="1"/>
  <c r="E3785" i="4" s="1"/>
  <c r="C3784" i="4"/>
  <c r="D3784" i="4" s="1"/>
  <c r="E3784" i="4" s="1"/>
  <c r="C3783" i="4"/>
  <c r="D3783" i="4" s="1"/>
  <c r="E3783" i="4" s="1"/>
  <c r="C3781" i="4"/>
  <c r="D3781" i="4" s="1"/>
  <c r="E3781" i="4" s="1"/>
  <c r="C3796" i="4"/>
  <c r="D3796" i="4" s="1"/>
  <c r="E3796" i="4" s="1"/>
  <c r="C3770" i="4"/>
  <c r="D3770" i="4" s="1"/>
  <c r="E3770" i="4" s="1"/>
  <c r="C3780" i="4"/>
  <c r="D3780" i="4" s="1"/>
  <c r="E3780" i="4" s="1"/>
  <c r="C3774" i="4"/>
  <c r="D3774" i="4" s="1"/>
  <c r="E3774" i="4" s="1"/>
  <c r="C3769" i="4"/>
  <c r="D3769" i="4" s="1"/>
  <c r="E3769" i="4" s="1"/>
  <c r="C3829" i="4"/>
  <c r="D3829" i="4" s="1"/>
  <c r="E3829" i="4" s="1"/>
  <c r="C3828" i="4"/>
  <c r="D3828" i="4" s="1"/>
  <c r="E3828" i="4" s="1"/>
  <c r="C3819" i="4"/>
  <c r="D3819" i="4" s="1"/>
  <c r="E3819" i="4" s="1"/>
  <c r="C3788" i="4"/>
  <c r="D3788" i="4" s="1"/>
  <c r="E3788" i="4" s="1"/>
  <c r="C3768" i="4"/>
  <c r="D3768" i="4" s="1"/>
  <c r="E3768" i="4" s="1"/>
  <c r="C5071" i="4"/>
  <c r="D5071" i="4" s="1"/>
  <c r="E5071" i="4" s="1"/>
  <c r="C5064" i="4"/>
  <c r="D5064" i="4" s="1"/>
  <c r="E5064" i="4" s="1"/>
  <c r="C3822" i="4"/>
  <c r="D3822" i="4" s="1"/>
  <c r="E3822" i="4" s="1"/>
  <c r="C3775" i="4"/>
  <c r="D3775" i="4" s="1"/>
  <c r="E3775" i="4" s="1"/>
  <c r="D564" i="2"/>
  <c r="E564" i="2" s="1"/>
  <c r="C3812" i="4"/>
  <c r="D3812" i="4" s="1"/>
  <c r="E3812" i="4" s="1"/>
  <c r="C3825" i="4"/>
  <c r="D3825" i="4" s="1"/>
  <c r="E3825" i="4" s="1"/>
  <c r="C3824" i="4"/>
  <c r="D3824" i="4" s="1"/>
  <c r="E3824" i="4" s="1"/>
  <c r="C3823" i="4"/>
  <c r="D3823" i="4" s="1"/>
  <c r="E3823" i="4" s="1"/>
  <c r="C3811" i="4"/>
  <c r="D3811" i="4" s="1"/>
  <c r="E3811" i="4" s="1"/>
  <c r="C3790" i="4"/>
  <c r="D3790" i="4" s="1"/>
  <c r="E3790" i="4" s="1"/>
  <c r="C3772" i="4"/>
  <c r="D3772" i="4" s="1"/>
  <c r="E3772" i="4" s="1"/>
  <c r="C3786" i="4"/>
  <c r="D3786" i="4" s="1"/>
  <c r="E3786" i="4" s="1"/>
  <c r="C3817" i="4"/>
  <c r="D3817" i="4" s="1"/>
  <c r="E3817" i="4" s="1"/>
  <c r="C3816" i="4"/>
  <c r="D3816" i="4" s="1"/>
  <c r="E3816" i="4" s="1"/>
  <c r="C3815" i="4"/>
  <c r="D3815" i="4" s="1"/>
  <c r="E3815" i="4" s="1"/>
  <c r="C3813" i="4"/>
  <c r="D3813" i="4" s="1"/>
  <c r="E3813" i="4" s="1"/>
  <c r="C3803" i="4"/>
  <c r="D3803" i="4" s="1"/>
  <c r="E3803" i="4" s="1"/>
  <c r="C3826" i="4"/>
  <c r="D3826" i="4" s="1"/>
  <c r="E3826" i="4" s="1"/>
  <c r="C4145" i="4"/>
  <c r="D4145" i="4" s="1"/>
  <c r="E4145" i="4" s="1"/>
  <c r="C3827" i="4"/>
  <c r="D3827" i="4" s="1"/>
  <c r="E3827" i="4" s="1"/>
  <c r="C3776" i="4"/>
  <c r="D3776" i="4" s="1"/>
  <c r="E3776" i="4" s="1"/>
  <c r="C3810" i="4"/>
  <c r="D3810" i="4" s="1"/>
  <c r="E3810" i="4" s="1"/>
  <c r="C3820" i="4"/>
  <c r="D3820" i="4" s="1"/>
  <c r="E3820" i="4" s="1"/>
  <c r="C3809" i="4"/>
  <c r="D3809" i="4" s="1"/>
  <c r="E3809" i="4" s="1"/>
  <c r="C3808" i="4"/>
  <c r="D3808" i="4" s="1"/>
  <c r="E3808" i="4" s="1"/>
  <c r="C3807" i="4"/>
  <c r="D3807" i="4" s="1"/>
  <c r="E3807" i="4" s="1"/>
  <c r="C3805" i="4"/>
  <c r="D3805" i="4" s="1"/>
  <c r="E3805" i="4" s="1"/>
  <c r="C3795" i="4"/>
  <c r="D3795" i="4" s="1"/>
  <c r="E3795" i="4" s="1"/>
  <c r="C3814" i="4"/>
  <c r="D3814" i="4" s="1"/>
  <c r="E3814" i="4" s="1"/>
  <c r="C3798" i="4"/>
  <c r="D3798" i="4" s="1"/>
  <c r="E3798" i="4" s="1"/>
  <c r="C3801" i="4"/>
  <c r="D3801" i="4" s="1"/>
  <c r="E3801" i="4" s="1"/>
  <c r="C3800" i="4"/>
  <c r="D3800" i="4" s="1"/>
  <c r="E3800" i="4" s="1"/>
  <c r="C3799" i="4"/>
  <c r="D3799" i="4" s="1"/>
  <c r="E3799" i="4" s="1"/>
  <c r="C3797" i="4"/>
  <c r="D3797" i="4" s="1"/>
  <c r="E3797" i="4" s="1"/>
  <c r="C3787" i="4"/>
  <c r="D3787" i="4" s="1"/>
  <c r="E3787" i="4" s="1"/>
  <c r="C4039" i="4"/>
  <c r="D4039" i="4" s="1"/>
  <c r="E4039" i="4" s="1"/>
  <c r="C3777" i="4"/>
  <c r="D3777" i="4" s="1"/>
  <c r="E3777" i="4" s="1"/>
  <c r="C3773" i="4"/>
  <c r="D3773" i="4" s="1"/>
  <c r="E3773" i="4" s="1"/>
  <c r="C3794" i="4"/>
  <c r="D3794" i="4" s="1"/>
  <c r="E3794" i="4" s="1"/>
  <c r="C3804" i="4"/>
  <c r="D3804" i="4" s="1"/>
  <c r="E3804" i="4" s="1"/>
  <c r="C3806" i="4"/>
  <c r="D3806" i="4" s="1"/>
  <c r="E3806" i="4" s="1"/>
  <c r="C3821" i="4"/>
  <c r="D3821" i="4" s="1"/>
  <c r="E3821" i="4" s="1"/>
  <c r="C3778" i="4"/>
  <c r="D3778" i="4" s="1"/>
  <c r="E3778" i="4" s="1"/>
  <c r="C3793" i="4"/>
  <c r="D3793" i="4" s="1"/>
  <c r="E3793" i="4" s="1"/>
  <c r="C3792" i="4"/>
  <c r="D3792" i="4" s="1"/>
  <c r="E3792" i="4" s="1"/>
  <c r="C3791" i="4"/>
  <c r="D3791" i="4" s="1"/>
  <c r="E3791" i="4" s="1"/>
  <c r="C3789" i="4"/>
  <c r="D3789" i="4" s="1"/>
  <c r="E3789" i="4" s="1"/>
  <c r="C3779" i="4"/>
  <c r="D3779" i="4" s="1"/>
  <c r="E3779" i="4" s="1"/>
  <c r="C4049" i="4"/>
  <c r="D4049" i="4" s="1"/>
  <c r="E4049" i="4" s="1"/>
  <c r="C3802" i="4"/>
  <c r="D3802" i="4" s="1"/>
  <c r="E3802" i="4" s="1"/>
  <c r="C3987" i="4"/>
  <c r="D3987" i="4" s="1"/>
  <c r="E3987" i="4" s="1"/>
  <c r="C3958" i="4"/>
  <c r="D3958" i="4" s="1"/>
  <c r="E3958" i="4" s="1"/>
  <c r="C4431" i="4"/>
  <c r="D4431" i="4" s="1"/>
  <c r="E4431" i="4" s="1"/>
  <c r="C4389" i="4"/>
  <c r="D4389" i="4" s="1"/>
  <c r="E4389" i="4" s="1"/>
  <c r="C4370" i="4"/>
  <c r="D4370" i="4" s="1"/>
  <c r="E4370" i="4" s="1"/>
  <c r="C4346" i="4"/>
  <c r="D4346" i="4" s="1"/>
  <c r="E4346" i="4" s="1"/>
  <c r="C4325" i="4"/>
  <c r="D4325" i="4" s="1"/>
  <c r="E4325" i="4" s="1"/>
  <c r="C4015" i="4"/>
  <c r="D4015" i="4" s="1"/>
  <c r="E4015" i="4" s="1"/>
  <c r="C4502" i="4"/>
  <c r="D4502" i="4" s="1"/>
  <c r="E4502" i="4" s="1"/>
  <c r="C4011" i="4"/>
  <c r="D4011" i="4" s="1"/>
  <c r="E4011" i="4" s="1"/>
  <c r="C4002" i="4"/>
  <c r="D4002" i="4" s="1"/>
  <c r="E4002" i="4" s="1"/>
  <c r="C4368" i="4"/>
  <c r="D4368" i="4" s="1"/>
  <c r="E4368" i="4" s="1"/>
  <c r="C4381" i="4"/>
  <c r="D4381" i="4" s="1"/>
  <c r="E4381" i="4" s="1"/>
  <c r="C4440" i="4"/>
  <c r="D4440" i="4" s="1"/>
  <c r="E4440" i="4" s="1"/>
  <c r="C4338" i="4"/>
  <c r="D4338" i="4" s="1"/>
  <c r="E4338" i="4" s="1"/>
  <c r="C4317" i="4"/>
  <c r="D4317" i="4" s="1"/>
  <c r="E4317" i="4" s="1"/>
  <c r="C4007" i="4"/>
  <c r="D4007" i="4" s="1"/>
  <c r="E4007" i="4" s="1"/>
  <c r="C4510" i="4"/>
  <c r="D4510" i="4" s="1"/>
  <c r="E4510" i="4" s="1"/>
  <c r="C4008" i="4"/>
  <c r="D4008" i="4" s="1"/>
  <c r="E4008" i="4" s="1"/>
  <c r="C3994" i="4"/>
  <c r="D3994" i="4" s="1"/>
  <c r="E3994" i="4" s="1"/>
  <c r="C4414" i="4"/>
  <c r="D4414" i="4" s="1"/>
  <c r="E4414" i="4" s="1"/>
  <c r="C4404" i="4"/>
  <c r="D4404" i="4" s="1"/>
  <c r="E4404" i="4" s="1"/>
  <c r="C4385" i="4"/>
  <c r="D4385" i="4" s="1"/>
  <c r="E4385" i="4" s="1"/>
  <c r="C4329" i="4"/>
  <c r="D4329" i="4" s="1"/>
  <c r="E4329" i="4" s="1"/>
  <c r="C4159" i="4"/>
  <c r="D4159" i="4" s="1"/>
  <c r="E4159" i="4" s="1"/>
  <c r="C4014" i="4"/>
  <c r="D4014" i="4" s="1"/>
  <c r="E4014" i="4" s="1"/>
  <c r="C4546" i="4"/>
  <c r="D4546" i="4" s="1"/>
  <c r="E4546" i="4" s="1"/>
  <c r="C3992" i="4"/>
  <c r="D3992" i="4" s="1"/>
  <c r="E3992" i="4" s="1"/>
  <c r="C4407" i="4"/>
  <c r="D4407" i="4" s="1"/>
  <c r="E4407" i="4" s="1"/>
  <c r="C4396" i="4"/>
  <c r="D4396" i="4" s="1"/>
  <c r="E4396" i="4" s="1"/>
  <c r="C4377" i="4"/>
  <c r="D4377" i="4" s="1"/>
  <c r="E4377" i="4" s="1"/>
  <c r="C4321" i="4"/>
  <c r="D4321" i="4" s="1"/>
  <c r="E4321" i="4" s="1"/>
  <c r="C4151" i="4"/>
  <c r="D4151" i="4" s="1"/>
  <c r="E4151" i="4" s="1"/>
  <c r="C4010" i="4"/>
  <c r="D4010" i="4" s="1"/>
  <c r="E4010" i="4" s="1"/>
  <c r="C4013" i="4"/>
  <c r="D4013" i="4" s="1"/>
  <c r="E4013" i="4" s="1"/>
  <c r="C3997" i="4"/>
  <c r="D3997" i="4" s="1"/>
  <c r="E3997" i="4" s="1"/>
  <c r="C4437" i="4"/>
  <c r="D4437" i="4" s="1"/>
  <c r="E4437" i="4" s="1"/>
  <c r="C4418" i="4"/>
  <c r="D4418" i="4" s="1"/>
  <c r="E4418" i="4" s="1"/>
  <c r="C4359" i="4"/>
  <c r="D4359" i="4" s="1"/>
  <c r="E4359" i="4" s="1"/>
  <c r="C4146" i="4"/>
  <c r="D4146" i="4" s="1"/>
  <c r="E4146" i="4" s="1"/>
  <c r="C4006" i="4"/>
  <c r="D4006" i="4" s="1"/>
  <c r="E4006" i="4" s="1"/>
  <c r="C4012" i="4"/>
  <c r="D4012" i="4" s="1"/>
  <c r="E4012" i="4" s="1"/>
  <c r="C4429" i="4"/>
  <c r="D4429" i="4" s="1"/>
  <c r="E4429" i="4" s="1"/>
  <c r="C4410" i="4"/>
  <c r="D4410" i="4" s="1"/>
  <c r="E4410" i="4" s="1"/>
  <c r="C3991" i="4"/>
  <c r="D3991" i="4" s="1"/>
  <c r="E3991" i="4" s="1"/>
  <c r="C4351" i="4"/>
  <c r="D4351" i="4" s="1"/>
  <c r="E4351" i="4" s="1"/>
  <c r="C4155" i="4"/>
  <c r="D4155" i="4" s="1"/>
  <c r="E4155" i="4" s="1"/>
  <c r="C4009" i="4"/>
  <c r="D4009" i="4" s="1"/>
  <c r="E4009" i="4" s="1"/>
  <c r="C4506" i="4"/>
  <c r="D4506" i="4" s="1"/>
  <c r="E4506" i="4" s="1"/>
  <c r="C4000" i="4"/>
  <c r="D4000" i="4" s="1"/>
  <c r="E4000" i="4" s="1"/>
  <c r="C3956" i="4"/>
  <c r="D3956" i="4" s="1"/>
  <c r="E3956" i="4" s="1"/>
  <c r="C4001" i="4"/>
  <c r="D4001" i="4" s="1"/>
  <c r="E4001" i="4" s="1"/>
  <c r="C3995" i="4"/>
  <c r="D3995" i="4" s="1"/>
  <c r="E3995" i="4" s="1"/>
  <c r="C3980" i="4"/>
  <c r="D3980" i="4" s="1"/>
  <c r="E3980" i="4" s="1"/>
  <c r="C3978" i="4"/>
  <c r="D3978" i="4" s="1"/>
  <c r="E3978" i="4" s="1"/>
  <c r="C3984" i="4"/>
  <c r="D3984" i="4" s="1"/>
  <c r="E3984" i="4" s="1"/>
  <c r="C3960" i="4"/>
  <c r="D3960" i="4" s="1"/>
  <c r="E3960" i="4" s="1"/>
  <c r="C4363" i="4"/>
  <c r="D4363" i="4" s="1"/>
  <c r="E4363" i="4" s="1"/>
  <c r="C4399" i="4"/>
  <c r="D4399" i="4" s="1"/>
  <c r="E4399" i="4" s="1"/>
  <c r="C4421" i="4"/>
  <c r="D4421" i="4" s="1"/>
  <c r="E4421" i="4" s="1"/>
  <c r="C4436" i="4"/>
  <c r="D4436" i="4" s="1"/>
  <c r="E4436" i="4" s="1"/>
  <c r="C4373" i="4"/>
  <c r="D4373" i="4" s="1"/>
  <c r="E4373" i="4" s="1"/>
  <c r="C4388" i="4"/>
  <c r="D4388" i="4" s="1"/>
  <c r="E4388" i="4" s="1"/>
  <c r="C4403" i="4"/>
  <c r="D4403" i="4" s="1"/>
  <c r="E4403" i="4" s="1"/>
  <c r="C4417" i="4"/>
  <c r="D4417" i="4" s="1"/>
  <c r="E4417" i="4" s="1"/>
  <c r="C4432" i="4"/>
  <c r="D4432" i="4" s="1"/>
  <c r="E4432" i="4" s="1"/>
  <c r="C4369" i="4"/>
  <c r="D4369" i="4" s="1"/>
  <c r="E4369" i="4" s="1"/>
  <c r="C4330" i="4"/>
  <c r="D4330" i="4" s="1"/>
  <c r="E4330" i="4" s="1"/>
  <c r="C4360" i="4"/>
  <c r="D4360" i="4" s="1"/>
  <c r="E4360" i="4" s="1"/>
  <c r="C4343" i="4"/>
  <c r="D4343" i="4" s="1"/>
  <c r="E4343" i="4" s="1"/>
  <c r="C4326" i="4"/>
  <c r="D4326" i="4" s="1"/>
  <c r="E4326" i="4" s="1"/>
  <c r="C4356" i="4"/>
  <c r="D4356" i="4" s="1"/>
  <c r="E4356" i="4" s="1"/>
  <c r="C4158" i="4"/>
  <c r="D4158" i="4" s="1"/>
  <c r="E4158" i="4" s="1"/>
  <c r="C4147" i="4"/>
  <c r="D4147" i="4" s="1"/>
  <c r="E4147" i="4" s="1"/>
  <c r="C3979" i="4"/>
  <c r="D3979" i="4" s="1"/>
  <c r="E3979" i="4" s="1"/>
  <c r="C3988" i="4"/>
  <c r="D3988" i="4" s="1"/>
  <c r="E3988" i="4" s="1"/>
  <c r="C3975" i="4"/>
  <c r="D3975" i="4" s="1"/>
  <c r="E3975" i="4" s="1"/>
  <c r="C3996" i="4"/>
  <c r="D3996" i="4" s="1"/>
  <c r="E3996" i="4" s="1"/>
  <c r="C3957" i="4"/>
  <c r="D3957" i="4" s="1"/>
  <c r="E3957" i="4" s="1"/>
  <c r="C3955" i="4"/>
  <c r="D3955" i="4" s="1"/>
  <c r="E3955" i="4" s="1"/>
  <c r="C3972" i="4"/>
  <c r="D3972" i="4" s="1"/>
  <c r="E3972" i="4" s="1"/>
  <c r="C3970" i="4"/>
  <c r="D3970" i="4" s="1"/>
  <c r="E3970" i="4" s="1"/>
  <c r="C3976" i="4"/>
  <c r="D3976" i="4" s="1"/>
  <c r="E3976" i="4" s="1"/>
  <c r="C4400" i="4"/>
  <c r="D4400" i="4" s="1"/>
  <c r="E4400" i="4" s="1"/>
  <c r="C4391" i="4"/>
  <c r="D4391" i="4" s="1"/>
  <c r="E4391" i="4" s="1"/>
  <c r="C4413" i="4"/>
  <c r="D4413" i="4" s="1"/>
  <c r="E4413" i="4" s="1"/>
  <c r="C4428" i="4"/>
  <c r="D4428" i="4" s="1"/>
  <c r="E4428" i="4" s="1"/>
  <c r="C4364" i="4"/>
  <c r="D4364" i="4" s="1"/>
  <c r="E4364" i="4" s="1"/>
  <c r="C4380" i="4"/>
  <c r="D4380" i="4" s="1"/>
  <c r="E4380" i="4" s="1"/>
  <c r="C4395" i="4"/>
  <c r="D4395" i="4" s="1"/>
  <c r="E4395" i="4" s="1"/>
  <c r="C4409" i="4"/>
  <c r="D4409" i="4" s="1"/>
  <c r="E4409" i="4" s="1"/>
  <c r="C4424" i="4"/>
  <c r="D4424" i="4" s="1"/>
  <c r="E4424" i="4" s="1"/>
  <c r="C4316" i="4"/>
  <c r="D4316" i="4" s="1"/>
  <c r="E4316" i="4" s="1"/>
  <c r="C4322" i="4"/>
  <c r="D4322" i="4" s="1"/>
  <c r="E4322" i="4" s="1"/>
  <c r="C4352" i="4"/>
  <c r="D4352" i="4" s="1"/>
  <c r="E4352" i="4" s="1"/>
  <c r="C4335" i="4"/>
  <c r="D4335" i="4" s="1"/>
  <c r="E4335" i="4" s="1"/>
  <c r="C4318" i="4"/>
  <c r="D4318" i="4" s="1"/>
  <c r="E4318" i="4" s="1"/>
  <c r="C4348" i="4"/>
  <c r="D4348" i="4" s="1"/>
  <c r="E4348" i="4" s="1"/>
  <c r="C4150" i="4"/>
  <c r="D4150" i="4" s="1"/>
  <c r="E4150" i="4" s="1"/>
  <c r="C4162" i="4"/>
  <c r="D4162" i="4" s="1"/>
  <c r="E4162" i="4" s="1"/>
  <c r="C4516" i="4"/>
  <c r="D4516" i="4" s="1"/>
  <c r="E4516" i="4" s="1"/>
  <c r="C4972" i="4"/>
  <c r="D4972" i="4" s="1"/>
  <c r="E4972" i="4" s="1"/>
  <c r="C5058" i="4"/>
  <c r="D5058" i="4" s="1"/>
  <c r="E5058" i="4" s="1"/>
  <c r="C3990" i="4"/>
  <c r="D3990" i="4" s="1"/>
  <c r="E3990" i="4" s="1"/>
  <c r="C3989" i="4"/>
  <c r="D3989" i="4" s="1"/>
  <c r="E3989" i="4" s="1"/>
  <c r="C3981" i="4"/>
  <c r="D3981" i="4" s="1"/>
  <c r="E3981" i="4" s="1"/>
  <c r="C3964" i="4"/>
  <c r="D3964" i="4" s="1"/>
  <c r="E3964" i="4" s="1"/>
  <c r="C3962" i="4"/>
  <c r="D3962" i="4" s="1"/>
  <c r="E3962" i="4" s="1"/>
  <c r="C3968" i="4"/>
  <c r="D3968" i="4" s="1"/>
  <c r="E3968" i="4" s="1"/>
  <c r="C4365" i="4"/>
  <c r="D4365" i="4" s="1"/>
  <c r="E4365" i="4" s="1"/>
  <c r="C4383" i="4"/>
  <c r="D4383" i="4" s="1"/>
  <c r="E4383" i="4" s="1"/>
  <c r="C4406" i="4"/>
  <c r="D4406" i="4" s="1"/>
  <c r="E4406" i="4" s="1"/>
  <c r="C4420" i="4"/>
  <c r="D4420" i="4" s="1"/>
  <c r="E4420" i="4" s="1"/>
  <c r="C4435" i="4"/>
  <c r="D4435" i="4" s="1"/>
  <c r="E4435" i="4" s="1"/>
  <c r="C4372" i="4"/>
  <c r="D4372" i="4" s="1"/>
  <c r="E4372" i="4" s="1"/>
  <c r="C4387" i="4"/>
  <c r="D4387" i="4" s="1"/>
  <c r="E4387" i="4" s="1"/>
  <c r="C4402" i="4"/>
  <c r="D4402" i="4" s="1"/>
  <c r="E4402" i="4" s="1"/>
  <c r="C4416" i="4"/>
  <c r="D4416" i="4" s="1"/>
  <c r="E4416" i="4" s="1"/>
  <c r="C4339" i="4"/>
  <c r="D4339" i="4" s="1"/>
  <c r="E4339" i="4" s="1"/>
  <c r="C4361" i="4"/>
  <c r="D4361" i="4" s="1"/>
  <c r="E4361" i="4" s="1"/>
  <c r="C4344" i="4"/>
  <c r="D4344" i="4" s="1"/>
  <c r="E4344" i="4" s="1"/>
  <c r="C4327" i="4"/>
  <c r="D4327" i="4" s="1"/>
  <c r="E4327" i="4" s="1"/>
  <c r="C4357" i="4"/>
  <c r="D4357" i="4" s="1"/>
  <c r="E4357" i="4" s="1"/>
  <c r="C4340" i="4"/>
  <c r="D4340" i="4" s="1"/>
  <c r="E4340" i="4" s="1"/>
  <c r="C4157" i="4"/>
  <c r="D4157" i="4" s="1"/>
  <c r="E4157" i="4" s="1"/>
  <c r="C4154" i="4"/>
  <c r="D4154" i="4" s="1"/>
  <c r="E4154" i="4" s="1"/>
  <c r="C4384" i="4"/>
  <c r="D4384" i="4" s="1"/>
  <c r="E4384" i="4" s="1"/>
  <c r="C4523" i="4"/>
  <c r="D4523" i="4" s="1"/>
  <c r="E4523" i="4" s="1"/>
  <c r="C4520" i="4"/>
  <c r="D4520" i="4" s="1"/>
  <c r="E4520" i="4" s="1"/>
  <c r="C4973" i="4"/>
  <c r="D4973" i="4" s="1"/>
  <c r="E4973" i="4" s="1"/>
  <c r="C5057" i="4"/>
  <c r="D5057" i="4" s="1"/>
  <c r="E5057" i="4" s="1"/>
  <c r="C3986" i="4"/>
  <c r="D3986" i="4" s="1"/>
  <c r="E3986" i="4" s="1"/>
  <c r="C4003" i="4"/>
  <c r="D4003" i="4" s="1"/>
  <c r="E4003" i="4" s="1"/>
  <c r="C3982" i="4"/>
  <c r="D3982" i="4" s="1"/>
  <c r="E3982" i="4" s="1"/>
  <c r="C3973" i="4"/>
  <c r="D3973" i="4" s="1"/>
  <c r="E3973" i="4" s="1"/>
  <c r="C3971" i="4"/>
  <c r="D3971" i="4" s="1"/>
  <c r="E3971" i="4" s="1"/>
  <c r="C3969" i="4"/>
  <c r="D3969" i="4" s="1"/>
  <c r="E3969" i="4" s="1"/>
  <c r="C4004" i="4"/>
  <c r="D4004" i="4" s="1"/>
  <c r="E4004" i="4" s="1"/>
  <c r="C4439" i="4"/>
  <c r="D4439" i="4" s="1"/>
  <c r="E4439" i="4" s="1"/>
  <c r="C4438" i="4"/>
  <c r="D4438" i="4" s="1"/>
  <c r="E4438" i="4" s="1"/>
  <c r="C4375" i="4"/>
  <c r="D4375" i="4" s="1"/>
  <c r="E4375" i="4" s="1"/>
  <c r="C4398" i="4"/>
  <c r="D4398" i="4" s="1"/>
  <c r="E4398" i="4" s="1"/>
  <c r="C4412" i="4"/>
  <c r="D4412" i="4" s="1"/>
  <c r="E4412" i="4" s="1"/>
  <c r="C4427" i="4"/>
  <c r="D4427" i="4" s="1"/>
  <c r="E4427" i="4" s="1"/>
  <c r="C4442" i="4"/>
  <c r="D4442" i="4" s="1"/>
  <c r="E4442" i="4" s="1"/>
  <c r="C4379" i="4"/>
  <c r="D4379" i="4" s="1"/>
  <c r="E4379" i="4" s="1"/>
  <c r="C4394" i="4"/>
  <c r="D4394" i="4" s="1"/>
  <c r="E4394" i="4" s="1"/>
  <c r="C4408" i="4"/>
  <c r="D4408" i="4" s="1"/>
  <c r="E4408" i="4" s="1"/>
  <c r="C3985" i="4"/>
  <c r="D3985" i="4" s="1"/>
  <c r="E3985" i="4" s="1"/>
  <c r="C4376" i="4"/>
  <c r="D4376" i="4" s="1"/>
  <c r="E4376" i="4" s="1"/>
  <c r="C4331" i="4"/>
  <c r="D4331" i="4" s="1"/>
  <c r="E4331" i="4" s="1"/>
  <c r="C4353" i="4"/>
  <c r="D4353" i="4" s="1"/>
  <c r="E4353" i="4" s="1"/>
  <c r="C4336" i="4"/>
  <c r="D4336" i="4" s="1"/>
  <c r="E4336" i="4" s="1"/>
  <c r="C4319" i="4"/>
  <c r="D4319" i="4" s="1"/>
  <c r="E4319" i="4" s="1"/>
  <c r="C4349" i="4"/>
  <c r="D4349" i="4" s="1"/>
  <c r="E4349" i="4" s="1"/>
  <c r="C4332" i="4"/>
  <c r="D4332" i="4" s="1"/>
  <c r="E4332" i="4" s="1"/>
  <c r="C4149" i="4"/>
  <c r="D4149" i="4" s="1"/>
  <c r="E4149" i="4" s="1"/>
  <c r="C4161" i="4"/>
  <c r="D4161" i="4" s="1"/>
  <c r="E4161" i="4" s="1"/>
  <c r="C3993" i="4"/>
  <c r="D3993" i="4" s="1"/>
  <c r="E3993" i="4" s="1"/>
  <c r="D642" i="2"/>
  <c r="E642" i="2" s="1"/>
  <c r="C5073" i="4"/>
  <c r="D5073" i="4" s="1"/>
  <c r="E5073" i="4" s="1"/>
  <c r="C3999" i="4"/>
  <c r="D3999" i="4" s="1"/>
  <c r="E3999" i="4" s="1"/>
  <c r="C3974" i="4"/>
  <c r="D3974" i="4" s="1"/>
  <c r="E3974" i="4" s="1"/>
  <c r="C3965" i="4"/>
  <c r="D3965" i="4" s="1"/>
  <c r="E3965" i="4" s="1"/>
  <c r="C3963" i="4"/>
  <c r="D3963" i="4" s="1"/>
  <c r="E3963" i="4" s="1"/>
  <c r="C4005" i="4"/>
  <c r="D4005" i="4" s="1"/>
  <c r="E4005" i="4" s="1"/>
  <c r="D580" i="2"/>
  <c r="E580" i="2" s="1"/>
  <c r="C4430" i="4"/>
  <c r="D4430" i="4" s="1"/>
  <c r="E4430" i="4" s="1"/>
  <c r="C4367" i="4"/>
  <c r="D4367" i="4" s="1"/>
  <c r="E4367" i="4" s="1"/>
  <c r="C4390" i="4"/>
  <c r="D4390" i="4" s="1"/>
  <c r="E4390" i="4" s="1"/>
  <c r="C4405" i="4"/>
  <c r="D4405" i="4" s="1"/>
  <c r="E4405" i="4" s="1"/>
  <c r="C4419" i="4"/>
  <c r="D4419" i="4" s="1"/>
  <c r="E4419" i="4" s="1"/>
  <c r="C4434" i="4"/>
  <c r="D4434" i="4" s="1"/>
  <c r="E4434" i="4" s="1"/>
  <c r="C4371" i="4"/>
  <c r="D4371" i="4" s="1"/>
  <c r="E4371" i="4" s="1"/>
  <c r="C4386" i="4"/>
  <c r="D4386" i="4" s="1"/>
  <c r="E4386" i="4" s="1"/>
  <c r="C4401" i="4"/>
  <c r="D4401" i="4" s="1"/>
  <c r="E4401" i="4" s="1"/>
  <c r="C4323" i="4"/>
  <c r="D4323" i="4" s="1"/>
  <c r="E4323" i="4" s="1"/>
  <c r="C4347" i="4"/>
  <c r="D4347" i="4" s="1"/>
  <c r="E4347" i="4" s="1"/>
  <c r="C4362" i="4"/>
  <c r="D4362" i="4" s="1"/>
  <c r="E4362" i="4" s="1"/>
  <c r="C4345" i="4"/>
  <c r="D4345" i="4" s="1"/>
  <c r="E4345" i="4" s="1"/>
  <c r="C4328" i="4"/>
  <c r="D4328" i="4" s="1"/>
  <c r="E4328" i="4" s="1"/>
  <c r="C4358" i="4"/>
  <c r="D4358" i="4" s="1"/>
  <c r="E4358" i="4" s="1"/>
  <c r="C4341" i="4"/>
  <c r="D4341" i="4" s="1"/>
  <c r="E4341" i="4" s="1"/>
  <c r="C4324" i="4"/>
  <c r="D4324" i="4" s="1"/>
  <c r="E4324" i="4" s="1"/>
  <c r="C4156" i="4"/>
  <c r="D4156" i="4" s="1"/>
  <c r="E4156" i="4" s="1"/>
  <c r="C4153" i="4"/>
  <c r="D4153" i="4" s="1"/>
  <c r="E4153" i="4" s="1"/>
  <c r="C4677" i="4"/>
  <c r="D4677" i="4" s="1"/>
  <c r="E4677" i="4" s="1"/>
  <c r="C5075" i="4"/>
  <c r="D5075" i="4" s="1"/>
  <c r="E5075" i="4" s="1"/>
  <c r="C4392" i="4"/>
  <c r="D4392" i="4" s="1"/>
  <c r="E4392" i="4" s="1"/>
  <c r="C3983" i="4"/>
  <c r="D3983" i="4" s="1"/>
  <c r="E3983" i="4" s="1"/>
  <c r="C3966" i="4"/>
  <c r="D3966" i="4" s="1"/>
  <c r="E3966" i="4" s="1"/>
  <c r="C3959" i="4"/>
  <c r="D3959" i="4" s="1"/>
  <c r="E3959" i="4" s="1"/>
  <c r="C3998" i="4"/>
  <c r="D3998" i="4" s="1"/>
  <c r="E3998" i="4" s="1"/>
  <c r="C3961" i="4"/>
  <c r="D3961" i="4" s="1"/>
  <c r="E3961" i="4" s="1"/>
  <c r="C4415" i="4"/>
  <c r="D4415" i="4" s="1"/>
  <c r="E4415" i="4" s="1"/>
  <c r="C4423" i="4"/>
  <c r="D4423" i="4" s="1"/>
  <c r="E4423" i="4" s="1"/>
  <c r="C3977" i="4"/>
  <c r="D3977" i="4" s="1"/>
  <c r="E3977" i="4" s="1"/>
  <c r="C4422" i="4"/>
  <c r="D4422" i="4" s="1"/>
  <c r="E4422" i="4" s="1"/>
  <c r="C4444" i="4"/>
  <c r="D4444" i="4" s="1"/>
  <c r="E4444" i="4" s="1"/>
  <c r="C4382" i="4"/>
  <c r="D4382" i="4" s="1"/>
  <c r="E4382" i="4" s="1"/>
  <c r="C4397" i="4"/>
  <c r="D4397" i="4" s="1"/>
  <c r="E4397" i="4" s="1"/>
  <c r="C4411" i="4"/>
  <c r="D4411" i="4" s="1"/>
  <c r="E4411" i="4" s="1"/>
  <c r="C4426" i="4"/>
  <c r="D4426" i="4" s="1"/>
  <c r="E4426" i="4" s="1"/>
  <c r="C4441" i="4"/>
  <c r="D4441" i="4" s="1"/>
  <c r="E4441" i="4" s="1"/>
  <c r="C4378" i="4"/>
  <c r="D4378" i="4" s="1"/>
  <c r="E4378" i="4" s="1"/>
  <c r="C4393" i="4"/>
  <c r="D4393" i="4" s="1"/>
  <c r="E4393" i="4" s="1"/>
  <c r="C4354" i="4"/>
  <c r="D4354" i="4" s="1"/>
  <c r="E4354" i="4" s="1"/>
  <c r="C4337" i="4"/>
  <c r="D4337" i="4" s="1"/>
  <c r="E4337" i="4" s="1"/>
  <c r="C4320" i="4"/>
  <c r="D4320" i="4" s="1"/>
  <c r="E4320" i="4" s="1"/>
  <c r="C4350" i="4"/>
  <c r="D4350" i="4" s="1"/>
  <c r="E4350" i="4" s="1"/>
  <c r="C4333" i="4"/>
  <c r="D4333" i="4" s="1"/>
  <c r="E4333" i="4" s="1"/>
  <c r="D626" i="2"/>
  <c r="E626" i="2" s="1"/>
  <c r="C4148" i="4"/>
  <c r="D4148" i="4" s="1"/>
  <c r="E4148" i="4" s="1"/>
  <c r="C5087" i="4"/>
  <c r="D5087" i="4" s="1"/>
  <c r="E5087" i="4" s="1"/>
  <c r="C5079" i="4"/>
  <c r="D5079" i="4" s="1"/>
  <c r="E5079" i="4" s="1"/>
  <c r="C5056" i="4"/>
  <c r="D5056" i="4" s="1"/>
  <c r="E5056" i="4" s="1"/>
  <c r="C5065" i="4"/>
  <c r="D5065" i="4" s="1"/>
  <c r="E5065" i="4" s="1"/>
  <c r="C5072" i="4"/>
  <c r="D5072" i="4" s="1"/>
  <c r="E5072" i="4" s="1"/>
  <c r="C5081" i="4"/>
  <c r="D5081" i="4" s="1"/>
  <c r="E5081" i="4" s="1"/>
  <c r="C5074" i="4"/>
  <c r="D5074" i="4" s="1"/>
  <c r="E5074" i="4" s="1"/>
  <c r="C5060" i="4"/>
  <c r="D5060" i="4" s="1"/>
  <c r="E5060" i="4" s="1"/>
  <c r="C5080" i="4"/>
  <c r="D5080" i="4" s="1"/>
  <c r="E5080" i="4" s="1"/>
  <c r="C5055" i="4"/>
  <c r="D5055" i="4" s="1"/>
  <c r="E5055" i="4" s="1"/>
  <c r="C5070" i="4"/>
  <c r="D5070" i="4" s="1"/>
  <c r="E5070" i="4" s="1"/>
  <c r="C5086" i="4"/>
  <c r="D5086" i="4" s="1"/>
  <c r="E5086" i="4" s="1"/>
  <c r="C5063" i="4"/>
  <c r="D5063" i="4" s="1"/>
  <c r="E5063" i="4" s="1"/>
  <c r="C5085" i="4"/>
  <c r="D5085" i="4" s="1"/>
  <c r="E5085" i="4" s="1"/>
  <c r="C5059" i="4"/>
  <c r="D5059" i="4" s="1"/>
  <c r="E5059" i="4" s="1"/>
  <c r="C5061" i="4"/>
  <c r="D5061" i="4" s="1"/>
  <c r="E5061" i="4" s="1"/>
  <c r="C4134" i="4"/>
  <c r="D4134" i="4" s="1"/>
  <c r="E4134" i="4" s="1"/>
  <c r="C4131" i="4"/>
  <c r="D4131" i="4" s="1"/>
  <c r="E4131" i="4" s="1"/>
  <c r="D607" i="2"/>
  <c r="E607" i="2" s="1"/>
  <c r="C4090" i="4"/>
  <c r="D4090" i="4" s="1"/>
  <c r="E4090" i="4" s="1"/>
  <c r="C3657" i="4"/>
  <c r="D3657" i="4" s="1"/>
  <c r="E3657" i="4" s="1"/>
  <c r="C3668" i="4"/>
  <c r="D3668" i="4" s="1"/>
  <c r="E3668" i="4" s="1"/>
  <c r="C3656" i="4"/>
  <c r="D3656" i="4" s="1"/>
  <c r="E3656" i="4" s="1"/>
  <c r="D553" i="2"/>
  <c r="E553" i="2" s="1"/>
  <c r="C4807" i="4"/>
  <c r="D4807" i="4" s="1"/>
  <c r="E4807" i="4" s="1"/>
  <c r="C5076" i="4"/>
  <c r="D5076" i="4" s="1"/>
  <c r="E5076" i="4" s="1"/>
  <c r="C4126" i="4"/>
  <c r="D4126" i="4" s="1"/>
  <c r="E4126" i="4" s="1"/>
  <c r="C4138" i="4"/>
  <c r="D4138" i="4" s="1"/>
  <c r="E4138" i="4" s="1"/>
  <c r="C4089" i="4"/>
  <c r="D4089" i="4" s="1"/>
  <c r="E4089" i="4" s="1"/>
  <c r="C4082" i="4"/>
  <c r="D4082" i="4" s="1"/>
  <c r="E4082" i="4" s="1"/>
  <c r="C3662" i="4"/>
  <c r="D3662" i="4" s="1"/>
  <c r="E3662" i="4" s="1"/>
  <c r="C3650" i="4"/>
  <c r="D3650" i="4" s="1"/>
  <c r="E3650" i="4" s="1"/>
  <c r="C4141" i="4"/>
  <c r="D4141" i="4" s="1"/>
  <c r="E4141" i="4" s="1"/>
  <c r="C4130" i="4"/>
  <c r="D4130" i="4" s="1"/>
  <c r="E4130" i="4" s="1"/>
  <c r="C4081" i="4"/>
  <c r="D4081" i="4" s="1"/>
  <c r="E4081" i="4" s="1"/>
  <c r="C3652" i="4"/>
  <c r="D3652" i="4" s="1"/>
  <c r="E3652" i="4" s="1"/>
  <c r="D596" i="2"/>
  <c r="E596" i="2" s="1"/>
  <c r="C3647" i="4"/>
  <c r="D3647" i="4" s="1"/>
  <c r="E3647" i="4" s="1"/>
  <c r="C3654" i="4"/>
  <c r="D3654" i="4" s="1"/>
  <c r="E3654" i="4" s="1"/>
  <c r="C3670" i="4"/>
  <c r="D3670" i="4" s="1"/>
  <c r="E3670" i="4" s="1"/>
  <c r="C4133" i="4"/>
  <c r="D4133" i="4" s="1"/>
  <c r="E4133" i="4" s="1"/>
  <c r="C4137" i="4"/>
  <c r="D4137" i="4" s="1"/>
  <c r="E4137" i="4" s="1"/>
  <c r="C4096" i="4"/>
  <c r="D4096" i="4" s="1"/>
  <c r="E4096" i="4" s="1"/>
  <c r="C3651" i="4"/>
  <c r="D3651" i="4" s="1"/>
  <c r="E3651" i="4" s="1"/>
  <c r="C3666" i="4"/>
  <c r="D3666" i="4" s="1"/>
  <c r="E3666" i="4" s="1"/>
  <c r="C3653" i="4"/>
  <c r="D3653" i="4" s="1"/>
  <c r="E3653" i="4" s="1"/>
  <c r="C4828" i="4"/>
  <c r="D4828" i="4" s="1"/>
  <c r="E4828" i="4" s="1"/>
  <c r="C3655" i="4"/>
  <c r="D3655" i="4" s="1"/>
  <c r="E3655" i="4" s="1"/>
  <c r="C4125" i="4"/>
  <c r="D4125" i="4" s="1"/>
  <c r="E4125" i="4" s="1"/>
  <c r="C4129" i="4"/>
  <c r="D4129" i="4" s="1"/>
  <c r="E4129" i="4" s="1"/>
  <c r="C4093" i="4"/>
  <c r="D4093" i="4" s="1"/>
  <c r="E4093" i="4" s="1"/>
  <c r="C3659" i="4"/>
  <c r="D3659" i="4" s="1"/>
  <c r="E3659" i="4" s="1"/>
  <c r="C3667" i="4"/>
  <c r="D3667" i="4" s="1"/>
  <c r="E3667" i="4" s="1"/>
  <c r="C4135" i="4"/>
  <c r="D4135" i="4" s="1"/>
  <c r="E4135" i="4" s="1"/>
  <c r="C3649" i="4"/>
  <c r="D3649" i="4" s="1"/>
  <c r="E3649" i="4" s="1"/>
  <c r="C4143" i="4"/>
  <c r="D4143" i="4" s="1"/>
  <c r="E4143" i="4" s="1"/>
  <c r="C4140" i="4"/>
  <c r="D4140" i="4" s="1"/>
  <c r="E4140" i="4" s="1"/>
  <c r="C4144" i="4"/>
  <c r="D4144" i="4" s="1"/>
  <c r="E4144" i="4" s="1"/>
  <c r="C4085" i="4"/>
  <c r="D4085" i="4" s="1"/>
  <c r="E4085" i="4" s="1"/>
  <c r="C3661" i="4"/>
  <c r="D3661" i="4" s="1"/>
  <c r="E3661" i="4" s="1"/>
  <c r="C3660" i="4"/>
  <c r="D3660" i="4" s="1"/>
  <c r="E3660" i="4" s="1"/>
  <c r="C5077" i="4"/>
  <c r="D5077" i="4" s="1"/>
  <c r="E5077" i="4" s="1"/>
  <c r="C4124" i="4"/>
  <c r="D4124" i="4" s="1"/>
  <c r="E4124" i="4" s="1"/>
  <c r="C4132" i="4"/>
  <c r="D4132" i="4" s="1"/>
  <c r="E4132" i="4" s="1"/>
  <c r="C4136" i="4"/>
  <c r="D4136" i="4" s="1"/>
  <c r="E4136" i="4" s="1"/>
  <c r="C4080" i="4"/>
  <c r="D4080" i="4" s="1"/>
  <c r="E4080" i="4" s="1"/>
  <c r="C3665" i="4"/>
  <c r="D3665" i="4" s="1"/>
  <c r="E3665" i="4" s="1"/>
  <c r="C5114" i="4"/>
  <c r="D5114" i="4" s="1"/>
  <c r="E5114" i="4" s="1"/>
  <c r="C4018" i="4"/>
  <c r="D4018" i="4" s="1"/>
  <c r="E4018" i="4" s="1"/>
  <c r="C4024" i="4"/>
  <c r="D4024" i="4" s="1"/>
  <c r="E4024" i="4" s="1"/>
  <c r="C5105" i="4"/>
  <c r="D5105" i="4" s="1"/>
  <c r="E5105" i="4" s="1"/>
  <c r="C4035" i="4"/>
  <c r="D4035" i="4" s="1"/>
  <c r="E4035" i="4" s="1"/>
  <c r="C4034" i="4"/>
  <c r="D4034" i="4" s="1"/>
  <c r="E4034" i="4" s="1"/>
  <c r="C4797" i="4"/>
  <c r="D4797" i="4" s="1"/>
  <c r="E4797" i="4" s="1"/>
  <c r="C4019" i="4"/>
  <c r="D4019" i="4" s="1"/>
  <c r="E4019" i="4" s="1"/>
  <c r="C4827" i="4"/>
  <c r="D4827" i="4" s="1"/>
  <c r="E4827" i="4" s="1"/>
  <c r="C5115" i="4"/>
  <c r="D5115" i="4" s="1"/>
  <c r="E5115" i="4" s="1"/>
  <c r="C4092" i="4"/>
  <c r="D4092" i="4" s="1"/>
  <c r="E4092" i="4" s="1"/>
  <c r="D598" i="2"/>
  <c r="E598" i="2" s="1"/>
  <c r="C4045" i="4"/>
  <c r="D4045" i="4" s="1"/>
  <c r="E4045" i="4" s="1"/>
  <c r="C4042" i="4"/>
  <c r="D4042" i="4" s="1"/>
  <c r="E4042" i="4" s="1"/>
  <c r="C4088" i="4"/>
  <c r="D4088" i="4" s="1"/>
  <c r="E4088" i="4" s="1"/>
  <c r="C4095" i="4"/>
  <c r="D4095" i="4" s="1"/>
  <c r="E4095" i="4" s="1"/>
  <c r="C4084" i="4"/>
  <c r="D4084" i="4" s="1"/>
  <c r="E4084" i="4" s="1"/>
  <c r="C4036" i="4"/>
  <c r="D4036" i="4" s="1"/>
  <c r="E4036" i="4" s="1"/>
  <c r="C4037" i="4"/>
  <c r="D4037" i="4" s="1"/>
  <c r="E4037" i="4" s="1"/>
  <c r="C4099" i="4"/>
  <c r="D4099" i="4" s="1"/>
  <c r="E4099" i="4" s="1"/>
  <c r="C4048" i="4"/>
  <c r="D4048" i="4" s="1"/>
  <c r="E4048" i="4" s="1"/>
  <c r="C4044" i="4"/>
  <c r="D4044" i="4" s="1"/>
  <c r="E4044" i="4" s="1"/>
  <c r="C4046" i="4"/>
  <c r="D4046" i="4" s="1"/>
  <c r="E4046" i="4" s="1"/>
  <c r="C4038" i="4"/>
  <c r="D4038" i="4" s="1"/>
  <c r="E4038" i="4" s="1"/>
  <c r="D590" i="2"/>
  <c r="E590" i="2" s="1"/>
  <c r="C4087" i="4"/>
  <c r="D4087" i="4" s="1"/>
  <c r="E4087" i="4" s="1"/>
  <c r="C4094" i="4"/>
  <c r="D4094" i="4" s="1"/>
  <c r="E4094" i="4" s="1"/>
  <c r="C4091" i="4"/>
  <c r="D4091" i="4" s="1"/>
  <c r="E4091" i="4" s="1"/>
  <c r="C4040" i="4"/>
  <c r="D4040" i="4" s="1"/>
  <c r="E4040" i="4" s="1"/>
  <c r="C4050" i="4"/>
  <c r="D4050" i="4" s="1"/>
  <c r="E4050" i="4" s="1"/>
  <c r="C4086" i="4"/>
  <c r="D4086" i="4" s="1"/>
  <c r="E4086" i="4" s="1"/>
  <c r="C4083" i="4"/>
  <c r="D4083" i="4" s="1"/>
  <c r="E4083" i="4" s="1"/>
  <c r="C4047" i="4"/>
  <c r="D4047" i="4" s="1"/>
  <c r="E4047" i="4" s="1"/>
  <c r="C4043" i="4"/>
  <c r="D4043" i="4" s="1"/>
  <c r="E4043" i="4" s="1"/>
  <c r="C4575" i="4"/>
  <c r="D4575" i="4" s="1"/>
  <c r="E4575" i="4" s="1"/>
  <c r="C4025" i="4"/>
  <c r="D4025" i="4" s="1"/>
  <c r="E4025" i="4" s="1"/>
  <c r="C4029" i="4"/>
  <c r="D4029" i="4" s="1"/>
  <c r="E4029" i="4" s="1"/>
  <c r="C4017" i="4"/>
  <c r="D4017" i="4" s="1"/>
  <c r="E4017" i="4" s="1"/>
  <c r="C5094" i="4"/>
  <c r="D5094" i="4" s="1"/>
  <c r="E5094" i="4" s="1"/>
  <c r="C5091" i="4"/>
  <c r="D5091" i="4" s="1"/>
  <c r="E5091" i="4" s="1"/>
  <c r="C5092" i="4"/>
  <c r="D5092" i="4" s="1"/>
  <c r="E5092" i="4" s="1"/>
  <c r="C5093" i="4"/>
  <c r="D5093" i="4" s="1"/>
  <c r="E5093" i="4" s="1"/>
  <c r="C5095" i="4"/>
  <c r="D5095" i="4" s="1"/>
  <c r="E5095" i="4" s="1"/>
  <c r="C5088" i="4"/>
  <c r="D5088" i="4" s="1"/>
  <c r="E5088" i="4" s="1"/>
  <c r="C4978" i="4"/>
  <c r="D4978" i="4" s="1"/>
  <c r="E4978" i="4" s="1"/>
  <c r="C4977" i="4"/>
  <c r="D4977" i="4" s="1"/>
  <c r="E4977" i="4" s="1"/>
  <c r="C4976" i="4"/>
  <c r="D4976" i="4" s="1"/>
  <c r="E4976" i="4" s="1"/>
  <c r="C5373" i="4"/>
  <c r="D5373" i="4" s="1"/>
  <c r="E5373" i="4" s="1"/>
  <c r="C5374" i="4"/>
  <c r="D5374" i="4" s="1"/>
  <c r="E5374" i="4" s="1"/>
  <c r="C5375" i="4"/>
  <c r="D5375" i="4" s="1"/>
  <c r="E5375" i="4" s="1"/>
  <c r="C5376" i="4"/>
  <c r="D5376" i="4" s="1"/>
  <c r="E5376" i="4" s="1"/>
  <c r="C5377" i="4"/>
  <c r="D5377" i="4" s="1"/>
  <c r="E5377" i="4" s="1"/>
  <c r="C5378" i="4"/>
  <c r="D5378" i="4" s="1"/>
  <c r="E5378" i="4" s="1"/>
  <c r="C5372" i="4"/>
  <c r="D5372" i="4" s="1"/>
  <c r="E5372" i="4" s="1"/>
  <c r="C5334" i="4"/>
  <c r="D5334" i="4" s="1"/>
  <c r="E5334" i="4" s="1"/>
  <c r="C5335" i="4"/>
  <c r="D5335" i="4" s="1"/>
  <c r="E5335" i="4" s="1"/>
  <c r="C5318" i="4"/>
  <c r="D5318" i="4" s="1"/>
  <c r="E5318" i="4" s="1"/>
  <c r="C5326" i="4"/>
  <c r="D5326" i="4" s="1"/>
  <c r="E5326" i="4" s="1"/>
  <c r="C5310" i="4"/>
  <c r="D5310" i="4" s="1"/>
  <c r="E5310" i="4" s="1"/>
  <c r="C5302" i="4"/>
  <c r="D5302" i="4" s="1"/>
  <c r="E5302" i="4" s="1"/>
  <c r="C5294" i="4"/>
  <c r="D5294" i="4" s="1"/>
  <c r="E5294" i="4" s="1"/>
  <c r="C5325" i="4"/>
  <c r="D5325" i="4" s="1"/>
  <c r="E5325" i="4" s="1"/>
  <c r="C5303" i="4"/>
  <c r="D5303" i="4" s="1"/>
  <c r="E5303" i="4" s="1"/>
  <c r="C5311" i="4"/>
  <c r="D5311" i="4" s="1"/>
  <c r="E5311" i="4" s="1"/>
  <c r="C5319" i="4"/>
  <c r="D5319" i="4" s="1"/>
  <c r="E5319" i="4" s="1"/>
  <c r="C5327" i="4"/>
  <c r="D5327" i="4" s="1"/>
  <c r="E5327" i="4" s="1"/>
  <c r="C5309" i="4"/>
  <c r="D5309" i="4" s="1"/>
  <c r="E5309" i="4" s="1"/>
  <c r="C5301" i="4"/>
  <c r="D5301" i="4" s="1"/>
  <c r="E5301" i="4" s="1"/>
  <c r="C5312" i="4"/>
  <c r="D5312" i="4" s="1"/>
  <c r="E5312" i="4" s="1"/>
  <c r="C5320" i="4"/>
  <c r="D5320" i="4" s="1"/>
  <c r="E5320" i="4" s="1"/>
  <c r="C5328" i="4"/>
  <c r="D5328" i="4" s="1"/>
  <c r="E5328" i="4" s="1"/>
  <c r="C5308" i="4"/>
  <c r="D5308" i="4" s="1"/>
  <c r="E5308" i="4" s="1"/>
  <c r="C5300" i="4"/>
  <c r="D5300" i="4" s="1"/>
  <c r="E5300" i="4" s="1"/>
  <c r="C5322" i="4"/>
  <c r="D5322" i="4" s="1"/>
  <c r="E5322" i="4" s="1"/>
  <c r="C5306" i="4"/>
  <c r="D5306" i="4" s="1"/>
  <c r="E5306" i="4" s="1"/>
  <c r="C5317" i="4"/>
  <c r="D5317" i="4" s="1"/>
  <c r="E5317" i="4" s="1"/>
  <c r="C5333" i="4"/>
  <c r="D5333" i="4" s="1"/>
  <c r="E5333" i="4" s="1"/>
  <c r="C5295" i="4"/>
  <c r="D5295" i="4" s="1"/>
  <c r="E5295" i="4" s="1"/>
  <c r="C5313" i="4"/>
  <c r="D5313" i="4" s="1"/>
  <c r="E5313" i="4" s="1"/>
  <c r="C5321" i="4"/>
  <c r="D5321" i="4" s="1"/>
  <c r="E5321" i="4" s="1"/>
  <c r="C5329" i="4"/>
  <c r="D5329" i="4" s="1"/>
  <c r="E5329" i="4" s="1"/>
  <c r="C5307" i="4"/>
  <c r="D5307" i="4" s="1"/>
  <c r="E5307" i="4" s="1"/>
  <c r="C5299" i="4"/>
  <c r="D5299" i="4" s="1"/>
  <c r="E5299" i="4" s="1"/>
  <c r="C5314" i="4"/>
  <c r="D5314" i="4" s="1"/>
  <c r="E5314" i="4" s="1"/>
  <c r="C5330" i="4"/>
  <c r="D5330" i="4" s="1"/>
  <c r="E5330" i="4" s="1"/>
  <c r="C5298" i="4"/>
  <c r="D5298" i="4" s="1"/>
  <c r="E5298" i="4" s="1"/>
  <c r="C5315" i="4"/>
  <c r="D5315" i="4" s="1"/>
  <c r="E5315" i="4" s="1"/>
  <c r="C5323" i="4"/>
  <c r="D5323" i="4" s="1"/>
  <c r="E5323" i="4" s="1"/>
  <c r="C5331" i="4"/>
  <c r="D5331" i="4" s="1"/>
  <c r="E5331" i="4" s="1"/>
  <c r="C5305" i="4"/>
  <c r="D5305" i="4" s="1"/>
  <c r="E5305" i="4" s="1"/>
  <c r="C5297" i="4"/>
  <c r="D5297" i="4" s="1"/>
  <c r="E5297" i="4" s="1"/>
  <c r="C5316" i="4"/>
  <c r="D5316" i="4" s="1"/>
  <c r="E5316" i="4" s="1"/>
  <c r="C5324" i="4"/>
  <c r="D5324" i="4" s="1"/>
  <c r="E5324" i="4" s="1"/>
  <c r="C5332" i="4"/>
  <c r="D5332" i="4" s="1"/>
  <c r="E5332" i="4" s="1"/>
  <c r="C5304" i="4"/>
  <c r="D5304" i="4" s="1"/>
  <c r="E5304" i="4" s="1"/>
  <c r="C5296" i="4"/>
  <c r="D5296" i="4" s="1"/>
  <c r="E5296" i="4" s="1"/>
  <c r="C5219" i="4"/>
  <c r="D5219" i="4" s="1"/>
  <c r="E5219" i="4" s="1"/>
  <c r="C5220" i="4"/>
  <c r="D5220" i="4" s="1"/>
  <c r="E5220" i="4" s="1"/>
  <c r="C5217" i="4"/>
  <c r="D5217" i="4" s="1"/>
  <c r="E5217" i="4" s="1"/>
  <c r="C5218" i="4"/>
  <c r="D5218" i="4" s="1"/>
  <c r="E5218" i="4" s="1"/>
  <c r="C5216" i="4"/>
  <c r="D5216" i="4" s="1"/>
  <c r="E5216" i="4" s="1"/>
  <c r="C5371" i="4"/>
  <c r="D5371" i="4" s="1"/>
  <c r="E5371" i="4" s="1"/>
  <c r="C5370" i="4"/>
  <c r="D5370" i="4" s="1"/>
  <c r="E5370" i="4" s="1"/>
  <c r="C5097" i="4"/>
  <c r="D5097" i="4" s="1"/>
  <c r="E5097" i="4" s="1"/>
  <c r="C5117" i="4"/>
  <c r="D5117" i="4" s="1"/>
  <c r="E5117" i="4" s="1"/>
  <c r="C5118" i="4"/>
  <c r="D5118" i="4" s="1"/>
  <c r="E5118" i="4" s="1"/>
  <c r="C5119" i="4"/>
  <c r="D5119" i="4" s="1"/>
  <c r="E5119" i="4" s="1"/>
  <c r="C5120" i="4"/>
  <c r="D5120" i="4" s="1"/>
  <c r="E5120" i="4" s="1"/>
  <c r="C5102" i="4"/>
  <c r="D5102" i="4" s="1"/>
  <c r="E5102" i="4" s="1"/>
  <c r="C5103" i="4"/>
  <c r="D5103" i="4" s="1"/>
  <c r="E5103" i="4" s="1"/>
  <c r="C5104" i="4"/>
  <c r="D5104" i="4" s="1"/>
  <c r="E5104" i="4" s="1"/>
  <c r="C5110" i="4"/>
  <c r="D5110" i="4" s="1"/>
  <c r="E5110" i="4" s="1"/>
  <c r="C5111" i="4"/>
  <c r="D5111" i="4" s="1"/>
  <c r="E5111" i="4" s="1"/>
  <c r="C5112" i="4"/>
  <c r="D5112" i="4" s="1"/>
  <c r="E5112" i="4" s="1"/>
  <c r="C5096" i="4"/>
  <c r="D5096" i="4" s="1"/>
  <c r="E5096" i="4" s="1"/>
  <c r="C5341" i="4"/>
  <c r="D5341" i="4" s="1"/>
  <c r="E5341" i="4" s="1"/>
  <c r="C5349" i="4"/>
  <c r="D5349" i="4" s="1"/>
  <c r="E5349" i="4" s="1"/>
  <c r="C5357" i="4"/>
  <c r="D5357" i="4" s="1"/>
  <c r="E5357" i="4" s="1"/>
  <c r="C5365" i="4"/>
  <c r="D5365" i="4" s="1"/>
  <c r="E5365" i="4" s="1"/>
  <c r="C5353" i="4"/>
  <c r="D5353" i="4" s="1"/>
  <c r="E5353" i="4" s="1"/>
  <c r="C5342" i="4"/>
  <c r="D5342" i="4" s="1"/>
  <c r="E5342" i="4" s="1"/>
  <c r="C5350" i="4"/>
  <c r="D5350" i="4" s="1"/>
  <c r="E5350" i="4" s="1"/>
  <c r="C5358" i="4"/>
  <c r="D5358" i="4" s="1"/>
  <c r="E5358" i="4" s="1"/>
  <c r="C5366" i="4"/>
  <c r="D5366" i="4" s="1"/>
  <c r="E5366" i="4" s="1"/>
  <c r="C5345" i="4"/>
  <c r="D5345" i="4" s="1"/>
  <c r="E5345" i="4" s="1"/>
  <c r="C5340" i="4"/>
  <c r="D5340" i="4" s="1"/>
  <c r="E5340" i="4" s="1"/>
  <c r="C5343" i="4"/>
  <c r="D5343" i="4" s="1"/>
  <c r="E5343" i="4" s="1"/>
  <c r="C5351" i="4"/>
  <c r="D5351" i="4" s="1"/>
  <c r="E5351" i="4" s="1"/>
  <c r="C5359" i="4"/>
  <c r="D5359" i="4" s="1"/>
  <c r="E5359" i="4" s="1"/>
  <c r="C5367" i="4"/>
  <c r="D5367" i="4" s="1"/>
  <c r="E5367" i="4" s="1"/>
  <c r="C5337" i="4"/>
  <c r="D5337" i="4" s="1"/>
  <c r="E5337" i="4" s="1"/>
  <c r="C5361" i="4"/>
  <c r="D5361" i="4" s="1"/>
  <c r="E5361" i="4" s="1"/>
  <c r="C5356" i="4"/>
  <c r="D5356" i="4" s="1"/>
  <c r="E5356" i="4" s="1"/>
  <c r="C5369" i="4"/>
  <c r="D5369" i="4" s="1"/>
  <c r="E5369" i="4" s="1"/>
  <c r="C5344" i="4"/>
  <c r="D5344" i="4" s="1"/>
  <c r="E5344" i="4" s="1"/>
  <c r="C5352" i="4"/>
  <c r="D5352" i="4" s="1"/>
  <c r="E5352" i="4" s="1"/>
  <c r="C5360" i="4"/>
  <c r="D5360" i="4" s="1"/>
  <c r="E5360" i="4" s="1"/>
  <c r="C5368" i="4"/>
  <c r="D5368" i="4" s="1"/>
  <c r="E5368" i="4" s="1"/>
  <c r="C5364" i="4"/>
  <c r="D5364" i="4" s="1"/>
  <c r="E5364" i="4" s="1"/>
  <c r="C5338" i="4"/>
  <c r="D5338" i="4" s="1"/>
  <c r="E5338" i="4" s="1"/>
  <c r="C5346" i="4"/>
  <c r="D5346" i="4" s="1"/>
  <c r="E5346" i="4" s="1"/>
  <c r="C5354" i="4"/>
  <c r="D5354" i="4" s="1"/>
  <c r="E5354" i="4" s="1"/>
  <c r="C5362" i="4"/>
  <c r="D5362" i="4" s="1"/>
  <c r="E5362" i="4" s="1"/>
  <c r="C5339" i="4"/>
  <c r="D5339" i="4" s="1"/>
  <c r="E5339" i="4" s="1"/>
  <c r="C5347" i="4"/>
  <c r="D5347" i="4" s="1"/>
  <c r="E5347" i="4" s="1"/>
  <c r="C5355" i="4"/>
  <c r="D5355" i="4" s="1"/>
  <c r="E5355" i="4" s="1"/>
  <c r="C5363" i="4"/>
  <c r="D5363" i="4" s="1"/>
  <c r="E5363" i="4" s="1"/>
  <c r="C5336" i="4"/>
  <c r="D5336" i="4" s="1"/>
  <c r="E5336" i="4" s="1"/>
  <c r="C5348" i="4"/>
  <c r="D5348" i="4" s="1"/>
  <c r="E5348" i="4" s="1"/>
  <c r="C4032" i="4"/>
  <c r="D4032" i="4" s="1"/>
  <c r="E4032" i="4" s="1"/>
  <c r="C4021" i="4"/>
  <c r="D4021" i="4" s="1"/>
  <c r="E4021" i="4" s="1"/>
  <c r="D587" i="2"/>
  <c r="E587" i="2" s="1"/>
  <c r="C5062" i="4"/>
  <c r="D5062" i="4" s="1"/>
  <c r="E5062" i="4" s="1"/>
  <c r="C5067" i="4"/>
  <c r="D5067" i="4" s="1"/>
  <c r="E5067" i="4" s="1"/>
  <c r="C5068" i="4"/>
  <c r="D5068" i="4" s="1"/>
  <c r="E5068" i="4" s="1"/>
  <c r="C5083" i="4"/>
  <c r="D5083" i="4" s="1"/>
  <c r="E5083" i="4" s="1"/>
  <c r="C5084" i="4"/>
  <c r="D5084" i="4" s="1"/>
  <c r="E5084" i="4" s="1"/>
  <c r="C5288" i="4"/>
  <c r="D5288" i="4" s="1"/>
  <c r="E5288" i="4" s="1"/>
  <c r="C5289" i="4"/>
  <c r="D5289" i="4" s="1"/>
  <c r="E5289" i="4" s="1"/>
  <c r="C5290" i="4"/>
  <c r="D5290" i="4" s="1"/>
  <c r="E5290" i="4" s="1"/>
  <c r="C5287" i="4"/>
  <c r="D5287" i="4" s="1"/>
  <c r="E5287" i="4" s="1"/>
  <c r="C4031" i="4"/>
  <c r="D4031" i="4" s="1"/>
  <c r="E4031" i="4" s="1"/>
  <c r="C4028" i="4"/>
  <c r="D4028" i="4" s="1"/>
  <c r="E4028" i="4" s="1"/>
  <c r="C5101" i="4"/>
  <c r="D5101" i="4" s="1"/>
  <c r="E5101" i="4" s="1"/>
  <c r="C5270" i="4"/>
  <c r="D5270" i="4" s="1"/>
  <c r="E5270" i="4" s="1"/>
  <c r="C5278" i="4"/>
  <c r="D5278" i="4" s="1"/>
  <c r="E5278" i="4" s="1"/>
  <c r="C5286" i="4"/>
  <c r="D5286" i="4" s="1"/>
  <c r="E5286" i="4" s="1"/>
  <c r="C5238" i="4"/>
  <c r="D5238" i="4" s="1"/>
  <c r="E5238" i="4" s="1"/>
  <c r="C5246" i="4"/>
  <c r="D5246" i="4" s="1"/>
  <c r="E5246" i="4" s="1"/>
  <c r="C5254" i="4"/>
  <c r="D5254" i="4" s="1"/>
  <c r="E5254" i="4" s="1"/>
  <c r="C5234" i="4"/>
  <c r="D5234" i="4" s="1"/>
  <c r="E5234" i="4" s="1"/>
  <c r="C5266" i="4"/>
  <c r="D5266" i="4" s="1"/>
  <c r="E5266" i="4" s="1"/>
  <c r="C5282" i="4"/>
  <c r="D5282" i="4" s="1"/>
  <c r="E5282" i="4" s="1"/>
  <c r="C5262" i="4"/>
  <c r="D5262" i="4" s="1"/>
  <c r="E5262" i="4" s="1"/>
  <c r="C5242" i="4"/>
  <c r="D5242" i="4" s="1"/>
  <c r="E5242" i="4" s="1"/>
  <c r="C5258" i="4"/>
  <c r="D5258" i="4" s="1"/>
  <c r="E5258" i="4" s="1"/>
  <c r="C5276" i="4"/>
  <c r="D5276" i="4" s="1"/>
  <c r="E5276" i="4" s="1"/>
  <c r="C5271" i="4"/>
  <c r="D5271" i="4" s="1"/>
  <c r="E5271" i="4" s="1"/>
  <c r="C5279" i="4"/>
  <c r="D5279" i="4" s="1"/>
  <c r="E5279" i="4" s="1"/>
  <c r="C5265" i="4"/>
  <c r="D5265" i="4" s="1"/>
  <c r="E5265" i="4" s="1"/>
  <c r="C5239" i="4"/>
  <c r="D5239" i="4" s="1"/>
  <c r="E5239" i="4" s="1"/>
  <c r="C5247" i="4"/>
  <c r="D5247" i="4" s="1"/>
  <c r="E5247" i="4" s="1"/>
  <c r="C5255" i="4"/>
  <c r="D5255" i="4" s="1"/>
  <c r="E5255" i="4" s="1"/>
  <c r="C5250" i="4"/>
  <c r="D5250" i="4" s="1"/>
  <c r="E5250" i="4" s="1"/>
  <c r="C5260" i="4"/>
  <c r="D5260" i="4" s="1"/>
  <c r="E5260" i="4" s="1"/>
  <c r="C5277" i="4"/>
  <c r="D5277" i="4" s="1"/>
  <c r="E5277" i="4" s="1"/>
  <c r="C5237" i="4"/>
  <c r="D5237" i="4" s="1"/>
  <c r="E5237" i="4" s="1"/>
  <c r="C5245" i="4"/>
  <c r="D5245" i="4" s="1"/>
  <c r="E5245" i="4" s="1"/>
  <c r="C5261" i="4"/>
  <c r="D5261" i="4" s="1"/>
  <c r="E5261" i="4" s="1"/>
  <c r="C5272" i="4"/>
  <c r="D5272" i="4" s="1"/>
  <c r="E5272" i="4" s="1"/>
  <c r="C5280" i="4"/>
  <c r="D5280" i="4" s="1"/>
  <c r="E5280" i="4" s="1"/>
  <c r="C5264" i="4"/>
  <c r="D5264" i="4" s="1"/>
  <c r="E5264" i="4" s="1"/>
  <c r="C5240" i="4"/>
  <c r="D5240" i="4" s="1"/>
  <c r="E5240" i="4" s="1"/>
  <c r="C5248" i="4"/>
  <c r="D5248" i="4" s="1"/>
  <c r="E5248" i="4" s="1"/>
  <c r="C5256" i="4"/>
  <c r="D5256" i="4" s="1"/>
  <c r="E5256" i="4" s="1"/>
  <c r="C5285" i="4"/>
  <c r="D5285" i="4" s="1"/>
  <c r="E5285" i="4" s="1"/>
  <c r="C5273" i="4"/>
  <c r="D5273" i="4" s="1"/>
  <c r="E5273" i="4" s="1"/>
  <c r="C5281" i="4"/>
  <c r="D5281" i="4" s="1"/>
  <c r="E5281" i="4" s="1"/>
  <c r="C5263" i="4"/>
  <c r="D5263" i="4" s="1"/>
  <c r="E5263" i="4" s="1"/>
  <c r="C5241" i="4"/>
  <c r="D5241" i="4" s="1"/>
  <c r="E5241" i="4" s="1"/>
  <c r="C5249" i="4"/>
  <c r="D5249" i="4" s="1"/>
  <c r="E5249" i="4" s="1"/>
  <c r="C5257" i="4"/>
  <c r="D5257" i="4" s="1"/>
  <c r="E5257" i="4" s="1"/>
  <c r="C5274" i="4"/>
  <c r="D5274" i="4" s="1"/>
  <c r="E5274" i="4" s="1"/>
  <c r="C5267" i="4"/>
  <c r="D5267" i="4" s="1"/>
  <c r="E5267" i="4" s="1"/>
  <c r="C5275" i="4"/>
  <c r="D5275" i="4" s="1"/>
  <c r="E5275" i="4" s="1"/>
  <c r="C5283" i="4"/>
  <c r="D5283" i="4" s="1"/>
  <c r="E5283" i="4" s="1"/>
  <c r="C5235" i="4"/>
  <c r="D5235" i="4" s="1"/>
  <c r="E5235" i="4" s="1"/>
  <c r="C5243" i="4"/>
  <c r="D5243" i="4" s="1"/>
  <c r="E5243" i="4" s="1"/>
  <c r="C5251" i="4"/>
  <c r="D5251" i="4" s="1"/>
  <c r="E5251" i="4" s="1"/>
  <c r="C5259" i="4"/>
  <c r="D5259" i="4" s="1"/>
  <c r="E5259" i="4" s="1"/>
  <c r="C5268" i="4"/>
  <c r="D5268" i="4" s="1"/>
  <c r="E5268" i="4" s="1"/>
  <c r="C5284" i="4"/>
  <c r="D5284" i="4" s="1"/>
  <c r="E5284" i="4" s="1"/>
  <c r="C5236" i="4"/>
  <c r="D5236" i="4" s="1"/>
  <c r="E5236" i="4" s="1"/>
  <c r="C5244" i="4"/>
  <c r="D5244" i="4" s="1"/>
  <c r="E5244" i="4" s="1"/>
  <c r="C5252" i="4"/>
  <c r="D5252" i="4" s="1"/>
  <c r="E5252" i="4" s="1"/>
  <c r="C5269" i="4"/>
  <c r="D5269" i="4" s="1"/>
  <c r="E5269" i="4" s="1"/>
  <c r="C5253" i="4"/>
  <c r="D5253" i="4" s="1"/>
  <c r="E5253" i="4" s="1"/>
  <c r="C5128" i="4"/>
  <c r="D5128" i="4" s="1"/>
  <c r="E5128" i="4" s="1"/>
  <c r="C5136" i="4"/>
  <c r="D5136" i="4" s="1"/>
  <c r="E5136" i="4" s="1"/>
  <c r="C5144" i="4"/>
  <c r="D5144" i="4" s="1"/>
  <c r="E5144" i="4" s="1"/>
  <c r="C5152" i="4"/>
  <c r="D5152" i="4" s="1"/>
  <c r="E5152" i="4" s="1"/>
  <c r="C5160" i="4"/>
  <c r="D5160" i="4" s="1"/>
  <c r="E5160" i="4" s="1"/>
  <c r="C5168" i="4"/>
  <c r="D5168" i="4" s="1"/>
  <c r="E5168" i="4" s="1"/>
  <c r="C5156" i="4"/>
  <c r="D5156" i="4" s="1"/>
  <c r="E5156" i="4" s="1"/>
  <c r="C5134" i="4"/>
  <c r="D5134" i="4" s="1"/>
  <c r="E5134" i="4" s="1"/>
  <c r="C5121" i="4"/>
  <c r="D5121" i="4" s="1"/>
  <c r="E5121" i="4" s="1"/>
  <c r="C5135" i="4"/>
  <c r="D5135" i="4" s="1"/>
  <c r="E5135" i="4" s="1"/>
  <c r="C5151" i="4"/>
  <c r="D5151" i="4" s="1"/>
  <c r="E5151" i="4" s="1"/>
  <c r="C5167" i="4"/>
  <c r="D5167" i="4" s="1"/>
  <c r="E5167" i="4" s="1"/>
  <c r="C5129" i="4"/>
  <c r="D5129" i="4" s="1"/>
  <c r="E5129" i="4" s="1"/>
  <c r="C5137" i="4"/>
  <c r="D5137" i="4" s="1"/>
  <c r="E5137" i="4" s="1"/>
  <c r="C5145" i="4"/>
  <c r="D5145" i="4" s="1"/>
  <c r="E5145" i="4" s="1"/>
  <c r="C5153" i="4"/>
  <c r="D5153" i="4" s="1"/>
  <c r="E5153" i="4" s="1"/>
  <c r="C5161" i="4"/>
  <c r="D5161" i="4" s="1"/>
  <c r="E5161" i="4" s="1"/>
  <c r="C5169" i="4"/>
  <c r="D5169" i="4" s="1"/>
  <c r="E5169" i="4" s="1"/>
  <c r="C5140" i="4"/>
  <c r="D5140" i="4" s="1"/>
  <c r="E5140" i="4" s="1"/>
  <c r="C5172" i="4"/>
  <c r="D5172" i="4" s="1"/>
  <c r="E5172" i="4" s="1"/>
  <c r="C5126" i="4"/>
  <c r="D5126" i="4" s="1"/>
  <c r="E5126" i="4" s="1"/>
  <c r="C5150" i="4"/>
  <c r="D5150" i="4" s="1"/>
  <c r="E5150" i="4" s="1"/>
  <c r="C5130" i="4"/>
  <c r="D5130" i="4" s="1"/>
  <c r="E5130" i="4" s="1"/>
  <c r="C5138" i="4"/>
  <c r="D5138" i="4" s="1"/>
  <c r="E5138" i="4" s="1"/>
  <c r="C5146" i="4"/>
  <c r="D5146" i="4" s="1"/>
  <c r="E5146" i="4" s="1"/>
  <c r="C5154" i="4"/>
  <c r="D5154" i="4" s="1"/>
  <c r="E5154" i="4" s="1"/>
  <c r="C5162" i="4"/>
  <c r="D5162" i="4" s="1"/>
  <c r="E5162" i="4" s="1"/>
  <c r="C5170" i="4"/>
  <c r="D5170" i="4" s="1"/>
  <c r="E5170" i="4" s="1"/>
  <c r="C5164" i="4"/>
  <c r="D5164" i="4" s="1"/>
  <c r="E5164" i="4" s="1"/>
  <c r="C5142" i="4"/>
  <c r="D5142" i="4" s="1"/>
  <c r="E5142" i="4" s="1"/>
  <c r="C5166" i="4"/>
  <c r="D5166" i="4" s="1"/>
  <c r="E5166" i="4" s="1"/>
  <c r="C5123" i="4"/>
  <c r="D5123" i="4" s="1"/>
  <c r="E5123" i="4" s="1"/>
  <c r="C5131" i="4"/>
  <c r="D5131" i="4" s="1"/>
  <c r="E5131" i="4" s="1"/>
  <c r="C5139" i="4"/>
  <c r="D5139" i="4" s="1"/>
  <c r="E5139" i="4" s="1"/>
  <c r="C5147" i="4"/>
  <c r="D5147" i="4" s="1"/>
  <c r="E5147" i="4" s="1"/>
  <c r="C5155" i="4"/>
  <c r="D5155" i="4" s="1"/>
  <c r="E5155" i="4" s="1"/>
  <c r="C5163" i="4"/>
  <c r="D5163" i="4" s="1"/>
  <c r="E5163" i="4" s="1"/>
  <c r="C5171" i="4"/>
  <c r="D5171" i="4" s="1"/>
  <c r="E5171" i="4" s="1"/>
  <c r="C5124" i="4"/>
  <c r="D5124" i="4" s="1"/>
  <c r="E5124" i="4" s="1"/>
  <c r="C5132" i="4"/>
  <c r="D5132" i="4" s="1"/>
  <c r="E5132" i="4" s="1"/>
  <c r="C5148" i="4"/>
  <c r="D5148" i="4" s="1"/>
  <c r="E5148" i="4" s="1"/>
  <c r="C5127" i="4"/>
  <c r="D5127" i="4" s="1"/>
  <c r="E5127" i="4" s="1"/>
  <c r="C5143" i="4"/>
  <c r="D5143" i="4" s="1"/>
  <c r="E5143" i="4" s="1"/>
  <c r="C5159" i="4"/>
  <c r="D5159" i="4" s="1"/>
  <c r="E5159" i="4" s="1"/>
  <c r="C5125" i="4"/>
  <c r="D5125" i="4" s="1"/>
  <c r="E5125" i="4" s="1"/>
  <c r="C5133" i="4"/>
  <c r="D5133" i="4" s="1"/>
  <c r="E5133" i="4" s="1"/>
  <c r="C5141" i="4"/>
  <c r="D5141" i="4" s="1"/>
  <c r="E5141" i="4" s="1"/>
  <c r="C5149" i="4"/>
  <c r="D5149" i="4" s="1"/>
  <c r="E5149" i="4" s="1"/>
  <c r="C5157" i="4"/>
  <c r="D5157" i="4" s="1"/>
  <c r="E5157" i="4" s="1"/>
  <c r="C5165" i="4"/>
  <c r="D5165" i="4" s="1"/>
  <c r="E5165" i="4" s="1"/>
  <c r="C5122" i="4"/>
  <c r="D5122" i="4" s="1"/>
  <c r="E5122" i="4" s="1"/>
  <c r="C5158" i="4"/>
  <c r="D5158" i="4" s="1"/>
  <c r="E5158" i="4" s="1"/>
  <c r="C4023" i="4"/>
  <c r="D4023" i="4" s="1"/>
  <c r="E4023" i="4" s="1"/>
  <c r="C4020" i="4"/>
  <c r="D4020" i="4" s="1"/>
  <c r="E4020" i="4" s="1"/>
  <c r="C5100" i="4"/>
  <c r="D5100" i="4" s="1"/>
  <c r="E5100" i="4" s="1"/>
  <c r="C5109" i="4"/>
  <c r="D5109" i="4" s="1"/>
  <c r="E5109" i="4" s="1"/>
  <c r="C5188" i="4"/>
  <c r="D5188" i="4" s="1"/>
  <c r="E5188" i="4" s="1"/>
  <c r="C5196" i="4"/>
  <c r="D5196" i="4" s="1"/>
  <c r="E5196" i="4" s="1"/>
  <c r="C5204" i="4"/>
  <c r="D5204" i="4" s="1"/>
  <c r="E5204" i="4" s="1"/>
  <c r="C5212" i="4"/>
  <c r="D5212" i="4" s="1"/>
  <c r="E5212" i="4" s="1"/>
  <c r="C5195" i="4"/>
  <c r="D5195" i="4" s="1"/>
  <c r="E5195" i="4" s="1"/>
  <c r="C5203" i="4"/>
  <c r="D5203" i="4" s="1"/>
  <c r="E5203" i="4" s="1"/>
  <c r="C5189" i="4"/>
  <c r="D5189" i="4" s="1"/>
  <c r="E5189" i="4" s="1"/>
  <c r="C5197" i="4"/>
  <c r="D5197" i="4" s="1"/>
  <c r="E5197" i="4" s="1"/>
  <c r="C5205" i="4"/>
  <c r="D5205" i="4" s="1"/>
  <c r="E5205" i="4" s="1"/>
  <c r="C5213" i="4"/>
  <c r="D5213" i="4" s="1"/>
  <c r="E5213" i="4" s="1"/>
  <c r="C5192" i="4"/>
  <c r="D5192" i="4" s="1"/>
  <c r="E5192" i="4" s="1"/>
  <c r="C5202" i="4"/>
  <c r="D5202" i="4" s="1"/>
  <c r="E5202" i="4" s="1"/>
  <c r="C5190" i="4"/>
  <c r="D5190" i="4" s="1"/>
  <c r="E5190" i="4" s="1"/>
  <c r="C5198" i="4"/>
  <c r="D5198" i="4" s="1"/>
  <c r="E5198" i="4" s="1"/>
  <c r="C5206" i="4"/>
  <c r="D5206" i="4" s="1"/>
  <c r="E5206" i="4" s="1"/>
  <c r="C5214" i="4"/>
  <c r="D5214" i="4" s="1"/>
  <c r="E5214" i="4" s="1"/>
  <c r="C5210" i="4"/>
  <c r="D5210" i="4" s="1"/>
  <c r="E5210" i="4" s="1"/>
  <c r="C5191" i="4"/>
  <c r="D5191" i="4" s="1"/>
  <c r="E5191" i="4" s="1"/>
  <c r="C5199" i="4"/>
  <c r="D5199" i="4" s="1"/>
  <c r="E5199" i="4" s="1"/>
  <c r="C5207" i="4"/>
  <c r="D5207" i="4" s="1"/>
  <c r="E5207" i="4" s="1"/>
  <c r="C5215" i="4"/>
  <c r="D5215" i="4" s="1"/>
  <c r="E5215" i="4" s="1"/>
  <c r="C5200" i="4"/>
  <c r="D5200" i="4" s="1"/>
  <c r="E5200" i="4" s="1"/>
  <c r="C5208" i="4"/>
  <c r="D5208" i="4" s="1"/>
  <c r="E5208" i="4" s="1"/>
  <c r="C5187" i="4"/>
  <c r="D5187" i="4" s="1"/>
  <c r="E5187" i="4" s="1"/>
  <c r="C5194" i="4"/>
  <c r="D5194" i="4" s="1"/>
  <c r="E5194" i="4" s="1"/>
  <c r="C5211" i="4"/>
  <c r="D5211" i="4" s="1"/>
  <c r="E5211" i="4" s="1"/>
  <c r="C5193" i="4"/>
  <c r="D5193" i="4" s="1"/>
  <c r="E5193" i="4" s="1"/>
  <c r="C5201" i="4"/>
  <c r="D5201" i="4" s="1"/>
  <c r="E5201" i="4" s="1"/>
  <c r="C5209" i="4"/>
  <c r="D5209" i="4" s="1"/>
  <c r="E5209" i="4" s="1"/>
  <c r="C5177" i="4"/>
  <c r="D5177" i="4" s="1"/>
  <c r="E5177" i="4" s="1"/>
  <c r="C5185" i="4"/>
  <c r="D5185" i="4" s="1"/>
  <c r="E5185" i="4" s="1"/>
  <c r="C5176" i="4"/>
  <c r="D5176" i="4" s="1"/>
  <c r="E5176" i="4" s="1"/>
  <c r="C5184" i="4"/>
  <c r="D5184" i="4" s="1"/>
  <c r="E5184" i="4" s="1"/>
  <c r="C5178" i="4"/>
  <c r="D5178" i="4" s="1"/>
  <c r="E5178" i="4" s="1"/>
  <c r="C5186" i="4"/>
  <c r="D5186" i="4" s="1"/>
  <c r="E5186" i="4" s="1"/>
  <c r="C5181" i="4"/>
  <c r="D5181" i="4" s="1"/>
  <c r="E5181" i="4" s="1"/>
  <c r="C5175" i="4"/>
  <c r="D5175" i="4" s="1"/>
  <c r="E5175" i="4" s="1"/>
  <c r="C5179" i="4"/>
  <c r="D5179" i="4" s="1"/>
  <c r="E5179" i="4" s="1"/>
  <c r="C5173" i="4"/>
  <c r="D5173" i="4" s="1"/>
  <c r="E5173" i="4" s="1"/>
  <c r="C5183" i="4"/>
  <c r="D5183" i="4" s="1"/>
  <c r="E5183" i="4" s="1"/>
  <c r="C5180" i="4"/>
  <c r="D5180" i="4" s="1"/>
  <c r="E5180" i="4" s="1"/>
  <c r="C5174" i="4"/>
  <c r="D5174" i="4" s="1"/>
  <c r="E5174" i="4" s="1"/>
  <c r="C5182" i="4"/>
  <c r="D5182" i="4" s="1"/>
  <c r="E5182" i="4" s="1"/>
  <c r="C4030" i="4"/>
  <c r="D4030" i="4" s="1"/>
  <c r="E4030" i="4" s="1"/>
  <c r="C4033" i="4"/>
  <c r="D4033" i="4" s="1"/>
  <c r="E4033" i="4" s="1"/>
  <c r="C5098" i="4"/>
  <c r="D5098" i="4" s="1"/>
  <c r="E5098" i="4" s="1"/>
  <c r="C5099" i="4"/>
  <c r="D5099" i="4" s="1"/>
  <c r="E5099" i="4" s="1"/>
  <c r="C5108" i="4"/>
  <c r="D5108" i="4" s="1"/>
  <c r="E5108" i="4" s="1"/>
  <c r="C5090" i="4"/>
  <c r="D5090" i="4" s="1"/>
  <c r="E5090" i="4" s="1"/>
  <c r="C5066" i="4"/>
  <c r="D5066" i="4" s="1"/>
  <c r="E5066" i="4" s="1"/>
  <c r="C5224" i="4"/>
  <c r="D5224" i="4" s="1"/>
  <c r="E5224" i="4" s="1"/>
  <c r="C5232" i="4"/>
  <c r="D5232" i="4" s="1"/>
  <c r="E5232" i="4" s="1"/>
  <c r="C5228" i="4"/>
  <c r="D5228" i="4" s="1"/>
  <c r="E5228" i="4" s="1"/>
  <c r="C5223" i="4"/>
  <c r="D5223" i="4" s="1"/>
  <c r="E5223" i="4" s="1"/>
  <c r="C5225" i="4"/>
  <c r="D5225" i="4" s="1"/>
  <c r="E5225" i="4" s="1"/>
  <c r="C5233" i="4"/>
  <c r="D5233" i="4" s="1"/>
  <c r="E5233" i="4" s="1"/>
  <c r="C5230" i="4"/>
  <c r="D5230" i="4" s="1"/>
  <c r="E5230" i="4" s="1"/>
  <c r="C5226" i="4"/>
  <c r="D5226" i="4" s="1"/>
  <c r="E5226" i="4" s="1"/>
  <c r="C5221" i="4"/>
  <c r="D5221" i="4" s="1"/>
  <c r="E5221" i="4" s="1"/>
  <c r="C5222" i="4"/>
  <c r="D5222" i="4" s="1"/>
  <c r="E5222" i="4" s="1"/>
  <c r="C5227" i="4"/>
  <c r="D5227" i="4" s="1"/>
  <c r="E5227" i="4" s="1"/>
  <c r="C5231" i="4"/>
  <c r="D5231" i="4" s="1"/>
  <c r="E5231" i="4" s="1"/>
  <c r="C5229" i="4"/>
  <c r="D5229" i="4" s="1"/>
  <c r="E5229" i="4" s="1"/>
  <c r="C4022" i="4"/>
  <c r="D4022" i="4" s="1"/>
  <c r="E4022" i="4" s="1"/>
  <c r="C4027" i="4"/>
  <c r="D4027" i="4" s="1"/>
  <c r="E4027" i="4" s="1"/>
  <c r="C5106" i="4"/>
  <c r="D5106" i="4" s="1"/>
  <c r="E5106" i="4" s="1"/>
  <c r="C5107" i="4"/>
  <c r="D5107" i="4" s="1"/>
  <c r="E5107" i="4" s="1"/>
  <c r="C5116" i="4"/>
  <c r="D5116" i="4" s="1"/>
  <c r="E5116" i="4" s="1"/>
  <c r="D5016" i="4"/>
  <c r="E5016" i="4" s="1"/>
  <c r="C4550" i="4"/>
  <c r="D4550" i="4" s="1"/>
  <c r="E4550" i="4" s="1"/>
  <c r="C4536" i="4"/>
  <c r="D4536" i="4" s="1"/>
  <c r="E4536" i="4" s="1"/>
  <c r="C4554" i="4"/>
  <c r="D4554" i="4" s="1"/>
  <c r="E4554" i="4" s="1"/>
  <c r="C4527" i="4"/>
  <c r="D4527" i="4" s="1"/>
  <c r="E4527" i="4" s="1"/>
  <c r="C4558" i="4"/>
  <c r="D4558" i="4" s="1"/>
  <c r="E4558" i="4" s="1"/>
  <c r="C4562" i="4"/>
  <c r="D4562" i="4" s="1"/>
  <c r="E4562" i="4" s="1"/>
  <c r="C4532" i="4"/>
  <c r="D4532" i="4" s="1"/>
  <c r="E4532" i="4" s="1"/>
  <c r="C4824" i="4"/>
  <c r="D4824" i="4" s="1"/>
  <c r="E4824" i="4" s="1"/>
  <c r="C4570" i="4"/>
  <c r="D4570" i="4" s="1"/>
  <c r="E4570" i="4" s="1"/>
  <c r="C4540" i="4"/>
  <c r="D4540" i="4" s="1"/>
  <c r="E4540" i="4" s="1"/>
  <c r="C4814" i="4"/>
  <c r="D4814" i="4" s="1"/>
  <c r="E4814" i="4" s="1"/>
  <c r="C4793" i="4"/>
  <c r="D4793" i="4" s="1"/>
  <c r="E4793" i="4" s="1"/>
  <c r="C4786" i="4"/>
  <c r="D4786" i="4" s="1"/>
  <c r="E4786" i="4" s="1"/>
  <c r="C4726" i="4"/>
  <c r="D4726" i="4" s="1"/>
  <c r="E4726" i="4" s="1"/>
  <c r="C4770" i="4"/>
  <c r="D4770" i="4" s="1"/>
  <c r="E4770" i="4" s="1"/>
  <c r="C4488" i="4"/>
  <c r="D4488" i="4" s="1"/>
  <c r="E4488" i="4" s="1"/>
  <c r="C4566" i="4"/>
  <c r="D4566" i="4" s="1"/>
  <c r="E4566" i="4" s="1"/>
  <c r="C4577" i="4"/>
  <c r="D4577" i="4" s="1"/>
  <c r="E4577" i="4" s="1"/>
  <c r="C4220" i="4"/>
  <c r="D4220" i="4" s="1"/>
  <c r="E4220" i="4" s="1"/>
  <c r="C4454" i="4"/>
  <c r="D4454" i="4" s="1"/>
  <c r="E4454" i="4" s="1"/>
  <c r="C3645" i="4"/>
  <c r="D3645" i="4" s="1"/>
  <c r="E3645" i="4" s="1"/>
  <c r="C4754" i="4"/>
  <c r="D4754" i="4" s="1"/>
  <c r="E4754" i="4" s="1"/>
  <c r="C4470" i="4"/>
  <c r="D4470" i="4" s="1"/>
  <c r="E4470" i="4" s="1"/>
  <c r="C4768" i="4"/>
  <c r="D4768" i="4" s="1"/>
  <c r="E4768" i="4" s="1"/>
  <c r="C4492" i="4"/>
  <c r="D4492" i="4" s="1"/>
  <c r="E4492" i="4" s="1"/>
  <c r="C4458" i="4"/>
  <c r="D4458" i="4" s="1"/>
  <c r="E4458" i="4" s="1"/>
  <c r="C4484" i="4"/>
  <c r="D4484" i="4" s="1"/>
  <c r="E4484" i="4" s="1"/>
  <c r="C4776" i="4"/>
  <c r="D4776" i="4" s="1"/>
  <c r="E4776" i="4" s="1"/>
  <c r="C4474" i="4"/>
  <c r="D4474" i="4" s="1"/>
  <c r="E4474" i="4" s="1"/>
  <c r="C4740" i="4"/>
  <c r="D4740" i="4" s="1"/>
  <c r="E4740" i="4" s="1"/>
  <c r="C4450" i="4"/>
  <c r="D4450" i="4" s="1"/>
  <c r="E4450" i="4" s="1"/>
  <c r="C4871" i="4"/>
  <c r="D4871" i="4" s="1"/>
  <c r="E4871" i="4" s="1"/>
  <c r="C4774" i="4"/>
  <c r="D4774" i="4" s="1"/>
  <c r="E4774" i="4" s="1"/>
  <c r="C3638" i="4"/>
  <c r="D3638" i="4" s="1"/>
  <c r="E3638" i="4" s="1"/>
  <c r="C4226" i="4"/>
  <c r="D4226" i="4" s="1"/>
  <c r="E4226" i="4" s="1"/>
  <c r="C4746" i="4"/>
  <c r="D4746" i="4" s="1"/>
  <c r="E4746" i="4" s="1"/>
  <c r="C4446" i="4"/>
  <c r="D4446" i="4" s="1"/>
  <c r="E4446" i="4" s="1"/>
  <c r="C4730" i="4"/>
  <c r="D4730" i="4" s="1"/>
  <c r="E4730" i="4" s="1"/>
  <c r="C4480" i="4"/>
  <c r="D4480" i="4" s="1"/>
  <c r="E4480" i="4" s="1"/>
  <c r="C4590" i="4"/>
  <c r="D4590" i="4" s="1"/>
  <c r="E4590" i="4" s="1"/>
  <c r="C4844" i="4"/>
  <c r="D4844" i="4" s="1"/>
  <c r="E4844" i="4" s="1"/>
  <c r="C4585" i="4"/>
  <c r="D4585" i="4" s="1"/>
  <c r="E4585" i="4" s="1"/>
  <c r="C4589" i="4"/>
  <c r="D4589" i="4" s="1"/>
  <c r="E4589" i="4" s="1"/>
  <c r="C4586" i="4"/>
  <c r="D4586" i="4" s="1"/>
  <c r="E4586" i="4" s="1"/>
  <c r="C4758" i="4"/>
  <c r="D4758" i="4" s="1"/>
  <c r="E4758" i="4" s="1"/>
  <c r="C4665" i="4"/>
  <c r="D4665" i="4" s="1"/>
  <c r="E4665" i="4" s="1"/>
  <c r="C4660" i="4"/>
  <c r="D4660" i="4" s="1"/>
  <c r="E4660" i="4" s="1"/>
  <c r="C4672" i="4"/>
  <c r="D4672" i="4" s="1"/>
  <c r="E4672" i="4" s="1"/>
  <c r="C4666" i="4"/>
  <c r="D4666" i="4" s="1"/>
  <c r="E4666" i="4" s="1"/>
  <c r="C4667" i="4"/>
  <c r="D4667" i="4" s="1"/>
  <c r="E4667" i="4" s="1"/>
  <c r="C4668" i="4"/>
  <c r="D4668" i="4" s="1"/>
  <c r="E4668" i="4" s="1"/>
  <c r="C4661" i="4"/>
  <c r="D4661" i="4" s="1"/>
  <c r="E4661" i="4" s="1"/>
  <c r="C4669" i="4"/>
  <c r="D4669" i="4" s="1"/>
  <c r="E4669" i="4" s="1"/>
  <c r="C4664" i="4"/>
  <c r="D4664" i="4" s="1"/>
  <c r="E4664" i="4" s="1"/>
  <c r="C4662" i="4"/>
  <c r="D4662" i="4" s="1"/>
  <c r="E4662" i="4" s="1"/>
  <c r="C4670" i="4"/>
  <c r="D4670" i="4" s="1"/>
  <c r="E4670" i="4" s="1"/>
  <c r="C4663" i="4"/>
  <c r="D4663" i="4" s="1"/>
  <c r="E4663" i="4" s="1"/>
  <c r="C4671" i="4"/>
  <c r="D4671" i="4" s="1"/>
  <c r="E4671" i="4" s="1"/>
  <c r="C4850" i="4"/>
  <c r="D4850" i="4" s="1"/>
  <c r="E4850" i="4" s="1"/>
  <c r="C4581" i="4"/>
  <c r="D4581" i="4" s="1"/>
  <c r="E4581" i="4" s="1"/>
  <c r="C4858" i="4"/>
  <c r="D4858" i="4" s="1"/>
  <c r="E4858" i="4" s="1"/>
  <c r="C4583" i="4"/>
  <c r="D4583" i="4" s="1"/>
  <c r="E4583" i="4" s="1"/>
  <c r="C4675" i="4"/>
  <c r="D4675" i="4" s="1"/>
  <c r="E4675" i="4" s="1"/>
  <c r="C4676" i="4"/>
  <c r="D4676" i="4" s="1"/>
  <c r="E4676" i="4" s="1"/>
  <c r="C4673" i="4"/>
  <c r="D4673" i="4" s="1"/>
  <c r="E4673" i="4" s="1"/>
  <c r="C4674" i="4"/>
  <c r="D4674" i="4" s="1"/>
  <c r="E4674" i="4" s="1"/>
  <c r="C4854" i="4"/>
  <c r="D4854" i="4" s="1"/>
  <c r="E4854" i="4" s="1"/>
  <c r="C4582" i="4"/>
  <c r="D4582" i="4" s="1"/>
  <c r="E4582" i="4" s="1"/>
  <c r="C4228" i="4"/>
  <c r="D4228" i="4" s="1"/>
  <c r="E4228" i="4" s="1"/>
  <c r="D594" i="2"/>
  <c r="E594" i="2" s="1"/>
  <c r="C4225" i="4"/>
  <c r="D4225" i="4" s="1"/>
  <c r="E4225" i="4" s="1"/>
  <c r="C4227" i="4"/>
  <c r="D4227" i="4" s="1"/>
  <c r="E4227" i="4" s="1"/>
  <c r="C4224" i="4"/>
  <c r="D4224" i="4" s="1"/>
  <c r="E4224" i="4" s="1"/>
  <c r="C4219" i="4"/>
  <c r="D4219" i="4" s="1"/>
  <c r="E4219" i="4" s="1"/>
  <c r="C4966" i="4"/>
  <c r="D4966" i="4" s="1"/>
  <c r="E4966" i="4" s="1"/>
  <c r="C4967" i="4"/>
  <c r="D4967" i="4" s="1"/>
  <c r="E4967" i="4" s="1"/>
  <c r="C4971" i="4"/>
  <c r="D4971" i="4" s="1"/>
  <c r="E4971" i="4" s="1"/>
  <c r="C4970" i="4"/>
  <c r="D4970" i="4" s="1"/>
  <c r="E4970" i="4" s="1"/>
  <c r="C4969" i="4"/>
  <c r="D4969" i="4" s="1"/>
  <c r="E4969" i="4" s="1"/>
  <c r="C4968" i="4"/>
  <c r="D4968" i="4" s="1"/>
  <c r="E4968" i="4" s="1"/>
  <c r="C4223" i="4"/>
  <c r="D4223" i="4" s="1"/>
  <c r="E4223" i="4" s="1"/>
  <c r="D619" i="2"/>
  <c r="E619" i="2" s="1"/>
  <c r="C4222" i="4"/>
  <c r="D4222" i="4" s="1"/>
  <c r="E4222" i="4" s="1"/>
  <c r="C4217" i="4"/>
  <c r="D4217" i="4" s="1"/>
  <c r="E4217" i="4" s="1"/>
  <c r="C4070" i="4"/>
  <c r="D4070" i="4" s="1"/>
  <c r="E4070" i="4" s="1"/>
  <c r="C4221" i="4"/>
  <c r="D4221" i="4" s="1"/>
  <c r="E4221" i="4" s="1"/>
  <c r="C4750" i="4"/>
  <c r="D4750" i="4" s="1"/>
  <c r="E4750" i="4" s="1"/>
  <c r="C4889" i="4"/>
  <c r="D4889" i="4" s="1"/>
  <c r="E4889" i="4" s="1"/>
  <c r="C4888" i="4"/>
  <c r="D4888" i="4" s="1"/>
  <c r="E4888" i="4" s="1"/>
  <c r="D680" i="2"/>
  <c r="E680" i="2" s="1"/>
  <c r="C4595" i="4"/>
  <c r="D4595" i="4" s="1"/>
  <c r="E4595" i="4" s="1"/>
  <c r="C4573" i="4"/>
  <c r="D4573" i="4" s="1"/>
  <c r="E4573" i="4" s="1"/>
  <c r="C4706" i="4"/>
  <c r="D4706" i="4" s="1"/>
  <c r="E4706" i="4" s="1"/>
  <c r="C4685" i="4"/>
  <c r="D4685" i="4" s="1"/>
  <c r="E4685" i="4" s="1"/>
  <c r="C4593" i="4"/>
  <c r="D4593" i="4" s="1"/>
  <c r="E4593" i="4" s="1"/>
  <c r="C4717" i="4"/>
  <c r="D4717" i="4" s="1"/>
  <c r="E4717" i="4" s="1"/>
  <c r="C4728" i="4"/>
  <c r="D4728" i="4" s="1"/>
  <c r="E4728" i="4" s="1"/>
  <c r="C4713" i="4"/>
  <c r="D4713" i="4" s="1"/>
  <c r="E4713" i="4" s="1"/>
  <c r="C4576" i="4"/>
  <c r="D4576" i="4" s="1"/>
  <c r="E4576" i="4" s="1"/>
  <c r="C4599" i="4"/>
  <c r="D4599" i="4" s="1"/>
  <c r="E4599" i="4" s="1"/>
  <c r="C4721" i="4"/>
  <c r="D4721" i="4" s="1"/>
  <c r="E4721" i="4" s="1"/>
  <c r="C4592" i="4"/>
  <c r="D4592" i="4" s="1"/>
  <c r="E4592" i="4" s="1"/>
  <c r="C4579" i="4"/>
  <c r="D4579" i="4" s="1"/>
  <c r="E4579" i="4" s="1"/>
  <c r="C4699" i="4"/>
  <c r="D4699" i="4" s="1"/>
  <c r="E4699" i="4" s="1"/>
  <c r="C4075" i="4"/>
  <c r="D4075" i="4" s="1"/>
  <c r="E4075" i="4" s="1"/>
  <c r="C4830" i="4"/>
  <c r="D4830" i="4" s="1"/>
  <c r="E4830" i="4" s="1"/>
  <c r="C4823" i="4"/>
  <c r="D4823" i="4" s="1"/>
  <c r="E4823" i="4" s="1"/>
  <c r="C4692" i="4"/>
  <c r="D4692" i="4" s="1"/>
  <c r="E4692" i="4" s="1"/>
  <c r="D655" i="2"/>
  <c r="E655" i="2" s="1"/>
  <c r="C4840" i="4"/>
  <c r="D4840" i="4" s="1"/>
  <c r="E4840" i="4" s="1"/>
  <c r="C4809" i="4"/>
  <c r="D4809" i="4" s="1"/>
  <c r="E4809" i="4" s="1"/>
  <c r="C4762" i="4"/>
  <c r="D4762" i="4" s="1"/>
  <c r="E4762" i="4" s="1"/>
  <c r="C4729" i="4"/>
  <c r="D4729" i="4" s="1"/>
  <c r="E4729" i="4" s="1"/>
  <c r="C4462" i="4"/>
  <c r="D4462" i="4" s="1"/>
  <c r="E4462" i="4" s="1"/>
  <c r="C4802" i="4"/>
  <c r="D4802" i="4" s="1"/>
  <c r="E4802" i="4" s="1"/>
  <c r="C4714" i="4"/>
  <c r="D4714" i="4" s="1"/>
  <c r="E4714" i="4" s="1"/>
  <c r="C4732" i="4"/>
  <c r="D4732" i="4" s="1"/>
  <c r="E4732" i="4" s="1"/>
  <c r="C4700" i="4"/>
  <c r="D4700" i="4" s="1"/>
  <c r="E4700" i="4" s="1"/>
  <c r="C4690" i="4"/>
  <c r="D4690" i="4" s="1"/>
  <c r="E4690" i="4" s="1"/>
  <c r="C4813" i="4"/>
  <c r="D4813" i="4" s="1"/>
  <c r="E4813" i="4" s="1"/>
  <c r="C4766" i="4"/>
  <c r="D4766" i="4" s="1"/>
  <c r="E4766" i="4" s="1"/>
  <c r="C4466" i="4"/>
  <c r="D4466" i="4" s="1"/>
  <c r="E4466" i="4" s="1"/>
  <c r="C4846" i="4"/>
  <c r="D4846" i="4" s="1"/>
  <c r="E4846" i="4" s="1"/>
  <c r="C4843" i="4"/>
  <c r="D4843" i="4" s="1"/>
  <c r="E4843" i="4" s="1"/>
  <c r="C4859" i="4"/>
  <c r="D4859" i="4" s="1"/>
  <c r="E4859" i="4" s="1"/>
  <c r="C4845" i="4"/>
  <c r="D4845" i="4" s="1"/>
  <c r="E4845" i="4" s="1"/>
  <c r="C4861" i="4"/>
  <c r="D4861" i="4" s="1"/>
  <c r="E4861" i="4" s="1"/>
  <c r="C4847" i="4"/>
  <c r="D4847" i="4" s="1"/>
  <c r="E4847" i="4" s="1"/>
  <c r="C4863" i="4"/>
  <c r="D4863" i="4" s="1"/>
  <c r="E4863" i="4" s="1"/>
  <c r="C4849" i="4"/>
  <c r="D4849" i="4" s="1"/>
  <c r="E4849" i="4" s="1"/>
  <c r="C4865" i="4"/>
  <c r="D4865" i="4" s="1"/>
  <c r="E4865" i="4" s="1"/>
  <c r="C4851" i="4"/>
  <c r="D4851" i="4" s="1"/>
  <c r="E4851" i="4" s="1"/>
  <c r="C4841" i="4"/>
  <c r="D4841" i="4" s="1"/>
  <c r="E4841" i="4" s="1"/>
  <c r="D667" i="2"/>
  <c r="E667" i="2" s="1"/>
  <c r="C4853" i="4"/>
  <c r="D4853" i="4" s="1"/>
  <c r="E4853" i="4" s="1"/>
  <c r="C4855" i="4"/>
  <c r="D4855" i="4" s="1"/>
  <c r="E4855" i="4" s="1"/>
  <c r="C4857" i="4"/>
  <c r="D4857" i="4" s="1"/>
  <c r="E4857" i="4" s="1"/>
  <c r="D637" i="2"/>
  <c r="E637" i="2" s="1"/>
  <c r="C4509" i="4"/>
  <c r="D4509" i="4" s="1"/>
  <c r="E4509" i="4" s="1"/>
  <c r="C4524" i="4"/>
  <c r="D4524" i="4" s="1"/>
  <c r="E4524" i="4" s="1"/>
  <c r="C4537" i="4"/>
  <c r="D4537" i="4" s="1"/>
  <c r="E4537" i="4" s="1"/>
  <c r="C4553" i="4"/>
  <c r="D4553" i="4" s="1"/>
  <c r="E4553" i="4" s="1"/>
  <c r="C4569" i="4"/>
  <c r="D4569" i="4" s="1"/>
  <c r="E4569" i="4" s="1"/>
  <c r="C4511" i="4"/>
  <c r="D4511" i="4" s="1"/>
  <c r="E4511" i="4" s="1"/>
  <c r="C4526" i="4"/>
  <c r="D4526" i="4" s="1"/>
  <c r="E4526" i="4" s="1"/>
  <c r="C4539" i="4"/>
  <c r="D4539" i="4" s="1"/>
  <c r="E4539" i="4" s="1"/>
  <c r="C4555" i="4"/>
  <c r="D4555" i="4" s="1"/>
  <c r="E4555" i="4" s="1"/>
  <c r="C4571" i="4"/>
  <c r="D4571" i="4" s="1"/>
  <c r="E4571" i="4" s="1"/>
  <c r="C4513" i="4"/>
  <c r="D4513" i="4" s="1"/>
  <c r="E4513" i="4" s="1"/>
  <c r="C4528" i="4"/>
  <c r="D4528" i="4" s="1"/>
  <c r="E4528" i="4" s="1"/>
  <c r="C4541" i="4"/>
  <c r="D4541" i="4" s="1"/>
  <c r="E4541" i="4" s="1"/>
  <c r="C4557" i="4"/>
  <c r="D4557" i="4" s="1"/>
  <c r="E4557" i="4" s="1"/>
  <c r="C4498" i="4"/>
  <c r="D4498" i="4" s="1"/>
  <c r="E4498" i="4" s="1"/>
  <c r="C4499" i="4"/>
  <c r="D4499" i="4" s="1"/>
  <c r="E4499" i="4" s="1"/>
  <c r="C4515" i="4"/>
  <c r="D4515" i="4" s="1"/>
  <c r="E4515" i="4" s="1"/>
  <c r="C4529" i="4"/>
  <c r="D4529" i="4" s="1"/>
  <c r="E4529" i="4" s="1"/>
  <c r="C4543" i="4"/>
  <c r="D4543" i="4" s="1"/>
  <c r="E4543" i="4" s="1"/>
  <c r="C4559" i="4"/>
  <c r="D4559" i="4" s="1"/>
  <c r="E4559" i="4" s="1"/>
  <c r="C4501" i="4"/>
  <c r="D4501" i="4" s="1"/>
  <c r="E4501" i="4" s="1"/>
  <c r="C4517" i="4"/>
  <c r="D4517" i="4" s="1"/>
  <c r="E4517" i="4" s="1"/>
  <c r="C4496" i="4"/>
  <c r="D4496" i="4" s="1"/>
  <c r="E4496" i="4" s="1"/>
  <c r="C4545" i="4"/>
  <c r="D4545" i="4" s="1"/>
  <c r="E4545" i="4" s="1"/>
  <c r="C4561" i="4"/>
  <c r="D4561" i="4" s="1"/>
  <c r="E4561" i="4" s="1"/>
  <c r="C4503" i="4"/>
  <c r="D4503" i="4" s="1"/>
  <c r="E4503" i="4" s="1"/>
  <c r="C4519" i="4"/>
  <c r="D4519" i="4" s="1"/>
  <c r="E4519" i="4" s="1"/>
  <c r="C4531" i="4"/>
  <c r="D4531" i="4" s="1"/>
  <c r="E4531" i="4" s="1"/>
  <c r="C4547" i="4"/>
  <c r="D4547" i="4" s="1"/>
  <c r="E4547" i="4" s="1"/>
  <c r="C4563" i="4"/>
  <c r="D4563" i="4" s="1"/>
  <c r="E4563" i="4" s="1"/>
  <c r="C4505" i="4"/>
  <c r="D4505" i="4" s="1"/>
  <c r="E4505" i="4" s="1"/>
  <c r="C4494" i="4"/>
  <c r="D4494" i="4" s="1"/>
  <c r="E4494" i="4" s="1"/>
  <c r="C4533" i="4"/>
  <c r="D4533" i="4" s="1"/>
  <c r="E4533" i="4" s="1"/>
  <c r="C4549" i="4"/>
  <c r="D4549" i="4" s="1"/>
  <c r="E4549" i="4" s="1"/>
  <c r="C4565" i="4"/>
  <c r="D4565" i="4" s="1"/>
  <c r="E4565" i="4" s="1"/>
  <c r="C4507" i="4"/>
  <c r="D4507" i="4" s="1"/>
  <c r="E4507" i="4" s="1"/>
  <c r="C4522" i="4"/>
  <c r="D4522" i="4" s="1"/>
  <c r="E4522" i="4" s="1"/>
  <c r="C4535" i="4"/>
  <c r="D4535" i="4" s="1"/>
  <c r="E4535" i="4" s="1"/>
  <c r="C4551" i="4"/>
  <c r="D4551" i="4" s="1"/>
  <c r="E4551" i="4" s="1"/>
  <c r="C4567" i="4"/>
  <c r="D4567" i="4" s="1"/>
  <c r="E4567" i="4" s="1"/>
  <c r="C4801" i="4"/>
  <c r="D4801" i="4" s="1"/>
  <c r="E4801" i="4" s="1"/>
  <c r="C4784" i="4"/>
  <c r="D4784" i="4" s="1"/>
  <c r="E4784" i="4" s="1"/>
  <c r="C4684" i="4"/>
  <c r="D4684" i="4" s="1"/>
  <c r="E4684" i="4" s="1"/>
  <c r="C4817" i="4"/>
  <c r="D4817" i="4" s="1"/>
  <c r="E4817" i="4" s="1"/>
  <c r="C4787" i="4"/>
  <c r="D4787" i="4" s="1"/>
  <c r="E4787" i="4" s="1"/>
  <c r="C3643" i="4"/>
  <c r="D3643" i="4" s="1"/>
  <c r="E3643" i="4" s="1"/>
  <c r="C4072" i="4"/>
  <c r="D4072" i="4" s="1"/>
  <c r="E4072" i="4" s="1"/>
  <c r="C3639" i="4"/>
  <c r="D3639" i="4" s="1"/>
  <c r="E3639" i="4" s="1"/>
  <c r="C4782" i="4"/>
  <c r="D4782" i="4" s="1"/>
  <c r="E4782" i="4" s="1"/>
  <c r="C4686" i="4"/>
  <c r="D4686" i="4" s="1"/>
  <c r="E4686" i="4" s="1"/>
  <c r="C4862" i="4"/>
  <c r="D4862" i="4" s="1"/>
  <c r="E4862" i="4" s="1"/>
  <c r="C4839" i="4"/>
  <c r="D4839" i="4" s="1"/>
  <c r="E4839" i="4" s="1"/>
  <c r="C4703" i="4"/>
  <c r="D4703" i="4" s="1"/>
  <c r="E4703" i="4" s="1"/>
  <c r="C4514" i="4"/>
  <c r="D4514" i="4" s="1"/>
  <c r="E4514" i="4" s="1"/>
  <c r="C4452" i="4"/>
  <c r="D4452" i="4" s="1"/>
  <c r="E4452" i="4" s="1"/>
  <c r="C4792" i="4"/>
  <c r="D4792" i="4" s="1"/>
  <c r="E4792" i="4" s="1"/>
  <c r="C4698" i="4"/>
  <c r="D4698" i="4" s="1"/>
  <c r="E4698" i="4" s="1"/>
  <c r="C4848" i="4"/>
  <c r="D4848" i="4" s="1"/>
  <c r="E4848" i="4" s="1"/>
  <c r="C4825" i="4"/>
  <c r="D4825" i="4" s="1"/>
  <c r="E4825" i="4" s="1"/>
  <c r="C4778" i="4"/>
  <c r="D4778" i="4" s="1"/>
  <c r="E4778" i="4" s="1"/>
  <c r="C4587" i="4"/>
  <c r="D4587" i="4" s="1"/>
  <c r="E4587" i="4" s="1"/>
  <c r="C4544" i="4"/>
  <c r="D4544" i="4" s="1"/>
  <c r="E4544" i="4" s="1"/>
  <c r="C4478" i="4"/>
  <c r="D4478" i="4" s="1"/>
  <c r="E4478" i="4" s="1"/>
  <c r="C4818" i="4"/>
  <c r="D4818" i="4" s="1"/>
  <c r="E4818" i="4" s="1"/>
  <c r="C4689" i="4"/>
  <c r="D4689" i="4" s="1"/>
  <c r="E4689" i="4" s="1"/>
  <c r="C4795" i="4"/>
  <c r="D4795" i="4" s="1"/>
  <c r="E4795" i="4" s="1"/>
  <c r="C4715" i="4"/>
  <c r="D4715" i="4" s="1"/>
  <c r="E4715" i="4" s="1"/>
  <c r="C4518" i="4"/>
  <c r="D4518" i="4" s="1"/>
  <c r="E4518" i="4" s="1"/>
  <c r="C4448" i="4"/>
  <c r="D4448" i="4" s="1"/>
  <c r="E4448" i="4" s="1"/>
  <c r="C4796" i="4"/>
  <c r="D4796" i="4" s="1"/>
  <c r="E4796" i="4" s="1"/>
  <c r="C4688" i="4"/>
  <c r="D4688" i="4" s="1"/>
  <c r="E4688" i="4" s="1"/>
  <c r="C4852" i="4"/>
  <c r="D4852" i="4" s="1"/>
  <c r="E4852" i="4" s="1"/>
  <c r="C4829" i="4"/>
  <c r="D4829" i="4" s="1"/>
  <c r="E4829" i="4" s="1"/>
  <c r="C4683" i="4"/>
  <c r="D4683" i="4" s="1"/>
  <c r="E4683" i="4" s="1"/>
  <c r="C4591" i="4"/>
  <c r="D4591" i="4" s="1"/>
  <c r="E4591" i="4" s="1"/>
  <c r="C4548" i="4"/>
  <c r="D4548" i="4" s="1"/>
  <c r="E4548" i="4" s="1"/>
  <c r="C4482" i="4"/>
  <c r="D4482" i="4" s="1"/>
  <c r="E4482" i="4" s="1"/>
  <c r="D651" i="2"/>
  <c r="E651" i="2" s="1"/>
  <c r="C4596" i="4"/>
  <c r="D4596" i="4" s="1"/>
  <c r="E4596" i="4" s="1"/>
  <c r="C4598" i="4"/>
  <c r="D4598" i="4" s="1"/>
  <c r="E4598" i="4" s="1"/>
  <c r="C4600" i="4"/>
  <c r="D4600" i="4" s="1"/>
  <c r="E4600" i="4" s="1"/>
  <c r="C4594" i="4"/>
  <c r="D4594" i="4" s="1"/>
  <c r="E4594" i="4" s="1"/>
  <c r="C4580" i="4"/>
  <c r="D4580" i="4" s="1"/>
  <c r="E4580" i="4" s="1"/>
  <c r="C4578" i="4"/>
  <c r="D4578" i="4" s="1"/>
  <c r="E4578" i="4" s="1"/>
  <c r="D671" i="2"/>
  <c r="E671" i="2" s="1"/>
  <c r="C4868" i="4"/>
  <c r="D4868" i="4" s="1"/>
  <c r="E4868" i="4" s="1"/>
  <c r="C4870" i="4"/>
  <c r="D4870" i="4" s="1"/>
  <c r="E4870" i="4" s="1"/>
  <c r="C4867" i="4"/>
  <c r="D4867" i="4" s="1"/>
  <c r="E4867" i="4" s="1"/>
  <c r="C4832" i="4"/>
  <c r="D4832" i="4" s="1"/>
  <c r="E4832" i="4" s="1"/>
  <c r="C4794" i="4"/>
  <c r="D4794" i="4" s="1"/>
  <c r="E4794" i="4" s="1"/>
  <c r="C4835" i="4"/>
  <c r="D4835" i="4" s="1"/>
  <c r="E4835" i="4" s="1"/>
  <c r="C4074" i="4"/>
  <c r="D4074" i="4" s="1"/>
  <c r="E4074" i="4" s="1"/>
  <c r="C4838" i="4"/>
  <c r="D4838" i="4" s="1"/>
  <c r="E4838" i="4" s="1"/>
  <c r="C4810" i="4"/>
  <c r="D4810" i="4" s="1"/>
  <c r="E4810" i="4" s="1"/>
  <c r="C4722" i="4"/>
  <c r="D4722" i="4" s="1"/>
  <c r="E4722" i="4" s="1"/>
  <c r="C4788" i="4"/>
  <c r="D4788" i="4" s="1"/>
  <c r="E4788" i="4" s="1"/>
  <c r="C4736" i="4"/>
  <c r="D4736" i="4" s="1"/>
  <c r="E4736" i="4" s="1"/>
  <c r="C4737" i="4"/>
  <c r="D4737" i="4" s="1"/>
  <c r="E4737" i="4" s="1"/>
  <c r="C4753" i="4"/>
  <c r="D4753" i="4" s="1"/>
  <c r="E4753" i="4" s="1"/>
  <c r="C4769" i="4"/>
  <c r="D4769" i="4" s="1"/>
  <c r="E4769" i="4" s="1"/>
  <c r="C4739" i="4"/>
  <c r="D4739" i="4" s="1"/>
  <c r="E4739" i="4" s="1"/>
  <c r="C4755" i="4"/>
  <c r="D4755" i="4" s="1"/>
  <c r="E4755" i="4" s="1"/>
  <c r="C4771" i="4"/>
  <c r="D4771" i="4" s="1"/>
  <c r="E4771" i="4" s="1"/>
  <c r="C4741" i="4"/>
  <c r="D4741" i="4" s="1"/>
  <c r="E4741" i="4" s="1"/>
  <c r="C4757" i="4"/>
  <c r="D4757" i="4" s="1"/>
  <c r="E4757" i="4" s="1"/>
  <c r="C4773" i="4"/>
  <c r="D4773" i="4" s="1"/>
  <c r="E4773" i="4" s="1"/>
  <c r="C4743" i="4"/>
  <c r="D4743" i="4" s="1"/>
  <c r="E4743" i="4" s="1"/>
  <c r="C4759" i="4"/>
  <c r="D4759" i="4" s="1"/>
  <c r="E4759" i="4" s="1"/>
  <c r="C4775" i="4"/>
  <c r="D4775" i="4" s="1"/>
  <c r="E4775" i="4" s="1"/>
  <c r="C4745" i="4"/>
  <c r="D4745" i="4" s="1"/>
  <c r="E4745" i="4" s="1"/>
  <c r="C4761" i="4"/>
  <c r="D4761" i="4" s="1"/>
  <c r="E4761" i="4" s="1"/>
  <c r="C4777" i="4"/>
  <c r="D4777" i="4" s="1"/>
  <c r="E4777" i="4" s="1"/>
  <c r="C4731" i="4"/>
  <c r="D4731" i="4" s="1"/>
  <c r="E4731" i="4" s="1"/>
  <c r="C4747" i="4"/>
  <c r="D4747" i="4" s="1"/>
  <c r="E4747" i="4" s="1"/>
  <c r="C4763" i="4"/>
  <c r="D4763" i="4" s="1"/>
  <c r="E4763" i="4" s="1"/>
  <c r="C4779" i="4"/>
  <c r="D4779" i="4" s="1"/>
  <c r="E4779" i="4" s="1"/>
  <c r="C4733" i="4"/>
  <c r="D4733" i="4" s="1"/>
  <c r="E4733" i="4" s="1"/>
  <c r="C4749" i="4"/>
  <c r="D4749" i="4" s="1"/>
  <c r="E4749" i="4" s="1"/>
  <c r="C4765" i="4"/>
  <c r="D4765" i="4" s="1"/>
  <c r="E4765" i="4" s="1"/>
  <c r="C4735" i="4"/>
  <c r="D4735" i="4" s="1"/>
  <c r="E4735" i="4" s="1"/>
  <c r="C4751" i="4"/>
  <c r="D4751" i="4" s="1"/>
  <c r="E4751" i="4" s="1"/>
  <c r="C4767" i="4"/>
  <c r="D4767" i="4" s="1"/>
  <c r="E4767" i="4" s="1"/>
  <c r="D658" i="2"/>
  <c r="E658" i="2" s="1"/>
  <c r="C3642" i="4"/>
  <c r="D3642" i="4" s="1"/>
  <c r="E3642" i="4" s="1"/>
  <c r="C4073" i="4"/>
  <c r="D4073" i="4" s="1"/>
  <c r="E4073" i="4" s="1"/>
  <c r="C4790" i="4"/>
  <c r="D4790" i="4" s="1"/>
  <c r="E4790" i="4" s="1"/>
  <c r="C4702" i="4"/>
  <c r="D4702" i="4" s="1"/>
  <c r="E4702" i="4" s="1"/>
  <c r="C4783" i="4"/>
  <c r="D4783" i="4" s="1"/>
  <c r="E4783" i="4" s="1"/>
  <c r="C4744" i="4"/>
  <c r="D4744" i="4" s="1"/>
  <c r="E4744" i="4" s="1"/>
  <c r="C4711" i="4"/>
  <c r="D4711" i="4" s="1"/>
  <c r="E4711" i="4" s="1"/>
  <c r="C4521" i="4"/>
  <c r="D4521" i="4" s="1"/>
  <c r="E4521" i="4" s="1"/>
  <c r="C4460" i="4"/>
  <c r="D4460" i="4" s="1"/>
  <c r="E4460" i="4" s="1"/>
  <c r="C4800" i="4"/>
  <c r="D4800" i="4" s="1"/>
  <c r="E4800" i="4" s="1"/>
  <c r="C4704" i="4"/>
  <c r="D4704" i="4" s="1"/>
  <c r="E4704" i="4" s="1"/>
  <c r="C4856" i="4"/>
  <c r="D4856" i="4" s="1"/>
  <c r="E4856" i="4" s="1"/>
  <c r="C4833" i="4"/>
  <c r="D4833" i="4" s="1"/>
  <c r="E4833" i="4" s="1"/>
  <c r="C4693" i="4"/>
  <c r="D4693" i="4" s="1"/>
  <c r="E4693" i="4" s="1"/>
  <c r="C4552" i="4"/>
  <c r="D4552" i="4" s="1"/>
  <c r="E4552" i="4" s="1"/>
  <c r="C4486" i="4"/>
  <c r="D4486" i="4" s="1"/>
  <c r="E4486" i="4" s="1"/>
  <c r="C4826" i="4"/>
  <c r="D4826" i="4" s="1"/>
  <c r="E4826" i="4" s="1"/>
  <c r="C4588" i="4"/>
  <c r="D4588" i="4" s="1"/>
  <c r="E4588" i="4" s="1"/>
  <c r="C4803" i="4"/>
  <c r="D4803" i="4" s="1"/>
  <c r="E4803" i="4" s="1"/>
  <c r="C4756" i="4"/>
  <c r="D4756" i="4" s="1"/>
  <c r="E4756" i="4" s="1"/>
  <c r="C4723" i="4"/>
  <c r="D4723" i="4" s="1"/>
  <c r="E4723" i="4" s="1"/>
  <c r="C4525" i="4"/>
  <c r="D4525" i="4" s="1"/>
  <c r="E4525" i="4" s="1"/>
  <c r="C4456" i="4"/>
  <c r="D4456" i="4" s="1"/>
  <c r="E4456" i="4" s="1"/>
  <c r="C4804" i="4"/>
  <c r="D4804" i="4" s="1"/>
  <c r="E4804" i="4" s="1"/>
  <c r="C4708" i="4"/>
  <c r="D4708" i="4" s="1"/>
  <c r="E4708" i="4" s="1"/>
  <c r="C4860" i="4"/>
  <c r="D4860" i="4" s="1"/>
  <c r="E4860" i="4" s="1"/>
  <c r="C4837" i="4"/>
  <c r="D4837" i="4" s="1"/>
  <c r="E4837" i="4" s="1"/>
  <c r="C4696" i="4"/>
  <c r="D4696" i="4" s="1"/>
  <c r="E4696" i="4" s="1"/>
  <c r="C4556" i="4"/>
  <c r="D4556" i="4" s="1"/>
  <c r="E4556" i="4" s="1"/>
  <c r="C4884" i="4"/>
  <c r="D4884" i="4" s="1"/>
  <c r="E4884" i="4" s="1"/>
  <c r="C4885" i="4"/>
  <c r="D4885" i="4" s="1"/>
  <c r="E4885" i="4" s="1"/>
  <c r="C4880" i="4"/>
  <c r="D4880" i="4" s="1"/>
  <c r="E4880" i="4" s="1"/>
  <c r="C4886" i="4"/>
  <c r="D4886" i="4" s="1"/>
  <c r="E4886" i="4" s="1"/>
  <c r="C4881" i="4"/>
  <c r="D4881" i="4" s="1"/>
  <c r="E4881" i="4" s="1"/>
  <c r="C4887" i="4"/>
  <c r="D4887" i="4" s="1"/>
  <c r="E4887" i="4" s="1"/>
  <c r="C4882" i="4"/>
  <c r="D4882" i="4" s="1"/>
  <c r="E4882" i="4" s="1"/>
  <c r="C4876" i="4"/>
  <c r="D4876" i="4" s="1"/>
  <c r="E4876" i="4" s="1"/>
  <c r="C4877" i="4"/>
  <c r="D4877" i="4" s="1"/>
  <c r="E4877" i="4" s="1"/>
  <c r="C4878" i="4"/>
  <c r="D4878" i="4" s="1"/>
  <c r="E4878" i="4" s="1"/>
  <c r="C4883" i="4"/>
  <c r="D4883" i="4" s="1"/>
  <c r="E4883" i="4" s="1"/>
  <c r="C4879" i="4"/>
  <c r="D4879" i="4" s="1"/>
  <c r="E4879" i="4" s="1"/>
  <c r="C4822" i="4"/>
  <c r="D4822" i="4" s="1"/>
  <c r="E4822" i="4" s="1"/>
  <c r="C4815" i="4"/>
  <c r="D4815" i="4" s="1"/>
  <c r="E4815" i="4" s="1"/>
  <c r="C4805" i="4"/>
  <c r="D4805" i="4" s="1"/>
  <c r="E4805" i="4" s="1"/>
  <c r="C4725" i="4"/>
  <c r="D4725" i="4" s="1"/>
  <c r="E4725" i="4" s="1"/>
  <c r="C4831" i="4"/>
  <c r="D4831" i="4" s="1"/>
  <c r="E4831" i="4" s="1"/>
  <c r="C4697" i="4"/>
  <c r="D4697" i="4" s="1"/>
  <c r="E4697" i="4" s="1"/>
  <c r="C4707" i="4"/>
  <c r="D4707" i="4" s="1"/>
  <c r="E4707" i="4" s="1"/>
  <c r="D633" i="2"/>
  <c r="E633" i="2" s="1"/>
  <c r="C4455" i="4"/>
  <c r="D4455" i="4" s="1"/>
  <c r="E4455" i="4" s="1"/>
  <c r="C4471" i="4"/>
  <c r="D4471" i="4" s="1"/>
  <c r="E4471" i="4" s="1"/>
  <c r="C4487" i="4"/>
  <c r="D4487" i="4" s="1"/>
  <c r="E4487" i="4" s="1"/>
  <c r="C4457" i="4"/>
  <c r="D4457" i="4" s="1"/>
  <c r="E4457" i="4" s="1"/>
  <c r="C4473" i="4"/>
  <c r="D4473" i="4" s="1"/>
  <c r="E4473" i="4" s="1"/>
  <c r="C4489" i="4"/>
  <c r="D4489" i="4" s="1"/>
  <c r="E4489" i="4" s="1"/>
  <c r="C4459" i="4"/>
  <c r="D4459" i="4" s="1"/>
  <c r="E4459" i="4" s="1"/>
  <c r="C4475" i="4"/>
  <c r="D4475" i="4" s="1"/>
  <c r="E4475" i="4" s="1"/>
  <c r="C4491" i="4"/>
  <c r="D4491" i="4" s="1"/>
  <c r="E4491" i="4" s="1"/>
  <c r="C4493" i="4"/>
  <c r="D4493" i="4" s="1"/>
  <c r="E4493" i="4" s="1"/>
  <c r="C4461" i="4"/>
  <c r="D4461" i="4" s="1"/>
  <c r="E4461" i="4" s="1"/>
  <c r="C4477" i="4"/>
  <c r="D4477" i="4" s="1"/>
  <c r="E4477" i="4" s="1"/>
  <c r="C4445" i="4"/>
  <c r="D4445" i="4" s="1"/>
  <c r="E4445" i="4" s="1"/>
  <c r="C4447" i="4"/>
  <c r="D4447" i="4" s="1"/>
  <c r="E4447" i="4" s="1"/>
  <c r="C4463" i="4"/>
  <c r="D4463" i="4" s="1"/>
  <c r="E4463" i="4" s="1"/>
  <c r="C4479" i="4"/>
  <c r="D4479" i="4" s="1"/>
  <c r="E4479" i="4" s="1"/>
  <c r="C4449" i="4"/>
  <c r="D4449" i="4" s="1"/>
  <c r="E4449" i="4" s="1"/>
  <c r="C4465" i="4"/>
  <c r="D4465" i="4" s="1"/>
  <c r="E4465" i="4" s="1"/>
  <c r="C4481" i="4"/>
  <c r="D4481" i="4" s="1"/>
  <c r="E4481" i="4" s="1"/>
  <c r="C4451" i="4"/>
  <c r="D4451" i="4" s="1"/>
  <c r="E4451" i="4" s="1"/>
  <c r="C4467" i="4"/>
  <c r="D4467" i="4" s="1"/>
  <c r="E4467" i="4" s="1"/>
  <c r="C4483" i="4"/>
  <c r="D4483" i="4" s="1"/>
  <c r="E4483" i="4" s="1"/>
  <c r="C4453" i="4"/>
  <c r="D4453" i="4" s="1"/>
  <c r="E4453" i="4" s="1"/>
  <c r="C4469" i="4"/>
  <c r="D4469" i="4" s="1"/>
  <c r="E4469" i="4" s="1"/>
  <c r="C4485" i="4"/>
  <c r="D4485" i="4" s="1"/>
  <c r="E4485" i="4" s="1"/>
  <c r="C4079" i="4"/>
  <c r="D4079" i="4" s="1"/>
  <c r="E4079" i="4" s="1"/>
  <c r="C3644" i="4"/>
  <c r="D3644" i="4" s="1"/>
  <c r="E3644" i="4" s="1"/>
  <c r="C3640" i="4"/>
  <c r="D3640" i="4" s="1"/>
  <c r="E3640" i="4" s="1"/>
  <c r="C4798" i="4"/>
  <c r="D4798" i="4" s="1"/>
  <c r="E4798" i="4" s="1"/>
  <c r="C4710" i="4"/>
  <c r="D4710" i="4" s="1"/>
  <c r="E4710" i="4" s="1"/>
  <c r="C4791" i="4"/>
  <c r="D4791" i="4" s="1"/>
  <c r="E4791" i="4" s="1"/>
  <c r="C4752" i="4"/>
  <c r="D4752" i="4" s="1"/>
  <c r="E4752" i="4" s="1"/>
  <c r="C4719" i="4"/>
  <c r="D4719" i="4" s="1"/>
  <c r="E4719" i="4" s="1"/>
  <c r="C4495" i="4"/>
  <c r="D4495" i="4" s="1"/>
  <c r="E4495" i="4" s="1"/>
  <c r="C4468" i="4"/>
  <c r="D4468" i="4" s="1"/>
  <c r="E4468" i="4" s="1"/>
  <c r="C4808" i="4"/>
  <c r="D4808" i="4" s="1"/>
  <c r="E4808" i="4" s="1"/>
  <c r="C4712" i="4"/>
  <c r="D4712" i="4" s="1"/>
  <c r="E4712" i="4" s="1"/>
  <c r="C4864" i="4"/>
  <c r="D4864" i="4" s="1"/>
  <c r="E4864" i="4" s="1"/>
  <c r="C4780" i="4"/>
  <c r="D4780" i="4" s="1"/>
  <c r="E4780" i="4" s="1"/>
  <c r="C4687" i="4"/>
  <c r="D4687" i="4" s="1"/>
  <c r="E4687" i="4" s="1"/>
  <c r="C4500" i="4"/>
  <c r="D4500" i="4" s="1"/>
  <c r="E4500" i="4" s="1"/>
  <c r="C4560" i="4"/>
  <c r="D4560" i="4" s="1"/>
  <c r="E4560" i="4" s="1"/>
  <c r="C4834" i="4"/>
  <c r="D4834" i="4" s="1"/>
  <c r="E4834" i="4" s="1"/>
  <c r="C4811" i="4"/>
  <c r="D4811" i="4" s="1"/>
  <c r="E4811" i="4" s="1"/>
  <c r="C4764" i="4"/>
  <c r="D4764" i="4" s="1"/>
  <c r="E4764" i="4" s="1"/>
  <c r="C4497" i="4"/>
  <c r="D4497" i="4" s="1"/>
  <c r="E4497" i="4" s="1"/>
  <c r="C4464" i="4"/>
  <c r="D4464" i="4" s="1"/>
  <c r="E4464" i="4" s="1"/>
  <c r="C4812" i="4"/>
  <c r="D4812" i="4" s="1"/>
  <c r="E4812" i="4" s="1"/>
  <c r="C4716" i="4"/>
  <c r="D4716" i="4" s="1"/>
  <c r="E4716" i="4" s="1"/>
  <c r="C4781" i="4"/>
  <c r="D4781" i="4" s="1"/>
  <c r="E4781" i="4" s="1"/>
  <c r="C4734" i="4"/>
  <c r="D4734" i="4" s="1"/>
  <c r="E4734" i="4" s="1"/>
  <c r="C4701" i="4"/>
  <c r="D4701" i="4" s="1"/>
  <c r="E4701" i="4" s="1"/>
  <c r="C4504" i="4"/>
  <c r="D4504" i="4" s="1"/>
  <c r="E4504" i="4" s="1"/>
  <c r="C4564" i="4"/>
  <c r="D4564" i="4" s="1"/>
  <c r="E4564" i="4" s="1"/>
  <c r="D648" i="2"/>
  <c r="E648" i="2" s="1"/>
  <c r="C4891" i="4"/>
  <c r="D4891" i="4" s="1"/>
  <c r="E4891" i="4" s="1"/>
  <c r="C4902" i="4"/>
  <c r="D4902" i="4" s="1"/>
  <c r="E4902" i="4" s="1"/>
  <c r="C4892" i="4"/>
  <c r="D4892" i="4" s="1"/>
  <c r="E4892" i="4" s="1"/>
  <c r="C4898" i="4"/>
  <c r="D4898" i="4" s="1"/>
  <c r="E4898" i="4" s="1"/>
  <c r="C4903" i="4"/>
  <c r="D4903" i="4" s="1"/>
  <c r="E4903" i="4" s="1"/>
  <c r="C4893" i="4"/>
  <c r="D4893" i="4" s="1"/>
  <c r="E4893" i="4" s="1"/>
  <c r="C4904" i="4"/>
  <c r="D4904" i="4" s="1"/>
  <c r="E4904" i="4" s="1"/>
  <c r="C4890" i="4"/>
  <c r="D4890" i="4" s="1"/>
  <c r="E4890" i="4" s="1"/>
  <c r="C4899" i="4"/>
  <c r="D4899" i="4" s="1"/>
  <c r="E4899" i="4" s="1"/>
  <c r="C4905" i="4"/>
  <c r="D4905" i="4" s="1"/>
  <c r="E4905" i="4" s="1"/>
  <c r="C4894" i="4"/>
  <c r="D4894" i="4" s="1"/>
  <c r="E4894" i="4" s="1"/>
  <c r="C4900" i="4"/>
  <c r="D4900" i="4" s="1"/>
  <c r="E4900" i="4" s="1"/>
  <c r="C4906" i="4"/>
  <c r="D4906" i="4" s="1"/>
  <c r="E4906" i="4" s="1"/>
  <c r="C4895" i="4"/>
  <c r="D4895" i="4" s="1"/>
  <c r="E4895" i="4" s="1"/>
  <c r="C4896" i="4"/>
  <c r="D4896" i="4" s="1"/>
  <c r="E4896" i="4" s="1"/>
  <c r="C4901" i="4"/>
  <c r="D4901" i="4" s="1"/>
  <c r="E4901" i="4" s="1"/>
  <c r="C4907" i="4"/>
  <c r="D4907" i="4" s="1"/>
  <c r="E4907" i="4" s="1"/>
  <c r="C4897" i="4"/>
  <c r="D4897" i="4" s="1"/>
  <c r="E4897" i="4" s="1"/>
  <c r="C4908" i="4"/>
  <c r="D4908" i="4" s="1"/>
  <c r="E4908" i="4" s="1"/>
  <c r="C4076" i="4"/>
  <c r="D4076" i="4" s="1"/>
  <c r="E4076" i="4" s="1"/>
  <c r="C4836" i="4"/>
  <c r="D4836" i="4" s="1"/>
  <c r="E4836" i="4" s="1"/>
  <c r="C4695" i="4"/>
  <c r="D4695" i="4" s="1"/>
  <c r="E4695" i="4" s="1"/>
  <c r="C4821" i="4"/>
  <c r="D4821" i="4" s="1"/>
  <c r="E4821" i="4" s="1"/>
  <c r="C3646" i="4"/>
  <c r="D3646" i="4" s="1"/>
  <c r="E3646" i="4" s="1"/>
  <c r="C4078" i="4"/>
  <c r="D4078" i="4" s="1"/>
  <c r="E4078" i="4" s="1"/>
  <c r="C4806" i="4"/>
  <c r="D4806" i="4" s="1"/>
  <c r="E4806" i="4" s="1"/>
  <c r="C4718" i="4"/>
  <c r="D4718" i="4" s="1"/>
  <c r="E4718" i="4" s="1"/>
  <c r="C4799" i="4"/>
  <c r="D4799" i="4" s="1"/>
  <c r="E4799" i="4" s="1"/>
  <c r="C4760" i="4"/>
  <c r="D4760" i="4" s="1"/>
  <c r="E4760" i="4" s="1"/>
  <c r="C4727" i="4"/>
  <c r="D4727" i="4" s="1"/>
  <c r="E4727" i="4" s="1"/>
  <c r="C4534" i="4"/>
  <c r="D4534" i="4" s="1"/>
  <c r="E4534" i="4" s="1"/>
  <c r="C4476" i="4"/>
  <c r="D4476" i="4" s="1"/>
  <c r="E4476" i="4" s="1"/>
  <c r="C4816" i="4"/>
  <c r="D4816" i="4" s="1"/>
  <c r="E4816" i="4" s="1"/>
  <c r="C4720" i="4"/>
  <c r="D4720" i="4" s="1"/>
  <c r="E4720" i="4" s="1"/>
  <c r="C4785" i="4"/>
  <c r="D4785" i="4" s="1"/>
  <c r="E4785" i="4" s="1"/>
  <c r="C4738" i="4"/>
  <c r="D4738" i="4" s="1"/>
  <c r="E4738" i="4" s="1"/>
  <c r="C4705" i="4"/>
  <c r="D4705" i="4" s="1"/>
  <c r="E4705" i="4" s="1"/>
  <c r="C4508" i="4"/>
  <c r="D4508" i="4" s="1"/>
  <c r="E4508" i="4" s="1"/>
  <c r="C4568" i="4"/>
  <c r="D4568" i="4" s="1"/>
  <c r="E4568" i="4" s="1"/>
  <c r="C4694" i="4"/>
  <c r="D4694" i="4" s="1"/>
  <c r="E4694" i="4" s="1"/>
  <c r="C4842" i="4"/>
  <c r="D4842" i="4" s="1"/>
  <c r="E4842" i="4" s="1"/>
  <c r="C4819" i="4"/>
  <c r="D4819" i="4" s="1"/>
  <c r="E4819" i="4" s="1"/>
  <c r="C4772" i="4"/>
  <c r="D4772" i="4" s="1"/>
  <c r="E4772" i="4" s="1"/>
  <c r="C4538" i="4"/>
  <c r="D4538" i="4" s="1"/>
  <c r="E4538" i="4" s="1"/>
  <c r="C4472" i="4"/>
  <c r="D4472" i="4" s="1"/>
  <c r="E4472" i="4" s="1"/>
  <c r="C4820" i="4"/>
  <c r="D4820" i="4" s="1"/>
  <c r="E4820" i="4" s="1"/>
  <c r="C4724" i="4"/>
  <c r="D4724" i="4" s="1"/>
  <c r="E4724" i="4" s="1"/>
  <c r="C4789" i="4"/>
  <c r="D4789" i="4" s="1"/>
  <c r="E4789" i="4" s="1"/>
  <c r="C4742" i="4"/>
  <c r="D4742" i="4" s="1"/>
  <c r="E4742" i="4" s="1"/>
  <c r="C4709" i="4"/>
  <c r="D4709" i="4" s="1"/>
  <c r="E4709" i="4" s="1"/>
  <c r="C4512" i="4"/>
  <c r="D4512" i="4" s="1"/>
  <c r="E4512" i="4" s="1"/>
  <c r="C4572" i="4"/>
  <c r="D4572" i="4" s="1"/>
  <c r="E4572" i="4" s="1"/>
  <c r="C4212" i="4"/>
  <c r="D4212" i="4" s="1"/>
  <c r="E4212" i="4" s="1"/>
  <c r="C4208" i="4"/>
  <c r="D4208" i="4" s="1"/>
  <c r="E4208" i="4" s="1"/>
  <c r="C4177" i="4"/>
  <c r="D4177" i="4" s="1"/>
  <c r="E4177" i="4" s="1"/>
  <c r="C4185" i="4"/>
  <c r="D4185" i="4" s="1"/>
  <c r="E4185" i="4" s="1"/>
  <c r="C4193" i="4"/>
  <c r="D4193" i="4" s="1"/>
  <c r="E4193" i="4" s="1"/>
  <c r="C4201" i="4"/>
  <c r="D4201" i="4" s="1"/>
  <c r="E4201" i="4" s="1"/>
  <c r="C4213" i="4"/>
  <c r="D4213" i="4" s="1"/>
  <c r="E4213" i="4" s="1"/>
  <c r="C4170" i="4"/>
  <c r="D4170" i="4" s="1"/>
  <c r="E4170" i="4" s="1"/>
  <c r="C4178" i="4"/>
  <c r="D4178" i="4" s="1"/>
  <c r="E4178" i="4" s="1"/>
  <c r="C4186" i="4"/>
  <c r="D4186" i="4" s="1"/>
  <c r="E4186" i="4" s="1"/>
  <c r="C4194" i="4"/>
  <c r="D4194" i="4" s="1"/>
  <c r="E4194" i="4" s="1"/>
  <c r="C4202" i="4"/>
  <c r="D4202" i="4" s="1"/>
  <c r="E4202" i="4" s="1"/>
  <c r="C4214" i="4"/>
  <c r="D4214" i="4" s="1"/>
  <c r="E4214" i="4" s="1"/>
  <c r="C4171" i="4"/>
  <c r="D4171" i="4" s="1"/>
  <c r="E4171" i="4" s="1"/>
  <c r="C4179" i="4"/>
  <c r="D4179" i="4" s="1"/>
  <c r="E4179" i="4" s="1"/>
  <c r="C4187" i="4"/>
  <c r="D4187" i="4" s="1"/>
  <c r="E4187" i="4" s="1"/>
  <c r="C4195" i="4"/>
  <c r="D4195" i="4" s="1"/>
  <c r="E4195" i="4" s="1"/>
  <c r="C4169" i="4"/>
  <c r="D4169" i="4" s="1"/>
  <c r="E4169" i="4" s="1"/>
  <c r="C4215" i="4"/>
  <c r="D4215" i="4" s="1"/>
  <c r="E4215" i="4" s="1"/>
  <c r="C4203" i="4"/>
  <c r="D4203" i="4" s="1"/>
  <c r="E4203" i="4" s="1"/>
  <c r="C4172" i="4"/>
  <c r="D4172" i="4" s="1"/>
  <c r="E4172" i="4" s="1"/>
  <c r="C4180" i="4"/>
  <c r="D4180" i="4" s="1"/>
  <c r="E4180" i="4" s="1"/>
  <c r="C4188" i="4"/>
  <c r="D4188" i="4" s="1"/>
  <c r="E4188" i="4" s="1"/>
  <c r="C4196" i="4"/>
  <c r="D4196" i="4" s="1"/>
  <c r="E4196" i="4" s="1"/>
  <c r="C4216" i="4"/>
  <c r="D4216" i="4" s="1"/>
  <c r="E4216" i="4" s="1"/>
  <c r="C4204" i="4"/>
  <c r="D4204" i="4" s="1"/>
  <c r="E4204" i="4" s="1"/>
  <c r="C4173" i="4"/>
  <c r="D4173" i="4" s="1"/>
  <c r="E4173" i="4" s="1"/>
  <c r="C4181" i="4"/>
  <c r="D4181" i="4" s="1"/>
  <c r="E4181" i="4" s="1"/>
  <c r="C4189" i="4"/>
  <c r="D4189" i="4" s="1"/>
  <c r="E4189" i="4" s="1"/>
  <c r="C4197" i="4"/>
  <c r="D4197" i="4" s="1"/>
  <c r="E4197" i="4" s="1"/>
  <c r="C4209" i="4"/>
  <c r="D4209" i="4" s="1"/>
  <c r="E4209" i="4" s="1"/>
  <c r="C4205" i="4"/>
  <c r="D4205" i="4" s="1"/>
  <c r="E4205" i="4" s="1"/>
  <c r="C4174" i="4"/>
  <c r="D4174" i="4" s="1"/>
  <c r="E4174" i="4" s="1"/>
  <c r="C4182" i="4"/>
  <c r="D4182" i="4" s="1"/>
  <c r="E4182" i="4" s="1"/>
  <c r="C4190" i="4"/>
  <c r="D4190" i="4" s="1"/>
  <c r="E4190" i="4" s="1"/>
  <c r="C4198" i="4"/>
  <c r="D4198" i="4" s="1"/>
  <c r="E4198" i="4" s="1"/>
  <c r="C4210" i="4"/>
  <c r="D4210" i="4" s="1"/>
  <c r="E4210" i="4" s="1"/>
  <c r="C4206" i="4"/>
  <c r="D4206" i="4" s="1"/>
  <c r="E4206" i="4" s="1"/>
  <c r="C4175" i="4"/>
  <c r="D4175" i="4" s="1"/>
  <c r="E4175" i="4" s="1"/>
  <c r="C4183" i="4"/>
  <c r="D4183" i="4" s="1"/>
  <c r="E4183" i="4" s="1"/>
  <c r="C4191" i="4"/>
  <c r="D4191" i="4" s="1"/>
  <c r="E4191" i="4" s="1"/>
  <c r="C4199" i="4"/>
  <c r="D4199" i="4" s="1"/>
  <c r="E4199" i="4" s="1"/>
  <c r="C4211" i="4"/>
  <c r="D4211" i="4" s="1"/>
  <c r="E4211" i="4" s="1"/>
  <c r="C4184" i="4"/>
  <c r="D4184" i="4" s="1"/>
  <c r="E4184" i="4" s="1"/>
  <c r="D615" i="2"/>
  <c r="E615" i="2" s="1"/>
  <c r="C4207" i="4"/>
  <c r="D4207" i="4" s="1"/>
  <c r="E4207" i="4" s="1"/>
  <c r="C4176" i="4"/>
  <c r="D4176" i="4" s="1"/>
  <c r="E4176" i="4" s="1"/>
  <c r="C4192" i="4"/>
  <c r="D4192" i="4" s="1"/>
  <c r="E4192" i="4" s="1"/>
  <c r="C4200" i="4"/>
  <c r="D4200" i="4" s="1"/>
  <c r="E4200" i="4" s="1"/>
  <c r="D570" i="2"/>
  <c r="E570" i="2" s="1"/>
  <c r="C3885" i="4"/>
  <c r="D3885" i="4" s="1"/>
  <c r="E3885" i="4" s="1"/>
  <c r="C3870" i="4"/>
  <c r="D3870" i="4" s="1"/>
  <c r="E3870" i="4" s="1"/>
  <c r="C3878" i="4"/>
  <c r="D3878" i="4" s="1"/>
  <c r="E3878" i="4" s="1"/>
  <c r="C3861" i="4"/>
  <c r="D3861" i="4" s="1"/>
  <c r="E3861" i="4" s="1"/>
  <c r="C3864" i="4"/>
  <c r="D3864" i="4" s="1"/>
  <c r="E3864" i="4" s="1"/>
  <c r="C3872" i="4"/>
  <c r="D3872" i="4" s="1"/>
  <c r="E3872" i="4" s="1"/>
  <c r="C3880" i="4"/>
  <c r="D3880" i="4" s="1"/>
  <c r="E3880" i="4" s="1"/>
  <c r="C3883" i="4"/>
  <c r="D3883" i="4" s="1"/>
  <c r="E3883" i="4" s="1"/>
  <c r="C3866" i="4"/>
  <c r="D3866" i="4" s="1"/>
  <c r="E3866" i="4" s="1"/>
  <c r="C3874" i="4"/>
  <c r="D3874" i="4" s="1"/>
  <c r="E3874" i="4" s="1"/>
  <c r="C3862" i="4"/>
  <c r="D3862" i="4" s="1"/>
  <c r="E3862" i="4" s="1"/>
  <c r="C3884" i="4"/>
  <c r="D3884" i="4" s="1"/>
  <c r="E3884" i="4" s="1"/>
  <c r="C3867" i="4"/>
  <c r="D3867" i="4" s="1"/>
  <c r="E3867" i="4" s="1"/>
  <c r="C3875" i="4"/>
  <c r="D3875" i="4" s="1"/>
  <c r="E3875" i="4" s="1"/>
  <c r="C3859" i="4"/>
  <c r="D3859" i="4" s="1"/>
  <c r="E3859" i="4" s="1"/>
  <c r="C3868" i="4"/>
  <c r="D3868" i="4" s="1"/>
  <c r="E3868" i="4" s="1"/>
  <c r="C3876" i="4"/>
  <c r="D3876" i="4" s="1"/>
  <c r="E3876" i="4" s="1"/>
  <c r="C3882" i="4"/>
  <c r="D3882" i="4" s="1"/>
  <c r="E3882" i="4" s="1"/>
  <c r="C3879" i="4"/>
  <c r="D3879" i="4" s="1"/>
  <c r="E3879" i="4" s="1"/>
  <c r="C3860" i="4"/>
  <c r="D3860" i="4" s="1"/>
  <c r="E3860" i="4" s="1"/>
  <c r="C3881" i="4"/>
  <c r="D3881" i="4" s="1"/>
  <c r="E3881" i="4" s="1"/>
  <c r="C3869" i="4"/>
  <c r="D3869" i="4" s="1"/>
  <c r="E3869" i="4" s="1"/>
  <c r="C3863" i="4"/>
  <c r="D3863" i="4" s="1"/>
  <c r="E3863" i="4" s="1"/>
  <c r="C3865" i="4"/>
  <c r="D3865" i="4" s="1"/>
  <c r="E3865" i="4" s="1"/>
  <c r="C3871" i="4"/>
  <c r="D3871" i="4" s="1"/>
  <c r="E3871" i="4" s="1"/>
  <c r="C3873" i="4"/>
  <c r="D3873" i="4" s="1"/>
  <c r="E3873" i="4" s="1"/>
  <c r="C3877" i="4"/>
  <c r="D3877" i="4" s="1"/>
  <c r="E3877" i="4" s="1"/>
  <c r="C2882" i="4"/>
  <c r="D2882" i="4" s="1"/>
  <c r="E2882" i="4" s="1"/>
  <c r="C3040" i="4"/>
  <c r="D3040" i="4" s="1"/>
  <c r="E3040" i="4" s="1"/>
  <c r="C2888" i="4"/>
  <c r="D2888" i="4" s="1"/>
  <c r="E2888" i="4" s="1"/>
  <c r="C2865" i="4"/>
  <c r="D2865" i="4" s="1"/>
  <c r="E2865" i="4" s="1"/>
  <c r="C2877" i="4"/>
  <c r="D2877" i="4" s="1"/>
  <c r="E2877" i="4" s="1"/>
  <c r="C2878" i="4"/>
  <c r="D2878" i="4" s="1"/>
  <c r="E2878" i="4" s="1"/>
  <c r="C2884" i="4"/>
  <c r="D2884" i="4" s="1"/>
  <c r="E2884" i="4" s="1"/>
  <c r="C3338" i="4"/>
  <c r="D3338" i="4" s="1"/>
  <c r="E3338" i="4" s="1"/>
  <c r="C3033" i="4"/>
  <c r="D3033" i="4" s="1"/>
  <c r="E3033" i="4" s="1"/>
  <c r="C2863" i="4"/>
  <c r="D2863" i="4" s="1"/>
  <c r="E2863" i="4" s="1"/>
  <c r="C3028" i="4"/>
  <c r="D3028" i="4" s="1"/>
  <c r="E3028" i="4" s="1"/>
  <c r="C3022" i="4"/>
  <c r="D3022" i="4" s="1"/>
  <c r="E3022" i="4" s="1"/>
  <c r="C3041" i="4"/>
  <c r="D3041" i="4" s="1"/>
  <c r="E3041" i="4" s="1"/>
  <c r="C2859" i="4"/>
  <c r="D2859" i="4" s="1"/>
  <c r="E2859" i="4" s="1"/>
  <c r="C3054" i="4"/>
  <c r="D3054" i="4" s="1"/>
  <c r="E3054" i="4" s="1"/>
  <c r="C2857" i="4"/>
  <c r="D2857" i="4" s="1"/>
  <c r="E2857" i="4" s="1"/>
  <c r="C3036" i="4"/>
  <c r="D3036" i="4" s="1"/>
  <c r="E3036" i="4" s="1"/>
  <c r="C3029" i="4"/>
  <c r="D3029" i="4" s="1"/>
  <c r="E3029" i="4" s="1"/>
  <c r="C3023" i="4"/>
  <c r="D3023" i="4" s="1"/>
  <c r="E3023" i="4" s="1"/>
  <c r="C2883" i="4"/>
  <c r="D2883" i="4" s="1"/>
  <c r="E2883" i="4" s="1"/>
  <c r="C3044" i="4"/>
  <c r="D3044" i="4" s="1"/>
  <c r="E3044" i="4" s="1"/>
  <c r="C3037" i="4"/>
  <c r="D3037" i="4" s="1"/>
  <c r="E3037" i="4" s="1"/>
  <c r="C3024" i="4"/>
  <c r="D3024" i="4" s="1"/>
  <c r="E3024" i="4" s="1"/>
  <c r="C3039" i="4"/>
  <c r="D3039" i="4" s="1"/>
  <c r="E3039" i="4" s="1"/>
  <c r="C2869" i="4"/>
  <c r="D2869" i="4" s="1"/>
  <c r="E2869" i="4" s="1"/>
  <c r="C3045" i="4"/>
  <c r="D3045" i="4" s="1"/>
  <c r="E3045" i="4" s="1"/>
  <c r="C3032" i="4"/>
  <c r="D3032" i="4" s="1"/>
  <c r="E3032" i="4" s="1"/>
  <c r="C3035" i="4"/>
  <c r="D3035" i="4" s="1"/>
  <c r="E3035" i="4" s="1"/>
  <c r="C3043" i="4"/>
  <c r="D3043" i="4" s="1"/>
  <c r="E3043" i="4" s="1"/>
  <c r="C2981" i="4"/>
  <c r="D2981" i="4" s="1"/>
  <c r="E2981" i="4" s="1"/>
  <c r="C3027" i="4"/>
  <c r="D3027" i="4" s="1"/>
  <c r="E3027" i="4" s="1"/>
  <c r="C2858" i="4"/>
  <c r="D2858" i="4" s="1"/>
  <c r="E2858" i="4" s="1"/>
  <c r="C2887" i="4"/>
  <c r="D2887" i="4" s="1"/>
  <c r="E2887" i="4" s="1"/>
  <c r="C3025" i="4"/>
  <c r="D3025" i="4" s="1"/>
  <c r="E3025" i="4" s="1"/>
  <c r="C3038" i="4"/>
  <c r="D3038" i="4" s="1"/>
  <c r="E3038" i="4" s="1"/>
  <c r="C2995" i="4"/>
  <c r="D2995" i="4" s="1"/>
  <c r="E2995" i="4" s="1"/>
  <c r="C2861" i="4"/>
  <c r="D2861" i="4" s="1"/>
  <c r="E2861" i="4" s="1"/>
  <c r="C2872" i="4"/>
  <c r="D2872" i="4" s="1"/>
  <c r="E2872" i="4" s="1"/>
  <c r="C3004" i="4"/>
  <c r="D3004" i="4" s="1"/>
  <c r="E3004" i="4" s="1"/>
  <c r="C2993" i="4"/>
  <c r="D2993" i="4" s="1"/>
  <c r="E2993" i="4" s="1"/>
  <c r="C2990" i="4"/>
  <c r="D2990" i="4" s="1"/>
  <c r="E2990" i="4" s="1"/>
  <c r="C2986" i="4"/>
  <c r="D2986" i="4" s="1"/>
  <c r="E2986" i="4" s="1"/>
  <c r="C2860" i="4"/>
  <c r="D2860" i="4" s="1"/>
  <c r="E2860" i="4" s="1"/>
  <c r="C2996" i="4"/>
  <c r="D2996" i="4" s="1"/>
  <c r="E2996" i="4" s="1"/>
  <c r="C3015" i="4"/>
  <c r="D3015" i="4" s="1"/>
  <c r="E3015" i="4" s="1"/>
  <c r="C3009" i="4"/>
  <c r="D3009" i="4" s="1"/>
  <c r="E3009" i="4" s="1"/>
  <c r="C2998" i="4"/>
  <c r="D2998" i="4" s="1"/>
  <c r="E2998" i="4" s="1"/>
  <c r="C3030" i="4"/>
  <c r="D3030" i="4" s="1"/>
  <c r="E3030" i="4" s="1"/>
  <c r="C2875" i="4"/>
  <c r="D2875" i="4" s="1"/>
  <c r="E2875" i="4" s="1"/>
  <c r="C2880" i="4"/>
  <c r="D2880" i="4" s="1"/>
  <c r="E2880" i="4" s="1"/>
  <c r="C3112" i="4"/>
  <c r="D3112" i="4" s="1"/>
  <c r="E3112" i="4" s="1"/>
  <c r="C3118" i="4"/>
  <c r="D3118" i="4" s="1"/>
  <c r="E3118" i="4" s="1"/>
  <c r="C3012" i="4"/>
  <c r="D3012" i="4" s="1"/>
  <c r="E3012" i="4" s="1"/>
  <c r="C3006" i="4"/>
  <c r="D3006" i="4" s="1"/>
  <c r="E3006" i="4" s="1"/>
  <c r="C2874" i="4"/>
  <c r="D2874" i="4" s="1"/>
  <c r="E2874" i="4" s="1"/>
  <c r="C2994" i="4"/>
  <c r="D2994" i="4" s="1"/>
  <c r="E2994" i="4" s="1"/>
  <c r="C2983" i="4"/>
  <c r="D2983" i="4" s="1"/>
  <c r="E2983" i="4" s="1"/>
  <c r="C2989" i="4"/>
  <c r="D2989" i="4" s="1"/>
  <c r="E2989" i="4" s="1"/>
  <c r="C3014" i="4"/>
  <c r="D3014" i="4" s="1"/>
  <c r="E3014" i="4" s="1"/>
  <c r="C2991" i="4"/>
  <c r="D2991" i="4" s="1"/>
  <c r="E2991" i="4" s="1"/>
  <c r="C2987" i="4"/>
  <c r="D2987" i="4" s="1"/>
  <c r="E2987" i="4" s="1"/>
  <c r="C3002" i="4"/>
  <c r="D3002" i="4" s="1"/>
  <c r="E3002" i="4" s="1"/>
  <c r="C2873" i="4"/>
  <c r="D2873" i="4" s="1"/>
  <c r="E2873" i="4" s="1"/>
  <c r="C2885" i="4"/>
  <c r="D2885" i="4" s="1"/>
  <c r="E2885" i="4" s="1"/>
  <c r="C2997" i="4"/>
  <c r="D2997" i="4" s="1"/>
  <c r="E2997" i="4" s="1"/>
  <c r="C2999" i="4"/>
  <c r="D2999" i="4" s="1"/>
  <c r="E2999" i="4" s="1"/>
  <c r="C3011" i="4"/>
  <c r="D3011" i="4" s="1"/>
  <c r="E3011" i="4" s="1"/>
  <c r="C3026" i="4"/>
  <c r="D3026" i="4" s="1"/>
  <c r="E3026" i="4" s="1"/>
  <c r="C2881" i="4"/>
  <c r="D2881" i="4" s="1"/>
  <c r="E2881" i="4" s="1"/>
  <c r="C2870" i="4"/>
  <c r="D2870" i="4" s="1"/>
  <c r="E2870" i="4" s="1"/>
  <c r="C2862" i="4"/>
  <c r="D2862" i="4" s="1"/>
  <c r="E2862" i="4" s="1"/>
  <c r="C3013" i="4"/>
  <c r="D3013" i="4" s="1"/>
  <c r="E3013" i="4" s="1"/>
  <c r="C2868" i="4"/>
  <c r="D2868" i="4" s="1"/>
  <c r="E2868" i="4" s="1"/>
  <c r="C3007" i="4"/>
  <c r="D3007" i="4" s="1"/>
  <c r="E3007" i="4" s="1"/>
  <c r="C2985" i="4"/>
  <c r="D2985" i="4" s="1"/>
  <c r="E2985" i="4" s="1"/>
  <c r="C2879" i="4"/>
  <c r="D2879" i="4" s="1"/>
  <c r="E2879" i="4" s="1"/>
  <c r="C2876" i="4"/>
  <c r="D2876" i="4" s="1"/>
  <c r="E2876" i="4" s="1"/>
  <c r="C3042" i="4"/>
  <c r="D3042" i="4" s="1"/>
  <c r="E3042" i="4" s="1"/>
  <c r="C2867" i="4"/>
  <c r="D2867" i="4" s="1"/>
  <c r="E2867" i="4" s="1"/>
  <c r="C2886" i="4"/>
  <c r="D2886" i="4" s="1"/>
  <c r="E2886" i="4" s="1"/>
  <c r="C2866" i="4"/>
  <c r="D2866" i="4" s="1"/>
  <c r="E2866" i="4" s="1"/>
  <c r="C2871" i="4"/>
  <c r="D2871" i="4" s="1"/>
  <c r="E2871" i="4" s="1"/>
  <c r="C3001" i="4"/>
  <c r="D3001" i="4" s="1"/>
  <c r="E3001" i="4" s="1"/>
  <c r="C3061" i="4"/>
  <c r="D3061" i="4" s="1"/>
  <c r="E3061" i="4" s="1"/>
  <c r="C2891" i="4"/>
  <c r="D2891" i="4" s="1"/>
  <c r="E2891" i="4" s="1"/>
  <c r="C3117" i="4"/>
  <c r="D3117" i="4" s="1"/>
  <c r="E3117" i="4" s="1"/>
  <c r="C3058" i="4"/>
  <c r="D3058" i="4" s="1"/>
  <c r="E3058" i="4" s="1"/>
  <c r="C3598" i="4"/>
  <c r="D3598" i="4" s="1"/>
  <c r="E3598" i="4" s="1"/>
  <c r="C3597" i="4"/>
  <c r="D3597" i="4" s="1"/>
  <c r="E3597" i="4" s="1"/>
  <c r="C3108" i="4"/>
  <c r="D3108" i="4" s="1"/>
  <c r="E3108" i="4" s="1"/>
  <c r="C3599" i="4"/>
  <c r="D3599" i="4" s="1"/>
  <c r="E3599" i="4" s="1"/>
  <c r="C3350" i="4"/>
  <c r="D3350" i="4" s="1"/>
  <c r="E3350" i="4" s="1"/>
  <c r="C3017" i="4"/>
  <c r="D3017" i="4" s="1"/>
  <c r="E3017" i="4" s="1"/>
  <c r="C3005" i="4"/>
  <c r="D3005" i="4" s="1"/>
  <c r="E3005" i="4" s="1"/>
  <c r="C3003" i="4"/>
  <c r="D3003" i="4" s="1"/>
  <c r="E3003" i="4" s="1"/>
  <c r="C3019" i="4"/>
  <c r="D3019" i="4" s="1"/>
  <c r="E3019" i="4" s="1"/>
  <c r="C3010" i="4"/>
  <c r="D3010" i="4" s="1"/>
  <c r="E3010" i="4" s="1"/>
  <c r="C2900" i="4"/>
  <c r="D2900" i="4" s="1"/>
  <c r="E2900" i="4" s="1"/>
  <c r="C2899" i="4"/>
  <c r="D2899" i="4" s="1"/>
  <c r="E2899" i="4" s="1"/>
  <c r="C3111" i="4"/>
  <c r="D3111" i="4" s="1"/>
  <c r="E3111" i="4" s="1"/>
  <c r="C2894" i="4"/>
  <c r="D2894" i="4" s="1"/>
  <c r="E2894" i="4" s="1"/>
  <c r="C3113" i="4"/>
  <c r="D3113" i="4" s="1"/>
  <c r="E3113" i="4" s="1"/>
  <c r="C3107" i="4"/>
  <c r="D3107" i="4" s="1"/>
  <c r="E3107" i="4" s="1"/>
  <c r="C2902" i="4"/>
  <c r="D2902" i="4" s="1"/>
  <c r="E2902" i="4" s="1"/>
  <c r="C3109" i="4"/>
  <c r="D3109" i="4" s="1"/>
  <c r="E3109" i="4" s="1"/>
  <c r="C2895" i="4"/>
  <c r="D2895" i="4" s="1"/>
  <c r="E2895" i="4" s="1"/>
  <c r="C2890" i="4"/>
  <c r="D2890" i="4" s="1"/>
  <c r="E2890" i="4" s="1"/>
  <c r="C3110" i="4"/>
  <c r="D3110" i="4" s="1"/>
  <c r="E3110" i="4" s="1"/>
  <c r="C3114" i="4"/>
  <c r="D3114" i="4" s="1"/>
  <c r="E3114" i="4" s="1"/>
  <c r="C2854" i="4"/>
  <c r="D2854" i="4" s="1"/>
  <c r="E2854" i="4" s="1"/>
  <c r="C3346" i="4"/>
  <c r="D3346" i="4" s="1"/>
  <c r="E3346" i="4" s="1"/>
  <c r="C2898" i="4"/>
  <c r="D2898" i="4" s="1"/>
  <c r="E2898" i="4" s="1"/>
  <c r="C3342" i="4"/>
  <c r="D3342" i="4" s="1"/>
  <c r="E3342" i="4" s="1"/>
  <c r="C3344" i="4"/>
  <c r="D3344" i="4" s="1"/>
  <c r="E3344" i="4" s="1"/>
  <c r="C3347" i="4"/>
  <c r="D3347" i="4" s="1"/>
  <c r="E3347" i="4" s="1"/>
  <c r="C3329" i="4"/>
  <c r="D3329" i="4" s="1"/>
  <c r="E3329" i="4" s="1"/>
  <c r="C3348" i="4"/>
  <c r="D3348" i="4" s="1"/>
  <c r="E3348" i="4" s="1"/>
  <c r="C3021" i="4"/>
  <c r="D3021" i="4" s="1"/>
  <c r="E3021" i="4" s="1"/>
  <c r="C3031" i="4"/>
  <c r="D3031" i="4" s="1"/>
  <c r="E3031" i="4" s="1"/>
  <c r="C3034" i="4"/>
  <c r="D3034" i="4" s="1"/>
  <c r="E3034" i="4" s="1"/>
  <c r="C3020" i="4"/>
  <c r="D3020" i="4" s="1"/>
  <c r="E3020" i="4" s="1"/>
  <c r="C3351" i="4"/>
  <c r="D3351" i="4" s="1"/>
  <c r="E3351" i="4" s="1"/>
  <c r="C3056" i="4"/>
  <c r="D3056" i="4" s="1"/>
  <c r="E3056" i="4" s="1"/>
  <c r="C3073" i="4"/>
  <c r="D3073" i="4" s="1"/>
  <c r="E3073" i="4" s="1"/>
  <c r="C3340" i="4"/>
  <c r="D3340" i="4" s="1"/>
  <c r="E3340" i="4" s="1"/>
  <c r="C3128" i="4"/>
  <c r="D3128" i="4" s="1"/>
  <c r="E3128" i="4" s="1"/>
  <c r="C3125" i="4"/>
  <c r="D3125" i="4" s="1"/>
  <c r="E3125" i="4" s="1"/>
  <c r="C3130" i="4"/>
  <c r="D3130" i="4" s="1"/>
  <c r="E3130" i="4" s="1"/>
  <c r="C3126" i="4"/>
  <c r="D3126" i="4" s="1"/>
  <c r="E3126" i="4" s="1"/>
  <c r="C3133" i="4"/>
  <c r="D3133" i="4" s="1"/>
  <c r="E3133" i="4" s="1"/>
  <c r="C3131" i="4"/>
  <c r="D3131" i="4" s="1"/>
  <c r="E3131" i="4" s="1"/>
  <c r="C3129" i="4"/>
  <c r="D3129" i="4" s="1"/>
  <c r="E3129" i="4" s="1"/>
  <c r="C3132" i="4"/>
  <c r="D3132" i="4" s="1"/>
  <c r="E3132" i="4" s="1"/>
  <c r="C3134" i="4"/>
  <c r="D3134" i="4" s="1"/>
  <c r="E3134" i="4" s="1"/>
  <c r="C3135" i="4"/>
  <c r="D3135" i="4" s="1"/>
  <c r="E3135" i="4" s="1"/>
  <c r="C3060" i="4"/>
  <c r="D3060" i="4" s="1"/>
  <c r="E3060" i="4" s="1"/>
  <c r="C3127" i="4"/>
  <c r="D3127" i="4" s="1"/>
  <c r="E3127" i="4" s="1"/>
  <c r="C3304" i="4"/>
  <c r="D3304" i="4" s="1"/>
  <c r="E3304" i="4" s="1"/>
  <c r="C3312" i="4"/>
  <c r="D3312" i="4" s="1"/>
  <c r="E3312" i="4" s="1"/>
  <c r="C3305" i="4"/>
  <c r="D3305" i="4" s="1"/>
  <c r="E3305" i="4" s="1"/>
  <c r="C3313" i="4"/>
  <c r="D3313" i="4" s="1"/>
  <c r="E3313" i="4" s="1"/>
  <c r="C3306" i="4"/>
  <c r="D3306" i="4" s="1"/>
  <c r="E3306" i="4" s="1"/>
  <c r="C3314" i="4"/>
  <c r="D3314" i="4" s="1"/>
  <c r="E3314" i="4" s="1"/>
  <c r="C3301" i="4"/>
  <c r="D3301" i="4" s="1"/>
  <c r="E3301" i="4" s="1"/>
  <c r="C3309" i="4"/>
  <c r="D3309" i="4" s="1"/>
  <c r="E3309" i="4" s="1"/>
  <c r="C3317" i="4"/>
  <c r="D3317" i="4" s="1"/>
  <c r="E3317" i="4" s="1"/>
  <c r="C3307" i="4"/>
  <c r="D3307" i="4" s="1"/>
  <c r="E3307" i="4" s="1"/>
  <c r="C3308" i="4"/>
  <c r="D3308" i="4" s="1"/>
  <c r="E3308" i="4" s="1"/>
  <c r="C3310" i="4"/>
  <c r="D3310" i="4" s="1"/>
  <c r="E3310" i="4" s="1"/>
  <c r="C3311" i="4"/>
  <c r="D3311" i="4" s="1"/>
  <c r="E3311" i="4" s="1"/>
  <c r="C3316" i="4"/>
  <c r="D3316" i="4" s="1"/>
  <c r="E3316" i="4" s="1"/>
  <c r="C3300" i="4"/>
  <c r="D3300" i="4" s="1"/>
  <c r="E3300" i="4" s="1"/>
  <c r="C3303" i="4"/>
  <c r="D3303" i="4" s="1"/>
  <c r="E3303" i="4" s="1"/>
  <c r="C3302" i="4"/>
  <c r="D3302" i="4" s="1"/>
  <c r="E3302" i="4" s="1"/>
  <c r="C3315" i="4"/>
  <c r="D3315" i="4" s="1"/>
  <c r="E3315" i="4" s="1"/>
  <c r="C3214" i="4"/>
  <c r="D3214" i="4" s="1"/>
  <c r="E3214" i="4" s="1"/>
  <c r="C3628" i="4"/>
  <c r="D3628" i="4" s="1"/>
  <c r="E3628" i="4" s="1"/>
  <c r="C3627" i="4"/>
  <c r="D3627" i="4" s="1"/>
  <c r="E3627" i="4" s="1"/>
  <c r="C3626" i="4"/>
  <c r="D3626" i="4" s="1"/>
  <c r="E3626" i="4" s="1"/>
  <c r="C3477" i="4"/>
  <c r="D3477" i="4" s="1"/>
  <c r="E3477" i="4" s="1"/>
  <c r="C3485" i="4"/>
  <c r="D3485" i="4" s="1"/>
  <c r="E3485" i="4" s="1"/>
  <c r="C3428" i="4"/>
  <c r="D3428" i="4" s="1"/>
  <c r="E3428" i="4" s="1"/>
  <c r="C3474" i="4"/>
  <c r="D3474" i="4" s="1"/>
  <c r="E3474" i="4" s="1"/>
  <c r="C3478" i="4"/>
  <c r="D3478" i="4" s="1"/>
  <c r="E3478" i="4" s="1"/>
  <c r="C3486" i="4"/>
  <c r="D3486" i="4" s="1"/>
  <c r="E3486" i="4" s="1"/>
  <c r="C3493" i="4"/>
  <c r="D3493" i="4" s="1"/>
  <c r="E3493" i="4" s="1"/>
  <c r="C3479" i="4"/>
  <c r="D3479" i="4" s="1"/>
  <c r="E3479" i="4" s="1"/>
  <c r="C3487" i="4"/>
  <c r="D3487" i="4" s="1"/>
  <c r="E3487" i="4" s="1"/>
  <c r="C3494" i="4"/>
  <c r="D3494" i="4" s="1"/>
  <c r="E3494" i="4" s="1"/>
  <c r="C3482" i="4"/>
  <c r="D3482" i="4" s="1"/>
  <c r="E3482" i="4" s="1"/>
  <c r="C3490" i="4"/>
  <c r="D3490" i="4" s="1"/>
  <c r="E3490" i="4" s="1"/>
  <c r="C3496" i="4"/>
  <c r="D3496" i="4" s="1"/>
  <c r="E3496" i="4" s="1"/>
  <c r="C3481" i="4"/>
  <c r="D3481" i="4" s="1"/>
  <c r="E3481" i="4" s="1"/>
  <c r="C3429" i="4"/>
  <c r="D3429" i="4" s="1"/>
  <c r="E3429" i="4" s="1"/>
  <c r="C3483" i="4"/>
  <c r="D3483" i="4" s="1"/>
  <c r="E3483" i="4" s="1"/>
  <c r="C3497" i="4"/>
  <c r="D3497" i="4" s="1"/>
  <c r="E3497" i="4" s="1"/>
  <c r="C3484" i="4"/>
  <c r="D3484" i="4" s="1"/>
  <c r="E3484" i="4" s="1"/>
  <c r="C3430" i="4"/>
  <c r="D3430" i="4" s="1"/>
  <c r="E3430" i="4" s="1"/>
  <c r="C3488" i="4"/>
  <c r="D3488" i="4" s="1"/>
  <c r="E3488" i="4" s="1"/>
  <c r="C3475" i="4"/>
  <c r="D3475" i="4" s="1"/>
  <c r="E3475" i="4" s="1"/>
  <c r="C3491" i="4"/>
  <c r="D3491" i="4" s="1"/>
  <c r="E3491" i="4" s="1"/>
  <c r="C3480" i="4"/>
  <c r="D3480" i="4" s="1"/>
  <c r="E3480" i="4" s="1"/>
  <c r="C3476" i="4"/>
  <c r="D3476" i="4" s="1"/>
  <c r="E3476" i="4" s="1"/>
  <c r="C3489" i="4"/>
  <c r="D3489" i="4" s="1"/>
  <c r="E3489" i="4" s="1"/>
  <c r="C3492" i="4"/>
  <c r="D3492" i="4" s="1"/>
  <c r="E3492" i="4" s="1"/>
  <c r="C3495" i="4"/>
  <c r="D3495" i="4" s="1"/>
  <c r="E3495" i="4" s="1"/>
  <c r="C3500" i="4"/>
  <c r="D3500" i="4" s="1"/>
  <c r="E3500" i="4" s="1"/>
  <c r="C3508" i="4"/>
  <c r="D3508" i="4" s="1"/>
  <c r="E3508" i="4" s="1"/>
  <c r="C3501" i="4"/>
  <c r="D3501" i="4" s="1"/>
  <c r="E3501" i="4" s="1"/>
  <c r="C3509" i="4"/>
  <c r="D3509" i="4" s="1"/>
  <c r="E3509" i="4" s="1"/>
  <c r="C3502" i="4"/>
  <c r="D3502" i="4" s="1"/>
  <c r="E3502" i="4" s="1"/>
  <c r="C3510" i="4"/>
  <c r="D3510" i="4" s="1"/>
  <c r="E3510" i="4" s="1"/>
  <c r="C3505" i="4"/>
  <c r="D3505" i="4" s="1"/>
  <c r="E3505" i="4" s="1"/>
  <c r="C3512" i="4"/>
  <c r="D3512" i="4" s="1"/>
  <c r="E3512" i="4" s="1"/>
  <c r="C3503" i="4"/>
  <c r="D3503" i="4" s="1"/>
  <c r="E3503" i="4" s="1"/>
  <c r="C3504" i="4"/>
  <c r="D3504" i="4" s="1"/>
  <c r="E3504" i="4" s="1"/>
  <c r="C3506" i="4"/>
  <c r="D3506" i="4" s="1"/>
  <c r="E3506" i="4" s="1"/>
  <c r="C3511" i="4"/>
  <c r="D3511" i="4" s="1"/>
  <c r="E3511" i="4" s="1"/>
  <c r="C3507" i="4"/>
  <c r="D3507" i="4" s="1"/>
  <c r="E3507" i="4" s="1"/>
  <c r="C3499" i="4"/>
  <c r="D3499" i="4" s="1"/>
  <c r="E3499" i="4" s="1"/>
  <c r="C3400" i="4"/>
  <c r="D3400" i="4" s="1"/>
  <c r="E3400" i="4" s="1"/>
  <c r="C3408" i="4"/>
  <c r="D3408" i="4" s="1"/>
  <c r="E3408" i="4" s="1"/>
  <c r="C3401" i="4"/>
  <c r="D3401" i="4" s="1"/>
  <c r="E3401" i="4" s="1"/>
  <c r="C3409" i="4"/>
  <c r="D3409" i="4" s="1"/>
  <c r="E3409" i="4" s="1"/>
  <c r="C3402" i="4"/>
  <c r="D3402" i="4" s="1"/>
  <c r="E3402" i="4" s="1"/>
  <c r="C3410" i="4"/>
  <c r="D3410" i="4" s="1"/>
  <c r="E3410" i="4" s="1"/>
  <c r="C3325" i="4"/>
  <c r="D3325" i="4" s="1"/>
  <c r="E3325" i="4" s="1"/>
  <c r="C3405" i="4"/>
  <c r="D3405" i="4" s="1"/>
  <c r="E3405" i="4" s="1"/>
  <c r="C3413" i="4"/>
  <c r="D3413" i="4" s="1"/>
  <c r="E3413" i="4" s="1"/>
  <c r="C3397" i="4"/>
  <c r="D3397" i="4" s="1"/>
  <c r="E3397" i="4" s="1"/>
  <c r="C3411" i="4"/>
  <c r="D3411" i="4" s="1"/>
  <c r="E3411" i="4" s="1"/>
  <c r="C3398" i="4"/>
  <c r="D3398" i="4" s="1"/>
  <c r="E3398" i="4" s="1"/>
  <c r="C3412" i="4"/>
  <c r="D3412" i="4" s="1"/>
  <c r="E3412" i="4" s="1"/>
  <c r="C3399" i="4"/>
  <c r="D3399" i="4" s="1"/>
  <c r="E3399" i="4" s="1"/>
  <c r="C3337" i="4"/>
  <c r="D3337" i="4" s="1"/>
  <c r="E3337" i="4" s="1"/>
  <c r="C3326" i="4"/>
  <c r="D3326" i="4" s="1"/>
  <c r="E3326" i="4" s="1"/>
  <c r="C3404" i="4"/>
  <c r="D3404" i="4" s="1"/>
  <c r="E3404" i="4" s="1"/>
  <c r="C3406" i="4"/>
  <c r="D3406" i="4" s="1"/>
  <c r="E3406" i="4" s="1"/>
  <c r="C3403" i="4"/>
  <c r="D3403" i="4" s="1"/>
  <c r="E3403" i="4" s="1"/>
  <c r="C3407" i="4"/>
  <c r="D3407" i="4" s="1"/>
  <c r="E3407" i="4" s="1"/>
  <c r="C3067" i="4"/>
  <c r="D3067" i="4" s="1"/>
  <c r="E3067" i="4" s="1"/>
  <c r="C3066" i="4"/>
  <c r="D3066" i="4" s="1"/>
  <c r="E3066" i="4" s="1"/>
  <c r="C3079" i="4"/>
  <c r="D3079" i="4" s="1"/>
  <c r="E3079" i="4" s="1"/>
  <c r="C3095" i="4"/>
  <c r="D3095" i="4" s="1"/>
  <c r="E3095" i="4" s="1"/>
  <c r="C3071" i="4"/>
  <c r="D3071" i="4" s="1"/>
  <c r="E3071" i="4" s="1"/>
  <c r="C3086" i="4"/>
  <c r="D3086" i="4" s="1"/>
  <c r="E3086" i="4" s="1"/>
  <c r="C3102" i="4"/>
  <c r="D3102" i="4" s="1"/>
  <c r="E3102" i="4" s="1"/>
  <c r="C3072" i="4"/>
  <c r="D3072" i="4" s="1"/>
  <c r="E3072" i="4" s="1"/>
  <c r="C3091" i="4"/>
  <c r="D3091" i="4" s="1"/>
  <c r="E3091" i="4" s="1"/>
  <c r="C3103" i="4"/>
  <c r="D3103" i="4" s="1"/>
  <c r="E3103" i="4" s="1"/>
  <c r="C3074" i="4"/>
  <c r="D3074" i="4" s="1"/>
  <c r="E3074" i="4" s="1"/>
  <c r="C3094" i="4"/>
  <c r="D3094" i="4" s="1"/>
  <c r="E3094" i="4" s="1"/>
  <c r="C3082" i="4"/>
  <c r="D3082" i="4" s="1"/>
  <c r="E3082" i="4" s="1"/>
  <c r="C3069" i="4"/>
  <c r="D3069" i="4" s="1"/>
  <c r="E3069" i="4" s="1"/>
  <c r="C3075" i="4"/>
  <c r="D3075" i="4" s="1"/>
  <c r="E3075" i="4" s="1"/>
  <c r="C3098" i="4"/>
  <c r="D3098" i="4" s="1"/>
  <c r="E3098" i="4" s="1"/>
  <c r="C3078" i="4"/>
  <c r="D3078" i="4" s="1"/>
  <c r="E3078" i="4" s="1"/>
  <c r="C3099" i="4"/>
  <c r="D3099" i="4" s="1"/>
  <c r="E3099" i="4" s="1"/>
  <c r="C3090" i="4"/>
  <c r="D3090" i="4" s="1"/>
  <c r="E3090" i="4" s="1"/>
  <c r="C3065" i="4"/>
  <c r="D3065" i="4" s="1"/>
  <c r="E3065" i="4" s="1"/>
  <c r="C3083" i="4"/>
  <c r="D3083" i="4" s="1"/>
  <c r="E3083" i="4" s="1"/>
  <c r="C3106" i="4"/>
  <c r="D3106" i="4" s="1"/>
  <c r="E3106" i="4" s="1"/>
  <c r="C3068" i="4"/>
  <c r="D3068" i="4" s="1"/>
  <c r="E3068" i="4" s="1"/>
  <c r="C3087" i="4"/>
  <c r="D3087" i="4" s="1"/>
  <c r="E3087" i="4" s="1"/>
  <c r="C3053" i="4"/>
  <c r="D3053" i="4" s="1"/>
  <c r="E3053" i="4" s="1"/>
  <c r="C3080" i="4"/>
  <c r="D3080" i="4" s="1"/>
  <c r="E3080" i="4" s="1"/>
  <c r="C3081" i="4"/>
  <c r="D3081" i="4" s="1"/>
  <c r="E3081" i="4" s="1"/>
  <c r="C3070" i="4"/>
  <c r="D3070" i="4" s="1"/>
  <c r="E3070" i="4" s="1"/>
  <c r="C3077" i="4"/>
  <c r="D3077" i="4" s="1"/>
  <c r="E3077" i="4" s="1"/>
  <c r="C3422" i="4"/>
  <c r="D3422" i="4" s="1"/>
  <c r="E3422" i="4" s="1"/>
  <c r="C3442" i="4"/>
  <c r="D3442" i="4" s="1"/>
  <c r="E3442" i="4" s="1"/>
  <c r="C3443" i="4"/>
  <c r="D3443" i="4" s="1"/>
  <c r="E3443" i="4" s="1"/>
  <c r="C3439" i="4"/>
  <c r="D3439" i="4" s="1"/>
  <c r="E3439" i="4" s="1"/>
  <c r="C3446" i="4"/>
  <c r="D3446" i="4" s="1"/>
  <c r="E3446" i="4" s="1"/>
  <c r="C3438" i="4"/>
  <c r="D3438" i="4" s="1"/>
  <c r="E3438" i="4" s="1"/>
  <c r="C3440" i="4"/>
  <c r="D3440" i="4" s="1"/>
  <c r="E3440" i="4" s="1"/>
  <c r="C3441" i="4"/>
  <c r="D3441" i="4" s="1"/>
  <c r="E3441" i="4" s="1"/>
  <c r="C3444" i="4"/>
  <c r="D3444" i="4" s="1"/>
  <c r="E3444" i="4" s="1"/>
  <c r="C3437" i="4"/>
  <c r="D3437" i="4" s="1"/>
  <c r="E3437" i="4" s="1"/>
  <c r="C3421" i="4"/>
  <c r="D3421" i="4" s="1"/>
  <c r="E3421" i="4" s="1"/>
  <c r="C3445" i="4"/>
  <c r="D3445" i="4" s="1"/>
  <c r="E3445" i="4" s="1"/>
  <c r="C3221" i="4"/>
  <c r="D3221" i="4" s="1"/>
  <c r="E3221" i="4" s="1"/>
  <c r="C3229" i="4"/>
  <c r="D3229" i="4" s="1"/>
  <c r="E3229" i="4" s="1"/>
  <c r="C3237" i="4"/>
  <c r="D3237" i="4" s="1"/>
  <c r="E3237" i="4" s="1"/>
  <c r="C3245" i="4"/>
  <c r="D3245" i="4" s="1"/>
  <c r="E3245" i="4" s="1"/>
  <c r="C3223" i="4"/>
  <c r="D3223" i="4" s="1"/>
  <c r="E3223" i="4" s="1"/>
  <c r="C3231" i="4"/>
  <c r="D3231" i="4" s="1"/>
  <c r="E3231" i="4" s="1"/>
  <c r="C3239" i="4"/>
  <c r="D3239" i="4" s="1"/>
  <c r="E3239" i="4" s="1"/>
  <c r="C3205" i="4"/>
  <c r="D3205" i="4" s="1"/>
  <c r="E3205" i="4" s="1"/>
  <c r="C3216" i="4"/>
  <c r="D3216" i="4" s="1"/>
  <c r="E3216" i="4" s="1"/>
  <c r="C3224" i="4"/>
  <c r="D3224" i="4" s="1"/>
  <c r="E3224" i="4" s="1"/>
  <c r="C3232" i="4"/>
  <c r="D3232" i="4" s="1"/>
  <c r="E3232" i="4" s="1"/>
  <c r="C3240" i="4"/>
  <c r="D3240" i="4" s="1"/>
  <c r="E3240" i="4" s="1"/>
  <c r="C3247" i="4"/>
  <c r="D3247" i="4" s="1"/>
  <c r="E3247" i="4" s="1"/>
  <c r="C3218" i="4"/>
  <c r="D3218" i="4" s="1"/>
  <c r="E3218" i="4" s="1"/>
  <c r="C3226" i="4"/>
  <c r="D3226" i="4" s="1"/>
  <c r="E3226" i="4" s="1"/>
  <c r="C3234" i="4"/>
  <c r="D3234" i="4" s="1"/>
  <c r="E3234" i="4" s="1"/>
  <c r="C3242" i="4"/>
  <c r="D3242" i="4" s="1"/>
  <c r="E3242" i="4" s="1"/>
  <c r="C3206" i="4"/>
  <c r="D3206" i="4" s="1"/>
  <c r="E3206" i="4" s="1"/>
  <c r="C3219" i="4"/>
  <c r="D3219" i="4" s="1"/>
  <c r="E3219" i="4" s="1"/>
  <c r="C3235" i="4"/>
  <c r="D3235" i="4" s="1"/>
  <c r="E3235" i="4" s="1"/>
  <c r="C3249" i="4"/>
  <c r="D3249" i="4" s="1"/>
  <c r="E3249" i="4" s="1"/>
  <c r="C3217" i="4"/>
  <c r="D3217" i="4" s="1"/>
  <c r="E3217" i="4" s="1"/>
  <c r="C3233" i="4"/>
  <c r="D3233" i="4" s="1"/>
  <c r="E3233" i="4" s="1"/>
  <c r="C3248" i="4"/>
  <c r="D3248" i="4" s="1"/>
  <c r="E3248" i="4" s="1"/>
  <c r="C3220" i="4"/>
  <c r="D3220" i="4" s="1"/>
  <c r="E3220" i="4" s="1"/>
  <c r="C3236" i="4"/>
  <c r="D3236" i="4" s="1"/>
  <c r="E3236" i="4" s="1"/>
  <c r="C3215" i="4"/>
  <c r="D3215" i="4" s="1"/>
  <c r="E3215" i="4" s="1"/>
  <c r="C3243" i="4"/>
  <c r="D3243" i="4" s="1"/>
  <c r="E3243" i="4" s="1"/>
  <c r="C3222" i="4"/>
  <c r="D3222" i="4" s="1"/>
  <c r="E3222" i="4" s="1"/>
  <c r="C3238" i="4"/>
  <c r="D3238" i="4" s="1"/>
  <c r="E3238" i="4" s="1"/>
  <c r="C3227" i="4"/>
  <c r="D3227" i="4" s="1"/>
  <c r="E3227" i="4" s="1"/>
  <c r="C3225" i="4"/>
  <c r="D3225" i="4" s="1"/>
  <c r="E3225" i="4" s="1"/>
  <c r="C3241" i="4"/>
  <c r="D3241" i="4" s="1"/>
  <c r="E3241" i="4" s="1"/>
  <c r="C3228" i="4"/>
  <c r="D3228" i="4" s="1"/>
  <c r="E3228" i="4" s="1"/>
  <c r="C3244" i="4"/>
  <c r="D3244" i="4" s="1"/>
  <c r="E3244" i="4" s="1"/>
  <c r="C3230" i="4"/>
  <c r="D3230" i="4" s="1"/>
  <c r="E3230" i="4" s="1"/>
  <c r="C3246" i="4"/>
  <c r="D3246" i="4" s="1"/>
  <c r="E3246" i="4" s="1"/>
  <c r="C3050" i="4"/>
  <c r="D3050" i="4" s="1"/>
  <c r="E3050" i="4" s="1"/>
  <c r="C3049" i="4"/>
  <c r="D3049" i="4" s="1"/>
  <c r="E3049" i="4" s="1"/>
  <c r="C3392" i="4"/>
  <c r="D3392" i="4" s="1"/>
  <c r="E3392" i="4" s="1"/>
  <c r="C3374" i="4"/>
  <c r="D3374" i="4" s="1"/>
  <c r="E3374" i="4" s="1"/>
  <c r="C3381" i="4"/>
  <c r="D3381" i="4" s="1"/>
  <c r="E3381" i="4" s="1"/>
  <c r="C3393" i="4"/>
  <c r="D3393" i="4" s="1"/>
  <c r="E3393" i="4" s="1"/>
  <c r="C3370" i="4"/>
  <c r="D3370" i="4" s="1"/>
  <c r="E3370" i="4" s="1"/>
  <c r="C3336" i="4"/>
  <c r="D3336" i="4" s="1"/>
  <c r="E3336" i="4" s="1"/>
  <c r="C3382" i="4"/>
  <c r="D3382" i="4" s="1"/>
  <c r="E3382" i="4" s="1"/>
  <c r="C3386" i="4"/>
  <c r="D3386" i="4" s="1"/>
  <c r="E3386" i="4" s="1"/>
  <c r="C3394" i="4"/>
  <c r="D3394" i="4" s="1"/>
  <c r="E3394" i="4" s="1"/>
  <c r="C3371" i="4"/>
  <c r="D3371" i="4" s="1"/>
  <c r="E3371" i="4" s="1"/>
  <c r="C3375" i="4"/>
  <c r="D3375" i="4" s="1"/>
  <c r="E3375" i="4" s="1"/>
  <c r="C3383" i="4"/>
  <c r="D3383" i="4" s="1"/>
  <c r="E3383" i="4" s="1"/>
  <c r="C3389" i="4"/>
  <c r="D3389" i="4" s="1"/>
  <c r="E3389" i="4" s="1"/>
  <c r="C3372" i="4"/>
  <c r="D3372" i="4" s="1"/>
  <c r="E3372" i="4" s="1"/>
  <c r="C3378" i="4"/>
  <c r="D3378" i="4" s="1"/>
  <c r="E3378" i="4" s="1"/>
  <c r="C3332" i="4"/>
  <c r="D3332" i="4" s="1"/>
  <c r="E3332" i="4" s="1"/>
  <c r="C3376" i="4"/>
  <c r="D3376" i="4" s="1"/>
  <c r="E3376" i="4" s="1"/>
  <c r="C3387" i="4"/>
  <c r="D3387" i="4" s="1"/>
  <c r="E3387" i="4" s="1"/>
  <c r="C3377" i="4"/>
  <c r="D3377" i="4" s="1"/>
  <c r="E3377" i="4" s="1"/>
  <c r="C3388" i="4"/>
  <c r="D3388" i="4" s="1"/>
  <c r="E3388" i="4" s="1"/>
  <c r="C3379" i="4"/>
  <c r="D3379" i="4" s="1"/>
  <c r="E3379" i="4" s="1"/>
  <c r="C3390" i="4"/>
  <c r="D3390" i="4" s="1"/>
  <c r="E3390" i="4" s="1"/>
  <c r="C3380" i="4"/>
  <c r="D3380" i="4" s="1"/>
  <c r="E3380" i="4" s="1"/>
  <c r="C3395" i="4"/>
  <c r="D3395" i="4" s="1"/>
  <c r="E3395" i="4" s="1"/>
  <c r="C3334" i="4"/>
  <c r="D3334" i="4" s="1"/>
  <c r="E3334" i="4" s="1"/>
  <c r="C3385" i="4"/>
  <c r="D3385" i="4" s="1"/>
  <c r="E3385" i="4" s="1"/>
  <c r="C3335" i="4"/>
  <c r="D3335" i="4" s="1"/>
  <c r="E3335" i="4" s="1"/>
  <c r="C3333" i="4"/>
  <c r="D3333" i="4" s="1"/>
  <c r="E3333" i="4" s="1"/>
  <c r="C3391" i="4"/>
  <c r="D3391" i="4" s="1"/>
  <c r="E3391" i="4" s="1"/>
  <c r="C3373" i="4"/>
  <c r="D3373" i="4" s="1"/>
  <c r="E3373" i="4" s="1"/>
  <c r="C3396" i="4"/>
  <c r="D3396" i="4" s="1"/>
  <c r="E3396" i="4" s="1"/>
  <c r="C3384" i="4"/>
  <c r="D3384" i="4" s="1"/>
  <c r="E3384" i="4" s="1"/>
  <c r="C3136" i="4"/>
  <c r="D3136" i="4" s="1"/>
  <c r="E3136" i="4" s="1"/>
  <c r="C3153" i="4"/>
  <c r="D3153" i="4" s="1"/>
  <c r="E3153" i="4" s="1"/>
  <c r="C3159" i="4"/>
  <c r="D3159" i="4" s="1"/>
  <c r="E3159" i="4" s="1"/>
  <c r="C3149" i="4"/>
  <c r="D3149" i="4" s="1"/>
  <c r="E3149" i="4" s="1"/>
  <c r="C3154" i="4"/>
  <c r="D3154" i="4" s="1"/>
  <c r="E3154" i="4" s="1"/>
  <c r="C3160" i="4"/>
  <c r="D3160" i="4" s="1"/>
  <c r="E3160" i="4" s="1"/>
  <c r="C3151" i="4"/>
  <c r="D3151" i="4" s="1"/>
  <c r="E3151" i="4" s="1"/>
  <c r="C3156" i="4"/>
  <c r="D3156" i="4" s="1"/>
  <c r="E3156" i="4" s="1"/>
  <c r="C3139" i="4"/>
  <c r="D3139" i="4" s="1"/>
  <c r="E3139" i="4" s="1"/>
  <c r="C3158" i="4"/>
  <c r="D3158" i="4" s="1"/>
  <c r="E3158" i="4" s="1"/>
  <c r="C3152" i="4"/>
  <c r="D3152" i="4" s="1"/>
  <c r="E3152" i="4" s="1"/>
  <c r="C3140" i="4"/>
  <c r="D3140" i="4" s="1"/>
  <c r="E3140" i="4" s="1"/>
  <c r="C3137" i="4"/>
  <c r="D3137" i="4" s="1"/>
  <c r="E3137" i="4" s="1"/>
  <c r="C3147" i="4"/>
  <c r="D3147" i="4" s="1"/>
  <c r="E3147" i="4" s="1"/>
  <c r="C3155" i="4"/>
  <c r="D3155" i="4" s="1"/>
  <c r="E3155" i="4" s="1"/>
  <c r="C3148" i="4"/>
  <c r="D3148" i="4" s="1"/>
  <c r="E3148" i="4" s="1"/>
  <c r="C3157" i="4"/>
  <c r="D3157" i="4" s="1"/>
  <c r="E3157" i="4" s="1"/>
  <c r="C3146" i="4"/>
  <c r="D3146" i="4" s="1"/>
  <c r="E3146" i="4" s="1"/>
  <c r="C3150" i="4"/>
  <c r="D3150" i="4" s="1"/>
  <c r="E3150" i="4" s="1"/>
  <c r="C3141" i="4"/>
  <c r="D3141" i="4" s="1"/>
  <c r="E3141" i="4" s="1"/>
  <c r="C3138" i="4"/>
  <c r="D3138" i="4" s="1"/>
  <c r="E3138" i="4" s="1"/>
  <c r="C3161" i="4"/>
  <c r="D3161" i="4" s="1"/>
  <c r="E3161" i="4" s="1"/>
  <c r="C3414" i="4"/>
  <c r="D3414" i="4" s="1"/>
  <c r="E3414" i="4" s="1"/>
  <c r="C3327" i="4"/>
  <c r="D3327" i="4" s="1"/>
  <c r="E3327" i="4" s="1"/>
  <c r="C3415" i="4"/>
  <c r="D3415" i="4" s="1"/>
  <c r="E3415" i="4" s="1"/>
  <c r="C3328" i="4"/>
  <c r="D3328" i="4" s="1"/>
  <c r="E3328" i="4" s="1"/>
  <c r="C3064" i="4"/>
  <c r="D3064" i="4" s="1"/>
  <c r="E3064" i="4" s="1"/>
  <c r="C3063" i="4"/>
  <c r="D3063" i="4" s="1"/>
  <c r="E3063" i="4" s="1"/>
  <c r="C3062" i="4"/>
  <c r="D3062" i="4" s="1"/>
  <c r="E3062" i="4" s="1"/>
  <c r="C3088" i="4"/>
  <c r="D3088" i="4" s="1"/>
  <c r="E3088" i="4" s="1"/>
  <c r="C3089" i="4"/>
  <c r="D3089" i="4" s="1"/>
  <c r="E3089" i="4" s="1"/>
  <c r="C3076" i="4"/>
  <c r="D3076" i="4" s="1"/>
  <c r="E3076" i="4" s="1"/>
  <c r="C3085" i="4"/>
  <c r="D3085" i="4" s="1"/>
  <c r="E3085" i="4" s="1"/>
  <c r="C3353" i="4"/>
  <c r="D3353" i="4" s="1"/>
  <c r="E3353" i="4" s="1"/>
  <c r="C3360" i="4"/>
  <c r="D3360" i="4" s="1"/>
  <c r="E3360" i="4" s="1"/>
  <c r="C3367" i="4"/>
  <c r="D3367" i="4" s="1"/>
  <c r="E3367" i="4" s="1"/>
  <c r="C3354" i="4"/>
  <c r="D3354" i="4" s="1"/>
  <c r="E3354" i="4" s="1"/>
  <c r="C3361" i="4"/>
  <c r="D3361" i="4" s="1"/>
  <c r="E3361" i="4" s="1"/>
  <c r="C3368" i="4"/>
  <c r="D3368" i="4" s="1"/>
  <c r="E3368" i="4" s="1"/>
  <c r="C3355" i="4"/>
  <c r="D3355" i="4" s="1"/>
  <c r="E3355" i="4" s="1"/>
  <c r="C3362" i="4"/>
  <c r="D3362" i="4" s="1"/>
  <c r="E3362" i="4" s="1"/>
  <c r="C3369" i="4"/>
  <c r="D3369" i="4" s="1"/>
  <c r="E3369" i="4" s="1"/>
  <c r="C3357" i="4"/>
  <c r="D3357" i="4" s="1"/>
  <c r="E3357" i="4" s="1"/>
  <c r="C3331" i="4"/>
  <c r="D3331" i="4" s="1"/>
  <c r="E3331" i="4" s="1"/>
  <c r="C3363" i="4"/>
  <c r="D3363" i="4" s="1"/>
  <c r="E3363" i="4" s="1"/>
  <c r="C3364" i="4"/>
  <c r="D3364" i="4" s="1"/>
  <c r="E3364" i="4" s="1"/>
  <c r="C3365" i="4"/>
  <c r="D3365" i="4" s="1"/>
  <c r="E3365" i="4" s="1"/>
  <c r="C3366" i="4"/>
  <c r="D3366" i="4" s="1"/>
  <c r="E3366" i="4" s="1"/>
  <c r="C3356" i="4"/>
  <c r="D3356" i="4" s="1"/>
  <c r="E3356" i="4" s="1"/>
  <c r="C3359" i="4"/>
  <c r="D3359" i="4" s="1"/>
  <c r="E3359" i="4" s="1"/>
  <c r="C3330" i="4"/>
  <c r="D3330" i="4" s="1"/>
  <c r="E3330" i="4" s="1"/>
  <c r="C3358" i="4"/>
  <c r="D3358" i="4" s="1"/>
  <c r="E3358" i="4" s="1"/>
  <c r="C3352" i="4"/>
  <c r="D3352" i="4" s="1"/>
  <c r="E3352" i="4" s="1"/>
  <c r="C3145" i="4"/>
  <c r="D3145" i="4" s="1"/>
  <c r="E3145" i="4" s="1"/>
  <c r="C3204" i="4"/>
  <c r="D3204" i="4" s="1"/>
  <c r="E3204" i="4" s="1"/>
  <c r="C3203" i="4"/>
  <c r="D3203" i="4" s="1"/>
  <c r="E3203" i="4" s="1"/>
  <c r="C3202" i="4"/>
  <c r="D3202" i="4" s="1"/>
  <c r="E3202" i="4" s="1"/>
  <c r="C3096" i="4"/>
  <c r="D3096" i="4" s="1"/>
  <c r="E3096" i="4" s="1"/>
  <c r="C3097" i="4"/>
  <c r="D3097" i="4" s="1"/>
  <c r="E3097" i="4" s="1"/>
  <c r="C3084" i="4"/>
  <c r="D3084" i="4" s="1"/>
  <c r="E3084" i="4" s="1"/>
  <c r="C3093" i="4"/>
  <c r="D3093" i="4" s="1"/>
  <c r="E3093" i="4" s="1"/>
  <c r="C3280" i="4"/>
  <c r="D3280" i="4" s="1"/>
  <c r="E3280" i="4" s="1"/>
  <c r="C3288" i="4"/>
  <c r="D3288" i="4" s="1"/>
  <c r="E3288" i="4" s="1"/>
  <c r="C3212" i="4"/>
  <c r="D3212" i="4" s="1"/>
  <c r="E3212" i="4" s="1"/>
  <c r="C3282" i="4"/>
  <c r="D3282" i="4" s="1"/>
  <c r="E3282" i="4" s="1"/>
  <c r="C3290" i="4"/>
  <c r="D3290" i="4" s="1"/>
  <c r="E3290" i="4" s="1"/>
  <c r="C3296" i="4"/>
  <c r="D3296" i="4" s="1"/>
  <c r="E3296" i="4" s="1"/>
  <c r="C3283" i="4"/>
  <c r="D3283" i="4" s="1"/>
  <c r="E3283" i="4" s="1"/>
  <c r="C3291" i="4"/>
  <c r="D3291" i="4" s="1"/>
  <c r="E3291" i="4" s="1"/>
  <c r="C3213" i="4"/>
  <c r="D3213" i="4" s="1"/>
  <c r="E3213" i="4" s="1"/>
  <c r="C3277" i="4"/>
  <c r="D3277" i="4" s="1"/>
  <c r="E3277" i="4" s="1"/>
  <c r="C3285" i="4"/>
  <c r="D3285" i="4" s="1"/>
  <c r="E3285" i="4" s="1"/>
  <c r="C3211" i="4"/>
  <c r="D3211" i="4" s="1"/>
  <c r="E3211" i="4" s="1"/>
  <c r="C3298" i="4"/>
  <c r="D3298" i="4" s="1"/>
  <c r="E3298" i="4" s="1"/>
  <c r="C3289" i="4"/>
  <c r="D3289" i="4" s="1"/>
  <c r="E3289" i="4" s="1"/>
  <c r="C3287" i="4"/>
  <c r="D3287" i="4" s="1"/>
  <c r="E3287" i="4" s="1"/>
  <c r="C3276" i="4"/>
  <c r="D3276" i="4" s="1"/>
  <c r="E3276" i="4" s="1"/>
  <c r="C3292" i="4"/>
  <c r="D3292" i="4" s="1"/>
  <c r="E3292" i="4" s="1"/>
  <c r="C3278" i="4"/>
  <c r="D3278" i="4" s="1"/>
  <c r="E3278" i="4" s="1"/>
  <c r="C3293" i="4"/>
  <c r="D3293" i="4" s="1"/>
  <c r="E3293" i="4" s="1"/>
  <c r="C3281" i="4"/>
  <c r="D3281" i="4" s="1"/>
  <c r="E3281" i="4" s="1"/>
  <c r="C3279" i="4"/>
  <c r="D3279" i="4" s="1"/>
  <c r="E3279" i="4" s="1"/>
  <c r="C3294" i="4"/>
  <c r="D3294" i="4" s="1"/>
  <c r="E3294" i="4" s="1"/>
  <c r="C3295" i="4"/>
  <c r="D3295" i="4" s="1"/>
  <c r="E3295" i="4" s="1"/>
  <c r="C3284" i="4"/>
  <c r="D3284" i="4" s="1"/>
  <c r="E3284" i="4" s="1"/>
  <c r="C3297" i="4"/>
  <c r="D3297" i="4" s="1"/>
  <c r="E3297" i="4" s="1"/>
  <c r="C3286" i="4"/>
  <c r="D3286" i="4" s="1"/>
  <c r="E3286" i="4" s="1"/>
  <c r="C3299" i="4"/>
  <c r="D3299" i="4" s="1"/>
  <c r="E3299" i="4" s="1"/>
  <c r="C3275" i="4"/>
  <c r="D3275" i="4" s="1"/>
  <c r="E3275" i="4" s="1"/>
  <c r="C3339" i="4"/>
  <c r="D3339" i="4" s="1"/>
  <c r="E3339" i="4" s="1"/>
  <c r="C3345" i="4"/>
  <c r="D3345" i="4" s="1"/>
  <c r="E3345" i="4" s="1"/>
  <c r="C3594" i="4"/>
  <c r="D3594" i="4" s="1"/>
  <c r="E3594" i="4" s="1"/>
  <c r="C3595" i="4"/>
  <c r="D3595" i="4" s="1"/>
  <c r="E3595" i="4" s="1"/>
  <c r="C3596" i="4"/>
  <c r="D3596" i="4" s="1"/>
  <c r="E3596" i="4" s="1"/>
  <c r="C3591" i="4"/>
  <c r="D3591" i="4" s="1"/>
  <c r="E3591" i="4" s="1"/>
  <c r="C3589" i="4"/>
  <c r="D3589" i="4" s="1"/>
  <c r="E3589" i="4" s="1"/>
  <c r="C3590" i="4"/>
  <c r="D3590" i="4" s="1"/>
  <c r="E3590" i="4" s="1"/>
  <c r="C3592" i="4"/>
  <c r="D3592" i="4" s="1"/>
  <c r="E3592" i="4" s="1"/>
  <c r="C3593" i="4"/>
  <c r="D3593" i="4" s="1"/>
  <c r="E3593" i="4" s="1"/>
  <c r="C3610" i="4"/>
  <c r="D3610" i="4" s="1"/>
  <c r="E3610" i="4" s="1"/>
  <c r="C3532" i="4"/>
  <c r="D3532" i="4" s="1"/>
  <c r="E3532" i="4" s="1"/>
  <c r="C3606" i="4"/>
  <c r="D3606" i="4" s="1"/>
  <c r="E3606" i="4" s="1"/>
  <c r="C3611" i="4"/>
  <c r="D3611" i="4" s="1"/>
  <c r="E3611" i="4" s="1"/>
  <c r="C3608" i="4"/>
  <c r="D3608" i="4" s="1"/>
  <c r="E3608" i="4" s="1"/>
  <c r="C3605" i="4"/>
  <c r="D3605" i="4" s="1"/>
  <c r="E3605" i="4" s="1"/>
  <c r="C3612" i="4"/>
  <c r="D3612" i="4" s="1"/>
  <c r="E3612" i="4" s="1"/>
  <c r="C3533" i="4"/>
  <c r="D3533" i="4" s="1"/>
  <c r="E3533" i="4" s="1"/>
  <c r="C3607" i="4"/>
  <c r="D3607" i="4" s="1"/>
  <c r="E3607" i="4" s="1"/>
  <c r="C3609" i="4"/>
  <c r="D3609" i="4" s="1"/>
  <c r="E3609" i="4" s="1"/>
  <c r="C3531" i="4"/>
  <c r="D3531" i="4" s="1"/>
  <c r="E3531" i="4" s="1"/>
  <c r="C3530" i="4"/>
  <c r="D3530" i="4" s="1"/>
  <c r="E3530" i="4" s="1"/>
  <c r="C2897" i="4"/>
  <c r="D2897" i="4" s="1"/>
  <c r="E2897" i="4" s="1"/>
  <c r="C2896" i="4"/>
  <c r="D2896" i="4" s="1"/>
  <c r="E2896" i="4" s="1"/>
  <c r="C2893" i="4"/>
  <c r="D2893" i="4" s="1"/>
  <c r="E2893" i="4" s="1"/>
  <c r="C2901" i="4"/>
  <c r="D2901" i="4" s="1"/>
  <c r="E2901" i="4" s="1"/>
  <c r="C2889" i="4"/>
  <c r="D2889" i="4" s="1"/>
  <c r="E2889" i="4" s="1"/>
  <c r="C3190" i="4"/>
  <c r="D3190" i="4" s="1"/>
  <c r="E3190" i="4" s="1"/>
  <c r="C3198" i="4"/>
  <c r="D3198" i="4" s="1"/>
  <c r="E3198" i="4" s="1"/>
  <c r="C3186" i="4"/>
  <c r="D3186" i="4" s="1"/>
  <c r="E3186" i="4" s="1"/>
  <c r="C3192" i="4"/>
  <c r="D3192" i="4" s="1"/>
  <c r="E3192" i="4" s="1"/>
  <c r="C3200" i="4"/>
  <c r="D3200" i="4" s="1"/>
  <c r="E3200" i="4" s="1"/>
  <c r="C3143" i="4"/>
  <c r="D3143" i="4" s="1"/>
  <c r="E3143" i="4" s="1"/>
  <c r="C3193" i="4"/>
  <c r="D3193" i="4" s="1"/>
  <c r="E3193" i="4" s="1"/>
  <c r="C3201" i="4"/>
  <c r="D3201" i="4" s="1"/>
  <c r="E3201" i="4" s="1"/>
  <c r="C3188" i="4"/>
  <c r="D3188" i="4" s="1"/>
  <c r="E3188" i="4" s="1"/>
  <c r="C3195" i="4"/>
  <c r="D3195" i="4" s="1"/>
  <c r="E3195" i="4" s="1"/>
  <c r="C3144" i="4"/>
  <c r="D3144" i="4" s="1"/>
  <c r="E3144" i="4" s="1"/>
  <c r="C3196" i="4"/>
  <c r="D3196" i="4" s="1"/>
  <c r="E3196" i="4" s="1"/>
  <c r="C3187" i="4"/>
  <c r="D3187" i="4" s="1"/>
  <c r="E3187" i="4" s="1"/>
  <c r="C3185" i="4"/>
  <c r="D3185" i="4" s="1"/>
  <c r="E3185" i="4" s="1"/>
  <c r="C3189" i="4"/>
  <c r="D3189" i="4" s="1"/>
  <c r="E3189" i="4" s="1"/>
  <c r="C3191" i="4"/>
  <c r="D3191" i="4" s="1"/>
  <c r="E3191" i="4" s="1"/>
  <c r="C3194" i="4"/>
  <c r="D3194" i="4" s="1"/>
  <c r="E3194" i="4" s="1"/>
  <c r="C3197" i="4"/>
  <c r="D3197" i="4" s="1"/>
  <c r="E3197" i="4" s="1"/>
  <c r="C3199" i="4"/>
  <c r="D3199" i="4" s="1"/>
  <c r="E3199" i="4" s="1"/>
  <c r="C3104" i="4"/>
  <c r="D3104" i="4" s="1"/>
  <c r="E3104" i="4" s="1"/>
  <c r="C3105" i="4"/>
  <c r="D3105" i="4" s="1"/>
  <c r="E3105" i="4" s="1"/>
  <c r="C3092" i="4"/>
  <c r="D3092" i="4" s="1"/>
  <c r="E3092" i="4" s="1"/>
  <c r="C3101" i="4"/>
  <c r="D3101" i="4" s="1"/>
  <c r="E3101" i="4" s="1"/>
  <c r="C3341" i="4"/>
  <c r="D3341" i="4" s="1"/>
  <c r="E3341" i="4" s="1"/>
  <c r="C3257" i="4"/>
  <c r="D3257" i="4" s="1"/>
  <c r="E3257" i="4" s="1"/>
  <c r="C3265" i="4"/>
  <c r="D3265" i="4" s="1"/>
  <c r="E3265" i="4" s="1"/>
  <c r="C3209" i="4"/>
  <c r="D3209" i="4" s="1"/>
  <c r="E3209" i="4" s="1"/>
  <c r="C3259" i="4"/>
  <c r="D3259" i="4" s="1"/>
  <c r="E3259" i="4" s="1"/>
  <c r="C3267" i="4"/>
  <c r="D3267" i="4" s="1"/>
  <c r="E3267" i="4" s="1"/>
  <c r="C3273" i="4"/>
  <c r="D3273" i="4" s="1"/>
  <c r="E3273" i="4" s="1"/>
  <c r="C3260" i="4"/>
  <c r="D3260" i="4" s="1"/>
  <c r="E3260" i="4" s="1"/>
  <c r="C3268" i="4"/>
  <c r="D3268" i="4" s="1"/>
  <c r="E3268" i="4" s="1"/>
  <c r="C3210" i="4"/>
  <c r="D3210" i="4" s="1"/>
  <c r="E3210" i="4" s="1"/>
  <c r="C3254" i="4"/>
  <c r="D3254" i="4" s="1"/>
  <c r="E3254" i="4" s="1"/>
  <c r="C3262" i="4"/>
  <c r="D3262" i="4" s="1"/>
  <c r="E3262" i="4" s="1"/>
  <c r="C3269" i="4"/>
  <c r="D3269" i="4" s="1"/>
  <c r="E3269" i="4" s="1"/>
  <c r="C3252" i="4"/>
  <c r="D3252" i="4" s="1"/>
  <c r="E3252" i="4" s="1"/>
  <c r="C3264" i="4"/>
  <c r="D3264" i="4" s="1"/>
  <c r="E3264" i="4" s="1"/>
  <c r="C3256" i="4"/>
  <c r="D3256" i="4" s="1"/>
  <c r="E3256" i="4" s="1"/>
  <c r="C3263" i="4"/>
  <c r="D3263" i="4" s="1"/>
  <c r="E3263" i="4" s="1"/>
  <c r="C3266" i="4"/>
  <c r="D3266" i="4" s="1"/>
  <c r="E3266" i="4" s="1"/>
  <c r="C3271" i="4"/>
  <c r="D3271" i="4" s="1"/>
  <c r="E3271" i="4" s="1"/>
  <c r="C3253" i="4"/>
  <c r="D3253" i="4" s="1"/>
  <c r="E3253" i="4" s="1"/>
  <c r="C3208" i="4"/>
  <c r="D3208" i="4" s="1"/>
  <c r="E3208" i="4" s="1"/>
  <c r="C3255" i="4"/>
  <c r="D3255" i="4" s="1"/>
  <c r="E3255" i="4" s="1"/>
  <c r="C3270" i="4"/>
  <c r="D3270" i="4" s="1"/>
  <c r="E3270" i="4" s="1"/>
  <c r="C3258" i="4"/>
  <c r="D3258" i="4" s="1"/>
  <c r="E3258" i="4" s="1"/>
  <c r="C3272" i="4"/>
  <c r="D3272" i="4" s="1"/>
  <c r="E3272" i="4" s="1"/>
  <c r="C3261" i="4"/>
  <c r="D3261" i="4" s="1"/>
  <c r="E3261" i="4" s="1"/>
  <c r="C3274" i="4"/>
  <c r="D3274" i="4" s="1"/>
  <c r="E3274" i="4" s="1"/>
  <c r="C3620" i="4"/>
  <c r="D3620" i="4" s="1"/>
  <c r="E3620" i="4" s="1"/>
  <c r="C3613" i="4"/>
  <c r="D3613" i="4" s="1"/>
  <c r="E3613" i="4" s="1"/>
  <c r="C3621" i="4"/>
  <c r="D3621" i="4" s="1"/>
  <c r="E3621" i="4" s="1"/>
  <c r="C3614" i="4"/>
  <c r="D3614" i="4" s="1"/>
  <c r="E3614" i="4" s="1"/>
  <c r="C3622" i="4"/>
  <c r="D3622" i="4" s="1"/>
  <c r="E3622" i="4" s="1"/>
  <c r="C3617" i="4"/>
  <c r="D3617" i="4" s="1"/>
  <c r="E3617" i="4" s="1"/>
  <c r="C3623" i="4"/>
  <c r="D3623" i="4" s="1"/>
  <c r="E3623" i="4" s="1"/>
  <c r="C3624" i="4"/>
  <c r="D3624" i="4" s="1"/>
  <c r="E3624" i="4" s="1"/>
  <c r="C3616" i="4"/>
  <c r="D3616" i="4" s="1"/>
  <c r="E3616" i="4" s="1"/>
  <c r="C3615" i="4"/>
  <c r="D3615" i="4" s="1"/>
  <c r="E3615" i="4" s="1"/>
  <c r="C3618" i="4"/>
  <c r="D3618" i="4" s="1"/>
  <c r="E3618" i="4" s="1"/>
  <c r="C3619" i="4"/>
  <c r="D3619" i="4" s="1"/>
  <c r="E3619" i="4" s="1"/>
  <c r="C2982" i="4"/>
  <c r="D2982" i="4" s="1"/>
  <c r="E2982" i="4" s="1"/>
  <c r="C3051" i="4"/>
  <c r="D3051" i="4" s="1"/>
  <c r="E3051" i="4" s="1"/>
  <c r="C3100" i="4"/>
  <c r="D3100" i="4" s="1"/>
  <c r="E3100" i="4" s="1"/>
  <c r="C3349" i="4"/>
  <c r="D3349" i="4" s="1"/>
  <c r="E3349" i="4" s="1"/>
  <c r="C2988" i="4"/>
  <c r="D2988" i="4" s="1"/>
  <c r="E2988" i="4" s="1"/>
  <c r="C3000" i="4"/>
  <c r="D3000" i="4" s="1"/>
  <c r="E3000" i="4" s="1"/>
  <c r="C3008" i="4"/>
  <c r="D3008" i="4" s="1"/>
  <c r="E3008" i="4" s="1"/>
  <c r="C3016" i="4"/>
  <c r="D3016" i="4" s="1"/>
  <c r="E3016" i="4" s="1"/>
  <c r="C2992" i="4"/>
  <c r="D2992" i="4" s="1"/>
  <c r="E2992" i="4" s="1"/>
  <c r="C2984" i="4"/>
  <c r="D2984" i="4" s="1"/>
  <c r="E2984" i="4" s="1"/>
  <c r="C3321" i="4"/>
  <c r="D3321" i="4" s="1"/>
  <c r="E3321" i="4" s="1"/>
  <c r="C3319" i="4"/>
  <c r="D3319" i="4" s="1"/>
  <c r="E3319" i="4" s="1"/>
  <c r="C3320" i="4"/>
  <c r="D3320" i="4" s="1"/>
  <c r="E3320" i="4" s="1"/>
  <c r="C3318" i="4"/>
  <c r="D3318" i="4" s="1"/>
  <c r="E3318" i="4" s="1"/>
  <c r="C3527" i="4"/>
  <c r="D3527" i="4" s="1"/>
  <c r="E3527" i="4" s="1"/>
  <c r="C3528" i="4"/>
  <c r="D3528" i="4" s="1"/>
  <c r="E3528" i="4" s="1"/>
  <c r="C3602" i="4"/>
  <c r="D3602" i="4" s="1"/>
  <c r="E3602" i="4" s="1"/>
  <c r="C3526" i="4"/>
  <c r="D3526" i="4" s="1"/>
  <c r="E3526" i="4" s="1"/>
  <c r="C3600" i="4"/>
  <c r="D3600" i="4" s="1"/>
  <c r="E3600" i="4" s="1"/>
  <c r="C3601" i="4"/>
  <c r="D3601" i="4" s="1"/>
  <c r="E3601" i="4" s="1"/>
  <c r="C3529" i="4"/>
  <c r="D3529" i="4" s="1"/>
  <c r="E3529" i="4" s="1"/>
  <c r="C3604" i="4"/>
  <c r="D3604" i="4" s="1"/>
  <c r="E3604" i="4" s="1"/>
  <c r="C3603" i="4"/>
  <c r="D3603" i="4" s="1"/>
  <c r="E3603" i="4" s="1"/>
  <c r="C3183" i="4"/>
  <c r="D3183" i="4" s="1"/>
  <c r="E3183" i="4" s="1"/>
  <c r="C3181" i="4"/>
  <c r="D3181" i="4" s="1"/>
  <c r="E3181" i="4" s="1"/>
  <c r="C3182" i="4"/>
  <c r="D3182" i="4" s="1"/>
  <c r="E3182" i="4" s="1"/>
  <c r="C3184" i="4"/>
  <c r="D3184" i="4" s="1"/>
  <c r="E3184" i="4" s="1"/>
  <c r="C3432" i="4"/>
  <c r="D3432" i="4" s="1"/>
  <c r="E3432" i="4" s="1"/>
  <c r="C3433" i="4"/>
  <c r="D3433" i="4" s="1"/>
  <c r="E3433" i="4" s="1"/>
  <c r="C3435" i="4"/>
  <c r="D3435" i="4" s="1"/>
  <c r="E3435" i="4" s="1"/>
  <c r="C3434" i="4"/>
  <c r="D3434" i="4" s="1"/>
  <c r="E3434" i="4" s="1"/>
  <c r="C3420" i="4"/>
  <c r="D3420" i="4" s="1"/>
  <c r="E3420" i="4" s="1"/>
  <c r="C3436" i="4"/>
  <c r="D3436" i="4" s="1"/>
  <c r="E3436" i="4" s="1"/>
  <c r="C3419" i="4"/>
  <c r="D3419" i="4" s="1"/>
  <c r="E3419" i="4" s="1"/>
  <c r="C3560" i="4"/>
  <c r="D3560" i="4" s="1"/>
  <c r="E3560" i="4" s="1"/>
  <c r="C3516" i="4"/>
  <c r="D3516" i="4" s="1"/>
  <c r="E3516" i="4" s="1"/>
  <c r="C3571" i="4"/>
  <c r="D3571" i="4" s="1"/>
  <c r="E3571" i="4" s="1"/>
  <c r="C3576" i="4"/>
  <c r="D3576" i="4" s="1"/>
  <c r="E3576" i="4" s="1"/>
  <c r="C3582" i="4"/>
  <c r="D3582" i="4" s="1"/>
  <c r="E3582" i="4" s="1"/>
  <c r="C3559" i="4"/>
  <c r="D3559" i="4" s="1"/>
  <c r="E3559" i="4" s="1"/>
  <c r="C3561" i="4"/>
  <c r="D3561" i="4" s="1"/>
  <c r="E3561" i="4" s="1"/>
  <c r="C3566" i="4"/>
  <c r="D3566" i="4" s="1"/>
  <c r="E3566" i="4" s="1"/>
  <c r="C3520" i="4"/>
  <c r="D3520" i="4" s="1"/>
  <c r="E3520" i="4" s="1"/>
  <c r="C3577" i="4"/>
  <c r="D3577" i="4" s="1"/>
  <c r="E3577" i="4" s="1"/>
  <c r="C3583" i="4"/>
  <c r="D3583" i="4" s="1"/>
  <c r="E3583" i="4" s="1"/>
  <c r="C3515" i="4"/>
  <c r="D3515" i="4" s="1"/>
  <c r="E3515" i="4" s="1"/>
  <c r="C3567" i="4"/>
  <c r="D3567" i="4" s="1"/>
  <c r="E3567" i="4" s="1"/>
  <c r="C3572" i="4"/>
  <c r="D3572" i="4" s="1"/>
  <c r="E3572" i="4" s="1"/>
  <c r="C3523" i="4"/>
  <c r="D3523" i="4" s="1"/>
  <c r="E3523" i="4" s="1"/>
  <c r="C3584" i="4"/>
  <c r="D3584" i="4" s="1"/>
  <c r="E3584" i="4" s="1"/>
  <c r="C3517" i="4"/>
  <c r="D3517" i="4" s="1"/>
  <c r="E3517" i="4" s="1"/>
  <c r="C3569" i="4"/>
  <c r="D3569" i="4" s="1"/>
  <c r="E3569" i="4" s="1"/>
  <c r="C3574" i="4"/>
  <c r="D3574" i="4" s="1"/>
  <c r="E3574" i="4" s="1"/>
  <c r="C3524" i="4"/>
  <c r="D3524" i="4" s="1"/>
  <c r="E3524" i="4" s="1"/>
  <c r="C3587" i="4"/>
  <c r="D3587" i="4" s="1"/>
  <c r="E3587" i="4" s="1"/>
  <c r="C3565" i="4"/>
  <c r="D3565" i="4" s="1"/>
  <c r="E3565" i="4" s="1"/>
  <c r="C3522" i="4"/>
  <c r="D3522" i="4" s="1"/>
  <c r="E3522" i="4" s="1"/>
  <c r="C3518" i="4"/>
  <c r="D3518" i="4" s="1"/>
  <c r="E3518" i="4" s="1"/>
  <c r="C3578" i="4"/>
  <c r="D3578" i="4" s="1"/>
  <c r="E3578" i="4" s="1"/>
  <c r="C3568" i="4"/>
  <c r="D3568" i="4" s="1"/>
  <c r="E3568" i="4" s="1"/>
  <c r="C3579" i="4"/>
  <c r="D3579" i="4" s="1"/>
  <c r="E3579" i="4" s="1"/>
  <c r="C3519" i="4"/>
  <c r="D3519" i="4" s="1"/>
  <c r="E3519" i="4" s="1"/>
  <c r="C3580" i="4"/>
  <c r="D3580" i="4" s="1"/>
  <c r="E3580" i="4" s="1"/>
  <c r="C3562" i="4"/>
  <c r="D3562" i="4" s="1"/>
  <c r="E3562" i="4" s="1"/>
  <c r="C3573" i="4"/>
  <c r="D3573" i="4" s="1"/>
  <c r="E3573" i="4" s="1"/>
  <c r="C3585" i="4"/>
  <c r="D3585" i="4" s="1"/>
  <c r="E3585" i="4" s="1"/>
  <c r="C3586" i="4"/>
  <c r="D3586" i="4" s="1"/>
  <c r="E3586" i="4" s="1"/>
  <c r="C3588" i="4"/>
  <c r="D3588" i="4" s="1"/>
  <c r="E3588" i="4" s="1"/>
  <c r="C3581" i="4"/>
  <c r="D3581" i="4" s="1"/>
  <c r="E3581" i="4" s="1"/>
  <c r="C3563" i="4"/>
  <c r="D3563" i="4" s="1"/>
  <c r="E3563" i="4" s="1"/>
  <c r="C3570" i="4"/>
  <c r="D3570" i="4" s="1"/>
  <c r="E3570" i="4" s="1"/>
  <c r="C3564" i="4"/>
  <c r="D3564" i="4" s="1"/>
  <c r="E3564" i="4" s="1"/>
  <c r="C3521" i="4"/>
  <c r="D3521" i="4" s="1"/>
  <c r="E3521" i="4" s="1"/>
  <c r="C3575" i="4"/>
  <c r="D3575" i="4" s="1"/>
  <c r="E3575" i="4" s="1"/>
  <c r="C3164" i="4"/>
  <c r="D3164" i="4" s="1"/>
  <c r="E3164" i="4" s="1"/>
  <c r="C3172" i="4"/>
  <c r="D3172" i="4" s="1"/>
  <c r="E3172" i="4" s="1"/>
  <c r="C3180" i="4"/>
  <c r="D3180" i="4" s="1"/>
  <c r="E3180" i="4" s="1"/>
  <c r="C3166" i="4"/>
  <c r="D3166" i="4" s="1"/>
  <c r="E3166" i="4" s="1"/>
  <c r="C3174" i="4"/>
  <c r="D3174" i="4" s="1"/>
  <c r="E3174" i="4" s="1"/>
  <c r="C3162" i="4"/>
  <c r="D3162" i="4" s="1"/>
  <c r="E3162" i="4" s="1"/>
  <c r="C3167" i="4"/>
  <c r="D3167" i="4" s="1"/>
  <c r="E3167" i="4" s="1"/>
  <c r="C3175" i="4"/>
  <c r="D3175" i="4" s="1"/>
  <c r="E3175" i="4" s="1"/>
  <c r="C3169" i="4"/>
  <c r="D3169" i="4" s="1"/>
  <c r="E3169" i="4" s="1"/>
  <c r="C3177" i="4"/>
  <c r="D3177" i="4" s="1"/>
  <c r="E3177" i="4" s="1"/>
  <c r="C3168" i="4"/>
  <c r="D3168" i="4" s="1"/>
  <c r="E3168" i="4" s="1"/>
  <c r="C3142" i="4"/>
  <c r="D3142" i="4" s="1"/>
  <c r="E3142" i="4" s="1"/>
  <c r="C3170" i="4"/>
  <c r="D3170" i="4" s="1"/>
  <c r="E3170" i="4" s="1"/>
  <c r="C3171" i="4"/>
  <c r="D3171" i="4" s="1"/>
  <c r="E3171" i="4" s="1"/>
  <c r="C3176" i="4"/>
  <c r="D3176" i="4" s="1"/>
  <c r="E3176" i="4" s="1"/>
  <c r="C3173" i="4"/>
  <c r="D3173" i="4" s="1"/>
  <c r="E3173" i="4" s="1"/>
  <c r="C3178" i="4"/>
  <c r="D3178" i="4" s="1"/>
  <c r="E3178" i="4" s="1"/>
  <c r="C3163" i="4"/>
  <c r="D3163" i="4" s="1"/>
  <c r="E3163" i="4" s="1"/>
  <c r="C3179" i="4"/>
  <c r="D3179" i="4" s="1"/>
  <c r="E3179" i="4" s="1"/>
  <c r="C3165" i="4"/>
  <c r="D3165" i="4" s="1"/>
  <c r="E3165" i="4" s="1"/>
  <c r="C3535" i="4"/>
  <c r="D3535" i="4" s="1"/>
  <c r="E3535" i="4" s="1"/>
  <c r="C3543" i="4"/>
  <c r="D3543" i="4" s="1"/>
  <c r="E3543" i="4" s="1"/>
  <c r="C3551" i="4"/>
  <c r="D3551" i="4" s="1"/>
  <c r="E3551" i="4" s="1"/>
  <c r="C3534" i="4"/>
  <c r="D3534" i="4" s="1"/>
  <c r="E3534" i="4" s="1"/>
  <c r="C3536" i="4"/>
  <c r="D3536" i="4" s="1"/>
  <c r="E3536" i="4" s="1"/>
  <c r="C3544" i="4"/>
  <c r="D3544" i="4" s="1"/>
  <c r="E3544" i="4" s="1"/>
  <c r="C3552" i="4"/>
  <c r="D3552" i="4" s="1"/>
  <c r="E3552" i="4" s="1"/>
  <c r="C3537" i="4"/>
  <c r="D3537" i="4" s="1"/>
  <c r="E3537" i="4" s="1"/>
  <c r="C3545" i="4"/>
  <c r="D3545" i="4" s="1"/>
  <c r="E3545" i="4" s="1"/>
  <c r="C3553" i="4"/>
  <c r="D3553" i="4" s="1"/>
  <c r="E3553" i="4" s="1"/>
  <c r="C3540" i="4"/>
  <c r="D3540" i="4" s="1"/>
  <c r="E3540" i="4" s="1"/>
  <c r="C3548" i="4"/>
  <c r="D3548" i="4" s="1"/>
  <c r="E3548" i="4" s="1"/>
  <c r="C3556" i="4"/>
  <c r="D3556" i="4" s="1"/>
  <c r="E3556" i="4" s="1"/>
  <c r="C3550" i="4"/>
  <c r="D3550" i="4" s="1"/>
  <c r="E3550" i="4" s="1"/>
  <c r="C3538" i="4"/>
  <c r="D3538" i="4" s="1"/>
  <c r="E3538" i="4" s="1"/>
  <c r="C3554" i="4"/>
  <c r="D3554" i="4" s="1"/>
  <c r="E3554" i="4" s="1"/>
  <c r="C3539" i="4"/>
  <c r="D3539" i="4" s="1"/>
  <c r="E3539" i="4" s="1"/>
  <c r="C3555" i="4"/>
  <c r="D3555" i="4" s="1"/>
  <c r="E3555" i="4" s="1"/>
  <c r="C3541" i="4"/>
  <c r="D3541" i="4" s="1"/>
  <c r="E3541" i="4" s="1"/>
  <c r="C3557" i="4"/>
  <c r="D3557" i="4" s="1"/>
  <c r="E3557" i="4" s="1"/>
  <c r="C3546" i="4"/>
  <c r="D3546" i="4" s="1"/>
  <c r="E3546" i="4" s="1"/>
  <c r="C3542" i="4"/>
  <c r="D3542" i="4" s="1"/>
  <c r="E3542" i="4" s="1"/>
  <c r="C3558" i="4"/>
  <c r="D3558" i="4" s="1"/>
  <c r="E3558" i="4" s="1"/>
  <c r="C3547" i="4"/>
  <c r="D3547" i="4" s="1"/>
  <c r="E3547" i="4" s="1"/>
  <c r="C3549" i="4"/>
  <c r="D3549" i="4" s="1"/>
  <c r="E3549" i="4" s="1"/>
  <c r="D210" i="2"/>
  <c r="E210" i="2" s="1"/>
  <c r="D211" i="2"/>
  <c r="E211"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31" i="2"/>
  <c r="J132" i="2"/>
  <c r="J133" i="2"/>
  <c r="J134" i="2"/>
  <c r="J135" i="2"/>
  <c r="J136" i="2"/>
  <c r="J137" i="2"/>
  <c r="J138" i="2"/>
  <c r="J140" i="2"/>
  <c r="J141" i="2"/>
  <c r="J142" i="2"/>
  <c r="J143" i="2"/>
  <c r="J144" i="2"/>
  <c r="J145" i="2"/>
  <c r="J146" i="2"/>
  <c r="J147" i="2"/>
  <c r="J148" i="2"/>
  <c r="J149" i="2"/>
  <c r="J150" i="2"/>
  <c r="J151" i="2"/>
  <c r="J152" i="2"/>
  <c r="J153" i="2"/>
  <c r="J154" i="2"/>
  <c r="J155" i="2"/>
  <c r="J156" i="2"/>
  <c r="J157" i="2"/>
  <c r="J158" i="2"/>
  <c r="J159" i="2"/>
  <c r="J160"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3" i="2"/>
  <c r="J484" i="2"/>
  <c r="J485" i="2"/>
  <c r="J486" i="2"/>
  <c r="J487" i="2"/>
  <c r="J488" i="2"/>
  <c r="J489" i="2"/>
  <c r="J490" i="2"/>
  <c r="J491" i="2"/>
  <c r="J492" i="2"/>
  <c r="J493" i="2"/>
  <c r="J494" i="2"/>
  <c r="J495" i="2"/>
  <c r="J496" i="2"/>
  <c r="J497" i="2"/>
  <c r="J498" i="2"/>
  <c r="J499" i="2"/>
  <c r="J500" i="2"/>
  <c r="J501" i="2"/>
  <c r="J502"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1" i="2"/>
  <c r="J676" i="2"/>
  <c r="J677" i="2"/>
  <c r="J678" i="2"/>
  <c r="J679"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4"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31" i="2"/>
  <c r="I132" i="2"/>
  <c r="I133" i="2"/>
  <c r="I134" i="2"/>
  <c r="I135" i="2"/>
  <c r="I136" i="2"/>
  <c r="I137" i="2"/>
  <c r="I138" i="2"/>
  <c r="I140" i="2"/>
  <c r="I141" i="2"/>
  <c r="I142" i="2"/>
  <c r="I143" i="2"/>
  <c r="I144" i="2"/>
  <c r="I145" i="2"/>
  <c r="I146" i="2"/>
  <c r="I147" i="2"/>
  <c r="I148" i="2"/>
  <c r="I149" i="2"/>
  <c r="I150" i="2"/>
  <c r="I151" i="2"/>
  <c r="I152" i="2"/>
  <c r="I153" i="2"/>
  <c r="I154" i="2"/>
  <c r="I155" i="2"/>
  <c r="I156" i="2"/>
  <c r="I157" i="2"/>
  <c r="I158" i="2"/>
  <c r="I159" i="2"/>
  <c r="I160"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3" i="2"/>
  <c r="I484" i="2"/>
  <c r="I485" i="2"/>
  <c r="I486" i="2"/>
  <c r="I487" i="2"/>
  <c r="I488" i="2"/>
  <c r="I489" i="2"/>
  <c r="I490" i="2"/>
  <c r="I491" i="2"/>
  <c r="I492" i="2"/>
  <c r="I493" i="2"/>
  <c r="I494" i="2"/>
  <c r="I495" i="2"/>
  <c r="I496" i="2"/>
  <c r="I497" i="2"/>
  <c r="I498" i="2"/>
  <c r="I499" i="2"/>
  <c r="I500" i="2"/>
  <c r="I501" i="2"/>
  <c r="I502"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1" i="2"/>
  <c r="I676" i="2"/>
  <c r="I677" i="2"/>
  <c r="I678" i="2"/>
  <c r="I679"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4"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2" i="2"/>
  <c r="U61" i="1"/>
  <c r="U62" i="1"/>
  <c r="A131" i="6" s="1"/>
  <c r="U63" i="1"/>
  <c r="U64" i="1"/>
  <c r="U65" i="1"/>
  <c r="U66" i="1"/>
  <c r="A136" i="6" s="1"/>
  <c r="U67" i="1"/>
  <c r="U68" i="1"/>
  <c r="U69" i="1"/>
  <c r="U70" i="1"/>
  <c r="U71" i="1"/>
  <c r="A143" i="6" s="1"/>
  <c r="U72" i="1"/>
  <c r="A144" i="6" s="1"/>
  <c r="U73" i="1"/>
  <c r="U74" i="1"/>
  <c r="A145" i="6" s="1"/>
  <c r="U75" i="1"/>
  <c r="A146" i="6" s="1"/>
  <c r="U76" i="1"/>
  <c r="A147" i="6" s="1"/>
  <c r="U77" i="1"/>
  <c r="A148" i="6" s="1"/>
  <c r="U78" i="1"/>
  <c r="A149" i="6" s="1"/>
  <c r="U79" i="1"/>
  <c r="A150" i="6" s="1"/>
  <c r="U80" i="1"/>
  <c r="A151" i="6" s="1"/>
  <c r="U81" i="1"/>
  <c r="A152" i="6" s="1"/>
  <c r="U82" i="1"/>
  <c r="A153" i="6" s="1"/>
  <c r="U83" i="1"/>
  <c r="A154" i="6" s="1"/>
  <c r="U84" i="1"/>
  <c r="A155" i="6" s="1"/>
  <c r="U85" i="1"/>
  <c r="A156" i="6" s="1"/>
  <c r="U86" i="1"/>
  <c r="A157" i="6" s="1"/>
  <c r="U87" i="1"/>
  <c r="A158" i="6" s="1"/>
  <c r="U88" i="1"/>
  <c r="A159" i="6" s="1"/>
  <c r="U89" i="1"/>
  <c r="U90" i="1"/>
  <c r="U91" i="1"/>
  <c r="U92" i="1"/>
  <c r="U93" i="1"/>
  <c r="U94" i="1"/>
  <c r="U95" i="1"/>
  <c r="U96" i="1"/>
  <c r="U97" i="1"/>
  <c r="U98" i="1"/>
  <c r="U99" i="1"/>
  <c r="U100" i="1"/>
  <c r="U101" i="1"/>
  <c r="U102" i="1"/>
  <c r="U103" i="1"/>
  <c r="U104" i="1"/>
  <c r="U60" i="1"/>
  <c r="D3" i="2"/>
  <c r="E3" i="2" s="1"/>
  <c r="D4" i="2"/>
  <c r="E4" i="2" s="1"/>
  <c r="D5" i="2"/>
  <c r="E5" i="2" s="1"/>
  <c r="D6" i="2"/>
  <c r="E6" i="2" s="1"/>
  <c r="D7" i="2"/>
  <c r="E7" i="2" s="1"/>
  <c r="D8" i="2"/>
  <c r="E8" i="2" s="1"/>
  <c r="D9" i="2"/>
  <c r="E9" i="2" s="1"/>
  <c r="D10" i="2"/>
  <c r="E10" i="2" s="1"/>
  <c r="D11" i="2"/>
  <c r="E11" i="2" s="1"/>
  <c r="D12" i="2"/>
  <c r="E12" i="2" s="1"/>
  <c r="D13" i="2"/>
  <c r="E13" i="2" s="1"/>
  <c r="D14" i="2"/>
  <c r="E14" i="2" s="1"/>
  <c r="D15" i="2"/>
  <c r="E15" i="2" s="1"/>
  <c r="D16" i="2"/>
  <c r="E16" i="2" s="1"/>
  <c r="D17" i="2"/>
  <c r="E17" i="2" s="1"/>
  <c r="D18" i="2"/>
  <c r="E18" i="2" s="1"/>
  <c r="D19" i="2"/>
  <c r="E19" i="2" s="1"/>
  <c r="D20" i="2"/>
  <c r="E20" i="2" s="1"/>
  <c r="D21" i="2"/>
  <c r="E21" i="2" s="1"/>
  <c r="D22" i="2"/>
  <c r="E22" i="2" s="1"/>
  <c r="D23" i="2"/>
  <c r="E23" i="2" s="1"/>
  <c r="D24" i="2"/>
  <c r="E24" i="2" s="1"/>
  <c r="D25" i="2"/>
  <c r="E25" i="2" s="1"/>
  <c r="D26" i="2"/>
  <c r="E26" i="2" s="1"/>
  <c r="D27" i="2"/>
  <c r="E27" i="2" s="1"/>
  <c r="D28" i="2"/>
  <c r="E28" i="2" s="1"/>
  <c r="D29" i="2"/>
  <c r="E29" i="2" s="1"/>
  <c r="D30" i="2"/>
  <c r="E30" i="2" s="1"/>
  <c r="D31" i="2"/>
  <c r="E31" i="2" s="1"/>
  <c r="D32" i="2"/>
  <c r="E32" i="2" s="1"/>
  <c r="D33" i="2"/>
  <c r="E33" i="2" s="1"/>
  <c r="D34" i="2"/>
  <c r="E34" i="2" s="1"/>
  <c r="D35" i="2"/>
  <c r="E35" i="2" s="1"/>
  <c r="D36" i="2"/>
  <c r="E36" i="2" s="1"/>
  <c r="D37" i="2"/>
  <c r="E37" i="2" s="1"/>
  <c r="D38" i="2"/>
  <c r="E38" i="2" s="1"/>
  <c r="D39" i="2"/>
  <c r="E39" i="2" s="1"/>
  <c r="D40" i="2"/>
  <c r="E40" i="2" s="1"/>
  <c r="D41" i="2"/>
  <c r="E41" i="2" s="1"/>
  <c r="D42" i="2"/>
  <c r="E42" i="2" s="1"/>
  <c r="D43" i="2"/>
  <c r="E43" i="2" s="1"/>
  <c r="D44" i="2"/>
  <c r="E44" i="2" s="1"/>
  <c r="D45" i="2"/>
  <c r="E45" i="2" s="1"/>
  <c r="D46" i="2"/>
  <c r="E46" i="2" s="1"/>
  <c r="D47" i="2"/>
  <c r="E47" i="2" s="1"/>
  <c r="D48" i="2"/>
  <c r="E48" i="2" s="1"/>
  <c r="D49" i="2"/>
  <c r="E49" i="2" s="1"/>
  <c r="D50" i="2"/>
  <c r="E50" i="2" s="1"/>
  <c r="D51" i="2"/>
  <c r="E51" i="2" s="1"/>
  <c r="D52" i="2"/>
  <c r="E52" i="2" s="1"/>
  <c r="D53" i="2"/>
  <c r="E53" i="2" s="1"/>
  <c r="D54" i="2"/>
  <c r="E54" i="2" s="1"/>
  <c r="D55" i="2"/>
  <c r="E55" i="2" s="1"/>
  <c r="D56" i="2"/>
  <c r="E56" i="2" s="1"/>
  <c r="D57" i="2"/>
  <c r="E57" i="2" s="1"/>
  <c r="D58" i="2"/>
  <c r="E58" i="2" s="1"/>
  <c r="D59" i="2"/>
  <c r="E59" i="2" s="1"/>
  <c r="D60" i="2"/>
  <c r="E60" i="2" s="1"/>
  <c r="D61" i="2"/>
  <c r="E61" i="2" s="1"/>
  <c r="D62" i="2"/>
  <c r="E62" i="2" s="1"/>
  <c r="D63" i="2"/>
  <c r="E63" i="2" s="1"/>
  <c r="D64" i="2"/>
  <c r="E64" i="2" s="1"/>
  <c r="D65" i="2"/>
  <c r="E65" i="2" s="1"/>
  <c r="D66" i="2"/>
  <c r="E66" i="2" s="1"/>
  <c r="D67" i="2"/>
  <c r="E67" i="2" s="1"/>
  <c r="D68" i="2"/>
  <c r="E68" i="2" s="1"/>
  <c r="D69" i="2"/>
  <c r="E69" i="2" s="1"/>
  <c r="D70" i="2"/>
  <c r="E70" i="2" s="1"/>
  <c r="D71" i="2"/>
  <c r="E71" i="2" s="1"/>
  <c r="D72" i="2"/>
  <c r="E72" i="2" s="1"/>
  <c r="D73" i="2"/>
  <c r="E73" i="2" s="1"/>
  <c r="D74" i="2"/>
  <c r="E74" i="2" s="1"/>
  <c r="D75" i="2"/>
  <c r="E75" i="2" s="1"/>
  <c r="D76" i="2"/>
  <c r="E76" i="2" s="1"/>
  <c r="D77" i="2"/>
  <c r="E77" i="2" s="1"/>
  <c r="D78" i="2"/>
  <c r="E78" i="2" s="1"/>
  <c r="D79" i="2"/>
  <c r="E79" i="2" s="1"/>
  <c r="D80" i="2"/>
  <c r="E80" i="2" s="1"/>
  <c r="D81" i="2"/>
  <c r="E81" i="2" s="1"/>
  <c r="D82" i="2"/>
  <c r="E82" i="2" s="1"/>
  <c r="D83" i="2"/>
  <c r="E83" i="2" s="1"/>
  <c r="D84" i="2"/>
  <c r="E84" i="2" s="1"/>
  <c r="D85" i="2"/>
  <c r="E85" i="2" s="1"/>
  <c r="D86" i="2"/>
  <c r="E86" i="2" s="1"/>
  <c r="D87" i="2"/>
  <c r="E87" i="2" s="1"/>
  <c r="D88" i="2"/>
  <c r="E88" i="2" s="1"/>
  <c r="D89" i="2"/>
  <c r="E89" i="2" s="1"/>
  <c r="D90" i="2"/>
  <c r="E90" i="2" s="1"/>
  <c r="D91" i="2"/>
  <c r="E91" i="2" s="1"/>
  <c r="D92" i="2"/>
  <c r="E92" i="2" s="1"/>
  <c r="D93" i="2"/>
  <c r="E93" i="2" s="1"/>
  <c r="D94" i="2"/>
  <c r="E94" i="2" s="1"/>
  <c r="D95" i="2"/>
  <c r="E95" i="2" s="1"/>
  <c r="D96" i="2"/>
  <c r="E96" i="2" s="1"/>
  <c r="D97" i="2"/>
  <c r="E97" i="2" s="1"/>
  <c r="D98" i="2"/>
  <c r="E98" i="2" s="1"/>
  <c r="D99" i="2"/>
  <c r="E99" i="2" s="1"/>
  <c r="D100" i="2"/>
  <c r="E100" i="2" s="1"/>
  <c r="D101" i="2"/>
  <c r="E101" i="2" s="1"/>
  <c r="D102" i="2"/>
  <c r="E102" i="2" s="1"/>
  <c r="D103" i="2"/>
  <c r="E103" i="2" s="1"/>
  <c r="D104" i="2"/>
  <c r="E104" i="2" s="1"/>
  <c r="D105" i="2"/>
  <c r="E105" i="2" s="1"/>
  <c r="D106" i="2"/>
  <c r="E106" i="2" s="1"/>
  <c r="D107" i="2"/>
  <c r="E107" i="2" s="1"/>
  <c r="D108" i="2"/>
  <c r="E108" i="2" s="1"/>
  <c r="D109" i="2"/>
  <c r="E109" i="2" s="1"/>
  <c r="D110" i="2"/>
  <c r="E110" i="2" s="1"/>
  <c r="D111" i="2"/>
  <c r="E111" i="2" s="1"/>
  <c r="D112" i="2"/>
  <c r="E112" i="2" s="1"/>
  <c r="D113" i="2"/>
  <c r="E113" i="2" s="1"/>
  <c r="D114" i="2"/>
  <c r="E114" i="2" s="1"/>
  <c r="D115" i="2"/>
  <c r="E115" i="2" s="1"/>
  <c r="D116" i="2"/>
  <c r="E116" i="2" s="1"/>
  <c r="D117" i="2"/>
  <c r="E117" i="2" s="1"/>
  <c r="D118" i="2"/>
  <c r="E118" i="2" s="1"/>
  <c r="D119" i="2"/>
  <c r="E119" i="2" s="1"/>
  <c r="D120" i="2"/>
  <c r="E120" i="2" s="1"/>
  <c r="D121" i="2"/>
  <c r="E121" i="2" s="1"/>
  <c r="E122" i="2"/>
  <c r="E123" i="2"/>
  <c r="D124" i="2"/>
  <c r="E124" i="2" s="1"/>
  <c r="D125" i="2"/>
  <c r="E125" i="2" s="1"/>
  <c r="D126" i="2"/>
  <c r="E126" i="2" s="1"/>
  <c r="D127" i="2"/>
  <c r="E127" i="2" s="1"/>
  <c r="D128" i="2"/>
  <c r="E128" i="2" s="1"/>
  <c r="D130" i="2"/>
  <c r="E130" i="2" s="1"/>
  <c r="D131" i="2"/>
  <c r="E131" i="2" s="1"/>
  <c r="D132" i="2"/>
  <c r="E132" i="2" s="1"/>
  <c r="D133" i="2"/>
  <c r="E133" i="2" s="1"/>
  <c r="D134" i="2"/>
  <c r="E134" i="2" s="1"/>
  <c r="D135" i="2"/>
  <c r="E135" i="2" s="1"/>
  <c r="D136" i="2"/>
  <c r="E136" i="2" s="1"/>
  <c r="D137" i="2"/>
  <c r="E137" i="2" s="1"/>
  <c r="D138" i="2"/>
  <c r="E138" i="2" s="1"/>
  <c r="D140" i="2"/>
  <c r="E140" i="2" s="1"/>
  <c r="D141" i="2"/>
  <c r="E141" i="2" s="1"/>
  <c r="D142" i="2"/>
  <c r="E142" i="2" s="1"/>
  <c r="D143" i="2"/>
  <c r="E143" i="2" s="1"/>
  <c r="D144" i="2"/>
  <c r="E144" i="2" s="1"/>
  <c r="D145" i="2"/>
  <c r="E145" i="2" s="1"/>
  <c r="D146" i="2"/>
  <c r="E146" i="2" s="1"/>
  <c r="D147" i="2"/>
  <c r="E147" i="2" s="1"/>
  <c r="D148" i="2"/>
  <c r="E148" i="2" s="1"/>
  <c r="D149" i="2"/>
  <c r="E149" i="2" s="1"/>
  <c r="D150" i="2"/>
  <c r="E150" i="2" s="1"/>
  <c r="D151" i="2"/>
  <c r="E151" i="2" s="1"/>
  <c r="D152" i="2"/>
  <c r="E152" i="2" s="1"/>
  <c r="D153" i="2"/>
  <c r="E153" i="2" s="1"/>
  <c r="D154" i="2"/>
  <c r="E154" i="2" s="1"/>
  <c r="D155" i="2"/>
  <c r="E155" i="2" s="1"/>
  <c r="D156" i="2"/>
  <c r="E156" i="2" s="1"/>
  <c r="D157" i="2"/>
  <c r="E157" i="2" s="1"/>
  <c r="D158" i="2"/>
  <c r="E158" i="2" s="1"/>
  <c r="D159" i="2"/>
  <c r="E159" i="2" s="1"/>
  <c r="D160" i="2"/>
  <c r="E160" i="2" s="1"/>
  <c r="D161" i="2"/>
  <c r="E161" i="2" s="1"/>
  <c r="D162" i="2"/>
  <c r="E162" i="2" s="1"/>
  <c r="D163" i="2"/>
  <c r="E163" i="2" s="1"/>
  <c r="D164" i="2"/>
  <c r="E164" i="2" s="1"/>
  <c r="D165" i="2"/>
  <c r="E165" i="2" s="1"/>
  <c r="D166" i="2"/>
  <c r="E166" i="2" s="1"/>
  <c r="D167" i="2"/>
  <c r="E167" i="2" s="1"/>
  <c r="D168" i="2"/>
  <c r="E168" i="2" s="1"/>
  <c r="D169" i="2"/>
  <c r="E169" i="2" s="1"/>
  <c r="D170" i="2"/>
  <c r="E170" i="2" s="1"/>
  <c r="D171" i="2"/>
  <c r="E171" i="2" s="1"/>
  <c r="D172" i="2"/>
  <c r="E172" i="2" s="1"/>
  <c r="D173" i="2"/>
  <c r="E173" i="2" s="1"/>
  <c r="D174" i="2"/>
  <c r="E174" i="2" s="1"/>
  <c r="D175" i="2"/>
  <c r="E175" i="2" s="1"/>
  <c r="D176" i="2"/>
  <c r="E176" i="2" s="1"/>
  <c r="D177" i="2"/>
  <c r="E177" i="2" s="1"/>
  <c r="D178" i="2"/>
  <c r="E178" i="2" s="1"/>
  <c r="D179" i="2"/>
  <c r="E179" i="2" s="1"/>
  <c r="D180" i="2"/>
  <c r="E180" i="2" s="1"/>
  <c r="D181" i="2"/>
  <c r="E181" i="2" s="1"/>
  <c r="D182" i="2"/>
  <c r="E182" i="2" s="1"/>
  <c r="D183" i="2"/>
  <c r="E183" i="2" s="1"/>
  <c r="D184" i="2"/>
  <c r="E184" i="2" s="1"/>
  <c r="D185" i="2"/>
  <c r="E185" i="2" s="1"/>
  <c r="D186" i="2"/>
  <c r="E186" i="2" s="1"/>
  <c r="D187" i="2"/>
  <c r="E187" i="2" s="1"/>
  <c r="D188" i="2"/>
  <c r="E188" i="2" s="1"/>
  <c r="D189" i="2"/>
  <c r="E189" i="2" s="1"/>
  <c r="D191" i="2"/>
  <c r="E191" i="2" s="1"/>
  <c r="D192" i="2"/>
  <c r="E192" i="2" s="1"/>
  <c r="D193" i="2"/>
  <c r="E193" i="2" s="1"/>
  <c r="D194" i="2"/>
  <c r="E194" i="2" s="1"/>
  <c r="D195" i="2"/>
  <c r="E195" i="2" s="1"/>
  <c r="D196" i="2"/>
  <c r="E196" i="2" s="1"/>
  <c r="D197" i="2"/>
  <c r="E197" i="2" s="1"/>
  <c r="D198" i="2"/>
  <c r="E198" i="2" s="1"/>
  <c r="D199" i="2"/>
  <c r="E199" i="2" s="1"/>
  <c r="D200" i="2"/>
  <c r="E200" i="2" s="1"/>
  <c r="D201" i="2"/>
  <c r="E201" i="2" s="1"/>
  <c r="D202" i="2"/>
  <c r="E202" i="2" s="1"/>
  <c r="D381" i="2"/>
  <c r="E381" i="2" s="1"/>
  <c r="D382" i="2"/>
  <c r="E382" i="2" s="1"/>
  <c r="D383" i="2"/>
  <c r="E383" i="2" s="1"/>
  <c r="D384" i="2"/>
  <c r="E384" i="2" s="1"/>
  <c r="D385" i="2"/>
  <c r="E385" i="2" s="1"/>
  <c r="D386" i="2"/>
  <c r="E386" i="2" s="1"/>
  <c r="D387" i="2"/>
  <c r="E387" i="2" s="1"/>
  <c r="D388" i="2"/>
  <c r="E388" i="2" s="1"/>
  <c r="D389" i="2"/>
  <c r="E389" i="2" s="1"/>
  <c r="D390" i="2"/>
  <c r="E390" i="2" s="1"/>
  <c r="D391" i="2"/>
  <c r="E391" i="2" s="1"/>
  <c r="D392" i="2"/>
  <c r="E392" i="2" s="1"/>
  <c r="D393" i="2"/>
  <c r="E393" i="2" s="1"/>
  <c r="D394" i="2"/>
  <c r="E394" i="2" s="1"/>
  <c r="D395" i="2"/>
  <c r="E395" i="2" s="1"/>
  <c r="D396" i="2"/>
  <c r="E396" i="2" s="1"/>
  <c r="D397" i="2"/>
  <c r="E397" i="2" s="1"/>
  <c r="D398" i="2"/>
  <c r="E398" i="2" s="1"/>
  <c r="D399" i="2"/>
  <c r="E399" i="2" s="1"/>
  <c r="D400" i="2"/>
  <c r="E400" i="2" s="1"/>
  <c r="D401" i="2"/>
  <c r="E401" i="2" s="1"/>
  <c r="D402" i="2"/>
  <c r="E402" i="2" s="1"/>
  <c r="D403" i="2"/>
  <c r="E403" i="2" s="1"/>
  <c r="D404" i="2"/>
  <c r="E404" i="2" s="1"/>
  <c r="D405" i="2"/>
  <c r="E405" i="2" s="1"/>
  <c r="D406" i="2"/>
  <c r="E406" i="2" s="1"/>
  <c r="D407" i="2"/>
  <c r="E407" i="2" s="1"/>
  <c r="D408" i="2"/>
  <c r="E408" i="2" s="1"/>
  <c r="D409" i="2"/>
  <c r="E409" i="2" s="1"/>
  <c r="D410" i="2"/>
  <c r="E410" i="2" s="1"/>
  <c r="D411" i="2"/>
  <c r="E411" i="2" s="1"/>
  <c r="D412" i="2"/>
  <c r="E412" i="2" s="1"/>
  <c r="D413" i="2"/>
  <c r="E413" i="2" s="1"/>
  <c r="D414" i="2"/>
  <c r="E414" i="2" s="1"/>
  <c r="D415" i="2"/>
  <c r="E415" i="2" s="1"/>
  <c r="D416" i="2"/>
  <c r="E416" i="2" s="1"/>
  <c r="D417" i="2"/>
  <c r="E417" i="2" s="1"/>
  <c r="D418" i="2"/>
  <c r="E418" i="2" s="1"/>
  <c r="D419" i="2"/>
  <c r="E419" i="2" s="1"/>
  <c r="D420" i="2"/>
  <c r="E420" i="2" s="1"/>
  <c r="D421" i="2"/>
  <c r="E421" i="2" s="1"/>
  <c r="D422" i="2"/>
  <c r="E422" i="2" s="1"/>
  <c r="D423" i="2"/>
  <c r="E423" i="2" s="1"/>
  <c r="D424" i="2"/>
  <c r="E424" i="2" s="1"/>
  <c r="D425" i="2"/>
  <c r="E425" i="2" s="1"/>
  <c r="D426" i="2"/>
  <c r="E426" i="2" s="1"/>
  <c r="D427" i="2"/>
  <c r="E427" i="2" s="1"/>
  <c r="D428" i="2"/>
  <c r="E428" i="2" s="1"/>
  <c r="D429" i="2"/>
  <c r="E429" i="2" s="1"/>
  <c r="D430" i="2"/>
  <c r="E430" i="2" s="1"/>
  <c r="D431" i="2"/>
  <c r="E431" i="2" s="1"/>
  <c r="D432" i="2"/>
  <c r="E432" i="2" s="1"/>
  <c r="D433" i="2"/>
  <c r="E433" i="2" s="1"/>
  <c r="D434" i="2"/>
  <c r="E434" i="2" s="1"/>
  <c r="D435" i="2"/>
  <c r="E435" i="2" s="1"/>
  <c r="D436" i="2"/>
  <c r="E436" i="2" s="1"/>
  <c r="D437" i="2"/>
  <c r="E437" i="2" s="1"/>
  <c r="D439" i="2"/>
  <c r="E439" i="2" s="1"/>
  <c r="D440" i="2"/>
  <c r="E440" i="2" s="1"/>
  <c r="D441" i="2"/>
  <c r="E441" i="2" s="1"/>
  <c r="D442" i="2"/>
  <c r="E442" i="2" s="1"/>
  <c r="D443" i="2"/>
  <c r="E443" i="2" s="1"/>
  <c r="D444" i="2"/>
  <c r="E444" i="2" s="1"/>
  <c r="D445" i="2"/>
  <c r="E445" i="2" s="1"/>
  <c r="D446" i="2"/>
  <c r="E446" i="2" s="1"/>
  <c r="D447" i="2"/>
  <c r="E447" i="2" s="1"/>
  <c r="D448" i="2"/>
  <c r="E448" i="2" s="1"/>
  <c r="D449" i="2"/>
  <c r="E449" i="2" s="1"/>
  <c r="D450" i="2"/>
  <c r="E450" i="2" s="1"/>
  <c r="D451" i="2"/>
  <c r="E451" i="2" s="1"/>
  <c r="D452" i="2"/>
  <c r="E452" i="2" s="1"/>
  <c r="D453" i="2"/>
  <c r="E453" i="2" s="1"/>
  <c r="D454" i="2"/>
  <c r="E454" i="2" s="1"/>
  <c r="D455" i="2"/>
  <c r="E455" i="2" s="1"/>
  <c r="D456" i="2"/>
  <c r="E456" i="2" s="1"/>
  <c r="D457" i="2"/>
  <c r="E457" i="2" s="1"/>
  <c r="D458" i="2"/>
  <c r="E458" i="2" s="1"/>
  <c r="D459" i="2"/>
  <c r="E459" i="2" s="1"/>
  <c r="D460" i="2"/>
  <c r="E460" i="2" s="1"/>
  <c r="D461" i="2"/>
  <c r="E461" i="2" s="1"/>
  <c r="D462" i="2"/>
  <c r="E462" i="2" s="1"/>
  <c r="D463" i="2"/>
  <c r="E463" i="2" s="1"/>
  <c r="D464" i="2"/>
  <c r="E464" i="2" s="1"/>
  <c r="D465" i="2"/>
  <c r="E465" i="2" s="1"/>
  <c r="D466" i="2"/>
  <c r="E466" i="2" s="1"/>
  <c r="D467" i="2"/>
  <c r="E467" i="2" s="1"/>
  <c r="D468" i="2"/>
  <c r="E468" i="2" s="1"/>
  <c r="D469" i="2"/>
  <c r="E469" i="2" s="1"/>
  <c r="D470" i="2"/>
  <c r="E470" i="2" s="1"/>
  <c r="D471" i="2"/>
  <c r="E471" i="2" s="1"/>
  <c r="D472" i="2"/>
  <c r="E472" i="2" s="1"/>
  <c r="D473" i="2"/>
  <c r="E473" i="2" s="1"/>
  <c r="D474" i="2"/>
  <c r="E474" i="2" s="1"/>
  <c r="D475" i="2"/>
  <c r="E475" i="2" s="1"/>
  <c r="D476" i="2"/>
  <c r="E476" i="2" s="1"/>
  <c r="D477" i="2"/>
  <c r="E477" i="2" s="1"/>
  <c r="D478" i="2"/>
  <c r="E478" i="2" s="1"/>
  <c r="D479" i="2"/>
  <c r="E479" i="2" s="1"/>
  <c r="D480" i="2"/>
  <c r="E480" i="2" s="1"/>
  <c r="D481" i="2"/>
  <c r="E481" i="2" s="1"/>
  <c r="D483" i="2"/>
  <c r="E483" i="2" s="1"/>
  <c r="D484" i="2"/>
  <c r="E484" i="2" s="1"/>
  <c r="D485" i="2"/>
  <c r="E485" i="2" s="1"/>
  <c r="D486" i="2"/>
  <c r="E486" i="2" s="1"/>
  <c r="D487" i="2"/>
  <c r="E487" i="2" s="1"/>
  <c r="D488" i="2"/>
  <c r="E488" i="2" s="1"/>
  <c r="D489" i="2"/>
  <c r="E489" i="2" s="1"/>
  <c r="D490" i="2"/>
  <c r="E490" i="2" s="1"/>
  <c r="D491" i="2"/>
  <c r="E491" i="2" s="1"/>
  <c r="D492" i="2"/>
  <c r="E492" i="2" s="1"/>
  <c r="D493" i="2"/>
  <c r="E493" i="2" s="1"/>
  <c r="D494" i="2"/>
  <c r="E494" i="2" s="1"/>
  <c r="D495" i="2"/>
  <c r="E495" i="2" s="1"/>
  <c r="D496" i="2"/>
  <c r="E496" i="2" s="1"/>
  <c r="D497" i="2"/>
  <c r="E497" i="2" s="1"/>
  <c r="D498" i="2"/>
  <c r="E498" i="2" s="1"/>
  <c r="D499" i="2"/>
  <c r="E499" i="2" s="1"/>
  <c r="D500" i="2"/>
  <c r="E500" i="2" s="1"/>
  <c r="D501" i="2"/>
  <c r="E501" i="2" s="1"/>
  <c r="D502" i="2"/>
  <c r="E502" i="2" s="1"/>
  <c r="D506" i="2"/>
  <c r="E506" i="2" s="1"/>
  <c r="D507" i="2"/>
  <c r="E507" i="2" s="1"/>
  <c r="D508" i="2"/>
  <c r="E508" i="2" s="1"/>
  <c r="D509" i="2"/>
  <c r="E509" i="2" s="1"/>
  <c r="D510" i="2"/>
  <c r="E510" i="2" s="1"/>
  <c r="D511" i="2"/>
  <c r="E511" i="2" s="1"/>
  <c r="D512" i="2"/>
  <c r="E512" i="2" s="1"/>
  <c r="D513" i="2"/>
  <c r="E513" i="2" s="1"/>
  <c r="D514" i="2"/>
  <c r="E514" i="2" s="1"/>
  <c r="D515" i="2"/>
  <c r="E515" i="2" s="1"/>
  <c r="D516" i="2"/>
  <c r="E516" i="2" s="1"/>
  <c r="D517" i="2"/>
  <c r="E517" i="2" s="1"/>
  <c r="D518" i="2"/>
  <c r="E518" i="2" s="1"/>
  <c r="D519" i="2"/>
  <c r="E519" i="2" s="1"/>
  <c r="D520" i="2"/>
  <c r="E520" i="2" s="1"/>
  <c r="D521" i="2"/>
  <c r="E521" i="2" s="1"/>
  <c r="D522" i="2"/>
  <c r="E522" i="2" s="1"/>
  <c r="D523" i="2"/>
  <c r="E523" i="2" s="1"/>
  <c r="D524" i="2"/>
  <c r="E524" i="2" s="1"/>
  <c r="D525" i="2"/>
  <c r="E525" i="2" s="1"/>
  <c r="D526" i="2"/>
  <c r="E526" i="2" s="1"/>
  <c r="D527" i="2"/>
  <c r="E527" i="2" s="1"/>
  <c r="D528" i="2"/>
  <c r="E528" i="2" s="1"/>
  <c r="D529" i="2"/>
  <c r="E529" i="2" s="1"/>
  <c r="D530" i="2"/>
  <c r="E530" i="2" s="1"/>
  <c r="D531" i="2"/>
  <c r="E531" i="2" s="1"/>
  <c r="D532" i="2"/>
  <c r="E532" i="2" s="1"/>
  <c r="D533" i="2"/>
  <c r="E533" i="2" s="1"/>
  <c r="D534" i="2"/>
  <c r="E534" i="2" s="1"/>
  <c r="D535" i="2"/>
  <c r="E535" i="2" s="1"/>
  <c r="D536" i="2"/>
  <c r="E536" i="2" s="1"/>
  <c r="D537" i="2"/>
  <c r="E537" i="2" s="1"/>
  <c r="D538" i="2"/>
  <c r="E538" i="2" s="1"/>
  <c r="D539" i="2"/>
  <c r="E539" i="2" s="1"/>
  <c r="D540" i="2"/>
  <c r="E540" i="2" s="1"/>
  <c r="D541" i="2"/>
  <c r="E541" i="2" s="1"/>
  <c r="D542" i="2"/>
  <c r="E542" i="2" s="1"/>
  <c r="D543" i="2"/>
  <c r="E543" i="2" s="1"/>
  <c r="D544" i="2"/>
  <c r="E544" i="2" s="1"/>
  <c r="D545" i="2"/>
  <c r="E545" i="2" s="1"/>
  <c r="D546" i="2"/>
  <c r="E546" i="2" s="1"/>
  <c r="D547" i="2"/>
  <c r="E547" i="2" s="1"/>
  <c r="D548" i="2"/>
  <c r="E548" i="2" s="1"/>
  <c r="D549" i="2"/>
  <c r="E549" i="2" s="1"/>
  <c r="D551" i="2"/>
  <c r="E551" i="2" s="1"/>
  <c r="D563" i="2"/>
  <c r="E563" i="2" s="1"/>
  <c r="D629" i="2"/>
  <c r="E629" i="2" s="1"/>
  <c r="D630" i="2"/>
  <c r="E630" i="2" s="1"/>
  <c r="D631" i="2"/>
  <c r="E631" i="2" s="1"/>
  <c r="D632" i="2"/>
  <c r="E632" i="2" s="1"/>
  <c r="D676" i="2"/>
  <c r="E676" i="2" s="1"/>
  <c r="D677" i="2"/>
  <c r="E677" i="2" s="1"/>
  <c r="D678" i="2"/>
  <c r="E678" i="2" s="1"/>
  <c r="D679" i="2"/>
  <c r="E679" i="2" s="1"/>
  <c r="D681" i="2"/>
  <c r="E681" i="2" s="1"/>
  <c r="D682" i="2"/>
  <c r="E682" i="2" s="1"/>
  <c r="D683" i="2"/>
  <c r="E683" i="2" s="1"/>
  <c r="D684" i="2"/>
  <c r="E684" i="2" s="1"/>
  <c r="D685" i="2"/>
  <c r="E685" i="2" s="1"/>
  <c r="D686" i="2"/>
  <c r="E686" i="2" s="1"/>
  <c r="D687" i="2"/>
  <c r="E687" i="2" s="1"/>
  <c r="D688" i="2"/>
  <c r="E688" i="2" s="1"/>
  <c r="D689" i="2"/>
  <c r="E689" i="2" s="1"/>
  <c r="D690" i="2"/>
  <c r="E690" i="2" s="1"/>
  <c r="D691" i="2"/>
  <c r="E691" i="2" s="1"/>
  <c r="D692" i="2"/>
  <c r="E692" i="2" s="1"/>
  <c r="D693" i="2"/>
  <c r="E693" i="2" s="1"/>
  <c r="D694" i="2"/>
  <c r="E694" i="2" s="1"/>
  <c r="D695" i="2"/>
  <c r="E695" i="2" s="1"/>
  <c r="D696" i="2"/>
  <c r="E696" i="2" s="1"/>
  <c r="D697" i="2"/>
  <c r="E697" i="2" s="1"/>
  <c r="D698" i="2"/>
  <c r="E698" i="2" s="1"/>
  <c r="D699" i="2"/>
  <c r="E699" i="2" s="1"/>
  <c r="D700" i="2"/>
  <c r="E700" i="2" s="1"/>
  <c r="D701" i="2"/>
  <c r="E701" i="2" s="1"/>
  <c r="D702" i="2"/>
  <c r="E702" i="2" s="1"/>
  <c r="D703" i="2"/>
  <c r="E703" i="2" s="1"/>
  <c r="D704" i="2"/>
  <c r="E704" i="2" s="1"/>
  <c r="D705" i="2"/>
  <c r="E705" i="2" s="1"/>
  <c r="D706" i="2"/>
  <c r="E706" i="2" s="1"/>
  <c r="D707" i="2"/>
  <c r="E707" i="2" s="1"/>
  <c r="D708" i="2"/>
  <c r="E708" i="2" s="1"/>
  <c r="D709" i="2"/>
  <c r="E709" i="2" s="1"/>
  <c r="D710" i="2"/>
  <c r="E710" i="2" s="1"/>
  <c r="D714" i="2"/>
  <c r="E714" i="2" s="1"/>
  <c r="D716" i="2"/>
  <c r="E716" i="2" s="1"/>
  <c r="D717" i="2"/>
  <c r="E717" i="2" s="1"/>
  <c r="D718" i="2"/>
  <c r="E718" i="2" s="1"/>
  <c r="D719" i="2"/>
  <c r="E719" i="2" s="1"/>
  <c r="D720" i="2"/>
  <c r="E720" i="2" s="1"/>
  <c r="D721" i="2"/>
  <c r="E721" i="2" s="1"/>
  <c r="D722" i="2"/>
  <c r="E722" i="2" s="1"/>
  <c r="D723" i="2"/>
  <c r="E723" i="2" s="1"/>
  <c r="D724" i="2"/>
  <c r="E724" i="2" s="1"/>
  <c r="D725" i="2"/>
  <c r="E725" i="2" s="1"/>
  <c r="D726" i="2"/>
  <c r="E726" i="2" s="1"/>
  <c r="D727" i="2"/>
  <c r="E727" i="2" s="1"/>
  <c r="D728" i="2"/>
  <c r="E728" i="2" s="1"/>
  <c r="D729" i="2"/>
  <c r="E729" i="2" s="1"/>
  <c r="D730" i="2"/>
  <c r="E730" i="2" s="1"/>
  <c r="D731" i="2"/>
  <c r="E731" i="2" s="1"/>
  <c r="D732" i="2"/>
  <c r="E732" i="2" s="1"/>
  <c r="D733" i="2"/>
  <c r="E733" i="2" s="1"/>
  <c r="D734" i="2"/>
  <c r="E734" i="2" s="1"/>
  <c r="D735" i="2"/>
  <c r="E735" i="2" s="1"/>
  <c r="D736" i="2"/>
  <c r="E736" i="2" s="1"/>
  <c r="D737" i="2"/>
  <c r="E737" i="2" s="1"/>
  <c r="D738" i="2"/>
  <c r="E738" i="2" s="1"/>
  <c r="D739" i="2"/>
  <c r="E739" i="2" s="1"/>
  <c r="D740" i="2"/>
  <c r="E740" i="2" s="1"/>
  <c r="D741" i="2"/>
  <c r="E741" i="2" s="1"/>
  <c r="D742" i="2"/>
  <c r="E742" i="2" s="1"/>
  <c r="D743" i="2"/>
  <c r="E743" i="2" s="1"/>
  <c r="D744" i="2"/>
  <c r="E744" i="2" s="1"/>
  <c r="D745" i="2"/>
  <c r="E745" i="2" s="1"/>
  <c r="D747" i="2"/>
  <c r="E747" i="2" s="1"/>
  <c r="D748" i="2"/>
  <c r="E748" i="2" s="1"/>
  <c r="D749" i="2"/>
  <c r="E749" i="2" s="1"/>
  <c r="D750" i="2"/>
  <c r="E750" i="2" s="1"/>
  <c r="D751" i="2"/>
  <c r="E751" i="2" s="1"/>
  <c r="D752" i="2"/>
  <c r="E752" i="2" s="1"/>
  <c r="D753" i="2"/>
  <c r="E753" i="2" s="1"/>
  <c r="D754" i="2"/>
  <c r="E754" i="2" s="1"/>
  <c r="D755" i="2"/>
  <c r="E755" i="2" s="1"/>
  <c r="D756" i="2"/>
  <c r="E756" i="2" s="1"/>
  <c r="D757" i="2"/>
  <c r="E757" i="2" s="1"/>
  <c r="D758" i="2"/>
  <c r="E758" i="2" s="1"/>
  <c r="D759" i="2"/>
  <c r="E759" i="2" s="1"/>
  <c r="D760" i="2"/>
  <c r="E760" i="2" s="1"/>
  <c r="D761" i="2"/>
  <c r="E761" i="2" s="1"/>
  <c r="D762" i="2"/>
  <c r="E762" i="2" s="1"/>
  <c r="D763" i="2"/>
  <c r="E763" i="2" s="1"/>
  <c r="D764" i="2"/>
  <c r="E764" i="2" s="1"/>
  <c r="D765" i="2"/>
  <c r="E765" i="2" s="1"/>
  <c r="D766" i="2"/>
  <c r="E766" i="2" s="1"/>
  <c r="D767" i="2"/>
  <c r="E767" i="2" s="1"/>
  <c r="D768" i="2"/>
  <c r="E768" i="2" s="1"/>
  <c r="D769" i="2"/>
  <c r="E769" i="2" s="1"/>
  <c r="D770" i="2"/>
  <c r="E770" i="2" s="1"/>
  <c r="D771" i="2"/>
  <c r="E771" i="2" s="1"/>
  <c r="E772" i="2"/>
  <c r="E773" i="2"/>
  <c r="E774" i="2"/>
  <c r="D775" i="2"/>
  <c r="E775" i="2" s="1"/>
  <c r="D776" i="2"/>
  <c r="E776" i="2" s="1"/>
  <c r="D777" i="2"/>
  <c r="E777" i="2" s="1"/>
  <c r="D778" i="2"/>
  <c r="E778" i="2" s="1"/>
  <c r="D779" i="2"/>
  <c r="E779" i="2" s="1"/>
  <c r="D780" i="2"/>
  <c r="E780" i="2" s="1"/>
  <c r="D781" i="2"/>
  <c r="E781" i="2" s="1"/>
  <c r="D782" i="2"/>
  <c r="E782" i="2" s="1"/>
  <c r="D783" i="2"/>
  <c r="E783" i="2" s="1"/>
  <c r="D784" i="2"/>
  <c r="E784" i="2" s="1"/>
  <c r="D2" i="2"/>
  <c r="E2" i="2" s="1"/>
  <c r="O161" i="2"/>
  <c r="J161" i="2" s="1"/>
  <c r="O130" i="2"/>
  <c r="I130" i="2" s="1"/>
  <c r="Q40" i="2"/>
  <c r="J40" i="2" s="1"/>
  <c r="A128" i="6" l="1"/>
  <c r="A127" i="6"/>
  <c r="A160" i="6"/>
  <c r="A161" i="6"/>
  <c r="A189" i="6"/>
  <c r="A188" i="6"/>
  <c r="A173" i="6"/>
  <c r="A172" i="6"/>
  <c r="A134" i="6"/>
  <c r="A133" i="6"/>
  <c r="A187" i="6"/>
  <c r="A186" i="6"/>
  <c r="A184" i="6"/>
  <c r="A185" i="6"/>
  <c r="A168" i="6"/>
  <c r="A169" i="6"/>
  <c r="A141" i="6"/>
  <c r="A138" i="6"/>
  <c r="A130" i="6"/>
  <c r="A129" i="6"/>
  <c r="A179" i="6"/>
  <c r="A178" i="6"/>
  <c r="A176" i="6"/>
  <c r="A177" i="6"/>
  <c r="A191" i="6"/>
  <c r="A190" i="6"/>
  <c r="A140" i="6"/>
  <c r="A142" i="6"/>
  <c r="C361" i="2"/>
  <c r="D361" i="2" s="1"/>
  <c r="E361" i="2" s="1"/>
  <c r="A183" i="6"/>
  <c r="A182" i="6"/>
  <c r="A167" i="6"/>
  <c r="A166" i="6"/>
  <c r="A137" i="6"/>
  <c r="A139" i="6"/>
  <c r="A163" i="6"/>
  <c r="A162" i="6"/>
  <c r="A175" i="6"/>
  <c r="A174" i="6"/>
  <c r="C212" i="2"/>
  <c r="D212" i="2" s="1"/>
  <c r="E212" i="2" s="1"/>
  <c r="A135" i="6"/>
  <c r="A171" i="6"/>
  <c r="A170" i="6"/>
  <c r="A180" i="6"/>
  <c r="A181" i="6"/>
  <c r="A164" i="6"/>
  <c r="A165" i="6"/>
  <c r="C209" i="2"/>
  <c r="D209" i="2" s="1"/>
  <c r="E209" i="2" s="1"/>
  <c r="C208" i="2"/>
  <c r="D208" i="2" s="1"/>
  <c r="E208" i="2" s="1"/>
  <c r="A132" i="6"/>
  <c r="C206" i="2"/>
  <c r="D206" i="2" s="1"/>
  <c r="E206" i="2" s="1"/>
  <c r="C379" i="2"/>
  <c r="D379" i="2" s="1"/>
  <c r="E379" i="2" s="1"/>
  <c r="C380" i="2"/>
  <c r="D380" i="2" s="1"/>
  <c r="E380" i="2" s="1"/>
  <c r="C378" i="2"/>
  <c r="C344" i="2"/>
  <c r="D344" i="2" s="1"/>
  <c r="E344" i="2" s="1"/>
  <c r="C343" i="2"/>
  <c r="C347" i="2"/>
  <c r="D347" i="2" s="1"/>
  <c r="E347" i="2" s="1"/>
  <c r="C346" i="2"/>
  <c r="D346" i="2" s="1"/>
  <c r="E346" i="2" s="1"/>
  <c r="C345" i="2"/>
  <c r="D345" i="2" s="1"/>
  <c r="E345" i="2" s="1"/>
  <c r="C311" i="2"/>
  <c r="C313" i="2"/>
  <c r="D313" i="2" s="1"/>
  <c r="E313" i="2" s="1"/>
  <c r="C312" i="2"/>
  <c r="D312" i="2" s="1"/>
  <c r="E312" i="2" s="1"/>
  <c r="C279" i="2"/>
  <c r="D279" i="2" s="1"/>
  <c r="E279" i="2" s="1"/>
  <c r="C278" i="2"/>
  <c r="D278" i="2" s="1"/>
  <c r="E278" i="2" s="1"/>
  <c r="C277" i="2"/>
  <c r="D277" i="2" s="1"/>
  <c r="E277" i="2" s="1"/>
  <c r="C280" i="2"/>
  <c r="D280" i="2" s="1"/>
  <c r="E280" i="2" s="1"/>
  <c r="C276" i="2"/>
  <c r="C243" i="2"/>
  <c r="D243" i="2" s="1"/>
  <c r="E243" i="2" s="1"/>
  <c r="C244" i="2"/>
  <c r="D244" i="2" s="1"/>
  <c r="E244" i="2" s="1"/>
  <c r="C245" i="2"/>
  <c r="D245" i="2" s="1"/>
  <c r="E245" i="2" s="1"/>
  <c r="C246" i="2"/>
  <c r="D246" i="2" s="1"/>
  <c r="E246" i="2" s="1"/>
  <c r="C242" i="2"/>
  <c r="D242" i="2" s="1"/>
  <c r="E242" i="2" s="1"/>
  <c r="C241" i="2"/>
  <c r="C205" i="2"/>
  <c r="D205" i="2" s="1"/>
  <c r="E205" i="2" s="1"/>
  <c r="C204" i="2"/>
  <c r="D204" i="2" s="1"/>
  <c r="E204" i="2" s="1"/>
  <c r="C203" i="2"/>
  <c r="D203" i="2" s="1"/>
  <c r="E203" i="2" s="1"/>
  <c r="C333" i="2"/>
  <c r="C335" i="2"/>
  <c r="D335" i="2" s="1"/>
  <c r="E335" i="2" s="1"/>
  <c r="C334" i="2"/>
  <c r="D334" i="2" s="1"/>
  <c r="E334" i="2" s="1"/>
  <c r="C298" i="2"/>
  <c r="C301" i="2"/>
  <c r="D301" i="2" s="1"/>
  <c r="E301" i="2" s="1"/>
  <c r="C302" i="2"/>
  <c r="D302" i="2" s="1"/>
  <c r="E302" i="2" s="1"/>
  <c r="C300" i="2"/>
  <c r="D300" i="2" s="1"/>
  <c r="E300" i="2" s="1"/>
  <c r="C299" i="2"/>
  <c r="D299" i="2" s="1"/>
  <c r="E299" i="2" s="1"/>
  <c r="C265" i="2"/>
  <c r="D265" i="2" s="1"/>
  <c r="E265" i="2" s="1"/>
  <c r="C264" i="2"/>
  <c r="D264" i="2" s="1"/>
  <c r="E264" i="2" s="1"/>
  <c r="C263" i="2"/>
  <c r="D263" i="2" s="1"/>
  <c r="E263" i="2" s="1"/>
  <c r="C268" i="2"/>
  <c r="C267" i="2"/>
  <c r="D267" i="2" s="1"/>
  <c r="E267" i="2" s="1"/>
  <c r="C266" i="2"/>
  <c r="D266" i="2" s="1"/>
  <c r="E266" i="2" s="1"/>
  <c r="C356" i="2"/>
  <c r="D356" i="2" s="1"/>
  <c r="E356" i="2" s="1"/>
  <c r="C355" i="2"/>
  <c r="D355" i="2" s="1"/>
  <c r="E355" i="2" s="1"/>
  <c r="C354" i="2"/>
  <c r="D354" i="2" s="1"/>
  <c r="E354" i="2" s="1"/>
  <c r="C352" i="2"/>
  <c r="C353" i="2"/>
  <c r="D353" i="2" s="1"/>
  <c r="E353" i="2" s="1"/>
  <c r="C322" i="2"/>
  <c r="D322" i="2" s="1"/>
  <c r="E322" i="2" s="1"/>
  <c r="C319" i="2"/>
  <c r="C320" i="2"/>
  <c r="D320" i="2" s="1"/>
  <c r="E320" i="2" s="1"/>
  <c r="C321" i="2"/>
  <c r="D321" i="2" s="1"/>
  <c r="E321" i="2" s="1"/>
  <c r="C288" i="2"/>
  <c r="D288" i="2" s="1"/>
  <c r="E288" i="2" s="1"/>
  <c r="C287" i="2"/>
  <c r="D287" i="2" s="1"/>
  <c r="E287" i="2" s="1"/>
  <c r="C286" i="2"/>
  <c r="D286" i="2" s="1"/>
  <c r="E286" i="2" s="1"/>
  <c r="C289" i="2"/>
  <c r="C285" i="2"/>
  <c r="D285" i="2" s="1"/>
  <c r="E285" i="2" s="1"/>
  <c r="C253" i="2"/>
  <c r="D253" i="2" s="1"/>
  <c r="E253" i="2" s="1"/>
  <c r="C252" i="2"/>
  <c r="D252" i="2" s="1"/>
  <c r="E252" i="2" s="1"/>
  <c r="C251" i="2"/>
  <c r="D251" i="2" s="1"/>
  <c r="E251" i="2" s="1"/>
  <c r="C254" i="2"/>
  <c r="C374" i="2"/>
  <c r="D374" i="2" s="1"/>
  <c r="E374" i="2" s="1"/>
  <c r="C375" i="2"/>
  <c r="D375" i="2" s="1"/>
  <c r="E375" i="2" s="1"/>
  <c r="C376" i="2"/>
  <c r="D376" i="2" s="1"/>
  <c r="E376" i="2" s="1"/>
  <c r="C370" i="2"/>
  <c r="C377" i="2"/>
  <c r="D377" i="2" s="1"/>
  <c r="E377" i="2" s="1"/>
  <c r="C371" i="2"/>
  <c r="D371" i="2" s="1"/>
  <c r="E371" i="2" s="1"/>
  <c r="C372" i="2"/>
  <c r="D372" i="2" s="1"/>
  <c r="E372" i="2" s="1"/>
  <c r="C373" i="2"/>
  <c r="D373" i="2" s="1"/>
  <c r="E373" i="2" s="1"/>
  <c r="C340" i="2"/>
  <c r="D340" i="2" s="1"/>
  <c r="E340" i="2" s="1"/>
  <c r="C339" i="2"/>
  <c r="D339" i="2" s="1"/>
  <c r="E339" i="2" s="1"/>
  <c r="C338" i="2"/>
  <c r="C342" i="2"/>
  <c r="D342" i="2" s="1"/>
  <c r="E342" i="2" s="1"/>
  <c r="C341" i="2"/>
  <c r="D341" i="2" s="1"/>
  <c r="E341" i="2" s="1"/>
  <c r="C309" i="2"/>
  <c r="D309" i="2" s="1"/>
  <c r="E309" i="2" s="1"/>
  <c r="C308" i="2"/>
  <c r="D308" i="2" s="1"/>
  <c r="E308" i="2" s="1"/>
  <c r="C310" i="2"/>
  <c r="D310" i="2" s="1"/>
  <c r="E310" i="2" s="1"/>
  <c r="C307" i="2"/>
  <c r="C272" i="2"/>
  <c r="C275" i="2"/>
  <c r="D275" i="2" s="1"/>
  <c r="E275" i="2" s="1"/>
  <c r="C274" i="2"/>
  <c r="D274" i="2" s="1"/>
  <c r="E274" i="2" s="1"/>
  <c r="C273" i="2"/>
  <c r="D273" i="2" s="1"/>
  <c r="E273" i="2" s="1"/>
  <c r="C236" i="2"/>
  <c r="C237" i="2"/>
  <c r="D237" i="2" s="1"/>
  <c r="E237" i="2" s="1"/>
  <c r="C240" i="2"/>
  <c r="D240" i="2" s="1"/>
  <c r="E240" i="2" s="1"/>
  <c r="C239" i="2"/>
  <c r="D239" i="2" s="1"/>
  <c r="E239" i="2" s="1"/>
  <c r="C238" i="2"/>
  <c r="D238" i="2" s="1"/>
  <c r="E238" i="2" s="1"/>
  <c r="C207" i="2"/>
  <c r="D207" i="2" s="1"/>
  <c r="E207" i="2" s="1"/>
  <c r="C213" i="2"/>
  <c r="D213" i="2" s="1"/>
  <c r="E213" i="2" s="1"/>
  <c r="C368" i="2"/>
  <c r="D368" i="2" s="1"/>
  <c r="E368" i="2" s="1"/>
  <c r="C369" i="2"/>
  <c r="D369" i="2" s="1"/>
  <c r="E369" i="2" s="1"/>
  <c r="C362" i="2"/>
  <c r="C363" i="2"/>
  <c r="D363" i="2" s="1"/>
  <c r="E363" i="2" s="1"/>
  <c r="C365" i="2"/>
  <c r="D365" i="2" s="1"/>
  <c r="E365" i="2" s="1"/>
  <c r="C364" i="2"/>
  <c r="D364" i="2" s="1"/>
  <c r="E364" i="2" s="1"/>
  <c r="C367" i="2"/>
  <c r="D367" i="2" s="1"/>
  <c r="E367" i="2" s="1"/>
  <c r="C366" i="2"/>
  <c r="D366" i="2" s="1"/>
  <c r="E366" i="2" s="1"/>
  <c r="C336" i="2"/>
  <c r="C337" i="2"/>
  <c r="D337" i="2" s="1"/>
  <c r="E337" i="2" s="1"/>
  <c r="C305" i="2"/>
  <c r="D305" i="2" s="1"/>
  <c r="E305" i="2" s="1"/>
  <c r="C304" i="2"/>
  <c r="D304" i="2" s="1"/>
  <c r="E304" i="2" s="1"/>
  <c r="C306" i="2"/>
  <c r="D306" i="2" s="1"/>
  <c r="E306" i="2" s="1"/>
  <c r="C303" i="2"/>
  <c r="C271" i="2"/>
  <c r="C270" i="2"/>
  <c r="D270" i="2" s="1"/>
  <c r="E270" i="2" s="1"/>
  <c r="C269" i="2"/>
  <c r="D269" i="2" s="1"/>
  <c r="E269" i="2" s="1"/>
  <c r="C235" i="2"/>
  <c r="D235" i="2" s="1"/>
  <c r="E235" i="2" s="1"/>
  <c r="C234" i="2"/>
  <c r="D234" i="2" s="1"/>
  <c r="E234" i="2" s="1"/>
  <c r="C233" i="2"/>
  <c r="D233" i="2" s="1"/>
  <c r="E233" i="2" s="1"/>
  <c r="C232" i="2"/>
  <c r="C214" i="2"/>
  <c r="D214" i="2" s="1"/>
  <c r="E214" i="2" s="1"/>
  <c r="C231" i="2"/>
  <c r="D231" i="2" s="1"/>
  <c r="E231" i="2" s="1"/>
  <c r="C227" i="2"/>
  <c r="C229" i="2"/>
  <c r="D229" i="2" s="1"/>
  <c r="E229" i="2" s="1"/>
  <c r="C230" i="2"/>
  <c r="D230" i="2" s="1"/>
  <c r="E230" i="2" s="1"/>
  <c r="C228" i="2"/>
  <c r="D228" i="2" s="1"/>
  <c r="E228" i="2" s="1"/>
  <c r="C215" i="2"/>
  <c r="C1504" i="4" s="1"/>
  <c r="D1504" i="4" s="1"/>
  <c r="E1504" i="4" s="1"/>
  <c r="C360" i="2"/>
  <c r="C359" i="2"/>
  <c r="D359" i="2" s="1"/>
  <c r="E359" i="2" s="1"/>
  <c r="C332" i="2"/>
  <c r="D332" i="2" s="1"/>
  <c r="E332" i="2" s="1"/>
  <c r="C331" i="2"/>
  <c r="D331" i="2" s="1"/>
  <c r="E331" i="2" s="1"/>
  <c r="C330" i="2"/>
  <c r="D330" i="2" s="1"/>
  <c r="E330" i="2" s="1"/>
  <c r="C329" i="2"/>
  <c r="D329" i="2" s="1"/>
  <c r="E329" i="2" s="1"/>
  <c r="C328" i="2"/>
  <c r="C297" i="2"/>
  <c r="D297" i="2" s="1"/>
  <c r="E297" i="2" s="1"/>
  <c r="C296" i="2"/>
  <c r="D296" i="2" s="1"/>
  <c r="E296" i="2" s="1"/>
  <c r="C295" i="2"/>
  <c r="C260" i="2"/>
  <c r="D260" i="2" s="1"/>
  <c r="E260" i="2" s="1"/>
  <c r="C259" i="2"/>
  <c r="C261" i="2"/>
  <c r="D261" i="2" s="1"/>
  <c r="E261" i="2" s="1"/>
  <c r="C262" i="2"/>
  <c r="D262" i="2" s="1"/>
  <c r="E262" i="2" s="1"/>
  <c r="C223" i="2"/>
  <c r="C224" i="2"/>
  <c r="D224" i="2" s="1"/>
  <c r="E224" i="2" s="1"/>
  <c r="C225" i="2"/>
  <c r="D225" i="2" s="1"/>
  <c r="E225" i="2" s="1"/>
  <c r="C226" i="2"/>
  <c r="D226" i="2" s="1"/>
  <c r="E226" i="2" s="1"/>
  <c r="C216" i="2"/>
  <c r="D216" i="2" s="1"/>
  <c r="E216" i="2" s="1"/>
  <c r="C358" i="2"/>
  <c r="D358" i="2" s="1"/>
  <c r="E358" i="2" s="1"/>
  <c r="C357" i="2"/>
  <c r="C327" i="2"/>
  <c r="D327" i="2" s="1"/>
  <c r="E327" i="2" s="1"/>
  <c r="C326" i="2"/>
  <c r="D326" i="2" s="1"/>
  <c r="E326" i="2" s="1"/>
  <c r="C323" i="2"/>
  <c r="C325" i="2"/>
  <c r="D325" i="2" s="1"/>
  <c r="E325" i="2" s="1"/>
  <c r="C324" i="2"/>
  <c r="D324" i="2" s="1"/>
  <c r="E324" i="2" s="1"/>
  <c r="C294" i="2"/>
  <c r="D294" i="2" s="1"/>
  <c r="E294" i="2" s="1"/>
  <c r="C291" i="2"/>
  <c r="D291" i="2" s="1"/>
  <c r="E291" i="2" s="1"/>
  <c r="C292" i="2"/>
  <c r="D292" i="2" s="1"/>
  <c r="E292" i="2" s="1"/>
  <c r="C290" i="2"/>
  <c r="C293" i="2"/>
  <c r="D293" i="2" s="1"/>
  <c r="E293" i="2" s="1"/>
  <c r="C258" i="2"/>
  <c r="C257" i="2"/>
  <c r="D257" i="2" s="1"/>
  <c r="E257" i="2" s="1"/>
  <c r="C256" i="2"/>
  <c r="D256" i="2" s="1"/>
  <c r="E256" i="2" s="1"/>
  <c r="C255" i="2"/>
  <c r="D255" i="2" s="1"/>
  <c r="E255" i="2" s="1"/>
  <c r="C221" i="2"/>
  <c r="C222" i="2"/>
  <c r="D222" i="2" s="1"/>
  <c r="E222" i="2" s="1"/>
  <c r="C220" i="2"/>
  <c r="D220" i="2" s="1"/>
  <c r="E220" i="2" s="1"/>
  <c r="C217" i="2"/>
  <c r="D217" i="2" s="1"/>
  <c r="E217" i="2" s="1"/>
  <c r="C218" i="2"/>
  <c r="D218" i="2" s="1"/>
  <c r="E218" i="2" s="1"/>
  <c r="C219" i="2"/>
  <c r="D219" i="2" s="1"/>
  <c r="E219" i="2" s="1"/>
  <c r="C351" i="2"/>
  <c r="C350" i="2"/>
  <c r="D350" i="2" s="1"/>
  <c r="E350" i="2" s="1"/>
  <c r="C349" i="2"/>
  <c r="D349" i="2" s="1"/>
  <c r="E349" i="2" s="1"/>
  <c r="C348" i="2"/>
  <c r="D348" i="2" s="1"/>
  <c r="E348" i="2" s="1"/>
  <c r="C317" i="2"/>
  <c r="D317" i="2" s="1"/>
  <c r="E317" i="2" s="1"/>
  <c r="C316" i="2"/>
  <c r="D316" i="2" s="1"/>
  <c r="E316" i="2" s="1"/>
  <c r="C315" i="2"/>
  <c r="D315" i="2" s="1"/>
  <c r="E315" i="2" s="1"/>
  <c r="C318" i="2"/>
  <c r="D318" i="2" s="1"/>
  <c r="E318" i="2" s="1"/>
  <c r="C314" i="2"/>
  <c r="C284" i="2"/>
  <c r="C283" i="2"/>
  <c r="D283" i="2" s="1"/>
  <c r="E283" i="2" s="1"/>
  <c r="C282" i="2"/>
  <c r="D282" i="2" s="1"/>
  <c r="E282" i="2" s="1"/>
  <c r="C281" i="2"/>
  <c r="D281" i="2" s="1"/>
  <c r="E281" i="2" s="1"/>
  <c r="C249" i="2"/>
  <c r="D249" i="2" s="1"/>
  <c r="E249" i="2" s="1"/>
  <c r="C250" i="2"/>
  <c r="C247" i="2"/>
  <c r="D247" i="2" s="1"/>
  <c r="E247" i="2" s="1"/>
  <c r="C248" i="2"/>
  <c r="D248" i="2" s="1"/>
  <c r="E248" i="2" s="1"/>
  <c r="I40" i="2"/>
  <c r="I161" i="2"/>
  <c r="J130" i="2"/>
  <c r="U30" i="1"/>
  <c r="U29" i="1"/>
  <c r="U28" i="1"/>
  <c r="U27" i="1"/>
  <c r="U26" i="1"/>
  <c r="U25" i="1"/>
  <c r="U24" i="1"/>
  <c r="U23" i="1"/>
  <c r="U21" i="1"/>
  <c r="U20" i="1"/>
  <c r="U18" i="1"/>
  <c r="U16" i="1"/>
  <c r="U15" i="1"/>
  <c r="U14" i="1"/>
  <c r="U13" i="1"/>
  <c r="U12" i="1"/>
  <c r="U11" i="1"/>
  <c r="U9" i="1"/>
  <c r="U8" i="1"/>
  <c r="U7" i="1"/>
  <c r="U6" i="1"/>
  <c r="U5" i="1"/>
  <c r="U4" i="1"/>
  <c r="U3" i="1"/>
  <c r="U2" i="1"/>
  <c r="C1488" i="4" l="1"/>
  <c r="D1488" i="4" s="1"/>
  <c r="E1488" i="4" s="1"/>
  <c r="C1490" i="4"/>
  <c r="D1490" i="4" s="1"/>
  <c r="E1490" i="4" s="1"/>
  <c r="C1487" i="4"/>
  <c r="D1487" i="4" s="1"/>
  <c r="E1487" i="4" s="1"/>
  <c r="C1494" i="4"/>
  <c r="D1494" i="4" s="1"/>
  <c r="E1494" i="4" s="1"/>
  <c r="C2912" i="4"/>
  <c r="D2912" i="4" s="1"/>
  <c r="E2912" i="4" s="1"/>
  <c r="C2913" i="4"/>
  <c r="D2913" i="4" s="1"/>
  <c r="E2913" i="4" s="1"/>
  <c r="C1503" i="4"/>
  <c r="D1503" i="4" s="1"/>
  <c r="E1503" i="4" s="1"/>
  <c r="C1529" i="4"/>
  <c r="D1529" i="4" s="1"/>
  <c r="E1529" i="4" s="1"/>
  <c r="C1562" i="4"/>
  <c r="D1562" i="4" s="1"/>
  <c r="E1562" i="4" s="1"/>
  <c r="C1535" i="4"/>
  <c r="D1535" i="4" s="1"/>
  <c r="E1535" i="4" s="1"/>
  <c r="C1514" i="4"/>
  <c r="D1514" i="4" s="1"/>
  <c r="E1514" i="4" s="1"/>
  <c r="C1501" i="4"/>
  <c r="D1501" i="4" s="1"/>
  <c r="E1501" i="4" s="1"/>
  <c r="C1533" i="4"/>
  <c r="D1533" i="4" s="1"/>
  <c r="E1533" i="4" s="1"/>
  <c r="C1497" i="4"/>
  <c r="D1497" i="4" s="1"/>
  <c r="E1497" i="4" s="1"/>
  <c r="C1540" i="4"/>
  <c r="D1540" i="4" s="1"/>
  <c r="E1540" i="4" s="1"/>
  <c r="C1522" i="4"/>
  <c r="D1522" i="4" s="1"/>
  <c r="E1522" i="4" s="1"/>
  <c r="C1523" i="4"/>
  <c r="D1523" i="4" s="1"/>
  <c r="E1523" i="4" s="1"/>
  <c r="C1508" i="4"/>
  <c r="D1508" i="4" s="1"/>
  <c r="E1508" i="4" s="1"/>
  <c r="C1502" i="4"/>
  <c r="D1502" i="4" s="1"/>
  <c r="E1502" i="4" s="1"/>
  <c r="C1561" i="4"/>
  <c r="D1561" i="4" s="1"/>
  <c r="E1561" i="4" s="1"/>
  <c r="C1534" i="4"/>
  <c r="D1534" i="4" s="1"/>
  <c r="E1534" i="4" s="1"/>
  <c r="C1555" i="4"/>
  <c r="D1555" i="4" s="1"/>
  <c r="E1555" i="4" s="1"/>
  <c r="C1566" i="4"/>
  <c r="D1566" i="4" s="1"/>
  <c r="E1566" i="4" s="1"/>
  <c r="C1563" i="4"/>
  <c r="D1563" i="4" s="1"/>
  <c r="E1563" i="4" s="1"/>
  <c r="C1559" i="4"/>
  <c r="D1559" i="4" s="1"/>
  <c r="E1559" i="4" s="1"/>
  <c r="C1556" i="4"/>
  <c r="D1556" i="4" s="1"/>
  <c r="E1556" i="4" s="1"/>
  <c r="C1565" i="4"/>
  <c r="D1565" i="4" s="1"/>
  <c r="E1565" i="4" s="1"/>
  <c r="C1544" i="4"/>
  <c r="D1544" i="4" s="1"/>
  <c r="E1544" i="4" s="1"/>
  <c r="C1564" i="4"/>
  <c r="D1564" i="4" s="1"/>
  <c r="E1564" i="4" s="1"/>
  <c r="C1553" i="4"/>
  <c r="D1553" i="4" s="1"/>
  <c r="E1553" i="4" s="1"/>
  <c r="C1526" i="4"/>
  <c r="D1526" i="4" s="1"/>
  <c r="E1526" i="4" s="1"/>
  <c r="C1547" i="4"/>
  <c r="D1547" i="4" s="1"/>
  <c r="E1547" i="4" s="1"/>
  <c r="C1551" i="4"/>
  <c r="D1551" i="4" s="1"/>
  <c r="E1551" i="4" s="1"/>
  <c r="C1558" i="4"/>
  <c r="D1558" i="4" s="1"/>
  <c r="E1558" i="4" s="1"/>
  <c r="C1498" i="4"/>
  <c r="D1498" i="4" s="1"/>
  <c r="E1498" i="4" s="1"/>
  <c r="C1550" i="4"/>
  <c r="D1550" i="4" s="1"/>
  <c r="E1550" i="4" s="1"/>
  <c r="C1510" i="4"/>
  <c r="D1510" i="4" s="1"/>
  <c r="E1510" i="4" s="1"/>
  <c r="C1554" i="4"/>
  <c r="D1554" i="4" s="1"/>
  <c r="E1554" i="4" s="1"/>
  <c r="C1527" i="4"/>
  <c r="D1527" i="4" s="1"/>
  <c r="E1527" i="4" s="1"/>
  <c r="C1506" i="4"/>
  <c r="D1506" i="4" s="1"/>
  <c r="E1506" i="4" s="1"/>
  <c r="C1545" i="4"/>
  <c r="D1545" i="4" s="1"/>
  <c r="E1545" i="4" s="1"/>
  <c r="C1532" i="4"/>
  <c r="D1532" i="4" s="1"/>
  <c r="E1532" i="4" s="1"/>
  <c r="C1557" i="4"/>
  <c r="D1557" i="4" s="1"/>
  <c r="E1557" i="4" s="1"/>
  <c r="C1536" i="4"/>
  <c r="D1536" i="4" s="1"/>
  <c r="E1536" i="4" s="1"/>
  <c r="C1515" i="4"/>
  <c r="D1515" i="4" s="1"/>
  <c r="E1515" i="4" s="1"/>
  <c r="C1518" i="4"/>
  <c r="D1518" i="4" s="1"/>
  <c r="E1518" i="4" s="1"/>
  <c r="C1500" i="4"/>
  <c r="D1500" i="4" s="1"/>
  <c r="E1500" i="4" s="1"/>
  <c r="C1495" i="4"/>
  <c r="D1495" i="4" s="1"/>
  <c r="E1495" i="4" s="1"/>
  <c r="C1499" i="4"/>
  <c r="D1499" i="4" s="1"/>
  <c r="E1499" i="4" s="1"/>
  <c r="C1549" i="4"/>
  <c r="D1549" i="4" s="1"/>
  <c r="E1549" i="4" s="1"/>
  <c r="C1528" i="4"/>
  <c r="D1528" i="4" s="1"/>
  <c r="E1528" i="4" s="1"/>
  <c r="C1507" i="4"/>
  <c r="D1507" i="4" s="1"/>
  <c r="E1507" i="4" s="1"/>
  <c r="C1530" i="4"/>
  <c r="D1530" i="4" s="1"/>
  <c r="E1530" i="4" s="1"/>
  <c r="C1560" i="4"/>
  <c r="D1560" i="4" s="1"/>
  <c r="E1560" i="4" s="1"/>
  <c r="C1505" i="4"/>
  <c r="D1505" i="4" s="1"/>
  <c r="E1505" i="4" s="1"/>
  <c r="C1512" i="4"/>
  <c r="D1512" i="4" s="1"/>
  <c r="E1512" i="4" s="1"/>
  <c r="D215" i="2"/>
  <c r="E215" i="2" s="1"/>
  <c r="C1539" i="4"/>
  <c r="D1539" i="4" s="1"/>
  <c r="E1539" i="4" s="1"/>
  <c r="C1525" i="4"/>
  <c r="D1525" i="4" s="1"/>
  <c r="E1525" i="4" s="1"/>
  <c r="C1538" i="4"/>
  <c r="D1538" i="4" s="1"/>
  <c r="E1538" i="4" s="1"/>
  <c r="C1531" i="4"/>
  <c r="D1531" i="4" s="1"/>
  <c r="E1531" i="4" s="1"/>
  <c r="C1516" i="4"/>
  <c r="D1516" i="4" s="1"/>
  <c r="E1516" i="4" s="1"/>
  <c r="C1546" i="4"/>
  <c r="D1546" i="4" s="1"/>
  <c r="E1546" i="4" s="1"/>
  <c r="C1519" i="4"/>
  <c r="D1519" i="4" s="1"/>
  <c r="E1519" i="4" s="1"/>
  <c r="C1542" i="4"/>
  <c r="D1542" i="4" s="1"/>
  <c r="E1542" i="4" s="1"/>
  <c r="C1521" i="4"/>
  <c r="D1521" i="4" s="1"/>
  <c r="E1521" i="4" s="1"/>
  <c r="C1517" i="4"/>
  <c r="D1517" i="4" s="1"/>
  <c r="E1517" i="4" s="1"/>
  <c r="C1524" i="4"/>
  <c r="D1524" i="4" s="1"/>
  <c r="E1524" i="4" s="1"/>
  <c r="C1548" i="4"/>
  <c r="D1548" i="4" s="1"/>
  <c r="E1548" i="4" s="1"/>
  <c r="C1513" i="4"/>
  <c r="D1513" i="4" s="1"/>
  <c r="E1513" i="4" s="1"/>
  <c r="C1496" i="4"/>
  <c r="D1496" i="4" s="1"/>
  <c r="E1496" i="4" s="1"/>
  <c r="C1511" i="4"/>
  <c r="D1511" i="4" s="1"/>
  <c r="E1511" i="4" s="1"/>
  <c r="C1509" i="4"/>
  <c r="D1509" i="4" s="1"/>
  <c r="E1509" i="4" s="1"/>
  <c r="C1520" i="4"/>
  <c r="D1520" i="4" s="1"/>
  <c r="E1520" i="4" s="1"/>
  <c r="C1543" i="4"/>
  <c r="D1543" i="4" s="1"/>
  <c r="E1543" i="4" s="1"/>
  <c r="C1537" i="4"/>
  <c r="D1537" i="4" s="1"/>
  <c r="E1537" i="4" s="1"/>
  <c r="C1552" i="4"/>
  <c r="D1552" i="4" s="1"/>
  <c r="E1552" i="4" s="1"/>
  <c r="C1541" i="4"/>
  <c r="D1541" i="4" s="1"/>
  <c r="E1541" i="4" s="1"/>
  <c r="C1489" i="4"/>
  <c r="D1489" i="4" s="1"/>
  <c r="E1489" i="4" s="1"/>
  <c r="C2979" i="4"/>
  <c r="D2979" i="4" s="1"/>
  <c r="E2979" i="4" s="1"/>
  <c r="C2980" i="4"/>
  <c r="D2980" i="4" s="1"/>
  <c r="E2980" i="4" s="1"/>
  <c r="C2978" i="4"/>
  <c r="D2978" i="4" s="1"/>
  <c r="E2978" i="4" s="1"/>
  <c r="C1493" i="4"/>
  <c r="D1493" i="4" s="1"/>
  <c r="E1493" i="4" s="1"/>
  <c r="C1492" i="4"/>
  <c r="D1492" i="4" s="1"/>
  <c r="E1492" i="4" s="1"/>
  <c r="C1491" i="4"/>
  <c r="D1491" i="4" s="1"/>
  <c r="E1491" i="4" s="1"/>
  <c r="C2416" i="4"/>
  <c r="D2416" i="4" s="1"/>
  <c r="E2416" i="4" s="1"/>
  <c r="C2422" i="4"/>
  <c r="D2422" i="4" s="1"/>
  <c r="E2422" i="4" s="1"/>
  <c r="C2417" i="4"/>
  <c r="D2417" i="4" s="1"/>
  <c r="E2417" i="4" s="1"/>
  <c r="C2418" i="4"/>
  <c r="D2418" i="4" s="1"/>
  <c r="E2418" i="4" s="1"/>
  <c r="C2420" i="4"/>
  <c r="D2420" i="4" s="1"/>
  <c r="E2420" i="4" s="1"/>
  <c r="C2415" i="4"/>
  <c r="D2415" i="4" s="1"/>
  <c r="E2415" i="4" s="1"/>
  <c r="C2421" i="4"/>
  <c r="D2421" i="4" s="1"/>
  <c r="E2421" i="4" s="1"/>
  <c r="C2419" i="4"/>
  <c r="D2419" i="4" s="1"/>
  <c r="E2419" i="4" s="1"/>
  <c r="D295" i="2"/>
  <c r="E295" i="2" s="1"/>
  <c r="C2344" i="4"/>
  <c r="D2344" i="4" s="1"/>
  <c r="E2344" i="4" s="1"/>
  <c r="C2329" i="4"/>
  <c r="D2329" i="4" s="1"/>
  <c r="E2329" i="4" s="1"/>
  <c r="C2337" i="4"/>
  <c r="D2337" i="4" s="1"/>
  <c r="E2337" i="4" s="1"/>
  <c r="C2334" i="4"/>
  <c r="D2334" i="4" s="1"/>
  <c r="E2334" i="4" s="1"/>
  <c r="C2331" i="4"/>
  <c r="D2331" i="4" s="1"/>
  <c r="E2331" i="4" s="1"/>
  <c r="C2342" i="4"/>
  <c r="D2342" i="4" s="1"/>
  <c r="E2342" i="4" s="1"/>
  <c r="C2347" i="4"/>
  <c r="D2347" i="4" s="1"/>
  <c r="E2347" i="4" s="1"/>
  <c r="C2338" i="4"/>
  <c r="D2338" i="4" s="1"/>
  <c r="E2338" i="4" s="1"/>
  <c r="C2333" i="4"/>
  <c r="D2333" i="4" s="1"/>
  <c r="E2333" i="4" s="1"/>
  <c r="C2328" i="4"/>
  <c r="D2328" i="4" s="1"/>
  <c r="E2328" i="4" s="1"/>
  <c r="C2346" i="4"/>
  <c r="D2346" i="4" s="1"/>
  <c r="E2346" i="4" s="1"/>
  <c r="C2339" i="4"/>
  <c r="D2339" i="4" s="1"/>
  <c r="E2339" i="4" s="1"/>
  <c r="C2345" i="4"/>
  <c r="D2345" i="4" s="1"/>
  <c r="E2345" i="4" s="1"/>
  <c r="C2343" i="4"/>
  <c r="D2343" i="4" s="1"/>
  <c r="E2343" i="4" s="1"/>
  <c r="C2332" i="4"/>
  <c r="D2332" i="4" s="1"/>
  <c r="E2332" i="4" s="1"/>
  <c r="C2340" i="4"/>
  <c r="D2340" i="4" s="1"/>
  <c r="E2340" i="4" s="1"/>
  <c r="C2330" i="4"/>
  <c r="D2330" i="4" s="1"/>
  <c r="E2330" i="4" s="1"/>
  <c r="C2336" i="4"/>
  <c r="D2336" i="4" s="1"/>
  <c r="E2336" i="4" s="1"/>
  <c r="C2341" i="4"/>
  <c r="D2341" i="4" s="1"/>
  <c r="E2341" i="4" s="1"/>
  <c r="C2335" i="4"/>
  <c r="D2335" i="4" s="1"/>
  <c r="E2335" i="4" s="1"/>
  <c r="D284" i="2"/>
  <c r="E284" i="2" s="1"/>
  <c r="C2272" i="4"/>
  <c r="D2272" i="4" s="1"/>
  <c r="E2272" i="4" s="1"/>
  <c r="C2243" i="4"/>
  <c r="D2243" i="4" s="1"/>
  <c r="E2243" i="4" s="1"/>
  <c r="C2242" i="4"/>
  <c r="D2242" i="4" s="1"/>
  <c r="E2242" i="4" s="1"/>
  <c r="C2270" i="4"/>
  <c r="D2270" i="4" s="1"/>
  <c r="E2270" i="4" s="1"/>
  <c r="C2260" i="4"/>
  <c r="D2260" i="4" s="1"/>
  <c r="E2260" i="4" s="1"/>
  <c r="C2252" i="4"/>
  <c r="D2252" i="4" s="1"/>
  <c r="E2252" i="4" s="1"/>
  <c r="C2251" i="4"/>
  <c r="D2251" i="4" s="1"/>
  <c r="E2251" i="4" s="1"/>
  <c r="C2261" i="4"/>
  <c r="D2261" i="4" s="1"/>
  <c r="E2261" i="4" s="1"/>
  <c r="C2269" i="4"/>
  <c r="D2269" i="4" s="1"/>
  <c r="E2269" i="4" s="1"/>
  <c r="C2244" i="4"/>
  <c r="D2244" i="4" s="1"/>
  <c r="E2244" i="4" s="1"/>
  <c r="C2253" i="4"/>
  <c r="D2253" i="4" s="1"/>
  <c r="E2253" i="4" s="1"/>
  <c r="C2241" i="4"/>
  <c r="D2241" i="4" s="1"/>
  <c r="E2241" i="4" s="1"/>
  <c r="C2262" i="4"/>
  <c r="D2262" i="4" s="1"/>
  <c r="E2262" i="4" s="1"/>
  <c r="C2247" i="4"/>
  <c r="D2247" i="4" s="1"/>
  <c r="E2247" i="4" s="1"/>
  <c r="C2249" i="4"/>
  <c r="D2249" i="4" s="1"/>
  <c r="E2249" i="4" s="1"/>
  <c r="C2256" i="4"/>
  <c r="D2256" i="4" s="1"/>
  <c r="E2256" i="4" s="1"/>
  <c r="C2250" i="4"/>
  <c r="D2250" i="4" s="1"/>
  <c r="E2250" i="4" s="1"/>
  <c r="C2271" i="4"/>
  <c r="D2271" i="4" s="1"/>
  <c r="E2271" i="4" s="1"/>
  <c r="C2268" i="4"/>
  <c r="D2268" i="4" s="1"/>
  <c r="E2268" i="4" s="1"/>
  <c r="C2254" i="4"/>
  <c r="D2254" i="4" s="1"/>
  <c r="E2254" i="4" s="1"/>
  <c r="C2246" i="4"/>
  <c r="D2246" i="4" s="1"/>
  <c r="E2246" i="4" s="1"/>
  <c r="C2264" i="4"/>
  <c r="D2264" i="4" s="1"/>
  <c r="E2264" i="4" s="1"/>
  <c r="C2245" i="4"/>
  <c r="D2245" i="4" s="1"/>
  <c r="E2245" i="4" s="1"/>
  <c r="C2263" i="4"/>
  <c r="D2263" i="4" s="1"/>
  <c r="E2263" i="4" s="1"/>
  <c r="C2257" i="4"/>
  <c r="D2257" i="4" s="1"/>
  <c r="E2257" i="4" s="1"/>
  <c r="C2273" i="4"/>
  <c r="D2273" i="4" s="1"/>
  <c r="E2273" i="4" s="1"/>
  <c r="C2266" i="4"/>
  <c r="D2266" i="4" s="1"/>
  <c r="E2266" i="4" s="1"/>
  <c r="C2258" i="4"/>
  <c r="D2258" i="4" s="1"/>
  <c r="E2258" i="4" s="1"/>
  <c r="C2259" i="4"/>
  <c r="D2259" i="4" s="1"/>
  <c r="E2259" i="4" s="1"/>
  <c r="C2255" i="4"/>
  <c r="D2255" i="4" s="1"/>
  <c r="E2255" i="4" s="1"/>
  <c r="C2267" i="4"/>
  <c r="D2267" i="4" s="1"/>
  <c r="E2267" i="4" s="1"/>
  <c r="C2265" i="4"/>
  <c r="D2265" i="4" s="1"/>
  <c r="E2265" i="4" s="1"/>
  <c r="C2248" i="4"/>
  <c r="D2248" i="4" s="1"/>
  <c r="E2248" i="4" s="1"/>
  <c r="D271" i="2"/>
  <c r="E271" i="2" s="1"/>
  <c r="C2817" i="4"/>
  <c r="D2817" i="4" s="1"/>
  <c r="E2817" i="4" s="1"/>
  <c r="C2809" i="4"/>
  <c r="D2809" i="4" s="1"/>
  <c r="E2809" i="4" s="1"/>
  <c r="C2801" i="4"/>
  <c r="D2801" i="4" s="1"/>
  <c r="E2801" i="4" s="1"/>
  <c r="C2793" i="4"/>
  <c r="D2793" i="4" s="1"/>
  <c r="E2793" i="4" s="1"/>
  <c r="C2816" i="4"/>
  <c r="D2816" i="4" s="1"/>
  <c r="E2816" i="4" s="1"/>
  <c r="C2808" i="4"/>
  <c r="D2808" i="4" s="1"/>
  <c r="E2808" i="4" s="1"/>
  <c r="C2800" i="4"/>
  <c r="D2800" i="4" s="1"/>
  <c r="E2800" i="4" s="1"/>
  <c r="C2792" i="4"/>
  <c r="D2792" i="4" s="1"/>
  <c r="E2792" i="4" s="1"/>
  <c r="C2823" i="4"/>
  <c r="D2823" i="4" s="1"/>
  <c r="E2823" i="4" s="1"/>
  <c r="C2815" i="4"/>
  <c r="D2815" i="4" s="1"/>
  <c r="E2815" i="4" s="1"/>
  <c r="C2807" i="4"/>
  <c r="D2807" i="4" s="1"/>
  <c r="E2807" i="4" s="1"/>
  <c r="C2799" i="4"/>
  <c r="D2799" i="4" s="1"/>
  <c r="E2799" i="4" s="1"/>
  <c r="C2791" i="4"/>
  <c r="D2791" i="4" s="1"/>
  <c r="E2791" i="4" s="1"/>
  <c r="C2822" i="4"/>
  <c r="D2822" i="4" s="1"/>
  <c r="E2822" i="4" s="1"/>
  <c r="C2814" i="4"/>
  <c r="D2814" i="4" s="1"/>
  <c r="E2814" i="4" s="1"/>
  <c r="C2806" i="4"/>
  <c r="D2806" i="4" s="1"/>
  <c r="E2806" i="4" s="1"/>
  <c r="C2798" i="4"/>
  <c r="D2798" i="4" s="1"/>
  <c r="E2798" i="4" s="1"/>
  <c r="C2790" i="4"/>
  <c r="D2790" i="4" s="1"/>
  <c r="E2790" i="4" s="1"/>
  <c r="C2820" i="4"/>
  <c r="D2820" i="4" s="1"/>
  <c r="E2820" i="4" s="1"/>
  <c r="C2812" i="4"/>
  <c r="D2812" i="4" s="1"/>
  <c r="E2812" i="4" s="1"/>
  <c r="C2804" i="4"/>
  <c r="D2804" i="4" s="1"/>
  <c r="E2804" i="4" s="1"/>
  <c r="C2796" i="4"/>
  <c r="D2796" i="4" s="1"/>
  <c r="E2796" i="4" s="1"/>
  <c r="C2813" i="4"/>
  <c r="D2813" i="4" s="1"/>
  <c r="E2813" i="4" s="1"/>
  <c r="C2794" i="4"/>
  <c r="D2794" i="4" s="1"/>
  <c r="E2794" i="4" s="1"/>
  <c r="C2818" i="4"/>
  <c r="D2818" i="4" s="1"/>
  <c r="E2818" i="4" s="1"/>
  <c r="C2811" i="4"/>
  <c r="D2811" i="4" s="1"/>
  <c r="E2811" i="4" s="1"/>
  <c r="C2789" i="4"/>
  <c r="D2789" i="4" s="1"/>
  <c r="E2789" i="4" s="1"/>
  <c r="C2810" i="4"/>
  <c r="D2810" i="4" s="1"/>
  <c r="E2810" i="4" s="1"/>
  <c r="C2797" i="4"/>
  <c r="D2797" i="4" s="1"/>
  <c r="E2797" i="4" s="1"/>
  <c r="C2805" i="4"/>
  <c r="D2805" i="4" s="1"/>
  <c r="E2805" i="4" s="1"/>
  <c r="C2819" i="4"/>
  <c r="D2819" i="4" s="1"/>
  <c r="E2819" i="4" s="1"/>
  <c r="C2803" i="4"/>
  <c r="D2803" i="4" s="1"/>
  <c r="E2803" i="4" s="1"/>
  <c r="C2795" i="4"/>
  <c r="D2795" i="4" s="1"/>
  <c r="E2795" i="4" s="1"/>
  <c r="C2821" i="4"/>
  <c r="D2821" i="4" s="1"/>
  <c r="E2821" i="4" s="1"/>
  <c r="C2802" i="4"/>
  <c r="D2802" i="4" s="1"/>
  <c r="E2802" i="4" s="1"/>
  <c r="D338" i="2"/>
  <c r="E338" i="2" s="1"/>
  <c r="C2370" i="4"/>
  <c r="D2370" i="4" s="1"/>
  <c r="E2370" i="4" s="1"/>
  <c r="C2368" i="4"/>
  <c r="D2368" i="4" s="1"/>
  <c r="E2368" i="4" s="1"/>
  <c r="C2363" i="4"/>
  <c r="D2363" i="4" s="1"/>
  <c r="E2363" i="4" s="1"/>
  <c r="C2355" i="4"/>
  <c r="D2355" i="4" s="1"/>
  <c r="E2355" i="4" s="1"/>
  <c r="C2360" i="4"/>
  <c r="D2360" i="4" s="1"/>
  <c r="E2360" i="4" s="1"/>
  <c r="C2357" i="4"/>
  <c r="D2357" i="4" s="1"/>
  <c r="E2357" i="4" s="1"/>
  <c r="C2350" i="4"/>
  <c r="D2350" i="4" s="1"/>
  <c r="E2350" i="4" s="1"/>
  <c r="C2352" i="4"/>
  <c r="D2352" i="4" s="1"/>
  <c r="E2352" i="4" s="1"/>
  <c r="C2358" i="4"/>
  <c r="D2358" i="4" s="1"/>
  <c r="E2358" i="4" s="1"/>
  <c r="C2373" i="4"/>
  <c r="D2373" i="4" s="1"/>
  <c r="E2373" i="4" s="1"/>
  <c r="C2348" i="4"/>
  <c r="D2348" i="4" s="1"/>
  <c r="E2348" i="4" s="1"/>
  <c r="C2366" i="4"/>
  <c r="D2366" i="4" s="1"/>
  <c r="E2366" i="4" s="1"/>
  <c r="C2351" i="4"/>
  <c r="D2351" i="4" s="1"/>
  <c r="E2351" i="4" s="1"/>
  <c r="C2371" i="4"/>
  <c r="D2371" i="4" s="1"/>
  <c r="E2371" i="4" s="1"/>
  <c r="C2375" i="4"/>
  <c r="D2375" i="4" s="1"/>
  <c r="E2375" i="4" s="1"/>
  <c r="C2349" i="4"/>
  <c r="D2349" i="4" s="1"/>
  <c r="E2349" i="4" s="1"/>
  <c r="C2353" i="4"/>
  <c r="D2353" i="4" s="1"/>
  <c r="E2353" i="4" s="1"/>
  <c r="C2361" i="4"/>
  <c r="D2361" i="4" s="1"/>
  <c r="E2361" i="4" s="1"/>
  <c r="C2365" i="4"/>
  <c r="D2365" i="4" s="1"/>
  <c r="E2365" i="4" s="1"/>
  <c r="C2374" i="4"/>
  <c r="D2374" i="4" s="1"/>
  <c r="E2374" i="4" s="1"/>
  <c r="C2369" i="4"/>
  <c r="D2369" i="4" s="1"/>
  <c r="E2369" i="4" s="1"/>
  <c r="C2356" i="4"/>
  <c r="D2356" i="4" s="1"/>
  <c r="E2356" i="4" s="1"/>
  <c r="C2354" i="4"/>
  <c r="D2354" i="4" s="1"/>
  <c r="E2354" i="4" s="1"/>
  <c r="C2364" i="4"/>
  <c r="D2364" i="4" s="1"/>
  <c r="E2364" i="4" s="1"/>
  <c r="C2362" i="4"/>
  <c r="D2362" i="4" s="1"/>
  <c r="E2362" i="4" s="1"/>
  <c r="C2372" i="4"/>
  <c r="D2372" i="4" s="1"/>
  <c r="E2372" i="4" s="1"/>
  <c r="C2359" i="4"/>
  <c r="D2359" i="4" s="1"/>
  <c r="E2359" i="4" s="1"/>
  <c r="C2367" i="4"/>
  <c r="D2367" i="4" s="1"/>
  <c r="E2367" i="4" s="1"/>
  <c r="D289" i="2"/>
  <c r="E289" i="2" s="1"/>
  <c r="C2324" i="4"/>
  <c r="D2324" i="4" s="1"/>
  <c r="E2324" i="4" s="1"/>
  <c r="C2319" i="4"/>
  <c r="D2319" i="4" s="1"/>
  <c r="E2319" i="4" s="1"/>
  <c r="C2311" i="4"/>
  <c r="D2311" i="4" s="1"/>
  <c r="E2311" i="4" s="1"/>
  <c r="C2306" i="4"/>
  <c r="D2306" i="4" s="1"/>
  <c r="E2306" i="4" s="1"/>
  <c r="C2327" i="4"/>
  <c r="D2327" i="4" s="1"/>
  <c r="E2327" i="4" s="1"/>
  <c r="C2298" i="4"/>
  <c r="D2298" i="4" s="1"/>
  <c r="E2298" i="4" s="1"/>
  <c r="C2290" i="4"/>
  <c r="D2290" i="4" s="1"/>
  <c r="E2290" i="4" s="1"/>
  <c r="C2289" i="4"/>
  <c r="D2289" i="4" s="1"/>
  <c r="E2289" i="4" s="1"/>
  <c r="C2325" i="4"/>
  <c r="D2325" i="4" s="1"/>
  <c r="E2325" i="4" s="1"/>
  <c r="C2322" i="4"/>
  <c r="D2322" i="4" s="1"/>
  <c r="E2322" i="4" s="1"/>
  <c r="C2303" i="4"/>
  <c r="D2303" i="4" s="1"/>
  <c r="E2303" i="4" s="1"/>
  <c r="C2301" i="4"/>
  <c r="D2301" i="4" s="1"/>
  <c r="E2301" i="4" s="1"/>
  <c r="C2315" i="4"/>
  <c r="D2315" i="4" s="1"/>
  <c r="E2315" i="4" s="1"/>
  <c r="C2293" i="4"/>
  <c r="D2293" i="4" s="1"/>
  <c r="E2293" i="4" s="1"/>
  <c r="C2314" i="4"/>
  <c r="D2314" i="4" s="1"/>
  <c r="E2314" i="4" s="1"/>
  <c r="C2294" i="4"/>
  <c r="D2294" i="4" s="1"/>
  <c r="E2294" i="4" s="1"/>
  <c r="C2296" i="4"/>
  <c r="D2296" i="4" s="1"/>
  <c r="E2296" i="4" s="1"/>
  <c r="C2310" i="4"/>
  <c r="D2310" i="4" s="1"/>
  <c r="E2310" i="4" s="1"/>
  <c r="C2320" i="4"/>
  <c r="D2320" i="4" s="1"/>
  <c r="E2320" i="4" s="1"/>
  <c r="C2300" i="4"/>
  <c r="D2300" i="4" s="1"/>
  <c r="E2300" i="4" s="1"/>
  <c r="C2318" i="4"/>
  <c r="D2318" i="4" s="1"/>
  <c r="E2318" i="4" s="1"/>
  <c r="C2297" i="4"/>
  <c r="D2297" i="4" s="1"/>
  <c r="E2297" i="4" s="1"/>
  <c r="C2308" i="4"/>
  <c r="D2308" i="4" s="1"/>
  <c r="E2308" i="4" s="1"/>
  <c r="C2309" i="4"/>
  <c r="D2309" i="4" s="1"/>
  <c r="E2309" i="4" s="1"/>
  <c r="C2326" i="4"/>
  <c r="D2326" i="4" s="1"/>
  <c r="E2326" i="4" s="1"/>
  <c r="C2305" i="4"/>
  <c r="D2305" i="4" s="1"/>
  <c r="E2305" i="4" s="1"/>
  <c r="C2316" i="4"/>
  <c r="D2316" i="4" s="1"/>
  <c r="E2316" i="4" s="1"/>
  <c r="C2313" i="4"/>
  <c r="D2313" i="4" s="1"/>
  <c r="E2313" i="4" s="1"/>
  <c r="C2291" i="4"/>
  <c r="D2291" i="4" s="1"/>
  <c r="E2291" i="4" s="1"/>
  <c r="C2321" i="4"/>
  <c r="D2321" i="4" s="1"/>
  <c r="E2321" i="4" s="1"/>
  <c r="C2299" i="4"/>
  <c r="D2299" i="4" s="1"/>
  <c r="E2299" i="4" s="1"/>
  <c r="C2307" i="4"/>
  <c r="D2307" i="4" s="1"/>
  <c r="E2307" i="4" s="1"/>
  <c r="C2295" i="4"/>
  <c r="D2295" i="4" s="1"/>
  <c r="E2295" i="4" s="1"/>
  <c r="C2304" i="4"/>
  <c r="D2304" i="4" s="1"/>
  <c r="E2304" i="4" s="1"/>
  <c r="C2323" i="4"/>
  <c r="D2323" i="4" s="1"/>
  <c r="E2323" i="4" s="1"/>
  <c r="C2317" i="4"/>
  <c r="D2317" i="4" s="1"/>
  <c r="E2317" i="4" s="1"/>
  <c r="C2302" i="4"/>
  <c r="D2302" i="4" s="1"/>
  <c r="E2302" i="4" s="1"/>
  <c r="C2312" i="4"/>
  <c r="D2312" i="4" s="1"/>
  <c r="E2312" i="4" s="1"/>
  <c r="C2292" i="4"/>
  <c r="D2292" i="4" s="1"/>
  <c r="E2292" i="4" s="1"/>
  <c r="D276" i="2"/>
  <c r="E276" i="2" s="1"/>
  <c r="C2483" i="4"/>
  <c r="D2483" i="4" s="1"/>
  <c r="E2483" i="4" s="1"/>
  <c r="C2475" i="4"/>
  <c r="D2475" i="4" s="1"/>
  <c r="E2475" i="4" s="1"/>
  <c r="C2467" i="4"/>
  <c r="D2467" i="4" s="1"/>
  <c r="E2467" i="4" s="1"/>
  <c r="C2459" i="4"/>
  <c r="D2459" i="4" s="1"/>
  <c r="E2459" i="4" s="1"/>
  <c r="C2482" i="4"/>
  <c r="D2482" i="4" s="1"/>
  <c r="E2482" i="4" s="1"/>
  <c r="C2474" i="4"/>
  <c r="D2474" i="4" s="1"/>
  <c r="E2474" i="4" s="1"/>
  <c r="C2466" i="4"/>
  <c r="D2466" i="4" s="1"/>
  <c r="E2466" i="4" s="1"/>
  <c r="C2458" i="4"/>
  <c r="D2458" i="4" s="1"/>
  <c r="E2458" i="4" s="1"/>
  <c r="C2481" i="4"/>
  <c r="D2481" i="4" s="1"/>
  <c r="E2481" i="4" s="1"/>
  <c r="C2473" i="4"/>
  <c r="D2473" i="4" s="1"/>
  <c r="E2473" i="4" s="1"/>
  <c r="C2465" i="4"/>
  <c r="D2465" i="4" s="1"/>
  <c r="E2465" i="4" s="1"/>
  <c r="C2457" i="4"/>
  <c r="D2457" i="4" s="1"/>
  <c r="E2457" i="4" s="1"/>
  <c r="C2486" i="4"/>
  <c r="D2486" i="4" s="1"/>
  <c r="E2486" i="4" s="1"/>
  <c r="C2478" i="4"/>
  <c r="D2478" i="4" s="1"/>
  <c r="E2478" i="4" s="1"/>
  <c r="C2470" i="4"/>
  <c r="D2470" i="4" s="1"/>
  <c r="E2470" i="4" s="1"/>
  <c r="C2462" i="4"/>
  <c r="D2462" i="4" s="1"/>
  <c r="E2462" i="4" s="1"/>
  <c r="C2485" i="4"/>
  <c r="D2485" i="4" s="1"/>
  <c r="E2485" i="4" s="1"/>
  <c r="C2469" i="4"/>
  <c r="D2469" i="4" s="1"/>
  <c r="E2469" i="4" s="1"/>
  <c r="C2484" i="4"/>
  <c r="D2484" i="4" s="1"/>
  <c r="E2484" i="4" s="1"/>
  <c r="C2468" i="4"/>
  <c r="D2468" i="4" s="1"/>
  <c r="E2468" i="4" s="1"/>
  <c r="C2480" i="4"/>
  <c r="D2480" i="4" s="1"/>
  <c r="E2480" i="4" s="1"/>
  <c r="C2464" i="4"/>
  <c r="D2464" i="4" s="1"/>
  <c r="E2464" i="4" s="1"/>
  <c r="C2471" i="4"/>
  <c r="D2471" i="4" s="1"/>
  <c r="E2471" i="4" s="1"/>
  <c r="C2479" i="4"/>
  <c r="D2479" i="4" s="1"/>
  <c r="E2479" i="4" s="1"/>
  <c r="C2463" i="4"/>
  <c r="D2463" i="4" s="1"/>
  <c r="E2463" i="4" s="1"/>
  <c r="C2477" i="4"/>
  <c r="D2477" i="4" s="1"/>
  <c r="E2477" i="4" s="1"/>
  <c r="C2461" i="4"/>
  <c r="D2461" i="4" s="1"/>
  <c r="E2461" i="4" s="1"/>
  <c r="C2476" i="4"/>
  <c r="D2476" i="4" s="1"/>
  <c r="E2476" i="4" s="1"/>
  <c r="C2460" i="4"/>
  <c r="D2460" i="4" s="1"/>
  <c r="E2460" i="4" s="1"/>
  <c r="C2472" i="4"/>
  <c r="D2472" i="4" s="1"/>
  <c r="E2472" i="4" s="1"/>
  <c r="C2456" i="4"/>
  <c r="D2456" i="4" s="1"/>
  <c r="E2456" i="4" s="1"/>
  <c r="C2487" i="4"/>
  <c r="D2487" i="4" s="1"/>
  <c r="E2487" i="4" s="1"/>
  <c r="D303" i="2"/>
  <c r="E303" i="2" s="1"/>
  <c r="C2847" i="4"/>
  <c r="D2847" i="4" s="1"/>
  <c r="E2847" i="4" s="1"/>
  <c r="C2848" i="4"/>
  <c r="D2848" i="4" s="1"/>
  <c r="E2848" i="4" s="1"/>
  <c r="C2850" i="4"/>
  <c r="D2850" i="4" s="1"/>
  <c r="E2850" i="4" s="1"/>
  <c r="C2852" i="4"/>
  <c r="D2852" i="4" s="1"/>
  <c r="E2852" i="4" s="1"/>
  <c r="C2849" i="4"/>
  <c r="D2849" i="4" s="1"/>
  <c r="E2849" i="4" s="1"/>
  <c r="C2851" i="4"/>
  <c r="D2851" i="4" s="1"/>
  <c r="E2851" i="4" s="1"/>
  <c r="D352" i="2"/>
  <c r="E352" i="2" s="1"/>
  <c r="C1787" i="4"/>
  <c r="D1787" i="4" s="1"/>
  <c r="E1787" i="4" s="1"/>
  <c r="C1772" i="4"/>
  <c r="D1772" i="4" s="1"/>
  <c r="E1772" i="4" s="1"/>
  <c r="C1732" i="4"/>
  <c r="D1732" i="4" s="1"/>
  <c r="E1732" i="4" s="1"/>
  <c r="C1764" i="4"/>
  <c r="D1764" i="4" s="1"/>
  <c r="E1764" i="4" s="1"/>
  <c r="C1788" i="4"/>
  <c r="D1788" i="4" s="1"/>
  <c r="E1788" i="4" s="1"/>
  <c r="C1740" i="4"/>
  <c r="D1740" i="4" s="1"/>
  <c r="E1740" i="4" s="1"/>
  <c r="C1749" i="4"/>
  <c r="D1749" i="4" s="1"/>
  <c r="E1749" i="4" s="1"/>
  <c r="C1750" i="4"/>
  <c r="D1750" i="4" s="1"/>
  <c r="E1750" i="4" s="1"/>
  <c r="C1751" i="4"/>
  <c r="D1751" i="4" s="1"/>
  <c r="E1751" i="4" s="1"/>
  <c r="C1752" i="4"/>
  <c r="D1752" i="4" s="1"/>
  <c r="E1752" i="4" s="1"/>
  <c r="C1753" i="4"/>
  <c r="D1753" i="4" s="1"/>
  <c r="E1753" i="4" s="1"/>
  <c r="C1754" i="4"/>
  <c r="D1754" i="4" s="1"/>
  <c r="E1754" i="4" s="1"/>
  <c r="C1747" i="4"/>
  <c r="D1747" i="4" s="1"/>
  <c r="E1747" i="4" s="1"/>
  <c r="C1757" i="4"/>
  <c r="D1757" i="4" s="1"/>
  <c r="E1757" i="4" s="1"/>
  <c r="C1758" i="4"/>
  <c r="D1758" i="4" s="1"/>
  <c r="E1758" i="4" s="1"/>
  <c r="C1759" i="4"/>
  <c r="D1759" i="4" s="1"/>
  <c r="E1759" i="4" s="1"/>
  <c r="C1760" i="4"/>
  <c r="D1760" i="4" s="1"/>
  <c r="E1760" i="4" s="1"/>
  <c r="C1761" i="4"/>
  <c r="D1761" i="4" s="1"/>
  <c r="E1761" i="4" s="1"/>
  <c r="C1762" i="4"/>
  <c r="D1762" i="4" s="1"/>
  <c r="E1762" i="4" s="1"/>
  <c r="C1755" i="4"/>
  <c r="D1755" i="4" s="1"/>
  <c r="E1755" i="4" s="1"/>
  <c r="C1765" i="4"/>
  <c r="D1765" i="4" s="1"/>
  <c r="E1765" i="4" s="1"/>
  <c r="C1766" i="4"/>
  <c r="D1766" i="4" s="1"/>
  <c r="E1766" i="4" s="1"/>
  <c r="C1767" i="4"/>
  <c r="D1767" i="4" s="1"/>
  <c r="E1767" i="4" s="1"/>
  <c r="C1768" i="4"/>
  <c r="D1768" i="4" s="1"/>
  <c r="E1768" i="4" s="1"/>
  <c r="C1769" i="4"/>
  <c r="D1769" i="4" s="1"/>
  <c r="E1769" i="4" s="1"/>
  <c r="C1770" i="4"/>
  <c r="D1770" i="4" s="1"/>
  <c r="E1770" i="4" s="1"/>
  <c r="C1763" i="4"/>
  <c r="D1763" i="4" s="1"/>
  <c r="E1763" i="4" s="1"/>
  <c r="C1748" i="4"/>
  <c r="D1748" i="4" s="1"/>
  <c r="E1748" i="4" s="1"/>
  <c r="C1773" i="4"/>
  <c r="D1773" i="4" s="1"/>
  <c r="E1773" i="4" s="1"/>
  <c r="C1774" i="4"/>
  <c r="D1774" i="4" s="1"/>
  <c r="E1774" i="4" s="1"/>
  <c r="C1775" i="4"/>
  <c r="D1775" i="4" s="1"/>
  <c r="E1775" i="4" s="1"/>
  <c r="C1776" i="4"/>
  <c r="D1776" i="4" s="1"/>
  <c r="E1776" i="4" s="1"/>
  <c r="C1777" i="4"/>
  <c r="D1777" i="4" s="1"/>
  <c r="E1777" i="4" s="1"/>
  <c r="C1778" i="4"/>
  <c r="D1778" i="4" s="1"/>
  <c r="E1778" i="4" s="1"/>
  <c r="C1771" i="4"/>
  <c r="D1771" i="4" s="1"/>
  <c r="E1771" i="4" s="1"/>
  <c r="C1780" i="4"/>
  <c r="D1780" i="4" s="1"/>
  <c r="E1780" i="4" s="1"/>
  <c r="C1781" i="4"/>
  <c r="D1781" i="4" s="1"/>
  <c r="E1781" i="4" s="1"/>
  <c r="C1782" i="4"/>
  <c r="D1782" i="4" s="1"/>
  <c r="E1782" i="4" s="1"/>
  <c r="C1783" i="4"/>
  <c r="D1783" i="4" s="1"/>
  <c r="E1783" i="4" s="1"/>
  <c r="C1784" i="4"/>
  <c r="D1784" i="4" s="1"/>
  <c r="E1784" i="4" s="1"/>
  <c r="C1785" i="4"/>
  <c r="D1785" i="4" s="1"/>
  <c r="E1785" i="4" s="1"/>
  <c r="C1786" i="4"/>
  <c r="D1786" i="4" s="1"/>
  <c r="E1786" i="4" s="1"/>
  <c r="C1779" i="4"/>
  <c r="D1779" i="4" s="1"/>
  <c r="E1779" i="4" s="1"/>
  <c r="C1756" i="4"/>
  <c r="D1756" i="4" s="1"/>
  <c r="E1756" i="4" s="1"/>
  <c r="C1789" i="4"/>
  <c r="D1789" i="4" s="1"/>
  <c r="E1789" i="4" s="1"/>
  <c r="C1790" i="4"/>
  <c r="D1790" i="4" s="1"/>
  <c r="E1790" i="4" s="1"/>
  <c r="C1791" i="4"/>
  <c r="D1791" i="4" s="1"/>
  <c r="E1791" i="4" s="1"/>
  <c r="C1792" i="4"/>
  <c r="D1792" i="4" s="1"/>
  <c r="E1792" i="4" s="1"/>
  <c r="C1793" i="4"/>
  <c r="D1793" i="4" s="1"/>
  <c r="E1793" i="4" s="1"/>
  <c r="C1794" i="4"/>
  <c r="D1794" i="4" s="1"/>
  <c r="E1794" i="4" s="1"/>
  <c r="C1733" i="4"/>
  <c r="D1733" i="4" s="1"/>
  <c r="E1733" i="4" s="1"/>
  <c r="C1734" i="4"/>
  <c r="D1734" i="4" s="1"/>
  <c r="E1734" i="4" s="1"/>
  <c r="C1735" i="4"/>
  <c r="D1735" i="4" s="1"/>
  <c r="E1735" i="4" s="1"/>
  <c r="C1736" i="4"/>
  <c r="D1736" i="4" s="1"/>
  <c r="E1736" i="4" s="1"/>
  <c r="C1737" i="4"/>
  <c r="D1737" i="4" s="1"/>
  <c r="E1737" i="4" s="1"/>
  <c r="C1738" i="4"/>
  <c r="D1738" i="4" s="1"/>
  <c r="E1738" i="4" s="1"/>
  <c r="C1731" i="4"/>
  <c r="D1731" i="4" s="1"/>
  <c r="E1731" i="4" s="1"/>
  <c r="C1741" i="4"/>
  <c r="D1741" i="4" s="1"/>
  <c r="E1741" i="4" s="1"/>
  <c r="C1742" i="4"/>
  <c r="D1742" i="4" s="1"/>
  <c r="E1742" i="4" s="1"/>
  <c r="C1743" i="4"/>
  <c r="D1743" i="4" s="1"/>
  <c r="E1743" i="4" s="1"/>
  <c r="C1744" i="4"/>
  <c r="D1744" i="4" s="1"/>
  <c r="E1744" i="4" s="1"/>
  <c r="C1745" i="4"/>
  <c r="D1745" i="4" s="1"/>
  <c r="E1745" i="4" s="1"/>
  <c r="C1746" i="4"/>
  <c r="D1746" i="4" s="1"/>
  <c r="E1746" i="4" s="1"/>
  <c r="C1739" i="4"/>
  <c r="D1739" i="4" s="1"/>
  <c r="E1739" i="4" s="1"/>
  <c r="D232" i="2"/>
  <c r="E232" i="2" s="1"/>
  <c r="C1978" i="4"/>
  <c r="D1978" i="4" s="1"/>
  <c r="E1978" i="4" s="1"/>
  <c r="C1975" i="4"/>
  <c r="D1975" i="4" s="1"/>
  <c r="E1975" i="4" s="1"/>
  <c r="C1966" i="4"/>
  <c r="D1966" i="4" s="1"/>
  <c r="E1966" i="4" s="1"/>
  <c r="C1958" i="4"/>
  <c r="D1958" i="4" s="1"/>
  <c r="E1958" i="4" s="1"/>
  <c r="C1922" i="4"/>
  <c r="D1922" i="4" s="1"/>
  <c r="E1922" i="4" s="1"/>
  <c r="C1949" i="4"/>
  <c r="D1949" i="4" s="1"/>
  <c r="E1949" i="4" s="1"/>
  <c r="C1939" i="4"/>
  <c r="D1939" i="4" s="1"/>
  <c r="E1939" i="4" s="1"/>
  <c r="C1926" i="4"/>
  <c r="D1926" i="4" s="1"/>
  <c r="E1926" i="4" s="1"/>
  <c r="C1984" i="4"/>
  <c r="D1984" i="4" s="1"/>
  <c r="E1984" i="4" s="1"/>
  <c r="C1938" i="4"/>
  <c r="D1938" i="4" s="1"/>
  <c r="E1938" i="4" s="1"/>
  <c r="C1950" i="4"/>
  <c r="D1950" i="4" s="1"/>
  <c r="E1950" i="4" s="1"/>
  <c r="C1945" i="4"/>
  <c r="D1945" i="4" s="1"/>
  <c r="E1945" i="4" s="1"/>
  <c r="C1960" i="4"/>
  <c r="D1960" i="4" s="1"/>
  <c r="E1960" i="4" s="1"/>
  <c r="C1971" i="4"/>
  <c r="D1971" i="4" s="1"/>
  <c r="E1971" i="4" s="1"/>
  <c r="C1935" i="4"/>
  <c r="D1935" i="4" s="1"/>
  <c r="E1935" i="4" s="1"/>
  <c r="C1973" i="4"/>
  <c r="D1973" i="4" s="1"/>
  <c r="E1973" i="4" s="1"/>
  <c r="C1940" i="4"/>
  <c r="D1940" i="4" s="1"/>
  <c r="E1940" i="4" s="1"/>
  <c r="C1947" i="4"/>
  <c r="D1947" i="4" s="1"/>
  <c r="E1947" i="4" s="1"/>
  <c r="C1959" i="4"/>
  <c r="D1959" i="4" s="1"/>
  <c r="E1959" i="4" s="1"/>
  <c r="C1937" i="4"/>
  <c r="D1937" i="4" s="1"/>
  <c r="E1937" i="4" s="1"/>
  <c r="C1970" i="4"/>
  <c r="D1970" i="4" s="1"/>
  <c r="E1970" i="4" s="1"/>
  <c r="C1980" i="4"/>
  <c r="D1980" i="4" s="1"/>
  <c r="E1980" i="4" s="1"/>
  <c r="C1944" i="4"/>
  <c r="D1944" i="4" s="1"/>
  <c r="E1944" i="4" s="1"/>
  <c r="C1982" i="4"/>
  <c r="D1982" i="4" s="1"/>
  <c r="E1982" i="4" s="1"/>
  <c r="C1932" i="4"/>
  <c r="D1932" i="4" s="1"/>
  <c r="E1932" i="4" s="1"/>
  <c r="C1976" i="4"/>
  <c r="D1976" i="4" s="1"/>
  <c r="E1976" i="4" s="1"/>
  <c r="C1956" i="4"/>
  <c r="D1956" i="4" s="1"/>
  <c r="E1956" i="4" s="1"/>
  <c r="C1968" i="4"/>
  <c r="D1968" i="4" s="1"/>
  <c r="E1968" i="4" s="1"/>
  <c r="C1931" i="4"/>
  <c r="D1931" i="4" s="1"/>
  <c r="E1931" i="4" s="1"/>
  <c r="C1979" i="4"/>
  <c r="D1979" i="4" s="1"/>
  <c r="E1979" i="4" s="1"/>
  <c r="C1954" i="4"/>
  <c r="D1954" i="4" s="1"/>
  <c r="E1954" i="4" s="1"/>
  <c r="C1967" i="4"/>
  <c r="D1967" i="4" s="1"/>
  <c r="E1967" i="4" s="1"/>
  <c r="C1925" i="4"/>
  <c r="D1925" i="4" s="1"/>
  <c r="E1925" i="4" s="1"/>
  <c r="C1974" i="4"/>
  <c r="D1974" i="4" s="1"/>
  <c r="E1974" i="4" s="1"/>
  <c r="C1941" i="4"/>
  <c r="D1941" i="4" s="1"/>
  <c r="E1941" i="4" s="1"/>
  <c r="C1969" i="4"/>
  <c r="D1969" i="4" s="1"/>
  <c r="E1969" i="4" s="1"/>
  <c r="C1952" i="4"/>
  <c r="D1952" i="4" s="1"/>
  <c r="E1952" i="4" s="1"/>
  <c r="C1963" i="4"/>
  <c r="D1963" i="4" s="1"/>
  <c r="E1963" i="4" s="1"/>
  <c r="C1955" i="4"/>
  <c r="D1955" i="4" s="1"/>
  <c r="E1955" i="4" s="1"/>
  <c r="C1983" i="4"/>
  <c r="D1983" i="4" s="1"/>
  <c r="E1983" i="4" s="1"/>
  <c r="C1961" i="4"/>
  <c r="D1961" i="4" s="1"/>
  <c r="E1961" i="4" s="1"/>
  <c r="C1962" i="4"/>
  <c r="D1962" i="4" s="1"/>
  <c r="E1962" i="4" s="1"/>
  <c r="C1972" i="4"/>
  <c r="D1972" i="4" s="1"/>
  <c r="E1972" i="4" s="1"/>
  <c r="C1964" i="4"/>
  <c r="D1964" i="4" s="1"/>
  <c r="E1964" i="4" s="1"/>
  <c r="C1953" i="4"/>
  <c r="D1953" i="4" s="1"/>
  <c r="E1953" i="4" s="1"/>
  <c r="C1981" i="4"/>
  <c r="D1981" i="4" s="1"/>
  <c r="E1981" i="4" s="1"/>
  <c r="C1948" i="4"/>
  <c r="D1948" i="4" s="1"/>
  <c r="E1948" i="4" s="1"/>
  <c r="C1919" i="4"/>
  <c r="D1919" i="4" s="1"/>
  <c r="E1919" i="4" s="1"/>
  <c r="C1920" i="4"/>
  <c r="D1920" i="4" s="1"/>
  <c r="E1920" i="4" s="1"/>
  <c r="C1924" i="4"/>
  <c r="D1924" i="4" s="1"/>
  <c r="E1924" i="4" s="1"/>
  <c r="C1923" i="4"/>
  <c r="D1923" i="4" s="1"/>
  <c r="E1923" i="4" s="1"/>
  <c r="C1928" i="4"/>
  <c r="D1928" i="4" s="1"/>
  <c r="E1928" i="4" s="1"/>
  <c r="C1921" i="4"/>
  <c r="D1921" i="4" s="1"/>
  <c r="E1921" i="4" s="1"/>
  <c r="C1957" i="4"/>
  <c r="D1957" i="4" s="1"/>
  <c r="E1957" i="4" s="1"/>
  <c r="C1930" i="4"/>
  <c r="D1930" i="4" s="1"/>
  <c r="E1930" i="4" s="1"/>
  <c r="C1927" i="4"/>
  <c r="D1927" i="4" s="1"/>
  <c r="E1927" i="4" s="1"/>
  <c r="C1985" i="4"/>
  <c r="D1985" i="4" s="1"/>
  <c r="E1985" i="4" s="1"/>
  <c r="C1942" i="4"/>
  <c r="D1942" i="4" s="1"/>
  <c r="E1942" i="4" s="1"/>
  <c r="C1934" i="4"/>
  <c r="D1934" i="4" s="1"/>
  <c r="E1934" i="4" s="1"/>
  <c r="C1936" i="4"/>
  <c r="D1936" i="4" s="1"/>
  <c r="E1936" i="4" s="1"/>
  <c r="C1965" i="4"/>
  <c r="D1965" i="4" s="1"/>
  <c r="E1965" i="4" s="1"/>
  <c r="C1933" i="4"/>
  <c r="D1933" i="4" s="1"/>
  <c r="E1933" i="4" s="1"/>
  <c r="C1977" i="4"/>
  <c r="D1977" i="4" s="1"/>
  <c r="E1977" i="4" s="1"/>
  <c r="C1951" i="4"/>
  <c r="D1951" i="4" s="1"/>
  <c r="E1951" i="4" s="1"/>
  <c r="C1943" i="4"/>
  <c r="D1943" i="4" s="1"/>
  <c r="E1943" i="4" s="1"/>
  <c r="C1929" i="4"/>
  <c r="D1929" i="4" s="1"/>
  <c r="E1929" i="4" s="1"/>
  <c r="C1946" i="4"/>
  <c r="D1946" i="4" s="1"/>
  <c r="E1946" i="4" s="1"/>
  <c r="D250" i="2"/>
  <c r="E250" i="2" s="1"/>
  <c r="C2129" i="4"/>
  <c r="D2129" i="4" s="1"/>
  <c r="E2129" i="4" s="1"/>
  <c r="C2091" i="4"/>
  <c r="D2091" i="4" s="1"/>
  <c r="E2091" i="4" s="1"/>
  <c r="C2099" i="4"/>
  <c r="D2099" i="4" s="1"/>
  <c r="E2099" i="4" s="1"/>
  <c r="C2122" i="4"/>
  <c r="D2122" i="4" s="1"/>
  <c r="E2122" i="4" s="1"/>
  <c r="C2116" i="4"/>
  <c r="D2116" i="4" s="1"/>
  <c r="E2116" i="4" s="1"/>
  <c r="C2117" i="4"/>
  <c r="D2117" i="4" s="1"/>
  <c r="E2117" i="4" s="1"/>
  <c r="C2126" i="4"/>
  <c r="D2126" i="4" s="1"/>
  <c r="E2126" i="4" s="1"/>
  <c r="C2095" i="4"/>
  <c r="D2095" i="4" s="1"/>
  <c r="E2095" i="4" s="1"/>
  <c r="C2104" i="4"/>
  <c r="D2104" i="4" s="1"/>
  <c r="E2104" i="4" s="1"/>
  <c r="C2083" i="4"/>
  <c r="D2083" i="4" s="1"/>
  <c r="E2083" i="4" s="1"/>
  <c r="C2130" i="4"/>
  <c r="D2130" i="4" s="1"/>
  <c r="E2130" i="4" s="1"/>
  <c r="C2124" i="4"/>
  <c r="D2124" i="4" s="1"/>
  <c r="E2124" i="4" s="1"/>
  <c r="C2125" i="4"/>
  <c r="D2125" i="4" s="1"/>
  <c r="E2125" i="4" s="1"/>
  <c r="C2115" i="4"/>
  <c r="D2115" i="4" s="1"/>
  <c r="E2115" i="4" s="1"/>
  <c r="C2123" i="4"/>
  <c r="D2123" i="4" s="1"/>
  <c r="E2123" i="4" s="1"/>
  <c r="C2101" i="4"/>
  <c r="D2101" i="4" s="1"/>
  <c r="E2101" i="4" s="1"/>
  <c r="C2118" i="4"/>
  <c r="D2118" i="4" s="1"/>
  <c r="E2118" i="4" s="1"/>
  <c r="C2111" i="4"/>
  <c r="D2111" i="4" s="1"/>
  <c r="E2111" i="4" s="1"/>
  <c r="C2121" i="4"/>
  <c r="D2121" i="4" s="1"/>
  <c r="E2121" i="4" s="1"/>
  <c r="C2109" i="4"/>
  <c r="D2109" i="4" s="1"/>
  <c r="E2109" i="4" s="1"/>
  <c r="C2119" i="4"/>
  <c r="D2119" i="4" s="1"/>
  <c r="E2119" i="4" s="1"/>
  <c r="C2080" i="4"/>
  <c r="D2080" i="4" s="1"/>
  <c r="E2080" i="4" s="1"/>
  <c r="C2082" i="4"/>
  <c r="D2082" i="4" s="1"/>
  <c r="E2082" i="4" s="1"/>
  <c r="C2084" i="4"/>
  <c r="D2084" i="4" s="1"/>
  <c r="E2084" i="4" s="1"/>
  <c r="C2127" i="4"/>
  <c r="D2127" i="4" s="1"/>
  <c r="E2127" i="4" s="1"/>
  <c r="C2088" i="4"/>
  <c r="D2088" i="4" s="1"/>
  <c r="E2088" i="4" s="1"/>
  <c r="C2090" i="4"/>
  <c r="D2090" i="4" s="1"/>
  <c r="E2090" i="4" s="1"/>
  <c r="C2092" i="4"/>
  <c r="D2092" i="4" s="1"/>
  <c r="E2092" i="4" s="1"/>
  <c r="C2096" i="4"/>
  <c r="D2096" i="4" s="1"/>
  <c r="E2096" i="4" s="1"/>
  <c r="C2081" i="4"/>
  <c r="D2081" i="4" s="1"/>
  <c r="E2081" i="4" s="1"/>
  <c r="C2098" i="4"/>
  <c r="D2098" i="4" s="1"/>
  <c r="E2098" i="4" s="1"/>
  <c r="C2100" i="4"/>
  <c r="D2100" i="4" s="1"/>
  <c r="E2100" i="4" s="1"/>
  <c r="C2086" i="4"/>
  <c r="D2086" i="4" s="1"/>
  <c r="E2086" i="4" s="1"/>
  <c r="C2112" i="4"/>
  <c r="D2112" i="4" s="1"/>
  <c r="E2112" i="4" s="1"/>
  <c r="C2089" i="4"/>
  <c r="D2089" i="4" s="1"/>
  <c r="E2089" i="4" s="1"/>
  <c r="C2106" i="4"/>
  <c r="D2106" i="4" s="1"/>
  <c r="E2106" i="4" s="1"/>
  <c r="C2108" i="4"/>
  <c r="D2108" i="4" s="1"/>
  <c r="E2108" i="4" s="1"/>
  <c r="C2094" i="4"/>
  <c r="D2094" i="4" s="1"/>
  <c r="E2094" i="4" s="1"/>
  <c r="C2120" i="4"/>
  <c r="D2120" i="4" s="1"/>
  <c r="E2120" i="4" s="1"/>
  <c r="C2097" i="4"/>
  <c r="D2097" i="4" s="1"/>
  <c r="E2097" i="4" s="1"/>
  <c r="C2107" i="4"/>
  <c r="D2107" i="4" s="1"/>
  <c r="E2107" i="4" s="1"/>
  <c r="C2114" i="4"/>
  <c r="D2114" i="4" s="1"/>
  <c r="E2114" i="4" s="1"/>
  <c r="C2085" i="4"/>
  <c r="D2085" i="4" s="1"/>
  <c r="E2085" i="4" s="1"/>
  <c r="C2102" i="4"/>
  <c r="D2102" i="4" s="1"/>
  <c r="E2102" i="4" s="1"/>
  <c r="C2087" i="4"/>
  <c r="D2087" i="4" s="1"/>
  <c r="E2087" i="4" s="1"/>
  <c r="C2128" i="4"/>
  <c r="D2128" i="4" s="1"/>
  <c r="E2128" i="4" s="1"/>
  <c r="C2105" i="4"/>
  <c r="D2105" i="4" s="1"/>
  <c r="E2105" i="4" s="1"/>
  <c r="C2093" i="4"/>
  <c r="D2093" i="4" s="1"/>
  <c r="E2093" i="4" s="1"/>
  <c r="C2110" i="4"/>
  <c r="D2110" i="4" s="1"/>
  <c r="E2110" i="4" s="1"/>
  <c r="C2103" i="4"/>
  <c r="D2103" i="4" s="1"/>
  <c r="E2103" i="4" s="1"/>
  <c r="C2113" i="4"/>
  <c r="D2113" i="4" s="1"/>
  <c r="E2113" i="4" s="1"/>
  <c r="D258" i="2"/>
  <c r="E258" i="2" s="1"/>
  <c r="C2704" i="4"/>
  <c r="D2704" i="4" s="1"/>
  <c r="E2704" i="4" s="1"/>
  <c r="C2682" i="4"/>
  <c r="D2682" i="4" s="1"/>
  <c r="E2682" i="4" s="1"/>
  <c r="C2674" i="4"/>
  <c r="D2674" i="4" s="1"/>
  <c r="E2674" i="4" s="1"/>
  <c r="C2697" i="4"/>
  <c r="D2697" i="4" s="1"/>
  <c r="E2697" i="4" s="1"/>
  <c r="C2690" i="4"/>
  <c r="D2690" i="4" s="1"/>
  <c r="E2690" i="4" s="1"/>
  <c r="C2676" i="4"/>
  <c r="D2676" i="4" s="1"/>
  <c r="E2676" i="4" s="1"/>
  <c r="C2700" i="4"/>
  <c r="D2700" i="4" s="1"/>
  <c r="E2700" i="4" s="1"/>
  <c r="C2687" i="4"/>
  <c r="D2687" i="4" s="1"/>
  <c r="E2687" i="4" s="1"/>
  <c r="C2673" i="4"/>
  <c r="D2673" i="4" s="1"/>
  <c r="E2673" i="4" s="1"/>
  <c r="C2684" i="4"/>
  <c r="D2684" i="4" s="1"/>
  <c r="E2684" i="4" s="1"/>
  <c r="C2670" i="4"/>
  <c r="D2670" i="4" s="1"/>
  <c r="E2670" i="4" s="1"/>
  <c r="C2695" i="4"/>
  <c r="D2695" i="4" s="1"/>
  <c r="E2695" i="4" s="1"/>
  <c r="C2681" i="4"/>
  <c r="D2681" i="4" s="1"/>
  <c r="E2681" i="4" s="1"/>
  <c r="C2667" i="4"/>
  <c r="D2667" i="4" s="1"/>
  <c r="E2667" i="4" s="1"/>
  <c r="C2692" i="4"/>
  <c r="D2692" i="4" s="1"/>
  <c r="E2692" i="4" s="1"/>
  <c r="C2678" i="4"/>
  <c r="D2678" i="4" s="1"/>
  <c r="E2678" i="4" s="1"/>
  <c r="C2702" i="4"/>
  <c r="D2702" i="4" s="1"/>
  <c r="E2702" i="4" s="1"/>
  <c r="C2689" i="4"/>
  <c r="D2689" i="4" s="1"/>
  <c r="E2689" i="4" s="1"/>
  <c r="C2675" i="4"/>
  <c r="D2675" i="4" s="1"/>
  <c r="E2675" i="4" s="1"/>
  <c r="C2699" i="4"/>
  <c r="D2699" i="4" s="1"/>
  <c r="E2699" i="4" s="1"/>
  <c r="C2686" i="4"/>
  <c r="D2686" i="4" s="1"/>
  <c r="E2686" i="4" s="1"/>
  <c r="C2672" i="4"/>
  <c r="D2672" i="4" s="1"/>
  <c r="E2672" i="4" s="1"/>
  <c r="C2666" i="4"/>
  <c r="D2666" i="4" s="1"/>
  <c r="E2666" i="4" s="1"/>
  <c r="C2691" i="4"/>
  <c r="D2691" i="4" s="1"/>
  <c r="E2691" i="4" s="1"/>
  <c r="C2677" i="4"/>
  <c r="D2677" i="4" s="1"/>
  <c r="E2677" i="4" s="1"/>
  <c r="C2701" i="4"/>
  <c r="D2701" i="4" s="1"/>
  <c r="E2701" i="4" s="1"/>
  <c r="C2688" i="4"/>
  <c r="D2688" i="4" s="1"/>
  <c r="E2688" i="4" s="1"/>
  <c r="C2671" i="4"/>
  <c r="D2671" i="4" s="1"/>
  <c r="E2671" i="4" s="1"/>
  <c r="C2683" i="4"/>
  <c r="D2683" i="4" s="1"/>
  <c r="E2683" i="4" s="1"/>
  <c r="C2679" i="4"/>
  <c r="D2679" i="4" s="1"/>
  <c r="E2679" i="4" s="1"/>
  <c r="C2698" i="4"/>
  <c r="D2698" i="4" s="1"/>
  <c r="E2698" i="4" s="1"/>
  <c r="C2680" i="4"/>
  <c r="D2680" i="4" s="1"/>
  <c r="E2680" i="4" s="1"/>
  <c r="C2668" i="4"/>
  <c r="D2668" i="4" s="1"/>
  <c r="E2668" i="4" s="1"/>
  <c r="C2696" i="4"/>
  <c r="D2696" i="4" s="1"/>
  <c r="E2696" i="4" s="1"/>
  <c r="C2669" i="4"/>
  <c r="D2669" i="4" s="1"/>
  <c r="E2669" i="4" s="1"/>
  <c r="C2703" i="4"/>
  <c r="D2703" i="4" s="1"/>
  <c r="E2703" i="4" s="1"/>
  <c r="C2685" i="4"/>
  <c r="D2685" i="4" s="1"/>
  <c r="E2685" i="4" s="1"/>
  <c r="C2693" i="4"/>
  <c r="D2693" i="4" s="1"/>
  <c r="E2693" i="4" s="1"/>
  <c r="C2694" i="4"/>
  <c r="D2694" i="4" s="1"/>
  <c r="E2694" i="4" s="1"/>
  <c r="D323" i="2"/>
  <c r="E323" i="2" s="1"/>
  <c r="C2073" i="4"/>
  <c r="D2073" i="4" s="1"/>
  <c r="E2073" i="4" s="1"/>
  <c r="C2005" i="4"/>
  <c r="D2005" i="4" s="1"/>
  <c r="E2005" i="4" s="1"/>
  <c r="C1994" i="4"/>
  <c r="D1994" i="4" s="1"/>
  <c r="E1994" i="4" s="1"/>
  <c r="C2042" i="4"/>
  <c r="D2042" i="4" s="1"/>
  <c r="E2042" i="4" s="1"/>
  <c r="C2018" i="4"/>
  <c r="D2018" i="4" s="1"/>
  <c r="E2018" i="4" s="1"/>
  <c r="C2069" i="4"/>
  <c r="D2069" i="4" s="1"/>
  <c r="E2069" i="4" s="1"/>
  <c r="C2056" i="4"/>
  <c r="D2056" i="4" s="1"/>
  <c r="E2056" i="4" s="1"/>
  <c r="C2040" i="4"/>
  <c r="D2040" i="4" s="1"/>
  <c r="E2040" i="4" s="1"/>
  <c r="C2016" i="4"/>
  <c r="D2016" i="4" s="1"/>
  <c r="E2016" i="4" s="1"/>
  <c r="C2068" i="4"/>
  <c r="D2068" i="4" s="1"/>
  <c r="E2068" i="4" s="1"/>
  <c r="C2055" i="4"/>
  <c r="D2055" i="4" s="1"/>
  <c r="E2055" i="4" s="1"/>
  <c r="C2034" i="4"/>
  <c r="D2034" i="4" s="1"/>
  <c r="E2034" i="4" s="1"/>
  <c r="C2015" i="4"/>
  <c r="D2015" i="4" s="1"/>
  <c r="E2015" i="4" s="1"/>
  <c r="C2078" i="4"/>
  <c r="D2078" i="4" s="1"/>
  <c r="E2078" i="4" s="1"/>
  <c r="C2063" i="4"/>
  <c r="D2063" i="4" s="1"/>
  <c r="E2063" i="4" s="1"/>
  <c r="C1986" i="4"/>
  <c r="D1986" i="4" s="1"/>
  <c r="E1986" i="4" s="1"/>
  <c r="C2025" i="4"/>
  <c r="D2025" i="4" s="1"/>
  <c r="E2025" i="4" s="1"/>
  <c r="C2007" i="4"/>
  <c r="D2007" i="4" s="1"/>
  <c r="E2007" i="4" s="1"/>
  <c r="C1996" i="4"/>
  <c r="D1996" i="4" s="1"/>
  <c r="E1996" i="4" s="1"/>
  <c r="C2024" i="4"/>
  <c r="D2024" i="4" s="1"/>
  <c r="E2024" i="4" s="1"/>
  <c r="C2060" i="4"/>
  <c r="D2060" i="4" s="1"/>
  <c r="E2060" i="4" s="1"/>
  <c r="C2022" i="4"/>
  <c r="D2022" i="4" s="1"/>
  <c r="E2022" i="4" s="1"/>
  <c r="C2054" i="4"/>
  <c r="D2054" i="4" s="1"/>
  <c r="E2054" i="4" s="1"/>
  <c r="C2012" i="4"/>
  <c r="D2012" i="4" s="1"/>
  <c r="E2012" i="4" s="1"/>
  <c r="C2051" i="4"/>
  <c r="D2051" i="4" s="1"/>
  <c r="E2051" i="4" s="1"/>
  <c r="C2009" i="4"/>
  <c r="D2009" i="4" s="1"/>
  <c r="E2009" i="4" s="1"/>
  <c r="C2000" i="4"/>
  <c r="D2000" i="4" s="1"/>
  <c r="E2000" i="4" s="1"/>
  <c r="C2077" i="4"/>
  <c r="D2077" i="4" s="1"/>
  <c r="E2077" i="4" s="1"/>
  <c r="C2049" i="4"/>
  <c r="D2049" i="4" s="1"/>
  <c r="E2049" i="4" s="1"/>
  <c r="C2006" i="4"/>
  <c r="D2006" i="4" s="1"/>
  <c r="E2006" i="4" s="1"/>
  <c r="C2075" i="4"/>
  <c r="D2075" i="4" s="1"/>
  <c r="E2075" i="4" s="1"/>
  <c r="C2043" i="4"/>
  <c r="D2043" i="4" s="1"/>
  <c r="E2043" i="4" s="1"/>
  <c r="C2065" i="4"/>
  <c r="D2065" i="4" s="1"/>
  <c r="E2065" i="4" s="1"/>
  <c r="C2033" i="4"/>
  <c r="D2033" i="4" s="1"/>
  <c r="E2033" i="4" s="1"/>
  <c r="C2031" i="4"/>
  <c r="D2031" i="4" s="1"/>
  <c r="E2031" i="4" s="1"/>
  <c r="C2023" i="4"/>
  <c r="D2023" i="4" s="1"/>
  <c r="E2023" i="4" s="1"/>
  <c r="C2076" i="4"/>
  <c r="D2076" i="4" s="1"/>
  <c r="E2076" i="4" s="1"/>
  <c r="C2044" i="4"/>
  <c r="D2044" i="4" s="1"/>
  <c r="E2044" i="4" s="1"/>
  <c r="C1997" i="4"/>
  <c r="D1997" i="4" s="1"/>
  <c r="E1997" i="4" s="1"/>
  <c r="C2053" i="4"/>
  <c r="D2053" i="4" s="1"/>
  <c r="E2053" i="4" s="1"/>
  <c r="C1998" i="4"/>
  <c r="D1998" i="4" s="1"/>
  <c r="E1998" i="4" s="1"/>
  <c r="C1991" i="4"/>
  <c r="D1991" i="4" s="1"/>
  <c r="E1991" i="4" s="1"/>
  <c r="C2032" i="4"/>
  <c r="D2032" i="4" s="1"/>
  <c r="E2032" i="4" s="1"/>
  <c r="C2052" i="4"/>
  <c r="D2052" i="4" s="1"/>
  <c r="E2052" i="4" s="1"/>
  <c r="C2066" i="4"/>
  <c r="D2066" i="4" s="1"/>
  <c r="E2066" i="4" s="1"/>
  <c r="C1993" i="4"/>
  <c r="D1993" i="4" s="1"/>
  <c r="E1993" i="4" s="1"/>
  <c r="C2011" i="4"/>
  <c r="D2011" i="4" s="1"/>
  <c r="E2011" i="4" s="1"/>
  <c r="C2067" i="4"/>
  <c r="D2067" i="4" s="1"/>
  <c r="E2067" i="4" s="1"/>
  <c r="C1995" i="4"/>
  <c r="D1995" i="4" s="1"/>
  <c r="E1995" i="4" s="1"/>
  <c r="C2041" i="4"/>
  <c r="D2041" i="4" s="1"/>
  <c r="E2041" i="4" s="1"/>
  <c r="C1992" i="4"/>
  <c r="D1992" i="4" s="1"/>
  <c r="E1992" i="4" s="1"/>
  <c r="C2071" i="4"/>
  <c r="D2071" i="4" s="1"/>
  <c r="E2071" i="4" s="1"/>
  <c r="C2062" i="4"/>
  <c r="D2062" i="4" s="1"/>
  <c r="E2062" i="4" s="1"/>
  <c r="C2020" i="4"/>
  <c r="D2020" i="4" s="1"/>
  <c r="E2020" i="4" s="1"/>
  <c r="C2074" i="4"/>
  <c r="D2074" i="4" s="1"/>
  <c r="E2074" i="4" s="1"/>
  <c r="C2013" i="4"/>
  <c r="D2013" i="4" s="1"/>
  <c r="E2013" i="4" s="1"/>
  <c r="C1999" i="4"/>
  <c r="D1999" i="4" s="1"/>
  <c r="E1999" i="4" s="1"/>
  <c r="C2050" i="4"/>
  <c r="D2050" i="4" s="1"/>
  <c r="E2050" i="4" s="1"/>
  <c r="C2061" i="4"/>
  <c r="D2061" i="4" s="1"/>
  <c r="E2061" i="4" s="1"/>
  <c r="C2027" i="4"/>
  <c r="D2027" i="4" s="1"/>
  <c r="E2027" i="4" s="1"/>
  <c r="C2010" i="4"/>
  <c r="D2010" i="4" s="1"/>
  <c r="E2010" i="4" s="1"/>
  <c r="C2002" i="4"/>
  <c r="D2002" i="4" s="1"/>
  <c r="E2002" i="4" s="1"/>
  <c r="C2059" i="4"/>
  <c r="D2059" i="4" s="1"/>
  <c r="E2059" i="4" s="1"/>
  <c r="C2017" i="4"/>
  <c r="D2017" i="4" s="1"/>
  <c r="E2017" i="4" s="1"/>
  <c r="C2070" i="4"/>
  <c r="D2070" i="4" s="1"/>
  <c r="E2070" i="4" s="1"/>
  <c r="C2046" i="4"/>
  <c r="D2046" i="4" s="1"/>
  <c r="E2046" i="4" s="1"/>
  <c r="C2028" i="4"/>
  <c r="D2028" i="4" s="1"/>
  <c r="E2028" i="4" s="1"/>
  <c r="C2048" i="4"/>
  <c r="D2048" i="4" s="1"/>
  <c r="E2048" i="4" s="1"/>
  <c r="C1990" i="4"/>
  <c r="D1990" i="4" s="1"/>
  <c r="E1990" i="4" s="1"/>
  <c r="C2047" i="4"/>
  <c r="D2047" i="4" s="1"/>
  <c r="E2047" i="4" s="1"/>
  <c r="C2021" i="4"/>
  <c r="D2021" i="4" s="1"/>
  <c r="E2021" i="4" s="1"/>
  <c r="C2064" i="4"/>
  <c r="D2064" i="4" s="1"/>
  <c r="E2064" i="4" s="1"/>
  <c r="C2008" i="4"/>
  <c r="D2008" i="4" s="1"/>
  <c r="E2008" i="4" s="1"/>
  <c r="C2072" i="4"/>
  <c r="D2072" i="4" s="1"/>
  <c r="E2072" i="4" s="1"/>
  <c r="C2029" i="4"/>
  <c r="D2029" i="4" s="1"/>
  <c r="E2029" i="4" s="1"/>
  <c r="C2004" i="4"/>
  <c r="D2004" i="4" s="1"/>
  <c r="E2004" i="4" s="1"/>
  <c r="C2026" i="4"/>
  <c r="D2026" i="4" s="1"/>
  <c r="E2026" i="4" s="1"/>
  <c r="C2037" i="4"/>
  <c r="D2037" i="4" s="1"/>
  <c r="E2037" i="4" s="1"/>
  <c r="C2035" i="4"/>
  <c r="D2035" i="4" s="1"/>
  <c r="E2035" i="4" s="1"/>
  <c r="C2045" i="4"/>
  <c r="D2045" i="4" s="1"/>
  <c r="E2045" i="4" s="1"/>
  <c r="C2001" i="4"/>
  <c r="D2001" i="4" s="1"/>
  <c r="E2001" i="4" s="1"/>
  <c r="C2030" i="4"/>
  <c r="D2030" i="4" s="1"/>
  <c r="E2030" i="4" s="1"/>
  <c r="C1987" i="4"/>
  <c r="D1987" i="4" s="1"/>
  <c r="E1987" i="4" s="1"/>
  <c r="C2079" i="4"/>
  <c r="D2079" i="4" s="1"/>
  <c r="E2079" i="4" s="1"/>
  <c r="C2036" i="4"/>
  <c r="D2036" i="4" s="1"/>
  <c r="E2036" i="4" s="1"/>
  <c r="C2039" i="4"/>
  <c r="D2039" i="4" s="1"/>
  <c r="E2039" i="4" s="1"/>
  <c r="C2003" i="4"/>
  <c r="D2003" i="4" s="1"/>
  <c r="E2003" i="4" s="1"/>
  <c r="C1988" i="4"/>
  <c r="D1988" i="4" s="1"/>
  <c r="E1988" i="4" s="1"/>
  <c r="C2019" i="4"/>
  <c r="D2019" i="4" s="1"/>
  <c r="E2019" i="4" s="1"/>
  <c r="C1989" i="4"/>
  <c r="D1989" i="4" s="1"/>
  <c r="E1989" i="4" s="1"/>
  <c r="C2014" i="4"/>
  <c r="D2014" i="4" s="1"/>
  <c r="E2014" i="4" s="1"/>
  <c r="C2057" i="4"/>
  <c r="D2057" i="4" s="1"/>
  <c r="E2057" i="4" s="1"/>
  <c r="C2038" i="4"/>
  <c r="D2038" i="4" s="1"/>
  <c r="E2038" i="4" s="1"/>
  <c r="C2058" i="4"/>
  <c r="D2058" i="4" s="1"/>
  <c r="E2058" i="4" s="1"/>
  <c r="D254" i="2"/>
  <c r="E254" i="2" s="1"/>
  <c r="C2834" i="4"/>
  <c r="D2834" i="4" s="1"/>
  <c r="E2834" i="4" s="1"/>
  <c r="C2835" i="4"/>
  <c r="D2835" i="4" s="1"/>
  <c r="E2835" i="4" s="1"/>
  <c r="C2831" i="4"/>
  <c r="D2831" i="4" s="1"/>
  <c r="E2831" i="4" s="1"/>
  <c r="C2827" i="4"/>
  <c r="D2827" i="4" s="1"/>
  <c r="E2827" i="4" s="1"/>
  <c r="C2828" i="4"/>
  <c r="D2828" i="4" s="1"/>
  <c r="E2828" i="4" s="1"/>
  <c r="C2825" i="4"/>
  <c r="D2825" i="4" s="1"/>
  <c r="E2825" i="4" s="1"/>
  <c r="C2833" i="4"/>
  <c r="D2833" i="4" s="1"/>
  <c r="E2833" i="4" s="1"/>
  <c r="C2826" i="4"/>
  <c r="D2826" i="4" s="1"/>
  <c r="E2826" i="4" s="1"/>
  <c r="C2830" i="4"/>
  <c r="D2830" i="4" s="1"/>
  <c r="E2830" i="4" s="1"/>
  <c r="C2829" i="4"/>
  <c r="D2829" i="4" s="1"/>
  <c r="E2829" i="4" s="1"/>
  <c r="C2824" i="4"/>
  <c r="D2824" i="4" s="1"/>
  <c r="E2824" i="4" s="1"/>
  <c r="C2832" i="4"/>
  <c r="D2832" i="4" s="1"/>
  <c r="E2832" i="4" s="1"/>
  <c r="D343" i="2"/>
  <c r="E343" i="2" s="1"/>
  <c r="C1848" i="4"/>
  <c r="D1848" i="4" s="1"/>
  <c r="E1848" i="4" s="1"/>
  <c r="C1892" i="4"/>
  <c r="D1892" i="4" s="1"/>
  <c r="E1892" i="4" s="1"/>
  <c r="C1877" i="4"/>
  <c r="D1877" i="4" s="1"/>
  <c r="E1877" i="4" s="1"/>
  <c r="C1862" i="4"/>
  <c r="D1862" i="4" s="1"/>
  <c r="E1862" i="4" s="1"/>
  <c r="C1878" i="4"/>
  <c r="D1878" i="4" s="1"/>
  <c r="E1878" i="4" s="1"/>
  <c r="C1907" i="4"/>
  <c r="D1907" i="4" s="1"/>
  <c r="E1907" i="4" s="1"/>
  <c r="C1855" i="4"/>
  <c r="D1855" i="4" s="1"/>
  <c r="E1855" i="4" s="1"/>
  <c r="C1856" i="4"/>
  <c r="D1856" i="4" s="1"/>
  <c r="E1856" i="4" s="1"/>
  <c r="C1917" i="4"/>
  <c r="D1917" i="4" s="1"/>
  <c r="E1917" i="4" s="1"/>
  <c r="C1902" i="4"/>
  <c r="D1902" i="4" s="1"/>
  <c r="E1902" i="4" s="1"/>
  <c r="C1888" i="4"/>
  <c r="D1888" i="4" s="1"/>
  <c r="E1888" i="4" s="1"/>
  <c r="C1881" i="4"/>
  <c r="D1881" i="4" s="1"/>
  <c r="E1881" i="4" s="1"/>
  <c r="C1875" i="4"/>
  <c r="D1875" i="4" s="1"/>
  <c r="E1875" i="4" s="1"/>
  <c r="C1868" i="4"/>
  <c r="D1868" i="4" s="1"/>
  <c r="E1868" i="4" s="1"/>
  <c r="C1914" i="4"/>
  <c r="D1914" i="4" s="1"/>
  <c r="E1914" i="4" s="1"/>
  <c r="C1916" i="4"/>
  <c r="D1916" i="4" s="1"/>
  <c r="E1916" i="4" s="1"/>
  <c r="C1879" i="4"/>
  <c r="D1879" i="4" s="1"/>
  <c r="E1879" i="4" s="1"/>
  <c r="C1872" i="4"/>
  <c r="D1872" i="4" s="1"/>
  <c r="E1872" i="4" s="1"/>
  <c r="C1865" i="4"/>
  <c r="D1865" i="4" s="1"/>
  <c r="E1865" i="4" s="1"/>
  <c r="C1866" i="4"/>
  <c r="D1866" i="4" s="1"/>
  <c r="E1866" i="4" s="1"/>
  <c r="C1867" i="4"/>
  <c r="D1867" i="4" s="1"/>
  <c r="E1867" i="4" s="1"/>
  <c r="C1876" i="4"/>
  <c r="D1876" i="4" s="1"/>
  <c r="E1876" i="4" s="1"/>
  <c r="C1863" i="4"/>
  <c r="D1863" i="4" s="1"/>
  <c r="E1863" i="4" s="1"/>
  <c r="C1886" i="4"/>
  <c r="D1886" i="4" s="1"/>
  <c r="E1886" i="4" s="1"/>
  <c r="C1880" i="4"/>
  <c r="D1880" i="4" s="1"/>
  <c r="E1880" i="4" s="1"/>
  <c r="C1873" i="4"/>
  <c r="D1873" i="4" s="1"/>
  <c r="E1873" i="4" s="1"/>
  <c r="C1874" i="4"/>
  <c r="D1874" i="4" s="1"/>
  <c r="E1874" i="4" s="1"/>
  <c r="C1882" i="4"/>
  <c r="D1882" i="4" s="1"/>
  <c r="E1882" i="4" s="1"/>
  <c r="C1883" i="4"/>
  <c r="D1883" i="4" s="1"/>
  <c r="E1883" i="4" s="1"/>
  <c r="C1908" i="4"/>
  <c r="D1908" i="4" s="1"/>
  <c r="E1908" i="4" s="1"/>
  <c r="C1893" i="4"/>
  <c r="D1893" i="4" s="1"/>
  <c r="E1893" i="4" s="1"/>
  <c r="C1894" i="4"/>
  <c r="D1894" i="4" s="1"/>
  <c r="E1894" i="4" s="1"/>
  <c r="C1887" i="4"/>
  <c r="D1887" i="4" s="1"/>
  <c r="E1887" i="4" s="1"/>
  <c r="C1847" i="4"/>
  <c r="D1847" i="4" s="1"/>
  <c r="E1847" i="4" s="1"/>
  <c r="C1889" i="4"/>
  <c r="D1889" i="4" s="1"/>
  <c r="E1889" i="4" s="1"/>
  <c r="C1890" i="4"/>
  <c r="D1890" i="4" s="1"/>
  <c r="E1890" i="4" s="1"/>
  <c r="C1891" i="4"/>
  <c r="D1891" i="4" s="1"/>
  <c r="E1891" i="4" s="1"/>
  <c r="C1869" i="4"/>
  <c r="D1869" i="4" s="1"/>
  <c r="E1869" i="4" s="1"/>
  <c r="C1901" i="4"/>
  <c r="D1901" i="4" s="1"/>
  <c r="E1901" i="4" s="1"/>
  <c r="C1895" i="4"/>
  <c r="D1895" i="4" s="1"/>
  <c r="E1895" i="4" s="1"/>
  <c r="C1896" i="4"/>
  <c r="D1896" i="4" s="1"/>
  <c r="E1896" i="4" s="1"/>
  <c r="C1897" i="4"/>
  <c r="D1897" i="4" s="1"/>
  <c r="E1897" i="4" s="1"/>
  <c r="C1898" i="4"/>
  <c r="D1898" i="4" s="1"/>
  <c r="E1898" i="4" s="1"/>
  <c r="C1899" i="4"/>
  <c r="D1899" i="4" s="1"/>
  <c r="E1899" i="4" s="1"/>
  <c r="C1854" i="4"/>
  <c r="D1854" i="4" s="1"/>
  <c r="E1854" i="4" s="1"/>
  <c r="C1900" i="4"/>
  <c r="D1900" i="4" s="1"/>
  <c r="E1900" i="4" s="1"/>
  <c r="C1909" i="4"/>
  <c r="D1909" i="4" s="1"/>
  <c r="E1909" i="4" s="1"/>
  <c r="C1910" i="4"/>
  <c r="D1910" i="4" s="1"/>
  <c r="E1910" i="4" s="1"/>
  <c r="C1903" i="4"/>
  <c r="D1903" i="4" s="1"/>
  <c r="E1903" i="4" s="1"/>
  <c r="C1904" i="4"/>
  <c r="D1904" i="4" s="1"/>
  <c r="E1904" i="4" s="1"/>
  <c r="C1905" i="4"/>
  <c r="D1905" i="4" s="1"/>
  <c r="E1905" i="4" s="1"/>
  <c r="C1906" i="4"/>
  <c r="D1906" i="4" s="1"/>
  <c r="E1906" i="4" s="1"/>
  <c r="C1884" i="4"/>
  <c r="D1884" i="4" s="1"/>
  <c r="E1884" i="4" s="1"/>
  <c r="C1870" i="4"/>
  <c r="D1870" i="4" s="1"/>
  <c r="E1870" i="4" s="1"/>
  <c r="C1849" i="4"/>
  <c r="D1849" i="4" s="1"/>
  <c r="E1849" i="4" s="1"/>
  <c r="C1918" i="4"/>
  <c r="D1918" i="4" s="1"/>
  <c r="E1918" i="4" s="1"/>
  <c r="C1911" i="4"/>
  <c r="D1911" i="4" s="1"/>
  <c r="E1911" i="4" s="1"/>
  <c r="C1912" i="4"/>
  <c r="D1912" i="4" s="1"/>
  <c r="E1912" i="4" s="1"/>
  <c r="C1913" i="4"/>
  <c r="D1913" i="4" s="1"/>
  <c r="E1913" i="4" s="1"/>
  <c r="C1915" i="4"/>
  <c r="D1915" i="4" s="1"/>
  <c r="E1915" i="4" s="1"/>
  <c r="C1864" i="4"/>
  <c r="D1864" i="4" s="1"/>
  <c r="E1864" i="4" s="1"/>
  <c r="C1857" i="4"/>
  <c r="D1857" i="4" s="1"/>
  <c r="E1857" i="4" s="1"/>
  <c r="C1850" i="4"/>
  <c r="D1850" i="4" s="1"/>
  <c r="E1850" i="4" s="1"/>
  <c r="C1851" i="4"/>
  <c r="D1851" i="4" s="1"/>
  <c r="E1851" i="4" s="1"/>
  <c r="C1852" i="4"/>
  <c r="D1852" i="4" s="1"/>
  <c r="E1852" i="4" s="1"/>
  <c r="C1853" i="4"/>
  <c r="D1853" i="4" s="1"/>
  <c r="E1853" i="4" s="1"/>
  <c r="C1885" i="4"/>
  <c r="D1885" i="4" s="1"/>
  <c r="E1885" i="4" s="1"/>
  <c r="C1871" i="4"/>
  <c r="D1871" i="4" s="1"/>
  <c r="E1871" i="4" s="1"/>
  <c r="C1846" i="4"/>
  <c r="D1846" i="4" s="1"/>
  <c r="E1846" i="4" s="1"/>
  <c r="C1858" i="4"/>
  <c r="D1858" i="4" s="1"/>
  <c r="E1858" i="4" s="1"/>
  <c r="C1859" i="4"/>
  <c r="D1859" i="4" s="1"/>
  <c r="E1859" i="4" s="1"/>
  <c r="C1860" i="4"/>
  <c r="D1860" i="4" s="1"/>
  <c r="E1860" i="4" s="1"/>
  <c r="C1861" i="4"/>
  <c r="D1861" i="4" s="1"/>
  <c r="E1861" i="4" s="1"/>
  <c r="D241" i="2"/>
  <c r="E241" i="2" s="1"/>
  <c r="C1716" i="4"/>
  <c r="D1716" i="4" s="1"/>
  <c r="E1716" i="4" s="1"/>
  <c r="C1714" i="4"/>
  <c r="D1714" i="4" s="1"/>
  <c r="E1714" i="4" s="1"/>
  <c r="C1698" i="4"/>
  <c r="D1698" i="4" s="1"/>
  <c r="E1698" i="4" s="1"/>
  <c r="C1685" i="4"/>
  <c r="D1685" i="4" s="1"/>
  <c r="E1685" i="4" s="1"/>
  <c r="C1673" i="4"/>
  <c r="D1673" i="4" s="1"/>
  <c r="E1673" i="4" s="1"/>
  <c r="C1664" i="4"/>
  <c r="D1664" i="4" s="1"/>
  <c r="E1664" i="4" s="1"/>
  <c r="C1656" i="4"/>
  <c r="D1656" i="4" s="1"/>
  <c r="E1656" i="4" s="1"/>
  <c r="C1648" i="4"/>
  <c r="D1648" i="4" s="1"/>
  <c r="E1648" i="4" s="1"/>
  <c r="C1640" i="4"/>
  <c r="D1640" i="4" s="1"/>
  <c r="E1640" i="4" s="1"/>
  <c r="C1632" i="4"/>
  <c r="D1632" i="4" s="1"/>
  <c r="E1632" i="4" s="1"/>
  <c r="C1624" i="4"/>
  <c r="D1624" i="4" s="1"/>
  <c r="E1624" i="4" s="1"/>
  <c r="C1616" i="4"/>
  <c r="D1616" i="4" s="1"/>
  <c r="E1616" i="4" s="1"/>
  <c r="C1608" i="4"/>
  <c r="D1608" i="4" s="1"/>
  <c r="E1608" i="4" s="1"/>
  <c r="C1652" i="4"/>
  <c r="D1652" i="4" s="1"/>
  <c r="E1652" i="4" s="1"/>
  <c r="C1649" i="4"/>
  <c r="D1649" i="4" s="1"/>
  <c r="E1649" i="4" s="1"/>
  <c r="C1712" i="4"/>
  <c r="D1712" i="4" s="1"/>
  <c r="E1712" i="4" s="1"/>
  <c r="C1697" i="4"/>
  <c r="D1697" i="4" s="1"/>
  <c r="E1697" i="4" s="1"/>
  <c r="C1684" i="4"/>
  <c r="D1684" i="4" s="1"/>
  <c r="E1684" i="4" s="1"/>
  <c r="C1672" i="4"/>
  <c r="D1672" i="4" s="1"/>
  <c r="E1672" i="4" s="1"/>
  <c r="C1663" i="4"/>
  <c r="D1663" i="4" s="1"/>
  <c r="E1663" i="4" s="1"/>
  <c r="C1655" i="4"/>
  <c r="D1655" i="4" s="1"/>
  <c r="E1655" i="4" s="1"/>
  <c r="C1647" i="4"/>
  <c r="D1647" i="4" s="1"/>
  <c r="E1647" i="4" s="1"/>
  <c r="C1639" i="4"/>
  <c r="D1639" i="4" s="1"/>
  <c r="E1639" i="4" s="1"/>
  <c r="C1631" i="4"/>
  <c r="D1631" i="4" s="1"/>
  <c r="E1631" i="4" s="1"/>
  <c r="C1623" i="4"/>
  <c r="D1623" i="4" s="1"/>
  <c r="E1623" i="4" s="1"/>
  <c r="C1615" i="4"/>
  <c r="D1615" i="4" s="1"/>
  <c r="E1615" i="4" s="1"/>
  <c r="C1607" i="4"/>
  <c r="D1607" i="4" s="1"/>
  <c r="E1607" i="4" s="1"/>
  <c r="C1660" i="4"/>
  <c r="D1660" i="4" s="1"/>
  <c r="E1660" i="4" s="1"/>
  <c r="C1602" i="4"/>
  <c r="D1602" i="4" s="1"/>
  <c r="E1602" i="4" s="1"/>
  <c r="C1625" i="4"/>
  <c r="D1625" i="4" s="1"/>
  <c r="E1625" i="4" s="1"/>
  <c r="C1710" i="4"/>
  <c r="D1710" i="4" s="1"/>
  <c r="E1710" i="4" s="1"/>
  <c r="C1600" i="4"/>
  <c r="D1600" i="4" s="1"/>
  <c r="E1600" i="4" s="1"/>
  <c r="C1683" i="4"/>
  <c r="D1683" i="4" s="1"/>
  <c r="E1683" i="4" s="1"/>
  <c r="C1671" i="4"/>
  <c r="D1671" i="4" s="1"/>
  <c r="E1671" i="4" s="1"/>
  <c r="C1662" i="4"/>
  <c r="D1662" i="4" s="1"/>
  <c r="E1662" i="4" s="1"/>
  <c r="C1654" i="4"/>
  <c r="D1654" i="4" s="1"/>
  <c r="E1654" i="4" s="1"/>
  <c r="C1646" i="4"/>
  <c r="D1646" i="4" s="1"/>
  <c r="E1646" i="4" s="1"/>
  <c r="C1638" i="4"/>
  <c r="D1638" i="4" s="1"/>
  <c r="E1638" i="4" s="1"/>
  <c r="C1630" i="4"/>
  <c r="D1630" i="4" s="1"/>
  <c r="E1630" i="4" s="1"/>
  <c r="C1622" i="4"/>
  <c r="D1622" i="4" s="1"/>
  <c r="E1622" i="4" s="1"/>
  <c r="C1614" i="4"/>
  <c r="D1614" i="4" s="1"/>
  <c r="E1614" i="4" s="1"/>
  <c r="C1606" i="4"/>
  <c r="D1606" i="4" s="1"/>
  <c r="E1606" i="4" s="1"/>
  <c r="C1668" i="4"/>
  <c r="D1668" i="4" s="1"/>
  <c r="E1668" i="4" s="1"/>
  <c r="C1601" i="4"/>
  <c r="D1601" i="4" s="1"/>
  <c r="E1601" i="4" s="1"/>
  <c r="C1599" i="4"/>
  <c r="D1599" i="4" s="1"/>
  <c r="E1599" i="4" s="1"/>
  <c r="C1681" i="4"/>
  <c r="D1681" i="4" s="1"/>
  <c r="E1681" i="4" s="1"/>
  <c r="C1669" i="4"/>
  <c r="D1669" i="4" s="1"/>
  <c r="E1669" i="4" s="1"/>
  <c r="C1661" i="4"/>
  <c r="D1661" i="4" s="1"/>
  <c r="E1661" i="4" s="1"/>
  <c r="C1653" i="4"/>
  <c r="D1653" i="4" s="1"/>
  <c r="E1653" i="4" s="1"/>
  <c r="C1645" i="4"/>
  <c r="D1645" i="4" s="1"/>
  <c r="E1645" i="4" s="1"/>
  <c r="C1637" i="4"/>
  <c r="D1637" i="4" s="1"/>
  <c r="E1637" i="4" s="1"/>
  <c r="C1629" i="4"/>
  <c r="D1629" i="4" s="1"/>
  <c r="E1629" i="4" s="1"/>
  <c r="C1621" i="4"/>
  <c r="D1621" i="4" s="1"/>
  <c r="E1621" i="4" s="1"/>
  <c r="C1613" i="4"/>
  <c r="D1613" i="4" s="1"/>
  <c r="E1613" i="4" s="1"/>
  <c r="C1605" i="4"/>
  <c r="D1605" i="4" s="1"/>
  <c r="E1605" i="4" s="1"/>
  <c r="C1680" i="4"/>
  <c r="D1680" i="4" s="1"/>
  <c r="E1680" i="4" s="1"/>
  <c r="C1699" i="4"/>
  <c r="D1699" i="4" s="1"/>
  <c r="E1699" i="4" s="1"/>
  <c r="C1665" i="4"/>
  <c r="D1665" i="4" s="1"/>
  <c r="E1665" i="4" s="1"/>
  <c r="C1641" i="4"/>
  <c r="D1641" i="4" s="1"/>
  <c r="E1641" i="4" s="1"/>
  <c r="C1617" i="4"/>
  <c r="D1617" i="4" s="1"/>
  <c r="E1617" i="4" s="1"/>
  <c r="C1707" i="4"/>
  <c r="D1707" i="4" s="1"/>
  <c r="E1707" i="4" s="1"/>
  <c r="C1693" i="4"/>
  <c r="D1693" i="4" s="1"/>
  <c r="E1693" i="4" s="1"/>
  <c r="C1644" i="4"/>
  <c r="D1644" i="4" s="1"/>
  <c r="E1644" i="4" s="1"/>
  <c r="C1636" i="4"/>
  <c r="D1636" i="4" s="1"/>
  <c r="E1636" i="4" s="1"/>
  <c r="C1628" i="4"/>
  <c r="D1628" i="4" s="1"/>
  <c r="E1628" i="4" s="1"/>
  <c r="C1620" i="4"/>
  <c r="D1620" i="4" s="1"/>
  <c r="E1620" i="4" s="1"/>
  <c r="C1612" i="4"/>
  <c r="D1612" i="4" s="1"/>
  <c r="E1612" i="4" s="1"/>
  <c r="C1604" i="4"/>
  <c r="D1604" i="4" s="1"/>
  <c r="E1604" i="4" s="1"/>
  <c r="C1703" i="4"/>
  <c r="D1703" i="4" s="1"/>
  <c r="E1703" i="4" s="1"/>
  <c r="C1705" i="4"/>
  <c r="D1705" i="4" s="1"/>
  <c r="E1705" i="4" s="1"/>
  <c r="C1692" i="4"/>
  <c r="D1692" i="4" s="1"/>
  <c r="E1692" i="4" s="1"/>
  <c r="C1677" i="4"/>
  <c r="D1677" i="4" s="1"/>
  <c r="E1677" i="4" s="1"/>
  <c r="C1667" i="4"/>
  <c r="D1667" i="4" s="1"/>
  <c r="E1667" i="4" s="1"/>
  <c r="C1659" i="4"/>
  <c r="D1659" i="4" s="1"/>
  <c r="E1659" i="4" s="1"/>
  <c r="C1651" i="4"/>
  <c r="D1651" i="4" s="1"/>
  <c r="E1651" i="4" s="1"/>
  <c r="C1643" i="4"/>
  <c r="D1643" i="4" s="1"/>
  <c r="E1643" i="4" s="1"/>
  <c r="C1635" i="4"/>
  <c r="D1635" i="4" s="1"/>
  <c r="E1635" i="4" s="1"/>
  <c r="C1627" i="4"/>
  <c r="D1627" i="4" s="1"/>
  <c r="E1627" i="4" s="1"/>
  <c r="C1619" i="4"/>
  <c r="D1619" i="4" s="1"/>
  <c r="E1619" i="4" s="1"/>
  <c r="C1611" i="4"/>
  <c r="D1611" i="4" s="1"/>
  <c r="E1611" i="4" s="1"/>
  <c r="C1603" i="4"/>
  <c r="D1603" i="4" s="1"/>
  <c r="E1603" i="4" s="1"/>
  <c r="C1689" i="4"/>
  <c r="D1689" i="4" s="1"/>
  <c r="E1689" i="4" s="1"/>
  <c r="C1676" i="4"/>
  <c r="D1676" i="4" s="1"/>
  <c r="E1676" i="4" s="1"/>
  <c r="C1666" i="4"/>
  <c r="D1666" i="4" s="1"/>
  <c r="E1666" i="4" s="1"/>
  <c r="C1658" i="4"/>
  <c r="D1658" i="4" s="1"/>
  <c r="E1658" i="4" s="1"/>
  <c r="C1650" i="4"/>
  <c r="D1650" i="4" s="1"/>
  <c r="E1650" i="4" s="1"/>
  <c r="C1642" i="4"/>
  <c r="D1642" i="4" s="1"/>
  <c r="E1642" i="4" s="1"/>
  <c r="C1634" i="4"/>
  <c r="D1634" i="4" s="1"/>
  <c r="E1634" i="4" s="1"/>
  <c r="C1626" i="4"/>
  <c r="D1626" i="4" s="1"/>
  <c r="E1626" i="4" s="1"/>
  <c r="C1618" i="4"/>
  <c r="D1618" i="4" s="1"/>
  <c r="E1618" i="4" s="1"/>
  <c r="C1610" i="4"/>
  <c r="D1610" i="4" s="1"/>
  <c r="E1610" i="4" s="1"/>
  <c r="C1688" i="4"/>
  <c r="D1688" i="4" s="1"/>
  <c r="E1688" i="4" s="1"/>
  <c r="C1675" i="4"/>
  <c r="D1675" i="4" s="1"/>
  <c r="E1675" i="4" s="1"/>
  <c r="C1657" i="4"/>
  <c r="D1657" i="4" s="1"/>
  <c r="E1657" i="4" s="1"/>
  <c r="C1633" i="4"/>
  <c r="D1633" i="4" s="1"/>
  <c r="E1633" i="4" s="1"/>
  <c r="C1609" i="4"/>
  <c r="D1609" i="4" s="1"/>
  <c r="E1609" i="4" s="1"/>
  <c r="C1691" i="4"/>
  <c r="D1691" i="4" s="1"/>
  <c r="E1691" i="4" s="1"/>
  <c r="C1702" i="4"/>
  <c r="D1702" i="4" s="1"/>
  <c r="E1702" i="4" s="1"/>
  <c r="C1717" i="4"/>
  <c r="D1717" i="4" s="1"/>
  <c r="E1717" i="4" s="1"/>
  <c r="C1682" i="4"/>
  <c r="D1682" i="4" s="1"/>
  <c r="E1682" i="4" s="1"/>
  <c r="C1678" i="4"/>
  <c r="D1678" i="4" s="1"/>
  <c r="E1678" i="4" s="1"/>
  <c r="C1695" i="4"/>
  <c r="D1695" i="4" s="1"/>
  <c r="E1695" i="4" s="1"/>
  <c r="C1690" i="4"/>
  <c r="D1690" i="4" s="1"/>
  <c r="E1690" i="4" s="1"/>
  <c r="C1686" i="4"/>
  <c r="D1686" i="4" s="1"/>
  <c r="E1686" i="4" s="1"/>
  <c r="C1701" i="4"/>
  <c r="D1701" i="4" s="1"/>
  <c r="E1701" i="4" s="1"/>
  <c r="D223" i="2"/>
  <c r="E223" i="2" s="1"/>
  <c r="C1696" i="4"/>
  <c r="D1696" i="4" s="1"/>
  <c r="E1696" i="4" s="1"/>
  <c r="C1694" i="4"/>
  <c r="D1694" i="4" s="1"/>
  <c r="E1694" i="4" s="1"/>
  <c r="C1709" i="4"/>
  <c r="D1709" i="4" s="1"/>
  <c r="E1709" i="4" s="1"/>
  <c r="C1704" i="4"/>
  <c r="D1704" i="4" s="1"/>
  <c r="E1704" i="4" s="1"/>
  <c r="C1700" i="4"/>
  <c r="D1700" i="4" s="1"/>
  <c r="E1700" i="4" s="1"/>
  <c r="C1711" i="4"/>
  <c r="D1711" i="4" s="1"/>
  <c r="E1711" i="4" s="1"/>
  <c r="C1708" i="4"/>
  <c r="D1708" i="4" s="1"/>
  <c r="E1708" i="4" s="1"/>
  <c r="C1706" i="4"/>
  <c r="D1706" i="4" s="1"/>
  <c r="E1706" i="4" s="1"/>
  <c r="C1715" i="4"/>
  <c r="D1715" i="4" s="1"/>
  <c r="E1715" i="4" s="1"/>
  <c r="C1713" i="4"/>
  <c r="D1713" i="4" s="1"/>
  <c r="E1713" i="4" s="1"/>
  <c r="C1679" i="4"/>
  <c r="D1679" i="4" s="1"/>
  <c r="E1679" i="4" s="1"/>
  <c r="C1674" i="4"/>
  <c r="D1674" i="4" s="1"/>
  <c r="E1674" i="4" s="1"/>
  <c r="C1670" i="4"/>
  <c r="D1670" i="4" s="1"/>
  <c r="E1670" i="4" s="1"/>
  <c r="C1687" i="4"/>
  <c r="D1687" i="4" s="1"/>
  <c r="E1687" i="4" s="1"/>
  <c r="C2742" i="4"/>
  <c r="D2742" i="4" s="1"/>
  <c r="E2742" i="4" s="1"/>
  <c r="C2735" i="4"/>
  <c r="D2735" i="4" s="1"/>
  <c r="E2735" i="4" s="1"/>
  <c r="C2712" i="4"/>
  <c r="D2712" i="4" s="1"/>
  <c r="E2712" i="4" s="1"/>
  <c r="C2733" i="4"/>
  <c r="D2733" i="4" s="1"/>
  <c r="E2733" i="4" s="1"/>
  <c r="C2711" i="4"/>
  <c r="D2711" i="4" s="1"/>
  <c r="E2711" i="4" s="1"/>
  <c r="C2728" i="4"/>
  <c r="D2728" i="4" s="1"/>
  <c r="E2728" i="4" s="1"/>
  <c r="C2709" i="4"/>
  <c r="D2709" i="4" s="1"/>
  <c r="E2709" i="4" s="1"/>
  <c r="C2727" i="4"/>
  <c r="D2727" i="4" s="1"/>
  <c r="E2727" i="4" s="1"/>
  <c r="C2743" i="4"/>
  <c r="D2743" i="4" s="1"/>
  <c r="E2743" i="4" s="1"/>
  <c r="C2720" i="4"/>
  <c r="D2720" i="4" s="1"/>
  <c r="E2720" i="4" s="1"/>
  <c r="C2725" i="4"/>
  <c r="D2725" i="4" s="1"/>
  <c r="E2725" i="4" s="1"/>
  <c r="C2719" i="4"/>
  <c r="D2719" i="4" s="1"/>
  <c r="E2719" i="4" s="1"/>
  <c r="C2717" i="4"/>
  <c r="D2717" i="4" s="1"/>
  <c r="E2717" i="4" s="1"/>
  <c r="C2741" i="4"/>
  <c r="D2741" i="4" s="1"/>
  <c r="E2741" i="4" s="1"/>
  <c r="C2736" i="4"/>
  <c r="D2736" i="4" s="1"/>
  <c r="E2736" i="4" s="1"/>
  <c r="C2714" i="4"/>
  <c r="D2714" i="4" s="1"/>
  <c r="E2714" i="4" s="1"/>
  <c r="C2739" i="4"/>
  <c r="D2739" i="4" s="1"/>
  <c r="E2739" i="4" s="1"/>
  <c r="C2726" i="4"/>
  <c r="D2726" i="4" s="1"/>
  <c r="E2726" i="4" s="1"/>
  <c r="C2722" i="4"/>
  <c r="D2722" i="4" s="1"/>
  <c r="E2722" i="4" s="1"/>
  <c r="C2708" i="4"/>
  <c r="D2708" i="4" s="1"/>
  <c r="E2708" i="4" s="1"/>
  <c r="C2734" i="4"/>
  <c r="D2734" i="4" s="1"/>
  <c r="E2734" i="4" s="1"/>
  <c r="C2705" i="4"/>
  <c r="D2705" i="4" s="1"/>
  <c r="E2705" i="4" s="1"/>
  <c r="C2730" i="4"/>
  <c r="D2730" i="4" s="1"/>
  <c r="E2730" i="4" s="1"/>
  <c r="C2716" i="4"/>
  <c r="D2716" i="4" s="1"/>
  <c r="E2716" i="4" s="1"/>
  <c r="C2713" i="4"/>
  <c r="D2713" i="4" s="1"/>
  <c r="E2713" i="4" s="1"/>
  <c r="C2738" i="4"/>
  <c r="D2738" i="4" s="1"/>
  <c r="E2738" i="4" s="1"/>
  <c r="C2724" i="4"/>
  <c r="D2724" i="4" s="1"/>
  <c r="E2724" i="4" s="1"/>
  <c r="C2729" i="4"/>
  <c r="D2729" i="4" s="1"/>
  <c r="E2729" i="4" s="1"/>
  <c r="C2715" i="4"/>
  <c r="D2715" i="4" s="1"/>
  <c r="E2715" i="4" s="1"/>
  <c r="C2740" i="4"/>
  <c r="D2740" i="4" s="1"/>
  <c r="E2740" i="4" s="1"/>
  <c r="C2721" i="4"/>
  <c r="D2721" i="4" s="1"/>
  <c r="E2721" i="4" s="1"/>
  <c r="C2718" i="4"/>
  <c r="D2718" i="4" s="1"/>
  <c r="E2718" i="4" s="1"/>
  <c r="C2737" i="4"/>
  <c r="D2737" i="4" s="1"/>
  <c r="E2737" i="4" s="1"/>
  <c r="C2706" i="4"/>
  <c r="D2706" i="4" s="1"/>
  <c r="E2706" i="4" s="1"/>
  <c r="C2707" i="4"/>
  <c r="D2707" i="4" s="1"/>
  <c r="E2707" i="4" s="1"/>
  <c r="C2723" i="4"/>
  <c r="D2723" i="4" s="1"/>
  <c r="E2723" i="4" s="1"/>
  <c r="C2731" i="4"/>
  <c r="D2731" i="4" s="1"/>
  <c r="E2731" i="4" s="1"/>
  <c r="C2732" i="4"/>
  <c r="D2732" i="4" s="1"/>
  <c r="E2732" i="4" s="1"/>
  <c r="C2710" i="4"/>
  <c r="D2710" i="4" s="1"/>
  <c r="E2710" i="4" s="1"/>
  <c r="D328" i="2"/>
  <c r="E328" i="2" s="1"/>
  <c r="C2919" i="4"/>
  <c r="D2919" i="4" s="1"/>
  <c r="E2919" i="4" s="1"/>
  <c r="C2926" i="4"/>
  <c r="D2926" i="4" s="1"/>
  <c r="E2926" i="4" s="1"/>
  <c r="C2942" i="4"/>
  <c r="D2942" i="4" s="1"/>
  <c r="E2942" i="4" s="1"/>
  <c r="C2950" i="4"/>
  <c r="D2950" i="4" s="1"/>
  <c r="E2950" i="4" s="1"/>
  <c r="C2917" i="4"/>
  <c r="D2917" i="4" s="1"/>
  <c r="E2917" i="4" s="1"/>
  <c r="C2934" i="4"/>
  <c r="D2934" i="4" s="1"/>
  <c r="E2934" i="4" s="1"/>
  <c r="C2954" i="4"/>
  <c r="D2954" i="4" s="1"/>
  <c r="E2954" i="4" s="1"/>
  <c r="C2932" i="4"/>
  <c r="D2932" i="4" s="1"/>
  <c r="E2932" i="4" s="1"/>
  <c r="C2946" i="4"/>
  <c r="D2946" i="4" s="1"/>
  <c r="E2946" i="4" s="1"/>
  <c r="C2921" i="4"/>
  <c r="D2921" i="4" s="1"/>
  <c r="E2921" i="4" s="1"/>
  <c r="C2914" i="4"/>
  <c r="D2914" i="4" s="1"/>
  <c r="E2914" i="4" s="1"/>
  <c r="C2949" i="4"/>
  <c r="D2949" i="4" s="1"/>
  <c r="E2949" i="4" s="1"/>
  <c r="C2924" i="4"/>
  <c r="D2924" i="4" s="1"/>
  <c r="E2924" i="4" s="1"/>
  <c r="C2938" i="4"/>
  <c r="D2938" i="4" s="1"/>
  <c r="E2938" i="4" s="1"/>
  <c r="C2918" i="4"/>
  <c r="D2918" i="4" s="1"/>
  <c r="E2918" i="4" s="1"/>
  <c r="C2943" i="4"/>
  <c r="D2943" i="4" s="1"/>
  <c r="E2943" i="4" s="1"/>
  <c r="C2941" i="4"/>
  <c r="D2941" i="4" s="1"/>
  <c r="E2941" i="4" s="1"/>
  <c r="C2916" i="4"/>
  <c r="D2916" i="4" s="1"/>
  <c r="E2916" i="4" s="1"/>
  <c r="C2930" i="4"/>
  <c r="D2930" i="4" s="1"/>
  <c r="E2930" i="4" s="1"/>
  <c r="C2951" i="4"/>
  <c r="D2951" i="4" s="1"/>
  <c r="E2951" i="4" s="1"/>
  <c r="C2935" i="4"/>
  <c r="D2935" i="4" s="1"/>
  <c r="E2935" i="4" s="1"/>
  <c r="C2933" i="4"/>
  <c r="D2933" i="4" s="1"/>
  <c r="E2933" i="4" s="1"/>
  <c r="C2947" i="4"/>
  <c r="D2947" i="4" s="1"/>
  <c r="E2947" i="4" s="1"/>
  <c r="C2922" i="4"/>
  <c r="D2922" i="4" s="1"/>
  <c r="E2922" i="4" s="1"/>
  <c r="C2944" i="4"/>
  <c r="D2944" i="4" s="1"/>
  <c r="E2944" i="4" s="1"/>
  <c r="C2927" i="4"/>
  <c r="D2927" i="4" s="1"/>
  <c r="E2927" i="4" s="1"/>
  <c r="C2915" i="4"/>
  <c r="D2915" i="4" s="1"/>
  <c r="E2915" i="4" s="1"/>
  <c r="C2931" i="4"/>
  <c r="D2931" i="4" s="1"/>
  <c r="E2931" i="4" s="1"/>
  <c r="C2945" i="4"/>
  <c r="D2945" i="4" s="1"/>
  <c r="E2945" i="4" s="1"/>
  <c r="C2928" i="4"/>
  <c r="D2928" i="4" s="1"/>
  <c r="E2928" i="4" s="1"/>
  <c r="C2925" i="4"/>
  <c r="D2925" i="4" s="1"/>
  <c r="E2925" i="4" s="1"/>
  <c r="C2929" i="4"/>
  <c r="D2929" i="4" s="1"/>
  <c r="E2929" i="4" s="1"/>
  <c r="C2948" i="4"/>
  <c r="D2948" i="4" s="1"/>
  <c r="E2948" i="4" s="1"/>
  <c r="C2936" i="4"/>
  <c r="D2936" i="4" s="1"/>
  <c r="E2936" i="4" s="1"/>
  <c r="C2940" i="4"/>
  <c r="D2940" i="4" s="1"/>
  <c r="E2940" i="4" s="1"/>
  <c r="C2920" i="4"/>
  <c r="D2920" i="4" s="1"/>
  <c r="E2920" i="4" s="1"/>
  <c r="C2939" i="4"/>
  <c r="D2939" i="4" s="1"/>
  <c r="E2939" i="4" s="1"/>
  <c r="C2955" i="4"/>
  <c r="D2955" i="4" s="1"/>
  <c r="E2955" i="4" s="1"/>
  <c r="C2923" i="4"/>
  <c r="D2923" i="4" s="1"/>
  <c r="E2923" i="4" s="1"/>
  <c r="C2953" i="4"/>
  <c r="D2953" i="4" s="1"/>
  <c r="E2953" i="4" s="1"/>
  <c r="C2952" i="4"/>
  <c r="D2952" i="4" s="1"/>
  <c r="E2952" i="4" s="1"/>
  <c r="C2937" i="4"/>
  <c r="D2937" i="4" s="1"/>
  <c r="E2937" i="4" s="1"/>
  <c r="D362" i="2"/>
  <c r="E362" i="2" s="1"/>
  <c r="C2288" i="4"/>
  <c r="D2288" i="4" s="1"/>
  <c r="E2288" i="4" s="1"/>
  <c r="C2282" i="4"/>
  <c r="D2282" i="4" s="1"/>
  <c r="E2282" i="4" s="1"/>
  <c r="C2274" i="4"/>
  <c r="D2274" i="4" s="1"/>
  <c r="E2274" i="4" s="1"/>
  <c r="C2278" i="4"/>
  <c r="D2278" i="4" s="1"/>
  <c r="E2278" i="4" s="1"/>
  <c r="C2275" i="4"/>
  <c r="D2275" i="4" s="1"/>
  <c r="E2275" i="4" s="1"/>
  <c r="C2286" i="4"/>
  <c r="D2286" i="4" s="1"/>
  <c r="E2286" i="4" s="1"/>
  <c r="C2279" i="4"/>
  <c r="D2279" i="4" s="1"/>
  <c r="E2279" i="4" s="1"/>
  <c r="C2287" i="4"/>
  <c r="D2287" i="4" s="1"/>
  <c r="E2287" i="4" s="1"/>
  <c r="C2280" i="4"/>
  <c r="D2280" i="4" s="1"/>
  <c r="E2280" i="4" s="1"/>
  <c r="C2283" i="4"/>
  <c r="D2283" i="4" s="1"/>
  <c r="E2283" i="4" s="1"/>
  <c r="C2284" i="4"/>
  <c r="D2284" i="4" s="1"/>
  <c r="E2284" i="4" s="1"/>
  <c r="C2277" i="4"/>
  <c r="D2277" i="4" s="1"/>
  <c r="E2277" i="4" s="1"/>
  <c r="C2281" i="4"/>
  <c r="D2281" i="4" s="1"/>
  <c r="E2281" i="4" s="1"/>
  <c r="C2276" i="4"/>
  <c r="D2276" i="4" s="1"/>
  <c r="E2276" i="4" s="1"/>
  <c r="C2285" i="4"/>
  <c r="D2285" i="4" s="1"/>
  <c r="E2285" i="4" s="1"/>
  <c r="D272" i="2"/>
  <c r="E272" i="2" s="1"/>
  <c r="C2552" i="4"/>
  <c r="D2552" i="4" s="1"/>
  <c r="E2552" i="4" s="1"/>
  <c r="C2544" i="4"/>
  <c r="D2544" i="4" s="1"/>
  <c r="E2544" i="4" s="1"/>
  <c r="C2536" i="4"/>
  <c r="D2536" i="4" s="1"/>
  <c r="E2536" i="4" s="1"/>
  <c r="C2528" i="4"/>
  <c r="D2528" i="4" s="1"/>
  <c r="E2528" i="4" s="1"/>
  <c r="C2520" i="4"/>
  <c r="D2520" i="4" s="1"/>
  <c r="E2520" i="4" s="1"/>
  <c r="C2512" i="4"/>
  <c r="D2512" i="4" s="1"/>
  <c r="E2512" i="4" s="1"/>
  <c r="C2504" i="4"/>
  <c r="D2504" i="4" s="1"/>
  <c r="E2504" i="4" s="1"/>
  <c r="C2496" i="4"/>
  <c r="D2496" i="4" s="1"/>
  <c r="E2496" i="4" s="1"/>
  <c r="C2551" i="4"/>
  <c r="D2551" i="4" s="1"/>
  <c r="E2551" i="4" s="1"/>
  <c r="C2543" i="4"/>
  <c r="D2543" i="4" s="1"/>
  <c r="E2543" i="4" s="1"/>
  <c r="C2535" i="4"/>
  <c r="D2535" i="4" s="1"/>
  <c r="E2535" i="4" s="1"/>
  <c r="C2527" i="4"/>
  <c r="D2527" i="4" s="1"/>
  <c r="E2527" i="4" s="1"/>
  <c r="C2519" i="4"/>
  <c r="D2519" i="4" s="1"/>
  <c r="E2519" i="4" s="1"/>
  <c r="C2511" i="4"/>
  <c r="D2511" i="4" s="1"/>
  <c r="E2511" i="4" s="1"/>
  <c r="C2503" i="4"/>
  <c r="D2503" i="4" s="1"/>
  <c r="E2503" i="4" s="1"/>
  <c r="C2495" i="4"/>
  <c r="D2495" i="4" s="1"/>
  <c r="E2495" i="4" s="1"/>
  <c r="C2550" i="4"/>
  <c r="D2550" i="4" s="1"/>
  <c r="E2550" i="4" s="1"/>
  <c r="C2542" i="4"/>
  <c r="D2542" i="4" s="1"/>
  <c r="E2542" i="4" s="1"/>
  <c r="C2534" i="4"/>
  <c r="D2534" i="4" s="1"/>
  <c r="E2534" i="4" s="1"/>
  <c r="C2526" i="4"/>
  <c r="D2526" i="4" s="1"/>
  <c r="E2526" i="4" s="1"/>
  <c r="C2518" i="4"/>
  <c r="D2518" i="4" s="1"/>
  <c r="E2518" i="4" s="1"/>
  <c r="C2510" i="4"/>
  <c r="D2510" i="4" s="1"/>
  <c r="E2510" i="4" s="1"/>
  <c r="C2502" i="4"/>
  <c r="D2502" i="4" s="1"/>
  <c r="E2502" i="4" s="1"/>
  <c r="C2494" i="4"/>
  <c r="D2494" i="4" s="1"/>
  <c r="E2494" i="4" s="1"/>
  <c r="C2488" i="4"/>
  <c r="D2488" i="4" s="1"/>
  <c r="E2488" i="4" s="1"/>
  <c r="C2547" i="4"/>
  <c r="D2547" i="4" s="1"/>
  <c r="E2547" i="4" s="1"/>
  <c r="C2539" i="4"/>
  <c r="D2539" i="4" s="1"/>
  <c r="E2539" i="4" s="1"/>
  <c r="C2531" i="4"/>
  <c r="D2531" i="4" s="1"/>
  <c r="E2531" i="4" s="1"/>
  <c r="C2523" i="4"/>
  <c r="D2523" i="4" s="1"/>
  <c r="E2523" i="4" s="1"/>
  <c r="C2515" i="4"/>
  <c r="D2515" i="4" s="1"/>
  <c r="E2515" i="4" s="1"/>
  <c r="C2507" i="4"/>
  <c r="D2507" i="4" s="1"/>
  <c r="E2507" i="4" s="1"/>
  <c r="C2499" i="4"/>
  <c r="D2499" i="4" s="1"/>
  <c r="E2499" i="4" s="1"/>
  <c r="C2491" i="4"/>
  <c r="D2491" i="4" s="1"/>
  <c r="E2491" i="4" s="1"/>
  <c r="C2546" i="4"/>
  <c r="D2546" i="4" s="1"/>
  <c r="E2546" i="4" s="1"/>
  <c r="C2530" i="4"/>
  <c r="D2530" i="4" s="1"/>
  <c r="E2530" i="4" s="1"/>
  <c r="C2514" i="4"/>
  <c r="D2514" i="4" s="1"/>
  <c r="E2514" i="4" s="1"/>
  <c r="C2498" i="4"/>
  <c r="D2498" i="4" s="1"/>
  <c r="E2498" i="4" s="1"/>
  <c r="C2545" i="4"/>
  <c r="D2545" i="4" s="1"/>
  <c r="E2545" i="4" s="1"/>
  <c r="C2529" i="4"/>
  <c r="D2529" i="4" s="1"/>
  <c r="E2529" i="4" s="1"/>
  <c r="C2513" i="4"/>
  <c r="D2513" i="4" s="1"/>
  <c r="E2513" i="4" s="1"/>
  <c r="C2497" i="4"/>
  <c r="D2497" i="4" s="1"/>
  <c r="E2497" i="4" s="1"/>
  <c r="C2541" i="4"/>
  <c r="D2541" i="4" s="1"/>
  <c r="E2541" i="4" s="1"/>
  <c r="C2525" i="4"/>
  <c r="D2525" i="4" s="1"/>
  <c r="E2525" i="4" s="1"/>
  <c r="C2509" i="4"/>
  <c r="D2509" i="4" s="1"/>
  <c r="E2509" i="4" s="1"/>
  <c r="C2493" i="4"/>
  <c r="D2493" i="4" s="1"/>
  <c r="E2493" i="4" s="1"/>
  <c r="C2532" i="4"/>
  <c r="D2532" i="4" s="1"/>
  <c r="E2532" i="4" s="1"/>
  <c r="C2540" i="4"/>
  <c r="D2540" i="4" s="1"/>
  <c r="E2540" i="4" s="1"/>
  <c r="C2524" i="4"/>
  <c r="D2524" i="4" s="1"/>
  <c r="E2524" i="4" s="1"/>
  <c r="C2508" i="4"/>
  <c r="D2508" i="4" s="1"/>
  <c r="E2508" i="4" s="1"/>
  <c r="C2492" i="4"/>
  <c r="D2492" i="4" s="1"/>
  <c r="E2492" i="4" s="1"/>
  <c r="C2500" i="4"/>
  <c r="D2500" i="4" s="1"/>
  <c r="E2500" i="4" s="1"/>
  <c r="C2538" i="4"/>
  <c r="D2538" i="4" s="1"/>
  <c r="E2538" i="4" s="1"/>
  <c r="C2522" i="4"/>
  <c r="D2522" i="4" s="1"/>
  <c r="E2522" i="4" s="1"/>
  <c r="C2506" i="4"/>
  <c r="D2506" i="4" s="1"/>
  <c r="E2506" i="4" s="1"/>
  <c r="C2490" i="4"/>
  <c r="D2490" i="4" s="1"/>
  <c r="E2490" i="4" s="1"/>
  <c r="C2553" i="4"/>
  <c r="D2553" i="4" s="1"/>
  <c r="E2553" i="4" s="1"/>
  <c r="C2537" i="4"/>
  <c r="D2537" i="4" s="1"/>
  <c r="E2537" i="4" s="1"/>
  <c r="C2521" i="4"/>
  <c r="D2521" i="4" s="1"/>
  <c r="E2521" i="4" s="1"/>
  <c r="C2505" i="4"/>
  <c r="D2505" i="4" s="1"/>
  <c r="E2505" i="4" s="1"/>
  <c r="C2489" i="4"/>
  <c r="D2489" i="4" s="1"/>
  <c r="E2489" i="4" s="1"/>
  <c r="C2549" i="4"/>
  <c r="D2549" i="4" s="1"/>
  <c r="E2549" i="4" s="1"/>
  <c r="C2533" i="4"/>
  <c r="D2533" i="4" s="1"/>
  <c r="E2533" i="4" s="1"/>
  <c r="C2517" i="4"/>
  <c r="D2517" i="4" s="1"/>
  <c r="E2517" i="4" s="1"/>
  <c r="C2501" i="4"/>
  <c r="D2501" i="4" s="1"/>
  <c r="E2501" i="4" s="1"/>
  <c r="C2548" i="4"/>
  <c r="D2548" i="4" s="1"/>
  <c r="E2548" i="4" s="1"/>
  <c r="C2516" i="4"/>
  <c r="D2516" i="4" s="1"/>
  <c r="E2516" i="4" s="1"/>
  <c r="D307" i="2"/>
  <c r="E307" i="2" s="1"/>
  <c r="C2411" i="4"/>
  <c r="D2411" i="4" s="1"/>
  <c r="E2411" i="4" s="1"/>
  <c r="C2381" i="4"/>
  <c r="D2381" i="4" s="1"/>
  <c r="E2381" i="4" s="1"/>
  <c r="C2405" i="4"/>
  <c r="D2405" i="4" s="1"/>
  <c r="E2405" i="4" s="1"/>
  <c r="C2397" i="4"/>
  <c r="D2397" i="4" s="1"/>
  <c r="E2397" i="4" s="1"/>
  <c r="C2396" i="4"/>
  <c r="D2396" i="4" s="1"/>
  <c r="E2396" i="4" s="1"/>
  <c r="C2414" i="4"/>
  <c r="D2414" i="4" s="1"/>
  <c r="E2414" i="4" s="1"/>
  <c r="C2399" i="4"/>
  <c r="D2399" i="4" s="1"/>
  <c r="E2399" i="4" s="1"/>
  <c r="C2385" i="4"/>
  <c r="D2385" i="4" s="1"/>
  <c r="E2385" i="4" s="1"/>
  <c r="C2410" i="4"/>
  <c r="D2410" i="4" s="1"/>
  <c r="E2410" i="4" s="1"/>
  <c r="C2379" i="4"/>
  <c r="D2379" i="4" s="1"/>
  <c r="E2379" i="4" s="1"/>
  <c r="C2404" i="4"/>
  <c r="D2404" i="4" s="1"/>
  <c r="E2404" i="4" s="1"/>
  <c r="C2412" i="4"/>
  <c r="D2412" i="4" s="1"/>
  <c r="E2412" i="4" s="1"/>
  <c r="C2384" i="4"/>
  <c r="D2384" i="4" s="1"/>
  <c r="E2384" i="4" s="1"/>
  <c r="C2389" i="4"/>
  <c r="D2389" i="4" s="1"/>
  <c r="E2389" i="4" s="1"/>
  <c r="C2388" i="4"/>
  <c r="D2388" i="4" s="1"/>
  <c r="E2388" i="4" s="1"/>
  <c r="C2394" i="4"/>
  <c r="D2394" i="4" s="1"/>
  <c r="E2394" i="4" s="1"/>
  <c r="C2383" i="4"/>
  <c r="D2383" i="4" s="1"/>
  <c r="E2383" i="4" s="1"/>
  <c r="C2376" i="4"/>
  <c r="D2376" i="4" s="1"/>
  <c r="E2376" i="4" s="1"/>
  <c r="C2402" i="4"/>
  <c r="D2402" i="4" s="1"/>
  <c r="E2402" i="4" s="1"/>
  <c r="C2387" i="4"/>
  <c r="D2387" i="4" s="1"/>
  <c r="E2387" i="4" s="1"/>
  <c r="C2391" i="4"/>
  <c r="D2391" i="4" s="1"/>
  <c r="E2391" i="4" s="1"/>
  <c r="C2392" i="4"/>
  <c r="D2392" i="4" s="1"/>
  <c r="E2392" i="4" s="1"/>
  <c r="C2395" i="4"/>
  <c r="D2395" i="4" s="1"/>
  <c r="E2395" i="4" s="1"/>
  <c r="C2407" i="4"/>
  <c r="D2407" i="4" s="1"/>
  <c r="E2407" i="4" s="1"/>
  <c r="C2400" i="4"/>
  <c r="D2400" i="4" s="1"/>
  <c r="E2400" i="4" s="1"/>
  <c r="C2403" i="4"/>
  <c r="D2403" i="4" s="1"/>
  <c r="E2403" i="4" s="1"/>
  <c r="C2413" i="4"/>
  <c r="D2413" i="4" s="1"/>
  <c r="E2413" i="4" s="1"/>
  <c r="C2382" i="4"/>
  <c r="D2382" i="4" s="1"/>
  <c r="E2382" i="4" s="1"/>
  <c r="C2408" i="4"/>
  <c r="D2408" i="4" s="1"/>
  <c r="E2408" i="4" s="1"/>
  <c r="C2377" i="4"/>
  <c r="D2377" i="4" s="1"/>
  <c r="E2377" i="4" s="1"/>
  <c r="C2390" i="4"/>
  <c r="D2390" i="4" s="1"/>
  <c r="E2390" i="4" s="1"/>
  <c r="C2393" i="4"/>
  <c r="D2393" i="4" s="1"/>
  <c r="E2393" i="4" s="1"/>
  <c r="C2398" i="4"/>
  <c r="D2398" i="4" s="1"/>
  <c r="E2398" i="4" s="1"/>
  <c r="C2401" i="4"/>
  <c r="D2401" i="4" s="1"/>
  <c r="E2401" i="4" s="1"/>
  <c r="C2378" i="4"/>
  <c r="D2378" i="4" s="1"/>
  <c r="E2378" i="4" s="1"/>
  <c r="C2380" i="4"/>
  <c r="D2380" i="4" s="1"/>
  <c r="E2380" i="4" s="1"/>
  <c r="C2406" i="4"/>
  <c r="D2406" i="4" s="1"/>
  <c r="E2406" i="4" s="1"/>
  <c r="C2409" i="4"/>
  <c r="D2409" i="4" s="1"/>
  <c r="E2409" i="4" s="1"/>
  <c r="C2386" i="4"/>
  <c r="D2386" i="4" s="1"/>
  <c r="E2386" i="4" s="1"/>
  <c r="D290" i="2"/>
  <c r="E290" i="2" s="1"/>
  <c r="C1834" i="4"/>
  <c r="D1834" i="4" s="1"/>
  <c r="E1834" i="4" s="1"/>
  <c r="C1827" i="4"/>
  <c r="D1827" i="4" s="1"/>
  <c r="E1827" i="4" s="1"/>
  <c r="C1826" i="4"/>
  <c r="D1826" i="4" s="1"/>
  <c r="E1826" i="4" s="1"/>
  <c r="C1819" i="4"/>
  <c r="D1819" i="4" s="1"/>
  <c r="E1819" i="4" s="1"/>
  <c r="C1818" i="4"/>
  <c r="D1818" i="4" s="1"/>
  <c r="E1818" i="4" s="1"/>
  <c r="C1810" i="4"/>
  <c r="D1810" i="4" s="1"/>
  <c r="E1810" i="4" s="1"/>
  <c r="C1820" i="4"/>
  <c r="D1820" i="4" s="1"/>
  <c r="E1820" i="4" s="1"/>
  <c r="C1795" i="4"/>
  <c r="D1795" i="4" s="1"/>
  <c r="E1795" i="4" s="1"/>
  <c r="C1799" i="4"/>
  <c r="D1799" i="4" s="1"/>
  <c r="E1799" i="4" s="1"/>
  <c r="C1808" i="4"/>
  <c r="D1808" i="4" s="1"/>
  <c r="E1808" i="4" s="1"/>
  <c r="C1817" i="4"/>
  <c r="D1817" i="4" s="1"/>
  <c r="E1817" i="4" s="1"/>
  <c r="C1802" i="4"/>
  <c r="D1802" i="4" s="1"/>
  <c r="E1802" i="4" s="1"/>
  <c r="C1835" i="4"/>
  <c r="D1835" i="4" s="1"/>
  <c r="E1835" i="4" s="1"/>
  <c r="C1836" i="4"/>
  <c r="D1836" i="4" s="1"/>
  <c r="E1836" i="4" s="1"/>
  <c r="C1814" i="4"/>
  <c r="D1814" i="4" s="1"/>
  <c r="E1814" i="4" s="1"/>
  <c r="C1831" i="4"/>
  <c r="D1831" i="4" s="1"/>
  <c r="E1831" i="4" s="1"/>
  <c r="C1798" i="4"/>
  <c r="D1798" i="4" s="1"/>
  <c r="E1798" i="4" s="1"/>
  <c r="C1842" i="4"/>
  <c r="D1842" i="4" s="1"/>
  <c r="E1842" i="4" s="1"/>
  <c r="C1822" i="4"/>
  <c r="D1822" i="4" s="1"/>
  <c r="E1822" i="4" s="1"/>
  <c r="C1838" i="4"/>
  <c r="D1838" i="4" s="1"/>
  <c r="E1838" i="4" s="1"/>
  <c r="C1801" i="4"/>
  <c r="D1801" i="4" s="1"/>
  <c r="E1801" i="4" s="1"/>
  <c r="C1845" i="4"/>
  <c r="D1845" i="4" s="1"/>
  <c r="E1845" i="4" s="1"/>
  <c r="C1805" i="4"/>
  <c r="D1805" i="4" s="1"/>
  <c r="E1805" i="4" s="1"/>
  <c r="C1830" i="4"/>
  <c r="D1830" i="4" s="1"/>
  <c r="E1830" i="4" s="1"/>
  <c r="C1844" i="4"/>
  <c r="D1844" i="4" s="1"/>
  <c r="E1844" i="4" s="1"/>
  <c r="C1809" i="4"/>
  <c r="D1809" i="4" s="1"/>
  <c r="E1809" i="4" s="1"/>
  <c r="C1841" i="4"/>
  <c r="D1841" i="4" s="1"/>
  <c r="E1841" i="4" s="1"/>
  <c r="C1813" i="4"/>
  <c r="D1813" i="4" s="1"/>
  <c r="E1813" i="4" s="1"/>
  <c r="C1837" i="4"/>
  <c r="D1837" i="4" s="1"/>
  <c r="E1837" i="4" s="1"/>
  <c r="C1800" i="4"/>
  <c r="D1800" i="4" s="1"/>
  <c r="E1800" i="4" s="1"/>
  <c r="C1825" i="4"/>
  <c r="D1825" i="4" s="1"/>
  <c r="E1825" i="4" s="1"/>
  <c r="C1811" i="4"/>
  <c r="D1811" i="4" s="1"/>
  <c r="E1811" i="4" s="1"/>
  <c r="C1821" i="4"/>
  <c r="D1821" i="4" s="1"/>
  <c r="E1821" i="4" s="1"/>
  <c r="C1843" i="4"/>
  <c r="D1843" i="4" s="1"/>
  <c r="E1843" i="4" s="1"/>
  <c r="C1816" i="4"/>
  <c r="D1816" i="4" s="1"/>
  <c r="E1816" i="4" s="1"/>
  <c r="C1833" i="4"/>
  <c r="D1833" i="4" s="1"/>
  <c r="E1833" i="4" s="1"/>
  <c r="C1803" i="4"/>
  <c r="D1803" i="4" s="1"/>
  <c r="E1803" i="4" s="1"/>
  <c r="C1804" i="4"/>
  <c r="D1804" i="4" s="1"/>
  <c r="E1804" i="4" s="1"/>
  <c r="C1829" i="4"/>
  <c r="D1829" i="4" s="1"/>
  <c r="E1829" i="4" s="1"/>
  <c r="C1807" i="4"/>
  <c r="D1807" i="4" s="1"/>
  <c r="E1807" i="4" s="1"/>
  <c r="C1824" i="4"/>
  <c r="D1824" i="4" s="1"/>
  <c r="E1824" i="4" s="1"/>
  <c r="C1839" i="4"/>
  <c r="D1839" i="4" s="1"/>
  <c r="E1839" i="4" s="1"/>
  <c r="C1840" i="4"/>
  <c r="D1840" i="4" s="1"/>
  <c r="E1840" i="4" s="1"/>
  <c r="C1812" i="4"/>
  <c r="D1812" i="4" s="1"/>
  <c r="E1812" i="4" s="1"/>
  <c r="C1797" i="4"/>
  <c r="D1797" i="4" s="1"/>
  <c r="E1797" i="4" s="1"/>
  <c r="C1815" i="4"/>
  <c r="D1815" i="4" s="1"/>
  <c r="E1815" i="4" s="1"/>
  <c r="C1832" i="4"/>
  <c r="D1832" i="4" s="1"/>
  <c r="E1832" i="4" s="1"/>
  <c r="C1828" i="4"/>
  <c r="D1828" i="4" s="1"/>
  <c r="E1828" i="4" s="1"/>
  <c r="C1806" i="4"/>
  <c r="D1806" i="4" s="1"/>
  <c r="E1806" i="4" s="1"/>
  <c r="C1823" i="4"/>
  <c r="D1823" i="4" s="1"/>
  <c r="E1823" i="4" s="1"/>
  <c r="C1796" i="4"/>
  <c r="D1796" i="4" s="1"/>
  <c r="E1796" i="4" s="1"/>
  <c r="D236" i="2"/>
  <c r="E236" i="2" s="1"/>
  <c r="D378" i="2"/>
  <c r="E378" i="2" s="1"/>
  <c r="C2627" i="4"/>
  <c r="D2627" i="4" s="1"/>
  <c r="E2627" i="4" s="1"/>
  <c r="C2619" i="4"/>
  <c r="D2619" i="4" s="1"/>
  <c r="E2619" i="4" s="1"/>
  <c r="C2611" i="4"/>
  <c r="D2611" i="4" s="1"/>
  <c r="E2611" i="4" s="1"/>
  <c r="C2603" i="4"/>
  <c r="D2603" i="4" s="1"/>
  <c r="E2603" i="4" s="1"/>
  <c r="C2595" i="4"/>
  <c r="D2595" i="4" s="1"/>
  <c r="E2595" i="4" s="1"/>
  <c r="C2626" i="4"/>
  <c r="D2626" i="4" s="1"/>
  <c r="E2626" i="4" s="1"/>
  <c r="C2618" i="4"/>
  <c r="D2618" i="4" s="1"/>
  <c r="E2618" i="4" s="1"/>
  <c r="C2610" i="4"/>
  <c r="D2610" i="4" s="1"/>
  <c r="E2610" i="4" s="1"/>
  <c r="C2602" i="4"/>
  <c r="D2602" i="4" s="1"/>
  <c r="E2602" i="4" s="1"/>
  <c r="C2594" i="4"/>
  <c r="D2594" i="4" s="1"/>
  <c r="E2594" i="4" s="1"/>
  <c r="C2625" i="4"/>
  <c r="D2625" i="4" s="1"/>
  <c r="E2625" i="4" s="1"/>
  <c r="C2617" i="4"/>
  <c r="D2617" i="4" s="1"/>
  <c r="E2617" i="4" s="1"/>
  <c r="C2609" i="4"/>
  <c r="D2609" i="4" s="1"/>
  <c r="E2609" i="4" s="1"/>
  <c r="C2601" i="4"/>
  <c r="D2601" i="4" s="1"/>
  <c r="E2601" i="4" s="1"/>
  <c r="C2593" i="4"/>
  <c r="D2593" i="4" s="1"/>
  <c r="E2593" i="4" s="1"/>
  <c r="C2630" i="4"/>
  <c r="D2630" i="4" s="1"/>
  <c r="E2630" i="4" s="1"/>
  <c r="C2622" i="4"/>
  <c r="D2622" i="4" s="1"/>
  <c r="E2622" i="4" s="1"/>
  <c r="C2614" i="4"/>
  <c r="D2614" i="4" s="1"/>
  <c r="E2614" i="4" s="1"/>
  <c r="C2606" i="4"/>
  <c r="D2606" i="4" s="1"/>
  <c r="E2606" i="4" s="1"/>
  <c r="C2598" i="4"/>
  <c r="D2598" i="4" s="1"/>
  <c r="E2598" i="4" s="1"/>
  <c r="C2590" i="4"/>
  <c r="D2590" i="4" s="1"/>
  <c r="E2590" i="4" s="1"/>
  <c r="C2621" i="4"/>
  <c r="D2621" i="4" s="1"/>
  <c r="E2621" i="4" s="1"/>
  <c r="C2605" i="4"/>
  <c r="D2605" i="4" s="1"/>
  <c r="E2605" i="4" s="1"/>
  <c r="C2589" i="4"/>
  <c r="D2589" i="4" s="1"/>
  <c r="E2589" i="4" s="1"/>
  <c r="C2620" i="4"/>
  <c r="D2620" i="4" s="1"/>
  <c r="E2620" i="4" s="1"/>
  <c r="C2604" i="4"/>
  <c r="D2604" i="4" s="1"/>
  <c r="E2604" i="4" s="1"/>
  <c r="C2632" i="4"/>
  <c r="D2632" i="4" s="1"/>
  <c r="E2632" i="4" s="1"/>
  <c r="C2616" i="4"/>
  <c r="D2616" i="4" s="1"/>
  <c r="E2616" i="4" s="1"/>
  <c r="C2600" i="4"/>
  <c r="D2600" i="4" s="1"/>
  <c r="E2600" i="4" s="1"/>
  <c r="C2607" i="4"/>
  <c r="D2607" i="4" s="1"/>
  <c r="E2607" i="4" s="1"/>
  <c r="C2631" i="4"/>
  <c r="D2631" i="4" s="1"/>
  <c r="E2631" i="4" s="1"/>
  <c r="C2615" i="4"/>
  <c r="D2615" i="4" s="1"/>
  <c r="E2615" i="4" s="1"/>
  <c r="C2599" i="4"/>
  <c r="D2599" i="4" s="1"/>
  <c r="E2599" i="4" s="1"/>
  <c r="C2629" i="4"/>
  <c r="D2629" i="4" s="1"/>
  <c r="E2629" i="4" s="1"/>
  <c r="C2613" i="4"/>
  <c r="D2613" i="4" s="1"/>
  <c r="E2613" i="4" s="1"/>
  <c r="C2597" i="4"/>
  <c r="D2597" i="4" s="1"/>
  <c r="E2597" i="4" s="1"/>
  <c r="C2628" i="4"/>
  <c r="D2628" i="4" s="1"/>
  <c r="E2628" i="4" s="1"/>
  <c r="C2612" i="4"/>
  <c r="D2612" i="4" s="1"/>
  <c r="E2612" i="4" s="1"/>
  <c r="C2596" i="4"/>
  <c r="D2596" i="4" s="1"/>
  <c r="E2596" i="4" s="1"/>
  <c r="C2624" i="4"/>
  <c r="D2624" i="4" s="1"/>
  <c r="E2624" i="4" s="1"/>
  <c r="C2608" i="4"/>
  <c r="D2608" i="4" s="1"/>
  <c r="E2608" i="4" s="1"/>
  <c r="C2592" i="4"/>
  <c r="D2592" i="4" s="1"/>
  <c r="E2592" i="4" s="1"/>
  <c r="C2623" i="4"/>
  <c r="D2623" i="4" s="1"/>
  <c r="E2623" i="4" s="1"/>
  <c r="C2591" i="4"/>
  <c r="D2591" i="4" s="1"/>
  <c r="E2591" i="4" s="1"/>
  <c r="D314" i="2"/>
  <c r="E314" i="2" s="1"/>
  <c r="C2853" i="4"/>
  <c r="D2853" i="4" s="1"/>
  <c r="E2853" i="4" s="1"/>
  <c r="D357" i="2"/>
  <c r="E357" i="2" s="1"/>
  <c r="C2786" i="4"/>
  <c r="D2786" i="4" s="1"/>
  <c r="E2786" i="4" s="1"/>
  <c r="C2778" i="4"/>
  <c r="D2778" i="4" s="1"/>
  <c r="E2778" i="4" s="1"/>
  <c r="C2785" i="4"/>
  <c r="D2785" i="4" s="1"/>
  <c r="E2785" i="4" s="1"/>
  <c r="C2777" i="4"/>
  <c r="D2777" i="4" s="1"/>
  <c r="E2777" i="4" s="1"/>
  <c r="C2784" i="4"/>
  <c r="D2784" i="4" s="1"/>
  <c r="E2784" i="4" s="1"/>
  <c r="C2776" i="4"/>
  <c r="D2776" i="4" s="1"/>
  <c r="E2776" i="4" s="1"/>
  <c r="C2783" i="4"/>
  <c r="D2783" i="4" s="1"/>
  <c r="E2783" i="4" s="1"/>
  <c r="C2775" i="4"/>
  <c r="D2775" i="4" s="1"/>
  <c r="E2775" i="4" s="1"/>
  <c r="C2781" i="4"/>
  <c r="D2781" i="4" s="1"/>
  <c r="E2781" i="4" s="1"/>
  <c r="C2788" i="4"/>
  <c r="D2788" i="4" s="1"/>
  <c r="E2788" i="4" s="1"/>
  <c r="C2787" i="4"/>
  <c r="D2787" i="4" s="1"/>
  <c r="E2787" i="4" s="1"/>
  <c r="C2782" i="4"/>
  <c r="D2782" i="4" s="1"/>
  <c r="E2782" i="4" s="1"/>
  <c r="C2780" i="4"/>
  <c r="D2780" i="4" s="1"/>
  <c r="E2780" i="4" s="1"/>
  <c r="C2779" i="4"/>
  <c r="D2779" i="4" s="1"/>
  <c r="E2779" i="4" s="1"/>
  <c r="D336" i="2"/>
  <c r="E336" i="2" s="1"/>
  <c r="C2662" i="4"/>
  <c r="D2662" i="4" s="1"/>
  <c r="E2662" i="4" s="1"/>
  <c r="C2654" i="4"/>
  <c r="D2654" i="4" s="1"/>
  <c r="E2654" i="4" s="1"/>
  <c r="C2646" i="4"/>
  <c r="D2646" i="4" s="1"/>
  <c r="E2646" i="4" s="1"/>
  <c r="C2638" i="4"/>
  <c r="D2638" i="4" s="1"/>
  <c r="E2638" i="4" s="1"/>
  <c r="C2661" i="4"/>
  <c r="D2661" i="4" s="1"/>
  <c r="E2661" i="4" s="1"/>
  <c r="C2653" i="4"/>
  <c r="D2653" i="4" s="1"/>
  <c r="E2653" i="4" s="1"/>
  <c r="C2645" i="4"/>
  <c r="D2645" i="4" s="1"/>
  <c r="E2645" i="4" s="1"/>
  <c r="C2637" i="4"/>
  <c r="D2637" i="4" s="1"/>
  <c r="E2637" i="4" s="1"/>
  <c r="C2660" i="4"/>
  <c r="D2660" i="4" s="1"/>
  <c r="E2660" i="4" s="1"/>
  <c r="C2652" i="4"/>
  <c r="D2652" i="4" s="1"/>
  <c r="E2652" i="4" s="1"/>
  <c r="C2644" i="4"/>
  <c r="D2644" i="4" s="1"/>
  <c r="E2644" i="4" s="1"/>
  <c r="C2636" i="4"/>
  <c r="D2636" i="4" s="1"/>
  <c r="E2636" i="4" s="1"/>
  <c r="C2665" i="4"/>
  <c r="D2665" i="4" s="1"/>
  <c r="E2665" i="4" s="1"/>
  <c r="C2657" i="4"/>
  <c r="D2657" i="4" s="1"/>
  <c r="E2657" i="4" s="1"/>
  <c r="C2649" i="4"/>
  <c r="D2649" i="4" s="1"/>
  <c r="E2649" i="4" s="1"/>
  <c r="C2641" i="4"/>
  <c r="D2641" i="4" s="1"/>
  <c r="E2641" i="4" s="1"/>
  <c r="C2633" i="4"/>
  <c r="D2633" i="4" s="1"/>
  <c r="E2633" i="4" s="1"/>
  <c r="C2664" i="4"/>
  <c r="D2664" i="4" s="1"/>
  <c r="E2664" i="4" s="1"/>
  <c r="C2648" i="4"/>
  <c r="D2648" i="4" s="1"/>
  <c r="E2648" i="4" s="1"/>
  <c r="C2663" i="4"/>
  <c r="D2663" i="4" s="1"/>
  <c r="E2663" i="4" s="1"/>
  <c r="C2647" i="4"/>
  <c r="D2647" i="4" s="1"/>
  <c r="E2647" i="4" s="1"/>
  <c r="C2659" i="4"/>
  <c r="D2659" i="4" s="1"/>
  <c r="E2659" i="4" s="1"/>
  <c r="C2643" i="4"/>
  <c r="D2643" i="4" s="1"/>
  <c r="E2643" i="4" s="1"/>
  <c r="C2634" i="4"/>
  <c r="D2634" i="4" s="1"/>
  <c r="E2634" i="4" s="1"/>
  <c r="C2658" i="4"/>
  <c r="D2658" i="4" s="1"/>
  <c r="E2658" i="4" s="1"/>
  <c r="C2642" i="4"/>
  <c r="D2642" i="4" s="1"/>
  <c r="E2642" i="4" s="1"/>
  <c r="C2656" i="4"/>
  <c r="D2656" i="4" s="1"/>
  <c r="E2656" i="4" s="1"/>
  <c r="C2640" i="4"/>
  <c r="D2640" i="4" s="1"/>
  <c r="E2640" i="4" s="1"/>
  <c r="C2655" i="4"/>
  <c r="D2655" i="4" s="1"/>
  <c r="E2655" i="4" s="1"/>
  <c r="C2639" i="4"/>
  <c r="D2639" i="4" s="1"/>
  <c r="E2639" i="4" s="1"/>
  <c r="C2651" i="4"/>
  <c r="D2651" i="4" s="1"/>
  <c r="E2651" i="4" s="1"/>
  <c r="C2635" i="4"/>
  <c r="D2635" i="4" s="1"/>
  <c r="E2635" i="4" s="1"/>
  <c r="C2650" i="4"/>
  <c r="D2650" i="4" s="1"/>
  <c r="E2650" i="4" s="1"/>
  <c r="D319" i="2"/>
  <c r="E319" i="2" s="1"/>
  <c r="C2839" i="4"/>
  <c r="D2839" i="4" s="1"/>
  <c r="E2839" i="4" s="1"/>
  <c r="C2836" i="4"/>
  <c r="D2836" i="4" s="1"/>
  <c r="E2836" i="4" s="1"/>
  <c r="C2840" i="4"/>
  <c r="D2840" i="4" s="1"/>
  <c r="E2840" i="4" s="1"/>
  <c r="C2841" i="4"/>
  <c r="D2841" i="4" s="1"/>
  <c r="E2841" i="4" s="1"/>
  <c r="C2842" i="4"/>
  <c r="D2842" i="4" s="1"/>
  <c r="E2842" i="4" s="1"/>
  <c r="C2844" i="4"/>
  <c r="D2844" i="4" s="1"/>
  <c r="E2844" i="4" s="1"/>
  <c r="C2846" i="4"/>
  <c r="D2846" i="4" s="1"/>
  <c r="E2846" i="4" s="1"/>
  <c r="C2837" i="4"/>
  <c r="D2837" i="4" s="1"/>
  <c r="E2837" i="4" s="1"/>
  <c r="C2838" i="4"/>
  <c r="D2838" i="4" s="1"/>
  <c r="E2838" i="4" s="1"/>
  <c r="C2843" i="4"/>
  <c r="D2843" i="4" s="1"/>
  <c r="E2843" i="4" s="1"/>
  <c r="C2845" i="4"/>
  <c r="D2845" i="4" s="1"/>
  <c r="E2845" i="4" s="1"/>
  <c r="D351" i="2"/>
  <c r="E351" i="2" s="1"/>
  <c r="C2855" i="4"/>
  <c r="D2855" i="4" s="1"/>
  <c r="E2855" i="4" s="1"/>
  <c r="C2856" i="4"/>
  <c r="D2856" i="4" s="1"/>
  <c r="E2856" i="4" s="1"/>
  <c r="D360" i="2"/>
  <c r="E360" i="2" s="1"/>
  <c r="C2774" i="4"/>
  <c r="D2774" i="4" s="1"/>
  <c r="E2774" i="4" s="1"/>
  <c r="C2768" i="4"/>
  <c r="D2768" i="4" s="1"/>
  <c r="E2768" i="4" s="1"/>
  <c r="C2767" i="4"/>
  <c r="D2767" i="4" s="1"/>
  <c r="E2767" i="4" s="1"/>
  <c r="C2760" i="4"/>
  <c r="D2760" i="4" s="1"/>
  <c r="E2760" i="4" s="1"/>
  <c r="C2752" i="4"/>
  <c r="D2752" i="4" s="1"/>
  <c r="E2752" i="4" s="1"/>
  <c r="C2759" i="4"/>
  <c r="D2759" i="4" s="1"/>
  <c r="E2759" i="4" s="1"/>
  <c r="C2751" i="4"/>
  <c r="D2751" i="4" s="1"/>
  <c r="E2751" i="4" s="1"/>
  <c r="C2744" i="4"/>
  <c r="D2744" i="4" s="1"/>
  <c r="E2744" i="4" s="1"/>
  <c r="C2754" i="4"/>
  <c r="D2754" i="4" s="1"/>
  <c r="E2754" i="4" s="1"/>
  <c r="C2756" i="4"/>
  <c r="D2756" i="4" s="1"/>
  <c r="E2756" i="4" s="1"/>
  <c r="C2758" i="4"/>
  <c r="D2758" i="4" s="1"/>
  <c r="E2758" i="4" s="1"/>
  <c r="C2762" i="4"/>
  <c r="D2762" i="4" s="1"/>
  <c r="E2762" i="4" s="1"/>
  <c r="C2764" i="4"/>
  <c r="D2764" i="4" s="1"/>
  <c r="E2764" i="4" s="1"/>
  <c r="C2766" i="4"/>
  <c r="D2766" i="4" s="1"/>
  <c r="E2766" i="4" s="1"/>
  <c r="C2770" i="4"/>
  <c r="D2770" i="4" s="1"/>
  <c r="E2770" i="4" s="1"/>
  <c r="C2772" i="4"/>
  <c r="D2772" i="4" s="1"/>
  <c r="E2772" i="4" s="1"/>
  <c r="C2745" i="4"/>
  <c r="D2745" i="4" s="1"/>
  <c r="E2745" i="4" s="1"/>
  <c r="C2747" i="4"/>
  <c r="D2747" i="4" s="1"/>
  <c r="E2747" i="4" s="1"/>
  <c r="C2749" i="4"/>
  <c r="D2749" i="4" s="1"/>
  <c r="E2749" i="4" s="1"/>
  <c r="C2761" i="4"/>
  <c r="D2761" i="4" s="1"/>
  <c r="E2761" i="4" s="1"/>
  <c r="C2763" i="4"/>
  <c r="D2763" i="4" s="1"/>
  <c r="E2763" i="4" s="1"/>
  <c r="C2765" i="4"/>
  <c r="D2765" i="4" s="1"/>
  <c r="E2765" i="4" s="1"/>
  <c r="C2769" i="4"/>
  <c r="D2769" i="4" s="1"/>
  <c r="E2769" i="4" s="1"/>
  <c r="C2746" i="4"/>
  <c r="D2746" i="4" s="1"/>
  <c r="E2746" i="4" s="1"/>
  <c r="C2755" i="4"/>
  <c r="D2755" i="4" s="1"/>
  <c r="E2755" i="4" s="1"/>
  <c r="C2771" i="4"/>
  <c r="D2771" i="4" s="1"/>
  <c r="E2771" i="4" s="1"/>
  <c r="C2748" i="4"/>
  <c r="D2748" i="4" s="1"/>
  <c r="E2748" i="4" s="1"/>
  <c r="C2757" i="4"/>
  <c r="D2757" i="4" s="1"/>
  <c r="E2757" i="4" s="1"/>
  <c r="C2773" i="4"/>
  <c r="D2773" i="4" s="1"/>
  <c r="E2773" i="4" s="1"/>
  <c r="C2753" i="4"/>
  <c r="D2753" i="4" s="1"/>
  <c r="E2753" i="4" s="1"/>
  <c r="C2750" i="4"/>
  <c r="D2750" i="4" s="1"/>
  <c r="E2750" i="4" s="1"/>
  <c r="D333" i="2"/>
  <c r="E333" i="2" s="1"/>
  <c r="C1572" i="4"/>
  <c r="D1572" i="4" s="1"/>
  <c r="E1572" i="4" s="1"/>
  <c r="C1578" i="4"/>
  <c r="D1578" i="4" s="1"/>
  <c r="E1578" i="4" s="1"/>
  <c r="C1570" i="4"/>
  <c r="D1570" i="4" s="1"/>
  <c r="E1570" i="4" s="1"/>
  <c r="C1594" i="4"/>
  <c r="D1594" i="4" s="1"/>
  <c r="E1594" i="4" s="1"/>
  <c r="C1579" i="4"/>
  <c r="D1579" i="4" s="1"/>
  <c r="E1579" i="4" s="1"/>
  <c r="C1567" i="4"/>
  <c r="D1567" i="4" s="1"/>
  <c r="E1567" i="4" s="1"/>
  <c r="C1583" i="4"/>
  <c r="D1583" i="4" s="1"/>
  <c r="E1583" i="4" s="1"/>
  <c r="C1597" i="4"/>
  <c r="D1597" i="4" s="1"/>
  <c r="E1597" i="4" s="1"/>
  <c r="C1588" i="4"/>
  <c r="D1588" i="4" s="1"/>
  <c r="E1588" i="4" s="1"/>
  <c r="C1571" i="4"/>
  <c r="D1571" i="4" s="1"/>
  <c r="E1571" i="4" s="1"/>
  <c r="C1592" i="4"/>
  <c r="D1592" i="4" s="1"/>
  <c r="E1592" i="4" s="1"/>
  <c r="C1575" i="4"/>
  <c r="D1575" i="4" s="1"/>
  <c r="E1575" i="4" s="1"/>
  <c r="C1589" i="4"/>
  <c r="D1589" i="4" s="1"/>
  <c r="E1589" i="4" s="1"/>
  <c r="C1580" i="4"/>
  <c r="D1580" i="4" s="1"/>
  <c r="E1580" i="4" s="1"/>
  <c r="C1584" i="4"/>
  <c r="D1584" i="4" s="1"/>
  <c r="E1584" i="4" s="1"/>
  <c r="C1581" i="4"/>
  <c r="D1581" i="4" s="1"/>
  <c r="E1581" i="4" s="1"/>
  <c r="C1595" i="4"/>
  <c r="D1595" i="4" s="1"/>
  <c r="E1595" i="4" s="1"/>
  <c r="C1587" i="4"/>
  <c r="D1587" i="4" s="1"/>
  <c r="E1587" i="4" s="1"/>
  <c r="C1593" i="4"/>
  <c r="D1593" i="4" s="1"/>
  <c r="E1593" i="4" s="1"/>
  <c r="C1598" i="4"/>
  <c r="D1598" i="4" s="1"/>
  <c r="E1598" i="4" s="1"/>
  <c r="C1585" i="4"/>
  <c r="D1585" i="4" s="1"/>
  <c r="E1585" i="4" s="1"/>
  <c r="C1590" i="4"/>
  <c r="D1590" i="4" s="1"/>
  <c r="E1590" i="4" s="1"/>
  <c r="C1577" i="4"/>
  <c r="D1577" i="4" s="1"/>
  <c r="E1577" i="4" s="1"/>
  <c r="C1569" i="4"/>
  <c r="D1569" i="4" s="1"/>
  <c r="E1569" i="4" s="1"/>
  <c r="C1582" i="4"/>
  <c r="D1582" i="4" s="1"/>
  <c r="E1582" i="4" s="1"/>
  <c r="C1573" i="4"/>
  <c r="D1573" i="4" s="1"/>
  <c r="E1573" i="4" s="1"/>
  <c r="C1576" i="4"/>
  <c r="D1576" i="4" s="1"/>
  <c r="E1576" i="4" s="1"/>
  <c r="C1568" i="4"/>
  <c r="D1568" i="4" s="1"/>
  <c r="E1568" i="4" s="1"/>
  <c r="C1574" i="4"/>
  <c r="D1574" i="4" s="1"/>
  <c r="E1574" i="4" s="1"/>
  <c r="C1596" i="4"/>
  <c r="D1596" i="4" s="1"/>
  <c r="E1596" i="4" s="1"/>
  <c r="C1586" i="4"/>
  <c r="D1586" i="4" s="1"/>
  <c r="E1586" i="4" s="1"/>
  <c r="C1591" i="4"/>
  <c r="D1591" i="4" s="1"/>
  <c r="E1591" i="4" s="1"/>
  <c r="D221" i="2"/>
  <c r="E221" i="2" s="1"/>
  <c r="C2135" i="4"/>
  <c r="D2135" i="4" s="1"/>
  <c r="E2135" i="4" s="1"/>
  <c r="C2156" i="4"/>
  <c r="D2156" i="4" s="1"/>
  <c r="E2156" i="4" s="1"/>
  <c r="C2139" i="4"/>
  <c r="D2139" i="4" s="1"/>
  <c r="E2139" i="4" s="1"/>
  <c r="C2161" i="4"/>
  <c r="D2161" i="4" s="1"/>
  <c r="E2161" i="4" s="1"/>
  <c r="C2136" i="4"/>
  <c r="D2136" i="4" s="1"/>
  <c r="E2136" i="4" s="1"/>
  <c r="C2148" i="4"/>
  <c r="D2148" i="4" s="1"/>
  <c r="E2148" i="4" s="1"/>
  <c r="C2131" i="4"/>
  <c r="D2131" i="4" s="1"/>
  <c r="E2131" i="4" s="1"/>
  <c r="C2153" i="4"/>
  <c r="D2153" i="4" s="1"/>
  <c r="E2153" i="4" s="1"/>
  <c r="C2166" i="4"/>
  <c r="D2166" i="4" s="1"/>
  <c r="E2166" i="4" s="1"/>
  <c r="C2165" i="4"/>
  <c r="D2165" i="4" s="1"/>
  <c r="E2165" i="4" s="1"/>
  <c r="C2140" i="4"/>
  <c r="D2140" i="4" s="1"/>
  <c r="E2140" i="4" s="1"/>
  <c r="C2170" i="4"/>
  <c r="D2170" i="4" s="1"/>
  <c r="E2170" i="4" s="1"/>
  <c r="C2145" i="4"/>
  <c r="D2145" i="4" s="1"/>
  <c r="E2145" i="4" s="1"/>
  <c r="C2158" i="4"/>
  <c r="D2158" i="4" s="1"/>
  <c r="E2158" i="4" s="1"/>
  <c r="C2151" i="4"/>
  <c r="D2151" i="4" s="1"/>
  <c r="E2151" i="4" s="1"/>
  <c r="C2171" i="4"/>
  <c r="D2171" i="4" s="1"/>
  <c r="E2171" i="4" s="1"/>
  <c r="C2169" i="4"/>
  <c r="D2169" i="4" s="1"/>
  <c r="E2169" i="4" s="1"/>
  <c r="C2134" i="4"/>
  <c r="D2134" i="4" s="1"/>
  <c r="E2134" i="4" s="1"/>
  <c r="C2163" i="4"/>
  <c r="D2163" i="4" s="1"/>
  <c r="E2163" i="4" s="1"/>
  <c r="C2137" i="4"/>
  <c r="D2137" i="4" s="1"/>
  <c r="E2137" i="4" s="1"/>
  <c r="C2167" i="4"/>
  <c r="D2167" i="4" s="1"/>
  <c r="E2167" i="4" s="1"/>
  <c r="C2159" i="4"/>
  <c r="D2159" i="4" s="1"/>
  <c r="E2159" i="4" s="1"/>
  <c r="C2157" i="4"/>
  <c r="D2157" i="4" s="1"/>
  <c r="E2157" i="4" s="1"/>
  <c r="C2155" i="4"/>
  <c r="D2155" i="4" s="1"/>
  <c r="E2155" i="4" s="1"/>
  <c r="C2168" i="4"/>
  <c r="D2168" i="4" s="1"/>
  <c r="E2168" i="4" s="1"/>
  <c r="C2149" i="4"/>
  <c r="D2149" i="4" s="1"/>
  <c r="E2149" i="4" s="1"/>
  <c r="C2147" i="4"/>
  <c r="D2147" i="4" s="1"/>
  <c r="E2147" i="4" s="1"/>
  <c r="C2160" i="4"/>
  <c r="D2160" i="4" s="1"/>
  <c r="E2160" i="4" s="1"/>
  <c r="C2143" i="4"/>
  <c r="D2143" i="4" s="1"/>
  <c r="E2143" i="4" s="1"/>
  <c r="C2141" i="4"/>
  <c r="D2141" i="4" s="1"/>
  <c r="E2141" i="4" s="1"/>
  <c r="C2162" i="4"/>
  <c r="D2162" i="4" s="1"/>
  <c r="E2162" i="4" s="1"/>
  <c r="C2152" i="4"/>
  <c r="D2152" i="4" s="1"/>
  <c r="E2152" i="4" s="1"/>
  <c r="C2133" i="4"/>
  <c r="D2133" i="4" s="1"/>
  <c r="E2133" i="4" s="1"/>
  <c r="C2154" i="4"/>
  <c r="D2154" i="4" s="1"/>
  <c r="E2154" i="4" s="1"/>
  <c r="C2144" i="4"/>
  <c r="D2144" i="4" s="1"/>
  <c r="E2144" i="4" s="1"/>
  <c r="C2164" i="4"/>
  <c r="D2164" i="4" s="1"/>
  <c r="E2164" i="4" s="1"/>
  <c r="C2146" i="4"/>
  <c r="D2146" i="4" s="1"/>
  <c r="E2146" i="4" s="1"/>
  <c r="C2150" i="4"/>
  <c r="D2150" i="4" s="1"/>
  <c r="E2150" i="4" s="1"/>
  <c r="C2132" i="4"/>
  <c r="D2132" i="4" s="1"/>
  <c r="E2132" i="4" s="1"/>
  <c r="C2138" i="4"/>
  <c r="D2138" i="4" s="1"/>
  <c r="E2138" i="4" s="1"/>
  <c r="C2142" i="4"/>
  <c r="D2142" i="4" s="1"/>
  <c r="E2142" i="4" s="1"/>
  <c r="D259" i="2"/>
  <c r="E259" i="2" s="1"/>
  <c r="C1725" i="4"/>
  <c r="D1725" i="4" s="1"/>
  <c r="E1725" i="4" s="1"/>
  <c r="C1721" i="4"/>
  <c r="D1721" i="4" s="1"/>
  <c r="E1721" i="4" s="1"/>
  <c r="C1720" i="4"/>
  <c r="D1720" i="4" s="1"/>
  <c r="E1720" i="4" s="1"/>
  <c r="C1722" i="4"/>
  <c r="D1722" i="4" s="1"/>
  <c r="E1722" i="4" s="1"/>
  <c r="C1730" i="4"/>
  <c r="D1730" i="4" s="1"/>
  <c r="E1730" i="4" s="1"/>
  <c r="C1719" i="4"/>
  <c r="D1719" i="4" s="1"/>
  <c r="E1719" i="4" s="1"/>
  <c r="C1729" i="4"/>
  <c r="D1729" i="4" s="1"/>
  <c r="E1729" i="4" s="1"/>
  <c r="C1718" i="4"/>
  <c r="D1718" i="4" s="1"/>
  <c r="E1718" i="4" s="1"/>
  <c r="C1726" i="4"/>
  <c r="D1726" i="4" s="1"/>
  <c r="E1726" i="4" s="1"/>
  <c r="C1728" i="4"/>
  <c r="D1728" i="4" s="1"/>
  <c r="E1728" i="4" s="1"/>
  <c r="C1727" i="4"/>
  <c r="D1727" i="4" s="1"/>
  <c r="E1727" i="4" s="1"/>
  <c r="C1723" i="4"/>
  <c r="D1723" i="4" s="1"/>
  <c r="E1723" i="4" s="1"/>
  <c r="C1724" i="4"/>
  <c r="D1724" i="4" s="1"/>
  <c r="E1724" i="4" s="1"/>
  <c r="D227" i="2"/>
  <c r="E227" i="2" s="1"/>
  <c r="C2969" i="4"/>
  <c r="D2969" i="4" s="1"/>
  <c r="E2969" i="4" s="1"/>
  <c r="C2960" i="4"/>
  <c r="D2960" i="4" s="1"/>
  <c r="E2960" i="4" s="1"/>
  <c r="C2968" i="4"/>
  <c r="D2968" i="4" s="1"/>
  <c r="E2968" i="4" s="1"/>
  <c r="C2976" i="4"/>
  <c r="D2976" i="4" s="1"/>
  <c r="E2976" i="4" s="1"/>
  <c r="C2961" i="4"/>
  <c r="D2961" i="4" s="1"/>
  <c r="E2961" i="4" s="1"/>
  <c r="C2956" i="4"/>
  <c r="D2956" i="4" s="1"/>
  <c r="E2956" i="4" s="1"/>
  <c r="C2962" i="4"/>
  <c r="D2962" i="4" s="1"/>
  <c r="E2962" i="4" s="1"/>
  <c r="C2970" i="4"/>
  <c r="D2970" i="4" s="1"/>
  <c r="E2970" i="4" s="1"/>
  <c r="C2963" i="4"/>
  <c r="D2963" i="4" s="1"/>
  <c r="E2963" i="4" s="1"/>
  <c r="C2971" i="4"/>
  <c r="D2971" i="4" s="1"/>
  <c r="E2971" i="4" s="1"/>
  <c r="C2957" i="4"/>
  <c r="D2957" i="4" s="1"/>
  <c r="E2957" i="4" s="1"/>
  <c r="C2965" i="4"/>
  <c r="D2965" i="4" s="1"/>
  <c r="E2965" i="4" s="1"/>
  <c r="C2973" i="4"/>
  <c r="D2973" i="4" s="1"/>
  <c r="E2973" i="4" s="1"/>
  <c r="C2967" i="4"/>
  <c r="D2967" i="4" s="1"/>
  <c r="E2967" i="4" s="1"/>
  <c r="C2972" i="4"/>
  <c r="D2972" i="4" s="1"/>
  <c r="E2972" i="4" s="1"/>
  <c r="C2974" i="4"/>
  <c r="D2974" i="4" s="1"/>
  <c r="E2974" i="4" s="1"/>
  <c r="C2977" i="4"/>
  <c r="D2977" i="4" s="1"/>
  <c r="E2977" i="4" s="1"/>
  <c r="C2975" i="4"/>
  <c r="D2975" i="4" s="1"/>
  <c r="E2975" i="4" s="1"/>
  <c r="C2958" i="4"/>
  <c r="D2958" i="4" s="1"/>
  <c r="E2958" i="4" s="1"/>
  <c r="C2959" i="4"/>
  <c r="D2959" i="4" s="1"/>
  <c r="E2959" i="4" s="1"/>
  <c r="C2964" i="4"/>
  <c r="D2964" i="4" s="1"/>
  <c r="E2964" i="4" s="1"/>
  <c r="C2966" i="4"/>
  <c r="D2966" i="4" s="1"/>
  <c r="E2966" i="4" s="1"/>
  <c r="D370" i="2"/>
  <c r="E370" i="2" s="1"/>
  <c r="C2237" i="4"/>
  <c r="D2237" i="4" s="1"/>
  <c r="E2237" i="4" s="1"/>
  <c r="C2231" i="4"/>
  <c r="D2231" i="4" s="1"/>
  <c r="E2231" i="4" s="1"/>
  <c r="C2202" i="4"/>
  <c r="D2202" i="4" s="1"/>
  <c r="E2202" i="4" s="1"/>
  <c r="C2177" i="4"/>
  <c r="D2177" i="4" s="1"/>
  <c r="E2177" i="4" s="1"/>
  <c r="C2194" i="4"/>
  <c r="D2194" i="4" s="1"/>
  <c r="E2194" i="4" s="1"/>
  <c r="C2176" i="4"/>
  <c r="D2176" i="4" s="1"/>
  <c r="E2176" i="4" s="1"/>
  <c r="C2193" i="4"/>
  <c r="D2193" i="4" s="1"/>
  <c r="E2193" i="4" s="1"/>
  <c r="C2239" i="4"/>
  <c r="D2239" i="4" s="1"/>
  <c r="E2239" i="4" s="1"/>
  <c r="C2212" i="4"/>
  <c r="D2212" i="4" s="1"/>
  <c r="E2212" i="4" s="1"/>
  <c r="C2211" i="4"/>
  <c r="D2211" i="4" s="1"/>
  <c r="E2211" i="4" s="1"/>
  <c r="C2203" i="4"/>
  <c r="D2203" i="4" s="1"/>
  <c r="E2203" i="4" s="1"/>
  <c r="C2185" i="4"/>
  <c r="D2185" i="4" s="1"/>
  <c r="E2185" i="4" s="1"/>
  <c r="C2219" i="4"/>
  <c r="D2219" i="4" s="1"/>
  <c r="E2219" i="4" s="1"/>
  <c r="C2184" i="4"/>
  <c r="D2184" i="4" s="1"/>
  <c r="E2184" i="4" s="1"/>
  <c r="C2181" i="4"/>
  <c r="D2181" i="4" s="1"/>
  <c r="E2181" i="4" s="1"/>
  <c r="C2232" i="4"/>
  <c r="D2232" i="4" s="1"/>
  <c r="E2232" i="4" s="1"/>
  <c r="C2220" i="4"/>
  <c r="D2220" i="4" s="1"/>
  <c r="E2220" i="4" s="1"/>
  <c r="C2230" i="4"/>
  <c r="D2230" i="4" s="1"/>
  <c r="E2230" i="4" s="1"/>
  <c r="C2186" i="4"/>
  <c r="D2186" i="4" s="1"/>
  <c r="E2186" i="4" s="1"/>
  <c r="C2174" i="4"/>
  <c r="D2174" i="4" s="1"/>
  <c r="E2174" i="4" s="1"/>
  <c r="C2207" i="4"/>
  <c r="D2207" i="4" s="1"/>
  <c r="E2207" i="4" s="1"/>
  <c r="C2228" i="4"/>
  <c r="D2228" i="4" s="1"/>
  <c r="E2228" i="4" s="1"/>
  <c r="C2229" i="4"/>
  <c r="D2229" i="4" s="1"/>
  <c r="E2229" i="4" s="1"/>
  <c r="C2179" i="4"/>
  <c r="D2179" i="4" s="1"/>
  <c r="E2179" i="4" s="1"/>
  <c r="C2238" i="4"/>
  <c r="D2238" i="4" s="1"/>
  <c r="E2238" i="4" s="1"/>
  <c r="C2195" i="4"/>
  <c r="D2195" i="4" s="1"/>
  <c r="E2195" i="4" s="1"/>
  <c r="C2178" i="4"/>
  <c r="D2178" i="4" s="1"/>
  <c r="E2178" i="4" s="1"/>
  <c r="C2216" i="4"/>
  <c r="D2216" i="4" s="1"/>
  <c r="E2216" i="4" s="1"/>
  <c r="C2180" i="4"/>
  <c r="D2180" i="4" s="1"/>
  <c r="E2180" i="4" s="1"/>
  <c r="C2236" i="4"/>
  <c r="D2236" i="4" s="1"/>
  <c r="E2236" i="4" s="1"/>
  <c r="C2183" i="4"/>
  <c r="D2183" i="4" s="1"/>
  <c r="E2183" i="4" s="1"/>
  <c r="C2204" i="4"/>
  <c r="D2204" i="4" s="1"/>
  <c r="E2204" i="4" s="1"/>
  <c r="C2234" i="4"/>
  <c r="D2234" i="4" s="1"/>
  <c r="E2234" i="4" s="1"/>
  <c r="C2222" i="4"/>
  <c r="D2222" i="4" s="1"/>
  <c r="E2222" i="4" s="1"/>
  <c r="C2190" i="4"/>
  <c r="D2190" i="4" s="1"/>
  <c r="E2190" i="4" s="1"/>
  <c r="C2192" i="4"/>
  <c r="D2192" i="4" s="1"/>
  <c r="E2192" i="4" s="1"/>
  <c r="C2213" i="4"/>
  <c r="D2213" i="4" s="1"/>
  <c r="E2213" i="4" s="1"/>
  <c r="C2182" i="4"/>
  <c r="D2182" i="4" s="1"/>
  <c r="E2182" i="4" s="1"/>
  <c r="C2210" i="4"/>
  <c r="D2210" i="4" s="1"/>
  <c r="E2210" i="4" s="1"/>
  <c r="C2226" i="4"/>
  <c r="D2226" i="4" s="1"/>
  <c r="E2226" i="4" s="1"/>
  <c r="C2196" i="4"/>
  <c r="D2196" i="4" s="1"/>
  <c r="E2196" i="4" s="1"/>
  <c r="C2208" i="4"/>
  <c r="D2208" i="4" s="1"/>
  <c r="E2208" i="4" s="1"/>
  <c r="C2233" i="4"/>
  <c r="D2233" i="4" s="1"/>
  <c r="E2233" i="4" s="1"/>
  <c r="C2187" i="4"/>
  <c r="D2187" i="4" s="1"/>
  <c r="E2187" i="4" s="1"/>
  <c r="C2189" i="4"/>
  <c r="D2189" i="4" s="1"/>
  <c r="E2189" i="4" s="1"/>
  <c r="C2191" i="4"/>
  <c r="D2191" i="4" s="1"/>
  <c r="E2191" i="4" s="1"/>
  <c r="C2240" i="4"/>
  <c r="D2240" i="4" s="1"/>
  <c r="E2240" i="4" s="1"/>
  <c r="C2205" i="4"/>
  <c r="D2205" i="4" s="1"/>
  <c r="E2205" i="4" s="1"/>
  <c r="C2199" i="4"/>
  <c r="D2199" i="4" s="1"/>
  <c r="E2199" i="4" s="1"/>
  <c r="C2200" i="4"/>
  <c r="D2200" i="4" s="1"/>
  <c r="E2200" i="4" s="1"/>
  <c r="C2215" i="4"/>
  <c r="D2215" i="4" s="1"/>
  <c r="E2215" i="4" s="1"/>
  <c r="C2188" i="4"/>
  <c r="D2188" i="4" s="1"/>
  <c r="E2188" i="4" s="1"/>
  <c r="C2172" i="4"/>
  <c r="D2172" i="4" s="1"/>
  <c r="E2172" i="4" s="1"/>
  <c r="C2209" i="4"/>
  <c r="D2209" i="4" s="1"/>
  <c r="E2209" i="4" s="1"/>
  <c r="C2198" i="4"/>
  <c r="D2198" i="4" s="1"/>
  <c r="E2198" i="4" s="1"/>
  <c r="C2201" i="4"/>
  <c r="D2201" i="4" s="1"/>
  <c r="E2201" i="4" s="1"/>
  <c r="C2197" i="4"/>
  <c r="D2197" i="4" s="1"/>
  <c r="E2197" i="4" s="1"/>
  <c r="C2175" i="4"/>
  <c r="D2175" i="4" s="1"/>
  <c r="E2175" i="4" s="1"/>
  <c r="C2217" i="4"/>
  <c r="D2217" i="4" s="1"/>
  <c r="E2217" i="4" s="1"/>
  <c r="C2206" i="4"/>
  <c r="D2206" i="4" s="1"/>
  <c r="E2206" i="4" s="1"/>
  <c r="C2218" i="4"/>
  <c r="D2218" i="4" s="1"/>
  <c r="E2218" i="4" s="1"/>
  <c r="C2227" i="4"/>
  <c r="D2227" i="4" s="1"/>
  <c r="E2227" i="4" s="1"/>
  <c r="C2223" i="4"/>
  <c r="D2223" i="4" s="1"/>
  <c r="E2223" i="4" s="1"/>
  <c r="C2214" i="4"/>
  <c r="D2214" i="4" s="1"/>
  <c r="E2214" i="4" s="1"/>
  <c r="C2224" i="4"/>
  <c r="D2224" i="4" s="1"/>
  <c r="E2224" i="4" s="1"/>
  <c r="C2235" i="4"/>
  <c r="D2235" i="4" s="1"/>
  <c r="E2235" i="4" s="1"/>
  <c r="C2173" i="4"/>
  <c r="D2173" i="4" s="1"/>
  <c r="E2173" i="4" s="1"/>
  <c r="C2225" i="4"/>
  <c r="D2225" i="4" s="1"/>
  <c r="E2225" i="4" s="1"/>
  <c r="C2221" i="4"/>
  <c r="D2221" i="4" s="1"/>
  <c r="E2221" i="4" s="1"/>
  <c r="D268" i="2"/>
  <c r="E268" i="2" s="1"/>
  <c r="C2455" i="4"/>
  <c r="D2455" i="4" s="1"/>
  <c r="E2455" i="4" s="1"/>
  <c r="C2447" i="4"/>
  <c r="D2447" i="4" s="1"/>
  <c r="E2447" i="4" s="1"/>
  <c r="C2439" i="4"/>
  <c r="D2439" i="4" s="1"/>
  <c r="E2439" i="4" s="1"/>
  <c r="C2431" i="4"/>
  <c r="D2431" i="4" s="1"/>
  <c r="E2431" i="4" s="1"/>
  <c r="C2423" i="4"/>
  <c r="D2423" i="4" s="1"/>
  <c r="E2423" i="4" s="1"/>
  <c r="C2454" i="4"/>
  <c r="D2454" i="4" s="1"/>
  <c r="E2454" i="4" s="1"/>
  <c r="C2446" i="4"/>
  <c r="D2446" i="4" s="1"/>
  <c r="E2446" i="4" s="1"/>
  <c r="C2438" i="4"/>
  <c r="D2438" i="4" s="1"/>
  <c r="E2438" i="4" s="1"/>
  <c r="C2430" i="4"/>
  <c r="D2430" i="4" s="1"/>
  <c r="E2430" i="4" s="1"/>
  <c r="C2453" i="4"/>
  <c r="D2453" i="4" s="1"/>
  <c r="E2453" i="4" s="1"/>
  <c r="C2445" i="4"/>
  <c r="D2445" i="4" s="1"/>
  <c r="E2445" i="4" s="1"/>
  <c r="C2437" i="4"/>
  <c r="D2437" i="4" s="1"/>
  <c r="E2437" i="4" s="1"/>
  <c r="C2429" i="4"/>
  <c r="D2429" i="4" s="1"/>
  <c r="E2429" i="4" s="1"/>
  <c r="C2450" i="4"/>
  <c r="D2450" i="4" s="1"/>
  <c r="E2450" i="4" s="1"/>
  <c r="C2442" i="4"/>
  <c r="D2442" i="4" s="1"/>
  <c r="E2442" i="4" s="1"/>
  <c r="C2434" i="4"/>
  <c r="D2434" i="4" s="1"/>
  <c r="E2434" i="4" s="1"/>
  <c r="C2426" i="4"/>
  <c r="D2426" i="4" s="1"/>
  <c r="E2426" i="4" s="1"/>
  <c r="C2441" i="4"/>
  <c r="D2441" i="4" s="1"/>
  <c r="E2441" i="4" s="1"/>
  <c r="C2425" i="4"/>
  <c r="D2425" i="4" s="1"/>
  <c r="E2425" i="4" s="1"/>
  <c r="C2440" i="4"/>
  <c r="D2440" i="4" s="1"/>
  <c r="E2440" i="4" s="1"/>
  <c r="C2424" i="4"/>
  <c r="D2424" i="4" s="1"/>
  <c r="E2424" i="4" s="1"/>
  <c r="C2452" i="4"/>
  <c r="D2452" i="4" s="1"/>
  <c r="E2452" i="4" s="1"/>
  <c r="C2436" i="4"/>
  <c r="D2436" i="4" s="1"/>
  <c r="E2436" i="4" s="1"/>
  <c r="C2451" i="4"/>
  <c r="D2451" i="4" s="1"/>
  <c r="E2451" i="4" s="1"/>
  <c r="C2435" i="4"/>
  <c r="D2435" i="4" s="1"/>
  <c r="E2435" i="4" s="1"/>
  <c r="C2427" i="4"/>
  <c r="D2427" i="4" s="1"/>
  <c r="E2427" i="4" s="1"/>
  <c r="C2449" i="4"/>
  <c r="D2449" i="4" s="1"/>
  <c r="E2449" i="4" s="1"/>
  <c r="C2433" i="4"/>
  <c r="D2433" i="4" s="1"/>
  <c r="E2433" i="4" s="1"/>
  <c r="C2448" i="4"/>
  <c r="D2448" i="4" s="1"/>
  <c r="E2448" i="4" s="1"/>
  <c r="C2432" i="4"/>
  <c r="D2432" i="4" s="1"/>
  <c r="E2432" i="4" s="1"/>
  <c r="C2444" i="4"/>
  <c r="D2444" i="4" s="1"/>
  <c r="E2444" i="4" s="1"/>
  <c r="C2428" i="4"/>
  <c r="D2428" i="4" s="1"/>
  <c r="E2428" i="4" s="1"/>
  <c r="C2443" i="4"/>
  <c r="D2443" i="4" s="1"/>
  <c r="E2443" i="4" s="1"/>
  <c r="D298" i="2"/>
  <c r="E298" i="2" s="1"/>
  <c r="C2588" i="4"/>
  <c r="D2588" i="4" s="1"/>
  <c r="E2588" i="4" s="1"/>
  <c r="C2580" i="4"/>
  <c r="D2580" i="4" s="1"/>
  <c r="E2580" i="4" s="1"/>
  <c r="C2572" i="4"/>
  <c r="D2572" i="4" s="1"/>
  <c r="E2572" i="4" s="1"/>
  <c r="C2564" i="4"/>
  <c r="D2564" i="4" s="1"/>
  <c r="E2564" i="4" s="1"/>
  <c r="C2556" i="4"/>
  <c r="D2556" i="4" s="1"/>
  <c r="E2556" i="4" s="1"/>
  <c r="C2587" i="4"/>
  <c r="D2587" i="4" s="1"/>
  <c r="E2587" i="4" s="1"/>
  <c r="C2579" i="4"/>
  <c r="D2579" i="4" s="1"/>
  <c r="E2579" i="4" s="1"/>
  <c r="C2571" i="4"/>
  <c r="D2571" i="4" s="1"/>
  <c r="E2571" i="4" s="1"/>
  <c r="C2563" i="4"/>
  <c r="D2563" i="4" s="1"/>
  <c r="E2563" i="4" s="1"/>
  <c r="C2555" i="4"/>
  <c r="D2555" i="4" s="1"/>
  <c r="E2555" i="4" s="1"/>
  <c r="C2586" i="4"/>
  <c r="D2586" i="4" s="1"/>
  <c r="E2586" i="4" s="1"/>
  <c r="C2578" i="4"/>
  <c r="D2578" i="4" s="1"/>
  <c r="E2578" i="4" s="1"/>
  <c r="C2570" i="4"/>
  <c r="D2570" i="4" s="1"/>
  <c r="E2570" i="4" s="1"/>
  <c r="C2562" i="4"/>
  <c r="D2562" i="4" s="1"/>
  <c r="E2562" i="4" s="1"/>
  <c r="C2554" i="4"/>
  <c r="D2554" i="4" s="1"/>
  <c r="E2554" i="4" s="1"/>
  <c r="C2583" i="4"/>
  <c r="D2583" i="4" s="1"/>
  <c r="E2583" i="4" s="1"/>
  <c r="C2575" i="4"/>
  <c r="D2575" i="4" s="1"/>
  <c r="E2575" i="4" s="1"/>
  <c r="C2567" i="4"/>
  <c r="D2567" i="4" s="1"/>
  <c r="E2567" i="4" s="1"/>
  <c r="C2559" i="4"/>
  <c r="D2559" i="4" s="1"/>
  <c r="E2559" i="4" s="1"/>
  <c r="C2574" i="4"/>
  <c r="D2574" i="4" s="1"/>
  <c r="E2574" i="4" s="1"/>
  <c r="C2558" i="4"/>
  <c r="D2558" i="4" s="1"/>
  <c r="E2558" i="4" s="1"/>
  <c r="C2573" i="4"/>
  <c r="D2573" i="4" s="1"/>
  <c r="E2573" i="4" s="1"/>
  <c r="C2557" i="4"/>
  <c r="D2557" i="4" s="1"/>
  <c r="E2557" i="4" s="1"/>
  <c r="C2585" i="4"/>
  <c r="D2585" i="4" s="1"/>
  <c r="E2585" i="4" s="1"/>
  <c r="C2569" i="4"/>
  <c r="D2569" i="4" s="1"/>
  <c r="E2569" i="4" s="1"/>
  <c r="C2560" i="4"/>
  <c r="D2560" i="4" s="1"/>
  <c r="E2560" i="4" s="1"/>
  <c r="C2584" i="4"/>
  <c r="D2584" i="4" s="1"/>
  <c r="E2584" i="4" s="1"/>
  <c r="C2568" i="4"/>
  <c r="D2568" i="4" s="1"/>
  <c r="E2568" i="4" s="1"/>
  <c r="C2576" i="4"/>
  <c r="D2576" i="4" s="1"/>
  <c r="E2576" i="4" s="1"/>
  <c r="C2582" i="4"/>
  <c r="D2582" i="4" s="1"/>
  <c r="E2582" i="4" s="1"/>
  <c r="C2566" i="4"/>
  <c r="D2566" i="4" s="1"/>
  <c r="E2566" i="4" s="1"/>
  <c r="C2581" i="4"/>
  <c r="D2581" i="4" s="1"/>
  <c r="E2581" i="4" s="1"/>
  <c r="C2565" i="4"/>
  <c r="D2565" i="4" s="1"/>
  <c r="E2565" i="4" s="1"/>
  <c r="C2577" i="4"/>
  <c r="D2577" i="4" s="1"/>
  <c r="E2577" i="4" s="1"/>
  <c r="C2561" i="4"/>
  <c r="D2561" i="4" s="1"/>
  <c r="E2561" i="4" s="1"/>
  <c r="D311" i="2"/>
  <c r="E31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Katie Davidson</author>
  </authors>
  <commentList>
    <comment ref="J1" authorId="0" shapeId="0" xr:uid="{8E7608E9-B91B-4CD4-9567-6F8CA3E9E0D0}">
      <text>
        <r>
          <rPr>
            <b/>
            <sz val="9"/>
            <color indexed="81"/>
            <rFont val="Tahoma"/>
            <family val="2"/>
          </rPr>
          <t>Katie Davidson:</t>
        </r>
        <r>
          <rPr>
            <sz val="9"/>
            <color indexed="81"/>
            <rFont val="Tahoma"/>
            <family val="2"/>
          </rPr>
          <t xml:space="preserve">
based on "stop" entries from peicollect in 2024</t>
        </r>
      </text>
    </comment>
    <comment ref="H31" authorId="0" shapeId="0" xr:uid="{665D5206-60F0-4A29-B4D2-C702AA9437B1}">
      <text>
        <r>
          <rPr>
            <b/>
            <sz val="9"/>
            <color indexed="81"/>
            <rFont val="Tahoma"/>
            <family val="2"/>
          </rPr>
          <t>Katie Davidson:</t>
        </r>
        <r>
          <rPr>
            <sz val="9"/>
            <color indexed="81"/>
            <rFont val="Tahoma"/>
            <family val="2"/>
          </rPr>
          <t xml:space="preserve">
updated vessel name Jun 2024</t>
        </r>
      </text>
    </comment>
    <comment ref="O35" authorId="0" shapeId="0" xr:uid="{42DBE0C0-E6AC-40C9-88B7-FF6FCEC7F64B}">
      <text>
        <r>
          <rPr>
            <b/>
            <sz val="9"/>
            <color indexed="81"/>
            <rFont val="Tahoma"/>
            <family val="2"/>
          </rPr>
          <t>Katie Davidson:</t>
        </r>
        <r>
          <rPr>
            <sz val="9"/>
            <color indexed="81"/>
            <rFont val="Tahoma"/>
            <family val="2"/>
          </rPr>
          <t xml:space="preserve">
originally entered as No name - north side PSJ</t>
        </r>
      </text>
    </comment>
    <comment ref="O52" authorId="0" shapeId="0" xr:uid="{411413F5-976B-4008-8FD6-762E65DC1C01}">
      <text>
        <r>
          <rPr>
            <b/>
            <sz val="9"/>
            <color indexed="81"/>
            <rFont val="Tahoma"/>
            <family val="2"/>
          </rPr>
          <t>Katie Davidson:</t>
        </r>
        <r>
          <rPr>
            <sz val="9"/>
            <color indexed="81"/>
            <rFont val="Tahoma"/>
            <family val="2"/>
          </rPr>
          <t xml:space="preserve">
originally entered as No name - north side PSJ</t>
        </r>
      </text>
    </comment>
    <comment ref="G60" authorId="0" shapeId="0" xr:uid="{3E87B14A-6FCD-402D-BC4A-0C3979D43F3E}">
      <text>
        <r>
          <rPr>
            <b/>
            <sz val="9"/>
            <color indexed="81"/>
            <rFont val="Tahoma"/>
            <family val="2"/>
          </rPr>
          <t>Katie Davidson:</t>
        </r>
        <r>
          <rPr>
            <sz val="9"/>
            <color indexed="81"/>
            <rFont val="Tahoma"/>
            <family val="2"/>
          </rPr>
          <t xml:space="preserve">
Assumed 6:23 was typo and meant to be 8:23</t>
        </r>
      </text>
    </comment>
    <comment ref="G63" authorId="0" shapeId="0" xr:uid="{E53F41AF-9F5D-4E30-B2AB-C7BCD41DB197}">
      <text>
        <r>
          <rPr>
            <b/>
            <sz val="9"/>
            <color indexed="81"/>
            <rFont val="Tahoma"/>
            <family val="2"/>
          </rPr>
          <t>Katie Davidson:</t>
        </r>
        <r>
          <rPr>
            <sz val="9"/>
            <color indexed="81"/>
            <rFont val="Tahoma"/>
            <family val="2"/>
          </rPr>
          <t xml:space="preserve">
estimated end time based on starting night fishing at 18:10 next row</t>
        </r>
      </text>
    </comment>
    <comment ref="U63" authorId="0" shapeId="0" xr:uid="{AEFD9F23-DF5C-4DDC-8A5C-50C6FD0763F8}">
      <text>
        <r>
          <rPr>
            <b/>
            <sz val="9"/>
            <color indexed="81"/>
            <rFont val="Tahoma"/>
            <family val="2"/>
          </rPr>
          <t>Katie Davidson:</t>
        </r>
        <r>
          <rPr>
            <sz val="9"/>
            <color indexed="81"/>
            <rFont val="Tahoma"/>
            <family val="2"/>
          </rPr>
          <t xml:space="preserve">
I can't find any forms for the 18th other than the initial form 1, so ignoring as lost data point for now</t>
        </r>
      </text>
    </comment>
    <comment ref="G64" authorId="0" shapeId="0" xr:uid="{AAA16F45-7383-443C-9DAA-53FFED9A5562}">
      <text>
        <r>
          <rPr>
            <b/>
            <sz val="9"/>
            <color indexed="81"/>
            <rFont val="Tahoma"/>
            <family val="2"/>
          </rPr>
          <t>Katie Davidson:</t>
        </r>
        <r>
          <rPr>
            <sz val="9"/>
            <color indexed="81"/>
            <rFont val="Tahoma"/>
            <family val="2"/>
          </rPr>
          <t xml:space="preserve">
time not entered. Assume 9am</t>
        </r>
      </text>
    </comment>
    <comment ref="D65" authorId="0" shapeId="0" xr:uid="{2209D9A9-94D8-4DF2-BEBE-C44F9877535D}">
      <text>
        <r>
          <rPr>
            <b/>
            <sz val="9"/>
            <color indexed="81"/>
            <rFont val="Tahoma"/>
            <family val="2"/>
          </rPr>
          <t>Katie Davidson:</t>
        </r>
        <r>
          <rPr>
            <sz val="9"/>
            <color indexed="81"/>
            <rFont val="Tahoma"/>
            <family val="2"/>
          </rPr>
          <t xml:space="preserve">
the entries around the 19-21 are weird but I think this is good now...</t>
        </r>
      </text>
    </comment>
    <comment ref="E65" authorId="0" shapeId="0" xr:uid="{8D78C19F-5041-47B5-A582-88931AC695E4}">
      <text>
        <r>
          <rPr>
            <b/>
            <sz val="9"/>
            <color indexed="81"/>
            <rFont val="Tahoma"/>
            <family val="2"/>
          </rPr>
          <t>Katie Davidson:</t>
        </r>
        <r>
          <rPr>
            <sz val="9"/>
            <color indexed="81"/>
            <rFont val="Tahoma"/>
            <family val="2"/>
          </rPr>
          <t xml:space="preserve">
time not enetered. Assumed 10am similar to other daytime fishing shift</t>
        </r>
      </text>
    </comment>
    <comment ref="G66" authorId="0" shapeId="0" xr:uid="{36455B8F-2030-48B0-B728-3CCEE90F3531}">
      <text>
        <r>
          <rPr>
            <b/>
            <sz val="9"/>
            <color indexed="81"/>
            <rFont val="Tahoma"/>
            <family val="2"/>
          </rPr>
          <t>Katie Davidson:</t>
        </r>
        <r>
          <rPr>
            <sz val="9"/>
            <color indexed="81"/>
            <rFont val="Tahoma"/>
            <family val="2"/>
          </rPr>
          <t xml:space="preserve">
time not entered. Assume 9am</t>
        </r>
      </text>
    </comment>
    <comment ref="D67" authorId="0" shapeId="0" xr:uid="{2FC9622E-DDC8-4FB2-BC8C-7CEA2CB8EA6B}">
      <text>
        <r>
          <rPr>
            <b/>
            <sz val="9"/>
            <color indexed="81"/>
            <rFont val="Tahoma"/>
            <family val="2"/>
          </rPr>
          <t>Katie Davidson:</t>
        </r>
        <r>
          <rPr>
            <sz val="9"/>
            <color indexed="81"/>
            <rFont val="Tahoma"/>
            <family val="2"/>
          </rPr>
          <t xml:space="preserve">
caawidk house blessing day so times were weird this day I think</t>
        </r>
      </text>
    </comment>
    <comment ref="G67" authorId="0" shapeId="0" xr:uid="{DFD8BE88-0463-49EC-8133-D332F23D9DE2}">
      <text>
        <r>
          <rPr>
            <b/>
            <sz val="9"/>
            <color indexed="81"/>
            <rFont val="Tahoma"/>
            <family val="2"/>
          </rPr>
          <t>Katie Davidson:</t>
        </r>
        <r>
          <rPr>
            <sz val="9"/>
            <color indexed="81"/>
            <rFont val="Tahoma"/>
            <family val="2"/>
          </rPr>
          <t xml:space="preserve">
time not entered. Assume 9am</t>
        </r>
      </text>
    </comment>
    <comment ref="G71" authorId="0" shapeId="0" xr:uid="{7EC31573-4A2F-448C-925B-D8DED0FE1875}">
      <text>
        <r>
          <rPr>
            <b/>
            <sz val="9"/>
            <color indexed="81"/>
            <rFont val="Tahoma"/>
            <family val="2"/>
          </rPr>
          <t>Katie Davidson:</t>
        </r>
        <r>
          <rPr>
            <sz val="9"/>
            <color indexed="81"/>
            <rFont val="Tahoma"/>
            <family val="2"/>
          </rPr>
          <t xml:space="preserve">
time not entered. Assume 9am</t>
        </r>
      </text>
    </comment>
    <comment ref="G72" authorId="0" shapeId="0" xr:uid="{01DB5194-0052-4037-A35F-0EADB5A49716}">
      <text>
        <r>
          <rPr>
            <b/>
            <sz val="9"/>
            <color indexed="81"/>
            <rFont val="Tahoma"/>
            <family val="2"/>
          </rPr>
          <t>Katie Davidson:</t>
        </r>
        <r>
          <rPr>
            <sz val="9"/>
            <color indexed="81"/>
            <rFont val="Tahoma"/>
            <family val="2"/>
          </rPr>
          <t xml:space="preserve">
time not entered. Assume 9am</t>
        </r>
      </text>
    </comment>
    <comment ref="G73" authorId="0" shapeId="0" xr:uid="{F4930FCD-88DE-4DEF-BA48-A9B274D23B24}">
      <text>
        <r>
          <rPr>
            <b/>
            <sz val="9"/>
            <color indexed="81"/>
            <rFont val="Tahoma"/>
            <family val="2"/>
          </rPr>
          <t>Katie Davidson:</t>
        </r>
        <r>
          <rPr>
            <sz val="9"/>
            <color indexed="81"/>
            <rFont val="Tahoma"/>
            <family val="2"/>
          </rPr>
          <t xml:space="preserve">
time not entered. Assume 9am</t>
        </r>
      </text>
    </comment>
    <comment ref="G74" authorId="0" shapeId="0" xr:uid="{C30E2201-D454-4345-BCC6-8F7CB5F201E7}">
      <text>
        <r>
          <rPr>
            <b/>
            <sz val="9"/>
            <color indexed="81"/>
            <rFont val="Tahoma"/>
            <family val="2"/>
          </rPr>
          <t>Katie Davidson:</t>
        </r>
        <r>
          <rPr>
            <sz val="9"/>
            <color indexed="81"/>
            <rFont val="Tahoma"/>
            <family val="2"/>
          </rPr>
          <t xml:space="preserve">
time not entered. Assume 9am</t>
        </r>
      </text>
    </comment>
    <comment ref="G75" authorId="0" shapeId="0" xr:uid="{E9454EBA-3029-4824-89BE-C661770FCAEE}">
      <text>
        <r>
          <rPr>
            <b/>
            <sz val="9"/>
            <color indexed="81"/>
            <rFont val="Tahoma"/>
            <family val="2"/>
          </rPr>
          <t>Katie Davidson:</t>
        </r>
        <r>
          <rPr>
            <sz val="9"/>
            <color indexed="81"/>
            <rFont val="Tahoma"/>
            <family val="2"/>
          </rPr>
          <t xml:space="preserve">
time not entered. Assume 9am</t>
        </r>
      </text>
    </comment>
    <comment ref="G76" authorId="0" shapeId="0" xr:uid="{B5D7EBD6-F3A7-4524-8787-050C1BDA440D}">
      <text>
        <r>
          <rPr>
            <b/>
            <sz val="9"/>
            <color indexed="81"/>
            <rFont val="Tahoma"/>
            <family val="2"/>
          </rPr>
          <t>Katie Davidson:</t>
        </r>
        <r>
          <rPr>
            <sz val="9"/>
            <color indexed="81"/>
            <rFont val="Tahoma"/>
            <family val="2"/>
          </rPr>
          <t xml:space="preserve">
time not entered. Assume 9am</t>
        </r>
      </text>
    </comment>
    <comment ref="G77" authorId="0" shapeId="0" xr:uid="{5E1AFAD4-742C-4E39-AC58-073226291E79}">
      <text>
        <r>
          <rPr>
            <b/>
            <sz val="9"/>
            <color indexed="81"/>
            <rFont val="Tahoma"/>
            <family val="2"/>
          </rPr>
          <t>Katie Davidson:</t>
        </r>
        <r>
          <rPr>
            <sz val="9"/>
            <color indexed="81"/>
            <rFont val="Tahoma"/>
            <family val="2"/>
          </rPr>
          <t xml:space="preserve">
time not entered. Assume 9am</t>
        </r>
      </text>
    </comment>
    <comment ref="G78" authorId="0" shapeId="0" xr:uid="{791AF4C8-3F24-480A-9022-7ABF829FEA21}">
      <text>
        <r>
          <rPr>
            <b/>
            <sz val="9"/>
            <color indexed="81"/>
            <rFont val="Tahoma"/>
            <family val="2"/>
          </rPr>
          <t>Katie Davidson:</t>
        </r>
        <r>
          <rPr>
            <sz val="9"/>
            <color indexed="81"/>
            <rFont val="Tahoma"/>
            <family val="2"/>
          </rPr>
          <t xml:space="preserve">
time not entered. Assume 9am</t>
        </r>
      </text>
    </comment>
    <comment ref="G81" authorId="0" shapeId="0" xr:uid="{13153528-C990-49CE-9280-CB9F67C14108}">
      <text>
        <r>
          <rPr>
            <b/>
            <sz val="9"/>
            <color indexed="81"/>
            <rFont val="Tahoma"/>
            <family val="2"/>
          </rPr>
          <t>Katie Davidson:</t>
        </r>
        <r>
          <rPr>
            <sz val="9"/>
            <color indexed="81"/>
            <rFont val="Tahoma"/>
            <family val="2"/>
          </rPr>
          <t xml:space="preserve">
time not entered. Assume 9am</t>
        </r>
      </text>
    </comment>
    <comment ref="G82" authorId="0" shapeId="0" xr:uid="{273A6457-BDFF-4516-B3B5-CEF5F049ED08}">
      <text>
        <r>
          <rPr>
            <b/>
            <sz val="9"/>
            <color indexed="81"/>
            <rFont val="Tahoma"/>
            <family val="2"/>
          </rPr>
          <t>Katie Davidson:</t>
        </r>
        <r>
          <rPr>
            <sz val="9"/>
            <color indexed="81"/>
            <rFont val="Tahoma"/>
            <family val="2"/>
          </rPr>
          <t xml:space="preserve">
time not entered. Assume 9am</t>
        </r>
      </text>
    </comment>
    <comment ref="G83" authorId="0" shapeId="0" xr:uid="{111975D3-A937-445D-9A4D-5C436357644E}">
      <text>
        <r>
          <rPr>
            <b/>
            <sz val="9"/>
            <color indexed="81"/>
            <rFont val="Tahoma"/>
            <family val="2"/>
          </rPr>
          <t>Katie Davidson:</t>
        </r>
        <r>
          <rPr>
            <sz val="9"/>
            <color indexed="81"/>
            <rFont val="Tahoma"/>
            <family val="2"/>
          </rPr>
          <t xml:space="preserve">
time not entered. Assume 9am</t>
        </r>
      </text>
    </comment>
    <comment ref="G84" authorId="0" shapeId="0" xr:uid="{22C5513F-3CE2-4B59-9DFC-5593CC60D8AD}">
      <text>
        <r>
          <rPr>
            <b/>
            <sz val="9"/>
            <color indexed="81"/>
            <rFont val="Tahoma"/>
            <family val="2"/>
          </rPr>
          <t>Katie Davidson:</t>
        </r>
        <r>
          <rPr>
            <sz val="9"/>
            <color indexed="81"/>
            <rFont val="Tahoma"/>
            <family val="2"/>
          </rPr>
          <t xml:space="preserve">
time not entered. Assume 9am</t>
        </r>
      </text>
    </comment>
    <comment ref="G85" authorId="0" shapeId="0" xr:uid="{9BD84170-493D-4AA6-B468-1F0F3E930799}">
      <text>
        <r>
          <rPr>
            <b/>
            <sz val="9"/>
            <color indexed="81"/>
            <rFont val="Tahoma"/>
            <family val="2"/>
          </rPr>
          <t>Katie Davidson:</t>
        </r>
        <r>
          <rPr>
            <sz val="9"/>
            <color indexed="81"/>
            <rFont val="Tahoma"/>
            <family val="2"/>
          </rPr>
          <t xml:space="preserve">
time not entered. Assume 9am</t>
        </r>
      </text>
    </comment>
    <comment ref="G86" authorId="0" shapeId="0" xr:uid="{9A488226-0FA2-42CA-A8AA-9CA3267F9AD6}">
      <text>
        <r>
          <rPr>
            <b/>
            <sz val="9"/>
            <color indexed="81"/>
            <rFont val="Tahoma"/>
            <family val="2"/>
          </rPr>
          <t>Katie Davidson:</t>
        </r>
        <r>
          <rPr>
            <sz val="9"/>
            <color indexed="81"/>
            <rFont val="Tahoma"/>
            <family val="2"/>
          </rPr>
          <t xml:space="preserve">
time not entered. Assume 9am</t>
        </r>
      </text>
    </comment>
    <comment ref="G87" authorId="0" shapeId="0" xr:uid="{7425FC87-1530-4564-9711-84920BB1F3CF}">
      <text>
        <r>
          <rPr>
            <b/>
            <sz val="9"/>
            <color indexed="81"/>
            <rFont val="Tahoma"/>
            <family val="2"/>
          </rPr>
          <t>Katie Davidson:</t>
        </r>
        <r>
          <rPr>
            <sz val="9"/>
            <color indexed="81"/>
            <rFont val="Tahoma"/>
            <family val="2"/>
          </rPr>
          <t xml:space="preserve">
time not entered. Assume 9am</t>
        </r>
      </text>
    </comment>
    <comment ref="G88" authorId="0" shapeId="0" xr:uid="{68E6FC44-0C89-4749-8613-4429857EBC92}">
      <text>
        <r>
          <rPr>
            <b/>
            <sz val="9"/>
            <color indexed="81"/>
            <rFont val="Tahoma"/>
            <family val="2"/>
          </rPr>
          <t>Katie Davidson:</t>
        </r>
        <r>
          <rPr>
            <sz val="9"/>
            <color indexed="81"/>
            <rFont val="Tahoma"/>
            <family val="2"/>
          </rPr>
          <t xml:space="preserve">
time not entered. Assume 9am</t>
        </r>
      </text>
    </comment>
    <comment ref="N118" authorId="0" shapeId="0" xr:uid="{B0934F73-96C5-48AC-8197-0C993FBD34AF}">
      <text>
        <r>
          <rPr>
            <b/>
            <sz val="9"/>
            <color indexed="81"/>
            <rFont val="Tahoma"/>
            <family val="2"/>
          </rPr>
          <t>Katie Davidson:</t>
        </r>
        <r>
          <rPr>
            <sz val="9"/>
            <color indexed="81"/>
            <rFont val="Tahoma"/>
            <family val="2"/>
          </rPr>
          <t xml:space="preserve">
not sure about this set - weird start/end time</t>
        </r>
      </text>
    </comment>
    <comment ref="T126" authorId="0" shapeId="0" xr:uid="{95313650-EE79-4FF0-9953-B47C88F93E4F}">
      <text>
        <r>
          <rPr>
            <b/>
            <sz val="9"/>
            <color indexed="81"/>
            <rFont val="Tahoma"/>
            <family val="2"/>
          </rPr>
          <t>Katie Davidson:</t>
        </r>
        <r>
          <rPr>
            <sz val="9"/>
            <color indexed="81"/>
            <rFont val="Tahoma"/>
            <family val="2"/>
          </rPr>
          <t xml:space="preserve">
form entry order was suddenly reversed in epicollect downloads. Matched up in order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Katie Davidson</author>
  </authors>
  <commentList>
    <comment ref="C128" authorId="0" shapeId="0" xr:uid="{82140C3E-F209-4EE0-8F0F-54C49F7191AA}">
      <text>
        <r>
          <rPr>
            <b/>
            <sz val="9"/>
            <color indexed="81"/>
            <rFont val="Tahoma"/>
            <family val="2"/>
          </rPr>
          <t>Katie Davidson:</t>
        </r>
        <r>
          <rPr>
            <sz val="9"/>
            <color indexed="81"/>
            <rFont val="Tahoma"/>
            <family val="2"/>
          </rPr>
          <t xml:space="preserve">
Assumed 6:23 was typo and meant to be 8:23</t>
        </r>
      </text>
    </comment>
    <comment ref="A133" authorId="0" shapeId="0" xr:uid="{DD87F4DF-46C6-44A6-A3A7-BE3D1C97B0BC}">
      <text>
        <r>
          <rPr>
            <b/>
            <sz val="9"/>
            <color indexed="81"/>
            <rFont val="Tahoma"/>
            <family val="2"/>
          </rPr>
          <t>Katie Davidson:</t>
        </r>
        <r>
          <rPr>
            <sz val="9"/>
            <color indexed="81"/>
            <rFont val="Tahoma"/>
            <family val="2"/>
          </rPr>
          <t xml:space="preserve">
set recordings get difficult to interpret around here until RST install on 21/22nd</t>
        </r>
      </text>
    </comment>
    <comment ref="A137" authorId="0" shapeId="0" xr:uid="{D808E258-C8AF-440E-A9AF-4FE546424941}">
      <text>
        <r>
          <rPr>
            <b/>
            <sz val="9"/>
            <color indexed="81"/>
            <rFont val="Tahoma"/>
            <family val="2"/>
          </rPr>
          <t>Katie Davidson:</t>
        </r>
        <r>
          <rPr>
            <sz val="9"/>
            <color indexed="81"/>
            <rFont val="Tahoma"/>
            <family val="2"/>
          </rPr>
          <t xml:space="preserve">
set/close orders mixed up here</t>
        </r>
      </text>
    </comment>
    <comment ref="A143" authorId="0" shapeId="0" xr:uid="{51471263-199E-48EC-883A-382D75A66D57}">
      <text>
        <r>
          <rPr>
            <b/>
            <sz val="9"/>
            <color indexed="81"/>
            <rFont val="Tahoma"/>
            <family val="2"/>
          </rPr>
          <t>Katie Davidson:</t>
        </r>
        <r>
          <rPr>
            <sz val="9"/>
            <color indexed="81"/>
            <rFont val="Tahoma"/>
            <family val="2"/>
          </rPr>
          <t xml:space="preserve">
orders good from here 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Davidson, Katie</author>
    <author>Katie Davidson</author>
  </authors>
  <commentList>
    <comment ref="G2" authorId="0" shapeId="0" xr:uid="{9D99C3C2-166A-4B0E-B81F-32C5184888D7}">
      <text>
        <r>
          <rPr>
            <b/>
            <sz val="9"/>
            <color indexed="81"/>
            <rFont val="Tahoma"/>
            <family val="2"/>
          </rPr>
          <t>Davidson, Katie:</t>
        </r>
        <r>
          <rPr>
            <sz val="9"/>
            <color indexed="81"/>
            <rFont val="Tahoma"/>
            <family val="2"/>
          </rPr>
          <t xml:space="preserve">
uncertain about this life stage assignment</t>
        </r>
      </text>
    </comment>
    <comment ref="G15" authorId="0" shapeId="0" xr:uid="{1A285053-E130-444E-B4AF-931F8EAABCC6}">
      <text>
        <r>
          <rPr>
            <b/>
            <sz val="9"/>
            <color indexed="81"/>
            <rFont val="Tahoma"/>
            <family val="2"/>
          </rPr>
          <t>Davidson, Katie:</t>
        </r>
        <r>
          <rPr>
            <sz val="9"/>
            <color indexed="81"/>
            <rFont val="Tahoma"/>
            <family val="2"/>
          </rPr>
          <t xml:space="preserve">
uncertain about this life stage assignment</t>
        </r>
      </text>
    </comment>
    <comment ref="G16" authorId="0" shapeId="0" xr:uid="{AC5272AB-8675-484E-ADFD-2C04C8CBADFD}">
      <text>
        <r>
          <rPr>
            <b/>
            <sz val="9"/>
            <color indexed="81"/>
            <rFont val="Tahoma"/>
            <family val="2"/>
          </rPr>
          <t>Davidson, Katie:</t>
        </r>
        <r>
          <rPr>
            <sz val="9"/>
            <color indexed="81"/>
            <rFont val="Tahoma"/>
            <family val="2"/>
          </rPr>
          <t xml:space="preserve">
don’t recall this - possibly parr?</t>
        </r>
      </text>
    </comment>
    <comment ref="G25" authorId="0" shapeId="0" xr:uid="{EF6FD59B-2123-4EF1-9A76-D94840908483}">
      <text>
        <r>
          <rPr>
            <b/>
            <sz val="9"/>
            <color indexed="81"/>
            <rFont val="Tahoma"/>
            <family val="2"/>
          </rPr>
          <t>Davidson, Katie:</t>
        </r>
        <r>
          <rPr>
            <sz val="9"/>
            <color indexed="81"/>
            <rFont val="Tahoma"/>
            <family val="2"/>
          </rPr>
          <t xml:space="preserve">
uncertain about this life stage assignment</t>
        </r>
      </text>
    </comment>
    <comment ref="L212" authorId="1" shapeId="0" xr:uid="{071D9D5B-B86A-4370-BB91-4679D0E7894A}">
      <text>
        <r>
          <rPr>
            <b/>
            <sz val="9"/>
            <color indexed="81"/>
            <rFont val="Tahoma"/>
            <family val="2"/>
          </rPr>
          <t>Katie Davidson:</t>
        </r>
        <r>
          <rPr>
            <sz val="9"/>
            <color indexed="81"/>
            <rFont val="Tahoma"/>
            <family val="2"/>
          </rPr>
          <t xml:space="preserve">
qc correction based on biosample sheet</t>
        </r>
      </text>
    </comment>
    <comment ref="L213" authorId="1" shapeId="0" xr:uid="{3B5998A1-FA4C-44FC-AF14-AD966D4C6D07}">
      <text>
        <r>
          <rPr>
            <b/>
            <sz val="9"/>
            <color indexed="81"/>
            <rFont val="Tahoma"/>
            <family val="2"/>
          </rPr>
          <t>Katie Davidson:</t>
        </r>
        <r>
          <rPr>
            <sz val="9"/>
            <color indexed="81"/>
            <rFont val="Tahoma"/>
            <family val="2"/>
          </rPr>
          <t xml:space="preserve">
not sure if these were actually released dyed or not</t>
        </r>
      </text>
    </comment>
    <comment ref="N213" authorId="1" shapeId="0" xr:uid="{1362A03A-DD9F-4D71-968C-A81366DEE632}">
      <text>
        <r>
          <rPr>
            <b/>
            <sz val="9"/>
            <color indexed="81"/>
            <rFont val="Tahoma"/>
            <family val="2"/>
          </rPr>
          <t>Katie Davidson:</t>
        </r>
        <r>
          <rPr>
            <sz val="9"/>
            <color indexed="81"/>
            <rFont val="Tahoma"/>
            <family val="2"/>
          </rPr>
          <t xml:space="preserve">
qc assumed 146 includes the biosample fish</t>
        </r>
      </text>
    </comment>
    <comment ref="Q213" authorId="1" shapeId="0" xr:uid="{A183CE3A-2385-448A-A092-56B6B9AE6704}">
      <text>
        <r>
          <rPr>
            <b/>
            <sz val="9"/>
            <color indexed="81"/>
            <rFont val="Tahoma"/>
            <family val="2"/>
          </rPr>
          <t>Katie Davidson:</t>
        </r>
        <r>
          <rPr>
            <sz val="9"/>
            <color indexed="81"/>
            <rFont val="Tahoma"/>
            <family val="2"/>
          </rPr>
          <t xml:space="preserve">
assuming 4 plus 1 biosampled mort</t>
        </r>
      </text>
    </comment>
    <comment ref="M214" authorId="1" shapeId="0" xr:uid="{52D2D964-84A1-4926-826C-2A6856593620}">
      <text>
        <r>
          <rPr>
            <b/>
            <sz val="9"/>
            <color indexed="81"/>
            <rFont val="Tahoma"/>
            <family val="2"/>
          </rPr>
          <t>Katie Davidson:</t>
        </r>
        <r>
          <rPr>
            <sz val="9"/>
            <color indexed="81"/>
            <rFont val="Tahoma"/>
            <family val="2"/>
          </rPr>
          <t xml:space="preserve">
needs addressing - release sheet says 24 chum released dyed but biosampled 18?</t>
        </r>
      </text>
    </comment>
    <comment ref="L233" authorId="1" shapeId="0" xr:uid="{30E68CFF-4EDD-468D-94B0-92BA529B0E05}">
      <text>
        <r>
          <rPr>
            <b/>
            <sz val="9"/>
            <color indexed="81"/>
            <rFont val="Tahoma"/>
            <family val="2"/>
          </rPr>
          <t>Katie Davidson:</t>
        </r>
        <r>
          <rPr>
            <sz val="9"/>
            <color indexed="81"/>
            <rFont val="Tahoma"/>
            <family val="2"/>
          </rPr>
          <t xml:space="preserve">
qc fix assume based on biosampling sheet</t>
        </r>
      </text>
    </comment>
    <comment ref="B251" authorId="1" shapeId="0" xr:uid="{4582DD3B-CDFD-43EE-9DDB-391CA2590EE7}">
      <text>
        <r>
          <rPr>
            <b/>
            <sz val="9"/>
            <color indexed="81"/>
            <rFont val="Tahoma"/>
            <family val="2"/>
          </rPr>
          <t>Katie Davidson:</t>
        </r>
        <r>
          <rPr>
            <sz val="9"/>
            <color indexed="81"/>
            <rFont val="Tahoma"/>
            <family val="2"/>
          </rPr>
          <t xml:space="preserve">
? I think this is a mistake and should just be RST...</t>
        </r>
      </text>
    </comment>
    <comment ref="K251" authorId="1" shapeId="0" xr:uid="{4DCC9920-BDB6-4D6C-B0BB-BAE1DBAD9BE7}">
      <text>
        <r>
          <rPr>
            <b/>
            <sz val="9"/>
            <color indexed="81"/>
            <rFont val="Tahoma"/>
            <family val="2"/>
          </rPr>
          <t>Katie Davidson:</t>
        </r>
        <r>
          <rPr>
            <sz val="9"/>
            <color indexed="81"/>
            <rFont val="Tahoma"/>
            <family val="2"/>
          </rPr>
          <t xml:space="preserve">
unsure about this</t>
        </r>
      </text>
    </comment>
    <comment ref="B252" authorId="1" shapeId="0" xr:uid="{4A71B58D-B948-4DAB-8FD2-861B1DC895CB}">
      <text>
        <r>
          <rPr>
            <b/>
            <sz val="9"/>
            <color indexed="81"/>
            <rFont val="Tahoma"/>
            <family val="2"/>
          </rPr>
          <t>Katie Davidson:</t>
        </r>
        <r>
          <rPr>
            <sz val="9"/>
            <color indexed="81"/>
            <rFont val="Tahoma"/>
            <family val="2"/>
          </rPr>
          <t xml:space="preserve">
? I think this is a mistake and should just be RST...</t>
        </r>
      </text>
    </comment>
    <comment ref="B253" authorId="1" shapeId="0" xr:uid="{A265AAED-2580-4885-AF66-51CECF1298D7}">
      <text>
        <r>
          <rPr>
            <b/>
            <sz val="9"/>
            <color indexed="81"/>
            <rFont val="Tahoma"/>
            <family val="2"/>
          </rPr>
          <t>Katie Davidson:</t>
        </r>
        <r>
          <rPr>
            <sz val="9"/>
            <color indexed="81"/>
            <rFont val="Tahoma"/>
            <family val="2"/>
          </rPr>
          <t xml:space="preserve">
? I think this is a mistake and should just be RST...</t>
        </r>
      </text>
    </comment>
    <comment ref="B254" authorId="1" shapeId="0" xr:uid="{9D55C5D2-97D8-45AE-A825-C65037FCD34E}">
      <text>
        <r>
          <rPr>
            <b/>
            <sz val="9"/>
            <color indexed="81"/>
            <rFont val="Tahoma"/>
            <family val="2"/>
          </rPr>
          <t>Katie Davidson:</t>
        </r>
        <r>
          <rPr>
            <sz val="9"/>
            <color indexed="81"/>
            <rFont val="Tahoma"/>
            <family val="2"/>
          </rPr>
          <t xml:space="preserve">
? I think this is a mistake and should just be RST...</t>
        </r>
      </text>
    </comment>
    <comment ref="O310" authorId="1" shapeId="0" xr:uid="{6703AC1B-B202-486A-A407-CD336727D01E}">
      <text>
        <r>
          <rPr>
            <b/>
            <sz val="9"/>
            <color indexed="81"/>
            <rFont val="Tahoma"/>
            <family val="2"/>
          </rPr>
          <t>Katie Davidson:</t>
        </r>
        <r>
          <rPr>
            <sz val="9"/>
            <color indexed="81"/>
            <rFont val="Tahoma"/>
            <family val="2"/>
          </rPr>
          <t xml:space="preserve">
estimate - not recorded</t>
        </r>
      </text>
    </comment>
    <comment ref="M395" authorId="1" shapeId="0" xr:uid="{7FD41A6E-79F4-4E16-90C1-AD804E068F53}">
      <text>
        <r>
          <rPr>
            <b/>
            <sz val="9"/>
            <color indexed="81"/>
            <rFont val="Tahoma"/>
            <family val="2"/>
          </rPr>
          <t>Katie Davidson:</t>
        </r>
        <r>
          <rPr>
            <sz val="9"/>
            <color indexed="81"/>
            <rFont val="Tahoma"/>
            <family val="2"/>
          </rPr>
          <t xml:space="preserve">
qc</t>
        </r>
      </text>
    </comment>
    <comment ref="M397" authorId="1" shapeId="0" xr:uid="{C73763AB-29D0-4443-A18C-F6EABB342E76}">
      <text>
        <r>
          <rPr>
            <b/>
            <sz val="9"/>
            <color indexed="81"/>
            <rFont val="Tahoma"/>
            <family val="2"/>
          </rPr>
          <t>Katie Davidson:</t>
        </r>
        <r>
          <rPr>
            <sz val="9"/>
            <color indexed="81"/>
            <rFont val="Tahoma"/>
            <family val="2"/>
          </rPr>
          <t xml:space="preserve">
qc from sheet. Wrote 6 but assume should be 8</t>
        </r>
      </text>
    </comment>
    <comment ref="M398" authorId="1" shapeId="0" xr:uid="{7DECE2CF-C20C-43C3-9AD4-F275195B95AF}">
      <text>
        <r>
          <rPr>
            <b/>
            <sz val="9"/>
            <color indexed="81"/>
            <rFont val="Tahoma"/>
            <family val="2"/>
          </rPr>
          <t>Katie Davidson:</t>
        </r>
        <r>
          <rPr>
            <sz val="9"/>
            <color indexed="81"/>
            <rFont val="Tahoma"/>
            <family val="2"/>
          </rPr>
          <t xml:space="preserve">
qc</t>
        </r>
      </text>
    </comment>
    <comment ref="H482" authorId="1" shapeId="0" xr:uid="{1C0E8BEC-C37E-4C3B-B7D0-A865EDDE9473}">
      <text>
        <r>
          <rPr>
            <b/>
            <sz val="9"/>
            <color indexed="81"/>
            <rFont val="Tahoma"/>
            <family val="2"/>
          </rPr>
          <t>Katie Davidson:</t>
        </r>
        <r>
          <rPr>
            <sz val="9"/>
            <color indexed="81"/>
            <rFont val="Tahoma"/>
            <family val="2"/>
          </rPr>
          <t xml:space="preserve">
assumed based on biosampling data showing 2 were not clipped, although the third fish says "YES" for CWT so unclear on clip status for 1/3 (would need to split out and add another row if one fish ended up clipped)</t>
        </r>
      </text>
    </comment>
    <comment ref="O547" authorId="1" shapeId="0" xr:uid="{EEB90C61-860D-4D6A-BDD7-101BBBF41AB4}">
      <text>
        <r>
          <rPr>
            <b/>
            <sz val="9"/>
            <color indexed="81"/>
            <rFont val="Tahoma"/>
            <family val="2"/>
          </rPr>
          <t>Katie Davidson:</t>
        </r>
        <r>
          <rPr>
            <sz val="9"/>
            <color indexed="81"/>
            <rFont val="Tahoma"/>
            <family val="2"/>
          </rPr>
          <t xml:space="preserve">
maybe 91 here? Data recording unclear...</t>
        </r>
      </text>
    </comment>
    <comment ref="H663" authorId="1" shapeId="0" xr:uid="{A2DC9F31-7DF3-4E0B-8AF9-2079DEC014EA}">
      <text>
        <r>
          <rPr>
            <b/>
            <sz val="9"/>
            <color indexed="81"/>
            <rFont val="Tahoma"/>
            <family val="2"/>
          </rPr>
          <t>Katie Davidson:</t>
        </r>
        <r>
          <rPr>
            <sz val="9"/>
            <color indexed="81"/>
            <rFont val="Tahoma"/>
            <family val="2"/>
          </rPr>
          <t xml:space="preserve">
These entries were incorrect based on biosampling data - revised Aug 2025.</t>
        </r>
      </text>
    </comment>
    <comment ref="I663" authorId="1" shapeId="0" xr:uid="{65B5B18E-2A93-4334-AE84-0C5A5A6813D5}">
      <text>
        <r>
          <rPr>
            <b/>
            <sz val="9"/>
            <color indexed="81"/>
            <rFont val="Tahoma"/>
            <family val="2"/>
          </rPr>
          <t>Katie Davidson:</t>
        </r>
        <r>
          <rPr>
            <sz val="9"/>
            <color indexed="81"/>
            <rFont val="Tahoma"/>
            <family val="2"/>
          </rPr>
          <t xml:space="preserve">
had to revise these counts based on biosampling data - didn't align.</t>
        </r>
      </text>
    </comment>
    <comment ref="H664" authorId="1" shapeId="0" xr:uid="{B8936FD1-AE8D-4994-9522-903305A137F0}">
      <text>
        <r>
          <rPr>
            <b/>
            <sz val="9"/>
            <color indexed="81"/>
            <rFont val="Tahoma"/>
            <family val="2"/>
          </rPr>
          <t>Katie Davidson:</t>
        </r>
        <r>
          <rPr>
            <sz val="9"/>
            <color indexed="81"/>
            <rFont val="Tahoma"/>
            <family val="2"/>
          </rPr>
          <t xml:space="preserve">
These entries were incorrect based on biosampling data - revised Aug 2025.</t>
        </r>
      </text>
    </comment>
    <comment ref="I664" authorId="1" shapeId="0" xr:uid="{52FCC61F-9E45-42A6-99DB-5BCCA45F9502}">
      <text>
        <r>
          <rPr>
            <b/>
            <sz val="9"/>
            <color indexed="81"/>
            <rFont val="Tahoma"/>
            <family val="2"/>
          </rPr>
          <t>Katie Davidson:</t>
        </r>
        <r>
          <rPr>
            <sz val="9"/>
            <color indexed="81"/>
            <rFont val="Tahoma"/>
            <family val="2"/>
          </rPr>
          <t xml:space="preserve">
had to revise these counts based on biosampling data - didn't align.</t>
        </r>
      </text>
    </comment>
    <comment ref="M709" authorId="1" shapeId="0" xr:uid="{1AF68DB2-FD02-4AB8-84A6-6910F7164CFD}">
      <text>
        <r>
          <rPr>
            <b/>
            <sz val="9"/>
            <color indexed="81"/>
            <rFont val="Tahoma"/>
            <family val="2"/>
          </rPr>
          <t>Katie Davidson:</t>
        </r>
        <r>
          <rPr>
            <sz val="9"/>
            <color indexed="81"/>
            <rFont val="Tahoma"/>
            <family val="2"/>
          </rPr>
          <t xml:space="preserve">
"150-200+"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Davidson, Katie</author>
    <author>Katie Davidson</author>
    <author>tc={885442C9-D381-4684-978F-5F21E3D4C899}</author>
    <author>Archambault, Jonathan (DFO/MPO)</author>
  </authors>
  <commentList>
    <comment ref="G13" authorId="0" shapeId="0" xr:uid="{9EC7E57C-50C2-4474-AE56-7877A43255EF}">
      <text>
        <r>
          <rPr>
            <b/>
            <sz val="9"/>
            <color indexed="81"/>
            <rFont val="Tahoma"/>
            <family val="2"/>
          </rPr>
          <t>Davidson, Katie:</t>
        </r>
        <r>
          <rPr>
            <sz val="9"/>
            <color indexed="81"/>
            <rFont val="Tahoma"/>
            <family val="2"/>
          </rPr>
          <t xml:space="preserve">
uncertain about this life stage assignment</t>
        </r>
      </text>
    </comment>
    <comment ref="P365" authorId="1" shapeId="0" xr:uid="{B49A2906-2257-4F4A-9713-509D4BCF10CC}">
      <text>
        <r>
          <rPr>
            <b/>
            <sz val="9"/>
            <color indexed="81"/>
            <rFont val="Tahoma"/>
            <family val="2"/>
          </rPr>
          <t>Katie Davidson:</t>
        </r>
        <r>
          <rPr>
            <sz val="9"/>
            <color indexed="81"/>
            <rFont val="Tahoma"/>
            <family val="2"/>
          </rPr>
          <t xml:space="preserve">
Submitted to John, results returned</t>
        </r>
      </text>
    </comment>
    <comment ref="J445" authorId="1" shapeId="0" xr:uid="{E739C1F5-E756-4544-AC68-D4691EC5EC83}">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46" authorId="1" shapeId="0" xr:uid="{7AE9B1EF-A203-4C34-B1B6-B1E2F2D570B5}">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47" authorId="1" shapeId="0" xr:uid="{BF6B57A6-5751-4DA4-AB9A-8EDE95EE9D22}">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48" authorId="1" shapeId="0" xr:uid="{1296F2AF-BE86-44CE-8319-0473876C67C6}">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49" authorId="1" shapeId="0" xr:uid="{4F2C130C-90A7-4484-AF51-ACE8FE9D6212}">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0" authorId="1" shapeId="0" xr:uid="{AD9CB1F3-9BF9-431A-9F25-7DB0E0D543B6}">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1" authorId="1" shapeId="0" xr:uid="{23CF2973-8F9C-4501-8845-9093B872C620}">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2" authorId="1" shapeId="0" xr:uid="{50FD5C8E-A557-4C1C-A741-D3AB25F315E2}">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3" authorId="1" shapeId="0" xr:uid="{CE7968C0-A0D3-41A2-AE48-53B11D47A140}">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4" authorId="1" shapeId="0" xr:uid="{73D6F1D2-0563-40AE-B6C7-CB65869A6444}">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5" authorId="1" shapeId="0" xr:uid="{A67F726B-5CDF-4751-BE1F-B3495C4E3FA2}">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6" authorId="1" shapeId="0" xr:uid="{0C4921F9-7A38-4631-948C-D31460CAB203}">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7" authorId="1" shapeId="0" xr:uid="{0D15926E-EA7B-4E39-AF5C-B8B5A65C180C}">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8" authorId="1" shapeId="0" xr:uid="{C61140F1-8A53-4A50-8F81-42760C836E58}">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59" authorId="1" shapeId="0" xr:uid="{B08B6180-1AE8-494E-B647-44619A77FD1E}">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0" authorId="1" shapeId="0" xr:uid="{A4CE4635-E405-4745-8CB9-6BB6A870A692}">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1" authorId="1" shapeId="0" xr:uid="{3B5E7265-A503-44AC-8603-67565815A72B}">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2" authorId="1" shapeId="0" xr:uid="{2078F4AB-0DF4-482E-865B-D8438F4BF7B9}">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3" authorId="1" shapeId="0" xr:uid="{58E2DD03-3973-43CB-91F2-ADA867B8F23F}">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4" authorId="1" shapeId="0" xr:uid="{A214278E-0132-4D46-8979-8AF42D16D3DA}">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5" authorId="1" shapeId="0" xr:uid="{4274138A-0697-4216-B76F-6125CB309A3C}">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6" authorId="1" shapeId="0" xr:uid="{76DCDC4E-E42D-48F3-B22F-4FE3F37F7EFB}">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7" authorId="1" shapeId="0" xr:uid="{24D3B250-8023-435D-B81F-4A068498B1A9}">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8" authorId="1" shapeId="0" xr:uid="{F8F3000F-CF02-4B9B-AD09-4693A72BDECD}">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69" authorId="1" shapeId="0" xr:uid="{5915ED88-1B91-4411-B06F-824208413CA5}">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70" authorId="1" shapeId="0" xr:uid="{648CC6B6-9B3F-4C12-AB69-7B6DB13E3EC4}">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71" authorId="1" shapeId="0" xr:uid="{0E033959-150D-44F6-BBB9-6754A635D21F}">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72" authorId="1" shapeId="0" xr:uid="{CA3C7BA9-0A90-44FE-A559-AA0DA71CC166}">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73" authorId="1" shapeId="0" xr:uid="{865BC2CD-0722-4EA2-9040-A25AD4EC1E76}">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J474" authorId="1" shapeId="0" xr:uid="{B4162135-DA0F-4B71-97DB-CDC630EC8B63}">
      <text>
        <r>
          <rPr>
            <b/>
            <sz val="9"/>
            <color indexed="81"/>
            <rFont val="Tahoma"/>
            <family val="2"/>
          </rPr>
          <t>Katie Davidson:</t>
        </r>
        <r>
          <rPr>
            <sz val="9"/>
            <color indexed="81"/>
            <rFont val="Tahoma"/>
            <family val="2"/>
          </rPr>
          <t xml:space="preserve">
From Lisa Margetish, April 24, 2023:
"Morning everyone,   So the average weight of tank #4  is 1.32g.
 I took the length samples for this tank(#4).   
 #1 tank the average is 1.47g."</t>
        </r>
      </text>
    </comment>
    <comment ref="I728" authorId="2" shapeId="0" xr:uid="{885442C9-D381-4684-978F-5F21E3D4C899}">
      <text>
        <t>[Threaded comment]
Your version of Excel allows you to read this threaded comment; however, any edits to it will get removed if the file is opened in a newer version of Excel. Learn more: https://go.microsoft.com/fwlink/?linkid=870924
Comment:
    Typo?</t>
      </text>
    </comment>
    <comment ref="P1149" authorId="1" shapeId="0" xr:uid="{42B80374-533F-4EC8-83A8-F93BF5211CDA}">
      <text>
        <r>
          <rPr>
            <b/>
            <sz val="9"/>
            <color indexed="81"/>
            <rFont val="Tahoma"/>
            <family val="2"/>
          </rPr>
          <t>Katie Davidson:</t>
        </r>
        <r>
          <rPr>
            <sz val="9"/>
            <color indexed="81"/>
            <rFont val="Tahoma"/>
            <family val="2"/>
          </rPr>
          <t xml:space="preserve">
physical fin sample missing
no clip taken during dissection</t>
        </r>
      </text>
    </comment>
    <comment ref="P1203" authorId="1" shapeId="0" xr:uid="{B07901D5-BBEF-4E91-A755-B2F43F8CE49B}">
      <text>
        <r>
          <rPr>
            <b/>
            <sz val="9"/>
            <color indexed="81"/>
            <rFont val="Tahoma"/>
            <family val="2"/>
          </rPr>
          <t>Katie Davidson:</t>
        </r>
        <r>
          <rPr>
            <sz val="9"/>
            <color indexed="81"/>
            <rFont val="Tahoma"/>
            <family val="2"/>
          </rPr>
          <t xml:space="preserve">
uncertain </t>
        </r>
      </text>
    </comment>
    <comment ref="P1207" authorId="1" shapeId="0" xr:uid="{0886EE7E-20AE-44E6-9F9B-8C23560BEDF7}">
      <text>
        <r>
          <rPr>
            <b/>
            <sz val="9"/>
            <color indexed="81"/>
            <rFont val="Tahoma"/>
            <family val="2"/>
          </rPr>
          <t>Katie Davidson:</t>
        </r>
        <r>
          <rPr>
            <sz val="9"/>
            <color indexed="81"/>
            <rFont val="Tahoma"/>
            <family val="2"/>
          </rPr>
          <t xml:space="preserve">
physical fin sample missing
no clip taken during dissection</t>
        </r>
      </text>
    </comment>
    <comment ref="P1269" authorId="1" shapeId="0" xr:uid="{D3360D10-C325-4E83-B772-CB3EC1D003D6}">
      <text>
        <r>
          <rPr>
            <b/>
            <sz val="9"/>
            <color indexed="81"/>
            <rFont val="Tahoma"/>
            <family val="2"/>
          </rPr>
          <t>Katie Davidson:</t>
        </r>
        <r>
          <rPr>
            <sz val="9"/>
            <color indexed="81"/>
            <rFont val="Tahoma"/>
            <family val="2"/>
          </rPr>
          <t xml:space="preserve">
Submitted to john and results returned</t>
        </r>
      </text>
    </comment>
    <comment ref="R1269" authorId="1" shapeId="0" xr:uid="{784480BC-6680-4CDA-9B1C-D461D510167E}">
      <text>
        <r>
          <rPr>
            <b/>
            <sz val="9"/>
            <color indexed="81"/>
            <rFont val="Tahoma"/>
            <family val="2"/>
          </rPr>
          <t>Katie Davidson:</t>
        </r>
        <r>
          <rPr>
            <sz val="9"/>
            <color indexed="81"/>
            <rFont val="Tahoma"/>
            <family val="2"/>
          </rPr>
          <t xml:space="preserve">
not sent? Missing?</t>
        </r>
      </text>
    </comment>
    <comment ref="R1275" authorId="1" shapeId="0" xr:uid="{14B493B0-A28C-4DA6-B450-5C572BDB53FC}">
      <text>
        <r>
          <rPr>
            <b/>
            <sz val="9"/>
            <color indexed="81"/>
            <rFont val="Tahoma"/>
            <family val="2"/>
          </rPr>
          <t>Katie Davidson:</t>
        </r>
        <r>
          <rPr>
            <sz val="9"/>
            <color indexed="81"/>
            <rFont val="Tahoma"/>
            <family val="2"/>
          </rPr>
          <t xml:space="preserve">
not sent? Missing?</t>
        </r>
      </text>
    </comment>
    <comment ref="R1276" authorId="1" shapeId="0" xr:uid="{B12B50CC-E747-4255-A5F5-B19C2668449A}">
      <text>
        <r>
          <rPr>
            <b/>
            <sz val="9"/>
            <color indexed="81"/>
            <rFont val="Tahoma"/>
            <family val="2"/>
          </rPr>
          <t>Katie Davidson:</t>
        </r>
        <r>
          <rPr>
            <sz val="9"/>
            <color indexed="81"/>
            <rFont val="Tahoma"/>
            <family val="2"/>
          </rPr>
          <t xml:space="preserve">
not sent? Missing?</t>
        </r>
      </text>
    </comment>
    <comment ref="R1289" authorId="1" shapeId="0" xr:uid="{C0CF9C86-C55E-4840-961D-C4719C8E153E}">
      <text>
        <r>
          <rPr>
            <b/>
            <sz val="9"/>
            <color indexed="81"/>
            <rFont val="Tahoma"/>
            <family val="2"/>
          </rPr>
          <t>Katie Davidson:</t>
        </r>
        <r>
          <rPr>
            <sz val="9"/>
            <color indexed="81"/>
            <rFont val="Tahoma"/>
            <family val="2"/>
          </rPr>
          <t xml:space="preserve">
not sent? Missing?</t>
        </r>
      </text>
    </comment>
    <comment ref="R1293" authorId="1" shapeId="0" xr:uid="{E5132C80-F1DB-44C1-9EA8-3898AA283E31}">
      <text>
        <r>
          <rPr>
            <b/>
            <sz val="9"/>
            <color indexed="81"/>
            <rFont val="Tahoma"/>
            <family val="2"/>
          </rPr>
          <t>Katie Davidson:</t>
        </r>
        <r>
          <rPr>
            <sz val="9"/>
            <color indexed="81"/>
            <rFont val="Tahoma"/>
            <family val="2"/>
          </rPr>
          <t xml:space="preserve">
not sent? Missing?</t>
        </r>
      </text>
    </comment>
    <comment ref="R1294" authorId="1" shapeId="0" xr:uid="{877C1741-558F-465D-B745-A1AB8EEF859C}">
      <text>
        <r>
          <rPr>
            <b/>
            <sz val="9"/>
            <color indexed="81"/>
            <rFont val="Tahoma"/>
            <family val="2"/>
          </rPr>
          <t>Katie Davidson:</t>
        </r>
        <r>
          <rPr>
            <sz val="9"/>
            <color indexed="81"/>
            <rFont val="Tahoma"/>
            <family val="2"/>
          </rPr>
          <t xml:space="preserve">
not sent? Missing?</t>
        </r>
      </text>
    </comment>
    <comment ref="P1351" authorId="1" shapeId="0" xr:uid="{696ACA85-E5E2-4E64-9593-3B6E823BA8AC}">
      <text>
        <r>
          <rPr>
            <b/>
            <sz val="9"/>
            <color indexed="81"/>
            <rFont val="Tahoma"/>
            <family val="2"/>
          </rPr>
          <t xml:space="preserve">Katie Davidson:
</t>
        </r>
        <r>
          <rPr>
            <sz val="9"/>
            <color indexed="81"/>
            <rFont val="Tahoma"/>
            <family val="2"/>
          </rPr>
          <t>Kayla submitted June 2024, no results yet</t>
        </r>
      </text>
    </comment>
    <comment ref="Q1351" authorId="3" shapeId="0" xr:uid="{2AF6DDF9-A841-4E48-9F56-9FEE6E6D6022}">
      <text>
        <r>
          <rPr>
            <b/>
            <sz val="9"/>
            <color indexed="81"/>
            <rFont val="Tahoma"/>
            <family val="2"/>
          </rPr>
          <t>Archambault, Jonathan (DFO/MPO):</t>
        </r>
        <r>
          <rPr>
            <sz val="9"/>
            <color indexed="81"/>
            <rFont val="Tahoma"/>
            <family val="2"/>
          </rPr>
          <t xml:space="preserve">
Marked as not lethals, but they were part of the submission to Biologica?</t>
        </r>
      </text>
    </comment>
    <comment ref="F1360" authorId="1" shapeId="0" xr:uid="{15DF9D3F-1A8C-4CC5-B4E6-BA1D822FFD0D}">
      <text>
        <r>
          <rPr>
            <b/>
            <sz val="9"/>
            <color indexed="81"/>
            <rFont val="Tahoma"/>
            <family val="2"/>
          </rPr>
          <t>Katie Davidson:</t>
        </r>
        <r>
          <rPr>
            <sz val="9"/>
            <color indexed="81"/>
            <rFont val="Tahoma"/>
            <family val="2"/>
          </rPr>
          <t xml:space="preserve">
was waiting on this- but evident by catch totals and sizes these are surf smelt</t>
        </r>
      </text>
    </comment>
    <comment ref="F1371" authorId="1" shapeId="0" xr:uid="{8D4825AE-18C6-4084-B6B0-68D6F83C19CA}">
      <text>
        <r>
          <rPr>
            <b/>
            <sz val="9"/>
            <color indexed="81"/>
            <rFont val="Tahoma"/>
            <family val="2"/>
          </rPr>
          <t>Katie Davidson:</t>
        </r>
        <r>
          <rPr>
            <sz val="9"/>
            <color indexed="81"/>
            <rFont val="Tahoma"/>
            <family val="2"/>
          </rPr>
          <t xml:space="preserve">
was waiting on these back from helen/jeff, but evident by catch totals and sizes these should be herring</t>
        </r>
      </text>
    </comment>
    <comment ref="K1371" authorId="1" shapeId="0" xr:uid="{D1834005-16C6-49C0-890C-BD8694972BAA}">
      <text>
        <r>
          <rPr>
            <b/>
            <sz val="9"/>
            <color indexed="81"/>
            <rFont val="Tahoma"/>
            <family val="2"/>
          </rPr>
          <t>Katie Davidson:</t>
        </r>
        <r>
          <rPr>
            <sz val="9"/>
            <color indexed="81"/>
            <rFont val="Tahoma"/>
            <family val="2"/>
          </rPr>
          <t xml:space="preserve">
not sure why these would say N if they were herring...</t>
        </r>
      </text>
    </comment>
    <comment ref="R1796" authorId="3" shapeId="0" xr:uid="{A711AEA0-6661-4EA9-B487-67710D6EF1AA}">
      <text>
        <r>
          <rPr>
            <b/>
            <sz val="9"/>
            <color indexed="81"/>
            <rFont val="Tahoma"/>
            <family val="2"/>
          </rPr>
          <t>Archambault, Jonathan (DFO/MPO):</t>
        </r>
        <r>
          <rPr>
            <sz val="9"/>
            <color indexed="81"/>
            <rFont val="Tahoma"/>
            <family val="2"/>
          </rPr>
          <t xml:space="preserve">
Saw duplicates of SJ24-03-28-04 during dissection. Could one be 3-28-02?</t>
        </r>
      </text>
    </comment>
    <comment ref="H2422" authorId="1" shapeId="0" xr:uid="{C1C5623C-B747-452B-B412-6BDC1F0F46D2}">
      <text>
        <r>
          <rPr>
            <b/>
            <sz val="9"/>
            <color indexed="81"/>
            <rFont val="Tahoma"/>
            <family val="2"/>
          </rPr>
          <t>Katie Davidson:</t>
        </r>
        <r>
          <rPr>
            <sz val="9"/>
            <color indexed="81"/>
            <rFont val="Tahoma"/>
            <family val="2"/>
          </rPr>
          <t xml:space="preserve">
put as 1.02 in epi but assume just incorrect decimal
this makes no sense as chinook. Changing spp to coho.</t>
        </r>
      </text>
    </comment>
    <comment ref="H2455" authorId="1" shapeId="0" xr:uid="{3E6DE3C3-A9A0-47EB-A2CF-79749F9F91AC}">
      <text>
        <r>
          <rPr>
            <b/>
            <sz val="9"/>
            <color indexed="81"/>
            <rFont val="Tahoma"/>
            <family val="2"/>
          </rPr>
          <t>Katie Davidson:</t>
        </r>
        <r>
          <rPr>
            <sz val="9"/>
            <color indexed="81"/>
            <rFont val="Tahoma"/>
            <family val="2"/>
          </rPr>
          <t xml:space="preserve">
this size makes no sense for chinook, see comment about unsure ID. Changed spp to coho. </t>
        </r>
      </text>
    </comment>
    <comment ref="N2914" authorId="1" shapeId="0" xr:uid="{0AC0E367-8021-4527-ABE8-006324DFE28F}">
      <text>
        <r>
          <rPr>
            <b/>
            <sz val="9"/>
            <color indexed="81"/>
            <rFont val="Tahoma"/>
            <family val="2"/>
          </rPr>
          <t>Katie Davidson:</t>
        </r>
        <r>
          <rPr>
            <sz val="9"/>
            <color indexed="81"/>
            <rFont val="Tahoma"/>
            <family val="2"/>
          </rPr>
          <t xml:space="preserve">
JA review these - what about chinook "fry" at top, 64 x 2.91</t>
        </r>
      </text>
    </comment>
    <comment ref="P2914" authorId="1" shapeId="0" xr:uid="{0D59F334-6FD0-4E47-8C47-A37759C3CD3A}">
      <text>
        <r>
          <rPr>
            <b/>
            <sz val="9"/>
            <color indexed="81"/>
            <rFont val="Tahoma"/>
            <family val="2"/>
          </rPr>
          <t>Katie Davidson:</t>
        </r>
        <r>
          <rPr>
            <sz val="9"/>
            <color indexed="81"/>
            <rFont val="Tahoma"/>
            <family val="2"/>
          </rPr>
          <t xml:space="preserve">
JA review these - what about chinook "fry" at top, 64 x 2.91</t>
        </r>
      </text>
    </comment>
    <comment ref="AR2914" authorId="1" shapeId="0" xr:uid="{D7C6EF61-8A69-4768-9363-7EEFDB799E52}">
      <text>
        <r>
          <rPr>
            <b/>
            <sz val="9"/>
            <color indexed="81"/>
            <rFont val="Tahoma"/>
            <family val="2"/>
          </rPr>
          <t>Katie Davidson:</t>
        </r>
        <r>
          <rPr>
            <sz val="9"/>
            <color indexed="81"/>
            <rFont val="Tahoma"/>
            <family val="2"/>
          </rPr>
          <t xml:space="preserve">
JA review these - what about chinook "fry" at top, 64 x 2.91</t>
        </r>
      </text>
    </comment>
    <comment ref="AU2914" authorId="1" shapeId="0" xr:uid="{E451048E-2F9B-4240-8C65-D9ABA52941E0}">
      <text>
        <r>
          <rPr>
            <b/>
            <sz val="9"/>
            <color indexed="81"/>
            <rFont val="Tahoma"/>
            <family val="2"/>
          </rPr>
          <t>Katie Davidson:</t>
        </r>
        <r>
          <rPr>
            <sz val="9"/>
            <color indexed="81"/>
            <rFont val="Tahoma"/>
            <family val="2"/>
          </rPr>
          <t xml:space="preserve">
JA review these - what about chinook "fry" at top, 64 x 2.91</t>
        </r>
      </text>
    </comment>
    <comment ref="N2915" authorId="1" shapeId="0" xr:uid="{C33810AD-9A2F-4F24-B0F9-AF6365232B18}">
      <text>
        <r>
          <rPr>
            <b/>
            <sz val="9"/>
            <color indexed="81"/>
            <rFont val="Tahoma"/>
            <family val="2"/>
          </rPr>
          <t>Katie Davidson:</t>
        </r>
        <r>
          <rPr>
            <sz val="9"/>
            <color indexed="81"/>
            <rFont val="Tahoma"/>
            <family val="2"/>
          </rPr>
          <t xml:space="preserve">
JA review these - what about chinook "fry" at top, 64 x 2.91</t>
        </r>
      </text>
    </comment>
    <comment ref="P2915" authorId="1" shapeId="0" xr:uid="{59391A2A-2A99-434C-ABB4-76044C15A220}">
      <text>
        <r>
          <rPr>
            <b/>
            <sz val="9"/>
            <color indexed="81"/>
            <rFont val="Tahoma"/>
            <family val="2"/>
          </rPr>
          <t>Katie Davidson:</t>
        </r>
        <r>
          <rPr>
            <sz val="9"/>
            <color indexed="81"/>
            <rFont val="Tahoma"/>
            <family val="2"/>
          </rPr>
          <t xml:space="preserve">
JA review these - what about chinook "fry" at top, 64 x 2.91</t>
        </r>
      </text>
    </comment>
    <comment ref="AR2915" authorId="1" shapeId="0" xr:uid="{8ECBA7D0-E516-499E-8206-4457E824BDEB}">
      <text>
        <r>
          <rPr>
            <b/>
            <sz val="9"/>
            <color indexed="81"/>
            <rFont val="Tahoma"/>
            <family val="2"/>
          </rPr>
          <t>Katie Davidson:</t>
        </r>
        <r>
          <rPr>
            <sz val="9"/>
            <color indexed="81"/>
            <rFont val="Tahoma"/>
            <family val="2"/>
          </rPr>
          <t xml:space="preserve">
JA review these - what about chinook "fry" at top, 64 x 2.91</t>
        </r>
      </text>
    </comment>
    <comment ref="AU2915" authorId="1" shapeId="0" xr:uid="{E3213439-5CD8-419A-9367-DCB086EC5F10}">
      <text>
        <r>
          <rPr>
            <b/>
            <sz val="9"/>
            <color indexed="81"/>
            <rFont val="Tahoma"/>
            <family val="2"/>
          </rPr>
          <t>Katie Davidson:</t>
        </r>
        <r>
          <rPr>
            <sz val="9"/>
            <color indexed="81"/>
            <rFont val="Tahoma"/>
            <family val="2"/>
          </rPr>
          <t xml:space="preserve">
JA review these - what about chinook "fry" at top, 64 x 2.91</t>
        </r>
      </text>
    </comment>
    <comment ref="N2916" authorId="1" shapeId="0" xr:uid="{7BF382FD-26B0-455D-B66A-57B02FD6F022}">
      <text>
        <r>
          <rPr>
            <b/>
            <sz val="9"/>
            <color indexed="81"/>
            <rFont val="Tahoma"/>
            <family val="2"/>
          </rPr>
          <t>Katie Davidson:</t>
        </r>
        <r>
          <rPr>
            <sz val="9"/>
            <color indexed="81"/>
            <rFont val="Tahoma"/>
            <family val="2"/>
          </rPr>
          <t xml:space="preserve">
JA review these - what about chinook "fry" at top, 64 x 2.91</t>
        </r>
      </text>
    </comment>
    <comment ref="P2916" authorId="1" shapeId="0" xr:uid="{2D36BC72-5471-4C32-A281-6F861FA4C08B}">
      <text>
        <r>
          <rPr>
            <b/>
            <sz val="9"/>
            <color indexed="81"/>
            <rFont val="Tahoma"/>
            <family val="2"/>
          </rPr>
          <t>Katie Davidson:</t>
        </r>
        <r>
          <rPr>
            <sz val="9"/>
            <color indexed="81"/>
            <rFont val="Tahoma"/>
            <family val="2"/>
          </rPr>
          <t xml:space="preserve">
JA review these - what about chinook "fry" at top, 64 x 2.91</t>
        </r>
      </text>
    </comment>
    <comment ref="AR2916" authorId="1" shapeId="0" xr:uid="{DF12A288-C3D7-4196-9418-2B7933406640}">
      <text>
        <r>
          <rPr>
            <b/>
            <sz val="9"/>
            <color indexed="81"/>
            <rFont val="Tahoma"/>
            <family val="2"/>
          </rPr>
          <t>Katie Davidson:</t>
        </r>
        <r>
          <rPr>
            <sz val="9"/>
            <color indexed="81"/>
            <rFont val="Tahoma"/>
            <family val="2"/>
          </rPr>
          <t xml:space="preserve">
JA review these - what about chinook "fry" at top, 64 x 2.91</t>
        </r>
      </text>
    </comment>
    <comment ref="AU2916" authorId="1" shapeId="0" xr:uid="{2DA621DD-83E8-4D6B-A873-7B5DCAD141E0}">
      <text>
        <r>
          <rPr>
            <b/>
            <sz val="9"/>
            <color indexed="81"/>
            <rFont val="Tahoma"/>
            <family val="2"/>
          </rPr>
          <t>Katie Davidson:</t>
        </r>
        <r>
          <rPr>
            <sz val="9"/>
            <color indexed="81"/>
            <rFont val="Tahoma"/>
            <family val="2"/>
          </rPr>
          <t xml:space="preserve">
JA review these - what about chinook "fry" at top, 64 x 2.91</t>
        </r>
      </text>
    </comment>
    <comment ref="N2917" authorId="1" shapeId="0" xr:uid="{A9D7B4F6-257C-4261-A361-E81DD5B77ECC}">
      <text>
        <r>
          <rPr>
            <b/>
            <sz val="9"/>
            <color indexed="81"/>
            <rFont val="Tahoma"/>
            <family val="2"/>
          </rPr>
          <t>Katie Davidson:</t>
        </r>
        <r>
          <rPr>
            <sz val="9"/>
            <color indexed="81"/>
            <rFont val="Tahoma"/>
            <family val="2"/>
          </rPr>
          <t xml:space="preserve">
JA review these - what about chinook "fry" at top, 64 x 2.91</t>
        </r>
      </text>
    </comment>
    <comment ref="P2917" authorId="1" shapeId="0" xr:uid="{5B9F5069-A5AE-4216-BD8E-F04EDE54CFA5}">
      <text>
        <r>
          <rPr>
            <b/>
            <sz val="9"/>
            <color indexed="81"/>
            <rFont val="Tahoma"/>
            <family val="2"/>
          </rPr>
          <t>Katie Davidson:</t>
        </r>
        <r>
          <rPr>
            <sz val="9"/>
            <color indexed="81"/>
            <rFont val="Tahoma"/>
            <family val="2"/>
          </rPr>
          <t xml:space="preserve">
JA review these - what about chinook "fry" at top, 64 x 2.91</t>
        </r>
      </text>
    </comment>
    <comment ref="AR2917" authorId="1" shapeId="0" xr:uid="{CB2CF792-599F-4AB5-90D7-060F66848C36}">
      <text>
        <r>
          <rPr>
            <b/>
            <sz val="9"/>
            <color indexed="81"/>
            <rFont val="Tahoma"/>
            <family val="2"/>
          </rPr>
          <t>Katie Davidson:</t>
        </r>
        <r>
          <rPr>
            <sz val="9"/>
            <color indexed="81"/>
            <rFont val="Tahoma"/>
            <family val="2"/>
          </rPr>
          <t xml:space="preserve">
JA review these - what about chinook "fry" at top, 64 x 2.91</t>
        </r>
      </text>
    </comment>
    <comment ref="AU2917" authorId="1" shapeId="0" xr:uid="{8F9A2A72-5421-49A1-9FB0-8B3B7DF2E4A0}">
      <text>
        <r>
          <rPr>
            <b/>
            <sz val="9"/>
            <color indexed="81"/>
            <rFont val="Tahoma"/>
            <family val="2"/>
          </rPr>
          <t>Katie Davidson:</t>
        </r>
        <r>
          <rPr>
            <sz val="9"/>
            <color indexed="81"/>
            <rFont val="Tahoma"/>
            <family val="2"/>
          </rPr>
          <t xml:space="preserve">
JA review these - what about chinook "fry" at top, 64 x 2.91</t>
        </r>
      </text>
    </comment>
    <comment ref="G3021" authorId="1" shapeId="0" xr:uid="{C62A3F45-C4D0-4BF5-8090-90FDB72C6456}">
      <text>
        <r>
          <rPr>
            <b/>
            <sz val="9"/>
            <color indexed="81"/>
            <rFont val="Tahoma"/>
            <family val="2"/>
          </rPr>
          <t>Katie Davidson:</t>
        </r>
        <r>
          <rPr>
            <sz val="9"/>
            <color indexed="81"/>
            <rFont val="Tahoma"/>
            <family val="2"/>
          </rPr>
          <t xml:space="preserve">
entered as adult, incorrect</t>
        </r>
      </text>
    </comment>
    <comment ref="R3325" authorId="1" shapeId="0" xr:uid="{A226E09D-ACEA-4810-9D85-9D5D84C71E53}">
      <text>
        <r>
          <rPr>
            <b/>
            <sz val="9"/>
            <color indexed="81"/>
            <rFont val="Tahoma"/>
            <family val="2"/>
          </rPr>
          <t>Katie Davidson:</t>
        </r>
        <r>
          <rPr>
            <sz val="9"/>
            <color indexed="81"/>
            <rFont val="Tahoma"/>
            <family val="2"/>
          </rPr>
          <t xml:space="preserve">
not sent? Missing?</t>
        </r>
      </text>
    </comment>
    <comment ref="R3326" authorId="1" shapeId="0" xr:uid="{A3029735-487A-4D90-8AD5-4CD612946951}">
      <text>
        <r>
          <rPr>
            <b/>
            <sz val="9"/>
            <color indexed="81"/>
            <rFont val="Tahoma"/>
            <family val="2"/>
          </rPr>
          <t>Katie Davidson:</t>
        </r>
        <r>
          <rPr>
            <sz val="9"/>
            <color indexed="81"/>
            <rFont val="Tahoma"/>
            <family val="2"/>
          </rPr>
          <t xml:space="preserve">
not sent? Missing?</t>
        </r>
      </text>
    </comment>
    <comment ref="R3327" authorId="1" shapeId="0" xr:uid="{B9DC7577-CB38-4553-93B2-F200F375919C}">
      <text>
        <r>
          <rPr>
            <b/>
            <sz val="9"/>
            <color indexed="81"/>
            <rFont val="Tahoma"/>
            <family val="2"/>
          </rPr>
          <t>Katie Davidson:</t>
        </r>
        <r>
          <rPr>
            <sz val="9"/>
            <color indexed="81"/>
            <rFont val="Tahoma"/>
            <family val="2"/>
          </rPr>
          <t xml:space="preserve">
not sent? Missing?</t>
        </r>
      </text>
    </comment>
    <comment ref="R3328" authorId="1" shapeId="0" xr:uid="{B2586D06-E356-47A7-B292-ECA35A95E4A9}">
      <text>
        <r>
          <rPr>
            <b/>
            <sz val="9"/>
            <color indexed="81"/>
            <rFont val="Tahoma"/>
            <family val="2"/>
          </rPr>
          <t>Katie Davidson:</t>
        </r>
        <r>
          <rPr>
            <sz val="9"/>
            <color indexed="81"/>
            <rFont val="Tahoma"/>
            <family val="2"/>
          </rPr>
          <t xml:space="preserve">
not sent? Missing?</t>
        </r>
      </text>
    </comment>
    <comment ref="R3329" authorId="1" shapeId="0" xr:uid="{5838DF1C-9AC6-4080-BEEA-4C78EBA73117}">
      <text>
        <r>
          <rPr>
            <b/>
            <sz val="9"/>
            <color indexed="81"/>
            <rFont val="Tahoma"/>
            <family val="2"/>
          </rPr>
          <t>Katie Davidson:</t>
        </r>
        <r>
          <rPr>
            <sz val="9"/>
            <color indexed="81"/>
            <rFont val="Tahoma"/>
            <family val="2"/>
          </rPr>
          <t xml:space="preserve">
not sent? Missing?</t>
        </r>
      </text>
    </comment>
    <comment ref="R3330" authorId="1" shapeId="0" xr:uid="{8DDA5E66-7D7C-4EED-9946-745B150996EC}">
      <text>
        <r>
          <rPr>
            <b/>
            <sz val="9"/>
            <color indexed="81"/>
            <rFont val="Tahoma"/>
            <family val="2"/>
          </rPr>
          <t>Katie Davidson:</t>
        </r>
        <r>
          <rPr>
            <sz val="9"/>
            <color indexed="81"/>
            <rFont val="Tahoma"/>
            <family val="2"/>
          </rPr>
          <t xml:space="preserve">
not sent? Missing?</t>
        </r>
      </text>
    </comment>
    <comment ref="R3331" authorId="1" shapeId="0" xr:uid="{E324C64D-4240-4C95-9D4E-0C58C432D6D4}">
      <text>
        <r>
          <rPr>
            <b/>
            <sz val="9"/>
            <color indexed="81"/>
            <rFont val="Tahoma"/>
            <family val="2"/>
          </rPr>
          <t>Katie Davidson:</t>
        </r>
        <r>
          <rPr>
            <sz val="9"/>
            <color indexed="81"/>
            <rFont val="Tahoma"/>
            <family val="2"/>
          </rPr>
          <t xml:space="preserve">
not sent? Missing?</t>
        </r>
      </text>
    </comment>
    <comment ref="R3332" authorId="1" shapeId="0" xr:uid="{D8F973F4-C4C4-4030-A083-8341F63CDDF6}">
      <text>
        <r>
          <rPr>
            <b/>
            <sz val="9"/>
            <color indexed="81"/>
            <rFont val="Tahoma"/>
            <family val="2"/>
          </rPr>
          <t>Katie Davidson:</t>
        </r>
        <r>
          <rPr>
            <sz val="9"/>
            <color indexed="81"/>
            <rFont val="Tahoma"/>
            <family val="2"/>
          </rPr>
          <t xml:space="preserve">
not sent? Missing?</t>
        </r>
      </text>
    </comment>
    <comment ref="R3333" authorId="1" shapeId="0" xr:uid="{35EC87C0-C079-49FD-B8E2-97ED029D15C8}">
      <text>
        <r>
          <rPr>
            <b/>
            <sz val="9"/>
            <color indexed="81"/>
            <rFont val="Tahoma"/>
            <family val="2"/>
          </rPr>
          <t>Katie Davidson:</t>
        </r>
        <r>
          <rPr>
            <sz val="9"/>
            <color indexed="81"/>
            <rFont val="Tahoma"/>
            <family val="2"/>
          </rPr>
          <t xml:space="preserve">
not sent? Missing?</t>
        </r>
      </text>
    </comment>
    <comment ref="R3334" authorId="1" shapeId="0" xr:uid="{738FC381-8F16-4CB5-A28B-12804EBDCA78}">
      <text>
        <r>
          <rPr>
            <b/>
            <sz val="9"/>
            <color indexed="81"/>
            <rFont val="Tahoma"/>
            <family val="2"/>
          </rPr>
          <t>Katie Davidson:</t>
        </r>
        <r>
          <rPr>
            <sz val="9"/>
            <color indexed="81"/>
            <rFont val="Tahoma"/>
            <family val="2"/>
          </rPr>
          <t xml:space="preserve">
not sent? Missing?</t>
        </r>
      </text>
    </comment>
    <comment ref="R3335" authorId="1" shapeId="0" xr:uid="{CA14B94C-FE14-45AF-90F2-2A3DC55FE585}">
      <text>
        <r>
          <rPr>
            <b/>
            <sz val="9"/>
            <color indexed="81"/>
            <rFont val="Tahoma"/>
            <family val="2"/>
          </rPr>
          <t>Katie Davidson:</t>
        </r>
        <r>
          <rPr>
            <sz val="9"/>
            <color indexed="81"/>
            <rFont val="Tahoma"/>
            <family val="2"/>
          </rPr>
          <t xml:space="preserve">
not sent? Missing?</t>
        </r>
      </text>
    </comment>
    <comment ref="R3336" authorId="1" shapeId="0" xr:uid="{7DC93412-CE6F-423D-AD80-7CD8C3B31F6C}">
      <text>
        <r>
          <rPr>
            <b/>
            <sz val="9"/>
            <color indexed="81"/>
            <rFont val="Tahoma"/>
            <family val="2"/>
          </rPr>
          <t>Katie Davidson:</t>
        </r>
        <r>
          <rPr>
            <sz val="9"/>
            <color indexed="81"/>
            <rFont val="Tahoma"/>
            <family val="2"/>
          </rPr>
          <t xml:space="preserve">
not sent? Missing?</t>
        </r>
      </text>
    </comment>
    <comment ref="R3337" authorId="1" shapeId="0" xr:uid="{2F32A5A4-3335-48D4-9E72-921029FA84D6}">
      <text>
        <r>
          <rPr>
            <b/>
            <sz val="9"/>
            <color indexed="81"/>
            <rFont val="Tahoma"/>
            <family val="2"/>
          </rPr>
          <t>Katie Davidson:</t>
        </r>
        <r>
          <rPr>
            <sz val="9"/>
            <color indexed="81"/>
            <rFont val="Tahoma"/>
            <family val="2"/>
          </rPr>
          <t xml:space="preserve">
not sent? Missing?</t>
        </r>
      </text>
    </comment>
    <comment ref="R3419" authorId="1" shapeId="0" xr:uid="{D3A353EA-8387-447F-84D2-E7F59DCB92A5}">
      <text>
        <r>
          <rPr>
            <b/>
            <sz val="9"/>
            <color indexed="81"/>
            <rFont val="Tahoma"/>
            <family val="2"/>
          </rPr>
          <t>Katie Davidson:</t>
        </r>
        <r>
          <rPr>
            <sz val="9"/>
            <color indexed="81"/>
            <rFont val="Tahoma"/>
            <family val="2"/>
          </rPr>
          <t xml:space="preserve">
not sent? Missing?</t>
        </r>
      </text>
    </comment>
    <comment ref="R3420" authorId="1" shapeId="0" xr:uid="{C0B4140B-C493-4FA6-B61A-7CC9F79A8781}">
      <text>
        <r>
          <rPr>
            <b/>
            <sz val="9"/>
            <color indexed="81"/>
            <rFont val="Tahoma"/>
            <family val="2"/>
          </rPr>
          <t>Katie Davidson:</t>
        </r>
        <r>
          <rPr>
            <sz val="9"/>
            <color indexed="81"/>
            <rFont val="Tahoma"/>
            <family val="2"/>
          </rPr>
          <t xml:space="preserve">
not sent? Missing?</t>
        </r>
      </text>
    </comment>
    <comment ref="R3421" authorId="1" shapeId="0" xr:uid="{1A9F08CE-B5F5-4AF0-A741-713C2B350CBB}">
      <text>
        <r>
          <rPr>
            <b/>
            <sz val="9"/>
            <color indexed="81"/>
            <rFont val="Tahoma"/>
            <family val="2"/>
          </rPr>
          <t>Katie Davidson:</t>
        </r>
        <r>
          <rPr>
            <sz val="9"/>
            <color indexed="81"/>
            <rFont val="Tahoma"/>
            <family val="2"/>
          </rPr>
          <t xml:space="preserve">
not sent? Missing?</t>
        </r>
      </text>
    </comment>
    <comment ref="R3422" authorId="1" shapeId="0" xr:uid="{E1747E77-90D4-4C3D-9A04-32288EEA0871}">
      <text>
        <r>
          <rPr>
            <b/>
            <sz val="9"/>
            <color indexed="81"/>
            <rFont val="Tahoma"/>
            <family val="2"/>
          </rPr>
          <t>Katie Davidson:</t>
        </r>
        <r>
          <rPr>
            <sz val="9"/>
            <color indexed="81"/>
            <rFont val="Tahoma"/>
            <family val="2"/>
          </rPr>
          <t xml:space="preserve">
not sent? Missing?</t>
        </r>
      </text>
    </comment>
    <comment ref="R3423" authorId="1" shapeId="0" xr:uid="{0C31E457-0BB2-43CC-9925-7BAD49473BF1}">
      <text>
        <r>
          <rPr>
            <b/>
            <sz val="9"/>
            <color indexed="81"/>
            <rFont val="Tahoma"/>
            <family val="2"/>
          </rPr>
          <t>Katie Davidson:</t>
        </r>
        <r>
          <rPr>
            <sz val="9"/>
            <color indexed="81"/>
            <rFont val="Tahoma"/>
            <family val="2"/>
          </rPr>
          <t xml:space="preserve">
not sent? Missing?</t>
        </r>
      </text>
    </comment>
    <comment ref="R3424" authorId="1" shapeId="0" xr:uid="{5C66B44A-59F7-4C00-ACC5-D934610626C1}">
      <text>
        <r>
          <rPr>
            <b/>
            <sz val="9"/>
            <color indexed="81"/>
            <rFont val="Tahoma"/>
            <family val="2"/>
          </rPr>
          <t>Katie Davidson:</t>
        </r>
        <r>
          <rPr>
            <sz val="9"/>
            <color indexed="81"/>
            <rFont val="Tahoma"/>
            <family val="2"/>
          </rPr>
          <t xml:space="preserve">
not sent? Missing?</t>
        </r>
      </text>
    </comment>
    <comment ref="R3425" authorId="1" shapeId="0" xr:uid="{075A93CE-E866-455F-9E9D-69D0ECF261F0}">
      <text>
        <r>
          <rPr>
            <b/>
            <sz val="9"/>
            <color indexed="81"/>
            <rFont val="Tahoma"/>
            <family val="2"/>
          </rPr>
          <t>Katie Davidson:</t>
        </r>
        <r>
          <rPr>
            <sz val="9"/>
            <color indexed="81"/>
            <rFont val="Tahoma"/>
            <family val="2"/>
          </rPr>
          <t xml:space="preserve">
not sent? Missing?</t>
        </r>
      </text>
    </comment>
    <comment ref="R3426" authorId="1" shapeId="0" xr:uid="{8D39BF27-0710-4361-A096-CA588AB3638A}">
      <text>
        <r>
          <rPr>
            <b/>
            <sz val="9"/>
            <color indexed="81"/>
            <rFont val="Tahoma"/>
            <family val="2"/>
          </rPr>
          <t>Katie Davidson:</t>
        </r>
        <r>
          <rPr>
            <sz val="9"/>
            <color indexed="81"/>
            <rFont val="Tahoma"/>
            <family val="2"/>
          </rPr>
          <t xml:space="preserve">
not sent? Missing?</t>
        </r>
      </text>
    </comment>
    <comment ref="R3427" authorId="1" shapeId="0" xr:uid="{3BD82D39-1FDE-4F29-9209-9E2268D2C40C}">
      <text>
        <r>
          <rPr>
            <b/>
            <sz val="9"/>
            <color indexed="81"/>
            <rFont val="Tahoma"/>
            <family val="2"/>
          </rPr>
          <t>Katie Davidson:</t>
        </r>
        <r>
          <rPr>
            <sz val="9"/>
            <color indexed="81"/>
            <rFont val="Tahoma"/>
            <family val="2"/>
          </rPr>
          <t xml:space="preserve">
not sent? Missing?</t>
        </r>
      </text>
    </comment>
    <comment ref="R3428" authorId="1" shapeId="0" xr:uid="{95E6FBED-6F83-48C7-8481-E400E115C7B5}">
      <text>
        <r>
          <rPr>
            <b/>
            <sz val="9"/>
            <color indexed="81"/>
            <rFont val="Tahoma"/>
            <family val="2"/>
          </rPr>
          <t>Katie Davidson:</t>
        </r>
        <r>
          <rPr>
            <sz val="9"/>
            <color indexed="81"/>
            <rFont val="Tahoma"/>
            <family val="2"/>
          </rPr>
          <t xml:space="preserve">
not sent? Missing?</t>
        </r>
      </text>
    </comment>
    <comment ref="R3429" authorId="1" shapeId="0" xr:uid="{AFFAD6F3-723E-4EBF-A36E-AFF3A8337254}">
      <text>
        <r>
          <rPr>
            <b/>
            <sz val="9"/>
            <color indexed="81"/>
            <rFont val="Tahoma"/>
            <family val="2"/>
          </rPr>
          <t>Katie Davidson:</t>
        </r>
        <r>
          <rPr>
            <sz val="9"/>
            <color indexed="81"/>
            <rFont val="Tahoma"/>
            <family val="2"/>
          </rPr>
          <t xml:space="preserve">
not sent? Missing?</t>
        </r>
      </text>
    </comment>
    <comment ref="R3430" authorId="1" shapeId="0" xr:uid="{CD5C42FB-7DDE-4317-9616-C9E3AB5AC0D2}">
      <text>
        <r>
          <rPr>
            <b/>
            <sz val="9"/>
            <color indexed="81"/>
            <rFont val="Tahoma"/>
            <family val="2"/>
          </rPr>
          <t>Katie Davidson:</t>
        </r>
        <r>
          <rPr>
            <sz val="9"/>
            <color indexed="81"/>
            <rFont val="Tahoma"/>
            <family val="2"/>
          </rPr>
          <t xml:space="preserve">
not sent? Missing?</t>
        </r>
      </text>
    </comment>
    <comment ref="R3431" authorId="1" shapeId="0" xr:uid="{24DB0982-F789-4B8A-9125-B9D6162F5180}">
      <text>
        <r>
          <rPr>
            <b/>
            <sz val="9"/>
            <color indexed="81"/>
            <rFont val="Tahoma"/>
            <family val="2"/>
          </rPr>
          <t>Katie Davidson:</t>
        </r>
        <r>
          <rPr>
            <sz val="9"/>
            <color indexed="81"/>
            <rFont val="Tahoma"/>
            <family val="2"/>
          </rPr>
          <t xml:space="preserve">
not sent? Missing?</t>
        </r>
      </text>
    </comment>
    <comment ref="P3517" authorId="3" shapeId="0" xr:uid="{B32186DF-8186-435E-8D51-A2BA1BBE3B8E}">
      <text>
        <r>
          <rPr>
            <b/>
            <sz val="9"/>
            <color indexed="81"/>
            <rFont val="Tahoma"/>
            <family val="2"/>
          </rPr>
          <t>Archambault, Jonathan (DFO/MPO):</t>
        </r>
        <r>
          <rPr>
            <sz val="9"/>
            <color indexed="81"/>
            <rFont val="Tahoma"/>
            <family val="2"/>
          </rPr>
          <t xml:space="preserve">
Lethal tag as 470, duplicated?</t>
        </r>
      </text>
    </comment>
    <comment ref="R3527" authorId="1" shapeId="0" xr:uid="{935A1338-A807-458C-95BA-B4C746820877}">
      <text>
        <r>
          <rPr>
            <b/>
            <sz val="9"/>
            <color indexed="81"/>
            <rFont val="Tahoma"/>
            <family val="2"/>
          </rPr>
          <t>Katie Davidson:</t>
        </r>
        <r>
          <rPr>
            <sz val="9"/>
            <color indexed="81"/>
            <rFont val="Tahoma"/>
            <family val="2"/>
          </rPr>
          <t xml:space="preserve">
not sent? Missing?</t>
        </r>
      </text>
    </comment>
    <comment ref="N3529" authorId="1" shapeId="0" xr:uid="{82F913B1-BF3E-46C8-B629-0C8D72B65208}">
      <text>
        <r>
          <rPr>
            <b/>
            <sz val="9"/>
            <color indexed="81"/>
            <rFont val="Tahoma"/>
            <family val="2"/>
          </rPr>
          <t>Katie Davidson:</t>
        </r>
        <r>
          <rPr>
            <sz val="9"/>
            <color indexed="81"/>
            <rFont val="Tahoma"/>
            <family val="2"/>
          </rPr>
          <t xml:space="preserve">
Added  "m" to 053-066 because is logical for sequence</t>
        </r>
      </text>
    </comment>
    <comment ref="P3529" authorId="1" shapeId="0" xr:uid="{F0D70444-C233-4A03-ABC2-F223D1077B10}">
      <text>
        <r>
          <rPr>
            <b/>
            <sz val="9"/>
            <color indexed="81"/>
            <rFont val="Tahoma"/>
            <family val="2"/>
          </rPr>
          <t>Katie Davidson:</t>
        </r>
        <r>
          <rPr>
            <sz val="9"/>
            <color indexed="81"/>
            <rFont val="Tahoma"/>
            <family val="2"/>
          </rPr>
          <t xml:space="preserve">
Added  "m" to 053-066 because is logical for sequence</t>
        </r>
      </text>
    </comment>
    <comment ref="AR3529" authorId="1" shapeId="0" xr:uid="{5C413125-2BC0-48A4-BBD3-14A6047AFD14}">
      <text>
        <r>
          <rPr>
            <b/>
            <sz val="9"/>
            <color indexed="81"/>
            <rFont val="Tahoma"/>
            <family val="2"/>
          </rPr>
          <t>Katie Davidson:</t>
        </r>
        <r>
          <rPr>
            <sz val="9"/>
            <color indexed="81"/>
            <rFont val="Tahoma"/>
            <family val="2"/>
          </rPr>
          <t xml:space="preserve">
Added  "m" to 053-066 because is logical for sequence</t>
        </r>
      </text>
    </comment>
    <comment ref="AU3529" authorId="1" shapeId="0" xr:uid="{32ED15A0-A46B-4CC9-AB54-8EA0D0A0FB33}">
      <text>
        <r>
          <rPr>
            <b/>
            <sz val="9"/>
            <color indexed="81"/>
            <rFont val="Tahoma"/>
            <family val="2"/>
          </rPr>
          <t>Katie Davidson:</t>
        </r>
        <r>
          <rPr>
            <sz val="9"/>
            <color indexed="81"/>
            <rFont val="Tahoma"/>
            <family val="2"/>
          </rPr>
          <t xml:space="preserve">
Added  "m" to 053-066 because is logical for sequence</t>
        </r>
      </text>
    </comment>
    <comment ref="N4581" authorId="3" shapeId="0" xr:uid="{988D4B15-613C-494B-82DE-3A270E7C7ABD}">
      <text>
        <r>
          <rPr>
            <b/>
            <sz val="9"/>
            <color indexed="81"/>
            <rFont val="Tahoma"/>
            <family val="2"/>
          </rPr>
          <t>Archambault, Jonathan (DFO/MPO):</t>
        </r>
        <r>
          <rPr>
            <sz val="9"/>
            <color indexed="81"/>
            <rFont val="Tahoma"/>
            <family val="2"/>
          </rPr>
          <t xml:space="preserve">
Why do these have the same lethal tag number?? Should they be sequential (25-26-27)? I doubt that many fish were sampled.</t>
        </r>
      </text>
    </comment>
    <comment ref="N4582" authorId="3" shapeId="0" xr:uid="{419EB486-1691-432F-8A8E-7E2E8E1A70F1}">
      <text>
        <r>
          <rPr>
            <b/>
            <sz val="9"/>
            <color indexed="81"/>
            <rFont val="Tahoma"/>
            <family val="2"/>
          </rPr>
          <t>Archambault, Jonathan (DFO/MPO):</t>
        </r>
        <r>
          <rPr>
            <sz val="9"/>
            <color indexed="81"/>
            <rFont val="Tahoma"/>
            <family val="2"/>
          </rPr>
          <t xml:space="preserve">
Why do these have the same lethal tag number?? Should they be sequential (25-26-27)? I doubt that many fish were sampled.</t>
        </r>
      </text>
    </comment>
    <comment ref="N4583" authorId="3" shapeId="0" xr:uid="{BE4E9D0C-8311-4BAE-9C97-3E710A73FA7B}">
      <text>
        <r>
          <rPr>
            <b/>
            <sz val="9"/>
            <color indexed="81"/>
            <rFont val="Tahoma"/>
            <family val="2"/>
          </rPr>
          <t>Archambault, Jonathan (DFO/MPO):</t>
        </r>
        <r>
          <rPr>
            <sz val="9"/>
            <color indexed="81"/>
            <rFont val="Tahoma"/>
            <family val="2"/>
          </rPr>
          <t xml:space="preserve">
Why do these have the same lethal tag number?? Should they be sequential (25-26-27)? I doubt that many fish were sampled.</t>
        </r>
      </text>
    </comment>
    <comment ref="P4618" authorId="1" shapeId="0" xr:uid="{3B40A4ED-95DD-4CB1-A65F-7D592B6DDED4}">
      <text>
        <r>
          <rPr>
            <b/>
            <sz val="9"/>
            <color indexed="81"/>
            <rFont val="Tahoma"/>
            <family val="2"/>
          </rPr>
          <t>Katie Davidson:</t>
        </r>
        <r>
          <rPr>
            <sz val="9"/>
            <color indexed="81"/>
            <rFont val="Tahoma"/>
            <family val="2"/>
          </rPr>
          <t xml:space="preserve">
vial empty</t>
        </r>
      </text>
    </comment>
    <comment ref="R4621" authorId="1" shapeId="0" xr:uid="{D5D2E9C6-C5EE-40F4-AD25-57652D3DA21A}">
      <text>
        <r>
          <rPr>
            <b/>
            <sz val="9"/>
            <color indexed="81"/>
            <rFont val="Tahoma"/>
            <family val="2"/>
          </rPr>
          <t>Katie Davidson:</t>
        </r>
        <r>
          <rPr>
            <sz val="9"/>
            <color indexed="81"/>
            <rFont val="Tahoma"/>
            <family val="2"/>
          </rPr>
          <t xml:space="preserve">
not sent? Missing?</t>
        </r>
      </text>
    </comment>
    <comment ref="Q4637" authorId="1" shapeId="0" xr:uid="{B26FED5A-1036-4DD1-BC38-BB8C8CDECC5D}">
      <text>
        <r>
          <rPr>
            <b/>
            <sz val="9"/>
            <color indexed="81"/>
            <rFont val="Tahoma"/>
            <family val="2"/>
          </rPr>
          <t>Katie Davidson:</t>
        </r>
        <r>
          <rPr>
            <sz val="9"/>
            <color indexed="81"/>
            <rFont val="Tahoma"/>
            <family val="2"/>
          </rPr>
          <t xml:space="preserve">
epicollect says "yes" but then does not list a lethal # or a DNA #. 
Must be a false positive since it is a chum - JA</t>
        </r>
      </text>
    </comment>
    <comment ref="R4646" authorId="1" shapeId="0" xr:uid="{55299957-9A02-438B-963E-A51347EFA316}">
      <text>
        <r>
          <rPr>
            <b/>
            <sz val="9"/>
            <color indexed="81"/>
            <rFont val="Tahoma"/>
            <family val="2"/>
          </rPr>
          <t>Katie Davidson:</t>
        </r>
        <r>
          <rPr>
            <sz val="9"/>
            <color indexed="81"/>
            <rFont val="Tahoma"/>
            <family val="2"/>
          </rPr>
          <t xml:space="preserve">
not sent? Missing?</t>
        </r>
      </text>
    </comment>
    <comment ref="R4673" authorId="1" shapeId="0" xr:uid="{74B6F40F-F6BD-40FF-8FA6-3210176C2ADC}">
      <text>
        <r>
          <rPr>
            <b/>
            <sz val="9"/>
            <color indexed="81"/>
            <rFont val="Tahoma"/>
            <family val="2"/>
          </rPr>
          <t>Katie Davidson:</t>
        </r>
        <r>
          <rPr>
            <sz val="9"/>
            <color indexed="81"/>
            <rFont val="Tahoma"/>
            <family val="2"/>
          </rPr>
          <t xml:space="preserve">
not sent? Missing?</t>
        </r>
      </text>
    </comment>
    <comment ref="P4675" authorId="1" shapeId="0" xr:uid="{848B6BB1-BE00-4B5E-A3EE-BF9A4E2C4D26}">
      <text>
        <r>
          <rPr>
            <b/>
            <sz val="9"/>
            <color indexed="81"/>
            <rFont val="Tahoma"/>
            <family val="2"/>
          </rPr>
          <t>Katie Davidson:</t>
        </r>
        <r>
          <rPr>
            <sz val="9"/>
            <color indexed="81"/>
            <rFont val="Tahoma"/>
            <family val="2"/>
          </rPr>
          <t xml:space="preserve">
vial empty</t>
        </r>
      </text>
    </comment>
    <comment ref="N4999" authorId="3" shapeId="0" xr:uid="{79853D7E-0A6E-4BE5-A6FC-7D639D3D1C4C}">
      <text>
        <r>
          <rPr>
            <b/>
            <sz val="9"/>
            <color indexed="81"/>
            <rFont val="Tahoma"/>
            <family val="2"/>
          </rPr>
          <t>Archambault, Jonathan (DFO/MPO):</t>
        </r>
        <r>
          <rPr>
            <sz val="9"/>
            <color indexed="81"/>
            <rFont val="Tahoma"/>
            <family val="2"/>
          </rPr>
          <t xml:space="preserve">
Typo with 025? Wrote 045 initially</t>
        </r>
      </text>
    </comment>
    <comment ref="P4999" authorId="3" shapeId="0" xr:uid="{0A780983-C03C-45C0-9FAF-0EB0B695378B}">
      <text>
        <r>
          <rPr>
            <b/>
            <sz val="9"/>
            <color indexed="81"/>
            <rFont val="Tahoma"/>
            <family val="2"/>
          </rPr>
          <t>Archambault, Jonathan (DFO/MPO):</t>
        </r>
        <r>
          <rPr>
            <sz val="9"/>
            <color indexed="81"/>
            <rFont val="Tahoma"/>
            <family val="2"/>
          </rPr>
          <t xml:space="preserve">
Typo with 025? Wrote 045 initially</t>
        </r>
      </text>
    </comment>
    <comment ref="G5029" authorId="1" shapeId="0" xr:uid="{30A2E261-0DCE-4EA7-9499-87DDB6DDFFF0}">
      <text>
        <r>
          <rPr>
            <b/>
            <sz val="9"/>
            <color indexed="81"/>
            <rFont val="Tahoma"/>
            <family val="2"/>
          </rPr>
          <t>Katie Davidson:</t>
        </r>
        <r>
          <rPr>
            <sz val="9"/>
            <color indexed="81"/>
            <rFont val="Tahoma"/>
            <family val="2"/>
          </rPr>
          <t xml:space="preserve">
shifted some to sub-adult based on size and timing</t>
        </r>
      </text>
    </comment>
    <comment ref="P5192" authorId="3" shapeId="0" xr:uid="{D2978731-7CB2-4076-AAD4-86270B983AC0}">
      <text>
        <r>
          <rPr>
            <b/>
            <sz val="9"/>
            <color indexed="81"/>
            <rFont val="Tahoma"/>
            <family val="2"/>
          </rPr>
          <t>Archambault, Jonathan (DFO/MPO):</t>
        </r>
        <r>
          <rPr>
            <sz val="9"/>
            <color indexed="81"/>
            <rFont val="Tahoma"/>
            <family val="2"/>
          </rPr>
          <t xml:space="preserve">
Error? Field notes say it is a lethal but I have no physical sample. 410?</t>
        </r>
      </text>
    </comment>
    <comment ref="P5193" authorId="3" shapeId="0" xr:uid="{47DCEE87-AF35-4E6E-9377-D36695A9579A}">
      <text>
        <r>
          <rPr>
            <b/>
            <sz val="9"/>
            <color indexed="81"/>
            <rFont val="Tahoma"/>
            <family val="2"/>
          </rPr>
          <t>Archambault, Jonathan (DFO/MPO):</t>
        </r>
        <r>
          <rPr>
            <sz val="9"/>
            <color indexed="81"/>
            <rFont val="Tahoma"/>
            <family val="2"/>
          </rPr>
          <t xml:space="preserve">
Physical lethal sample present but not recorded on field notes. Swap 409 and 410?</t>
        </r>
      </text>
    </comment>
    <comment ref="P5204" authorId="3" shapeId="0" xr:uid="{551B658C-9D2C-4B0D-BA0E-3CE9985E1026}">
      <text>
        <r>
          <rPr>
            <b/>
            <sz val="9"/>
            <color indexed="81"/>
            <rFont val="Tahoma"/>
            <family val="2"/>
          </rPr>
          <t>Archambault, Jonathan (DFO/MPO):</t>
        </r>
        <r>
          <rPr>
            <sz val="9"/>
            <color indexed="81"/>
            <rFont val="Tahoma"/>
            <family val="2"/>
          </rPr>
          <t xml:space="preserve">
Error to correct. Physical lethal tag written as 420, field notes originally 420 but can see that they erased it and wrote 421. Check the DNA vial once we receive them since field notes say that 420 has no DNA sample. Then edit to either 420 or 421 so it all matches
KD: DNA vial 421 accounted for with sample inside. vial 420 missing</t>
        </r>
      </text>
    </comment>
    <comment ref="P5223" authorId="3" shapeId="0" xr:uid="{F5A0D898-2328-498F-901A-622845447B71}">
      <text>
        <r>
          <rPr>
            <b/>
            <sz val="9"/>
            <color indexed="81"/>
            <rFont val="Tahoma"/>
            <family val="2"/>
          </rPr>
          <t>Archambault, Jonathan (DFO/MPO):</t>
        </r>
        <r>
          <rPr>
            <sz val="9"/>
            <color indexed="81"/>
            <rFont val="Tahoma"/>
            <family val="2"/>
          </rPr>
          <t xml:space="preserve">
No physical lethal sample seen. Mistake and should be 431?</t>
        </r>
      </text>
    </comment>
    <comment ref="P5224" authorId="3" shapeId="0" xr:uid="{2A100BE0-EEA0-4038-9A1B-39F3111B4ACC}">
      <text>
        <r>
          <rPr>
            <b/>
            <sz val="9"/>
            <color indexed="81"/>
            <rFont val="Tahoma"/>
            <family val="2"/>
          </rPr>
          <t>Archambault, Jonathan (DFO/MPO):</t>
        </r>
        <r>
          <rPr>
            <sz val="9"/>
            <color indexed="81"/>
            <rFont val="Tahoma"/>
            <family val="2"/>
          </rPr>
          <t xml:space="preserve">
431 has a lethal sample, but not recorded in the field notes. Error? I measured the fish to ~90x20mm.</t>
        </r>
      </text>
    </comment>
    <comment ref="G5291" authorId="1" shapeId="0" xr:uid="{7AEE48FC-10D9-4C2A-A8B9-51A796FDF440}">
      <text>
        <r>
          <rPr>
            <b/>
            <sz val="9"/>
            <color indexed="81"/>
            <rFont val="Tahoma"/>
            <family val="2"/>
          </rPr>
          <t>Katie Davidson:</t>
        </r>
        <r>
          <rPr>
            <sz val="9"/>
            <color indexed="81"/>
            <rFont val="Tahoma"/>
            <family val="2"/>
          </rPr>
          <t xml:space="preserve">
shifted some to sub-adult based on size and timing</t>
        </r>
      </text>
    </comment>
    <comment ref="G5300" authorId="1" shapeId="0" xr:uid="{049A18A7-FD95-4A61-9C2B-9D919F26428B}">
      <text>
        <r>
          <rPr>
            <b/>
            <sz val="9"/>
            <color indexed="81"/>
            <rFont val="Tahoma"/>
            <family val="2"/>
          </rPr>
          <t>Katie Davidson:</t>
        </r>
        <r>
          <rPr>
            <sz val="9"/>
            <color indexed="81"/>
            <rFont val="Tahoma"/>
            <family val="2"/>
          </rPr>
          <t xml:space="preserve">
shifted some to sub-adult based on size and timing</t>
        </r>
      </text>
    </comment>
    <comment ref="N5338" authorId="3" shapeId="0" xr:uid="{8CAE8EE0-67A0-414C-963D-8C05E61CDCCF}">
      <text>
        <r>
          <rPr>
            <b/>
            <sz val="9"/>
            <color indexed="81"/>
            <rFont val="Tahoma"/>
            <family val="2"/>
          </rPr>
          <t>Archambault, Jonathan (DFO/MPO):</t>
        </r>
        <r>
          <rPr>
            <sz val="9"/>
            <color indexed="81"/>
            <rFont val="Tahoma"/>
            <family val="2"/>
          </rPr>
          <t xml:space="preserve">
Lethal tag written as 458. Incorrect. Checked length and height and it is 459</t>
        </r>
      </text>
    </comment>
    <comment ref="G5373" authorId="1" shapeId="0" xr:uid="{82A2C3BD-FD36-439E-AE28-A04B1F2AE094}">
      <text>
        <r>
          <rPr>
            <b/>
            <sz val="9"/>
            <color indexed="81"/>
            <rFont val="Tahoma"/>
            <family val="2"/>
          </rPr>
          <t>Katie Davidson:</t>
        </r>
        <r>
          <rPr>
            <sz val="9"/>
            <color indexed="81"/>
            <rFont val="Tahoma"/>
            <family val="2"/>
          </rPr>
          <t xml:space="preserve">
shifted some to sub-adult based on size and timing</t>
        </r>
      </text>
    </comment>
    <comment ref="G5374" authorId="1" shapeId="0" xr:uid="{7FD7A178-FA0B-40BA-9584-E718C84DD21A}">
      <text>
        <r>
          <rPr>
            <b/>
            <sz val="9"/>
            <color indexed="81"/>
            <rFont val="Tahoma"/>
            <family val="2"/>
          </rPr>
          <t>Katie Davidson:</t>
        </r>
        <r>
          <rPr>
            <sz val="9"/>
            <color indexed="81"/>
            <rFont val="Tahoma"/>
            <family val="2"/>
          </rPr>
          <t xml:space="preserve">
shifted some to sub-adult based on size and timing</t>
        </r>
      </text>
    </comment>
    <comment ref="G5375" authorId="1" shapeId="0" xr:uid="{0112B704-A432-471D-A0E1-A9AA6A546E04}">
      <text>
        <r>
          <rPr>
            <b/>
            <sz val="9"/>
            <color indexed="81"/>
            <rFont val="Tahoma"/>
            <family val="2"/>
          </rPr>
          <t>Katie Davidson:</t>
        </r>
        <r>
          <rPr>
            <sz val="9"/>
            <color indexed="81"/>
            <rFont val="Tahoma"/>
            <family val="2"/>
          </rPr>
          <t xml:space="preserve">
shifted some to sub-adult based on size and timing</t>
        </r>
      </text>
    </comment>
    <comment ref="AR5441" authorId="3" shapeId="0" xr:uid="{73D8E079-730B-44F9-B922-626BE74531ED}">
      <text>
        <r>
          <rPr>
            <b/>
            <sz val="9"/>
            <color indexed="81"/>
            <rFont val="Tahoma"/>
            <charset val="1"/>
          </rPr>
          <t>Archambault, Jonathan (DFO/MPO):</t>
        </r>
        <r>
          <rPr>
            <sz val="9"/>
            <color indexed="81"/>
            <rFont val="Tahoma"/>
            <charset val="1"/>
          </rPr>
          <t xml:space="preserve">
Dissection data says SJ24-B024. This doesn't make sense and must be a typo.</t>
        </r>
      </text>
    </comment>
    <comment ref="D5830" authorId="1" shapeId="0" xr:uid="{160F9E75-3435-49F4-9A6A-A5D05BECD898}">
      <text>
        <r>
          <rPr>
            <b/>
            <sz val="9"/>
            <color indexed="81"/>
            <rFont val="Tahoma"/>
            <family val="2"/>
          </rPr>
          <t>Katie Davidson:</t>
        </r>
        <r>
          <rPr>
            <sz val="9"/>
            <color indexed="81"/>
            <rFont val="Tahoma"/>
            <family val="2"/>
          </rPr>
          <t xml:space="preserve">
where did these yellow fish come from?</t>
        </r>
      </text>
    </comment>
    <comment ref="J5830" authorId="1" shapeId="0" xr:uid="{0E46FC6D-2799-4540-92BB-1C2F3EB28561}">
      <text>
        <r>
          <rPr>
            <b/>
            <sz val="9"/>
            <color indexed="81"/>
            <rFont val="Tahoma"/>
            <family val="2"/>
          </rPr>
          <t>Katie Davidson:</t>
        </r>
        <r>
          <rPr>
            <sz val="9"/>
            <color indexed="81"/>
            <rFont val="Tahoma"/>
            <family val="2"/>
          </rPr>
          <t xml:space="preserve">
are these duplicates? Where did these come from? </t>
        </r>
      </text>
    </comment>
    <comment ref="J5841" authorId="1" shapeId="0" xr:uid="{45DC4A7D-A2B9-42DB-A83D-D0DE68317AB8}">
      <text>
        <r>
          <rPr>
            <b/>
            <sz val="9"/>
            <color indexed="81"/>
            <rFont val="Tahoma"/>
            <family val="2"/>
          </rPr>
          <t>Katie Davidson:</t>
        </r>
        <r>
          <rPr>
            <sz val="9"/>
            <color indexed="81"/>
            <rFont val="Tahoma"/>
            <family val="2"/>
          </rPr>
          <t xml:space="preserve">
duplicates?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Katie Davidson</author>
  </authors>
  <commentList>
    <comment ref="L4" authorId="0" shapeId="0" xr:uid="{1C7E384E-CF11-4FDC-AD84-3EFC5E83379F}">
      <text>
        <r>
          <rPr>
            <b/>
            <sz val="9"/>
            <color indexed="81"/>
            <rFont val="Tahoma"/>
            <family val="2"/>
          </rPr>
          <t>Katie Davidson:</t>
        </r>
        <r>
          <rPr>
            <sz val="9"/>
            <color indexed="81"/>
            <rFont val="Tahoma"/>
            <family val="2"/>
          </rPr>
          <t xml:space="preserve">
qc from biodata sheet</t>
        </r>
      </text>
    </comment>
    <comment ref="C7" authorId="0" shapeId="0" xr:uid="{B853C3CF-993C-41CC-BF7B-5C094DD7D7E0}">
      <text>
        <r>
          <rPr>
            <b/>
            <sz val="9"/>
            <color indexed="81"/>
            <rFont val="Tahoma"/>
            <family val="2"/>
          </rPr>
          <t>Katie Davidson:</t>
        </r>
        <r>
          <rPr>
            <sz val="9"/>
            <color indexed="81"/>
            <rFont val="Tahoma"/>
            <family val="2"/>
          </rPr>
          <t xml:space="preserve">
suspicious entry??</t>
        </r>
      </text>
    </comment>
    <comment ref="C8" authorId="0" shapeId="0" xr:uid="{F28B37CB-8B4E-401D-9C73-D192DBDC0700}">
      <text>
        <r>
          <rPr>
            <b/>
            <sz val="9"/>
            <color indexed="81"/>
            <rFont val="Tahoma"/>
            <family val="2"/>
          </rPr>
          <t>Katie Davidson:</t>
        </r>
        <r>
          <rPr>
            <sz val="9"/>
            <color indexed="81"/>
            <rFont val="Tahoma"/>
            <family val="2"/>
          </rPr>
          <t xml:space="preserve">
suspicious entry??</t>
        </r>
      </text>
    </comment>
    <comment ref="C9" authorId="0" shapeId="0" xr:uid="{31EA7B1B-FDF6-4611-8B68-DA393383A64D}">
      <text>
        <r>
          <rPr>
            <b/>
            <sz val="9"/>
            <color indexed="81"/>
            <rFont val="Tahoma"/>
            <family val="2"/>
          </rPr>
          <t>Katie Davidson:</t>
        </r>
        <r>
          <rPr>
            <sz val="9"/>
            <color indexed="81"/>
            <rFont val="Tahoma"/>
            <family val="2"/>
          </rPr>
          <t xml:space="preserve">
suspicious entry??</t>
        </r>
      </text>
    </comment>
  </commentList>
</comments>
</file>

<file path=xl/sharedStrings.xml><?xml version="1.0" encoding="utf-8"?>
<sst xmlns="http://schemas.openxmlformats.org/spreadsheetml/2006/main" count="64505" uniqueCount="2619">
  <si>
    <t>vessel</t>
  </si>
  <si>
    <t>dock_departure_time</t>
  </si>
  <si>
    <t>date_start</t>
  </si>
  <si>
    <t>time_start</t>
  </si>
  <si>
    <t>weather</t>
  </si>
  <si>
    <t>crew</t>
  </si>
  <si>
    <t>gear</t>
  </si>
  <si>
    <t>set_type</t>
  </si>
  <si>
    <t>set_no</t>
  </si>
  <si>
    <t>lat_DD</t>
  </si>
  <si>
    <t>long_DD</t>
  </si>
  <si>
    <t>usid</t>
  </si>
  <si>
    <t>comments</t>
  </si>
  <si>
    <t>16:30</t>
  </si>
  <si>
    <t>09:00</t>
  </si>
  <si>
    <t>KD, PV, PFN</t>
  </si>
  <si>
    <t>6' RST</t>
  </si>
  <si>
    <t xml:space="preserve">Rod's </t>
  </si>
  <si>
    <t>16:40</t>
  </si>
  <si>
    <t>overcast</t>
  </si>
  <si>
    <t>18:40</t>
  </si>
  <si>
    <t>08:55</t>
  </si>
  <si>
    <t>light rain, overcast</t>
  </si>
  <si>
    <t>AJx2, JJ, KD, CM, MDJ</t>
  </si>
  <si>
    <t>18:20</t>
  </si>
  <si>
    <t>high light cloud/sun, very light breeze</t>
  </si>
  <si>
    <t>CM, AJ, TL, AN, HJ</t>
  </si>
  <si>
    <t>18:15</t>
  </si>
  <si>
    <t>09:15</t>
  </si>
  <si>
    <t>Rainy!</t>
  </si>
  <si>
    <t>JF, KD, AN, RJ, JJ, AJ</t>
  </si>
  <si>
    <t>18:00</t>
  </si>
  <si>
    <t>Overcast</t>
  </si>
  <si>
    <t>ML, MDJ, JJ, AJ, TL</t>
  </si>
  <si>
    <t>JR, AJ, RJ</t>
  </si>
  <si>
    <t>19:30</t>
  </si>
  <si>
    <t>JR, AJ, TL,ML</t>
  </si>
  <si>
    <t>Lisa Margetish/Shane Bruinsma</t>
  </si>
  <si>
    <t>dip net</t>
  </si>
  <si>
    <t>Hatchery tanks (tank #4)</t>
  </si>
  <si>
    <t>14Apr23-HATTK-4</t>
  </si>
  <si>
    <t>custom USID to link hatchery samples to sampling event (# is tank #)</t>
  </si>
  <si>
    <t>17:45</t>
  </si>
  <si>
    <t>09:05</t>
  </si>
  <si>
    <t>sunny, light breeze</t>
  </si>
  <si>
    <t>JRAJ, AJ, RJ, TL</t>
  </si>
  <si>
    <t>10:55</t>
  </si>
  <si>
    <t>17:00</t>
  </si>
  <si>
    <t>JRAJ, AJ RJ, TL</t>
  </si>
  <si>
    <t>08:35</t>
  </si>
  <si>
    <t>sunny, no wind</t>
  </si>
  <si>
    <t>Raining</t>
  </si>
  <si>
    <t>RJ, JJ, AJ, TL</t>
  </si>
  <si>
    <t>light rain</t>
  </si>
  <si>
    <t>JRAJ, RJ, AJ, TL, KD</t>
  </si>
  <si>
    <t>PFN pole seine</t>
  </si>
  <si>
    <t>Rod's drainage ditch</t>
  </si>
  <si>
    <t>lat/long are estimates from Google Earth</t>
  </si>
  <si>
    <t>sunny, clear</t>
  </si>
  <si>
    <t>JRAJ, MDJ, TL, AJ</t>
  </si>
  <si>
    <t xml:space="preserve">Hatchery sea pen </t>
  </si>
  <si>
    <t>26May23-HATSP-1</t>
  </si>
  <si>
    <t xml:space="preserve">custom USID to link hatchery samples to sampling event </t>
  </si>
  <si>
    <t>16:45</t>
  </si>
  <si>
    <t>09:10</t>
  </si>
  <si>
    <t>JRAJ</t>
  </si>
  <si>
    <t>Hatchery lake pens in Fairy Lake/SJ confl</t>
  </si>
  <si>
    <t>02Jun23-HATLP-1</t>
  </si>
  <si>
    <t>custom USID to link hatchery samples to sampling event</t>
  </si>
  <si>
    <t>16:10</t>
  </si>
  <si>
    <t>sunny, windy</t>
  </si>
  <si>
    <t>JRAJ, MDJ, AJ, TL, CM</t>
  </si>
  <si>
    <t>15:35</t>
  </si>
  <si>
    <t>JRAJ, MDJ, TL, CM</t>
  </si>
  <si>
    <t>LM, SB</t>
  </si>
  <si>
    <t>12Jun23-HATSP-1</t>
  </si>
  <si>
    <t>08:45</t>
  </si>
  <si>
    <t>15:37</t>
  </si>
  <si>
    <t>08:52</t>
  </si>
  <si>
    <t>heavy fog</t>
  </si>
  <si>
    <t>JRAJ, AJ, TL, Mya</t>
  </si>
  <si>
    <t>PFN BS boat</t>
  </si>
  <si>
    <t>11:00</t>
  </si>
  <si>
    <t>CM, JRAJ, AJ, TL</t>
  </si>
  <si>
    <t>PFN beach seine</t>
  </si>
  <si>
    <t>FLBS01 - San Juan @ Fairy Lake confl</t>
  </si>
  <si>
    <t>Set 1 was for enumeration with Pacheedaht - data stored in PFN database</t>
  </si>
  <si>
    <t>Sets 2 and 3 for chinook samples so not fully enumerated apart from 15 coho fry and 2 coho smolts in set #2</t>
  </si>
  <si>
    <t>11:30</t>
  </si>
  <si>
    <t>rainy</t>
  </si>
  <si>
    <t>JRAJ, AJ, TL, KD</t>
  </si>
  <si>
    <t>BS24 - WCT head Gordon River</t>
  </si>
  <si>
    <t>12:50</t>
  </si>
  <si>
    <t>BS07 - near boat launch Gordon River. Butch's in PFN database.</t>
  </si>
  <si>
    <t>no salmon caught</t>
  </si>
  <si>
    <t>13:05</t>
  </si>
  <si>
    <t>Warriors Three</t>
  </si>
  <si>
    <t>09:30</t>
  </si>
  <si>
    <t>09:32</t>
  </si>
  <si>
    <t>09:45</t>
  </si>
  <si>
    <t>sunny, windy, very warm</t>
  </si>
  <si>
    <t>KD, JJ, MDJ, TL, JRAJ, AJ</t>
  </si>
  <si>
    <t>Breakwater at PGM</t>
  </si>
  <si>
    <t>first set, bit tangled but good. Waypoint on Katie's phone Navionics.</t>
  </si>
  <si>
    <t>10:28</t>
  </si>
  <si>
    <t>10:35</t>
  </si>
  <si>
    <t>Govt/community wharf PRCD</t>
  </si>
  <si>
    <t>coarse mesh snagged on boat during set. Waypoint on Katie's phone Gaia.</t>
  </si>
  <si>
    <t>11:35</t>
  </si>
  <si>
    <t>11:41</t>
  </si>
  <si>
    <t>Mill Bay/BBR</t>
  </si>
  <si>
    <t>net tangled when deployed. Started doing waypoints on PFN tablet Avenza. Nothing caught.</t>
  </si>
  <si>
    <t>12:02</t>
  </si>
  <si>
    <t>12:15</t>
  </si>
  <si>
    <t>Thrasher Cove</t>
  </si>
  <si>
    <t>tangled set</t>
  </si>
  <si>
    <t>13:36</t>
  </si>
  <si>
    <t>13:43</t>
  </si>
  <si>
    <t>Jap rock</t>
  </si>
  <si>
    <t>09:22</t>
  </si>
  <si>
    <t>09:29</t>
  </si>
  <si>
    <t>overcast, choppy</t>
  </si>
  <si>
    <t>CM, pfn crew?</t>
  </si>
  <si>
    <t xml:space="preserve">net was backwards, no fish. No coeanography. </t>
  </si>
  <si>
    <t>09:35</t>
  </si>
  <si>
    <t>09:44</t>
  </si>
  <si>
    <t>always setting 30ft or deeper</t>
  </si>
  <si>
    <t>10:38</t>
  </si>
  <si>
    <t>11:19</t>
  </si>
  <si>
    <t>11:27</t>
  </si>
  <si>
    <t>12:07</t>
  </si>
  <si>
    <t>set not fully enumerated</t>
  </si>
  <si>
    <t>13:00</t>
  </si>
  <si>
    <t>13:08</t>
  </si>
  <si>
    <t>windy</t>
  </si>
  <si>
    <t>13:48</t>
  </si>
  <si>
    <t>13:55</t>
  </si>
  <si>
    <t>Offshore A</t>
  </si>
  <si>
    <t>9:45</t>
  </si>
  <si>
    <t>JJ, JRAJ, MDJ, TL, CM</t>
  </si>
  <si>
    <t>11:36</t>
  </si>
  <si>
    <t>PSJ</t>
  </si>
  <si>
    <t>12:23</t>
  </si>
  <si>
    <t>12:55</t>
  </si>
  <si>
    <t>New site</t>
  </si>
  <si>
    <t>09:09</t>
  </si>
  <si>
    <t>09:14</t>
  </si>
  <si>
    <t>AJ, TL,MDJ, JJ, KD, JRAJ</t>
  </si>
  <si>
    <t>Net caught in prop and ripped</t>
  </si>
  <si>
    <t>10:59</t>
  </si>
  <si>
    <t>11:15</t>
  </si>
  <si>
    <t>11:21</t>
  </si>
  <si>
    <t>11:37</t>
  </si>
  <si>
    <t>11:46</t>
  </si>
  <si>
    <t>12:19</t>
  </si>
  <si>
    <t>12:25</t>
  </si>
  <si>
    <t>09:49</t>
  </si>
  <si>
    <t>09:55</t>
  </si>
  <si>
    <t>Izzy Atchison, JJ, MDJ, KD</t>
  </si>
  <si>
    <t>11:01</t>
  </si>
  <si>
    <t>11:45</t>
  </si>
  <si>
    <t>12:03</t>
  </si>
  <si>
    <t>12:10</t>
  </si>
  <si>
    <t>12:47</t>
  </si>
  <si>
    <t>13:32</t>
  </si>
  <si>
    <t>13:39</t>
  </si>
  <si>
    <t>Offshore B</t>
  </si>
  <si>
    <t>14:18</t>
  </si>
  <si>
    <t>14:26</t>
  </si>
  <si>
    <t>Nearshore</t>
  </si>
  <si>
    <t>year</t>
  </si>
  <si>
    <t>IPT</t>
  </si>
  <si>
    <t>wind</t>
  </si>
  <si>
    <t>Light rain</t>
  </si>
  <si>
    <t>3 - gentle breeze (7-10kn)</t>
  </si>
  <si>
    <t>Install day</t>
  </si>
  <si>
    <t>Night</t>
  </si>
  <si>
    <t>08:23</t>
  </si>
  <si>
    <t>Jacob Mariyah Katie jeff</t>
  </si>
  <si>
    <t>No tennis ball for recording will do in morning</t>
  </si>
  <si>
    <t>Sunny</t>
  </si>
  <si>
    <t>0 - calm</t>
  </si>
  <si>
    <t>2 - light breeze (4-6kn)</t>
  </si>
  <si>
    <t>1 - light air (1-3kn)</t>
  </si>
  <si>
    <t>RJ JJ JJ AJ MDJ</t>
  </si>
  <si>
    <t>08:48</t>
  </si>
  <si>
    <t>One seal</t>
  </si>
  <si>
    <t>Jacob J, Richard J, Maryiah D-J, Jeff J</t>
  </si>
  <si>
    <t>Distance of throw was changed, Rst sat 4m closer to the throwing spot</t>
  </si>
  <si>
    <t>Richard Jones Mariyah Dunn-Jones</t>
  </si>
  <si>
    <t>8faf0ffd-cbb0-4eff-a156-6df148529bfd</t>
  </si>
  <si>
    <t>form1-ID</t>
  </si>
  <si>
    <t>form2-ID</t>
  </si>
  <si>
    <t>Day</t>
  </si>
  <si>
    <t>Jeff Jones, Mariyah Jones, Richard Jones, Anthony Jones</t>
  </si>
  <si>
    <t>Richard Jones, Mariyah Jones</t>
  </si>
  <si>
    <t>IPT removed for RST install; RST install issues on 20-21 = no fishing.</t>
  </si>
  <si>
    <t>Install first day</t>
  </si>
  <si>
    <t>08:30</t>
  </si>
  <si>
    <t>Night/Day</t>
  </si>
  <si>
    <t>Day/Night</t>
  </si>
  <si>
    <t>RJ Jeff J</t>
  </si>
  <si>
    <t>Partly cloudy</t>
  </si>
  <si>
    <t>Bismarck fish released at 17:43 March 26. Photo of Bismarck fish sent to group messenger group.</t>
  </si>
  <si>
    <t>Rich Jeff</t>
  </si>
  <si>
    <t>08:34</t>
  </si>
  <si>
    <t>Heavy rain</t>
  </si>
  <si>
    <t>09:38</t>
  </si>
  <si>
    <t>Rich jones, Anthony jones</t>
  </si>
  <si>
    <t>No fishing Mar 29/Apr 1 easter</t>
  </si>
  <si>
    <t>RJ, AJ</t>
  </si>
  <si>
    <t>Jacob J, Richard J</t>
  </si>
  <si>
    <t>Richard Jones, Tom Levec</t>
  </si>
  <si>
    <t>RJ, TL</t>
  </si>
  <si>
    <t>4 - moderate breeze (1-16kn)</t>
  </si>
  <si>
    <t>RJ tl</t>
  </si>
  <si>
    <t>Richard Jones, Jacob Jones</t>
  </si>
  <si>
    <t>Jraj, rj</t>
  </si>
  <si>
    <t>Jean, rj</t>
  </si>
  <si>
    <t>Jacob jones, Richard jones</t>
  </si>
  <si>
    <t>No YSI</t>
  </si>
  <si>
    <t>RJ, JeffJ</t>
  </si>
  <si>
    <t>RJ,AJ</t>
  </si>
  <si>
    <t>date_stop</t>
  </si>
  <si>
    <t>time_stop</t>
  </si>
  <si>
    <t>08:38</t>
  </si>
  <si>
    <t>09:31</t>
  </si>
  <si>
    <t>We lost the last tennis ball and are unable to get the flow rate. Will have one tomorrow</t>
  </si>
  <si>
    <t>09:02</t>
  </si>
  <si>
    <t>08:49</t>
  </si>
  <si>
    <t>RJ. TL</t>
  </si>
  <si>
    <t>08:47</t>
  </si>
  <si>
    <t>08:36</t>
  </si>
  <si>
    <t>09:21</t>
  </si>
  <si>
    <t>08:33</t>
  </si>
  <si>
    <t>RJ, JRAJ</t>
  </si>
  <si>
    <t>09:06</t>
  </si>
  <si>
    <t>09:42</t>
  </si>
  <si>
    <t>08:37</t>
  </si>
  <si>
    <t>No YSI, today</t>
  </si>
  <si>
    <t>RJ,JRAJ</t>
  </si>
  <si>
    <t>08:56</t>
  </si>
  <si>
    <t>RJ, MDJ</t>
  </si>
  <si>
    <t>08:57</t>
  </si>
  <si>
    <t>08:40</t>
  </si>
  <si>
    <t>08:29</t>
  </si>
  <si>
    <t>RJ, JJ</t>
  </si>
  <si>
    <t>ad9db2e4-8c1d-4dcf-ba40-8d281c7610c1</t>
  </si>
  <si>
    <t>aac66d77-4bb5-4808-9307-c18023ff3377</t>
  </si>
  <si>
    <t>c9228874-5815-4248-a70c-5c92f5e4a19a</t>
  </si>
  <si>
    <t>2594ea52-9121-495c-8a5c-448d9376b8c0</t>
  </si>
  <si>
    <t>e3242aa5-63e1-4b69-a4e4-44202a22368b</t>
  </si>
  <si>
    <t>85282bb4-da76-4dbd-a72e-a840a7719155</t>
  </si>
  <si>
    <t>12473359-46da-407a-98c6-ea5a2d44fe3b</t>
  </si>
  <si>
    <t>d9519b6d-defc-4daa-b551-67b6aebdb990</t>
  </si>
  <si>
    <t>169c61d9-b79c-4a4a-9024-4ac3f345bd81</t>
  </si>
  <si>
    <t>1f8371b0-e60f-11ee-a5d1-a95381e88dd9</t>
  </si>
  <si>
    <t>3aec2b60-e612-11ee-a37b-a7d9408a1744</t>
  </si>
  <si>
    <t>94d966c0-342e-4459-815a-f53de67ccb4d</t>
  </si>
  <si>
    <t>f83caa2d-b7df-47bf-ac0d-5504822689d6</t>
  </si>
  <si>
    <t>2092f8f6-39b3-4d7d-9088-6130fcd76453</t>
  </si>
  <si>
    <t>47dac381-05f1-4a60-8bcc-8b6d170861f4</t>
  </si>
  <si>
    <t>775e7f61-a69f-4216-b883-1cdee40a2cac</t>
  </si>
  <si>
    <t>cca7a234-8d45-4b16-8157-324a632b89d8</t>
  </si>
  <si>
    <t>307cfab9-7290-4347-a86e-e9514b9f7a51</t>
  </si>
  <si>
    <t>7f5f0f90-dd40-4831-8a1f-2d82116aa00d</t>
  </si>
  <si>
    <t>270e3e20-6f0b-40a0-bc5d-49b6aed3baed</t>
  </si>
  <si>
    <t>18d38119-400d-42f2-af3f-7fc489133527</t>
  </si>
  <si>
    <t>2dfd8dfe-a068-4883-87aa-4ccd635c1291</t>
  </si>
  <si>
    <t>faa743be-89cb-45ca-a7da-42621e599043</t>
  </si>
  <si>
    <t>532c0bda-e2b2-4e07-8d03-c3f8b68b3482</t>
  </si>
  <si>
    <t>e9c10073-64cf-4238-94bf-f668f2a92fad</t>
  </si>
  <si>
    <t>ebfacc09-e0f9-444f-8332-22e0427a8ec6</t>
  </si>
  <si>
    <t>bee9b0dc-e2be-4e1b-801a-3850e5378b40</t>
  </si>
  <si>
    <t>e23262b9-49b1-4000-b98a-55e7118c7208</t>
  </si>
  <si>
    <t>4253890d-0258-4c04-bf3c-a707dd9deef9</t>
  </si>
  <si>
    <t>605598ca-1332-4959-9f50-020e91bc6776</t>
  </si>
  <si>
    <t>487fa983-765a-4f58-8b36-9a667f8be156</t>
  </si>
  <si>
    <t>59582928-65dc-4c26-9841-40bdca994bf0</t>
  </si>
  <si>
    <t>404d3353-7636-4442-ba40-dcfba50c4518</t>
  </si>
  <si>
    <t>6b0fc6a9-2abc-42e4-8db0-b2133a142c8f</t>
  </si>
  <si>
    <t>9ade5f31-de18-4958-89d0-ce6ad4728137</t>
  </si>
  <si>
    <t>21077503-2b1e-454b-a291-c64509e37c79</t>
  </si>
  <si>
    <t>2d76e9c0-0775-4c09-9828-1fdaddca3890</t>
  </si>
  <si>
    <t>488af751-9ca8-486c-8467-6cd20fb16756</t>
  </si>
  <si>
    <t>0e018c4c-39bf-4adf-96fa-1fe65aee1281</t>
  </si>
  <si>
    <t>36d2a76f-fb57-4026-ab9c-b1186ec3f0fe</t>
  </si>
  <si>
    <t>8acd40bd-8da1-4e25-baa9-4f49834b00a5</t>
  </si>
  <si>
    <t>4e29976b-10d1-4e4a-81d6-5f9e3f38ab13</t>
  </si>
  <si>
    <t>57edfe07-76c2-4088-8f4f-e1b61556d574</t>
  </si>
  <si>
    <t>7776ea47-a63e-4908-a6d1-9c6c825ddce5</t>
  </si>
  <si>
    <t>a31f038b-ec22-4334-97df-9c03ac9e20b1</t>
  </si>
  <si>
    <t>4fce9d49-6ca5-4fdc-8b21-713a95c831a0</t>
  </si>
  <si>
    <t>cbac476b-c9ad-48f3-b080-5310b866e051</t>
  </si>
  <si>
    <t>72656ec7-c450-4ee4-98da-97478e78b42b</t>
  </si>
  <si>
    <t>7b146531-f6b9-4eaf-bd93-c3c1093174bf</t>
  </si>
  <si>
    <t>4677ecd4-0b6e-4c7c-b131-d895780e4a6a</t>
  </si>
  <si>
    <t>40e51ca9-b19e-4850-a1ac-ebe738fe275a</t>
  </si>
  <si>
    <t>73d302e6-4b57-4ee4-976a-3e817bd64068</t>
  </si>
  <si>
    <t>f870674e-39fa-4d05-8bd8-5a3f99908d38</t>
  </si>
  <si>
    <t>8d3bea9f-74de-4bb1-b9d2-3a335a2305c4</t>
  </si>
  <si>
    <t>7740f4f9-e966-42d9-88dc-f572755aaf0a</t>
  </si>
  <si>
    <t>fddf78b0-91f8-4b72-a576-92e60d108b9d</t>
  </si>
  <si>
    <t>9264e2aa-4cb4-4082-8216-41909c09f088</t>
  </si>
  <si>
    <t>11f1f65e-f779-418d-bfb7-164692b5dbf9</t>
  </si>
  <si>
    <t>1a4a6f2f-867e-4efb-8fe1-dc25b431c076</t>
  </si>
  <si>
    <t>aa705de8-6464-4e03-afb0-f7d9d853da1b</t>
  </si>
  <si>
    <t>879f25be-76ee-4bee-9262-a5897c3deadd</t>
  </si>
  <si>
    <t>e7d22821-3c69-4976-8f85-5372b88cf0fb</t>
  </si>
  <si>
    <t>07ca02b4-3270-4776-a33a-330cef35d21a</t>
  </si>
  <si>
    <t>31823986-8a05-45b0-81e6-0e82b973a3e2</t>
  </si>
  <si>
    <t>b9e0cbdc-cc9d-465f-96b8-eba7ad60e0f1</t>
  </si>
  <si>
    <t>7246aee7-5b67-4c51-8680-c815d765c9aa</t>
  </si>
  <si>
    <t>5cbdd151-b63d-4323-a26e-992b6d1d463a</t>
  </si>
  <si>
    <t>dafd79e2-417c-4882-b4f9-5ad9f4453785</t>
  </si>
  <si>
    <t>c0a9329e-4be9-4819-a653-a8d29288c82a</t>
  </si>
  <si>
    <t>7fab641f-12d4-4730-8130-3f0f62afeb0a</t>
  </si>
  <si>
    <t>318f322a-2b12-4e0e-aceb-38df4365fb8e</t>
  </si>
  <si>
    <t>75971461-3683-4e0c-bf62-9489504bc558</t>
  </si>
  <si>
    <t>6c983c12-4770-49eb-87b4-e12754837203</t>
  </si>
  <si>
    <t>4577c4fc-d9ab-497f-a49c-2f094585c6a4</t>
  </si>
  <si>
    <t>f4dc30fc-659c-49e4-857e-e2a335c4279f</t>
  </si>
  <si>
    <t>62adabb5-2f31-4317-9ba2-7692e2cb3382</t>
  </si>
  <si>
    <t>49b7fd3f-76e4-479a-8f87-4793686b8fa0</t>
  </si>
  <si>
    <t>5e833129-ad64-4192-99d2-ae46e6f17a85</t>
  </si>
  <si>
    <t>61d72f96-a2f3-4628-ab85-fd2a19c3bc08</t>
  </si>
  <si>
    <t>d0730859-6ab4-4622-b90f-3ad70760cbf6</t>
  </si>
  <si>
    <t>3578623e-ed69-4ef8-9c48-4ad2520eba3c</t>
  </si>
  <si>
    <t>b3c6782d-5561-4b17-95a6-d86a75208fb8</t>
  </si>
  <si>
    <t>1bbf64f2-2e3d-479b-801a-c920487b58f3</t>
  </si>
  <si>
    <t>ae2980a0-225f-426a-b1cf-8446e3c93b99</t>
  </si>
  <si>
    <t>ce280a15-0106-4621-8b54-23cb4dfd304d</t>
  </si>
  <si>
    <t>??</t>
  </si>
  <si>
    <t>species</t>
  </si>
  <si>
    <t>life_stage</t>
  </si>
  <si>
    <t>Comments</t>
  </si>
  <si>
    <t>24Mar23-RST-N</t>
  </si>
  <si>
    <t>rainbow</t>
  </si>
  <si>
    <t>parr</t>
  </si>
  <si>
    <t>test fish after install</t>
  </si>
  <si>
    <t>chum</t>
  </si>
  <si>
    <t>fry</t>
  </si>
  <si>
    <t>test fish after install - includes practice sample mort</t>
  </si>
  <si>
    <t>coho</t>
  </si>
  <si>
    <t>chinook</t>
  </si>
  <si>
    <t>stickleback</t>
  </si>
  <si>
    <t>sculpin</t>
  </si>
  <si>
    <t>smolt</t>
  </si>
  <si>
    <t>30Mar23-RST-N</t>
  </si>
  <si>
    <t xml:space="preserve">1 coho fry in column A is a mort. Most morts due to grate at back of trap being put in backwards and gilled fish. </t>
  </si>
  <si>
    <t xml:space="preserve">Most morts due to grate at back of trap being put in backwards and gilled fish. </t>
  </si>
  <si>
    <t>1 smolt in column A is a mort post-processing</t>
  </si>
  <si>
    <t>31Mar23-RST-N</t>
  </si>
  <si>
    <t>roughskin newt</t>
  </si>
  <si>
    <t>western toadlet</t>
  </si>
  <si>
    <t>lamprey</t>
  </si>
  <si>
    <t xml:space="preserve">Ammocete larvae. Photos taken. </t>
  </si>
  <si>
    <t>05Apr23-RST-N</t>
  </si>
  <si>
    <t>1 chum mort post-processing found in bin</t>
  </si>
  <si>
    <t>06Apr23-RST-N</t>
  </si>
  <si>
    <t>1 may be a mort</t>
  </si>
  <si>
    <t>13Apr23-RST-N</t>
  </si>
  <si>
    <t xml:space="preserve">3 or more dozen morts still in funnel grate </t>
  </si>
  <si>
    <t>cutthroat</t>
  </si>
  <si>
    <t>20Apr23-RST-N</t>
  </si>
  <si>
    <t>unknown</t>
  </si>
  <si>
    <t>21Apr23-RST-N</t>
  </si>
  <si>
    <t>alevin</t>
  </si>
  <si>
    <t>27Apr23-RST-D</t>
  </si>
  <si>
    <t>DAY SHIFT</t>
  </si>
  <si>
    <t>27Apr23-RST-N</t>
  </si>
  <si>
    <t>15 caught</t>
  </si>
  <si>
    <t>1 caught</t>
  </si>
  <si>
    <t>2 caught</t>
  </si>
  <si>
    <t>28Apr23-RST-N</t>
  </si>
  <si>
    <t>05May23-RST-N</t>
  </si>
  <si>
    <t>trout</t>
  </si>
  <si>
    <t>05May23-POS-1</t>
  </si>
  <si>
    <t>pole seine salvage from rod's drainage ditch</t>
  </si>
  <si>
    <t>11May23-RST-N</t>
  </si>
  <si>
    <t>3 caught</t>
  </si>
  <si>
    <t>02Jun23-RST-N</t>
  </si>
  <si>
    <t>08Jun23-RST-N</t>
  </si>
  <si>
    <t>09Jun23-RST-N</t>
  </si>
  <si>
    <t>15Jun23-RST-N</t>
  </si>
  <si>
    <t>16Jun23-RST-N</t>
  </si>
  <si>
    <t>16Jun23-BS-1</t>
  </si>
  <si>
    <t>gunnel</t>
  </si>
  <si>
    <t>gully's</t>
  </si>
  <si>
    <t>perch</t>
  </si>
  <si>
    <t>juvi greenling</t>
  </si>
  <si>
    <t>16Jun23-BS-2</t>
  </si>
  <si>
    <t>greenling</t>
  </si>
  <si>
    <t>16Jun23-BS-3</t>
  </si>
  <si>
    <t>Photo taken KD - unclipped</t>
  </si>
  <si>
    <t>dogfish</t>
  </si>
  <si>
    <t>Lots of photos</t>
  </si>
  <si>
    <t>crab</t>
  </si>
  <si>
    <t>Possible photo</t>
  </si>
  <si>
    <t>photos taken - PFN</t>
  </si>
  <si>
    <t>surf smelt</t>
  </si>
  <si>
    <t>herring</t>
  </si>
  <si>
    <t>juvenile pacific sandfish</t>
  </si>
  <si>
    <t>photos taken PFN and KD</t>
  </si>
  <si>
    <t>anchovy</t>
  </si>
  <si>
    <t xml:space="preserve">photo PFN </t>
  </si>
  <si>
    <t>1 herring was scarred</t>
  </si>
  <si>
    <t>sandlance</t>
  </si>
  <si>
    <t>sardine</t>
  </si>
  <si>
    <t>unseen fish in net caused morts</t>
  </si>
  <si>
    <t>smelt</t>
  </si>
  <si>
    <t>smelts</t>
  </si>
  <si>
    <t>shiner perch</t>
  </si>
  <si>
    <t>ASSUMPTION MADE ABOUT THE TOTAL. Could be 3 instead of 30 (odd data recording)!!!</t>
  </si>
  <si>
    <t>sandfish</t>
  </si>
  <si>
    <t>rockfish</t>
  </si>
  <si>
    <t>juvenile</t>
  </si>
  <si>
    <t>photos</t>
  </si>
  <si>
    <t>date</t>
  </si>
  <si>
    <t>DOY</t>
  </si>
  <si>
    <t>Beach seine</t>
  </si>
  <si>
    <t>Purse seine</t>
  </si>
  <si>
    <t>clip_status</t>
  </si>
  <si>
    <t>unclipped</t>
  </si>
  <si>
    <t>#_biosampled_released_alive_UNDYED</t>
  </si>
  <si>
    <t>bismarck_recaps</t>
  </si>
  <si>
    <t>#_biosampled_released_alive_DYED</t>
  </si>
  <si>
    <t>Pole seine</t>
  </si>
  <si>
    <t>#_tallied_released_alive_DYED</t>
  </si>
  <si>
    <t>#_tallied_released_alive_UNDYED</t>
  </si>
  <si>
    <t>#_lethals</t>
  </si>
  <si>
    <t>#_morts</t>
  </si>
  <si>
    <t>total_caught_incl_recaps</t>
  </si>
  <si>
    <t>total_caught_excl_recaps</t>
  </si>
  <si>
    <t>catch_date</t>
  </si>
  <si>
    <t>release_date</t>
  </si>
  <si>
    <t>release_time</t>
  </si>
  <si>
    <t>time_marked</t>
  </si>
  <si>
    <t>marking_time_start</t>
  </si>
  <si>
    <t>marking_time_end</t>
  </si>
  <si>
    <t>marking_morts</t>
  </si>
  <si>
    <t>total_released</t>
  </si>
  <si>
    <t>release_location_lat</t>
  </si>
  <si>
    <t>release_location_long</t>
  </si>
  <si>
    <t>~1hr</t>
  </si>
  <si>
    <t>KD: no enumeration or biosampling form saved clearly for the 18th so ignore for now and assume no daytime fishing, only evening.</t>
  </si>
  <si>
    <t>lat/longs from google earth</t>
  </si>
  <si>
    <t>length</t>
  </si>
  <si>
    <t>height</t>
  </si>
  <si>
    <t>weight</t>
  </si>
  <si>
    <t>ad_clip</t>
  </si>
  <si>
    <t>hatchery_origin</t>
  </si>
  <si>
    <t>lethal_tag_no</t>
  </si>
  <si>
    <t>RNA_vial</t>
  </si>
  <si>
    <t>DNA_vial</t>
  </si>
  <si>
    <t>frozen_lethal</t>
  </si>
  <si>
    <t>SF_hemo</t>
  </si>
  <si>
    <t>SF_erosion_rot</t>
  </si>
  <si>
    <t>SF_finmouth_rot</t>
  </si>
  <si>
    <t>SF_ulcer</t>
  </si>
  <si>
    <t>S_xs_mucous</t>
  </si>
  <si>
    <t>G_pale</t>
  </si>
  <si>
    <t>G_erosion</t>
  </si>
  <si>
    <t>G_whitespots</t>
  </si>
  <si>
    <t>other_clinical</t>
  </si>
  <si>
    <t>n_motile_sealice</t>
  </si>
  <si>
    <t>condition_factor_QC</t>
  </si>
  <si>
    <t>sampler</t>
  </si>
  <si>
    <t>sampling_date</t>
  </si>
  <si>
    <t>lab_dna_clip_yn</t>
  </si>
  <si>
    <t>lab_gill_clip_yn</t>
  </si>
  <si>
    <t>cwt_yn</t>
  </si>
  <si>
    <t>cwt_code</t>
  </si>
  <si>
    <t>adipose_clip_yn</t>
  </si>
  <si>
    <t>lab_length_mm</t>
  </si>
  <si>
    <t>lab_height_mm</t>
  </si>
  <si>
    <t>lab_weight_g</t>
  </si>
  <si>
    <t>whole_muscle</t>
  </si>
  <si>
    <t>otolith_box</t>
  </si>
  <si>
    <t>otolith_vial</t>
  </si>
  <si>
    <t>scale_book</t>
  </si>
  <si>
    <t>scale_cell</t>
  </si>
  <si>
    <t>stomach_bag</t>
  </si>
  <si>
    <t>mgl_gill_yn</t>
  </si>
  <si>
    <t>mgl_muscle_yn</t>
  </si>
  <si>
    <t>mgl_liver_yn</t>
  </si>
  <si>
    <t>mgl_spleen_yn</t>
  </si>
  <si>
    <t>mgl_antkidney_yn</t>
  </si>
  <si>
    <t>mgl_heart_yn</t>
  </si>
  <si>
    <t>mgl_brain_yn</t>
  </si>
  <si>
    <t>mgl_stomach_swab_yn</t>
  </si>
  <si>
    <t>biotoxin_gill_yn</t>
  </si>
  <si>
    <t>biotoxin_liver_yn</t>
  </si>
  <si>
    <t>comments_sampling</t>
  </si>
  <si>
    <t>N</t>
  </si>
  <si>
    <t>mort - practice sample (NOT INCLUDED IN SAMPLED TOTAL, included in morts total)</t>
  </si>
  <si>
    <t>Y</t>
  </si>
  <si>
    <t>gill exposed</t>
  </si>
  <si>
    <t>missing eye</t>
  </si>
  <si>
    <t>mort</t>
  </si>
  <si>
    <t>split dorsal fin</t>
  </si>
  <si>
    <t>injury on left side</t>
  </si>
  <si>
    <t xml:space="preserve">tail is missing one lobe </t>
  </si>
  <si>
    <t>eating very well</t>
  </si>
  <si>
    <t>well fed</t>
  </si>
  <si>
    <t>buttoning up ~1mm</t>
  </si>
  <si>
    <t>tail fin split and wounded</t>
  </si>
  <si>
    <t>very healthy</t>
  </si>
  <si>
    <t>very pissed off</t>
  </si>
  <si>
    <t>bright orange tail</t>
  </si>
  <si>
    <t>lost some colour</t>
  </si>
  <si>
    <t>getting ready for the ocean</t>
  </si>
  <si>
    <t>P9601</t>
  </si>
  <si>
    <t>lethal samples and official clinical signs started this day (but fish were noted previously for wounds etc.). Height measured along operculum this day.</t>
  </si>
  <si>
    <t>P9602</t>
  </si>
  <si>
    <t>P9603</t>
  </si>
  <si>
    <t>P9604</t>
  </si>
  <si>
    <t>P9605</t>
  </si>
  <si>
    <t>P9606</t>
  </si>
  <si>
    <t>Possible coho</t>
  </si>
  <si>
    <t>Jonathan Archambault</t>
  </si>
  <si>
    <t>May 17th 2024</t>
  </si>
  <si>
    <t>y</t>
  </si>
  <si>
    <t>n</t>
  </si>
  <si>
    <t>FTF Box 23</t>
  </si>
  <si>
    <t>P9607</t>
  </si>
  <si>
    <t xml:space="preserve">Fish put in buckets ~9:45am and finished lethals 11am. </t>
  </si>
  <si>
    <t>Looks like a squeeze mark on tail - skin not broken but clearly got caught on something</t>
  </si>
  <si>
    <t>Still coming out of egg sac</t>
  </si>
  <si>
    <t>Uncertain ID, photo taken</t>
  </si>
  <si>
    <t>Wounded</t>
  </si>
  <si>
    <t>Rainbow trout</t>
  </si>
  <si>
    <t>Buttoning up</t>
  </si>
  <si>
    <t>Abnormal egg sack</t>
  </si>
  <si>
    <t>rainbow trout</t>
  </si>
  <si>
    <t>SJLP001</t>
  </si>
  <si>
    <t>from hatchery net pens in fairy lake/san juan confluence right before release</t>
  </si>
  <si>
    <t>Kayla Zielke</t>
  </si>
  <si>
    <t>SJLP002</t>
  </si>
  <si>
    <t>FTF Box 17</t>
  </si>
  <si>
    <t>SJLP003</t>
  </si>
  <si>
    <t>SJLP004</t>
  </si>
  <si>
    <t>FTF Box 15</t>
  </si>
  <si>
    <t>SJLP005</t>
  </si>
  <si>
    <t>SJLP006</t>
  </si>
  <si>
    <t>SJLP007</t>
  </si>
  <si>
    <t>FTF Box 19</t>
  </si>
  <si>
    <t>SJLP008</t>
  </si>
  <si>
    <t>SJLP009</t>
  </si>
  <si>
    <t>FTF Box 18</t>
  </si>
  <si>
    <t>SJLP010</t>
  </si>
  <si>
    <t>SJLP011</t>
  </si>
  <si>
    <t>SJLP012</t>
  </si>
  <si>
    <t>SJLP013</t>
  </si>
  <si>
    <t>SJLP014</t>
  </si>
  <si>
    <t>SJLP015</t>
  </si>
  <si>
    <t>SJLP016</t>
  </si>
  <si>
    <t>FTF BoX 17</t>
  </si>
  <si>
    <t>SJLP017</t>
  </si>
  <si>
    <t>SJLP018</t>
  </si>
  <si>
    <t>SJLP019</t>
  </si>
  <si>
    <t>John Fulton</t>
  </si>
  <si>
    <t>SJLP020</t>
  </si>
  <si>
    <t>SJLP021</t>
  </si>
  <si>
    <t>SJLP022</t>
  </si>
  <si>
    <t>SJLP023</t>
  </si>
  <si>
    <t>SJLP024</t>
  </si>
  <si>
    <t>SJLP025</t>
  </si>
  <si>
    <t>SJLP026</t>
  </si>
  <si>
    <t>FTF BOX 15</t>
  </si>
  <si>
    <t>SJLP027</t>
  </si>
  <si>
    <t>SJLP028</t>
  </si>
  <si>
    <t>SJLP029</t>
  </si>
  <si>
    <t>SJLP030</t>
  </si>
  <si>
    <t>SJLP031</t>
  </si>
  <si>
    <t>SJLP032</t>
  </si>
  <si>
    <t>SJLP32</t>
  </si>
  <si>
    <t>SJLP033</t>
  </si>
  <si>
    <t>SJLP034</t>
  </si>
  <si>
    <t>SJLP035</t>
  </si>
  <si>
    <t>SJLP036</t>
  </si>
  <si>
    <t>SJLP037</t>
  </si>
  <si>
    <t>SJLP038</t>
  </si>
  <si>
    <t>SJLP039</t>
  </si>
  <si>
    <t>SJLP040</t>
  </si>
  <si>
    <t>SJLP041</t>
  </si>
  <si>
    <t>SJLP042</t>
  </si>
  <si>
    <t>SJLP043</t>
  </si>
  <si>
    <t>SJLP044</t>
  </si>
  <si>
    <t>SJLP045</t>
  </si>
  <si>
    <t>SJLP046</t>
  </si>
  <si>
    <t>SJLP049</t>
  </si>
  <si>
    <t>SJLP047</t>
  </si>
  <si>
    <t>SJLP048</t>
  </si>
  <si>
    <t>SJLP050</t>
  </si>
  <si>
    <t>SJLP051</t>
  </si>
  <si>
    <t>SJLP052</t>
  </si>
  <si>
    <t>SJLP053</t>
  </si>
  <si>
    <t>SJLP054</t>
  </si>
  <si>
    <t>SJLP055</t>
  </si>
  <si>
    <t>SJLP056</t>
  </si>
  <si>
    <t>SJLP057</t>
  </si>
  <si>
    <t>SJLP058</t>
  </si>
  <si>
    <t>SJLP059</t>
  </si>
  <si>
    <t>SJLP060</t>
  </si>
  <si>
    <t>SJLP061</t>
  </si>
  <si>
    <t>FTF Box 20</t>
  </si>
  <si>
    <t>SJLP062</t>
  </si>
  <si>
    <t>SJLP063</t>
  </si>
  <si>
    <t>SJLP064</t>
  </si>
  <si>
    <t>SJLP065</t>
  </si>
  <si>
    <t>SJLP066</t>
  </si>
  <si>
    <t>SJLP067</t>
  </si>
  <si>
    <t>SJLP068</t>
  </si>
  <si>
    <t>SJLP069</t>
  </si>
  <si>
    <t>SJLP070</t>
  </si>
  <si>
    <t>SJLP071</t>
  </si>
  <si>
    <t>SJLP072</t>
  </si>
  <si>
    <t>SJLP073</t>
  </si>
  <si>
    <t>SJLP074</t>
  </si>
  <si>
    <t>SJLP075</t>
  </si>
  <si>
    <t>SJLP076</t>
  </si>
  <si>
    <t>SJLP077</t>
  </si>
  <si>
    <t>SJLP078</t>
  </si>
  <si>
    <t>SJLP079</t>
  </si>
  <si>
    <t>SJLP080</t>
  </si>
  <si>
    <t>SJLP081</t>
  </si>
  <si>
    <t>SJLP082</t>
  </si>
  <si>
    <t>SJLP083</t>
  </si>
  <si>
    <t>SJLP084</t>
  </si>
  <si>
    <t>SJLP085</t>
  </si>
  <si>
    <t>SJLP086</t>
  </si>
  <si>
    <t>SJLP087</t>
  </si>
  <si>
    <t>SJLP088</t>
  </si>
  <si>
    <t>SJLP089</t>
  </si>
  <si>
    <t>SJLP090</t>
  </si>
  <si>
    <t>SJLP091</t>
  </si>
  <si>
    <t>SJLP092</t>
  </si>
  <si>
    <t>FTF BOX 20</t>
  </si>
  <si>
    <t>SJLP093</t>
  </si>
  <si>
    <t>SJLP094</t>
  </si>
  <si>
    <t>SJLP095</t>
  </si>
  <si>
    <t>SJLP096</t>
  </si>
  <si>
    <t>SJLP097</t>
  </si>
  <si>
    <t>SJLP098</t>
  </si>
  <si>
    <t>SJLP099</t>
  </si>
  <si>
    <t>SJLP100</t>
  </si>
  <si>
    <t>SJLP101</t>
  </si>
  <si>
    <t>SJLP102</t>
  </si>
  <si>
    <t>SJLP103</t>
  </si>
  <si>
    <t>SJLP104</t>
  </si>
  <si>
    <t>SJLP105</t>
  </si>
  <si>
    <t>SJLP106</t>
  </si>
  <si>
    <t>FTF BoX 15</t>
  </si>
  <si>
    <t>SJLP107</t>
  </si>
  <si>
    <t>SJLP108</t>
  </si>
  <si>
    <t>SJLP109</t>
  </si>
  <si>
    <t>SJLP110</t>
  </si>
  <si>
    <t>FTF BOX 19</t>
  </si>
  <si>
    <t>SJLP111</t>
  </si>
  <si>
    <t>SJLP112</t>
  </si>
  <si>
    <t>SJLP113</t>
  </si>
  <si>
    <t>SJLP114</t>
  </si>
  <si>
    <t>SJLP115</t>
  </si>
  <si>
    <t>SJLP116</t>
  </si>
  <si>
    <t>SJLP117</t>
  </si>
  <si>
    <t>SJLP118</t>
  </si>
  <si>
    <t>FTF BOX 17</t>
  </si>
  <si>
    <t>SJLP119</t>
  </si>
  <si>
    <t>SJLP120</t>
  </si>
  <si>
    <t>scars on body, from trap?</t>
  </si>
  <si>
    <t>Mort</t>
  </si>
  <si>
    <t>Rod's pond salvage</t>
  </si>
  <si>
    <t>Rod's pond salvage; wound on flank</t>
  </si>
  <si>
    <t>15Jun23-BS-1</t>
  </si>
  <si>
    <t>U</t>
  </si>
  <si>
    <t>Q1206</t>
  </si>
  <si>
    <t>clip status not checked</t>
  </si>
  <si>
    <t>15Jun23-BS-2</t>
  </si>
  <si>
    <t>Q1207</t>
  </si>
  <si>
    <t>Q1208</t>
  </si>
  <si>
    <t>Q1209</t>
  </si>
  <si>
    <t>Q1210</t>
  </si>
  <si>
    <t>Q1211</t>
  </si>
  <si>
    <t>15Jun23-BS-3</t>
  </si>
  <si>
    <t>Q1212</t>
  </si>
  <si>
    <t>Q1213</t>
  </si>
  <si>
    <t>Q1214</t>
  </si>
  <si>
    <t>Q1215</t>
  </si>
  <si>
    <t>Q1151</t>
  </si>
  <si>
    <t>isopod in gills</t>
  </si>
  <si>
    <t>Nicoles Otoliths</t>
  </si>
  <si>
    <t>P9624</t>
  </si>
  <si>
    <t>Q1152</t>
  </si>
  <si>
    <t>Q1153</t>
  </si>
  <si>
    <t>Q1154</t>
  </si>
  <si>
    <t>wounded on back</t>
  </si>
  <si>
    <t>April 15th 2024</t>
  </si>
  <si>
    <t>Q1155</t>
  </si>
  <si>
    <t>Q1156</t>
  </si>
  <si>
    <t>Q1157</t>
  </si>
  <si>
    <t>Q1158</t>
  </si>
  <si>
    <t>Q1159</t>
  </si>
  <si>
    <t>Q1160</t>
  </si>
  <si>
    <t>Q1161</t>
  </si>
  <si>
    <t>Q1162</t>
  </si>
  <si>
    <t>Q1163</t>
  </si>
  <si>
    <t>Q1164</t>
  </si>
  <si>
    <t>Q1165</t>
  </si>
  <si>
    <t>Caligus sea louse</t>
  </si>
  <si>
    <t xml:space="preserve">Uncertain ID </t>
  </si>
  <si>
    <t xml:space="preserve">Partial clip </t>
  </si>
  <si>
    <t xml:space="preserve">missed fish at bottom of bucket, no time for L/H </t>
  </si>
  <si>
    <t>P9608</t>
  </si>
  <si>
    <t>P9610</t>
  </si>
  <si>
    <t>P9611</t>
  </si>
  <si>
    <t>P9609</t>
  </si>
  <si>
    <t>P9612</t>
  </si>
  <si>
    <t>P9613</t>
  </si>
  <si>
    <t>P9614</t>
  </si>
  <si>
    <t>P9615</t>
  </si>
  <si>
    <t>P9616</t>
  </si>
  <si>
    <t>P9617</t>
  </si>
  <si>
    <t>P9618</t>
  </si>
  <si>
    <t>P9619</t>
  </si>
  <si>
    <t>P9620</t>
  </si>
  <si>
    <t>P9621</t>
  </si>
  <si>
    <t>P9622</t>
  </si>
  <si>
    <t>P9623</t>
  </si>
  <si>
    <t>P9625</t>
  </si>
  <si>
    <t>female</t>
  </si>
  <si>
    <t>P9626</t>
  </si>
  <si>
    <t>P9627</t>
  </si>
  <si>
    <t>P9628</t>
  </si>
  <si>
    <t>14Apr23-HATTK-1</t>
  </si>
  <si>
    <t>length samples from hatchery. Not known if they were destined to be clipped or not.</t>
  </si>
  <si>
    <t xml:space="preserve">length and weight samples from hatchery seapens </t>
  </si>
  <si>
    <t>length and weight samples from hatchery seapens right before release</t>
  </si>
  <si>
    <t>length and weight samples from hatchery seapens right before release; PEN - FISH IN BAG</t>
  </si>
  <si>
    <t>Q1166</t>
  </si>
  <si>
    <t>Q1167</t>
  </si>
  <si>
    <t>Q1168</t>
  </si>
  <si>
    <t>Q1169</t>
  </si>
  <si>
    <t>Q1170</t>
  </si>
  <si>
    <t>Q1171</t>
  </si>
  <si>
    <t>Q1172</t>
  </si>
  <si>
    <t>Q1173</t>
  </si>
  <si>
    <t>Q1174</t>
  </si>
  <si>
    <t>Q1175</t>
  </si>
  <si>
    <t>Lumps on flank. One sea lice possible coho.</t>
  </si>
  <si>
    <t>Q1176</t>
  </si>
  <si>
    <t>Q1177</t>
  </si>
  <si>
    <t>Q1178</t>
  </si>
  <si>
    <t>Q1179</t>
  </si>
  <si>
    <t>Q1180</t>
  </si>
  <si>
    <t>Q1181</t>
  </si>
  <si>
    <t>Q1182</t>
  </si>
  <si>
    <t>Q1183</t>
  </si>
  <si>
    <t>Q1184</t>
  </si>
  <si>
    <t>Q1185</t>
  </si>
  <si>
    <t>Scale loss, torn operculum</t>
  </si>
  <si>
    <t>Q1186</t>
  </si>
  <si>
    <t>Q1187</t>
  </si>
  <si>
    <t>Q1188</t>
  </si>
  <si>
    <t>P9630</t>
  </si>
  <si>
    <t>P9631</t>
  </si>
  <si>
    <t>P9632</t>
  </si>
  <si>
    <t>etOH vial 9631 evaporated, so the sample is in 9632. The gill vial for 9632 was thrown out.</t>
  </si>
  <si>
    <t>P9633</t>
  </si>
  <si>
    <t>P9634</t>
  </si>
  <si>
    <t>Dip net</t>
  </si>
  <si>
    <t>Chinook</t>
  </si>
  <si>
    <t>Fry</t>
  </si>
  <si>
    <t>Chum</t>
  </si>
  <si>
    <t>d9e7ebd3-203a-43ba-89f7-d8e0ea242e33_1710433680.jpg</t>
  </si>
  <si>
    <t>Coho</t>
  </si>
  <si>
    <t>Row Labels</t>
  </si>
  <si>
    <t>Grand Total</t>
  </si>
  <si>
    <t>Column Labels</t>
  </si>
  <si>
    <t>Count of length</t>
  </si>
  <si>
    <t>march 19 2024</t>
  </si>
  <si>
    <t>1 coho mort biosampled (29 released live)</t>
  </si>
  <si>
    <t>18 or 24</t>
  </si>
  <si>
    <t>24 or 18?</t>
  </si>
  <si>
    <t>Smolt</t>
  </si>
  <si>
    <t>SJF24-03-22-01</t>
  </si>
  <si>
    <t>SJF24-03-22-02</t>
  </si>
  <si>
    <t>SJF24-03-22-03</t>
  </si>
  <si>
    <t>Format changed to match. See QC file.</t>
  </si>
  <si>
    <t>Other</t>
  </si>
  <si>
    <t>NA</t>
  </si>
  <si>
    <t>One unidentified mort</t>
  </si>
  <si>
    <t>(Multiple Items)</t>
  </si>
  <si>
    <t>SJF24-03-28-01</t>
  </si>
  <si>
    <t>SJF24-03-28-02</t>
  </si>
  <si>
    <t>SJF24-03-28-03</t>
  </si>
  <si>
    <t>SJF24-03-28-04</t>
  </si>
  <si>
    <t>Recap bismark</t>
  </si>
  <si>
    <t>Recap</t>
  </si>
  <si>
    <t>assume 2 morts - mis-match between #s caught and released dyed</t>
  </si>
  <si>
    <t>SJF24-04-03-01</t>
  </si>
  <si>
    <t>SJF24-04-03-02</t>
  </si>
  <si>
    <t>SJF24-04-03-03</t>
  </si>
  <si>
    <t>SJF24-04-04-01</t>
  </si>
  <si>
    <t>SJF24-04-04-02</t>
  </si>
  <si>
    <t>SJF24-04-04-03</t>
  </si>
  <si>
    <t>SJF24-04-04-04</t>
  </si>
  <si>
    <t>SJF24-04-04-05</t>
  </si>
  <si>
    <t>RST/IPT</t>
  </si>
  <si>
    <t>SJF24-04-05-01</t>
  </si>
  <si>
    <t>SJF24-04-05-02</t>
  </si>
  <si>
    <t>SJF24-04-05-03</t>
  </si>
  <si>
    <t>SJF24-04-05-04</t>
  </si>
  <si>
    <t>SJF24-04-05-05</t>
  </si>
  <si>
    <t>SJF24-04-05-06</t>
  </si>
  <si>
    <t>SJF24-04-05-07</t>
  </si>
  <si>
    <t>SJF24-04-05-08</t>
  </si>
  <si>
    <t>SJF24-04-05-09</t>
  </si>
  <si>
    <t>SJF24-04-05-10</t>
  </si>
  <si>
    <t>SJF24-04-05-11</t>
  </si>
  <si>
    <t>SJF24-04-05-12</t>
  </si>
  <si>
    <t>SJF24-04-05-13</t>
  </si>
  <si>
    <t>SJF24-04-05-14</t>
  </si>
  <si>
    <t>SJF24-04-05-15</t>
  </si>
  <si>
    <t>SJF24-04-05-16</t>
  </si>
  <si>
    <t>SJF24-04-05-17</t>
  </si>
  <si>
    <t>SJF24-04-05-18</t>
  </si>
  <si>
    <t>SJF24-04-05-19</t>
  </si>
  <si>
    <t>SJF24-04-05-20</t>
  </si>
  <si>
    <t>Redownloaded from Epi</t>
  </si>
  <si>
    <t>Not recorded on field data (epi), but recorded in lab data. Inserted where logical.</t>
  </si>
  <si>
    <t>9 out of the cone_x000D_
4 out of the box</t>
  </si>
  <si>
    <t>27 morts 15 were stuck in the cone and the rest were in the trap in the debris. 1 coho was not swimming to good in the Bismarck dying bucket so I put it in the fresh water bucket and didnâ€™t make it it was too weak by then.</t>
  </si>
  <si>
    <t>5 coho fry stuck in the cone 3 coho fry in the debris</t>
  </si>
  <si>
    <t>SJF24-04-11-01</t>
  </si>
  <si>
    <t>SJF24-04-11-02</t>
  </si>
  <si>
    <t>SJF24-04-11-03</t>
  </si>
  <si>
    <t>SJF24-04-11-04</t>
  </si>
  <si>
    <t>SJF24-04-11-05</t>
  </si>
  <si>
    <t>SJF24-04-11-06</t>
  </si>
  <si>
    <t>SJF24-04-11-07</t>
  </si>
  <si>
    <t>SJF24-04-11-08</t>
  </si>
  <si>
    <t>SJF24-04-11-09</t>
  </si>
  <si>
    <t>SJF24-04-11-10</t>
  </si>
  <si>
    <t>SJF24-04-11-11</t>
  </si>
  <si>
    <t>steelhead</t>
  </si>
  <si>
    <t>Steelhead</t>
  </si>
  <si>
    <t>SJ24-R001</t>
  </si>
  <si>
    <t>Time taken 13:50; row highlighted red initially, not sure why (KD)</t>
  </si>
  <si>
    <t>Released down river from RST, by a tree and roots so the fry have a place to hide; We will be releasing marked fish down river of the RST today</t>
  </si>
  <si>
    <t>We do not have a YSI, canâ€™t do any water quality tests just the temperature. 8 degrees. KD: Fish were released with bismarck today d/s of RST for Helen wondering about recaptures in beach seine, not relevant to mark-recap at RST</t>
  </si>
  <si>
    <t>Released down river from RST, by a tree and roots so the fry have a place to hide; We will be releasing marked fish down river of the RST today. Keeping note here for records.</t>
  </si>
  <si>
    <t>SJ24-R002</t>
  </si>
  <si>
    <t>No parent forms made, but found biosampling from this day so made up a totals page</t>
  </si>
  <si>
    <t>No Epicollect parent entries for this day. Assumed all were released undyed.</t>
  </si>
  <si>
    <t>SJ24-R003</t>
  </si>
  <si>
    <t>Releasing down river of RST</t>
  </si>
  <si>
    <t>12 morts stuck in the cone, 10 morts in the trap in the Debris; Releasing down river of RST</t>
  </si>
  <si>
    <t>Releasing down river of RST; 4 morts during marking. Not relevant for RST mark-recap</t>
  </si>
  <si>
    <t>fry / parr</t>
  </si>
  <si>
    <t>4coho morts from Bismarck</t>
  </si>
  <si>
    <t>SJ hatchery chinook fin clipped yesterday</t>
  </si>
  <si>
    <t>clipped</t>
  </si>
  <si>
    <t>Adipose is clipped not al fin. Hatchery recapture and Bismarck</t>
  </si>
  <si>
    <t>Hatchery</t>
  </si>
  <si>
    <t>Hatchery chinook. Adipose clipped not al fin</t>
  </si>
  <si>
    <t>One coho fry  having hard time after Bismarck at release point.</t>
  </si>
  <si>
    <t>Hatchery adipose clipped not al fin Bismarck brown. One chinook barley moving, tried to revive him but not working going to release him</t>
  </si>
  <si>
    <t>Released 500 metres down stream from the previous location. Fish were released by a tree and roots</t>
  </si>
  <si>
    <t>SJ24-F001</t>
  </si>
  <si>
    <t>Time taken 10:11</t>
  </si>
  <si>
    <t>Tried to revive the 9 Bismarck fish, but they are just swimming up side down, releasing them by the RST</t>
  </si>
  <si>
    <t>assumed (KD)</t>
  </si>
  <si>
    <t>SJ24-F002</t>
  </si>
  <si>
    <t>Time taken 12:21</t>
  </si>
  <si>
    <t>SJF24-05-07-01</t>
  </si>
  <si>
    <t>SJ24-F003</t>
  </si>
  <si>
    <t>Time taken 11:02</t>
  </si>
  <si>
    <t>Did not mark fish today.</t>
  </si>
  <si>
    <t>No YSI today, Temperature 10.5 degrees</t>
  </si>
  <si>
    <t>SJ24-F004</t>
  </si>
  <si>
    <t>Time taken 09:39</t>
  </si>
  <si>
    <t>SJF24-05-17-01</t>
  </si>
  <si>
    <t>One coho smolt got away.</t>
  </si>
  <si>
    <t>Four lethal were dissected from this date but I am not sure which entry thy belong to.</t>
  </si>
  <si>
    <t>1 coho smolt died from Bismarck, it was the one we took the dna sample from, must have stressed it out to much before we marked them</t>
  </si>
  <si>
    <t>SJ24-F005</t>
  </si>
  <si>
    <t>Time taken 09:43</t>
  </si>
  <si>
    <t>time_enviros</t>
  </si>
  <si>
    <t>RST_RPMs</t>
  </si>
  <si>
    <t>RST_debris_load</t>
  </si>
  <si>
    <t>debris_type1</t>
  </si>
  <si>
    <t>debris_type2</t>
  </si>
  <si>
    <t>air_temp</t>
  </si>
  <si>
    <t>depth_m</t>
  </si>
  <si>
    <t>water_temp</t>
  </si>
  <si>
    <t>salinity_psu</t>
  </si>
  <si>
    <t>conductivity_uS-cm</t>
  </si>
  <si>
    <t>DO_mgL</t>
  </si>
  <si>
    <t>DO_perc</t>
  </si>
  <si>
    <t>low</t>
  </si>
  <si>
    <t>misc organics</t>
  </si>
  <si>
    <t>test fishing after install</t>
  </si>
  <si>
    <t>Reponsitioned RST slightly to fix RPMs after count of 4.5. Water lower, slower RPMs, trap closer to bank, occassionally rubbing ground.</t>
  </si>
  <si>
    <t>stick</t>
  </si>
  <si>
    <t>Seal present</t>
  </si>
  <si>
    <t>before trap set</t>
  </si>
  <si>
    <t>08:50</t>
  </si>
  <si>
    <t>sticks</t>
  </si>
  <si>
    <t>seal present in river</t>
  </si>
  <si>
    <t>11:50</t>
  </si>
  <si>
    <t>medium</t>
  </si>
  <si>
    <t>bucket temp at end of sampling was 8C with 99.1% DO</t>
  </si>
  <si>
    <t>high</t>
  </si>
  <si>
    <t>764.3 mm Hg DO. installed DO meter</t>
  </si>
  <si>
    <t>769.3 mm Hg</t>
  </si>
  <si>
    <t>4 morts in trap screen from previous event</t>
  </si>
  <si>
    <t>06:00</t>
  </si>
  <si>
    <t>6+</t>
  </si>
  <si>
    <t>764.7 mm Hg</t>
  </si>
  <si>
    <t>cone not spinning on arrival. 762.0mm Hg</t>
  </si>
  <si>
    <t>755.4 mm Hg</t>
  </si>
  <si>
    <t>755.6 mmHg; pole seine salvage from rod's drainage ditch</t>
  </si>
  <si>
    <t>764.1 mm Hg</t>
  </si>
  <si>
    <t>13.62 seconds / 1.3 meters</t>
  </si>
  <si>
    <t>763.2 mm Hg. Cone not spinning on arrival, narrow part of cone shaft slipped out of sleeve. Flow rates(17.97, 15.56, 16.42, 20.48, 17.05, 15.67 seconds). Depth stick (1.2m, 1.4m, 1.5m)</t>
  </si>
  <si>
    <t>Turb 0.21 FNU; hatchery lake pen samples from fairy lake/SJ confl</t>
  </si>
  <si>
    <t>0.20 FNU; hatchery lake pen samples from fairy lake/SJ confl</t>
  </si>
  <si>
    <t>0.01 FNU; hatchery lake pen samples from fairy lake/SJ confl</t>
  </si>
  <si>
    <t>mm Hg 759.7. Flow Rate (19.54, 19.32, 16.48, 16.82, 19.69 seconds). Depth stick (1.3m, 1.5m, 1.4m)</t>
  </si>
  <si>
    <t>big sticks</t>
  </si>
  <si>
    <t>761.3 mm Hg. Flow Rate (20.38, 14.68, 22.58, 19.00, 16.66 seconds). Depth stick (1.3m, 1.5m, 1.3m)</t>
  </si>
  <si>
    <t>764.7 mm Hg. Depth stick (1.3m, 1.4m, 1.5m)</t>
  </si>
  <si>
    <t>764.8 mm Hg. Depth 1.25m</t>
  </si>
  <si>
    <t>765.2 mmHg; logged in YSI</t>
  </si>
  <si>
    <t>did not record; logged in PFN YSI</t>
  </si>
  <si>
    <t>ocgy times are an estimate; no weight on YSI makes depth measurements difficult</t>
  </si>
  <si>
    <t>no ocgy time</t>
  </si>
  <si>
    <t>13:12</t>
  </si>
  <si>
    <t>14:01</t>
  </si>
  <si>
    <t>11:05</t>
  </si>
  <si>
    <t>12:08</t>
  </si>
  <si>
    <t>11:14</t>
  </si>
  <si>
    <t>12:24</t>
  </si>
  <si>
    <t>13:21</t>
  </si>
  <si>
    <t>13:58</t>
  </si>
  <si>
    <t>depth_at_RST_m</t>
  </si>
  <si>
    <t>Low</t>
  </si>
  <si>
    <t>leaves</t>
  </si>
  <si>
    <t>tennis_ball_distance_m</t>
  </si>
  <si>
    <t>tennis_ball_time_min</t>
  </si>
  <si>
    <t>Pine needles</t>
  </si>
  <si>
    <t>sticks,leaves</t>
  </si>
  <si>
    <t>Katie, Jonathan</t>
  </si>
  <si>
    <t>Katie Jonathan tony Jeff mariyah</t>
  </si>
  <si>
    <t>Mariyah Jeff tony Jonathan Katie</t>
  </si>
  <si>
    <t>PSJ-PRS5</t>
  </si>
  <si>
    <t>PSJ-PRS1 PRCD</t>
  </si>
  <si>
    <t>PSJ-PRS2 Mill Bay</t>
  </si>
  <si>
    <t>PSJ-PRS4 Jap Rock</t>
  </si>
  <si>
    <t>0288cda3-23ba-4240-b8ef-0845ceb35600</t>
  </si>
  <si>
    <t>572a9dff-4948-4620-bccb-1e3a03a52b24</t>
  </si>
  <si>
    <t>d79d7576-6ca3-49f7-9686-3173ef2c3ffd</t>
  </si>
  <si>
    <t>235cf221-06cf-4fc8-8659-37eb4b2744c3</t>
  </si>
  <si>
    <t>10be56b3-c9bb-4868-8f04-45a12087177a</t>
  </si>
  <si>
    <t>bottom_depth</t>
  </si>
  <si>
    <t>Did not accept decimals. Jonathan to change.</t>
  </si>
  <si>
    <t>Mini purse seine</t>
  </si>
  <si>
    <t>f4c0f784-5b67-4652-b42f-2a506963e8d7</t>
  </si>
  <si>
    <t>28424f3f-2c79-4a5f-88a3-a32693ce32e2</t>
  </si>
  <si>
    <t>79cc6916-8c4a-4c70-b8ae-90f95b622e8e</t>
  </si>
  <si>
    <t>575fc22e-c770-48ad-ad77-bb3d9f1e810f</t>
  </si>
  <si>
    <t>e107f201-2e35-40e6-99b8-9aed7d6adbff</t>
  </si>
  <si>
    <t>509af3ae-97be-45e8-bb45-1e0e28ab2137</t>
  </si>
  <si>
    <t>c0c60ee3-0eaf-4afb-807d-a3c3e653da1a</t>
  </si>
  <si>
    <t>PSJ-PRS Offshore A</t>
  </si>
  <si>
    <t>PSJ-PRS B</t>
  </si>
  <si>
    <t>5 - freeze breeze (4-6kn)</t>
  </si>
  <si>
    <t>9ecb7112-31fd-4679-8bcd-0d677ff17742</t>
  </si>
  <si>
    <t>dbf88f93-e235-4240-92a6-9fa3fd7c1838</t>
  </si>
  <si>
    <t>24fd6ef7-a82c-4483-aa96-861cdd57b6af</t>
  </si>
  <si>
    <t>4d44ec90-ce62-44ee-94c8-e814d016aa84</t>
  </si>
  <si>
    <t>site_name_CLEAN</t>
  </si>
  <si>
    <t>site_name_raw</t>
  </si>
  <si>
    <t>Mill Bay</t>
  </si>
  <si>
    <t>Jap Rock</t>
  </si>
  <si>
    <t>PRCD</t>
  </si>
  <si>
    <t>Nearshore/Offshore A</t>
  </si>
  <si>
    <t>cc0ab9b8-63a4-4b8d-9953-315cfcd9796e</t>
  </si>
  <si>
    <t>48264e68-26c8-406c-a2dc-12834d553977</t>
  </si>
  <si>
    <t>8e8121a5-bbd3-4578-ba73-568194f65f43</t>
  </si>
  <si>
    <t>a96b7ddc-2729-44d6-804a-7b6af7a070b7</t>
  </si>
  <si>
    <t>f939e94f-65b3-49ad-ae7f-44e08ed9d68c</t>
  </si>
  <si>
    <t>4a44686c-0a53-4767-ba95-25fe1df3b5fc</t>
  </si>
  <si>
    <t>8878a969-a4f7-4029-b515-3f3d1aeaa6c6</t>
  </si>
  <si>
    <t>PSJ-PRS3 Thrasher Cove</t>
  </si>
  <si>
    <t>PSJ PRS B</t>
  </si>
  <si>
    <t>PSJ-PRS 01 (nearshore Gordan Mouth)</t>
  </si>
  <si>
    <t>Thrasher</t>
  </si>
  <si>
    <t>Jraj</t>
  </si>
  <si>
    <t>Jj, jraj, rj, mdj Katie, Jonathan</t>
  </si>
  <si>
    <t>0d47d475-3509-40b4-9a7c-537bd2287422</t>
  </si>
  <si>
    <t>870ea75e-585b-4395-8dcf-209ef987a87d</t>
  </si>
  <si>
    <t>9e00fcd7-af0a-4035-91e6-0b0201848bf6</t>
  </si>
  <si>
    <t>6aaa01fd-dce4-46d8-9f84-ec7dc619d3ef</t>
  </si>
  <si>
    <t>73d78051-2348-40d5-b574-b6130a8d369b</t>
  </si>
  <si>
    <t>Good set, surprised no fish!</t>
  </si>
  <si>
    <t>b454ac99-ff86-4d74-8187-72987313c867</t>
  </si>
  <si>
    <t>4b6e531e-6d5e-45d6-ac2a-bfacd06e797b</t>
  </si>
  <si>
    <t>8291acb2-1e3f-4ba8-a985-aedff5655109</t>
  </si>
  <si>
    <t>def491bf-6f12-49d2-9c86-025657b3c883</t>
  </si>
  <si>
    <t>ff305da2-7843-430f-b937-5a88ae0d9322</t>
  </si>
  <si>
    <t>ae01a50b-e21d-499f-aebf-7c77bdd9e898</t>
  </si>
  <si>
    <t>daec8f33-d3f6-41f5-985e-8bd91b451908</t>
  </si>
  <si>
    <t>d2e8d87e-fb93-47b6-bb40-c53584339f00</t>
  </si>
  <si>
    <t>Jacob, Richard, Jeff, jonathan</t>
  </si>
  <si>
    <t>JJ,RJ,JRAJ, Jonathan</t>
  </si>
  <si>
    <t>4d533373-2a0a-46c8-9dc2-24c89e07e4a3</t>
  </si>
  <si>
    <t>6c852cce-26a0-4f75-83bb-cccf2f3c3899</t>
  </si>
  <si>
    <t>8dbb695b-784f-4fcd-afd3-8f7fa685bbcc</t>
  </si>
  <si>
    <t>3b0520e4-8cf9-411d-ad11-fc77983c2977</t>
  </si>
  <si>
    <t>c23d756f-1143-49a3-8df1-aaa437aeaf6f</t>
  </si>
  <si>
    <t>Did not have the cwt detector.</t>
  </si>
  <si>
    <t>c70ddd18-6c03-4ba9-8d49-d881b26581aa</t>
  </si>
  <si>
    <t>202a6bd2-84ff-497c-ac0a-773ea6178141</t>
  </si>
  <si>
    <t>fe5fc634-01ca-421e-a685-e62008be31fb</t>
  </si>
  <si>
    <t>57ceaaf2-0cfb-4f58-a202-576d88aaa03f</t>
  </si>
  <si>
    <t>1ff234ec-819a-4848-9fa4-03952dce9ad1</t>
  </si>
  <si>
    <t>fb72096f-b2ae-47db-a404-9b2011839573</t>
  </si>
  <si>
    <t>Partly Cloudy</t>
  </si>
  <si>
    <t>4 - moderate breeze (11-16kn)</t>
  </si>
  <si>
    <t>71e69a08-1a6f-4553-a6c3-a092a70aed67</t>
  </si>
  <si>
    <t>72137fe5-4daa-41a6-8095-53e066c4d52f</t>
  </si>
  <si>
    <t>31d74456-e671-4a06-bc4d-dc85b59a6c29</t>
  </si>
  <si>
    <t>4e1ea5db-0cc8-411b-b017-4d4f428a10a6</t>
  </si>
  <si>
    <t>b53cedbc-5f5d-45bf-ad0e-c8d8769f3365</t>
  </si>
  <si>
    <t>58262922-e401-4566-885a-dee57508e50f</t>
  </si>
  <si>
    <t>c04d835a-1beb-4b40-b238-4de16699b016</t>
  </si>
  <si>
    <t>0f7b35d4-7603-476f-8a1b-c33017f47731</t>
  </si>
  <si>
    <t>f599c918-f8eb-417d-b8b0-0554bacbdd50</t>
  </si>
  <si>
    <t>56df1644-ac8b-42a2-b573-57c342da83c8</t>
  </si>
  <si>
    <t>dceebb1a-3f7d-4ea0-b553-c0ae5910bde0</t>
  </si>
  <si>
    <t>e762c7de-9131-43dc-ac2d-b3b80cdc05c4</t>
  </si>
  <si>
    <t>5738c8c6-40c9-45b2-94bb-58125399d111</t>
  </si>
  <si>
    <t>PSJ-PRS2 Thrasher Cove</t>
  </si>
  <si>
    <t>FD,RJ,Mdj,jj,Katie</t>
  </si>
  <si>
    <t>Jj,rj,fd,mdj</t>
  </si>
  <si>
    <t>Rj mdj jj kd frankie</t>
  </si>
  <si>
    <t>Kd mdj jj rj frankie</t>
  </si>
  <si>
    <t>As before</t>
  </si>
  <si>
    <t>Katie,jj,mdj,rj,fd</t>
  </si>
  <si>
    <t>f25a22ed-191a-42f5-9cf4-e438f8da255f</t>
  </si>
  <si>
    <t>23b95128-1a03-4380-93b2-c28b4117f037</t>
  </si>
  <si>
    <t>9c3226b9-4544-4ef0-8b77-72d1a64207e8</t>
  </si>
  <si>
    <t>b1f3c500-3b5b-445a-9405-9e47484118ea</t>
  </si>
  <si>
    <t>0af41fdf-0e95-4576-8c2d-2eafd6950dad</t>
  </si>
  <si>
    <t>84cc8287-88d6-4446-96ed-5c0f89e8b822</t>
  </si>
  <si>
    <t>a876b924-75ac-4815-89b9-c06265387501</t>
  </si>
  <si>
    <t>Forgot to total catch, sampled everything caught.</t>
  </si>
  <si>
    <t>Lots of birds here</t>
  </si>
  <si>
    <t>cb4a9cb7-fedf-4a51-92ee-ff7dc8264aab</t>
  </si>
  <si>
    <t>0ed53e55-6ba9-4b50-9aa4-cfa8d6dc235b</t>
  </si>
  <si>
    <t>05d95961-5a09-411a-b421-dfc2f3aca763</t>
  </si>
  <si>
    <t>a8f2aa24-6be8-4546-ad11-5ec662fdb45a</t>
  </si>
  <si>
    <t>9dd8509e-a84d-4b66-af70-c8326d88dd91</t>
  </si>
  <si>
    <t>23e6a1c6-6533-43d3-95ce-09b4e7b8822b</t>
  </si>
  <si>
    <t>6954e8d0-a1fb-4722-b04d-de598077e59f</t>
  </si>
  <si>
    <t>PSJ-PS B</t>
  </si>
  <si>
    <t>Jeff Jones, Jonathan Archambault, Katie Davidson, Other</t>
  </si>
  <si>
    <t>Katie Davidson, Other, Jeff Jones</t>
  </si>
  <si>
    <t>Jeff Jones, Katie Davidson, Other</t>
  </si>
  <si>
    <t>Katie Davidson, Jeff Jones, Other</t>
  </si>
  <si>
    <t>**confirm w GPS**</t>
  </si>
  <si>
    <t>bf071d5a-7886-4717-a320-4945bc43ea9a</t>
  </si>
  <si>
    <t>e1e1fd56-6c7d-4715-ac68-b07ad2c52642</t>
  </si>
  <si>
    <t>f6d0e2e9-4c30-407f-8472-283d5b6b2e62</t>
  </si>
  <si>
    <t>1a66eca8-7372-423e-8c87-80d5d68512bd</t>
  </si>
  <si>
    <t>bc91ba3b-85b7-448c-a639-543927f13eee</t>
  </si>
  <si>
    <t>92611687-ab4c-4630-b116-91836c7384bc</t>
  </si>
  <si>
    <t>b1d607f2-ff63-40a9-b152-34614308d62c</t>
  </si>
  <si>
    <t>Microtroll comparison</t>
  </si>
  <si>
    <t>Shit tonne of herring, combination of sub sampled /estimated and direct count</t>
  </si>
  <si>
    <t>75f85bd3-ae98-42cd-a159-664f827cb072</t>
  </si>
  <si>
    <t>2c9bfeb5-7006-4a27-88ee-2916acc1752f</t>
  </si>
  <si>
    <t>c6949f1e-ab54-4398-8468-86aee362ccd1</t>
  </si>
  <si>
    <t>66769874-25ce-4c81-a34c-726fdc6e2324</t>
  </si>
  <si>
    <t>926046f5-8a10-4a07-a0a1-a9083e47b303</t>
  </si>
  <si>
    <t>2aeeea66-a045-4844-993a-fa7520199436</t>
  </si>
  <si>
    <t>fecc6799-96c2-4a23-b030-cfc970c81e7a</t>
  </si>
  <si>
    <t>PSJ-PS01</t>
  </si>
  <si>
    <t>PSJ-PS Offshore A</t>
  </si>
  <si>
    <t>Light Rain</t>
  </si>
  <si>
    <t>e779cef8-1d60-4130-856e-72ae64e9e6f4</t>
  </si>
  <si>
    <t>401fd71c-c51d-4d81-99d8-7c4fa8f1c46b</t>
  </si>
  <si>
    <t>419efd6b-474c-4e15-86ee-8b025cd5fd0a</t>
  </si>
  <si>
    <t>ce1b9750-3e4f-469a-9826-ec942fc212fa</t>
  </si>
  <si>
    <t>0722c2bc-4d6f-43b3-8327-ab9fde63ddd1</t>
  </si>
  <si>
    <t>452034d5-98ac-42d5-93b4-213a47b462fb</t>
  </si>
  <si>
    <t>ea9d8c4a-0262-4011-9761-44dcd9497453</t>
  </si>
  <si>
    <t>04155e5a-b2d7-4430-b0ff-7b0c3eaec62f</t>
  </si>
  <si>
    <t>ea95426c-9b65-488e-89fc-b70d8cb26bbd</t>
  </si>
  <si>
    <t>d6c1fa08-dc14-4d42-898e-823ea2b57e1d</t>
  </si>
  <si>
    <t>8e91055f-1565-4546-a4a4-904c56848225</t>
  </si>
  <si>
    <t>6e4e7c27-68d3-4dc2-a37c-a4c9bfd80c22</t>
  </si>
  <si>
    <t>e682896a-811e-4579-bde7-a015988186b6</t>
  </si>
  <si>
    <t>PSJ-PS BS01</t>
  </si>
  <si>
    <t>1f41b836-b02e-4e9c-a5ec-2347a28481e5</t>
  </si>
  <si>
    <t>d794114d-5016-4403-a55c-d1bc2725cd58</t>
  </si>
  <si>
    <t>69c46136-c551-4e6e-ad97-cde7b0aa80dc</t>
  </si>
  <si>
    <t>910ff79d-401d-419f-be65-ee722afaccf6</t>
  </si>
  <si>
    <t>083f9186-62ef-43aa-968c-0788a00e026a</t>
  </si>
  <si>
    <t>a3712c92-827e-4229-a0cb-e750f7aa6ea3</t>
  </si>
  <si>
    <t>Two failed sets</t>
  </si>
  <si>
    <t>Good set, only 1 fish</t>
  </si>
  <si>
    <t>Good set, no fish.</t>
  </si>
  <si>
    <t>Good set, no salmon.</t>
  </si>
  <si>
    <t xml:space="preserve">Huge set. 14 Chum and 7 Chinook were not measured. </t>
  </si>
  <si>
    <t>All fish up to 500 are SJ24m-PRS</t>
  </si>
  <si>
    <t>Herring</t>
  </si>
  <si>
    <t>Surf smelt</t>
  </si>
  <si>
    <t>Anchovy</t>
  </si>
  <si>
    <t>Adult</t>
  </si>
  <si>
    <t>SJ24-PRS001</t>
  </si>
  <si>
    <t>SJ24-PRS002</t>
  </si>
  <si>
    <t>SJ24-PRS003</t>
  </si>
  <si>
    <t>SJ24-PRS004</t>
  </si>
  <si>
    <t>SJ24-PRS005</t>
  </si>
  <si>
    <t>SJ24-PRS006</t>
  </si>
  <si>
    <t>SJ24-PRS007</t>
  </si>
  <si>
    <t>Sampled uncertain species ID</t>
  </si>
  <si>
    <t>Botched set,  gable not fully on board and was sucked under boat. Need to tie on g gable line at stern in future. No fish caught</t>
  </si>
  <si>
    <t>adult</t>
  </si>
  <si>
    <t>cwt</t>
  </si>
  <si>
    <t>1 dead greenling in the net</t>
  </si>
  <si>
    <t>Sandlance</t>
  </si>
  <si>
    <t>Greenling</t>
  </si>
  <si>
    <t>Has a CWT</t>
  </si>
  <si>
    <t>SJ24-PRS008</t>
  </si>
  <si>
    <t>SJ24-PRS009</t>
  </si>
  <si>
    <t>SJ24-PRS010</t>
  </si>
  <si>
    <t>Has a CWT; photo ID c397f4a2-9ac8-47ab-b96c-e0480f028f4b_1718217246.jpg</t>
  </si>
  <si>
    <t>SJ24-PRS011</t>
  </si>
  <si>
    <t>SJ24-PRS012</t>
  </si>
  <si>
    <t>SJ24-PRS013</t>
  </si>
  <si>
    <t>b9357e96-9ec2-4222-b400-aa8c6b8b9566_1718221847.jpg</t>
  </si>
  <si>
    <t>dee59f8f-685e-4f2a-8388-20d640e7d523_1718222014.jpg</t>
  </si>
  <si>
    <t>8a42630e-2e71-4602-a486-80e90e565bdc_1718222493.jpg</t>
  </si>
  <si>
    <t>SJ24-PRS014</t>
  </si>
  <si>
    <t>SJ24-PRS015</t>
  </si>
  <si>
    <t>86960eae-1ee4-407f-bab7-a4828286b7a1_1718226202.jpg</t>
  </si>
  <si>
    <t>2ea045f8-918e-421a-b2ef-1e98a94b1ea7_1718226450.jpg</t>
  </si>
  <si>
    <t>SJ24-PRS016</t>
  </si>
  <si>
    <t>SJ24-PRS017</t>
  </si>
  <si>
    <t>SJ24-PRS018</t>
  </si>
  <si>
    <t>c1732574-fe0d-4e4f-a75c-9b3e0f39e501_1718228708.jpg</t>
  </si>
  <si>
    <t>67fc09a7-08ac-42de-b522-29e6bb56b614_1718229032.jpg; No cwt Detected</t>
  </si>
  <si>
    <t>SJ24-PRS019</t>
  </si>
  <si>
    <t>SJ24-PRS020</t>
  </si>
  <si>
    <t>SJ24-PRS021</t>
  </si>
  <si>
    <t>SJ24-PRS022</t>
  </si>
  <si>
    <t>SJ24-PRS023</t>
  </si>
  <si>
    <t>SJ24-PRS024</t>
  </si>
  <si>
    <t>SJ24-PRS025</t>
  </si>
  <si>
    <t>SJ24-PRS026</t>
  </si>
  <si>
    <t>SJ24-PRS027</t>
  </si>
  <si>
    <t>SJ24-PRS028</t>
  </si>
  <si>
    <t>SJ24-PRS029</t>
  </si>
  <si>
    <t>SJ24-PRS030</t>
  </si>
  <si>
    <t>SJ24-PRS031</t>
  </si>
  <si>
    <t>Cwt detected</t>
  </si>
  <si>
    <t>SJ24-PRS032</t>
  </si>
  <si>
    <t>SJ24-PRS033</t>
  </si>
  <si>
    <t>SJ24-PRS034</t>
  </si>
  <si>
    <t>SJ24-PRS035</t>
  </si>
  <si>
    <t>SJ24-PRS036</t>
  </si>
  <si>
    <t>SJ24-PRS037</t>
  </si>
  <si>
    <t>SJ24-PRS038</t>
  </si>
  <si>
    <t>SJ24-PRS039</t>
  </si>
  <si>
    <t>scale loss</t>
  </si>
  <si>
    <t>stubby regrowth; Cwt detected</t>
  </si>
  <si>
    <t>SJ24-PRS040</t>
  </si>
  <si>
    <t>SJ24-PRS041</t>
  </si>
  <si>
    <t>SJ24-PRS042</t>
  </si>
  <si>
    <t>SJ24-PRS043</t>
  </si>
  <si>
    <t>SJ24-PRS044</t>
  </si>
  <si>
    <t>Sardine</t>
  </si>
  <si>
    <t>SJ24-PRS045</t>
  </si>
  <si>
    <t>SJ24-PRS046</t>
  </si>
  <si>
    <t>SJ24-PRS047</t>
  </si>
  <si>
    <t>SJ24-PRS048</t>
  </si>
  <si>
    <t>SJ24-PRS049</t>
  </si>
  <si>
    <t>SJ24-PRS050</t>
  </si>
  <si>
    <t>SJ24-PRS051</t>
  </si>
  <si>
    <t>SJ24-PRS052</t>
  </si>
  <si>
    <t>Duplicates?</t>
  </si>
  <si>
    <t xml:space="preserve">sockeye </t>
  </si>
  <si>
    <t xml:space="preserve">did not have cwt detector </t>
  </si>
  <si>
    <t>Did not have CWT detector</t>
  </si>
  <si>
    <t>SJ24-PRS129</t>
  </si>
  <si>
    <t>SJ24-PRS130</t>
  </si>
  <si>
    <t>SJ24-PRS131</t>
  </si>
  <si>
    <t>SJ24-PRS132</t>
  </si>
  <si>
    <t>SJ24-PRS133</t>
  </si>
  <si>
    <t>SJ24-PRS134</t>
  </si>
  <si>
    <t>SJ24-PRS135</t>
  </si>
  <si>
    <t>SJ24-PRS136</t>
  </si>
  <si>
    <t>SJ24-PRS137</t>
  </si>
  <si>
    <t>SJ24-PRS138</t>
  </si>
  <si>
    <t>SJ24-PRS139</t>
  </si>
  <si>
    <t>SJ24-PRS140</t>
  </si>
  <si>
    <t>Sockeye</t>
  </si>
  <si>
    <t>SJ24-PRS141</t>
  </si>
  <si>
    <t>SJ24-PRS142</t>
  </si>
  <si>
    <t>SJ24-PRS143</t>
  </si>
  <si>
    <t>SJ24-PRS144</t>
  </si>
  <si>
    <t>SJ24-PRS145</t>
  </si>
  <si>
    <t>SJ24-PRS146</t>
  </si>
  <si>
    <t>did not have cwt detector</t>
  </si>
  <si>
    <t>SJ24-PRS147</t>
  </si>
  <si>
    <t>SJ24-PRS148</t>
  </si>
  <si>
    <t>SJ24-PRS149</t>
  </si>
  <si>
    <t>No species recorded in epicollect - assume herring?</t>
  </si>
  <si>
    <t>one biosampled fish did not have a species entry - was probably a herring but not sure</t>
  </si>
  <si>
    <t>SJ24-PRS150</t>
  </si>
  <si>
    <t>SJ24-PRS151</t>
  </si>
  <si>
    <t>SJ24-PRS152</t>
  </si>
  <si>
    <t>SJ24-PRS153</t>
  </si>
  <si>
    <t>SJ24-PRS154</t>
  </si>
  <si>
    <t>SJ24-PRS155</t>
  </si>
  <si>
    <t>SJ24-PRS156</t>
  </si>
  <si>
    <t>SJ24-PRS157</t>
  </si>
  <si>
    <t>species ID listed as "0" but assume should be smelt based on catch data</t>
  </si>
  <si>
    <t>SJ24-PRS158</t>
  </si>
  <si>
    <t>SJ24-PRS159</t>
  </si>
  <si>
    <t>SJ24-PRS160</t>
  </si>
  <si>
    <t>SJ24-PRS161</t>
  </si>
  <si>
    <t>Motile sea lice wound</t>
  </si>
  <si>
    <t>SJ24-PRS238</t>
  </si>
  <si>
    <t>SJ24-PRS239</t>
  </si>
  <si>
    <t>SJ24-PRS240</t>
  </si>
  <si>
    <t>SJ24-PRS241</t>
  </si>
  <si>
    <t>SJ24-PRS242</t>
  </si>
  <si>
    <t>SJ24-PRS243</t>
  </si>
  <si>
    <t>SJ24-PRS244</t>
  </si>
  <si>
    <t>predator  wound/scar</t>
  </si>
  <si>
    <t>(blank)</t>
  </si>
  <si>
    <t>SJ24-PRS245</t>
  </si>
  <si>
    <t>SJ24-PRS246</t>
  </si>
  <si>
    <t>SJ24-PRS247</t>
  </si>
  <si>
    <t>surf perch</t>
  </si>
  <si>
    <t>SJ24-PRS248</t>
  </si>
  <si>
    <t>SJ24-PRS249</t>
  </si>
  <si>
    <t>SJ24-PRS250</t>
  </si>
  <si>
    <t>SJ24-PRS251</t>
  </si>
  <si>
    <t>SJ24-PRS253</t>
  </si>
  <si>
    <t>SJ24-PRS254</t>
  </si>
  <si>
    <t>SJ24-PRS255</t>
  </si>
  <si>
    <t>SJ24-PRS256</t>
  </si>
  <si>
    <t>Offsets? Created 45 secs apart. Odd.</t>
  </si>
  <si>
    <t>Offset of duplicate?</t>
  </si>
  <si>
    <t>SJ24-PRS257</t>
  </si>
  <si>
    <t>SJ24-PRS258</t>
  </si>
  <si>
    <t>SJ24-PRS259</t>
  </si>
  <si>
    <t>SJ24-PRS260</t>
  </si>
  <si>
    <t>SJ24-PRS261</t>
  </si>
  <si>
    <t>SJ24-PRS262</t>
  </si>
  <si>
    <t>SJ24-PRS263</t>
  </si>
  <si>
    <t>SJ24-PRS264</t>
  </si>
  <si>
    <t>Offset or duplicate?</t>
  </si>
  <si>
    <t>Surf Perch</t>
  </si>
  <si>
    <t>SJ24-PRS265</t>
  </si>
  <si>
    <t>SJ24-PRS266</t>
  </si>
  <si>
    <t>SJ24-PRS267</t>
  </si>
  <si>
    <t>Perch</t>
  </si>
  <si>
    <t>SJ24-PRS268</t>
  </si>
  <si>
    <t>sea lice</t>
  </si>
  <si>
    <t>SJ24-PRS269</t>
  </si>
  <si>
    <t>SJ24-PRS270</t>
  </si>
  <si>
    <t>SJ24-PRS271</t>
  </si>
  <si>
    <t>SJ24-PRS272</t>
  </si>
  <si>
    <t>SJ24-PRS273</t>
  </si>
  <si>
    <t>SJ24-PRS274</t>
  </si>
  <si>
    <t>SJ24-PRS275</t>
  </si>
  <si>
    <t>SJ24-PRS276</t>
  </si>
  <si>
    <t>SJ24-PRS277</t>
  </si>
  <si>
    <t>SJ24-PRS278</t>
  </si>
  <si>
    <t>Cwt detected. Anal fin clipped?</t>
  </si>
  <si>
    <t>Anal fin clipped?</t>
  </si>
  <si>
    <t>SJ24-PRS279</t>
  </si>
  <si>
    <t>SJ24-PRS280</t>
  </si>
  <si>
    <t>SJ24-PRS281</t>
  </si>
  <si>
    <t>SJ24-PRS282</t>
  </si>
  <si>
    <t>SJ24-PRS283</t>
  </si>
  <si>
    <t>SJ24-PRS284</t>
  </si>
  <si>
    <t>SJ24-PRS285</t>
  </si>
  <si>
    <t>split fins</t>
  </si>
  <si>
    <t>Some eelgrass came up. No fish caught</t>
  </si>
  <si>
    <t>no fish caught</t>
  </si>
  <si>
    <t>no fish caught, botched set</t>
  </si>
  <si>
    <t>Lots of birds. No fish caught</t>
  </si>
  <si>
    <t>SJ24-PRS286</t>
  </si>
  <si>
    <t>SJ24-PRS287</t>
  </si>
  <si>
    <t>SJ24-PRS288</t>
  </si>
  <si>
    <t>SJ24-PRS289</t>
  </si>
  <si>
    <t>SJ24-PRS290</t>
  </si>
  <si>
    <t>SJ24-PRS291</t>
  </si>
  <si>
    <t>SJ24-PRS292</t>
  </si>
  <si>
    <t>SJ24-PRS293</t>
  </si>
  <si>
    <t>SJ24-PRS294</t>
  </si>
  <si>
    <t>SJ24-PRS295</t>
  </si>
  <si>
    <t>SJ24-PRS296</t>
  </si>
  <si>
    <t>SJ24-PRS297</t>
  </si>
  <si>
    <t>Vials got offset here. Next sample is good</t>
  </si>
  <si>
    <t>Parasites</t>
  </si>
  <si>
    <t>CWT detected</t>
  </si>
  <si>
    <t>SJ24-PRS298</t>
  </si>
  <si>
    <t>SJ24-PRS299</t>
  </si>
  <si>
    <t>SJ24-PRS300</t>
  </si>
  <si>
    <t>SJ24m-PRS401</t>
  </si>
  <si>
    <t>SJ24m-PRS402</t>
  </si>
  <si>
    <t>SJ24m-PRS403</t>
  </si>
  <si>
    <t>Species listed as "0" but assumed herring based on catch data</t>
  </si>
  <si>
    <t>SJ24m-PRS404</t>
  </si>
  <si>
    <t>SJ24m-PRS405</t>
  </si>
  <si>
    <t>SJ24m-PRS406</t>
  </si>
  <si>
    <t>SJ24m-PRS407</t>
  </si>
  <si>
    <t>assume no CWT. Anal fin clipped recap?</t>
  </si>
  <si>
    <t>SJ24m-PRS408</t>
  </si>
  <si>
    <t>SJ24m-PRS409</t>
  </si>
  <si>
    <t>SJ24m-PRS410</t>
  </si>
  <si>
    <t>SJ24m-PRS411</t>
  </si>
  <si>
    <t>SJ24m-PRS412</t>
  </si>
  <si>
    <t>SJ24m-PRS413</t>
  </si>
  <si>
    <t>SJ24m-PRS414</t>
  </si>
  <si>
    <t>Scale loss, Sea lice</t>
  </si>
  <si>
    <t>Scale loss</t>
  </si>
  <si>
    <t>Sea lice</t>
  </si>
  <si>
    <t>SJ24m-PRS415</t>
  </si>
  <si>
    <t>SJ24m-PRS416</t>
  </si>
  <si>
    <t>SJ24m-PRS417</t>
  </si>
  <si>
    <t>SJ24m-PRS418</t>
  </si>
  <si>
    <t>SJ24m-PRS419</t>
  </si>
  <si>
    <t>SJ24m-PRS420</t>
  </si>
  <si>
    <t>SJ24m-PRS421</t>
  </si>
  <si>
    <t>SJ24m-PRS422</t>
  </si>
  <si>
    <t>SJ24m-PRS423</t>
  </si>
  <si>
    <t>SJ24m-PRS424</t>
  </si>
  <si>
    <t>SJ24m-PRS425</t>
  </si>
  <si>
    <t>SJ24m-PRS426</t>
  </si>
  <si>
    <t>White eye, Scale loss</t>
  </si>
  <si>
    <t>Scale loss, White eye</t>
  </si>
  <si>
    <t>SJ24m-PRS427</t>
  </si>
  <si>
    <t>SJ24m-PRS428</t>
  </si>
  <si>
    <t>SJ24m-PRS429</t>
  </si>
  <si>
    <t>SJ24m-PRS430</t>
  </si>
  <si>
    <t>SJ24m-PRS431</t>
  </si>
  <si>
    <t>SJ24m-PRS432</t>
  </si>
  <si>
    <t>SJ24m-PRS433</t>
  </si>
  <si>
    <t>SJ24m-PRS434</t>
  </si>
  <si>
    <t>SJ24m-PRS435</t>
  </si>
  <si>
    <t>SJ24m-PRS436</t>
  </si>
  <si>
    <t>SJ24m-PRS437</t>
  </si>
  <si>
    <t>SJ24m-PRS438</t>
  </si>
  <si>
    <t>SJ24m-PRS439</t>
  </si>
  <si>
    <t>SJ24m-PRS440</t>
  </si>
  <si>
    <t>SJ24m-PRS441</t>
  </si>
  <si>
    <t>SJ24m-PRS442</t>
  </si>
  <si>
    <t>SJ24m-PRS443</t>
  </si>
  <si>
    <t>SJ24m-PRS444</t>
  </si>
  <si>
    <t>SJ24m-PRS445</t>
  </si>
  <si>
    <t>SJ24m-PRS446</t>
  </si>
  <si>
    <t>SJ24m-PRS447</t>
  </si>
  <si>
    <t>SJ24m-PRS448</t>
  </si>
  <si>
    <t>SJ24m-PRS449</t>
  </si>
  <si>
    <t>White eye, Scale loss, Skin/fin erosion and rot</t>
  </si>
  <si>
    <t>Sea lice, Scale loss</t>
  </si>
  <si>
    <t>White eye</t>
  </si>
  <si>
    <t>Scale loss, White eye, Skin/fin erosion and rot</t>
  </si>
  <si>
    <t>Sea lice, White eye</t>
  </si>
  <si>
    <t>SJ24m-PRS451</t>
  </si>
  <si>
    <t>SJ24m-PRS452</t>
  </si>
  <si>
    <t>SJ24m-PRS453</t>
  </si>
  <si>
    <t>SJ24m-PRS454</t>
  </si>
  <si>
    <t>SJ24m-PRS455</t>
  </si>
  <si>
    <t>SJ24m-PRS456</t>
  </si>
  <si>
    <t>SJ24m-PRS457</t>
  </si>
  <si>
    <t>SJ24m-PRS458</t>
  </si>
  <si>
    <t>Scale loss, Skin/fin erosion and rot</t>
  </si>
  <si>
    <t>Species listed as "0" but assumed smelt based on catch data</t>
  </si>
  <si>
    <t>SJ24m-PRS459</t>
  </si>
  <si>
    <t>SJ24m-PRS460</t>
  </si>
  <si>
    <t>SJ24m-PRS461</t>
  </si>
  <si>
    <t>SJ24m-PRS462</t>
  </si>
  <si>
    <t>Skin/fin erosion and rot</t>
  </si>
  <si>
    <t>Surf Smelt</t>
  </si>
  <si>
    <t>7 chinook not measured</t>
  </si>
  <si>
    <t>14 chum not measured</t>
  </si>
  <si>
    <t>SJ24m-PRS464</t>
  </si>
  <si>
    <t>SJ24m-PRS465</t>
  </si>
  <si>
    <t>SJ24m-PRS466</t>
  </si>
  <si>
    <t>SJ24m-PRS467</t>
  </si>
  <si>
    <t>SJ24m-PRS468</t>
  </si>
  <si>
    <t>SJ24m-PRS471</t>
  </si>
  <si>
    <t>SJ24m-PRS469</t>
  </si>
  <si>
    <t>SJ24m-PRS470</t>
  </si>
  <si>
    <t>SJ24m-PRS472</t>
  </si>
  <si>
    <t>SJ24m-PRS473</t>
  </si>
  <si>
    <t>SJ24m-PRS474</t>
  </si>
  <si>
    <t>SJ24m-PRS475</t>
  </si>
  <si>
    <t>SJ24m-PRS476</t>
  </si>
  <si>
    <t>SJ24m-PRS477</t>
  </si>
  <si>
    <t>SJ24m-PRS478</t>
  </si>
  <si>
    <t>SJ24m-PRS479</t>
  </si>
  <si>
    <t>SJ24m-PRS480</t>
  </si>
  <si>
    <t>SJ24m-PRS481</t>
  </si>
  <si>
    <t>SJ24m-PRS482</t>
  </si>
  <si>
    <t>SJ24m-PRS483</t>
  </si>
  <si>
    <t>SJ24m-PRS484</t>
  </si>
  <si>
    <t>SJ24m-PRS485</t>
  </si>
  <si>
    <t>SJ24m-PRS486</t>
  </si>
  <si>
    <t>SJ24m-PRS487</t>
  </si>
  <si>
    <t>SJ24m-PRS488</t>
  </si>
  <si>
    <t>SJ24m-PRS489</t>
  </si>
  <si>
    <t>SJ24m-PRS490</t>
  </si>
  <si>
    <t>SJ24m-PRS491</t>
  </si>
  <si>
    <t>SJ24m-PRS492</t>
  </si>
  <si>
    <t>Offsets or Duplicate?</t>
  </si>
  <si>
    <t>Changed from PRS488</t>
  </si>
  <si>
    <t>SJ24m-PRS493</t>
  </si>
  <si>
    <t>SJ24m-PRS494</t>
  </si>
  <si>
    <t>SJ24m-PRS495</t>
  </si>
  <si>
    <t>SJ24m-PRS496</t>
  </si>
  <si>
    <t>Original field data appears to be missing the "m". Samples from the lethal tracker have "m". Also makes logical sense in the series. Changed them to have it.</t>
  </si>
  <si>
    <t>SJ24m-PRS497</t>
  </si>
  <si>
    <t>SJ24m-PRS498</t>
  </si>
  <si>
    <t>SJ24m-PRS499</t>
  </si>
  <si>
    <t>SJ24m-PRS500</t>
  </si>
  <si>
    <t>SJ24-PRS054</t>
  </si>
  <si>
    <t>SJ24-PRS055</t>
  </si>
  <si>
    <t>SJ24-PRS056</t>
  </si>
  <si>
    <t>SJ24-PRS058</t>
  </si>
  <si>
    <t>SJ24-PRS059</t>
  </si>
  <si>
    <t>SJ24-PRS061</t>
  </si>
  <si>
    <t>SJ24-PRS062</t>
  </si>
  <si>
    <t>SJ24-PRS064</t>
  </si>
  <si>
    <t>SJ24-PRS065</t>
  </si>
  <si>
    <t>two failed sets</t>
  </si>
  <si>
    <t>good set, no fish</t>
  </si>
  <si>
    <t>10:06</t>
  </si>
  <si>
    <t>High</t>
  </si>
  <si>
    <t>branches</t>
  </si>
  <si>
    <t>18:09</t>
  </si>
  <si>
    <t>Needles</t>
  </si>
  <si>
    <t>17:35</t>
  </si>
  <si>
    <t>twigs</t>
  </si>
  <si>
    <t>13:45</t>
  </si>
  <si>
    <t>RST initial install day</t>
  </si>
  <si>
    <t>17:33</t>
  </si>
  <si>
    <t>Medium</t>
  </si>
  <si>
    <t>Cones</t>
  </si>
  <si>
    <t>Small sticks, leaves</t>
  </si>
  <si>
    <t>17:25</t>
  </si>
  <si>
    <t>None</t>
  </si>
  <si>
    <t>cones</t>
  </si>
  <si>
    <t>small sticks</t>
  </si>
  <si>
    <t>16:49</t>
  </si>
  <si>
    <t>16:38</t>
  </si>
  <si>
    <t>17:58</t>
  </si>
  <si>
    <t>Sticks</t>
  </si>
  <si>
    <t>15:05</t>
  </si>
  <si>
    <t>weeds</t>
  </si>
  <si>
    <t>17:04</t>
  </si>
  <si>
    <t>SOG DO meter</t>
  </si>
  <si>
    <t>13:29</t>
  </si>
  <si>
    <t>12:48</t>
  </si>
  <si>
    <t>15:03</t>
  </si>
  <si>
    <t>15:28</t>
  </si>
  <si>
    <t>15:45</t>
  </si>
  <si>
    <t>leaves/cones</t>
  </si>
  <si>
    <t>no YSI</t>
  </si>
  <si>
    <t>15:20</t>
  </si>
  <si>
    <t>14:50</t>
  </si>
  <si>
    <t>14:54</t>
  </si>
  <si>
    <t>Sticks, leaves</t>
  </si>
  <si>
    <t>Small branches</t>
  </si>
  <si>
    <t>12:35</t>
  </si>
  <si>
    <t>12:01</t>
  </si>
  <si>
    <t>15:10</t>
  </si>
  <si>
    <t>Leaves</t>
  </si>
  <si>
    <t>14:02</t>
  </si>
  <si>
    <t>13:30</t>
  </si>
  <si>
    <t>Lost the tennis ball</t>
  </si>
  <si>
    <t>14:23</t>
  </si>
  <si>
    <t>11:56</t>
  </si>
  <si>
    <t>15:11</t>
  </si>
  <si>
    <t>14:20</t>
  </si>
  <si>
    <t>13:03</t>
  </si>
  <si>
    <t>11:16</t>
  </si>
  <si>
    <t>18:35</t>
  </si>
  <si>
    <t>no tennis ball</t>
  </si>
  <si>
    <t>12:30</t>
  </si>
  <si>
    <t>IPT install</t>
  </si>
  <si>
    <t>18:28</t>
  </si>
  <si>
    <t>small sticks/leaves</t>
  </si>
  <si>
    <t>end of day fishing/start of night fishing</t>
  </si>
  <si>
    <t>14:30</t>
  </si>
  <si>
    <t>10:42</t>
  </si>
  <si>
    <t>10:47</t>
  </si>
  <si>
    <t>10:50</t>
  </si>
  <si>
    <t>lost YSI weight</t>
  </si>
  <si>
    <t>09:40</t>
  </si>
  <si>
    <t>11:13</t>
  </si>
  <si>
    <t>12:22</t>
  </si>
  <si>
    <t>13:50</t>
  </si>
  <si>
    <t>no water quality, no YSI</t>
  </si>
  <si>
    <t>09:34</t>
  </si>
  <si>
    <t>09:36</t>
  </si>
  <si>
    <t>10:14</t>
  </si>
  <si>
    <t>10:16</t>
  </si>
  <si>
    <t>10:17</t>
  </si>
  <si>
    <t>12:04</t>
  </si>
  <si>
    <t>12:26</t>
  </si>
  <si>
    <t>13:17</t>
  </si>
  <si>
    <t>13:18</t>
  </si>
  <si>
    <t>14:08</t>
  </si>
  <si>
    <t>14:10</t>
  </si>
  <si>
    <t>14:11</t>
  </si>
  <si>
    <t>14:48</t>
  </si>
  <si>
    <t>14:9</t>
  </si>
  <si>
    <t>09:08</t>
  </si>
  <si>
    <t>09:11</t>
  </si>
  <si>
    <t>10:29</t>
  </si>
  <si>
    <t>10:30</t>
  </si>
  <si>
    <t>10:31</t>
  </si>
  <si>
    <t>11:23</t>
  </si>
  <si>
    <t>11:24</t>
  </si>
  <si>
    <t>11:25</t>
  </si>
  <si>
    <t>12:09</t>
  </si>
  <si>
    <t>13:01</t>
  </si>
  <si>
    <t>09:25</t>
  </si>
  <si>
    <t>09:26</t>
  </si>
  <si>
    <t>09:27</t>
  </si>
  <si>
    <t>11:43</t>
  </si>
  <si>
    <t>11:44</t>
  </si>
  <si>
    <t>14:46</t>
  </si>
  <si>
    <t>09:52</t>
  </si>
  <si>
    <t>10:08</t>
  </si>
  <si>
    <t>11:22</t>
  </si>
  <si>
    <t>14:14</t>
  </si>
  <si>
    <t>12:16</t>
  </si>
  <si>
    <t>12:17</t>
  </si>
  <si>
    <t>12:53</t>
  </si>
  <si>
    <t>12:54</t>
  </si>
  <si>
    <t>12:56</t>
  </si>
  <si>
    <t>14:03</t>
  </si>
  <si>
    <t>10:56</t>
  </si>
  <si>
    <t>10:57</t>
  </si>
  <si>
    <t>12:18</t>
  </si>
  <si>
    <t>13:31</t>
  </si>
  <si>
    <t>14:13</t>
  </si>
  <si>
    <t>14:15</t>
  </si>
  <si>
    <t>only enviro start time recorded</t>
  </si>
  <si>
    <t>date_enviros</t>
  </si>
  <si>
    <t>15:12</t>
  </si>
  <si>
    <t>11:40</t>
  </si>
  <si>
    <t>10:00</t>
  </si>
  <si>
    <t>24Mar23-RST-Night</t>
  </si>
  <si>
    <t>30Mar23-RST-Night</t>
  </si>
  <si>
    <t>31Mar23-RST-Night</t>
  </si>
  <si>
    <t>05Apr23-RST-Night</t>
  </si>
  <si>
    <t>06Apr23-RST-Night</t>
  </si>
  <si>
    <t>13Apr23-RST-Night</t>
  </si>
  <si>
    <t>20Apr23-RST-Night</t>
  </si>
  <si>
    <t>21Apr23-RST-Night</t>
  </si>
  <si>
    <t>27Apr23-RST-Day</t>
  </si>
  <si>
    <t>27Apr23-RST-Night</t>
  </si>
  <si>
    <t>28Apr23-RST-Night</t>
  </si>
  <si>
    <t>05May23-RST-Night</t>
  </si>
  <si>
    <t>11May23-RST-Night</t>
  </si>
  <si>
    <t>02Jun23-RST-Night</t>
  </si>
  <si>
    <t>08Jun23-RST-Night</t>
  </si>
  <si>
    <t>09Jun23-RST-Night</t>
  </si>
  <si>
    <t>15Jun23-RST-Night</t>
  </si>
  <si>
    <t>16Jun23-RST-Night</t>
  </si>
  <si>
    <t>10:15</t>
  </si>
  <si>
    <t>10:58</t>
  </si>
  <si>
    <t>13:04</t>
  </si>
  <si>
    <t>14:09</t>
  </si>
  <si>
    <t>13:37</t>
  </si>
  <si>
    <t>10:19</t>
  </si>
  <si>
    <t>12:06</t>
  </si>
  <si>
    <t>12:28</t>
  </si>
  <si>
    <t>13:20</t>
  </si>
  <si>
    <t>09:12</t>
  </si>
  <si>
    <t>10:32</t>
  </si>
  <si>
    <t>11:26</t>
  </si>
  <si>
    <t>12:11</t>
  </si>
  <si>
    <t>13:02</t>
  </si>
  <si>
    <t>09:47</t>
  </si>
  <si>
    <t>10:46</t>
  </si>
  <si>
    <t>11:17</t>
  </si>
  <si>
    <t>13:14</t>
  </si>
  <si>
    <t>13:56</t>
  </si>
  <si>
    <t>10:34</t>
  </si>
  <si>
    <t>11:47</t>
  </si>
  <si>
    <t>14:04</t>
  </si>
  <si>
    <t>14:51</t>
  </si>
  <si>
    <t>10:27</t>
  </si>
  <si>
    <t>13:52</t>
  </si>
  <si>
    <t>14:38</t>
  </si>
  <si>
    <t>09:24</t>
  </si>
  <si>
    <t>09:57</t>
  </si>
  <si>
    <t>13:25</t>
  </si>
  <si>
    <t>09:43</t>
  </si>
  <si>
    <t>10:33</t>
  </si>
  <si>
    <t>11:48</t>
  </si>
  <si>
    <t>13:13</t>
  </si>
  <si>
    <t>11:08</t>
  </si>
  <si>
    <t>11:09</t>
  </si>
  <si>
    <t>12:32</t>
  </si>
  <si>
    <t>14:25.</t>
  </si>
  <si>
    <t>10:25</t>
  </si>
  <si>
    <t>12:12</t>
  </si>
  <si>
    <t>15:02</t>
  </si>
  <si>
    <t>11:38</t>
  </si>
  <si>
    <t>09:58</t>
  </si>
  <si>
    <t>12:40</t>
  </si>
  <si>
    <t>14:05</t>
  </si>
  <si>
    <t>11:55</t>
  </si>
  <si>
    <t>14:59</t>
  </si>
  <si>
    <t>09:46</t>
  </si>
  <si>
    <t>11:32</t>
  </si>
  <si>
    <t>14:24</t>
  </si>
  <si>
    <t>10:04</t>
  </si>
  <si>
    <t>12:46</t>
  </si>
  <si>
    <t>13:35</t>
  </si>
  <si>
    <t>09:53</t>
  </si>
  <si>
    <t>10:48</t>
  </si>
  <si>
    <t>11:39</t>
  </si>
  <si>
    <t>11:58</t>
  </si>
  <si>
    <t>12:31</t>
  </si>
  <si>
    <t>10:12</t>
  </si>
  <si>
    <t>13:10</t>
  </si>
  <si>
    <t>09:50</t>
  </si>
  <si>
    <t>12:29</t>
  </si>
  <si>
    <t>16:00</t>
  </si>
  <si>
    <t>09:20</t>
  </si>
  <si>
    <t>12:00</t>
  </si>
  <si>
    <t>8:55</t>
  </si>
  <si>
    <t>08:10</t>
  </si>
  <si>
    <t>10:20</t>
  </si>
  <si>
    <t>15:00</t>
  </si>
  <si>
    <t>14:00</t>
  </si>
  <si>
    <t>15:50</t>
  </si>
  <si>
    <t>JJ, MDJ, JaJ</t>
  </si>
  <si>
    <t>JJ, MDJ, JaJ, BJ</t>
  </si>
  <si>
    <t>KD, JA, JJ, RJ, HDJ</t>
  </si>
  <si>
    <t>RJ, HJ</t>
  </si>
  <si>
    <t>JJ, RJ, MDJ</t>
  </si>
  <si>
    <t>MDJ, RJ, JJ</t>
  </si>
  <si>
    <t>MJ, RJ, JJ, JaJ</t>
  </si>
  <si>
    <t>RJ, FD, JJ</t>
  </si>
  <si>
    <t>MDJ, JJ</t>
  </si>
  <si>
    <t>JJ, JaJ</t>
  </si>
  <si>
    <t>HJ, JJ</t>
  </si>
  <si>
    <t>JA, AJ</t>
  </si>
  <si>
    <t>High water levels - 96 cms. Ball toss 8.65 sec.</t>
  </si>
  <si>
    <t>Faster flow of water</t>
  </si>
  <si>
    <t>HOBO launched today. Seal Upstream.</t>
  </si>
  <si>
    <t>Temp seems to be a guess. Has a question mark next to it.</t>
  </si>
  <si>
    <t>Not fished that day. The water level was too high.</t>
  </si>
  <si>
    <t>Not sure about the water temp.</t>
  </si>
  <si>
    <t>Thermometer not recording</t>
  </si>
  <si>
    <t>One of the fish counted in the trap mortalities was spit out by a smolt during weighing</t>
  </si>
  <si>
    <t>Date set (Mar 31st) does not make sense. Changed to the 2nd as it makes no sense.</t>
  </si>
  <si>
    <t>Sticks jammed in the cone. It was not rotating when the crew arrived. RPMs also decreases due to changes in flow.</t>
  </si>
  <si>
    <t>Caught 5 lamprey, 3 sticklebacks, 3 cutthroat trouts.</t>
  </si>
  <si>
    <t>Caught 2 CT, 2 lamprey, 2 sticklebacks (1 dead).</t>
  </si>
  <si>
    <t>Caught 6 sticklebacks, 4 lampreys, 1 trout</t>
  </si>
  <si>
    <t>Caught 11 rainbow trouts and 1 dead stickle back</t>
  </si>
  <si>
    <t>Caight 1 rainbow and 1 lamprey</t>
  </si>
  <si>
    <t>none</t>
  </si>
  <si>
    <t>moderate</t>
  </si>
  <si>
    <t>pine needles</t>
  </si>
  <si>
    <t>mud</t>
  </si>
  <si>
    <t>needles</t>
  </si>
  <si>
    <t>Data from the HOBO</t>
  </si>
  <si>
    <t>One mort in the trap. Took as a lethal sample; reduced the "lethal" counts by 1 to avoid double counting (6 chinook total)</t>
  </si>
  <si>
    <t>No bismark</t>
  </si>
  <si>
    <t>SJF25-02-27-03</t>
  </si>
  <si>
    <t>SJF25-02-27-07</t>
  </si>
  <si>
    <t>SJ25-02-28-03</t>
  </si>
  <si>
    <t>SJ25-02-28-06</t>
  </si>
  <si>
    <t>SJF25-3-5-7</t>
  </si>
  <si>
    <t>SJF25-3-5-9</t>
  </si>
  <si>
    <t>SJF25-03-06-01</t>
  </si>
  <si>
    <t>SJF25-03-06-02</t>
  </si>
  <si>
    <t>SJF25-03-06-03</t>
  </si>
  <si>
    <t>SJF25-03-06-04</t>
  </si>
  <si>
    <t>SJF25-03-06-05</t>
  </si>
  <si>
    <t>SJF25-03-06-06</t>
  </si>
  <si>
    <t>SJF25-3-12-1</t>
  </si>
  <si>
    <t>SJF25-3-12-2</t>
  </si>
  <si>
    <t>SJF25-05-02-01</t>
  </si>
  <si>
    <t>SJF25-05-02-02</t>
  </si>
  <si>
    <t>SJF25-05-02-03</t>
  </si>
  <si>
    <t>scar on one side</t>
  </si>
  <si>
    <t>wound on head</t>
  </si>
  <si>
    <t>This is that 10th lethal in total</t>
  </si>
  <si>
    <t>Damage to maxillary and operculum</t>
  </si>
  <si>
    <t>Not fully buttoned-up</t>
  </si>
  <si>
    <t>Fish lethal ID duplicated on original field notes (SJF25-03-06-05)</t>
  </si>
  <si>
    <t>Adipose not recorded.</t>
  </si>
  <si>
    <t>Adipose not recorded. Found dead in the live box.</t>
  </si>
  <si>
    <t>Error on the data sheet. This was written as a duplicate of SJF25-3-19-3; I offset the series to make up for it.</t>
  </si>
  <si>
    <t>Error on the data sheet. This was written as SJF25-3-19-4</t>
  </si>
  <si>
    <t>Error on the data sheet. This was written as SJF25-3-19-5</t>
  </si>
  <si>
    <t>JaJ, MDJ, JJ</t>
  </si>
  <si>
    <t>3 trout in the trap eating fry, 1 lamprey was caught too.</t>
  </si>
  <si>
    <t>MDJ, JaJ, JJ</t>
  </si>
  <si>
    <t>Rod's</t>
  </si>
  <si>
    <t>Cone jammed, not rotating. Fish were stuck inside the front of the cone.</t>
  </si>
  <si>
    <t>Kids</t>
  </si>
  <si>
    <t>JJ, MDJ</t>
  </si>
  <si>
    <t>JRAJ, MDJ</t>
  </si>
  <si>
    <t>JRAJ, MDJ, RJ</t>
  </si>
  <si>
    <t>MDJ, JRAJ</t>
  </si>
  <si>
    <t>RJ, MDJ, JRAJ</t>
  </si>
  <si>
    <t>large woody debris</t>
  </si>
  <si>
    <t>twigs and needles</t>
  </si>
  <si>
    <t>sand</t>
  </si>
  <si>
    <t>water overflowing from live box</t>
  </si>
  <si>
    <t>Lost in the bucket. Unsure about clip status.</t>
  </si>
  <si>
    <t>May be a partial hatchery clip</t>
  </si>
  <si>
    <t>No field DNA sample taken</t>
  </si>
  <si>
    <t>Some field data missing. Sampled by kids.</t>
  </si>
  <si>
    <t>SJ25-05-08-25</t>
  </si>
  <si>
    <t>Duplicated lethal tag?</t>
  </si>
  <si>
    <t>SJ25-05-09-01</t>
  </si>
  <si>
    <t>SJ24-01</t>
  </si>
  <si>
    <t>Lethal ID is incorrect</t>
  </si>
  <si>
    <t>SJ24-02</t>
  </si>
  <si>
    <t>SJ24-03</t>
  </si>
  <si>
    <t>SJ24-04</t>
  </si>
  <si>
    <t>SJ24-05</t>
  </si>
  <si>
    <t>SJ24-06</t>
  </si>
  <si>
    <t>30 mins</t>
  </si>
  <si>
    <t>Catch, mark, and release sheets not completed</t>
  </si>
  <si>
    <t>1hr</t>
  </si>
  <si>
    <t>50 mins</t>
  </si>
  <si>
    <t>No marking today</t>
  </si>
  <si>
    <t>Release sheet not completed</t>
  </si>
  <si>
    <t>Release sheet not completed. Assumption made that they were marked since the catch data is in the marked columns.</t>
  </si>
  <si>
    <t>FTF Box 30</t>
  </si>
  <si>
    <t>SJ Box A</t>
  </si>
  <si>
    <t>There were a lot of dead sticklebacks due to the divider (grate).</t>
  </si>
  <si>
    <t>14:45</t>
  </si>
  <si>
    <t>18:23</t>
  </si>
  <si>
    <t>17:40</t>
  </si>
  <si>
    <t>16:41</t>
  </si>
  <si>
    <t>17:30</t>
  </si>
  <si>
    <t>17:34</t>
  </si>
  <si>
    <t>13:15</t>
  </si>
  <si>
    <t>15:15</t>
  </si>
  <si>
    <t>12:34</t>
  </si>
  <si>
    <t>15:51</t>
  </si>
  <si>
    <t>10:53</t>
  </si>
  <si>
    <t>12:38</t>
  </si>
  <si>
    <t>11:18</t>
  </si>
  <si>
    <t>12:37</t>
  </si>
  <si>
    <t>10:52</t>
  </si>
  <si>
    <t>11:03</t>
  </si>
  <si>
    <t>FTF Box 26</t>
  </si>
  <si>
    <t>Not spinning. Sticks jammed in the cone.</t>
  </si>
  <si>
    <t>cone not spinning</t>
  </si>
  <si>
    <t>sticklebacks: 12 morts and 6-10 live.</t>
  </si>
  <si>
    <t>07:30</t>
  </si>
  <si>
    <t>Two mallards fishing nearby.</t>
  </si>
  <si>
    <t>No relevant info on data sheet.</t>
  </si>
  <si>
    <t>SJF24-05-28-01</t>
  </si>
  <si>
    <t>SJF24-05-28-02</t>
  </si>
  <si>
    <t>SJF24-05-28-03</t>
  </si>
  <si>
    <t>SJF24-05-28-04</t>
  </si>
  <si>
    <t>JJ, MDJ, KD, RJ, JJ</t>
  </si>
  <si>
    <t>10:21</t>
  </si>
  <si>
    <t>Sun, wind, &lt;125% cloud cover, warm</t>
  </si>
  <si>
    <t>Minor net snag mid set but fixed</t>
  </si>
  <si>
    <t>10:18</t>
  </si>
  <si>
    <t>cal cope male</t>
  </si>
  <si>
    <t>11:33</t>
  </si>
  <si>
    <t>PGM Mouth</t>
  </si>
  <si>
    <t>PGM "Mouth"</t>
  </si>
  <si>
    <t>LOTS</t>
  </si>
  <si>
    <t>Tried a shallow site close to the SJ mouth (new site) - pretty much pacific gateway. As close as possible. Too windy for Offshore A, set where wind a bit better.</t>
  </si>
  <si>
    <t>Need to add decimal to temp</t>
  </si>
  <si>
    <t>10:01</t>
  </si>
  <si>
    <t>11:52</t>
  </si>
  <si>
    <t>PRSJ-PRS4 Jap Rock</t>
  </si>
  <si>
    <t>SJ24-PRS079</t>
  </si>
  <si>
    <t>SJ24-PRS078</t>
  </si>
  <si>
    <t>SJ24-PRS077</t>
  </si>
  <si>
    <t>SJ24-PRS076</t>
  </si>
  <si>
    <t>SJ24-PRS075</t>
  </si>
  <si>
    <t>SJ24-PRS074</t>
  </si>
  <si>
    <t>SJ24-PRS073</t>
  </si>
  <si>
    <t>SJ24-PRS072</t>
  </si>
  <si>
    <t>SJ24-PRS071</t>
  </si>
  <si>
    <t>29May25-PRS-PRCD-1</t>
  </si>
  <si>
    <t>29May25-PRS-PGM "Mouth"-1</t>
  </si>
  <si>
    <t>12May25-PRS-Jap Rock-1</t>
  </si>
  <si>
    <t>12May25-PRS-Thrasher-1</t>
  </si>
  <si>
    <t>SJ24-PRS070</t>
  </si>
  <si>
    <t>SJ24-PRS069</t>
  </si>
  <si>
    <t>SJ24-PRS068</t>
  </si>
  <si>
    <t>SJ24-PRS067</t>
  </si>
  <si>
    <t>12May25-PRS-Offshore B-1</t>
  </si>
  <si>
    <t>12May25-PRS-Mill Bay-1</t>
  </si>
  <si>
    <t>JRAJ, RJ</t>
  </si>
  <si>
    <t>leaves etc</t>
  </si>
  <si>
    <t>16 dead stick's in center grate, 150-200+ stickys</t>
  </si>
  <si>
    <t>09:28</t>
  </si>
  <si>
    <t>08:25</t>
  </si>
  <si>
    <t>1 hr</t>
  </si>
  <si>
    <t>~1pm</t>
  </si>
  <si>
    <t>Sunny, hot</t>
  </si>
  <si>
    <t>Sunny, WINDY</t>
  </si>
  <si>
    <t xml:space="preserve">Butch's? </t>
  </si>
  <si>
    <t xml:space="preserve">KD went to do a beach seine set and sampling with PFN crew after too rough to finish purse seine day. Waiting on data from Dave Burt to enter. All data recorded on lethal sample tags and PFN Vertices app. </t>
  </si>
  <si>
    <t>SJ25-001</t>
  </si>
  <si>
    <t>SJ25-002</t>
  </si>
  <si>
    <t>SJ25-003</t>
  </si>
  <si>
    <t>SJ25-004</t>
  </si>
  <si>
    <t>SJ25-005</t>
  </si>
  <si>
    <t>SJ25-006</t>
  </si>
  <si>
    <t>SJ25-007</t>
  </si>
  <si>
    <t>SJ25-008</t>
  </si>
  <si>
    <t>SJ25-009</t>
  </si>
  <si>
    <t>SJ25-010</t>
  </si>
  <si>
    <t>SJ25-011</t>
  </si>
  <si>
    <t>SJ25-012</t>
  </si>
  <si>
    <t>SJ25-013</t>
  </si>
  <si>
    <t>SJ25-014</t>
  </si>
  <si>
    <t>SJ25-015</t>
  </si>
  <si>
    <t>2025A</t>
  </si>
  <si>
    <t>SJF25-02-28-06</t>
  </si>
  <si>
    <t>Lost one otolith</t>
  </si>
  <si>
    <t>sunny, overcast</t>
  </si>
  <si>
    <t>sunny</t>
  </si>
  <si>
    <t>JaJ, MDJ, JJ, KD</t>
  </si>
  <si>
    <t>PSJ-PRS A</t>
  </si>
  <si>
    <t>23Jun25-PRS-1</t>
  </si>
  <si>
    <t>23Jun25-PRS-2</t>
  </si>
  <si>
    <t>23Jun25-PRS-3</t>
  </si>
  <si>
    <t>23Jun25-PRS-4</t>
  </si>
  <si>
    <t>23Jun25-PRS-5</t>
  </si>
  <si>
    <t>Comparison of YSI on datasheet. Entered PFN YSI data in this database.</t>
  </si>
  <si>
    <t>SJ25-036</t>
  </si>
  <si>
    <t>SJ25-037</t>
  </si>
  <si>
    <t>SJ25-038</t>
  </si>
  <si>
    <t>SJ25-039</t>
  </si>
  <si>
    <t>SJ25-040</t>
  </si>
  <si>
    <t>SJ25-041</t>
  </si>
  <si>
    <t>SJ25-042</t>
  </si>
  <si>
    <t>SJ25-043</t>
  </si>
  <si>
    <t>SJ25-044</t>
  </si>
  <si>
    <t>SJ25-046</t>
  </si>
  <si>
    <t>SJ25-045</t>
  </si>
  <si>
    <t>SJ25-047</t>
  </si>
  <si>
    <t>SJ25-048</t>
  </si>
  <si>
    <t>SJ25-049</t>
  </si>
  <si>
    <t>SJ25-050</t>
  </si>
  <si>
    <t>Wound on gill</t>
  </si>
  <si>
    <t>SJ25-051</t>
  </si>
  <si>
    <t>SJ25-053</t>
  </si>
  <si>
    <t>SJ25-055</t>
  </si>
  <si>
    <t>SJ25-052</t>
  </si>
  <si>
    <t>SJ25-054</t>
  </si>
  <si>
    <t>SJ25-056</t>
  </si>
  <si>
    <t>SJ25-057</t>
  </si>
  <si>
    <t>SJ25-058</t>
  </si>
  <si>
    <t>SJ25-059</t>
  </si>
  <si>
    <t>SJ25-060</t>
  </si>
  <si>
    <t>SJ25-061</t>
  </si>
  <si>
    <t>SJ25-062</t>
  </si>
  <si>
    <t>SJ25-063</t>
  </si>
  <si>
    <t>SJ25-064</t>
  </si>
  <si>
    <t>SJ25-066</t>
  </si>
  <si>
    <t>SJ25-065</t>
  </si>
  <si>
    <t>Wound</t>
  </si>
  <si>
    <t>flounder</t>
  </si>
  <si>
    <t>SJ25-067</t>
  </si>
  <si>
    <t>SJ25-068</t>
  </si>
  <si>
    <t>SJ25-069</t>
  </si>
  <si>
    <t>RJ, JJ, JaJ, MDJ</t>
  </si>
  <si>
    <t>?</t>
  </si>
  <si>
    <t>SJ25-401</t>
  </si>
  <si>
    <t>regen adipose fin</t>
  </si>
  <si>
    <t>SJ25-404</t>
  </si>
  <si>
    <t>SJ25-405</t>
  </si>
  <si>
    <t>SJ25-406</t>
  </si>
  <si>
    <t>SJ25-407</t>
  </si>
  <si>
    <t>SJ25-408</t>
  </si>
  <si>
    <t>SJ25-409</t>
  </si>
  <si>
    <t>SJ25-410</t>
  </si>
  <si>
    <t>SJ25-411</t>
  </si>
  <si>
    <t>SJ25-412</t>
  </si>
  <si>
    <t>SJ25-413</t>
  </si>
  <si>
    <t>SJ25-414</t>
  </si>
  <si>
    <t>SJ25-415</t>
  </si>
  <si>
    <t>SJ25-416</t>
  </si>
  <si>
    <t>SJ25-417</t>
  </si>
  <si>
    <t>SJ25-418</t>
  </si>
  <si>
    <t>SJ25-419</t>
  </si>
  <si>
    <t>SJ25-421</t>
  </si>
  <si>
    <t>SJ25-422</t>
  </si>
  <si>
    <t>SJ25-423</t>
  </si>
  <si>
    <t>SJ25-424</t>
  </si>
  <si>
    <t>SJ25-425</t>
  </si>
  <si>
    <t>SJ25-426</t>
  </si>
  <si>
    <t>SJ25-427</t>
  </si>
  <si>
    <t>SJ25-428</t>
  </si>
  <si>
    <t>SJ25-429</t>
  </si>
  <si>
    <t>SJ25-430</t>
  </si>
  <si>
    <t>SJ25-431</t>
  </si>
  <si>
    <t>SJ25-432</t>
  </si>
  <si>
    <t>SJ25-433</t>
  </si>
  <si>
    <t>SJ25-434</t>
  </si>
  <si>
    <t>SJ25-435</t>
  </si>
  <si>
    <t>SJ25-436</t>
  </si>
  <si>
    <t>SJ25-437</t>
  </si>
  <si>
    <t>SJ25-438</t>
  </si>
  <si>
    <t>SJ25-439</t>
  </si>
  <si>
    <t>SJ25-440</t>
  </si>
  <si>
    <t>Count of frozen_lethal</t>
  </si>
  <si>
    <t>Count of Lethal Sample (Y/N)</t>
  </si>
  <si>
    <t>CN</t>
  </si>
  <si>
    <t>Lethal Sample (Y/N)</t>
  </si>
  <si>
    <t>BEACH SEINE FILE:</t>
  </si>
  <si>
    <t>24-05-27</t>
  </si>
  <si>
    <t>24-06-13</t>
  </si>
  <si>
    <t>24-06-14</t>
  </si>
  <si>
    <t>24-06-17</t>
  </si>
  <si>
    <t>24-06-24</t>
  </si>
  <si>
    <t>24-06-25</t>
  </si>
  <si>
    <t>24-06-26</t>
  </si>
  <si>
    <t>24-06-27</t>
  </si>
  <si>
    <t>24-07-02</t>
  </si>
  <si>
    <t>24-07-11</t>
  </si>
  <si>
    <t>24-07-12</t>
  </si>
  <si>
    <t>24-07-16</t>
  </si>
  <si>
    <t>24-07-23</t>
  </si>
  <si>
    <t>24-07-31</t>
  </si>
  <si>
    <t>24-08-31</t>
  </si>
  <si>
    <t>JRAJ, MDJ, RJ, JJ</t>
  </si>
  <si>
    <t>SJ25-441</t>
  </si>
  <si>
    <t>SJ25-442</t>
  </si>
  <si>
    <t>Adipose regrowth</t>
  </si>
  <si>
    <t>SJ25-443</t>
  </si>
  <si>
    <t>SJ25-444</t>
  </si>
  <si>
    <t>SJ25-445</t>
  </si>
  <si>
    <t>Took DNA to make sure it is a coho</t>
  </si>
  <si>
    <t>SJ25-446</t>
  </si>
  <si>
    <t>SJ25-447</t>
  </si>
  <si>
    <t>SJ25-448</t>
  </si>
  <si>
    <t>Stubby regrowth</t>
  </si>
  <si>
    <t>company_st_analysis</t>
  </si>
  <si>
    <t>Jonathan Ar hamabault</t>
  </si>
  <si>
    <t>Missing right Otolith</t>
  </si>
  <si>
    <t>Missing right otolith</t>
  </si>
  <si>
    <t>No clip (sample taken)</t>
  </si>
  <si>
    <t>SJ25-403</t>
  </si>
  <si>
    <t>SJ25-420</t>
  </si>
  <si>
    <t>Field notes say 421, lethal tag says 420</t>
  </si>
  <si>
    <t>Field notes has 430, lethal tag 431.</t>
  </si>
  <si>
    <t>overcast/foggy</t>
  </si>
  <si>
    <t>JJ, RJ, MDJ, JJ</t>
  </si>
  <si>
    <t>sunny/foggy</t>
  </si>
  <si>
    <t>sunny/windy</t>
  </si>
  <si>
    <t>SJ25-453</t>
  </si>
  <si>
    <t>SJ25-454</t>
  </si>
  <si>
    <t>SJ25-455</t>
  </si>
  <si>
    <t>SJ25-456</t>
  </si>
  <si>
    <t>SJ25-457</t>
  </si>
  <si>
    <t>SJ25-458</t>
  </si>
  <si>
    <t>SJ25-459</t>
  </si>
  <si>
    <t>SJ25-460</t>
  </si>
  <si>
    <t>SJ25-461</t>
  </si>
  <si>
    <t>SJ25-462</t>
  </si>
  <si>
    <t>SJ25-463</t>
  </si>
  <si>
    <t>SJ25-464</t>
  </si>
  <si>
    <t>SJ25-465</t>
  </si>
  <si>
    <t>SJ25-466</t>
  </si>
  <si>
    <t>SJ25-467</t>
  </si>
  <si>
    <t>SJ25-468</t>
  </si>
  <si>
    <t>SJ25-469</t>
  </si>
  <si>
    <t>SJ25-470</t>
  </si>
  <si>
    <t>SJ25-471</t>
  </si>
  <si>
    <t>SJ25-472</t>
  </si>
  <si>
    <t>SJ25-473</t>
  </si>
  <si>
    <t>SJ25-474</t>
  </si>
  <si>
    <t>SJ24-BS001</t>
  </si>
  <si>
    <t>SJ24-BS002</t>
  </si>
  <si>
    <t>SJ24-BS003</t>
  </si>
  <si>
    <t>SJ24-BS004</t>
  </si>
  <si>
    <t>SJ24-BS005</t>
  </si>
  <si>
    <t>SJ24-BS006</t>
  </si>
  <si>
    <t>SJ24-BS007</t>
  </si>
  <si>
    <t>SJ24-BS008</t>
  </si>
  <si>
    <t>SJ24-BS009</t>
  </si>
  <si>
    <t>SJ24-BS010</t>
  </si>
  <si>
    <t>SJ24-BS011</t>
  </si>
  <si>
    <t>SJ24-BS012</t>
  </si>
  <si>
    <t>SJ24-BS013</t>
  </si>
  <si>
    <t>SJ24-BS014</t>
  </si>
  <si>
    <t>SJ24-BS015</t>
  </si>
  <si>
    <t>SJ24-BS016</t>
  </si>
  <si>
    <t>SJ24-BS017</t>
  </si>
  <si>
    <t>SJ24-BS018</t>
  </si>
  <si>
    <t>SJ24-BS019</t>
  </si>
  <si>
    <t>SJ24-BS020</t>
  </si>
  <si>
    <t>SJ24-BS021</t>
  </si>
  <si>
    <t>SJ24-BS022</t>
  </si>
  <si>
    <t>SJ24-BS023</t>
  </si>
  <si>
    <t>SJ24-BS024</t>
  </si>
  <si>
    <t>SJ24-BS025</t>
  </si>
  <si>
    <t>SJ24-BS026</t>
  </si>
  <si>
    <t>SJ24-BS027</t>
  </si>
  <si>
    <t>SJ24-BS028</t>
  </si>
  <si>
    <t>SJ24-BS029</t>
  </si>
  <si>
    <t>SJ24-BS030</t>
  </si>
  <si>
    <t>SJ24-BS031</t>
  </si>
  <si>
    <t>SJ24-BS032</t>
  </si>
  <si>
    <t>SJ24-BS033</t>
  </si>
  <si>
    <t>SJ24-BS034</t>
  </si>
  <si>
    <t>SJ24-BS035</t>
  </si>
  <si>
    <t>SJ24-BS036</t>
  </si>
  <si>
    <t>SJ24-BS037</t>
  </si>
  <si>
    <t>SJ24-BS038</t>
  </si>
  <si>
    <t>SJ24-BS039</t>
  </si>
  <si>
    <t>SJ24-BS040</t>
  </si>
  <si>
    <t>SJ24-BS041</t>
  </si>
  <si>
    <t>SJ24-BS042</t>
  </si>
  <si>
    <t>SJ24-BS043</t>
  </si>
  <si>
    <t>SJ24-BS044</t>
  </si>
  <si>
    <t>SJ24-BS046</t>
  </si>
  <si>
    <t>SJ24-BS047</t>
  </si>
  <si>
    <t>SJ24-BS048</t>
  </si>
  <si>
    <t>SJ24-BS049</t>
  </si>
  <si>
    <t>SJ24-BS050</t>
  </si>
  <si>
    <t>SJ24-BS045</t>
  </si>
  <si>
    <t>SJ24-BS051</t>
  </si>
  <si>
    <t>SJ24-BS052</t>
  </si>
  <si>
    <t>SJ24-BS053</t>
  </si>
  <si>
    <t>SJ24-BS054</t>
  </si>
  <si>
    <t>SJ24-BS055</t>
  </si>
  <si>
    <t>SJ24-BS056</t>
  </si>
  <si>
    <t>SJ24-BS057</t>
  </si>
  <si>
    <t>SJ24-BS058</t>
  </si>
  <si>
    <t>SJ24-BS059</t>
  </si>
  <si>
    <t>SJ24-BS060</t>
  </si>
  <si>
    <t>SJ24-BS061</t>
  </si>
  <si>
    <t>SJ24-BS062</t>
  </si>
  <si>
    <t>SJ24-BS063</t>
  </si>
  <si>
    <t>SJ24-BS064</t>
  </si>
  <si>
    <t>SJ24-BS065</t>
  </si>
  <si>
    <t>SJ24-BS066</t>
  </si>
  <si>
    <t>SJ24-BS067</t>
  </si>
  <si>
    <t>SJ24-BS068</t>
  </si>
  <si>
    <t>SJ24-BS069</t>
  </si>
  <si>
    <t>SJ24-BS070</t>
  </si>
  <si>
    <t>SJ24-BS071</t>
  </si>
  <si>
    <t>SJ24-BS072</t>
  </si>
  <si>
    <t>SJ24-BS073</t>
  </si>
  <si>
    <t>SJ24-BS074</t>
  </si>
  <si>
    <t>SJ24-BS075</t>
  </si>
  <si>
    <t>SJ24-BS076</t>
  </si>
  <si>
    <t>SJ24-BS077</t>
  </si>
  <si>
    <t>SJ24-BS078</t>
  </si>
  <si>
    <t>SJ24-BS079</t>
  </si>
  <si>
    <t>SJ24-BS080</t>
  </si>
  <si>
    <t>SJ24-PRS101</t>
  </si>
  <si>
    <t>SJ24-PRS102</t>
  </si>
  <si>
    <t>SJ24-PRS103</t>
  </si>
  <si>
    <t>SJ24-PRS104</t>
  </si>
  <si>
    <t>SJ24-PRS105</t>
  </si>
  <si>
    <t>SJ24-PRS106</t>
  </si>
  <si>
    <t>SJ24-PRS107</t>
  </si>
  <si>
    <t>SJ24-PRS108</t>
  </si>
  <si>
    <t>SJ24-PRS109</t>
  </si>
  <si>
    <t>SJ24-PRS110</t>
  </si>
  <si>
    <t>SJ24-PRS111</t>
  </si>
  <si>
    <t>SJ24-PRS112</t>
  </si>
  <si>
    <t>SJ24-PRS113</t>
  </si>
  <si>
    <t>SJ24-PRS114</t>
  </si>
  <si>
    <t>SJ24-PRS115</t>
  </si>
  <si>
    <t>SJ24-PRS116</t>
  </si>
  <si>
    <t>SJ24-PRS117</t>
  </si>
  <si>
    <t>SJ24-PRS118</t>
  </si>
  <si>
    <t>SJ24-PRS119</t>
  </si>
  <si>
    <t>SJ24-PRS120</t>
  </si>
  <si>
    <t>SJ24-PRS121</t>
  </si>
  <si>
    <t>SJ24-PRS122</t>
  </si>
  <si>
    <t>SJ24-PRS123</t>
  </si>
  <si>
    <t>SJ24-PRS124</t>
  </si>
  <si>
    <t>SJ24-PRS125</t>
  </si>
  <si>
    <t>SJ24-PRS126</t>
  </si>
  <si>
    <t>SJ24-PRS127</t>
  </si>
  <si>
    <t>SJ24-PRS128</t>
  </si>
  <si>
    <t>SJ24-BS091</t>
  </si>
  <si>
    <t>SJ24-BS092</t>
  </si>
  <si>
    <t>SJ24-BS093</t>
  </si>
  <si>
    <t>SJ24-BS094</t>
  </si>
  <si>
    <t>SJ24-BS095</t>
  </si>
  <si>
    <t>SJ24-BS096</t>
  </si>
  <si>
    <t>SJ24-BS097</t>
  </si>
  <si>
    <t>SJ24-BS098</t>
  </si>
  <si>
    <t>SJ24-BS081</t>
  </si>
  <si>
    <t>SJ24-BS082</t>
  </si>
  <si>
    <t>SJ24-BS083</t>
  </si>
  <si>
    <t>SJ24-BS084</t>
  </si>
  <si>
    <t>SJ24-BS085</t>
  </si>
  <si>
    <t>SJ24-BS086</t>
  </si>
  <si>
    <t>SJ24-BS087</t>
  </si>
  <si>
    <t>SJ24-BS088</t>
  </si>
  <si>
    <t>SJ24-BS089</t>
  </si>
  <si>
    <t>SJ24-BS090</t>
  </si>
  <si>
    <t>SJ24-BS099</t>
  </si>
  <si>
    <t>SJ24-BS100</t>
  </si>
  <si>
    <t>SJ24-BS101</t>
  </si>
  <si>
    <t>SJ24-BS102</t>
  </si>
  <si>
    <t>SJ24-BS103</t>
  </si>
  <si>
    <t>SJ24-BS104</t>
  </si>
  <si>
    <t>SJ24-BS105</t>
  </si>
  <si>
    <t>SJ24-BS106</t>
  </si>
  <si>
    <t>SJ24-BS107</t>
  </si>
  <si>
    <t>SJ24-BS108</t>
  </si>
  <si>
    <t>SJ24-BS109</t>
  </si>
  <si>
    <t>SJ24-BS110</t>
  </si>
  <si>
    <t>SJ24-BS111</t>
  </si>
  <si>
    <t>SJ24-BS112</t>
  </si>
  <si>
    <t>SJ24-BS113</t>
  </si>
  <si>
    <t>SJ24-BS114</t>
  </si>
  <si>
    <t>SJ24-BS115</t>
  </si>
  <si>
    <t>SJ24-BS116</t>
  </si>
  <si>
    <t>SJ24-BS117</t>
  </si>
  <si>
    <t>SJ24-BS118</t>
  </si>
  <si>
    <t>SJ24-BS119</t>
  </si>
  <si>
    <t>SJ24-BS120</t>
  </si>
  <si>
    <t>SJ24-BS121</t>
  </si>
  <si>
    <t>SJ24-BS122</t>
  </si>
  <si>
    <t>SJ24-BS123</t>
  </si>
  <si>
    <t>SJ24-BS124</t>
  </si>
  <si>
    <t>SJ24-BS125</t>
  </si>
  <si>
    <t>SJ24-BS126</t>
  </si>
  <si>
    <t>SJ24-BS137</t>
  </si>
  <si>
    <t>SJ24-BS138</t>
  </si>
  <si>
    <t>SJ24-BS139</t>
  </si>
  <si>
    <t>SJ24-BS140</t>
  </si>
  <si>
    <t>SJ24-BS141</t>
  </si>
  <si>
    <t>SJ24-BS142</t>
  </si>
  <si>
    <t>SJ24-BS143</t>
  </si>
  <si>
    <t>SJ24-BS144</t>
  </si>
  <si>
    <t>SJ24-BS145</t>
  </si>
  <si>
    <t>SJ24-BS146</t>
  </si>
  <si>
    <t>SJ24-BS127</t>
  </si>
  <si>
    <t>SJ24-BS128</t>
  </si>
  <si>
    <t>SJ24-BS129</t>
  </si>
  <si>
    <t>SJ24-BS130</t>
  </si>
  <si>
    <t>SJ24-BS131</t>
  </si>
  <si>
    <t>SJ24-BS132</t>
  </si>
  <si>
    <t>SJ24-BS133</t>
  </si>
  <si>
    <t>SJ24-BS134</t>
  </si>
  <si>
    <t>SJ24-BS135</t>
  </si>
  <si>
    <t>SJ24-BS136</t>
  </si>
  <si>
    <t>SJ24-BS147</t>
  </si>
  <si>
    <t>SJ24-BS148</t>
  </si>
  <si>
    <t>SJ24-BS149</t>
  </si>
  <si>
    <t>SJ24-BS150</t>
  </si>
  <si>
    <t>SJ24-BS151</t>
  </si>
  <si>
    <t>SJ24-BS152</t>
  </si>
  <si>
    <t>SJ24-BS153</t>
  </si>
  <si>
    <t>SJ24-BS154</t>
  </si>
  <si>
    <t>SJ24-BS155</t>
  </si>
  <si>
    <t>SJ24-BS156</t>
  </si>
  <si>
    <t>SJ24-BS157</t>
  </si>
  <si>
    <t>SJ24-BS158</t>
  </si>
  <si>
    <t>SJ24-BS159</t>
  </si>
  <si>
    <t>SJ24-BS160</t>
  </si>
  <si>
    <t>SJ24-BS161</t>
  </si>
  <si>
    <t>SJ24-BS162</t>
  </si>
  <si>
    <t>SJ24-BS163</t>
  </si>
  <si>
    <t>SJ24-BS164</t>
  </si>
  <si>
    <t>SJ24-BS165</t>
  </si>
  <si>
    <t>SJ24-BS166</t>
  </si>
  <si>
    <t>SJ24-BS167</t>
  </si>
  <si>
    <t>SJ24-BS168</t>
  </si>
  <si>
    <t>SJ24-BS169</t>
  </si>
  <si>
    <t>SJ24-BS170</t>
  </si>
  <si>
    <t>SJ24-BS171</t>
  </si>
  <si>
    <t>SJ24-BS172</t>
  </si>
  <si>
    <t>SJ24-BS173</t>
  </si>
  <si>
    <t>SJ24-BS174</t>
  </si>
  <si>
    <t>SJ24-BS175</t>
  </si>
  <si>
    <t>SJ24-BS176</t>
  </si>
  <si>
    <t>SJ24-BS177</t>
  </si>
  <si>
    <t>SJ24-BS178</t>
  </si>
  <si>
    <t>SJ24-BS179</t>
  </si>
  <si>
    <t>SJ24-BS180</t>
  </si>
  <si>
    <t>SJ24-BS181</t>
  </si>
  <si>
    <t>SJ24-BS182</t>
  </si>
  <si>
    <t>SJ24-BS183</t>
  </si>
  <si>
    <t>SJ24-BS184</t>
  </si>
  <si>
    <t>SJ24-BS185</t>
  </si>
  <si>
    <t>SJ24-BS186</t>
  </si>
  <si>
    <t>SJ24-BS187</t>
  </si>
  <si>
    <t>SJ24-BS188</t>
  </si>
  <si>
    <t>SJ24-BS189</t>
  </si>
  <si>
    <t>SJ24-BS190</t>
  </si>
  <si>
    <t>SJ24-BS191</t>
  </si>
  <si>
    <t>SJ24-BS192</t>
  </si>
  <si>
    <t>SJ24-BS193</t>
  </si>
  <si>
    <t>SJ24-BS194</t>
  </si>
  <si>
    <t>SJ24-BS195</t>
  </si>
  <si>
    <t>SJ24-BS196</t>
  </si>
  <si>
    <t>SJ24-BS197</t>
  </si>
  <si>
    <t>SJ24-BS198</t>
  </si>
  <si>
    <t>SJ24-BS199</t>
  </si>
  <si>
    <t>SJ24-BS200</t>
  </si>
  <si>
    <t>SJ24-BS201</t>
  </si>
  <si>
    <t>SJ24-BS202</t>
  </si>
  <si>
    <t>SJ24-BS203</t>
  </si>
  <si>
    <t>SJ24-BS204</t>
  </si>
  <si>
    <t>SJ24-BS205</t>
  </si>
  <si>
    <t>SJ24-BS206</t>
  </si>
  <si>
    <t>SJ24-BS207</t>
  </si>
  <si>
    <t>SJ24-BS208</t>
  </si>
  <si>
    <t>SJ24-BS209</t>
  </si>
  <si>
    <t>SJ24-BS210</t>
  </si>
  <si>
    <t>SJ24-BS211</t>
  </si>
  <si>
    <t>SJ24-BS212</t>
  </si>
  <si>
    <t>SJ24-BS213</t>
  </si>
  <si>
    <t>SJ24-BS214</t>
  </si>
  <si>
    <t>SJ24-BS215</t>
  </si>
  <si>
    <t>SJ24-BS216</t>
  </si>
  <si>
    <t>SJ24-BS217</t>
  </si>
  <si>
    <t>SJ24-BS218</t>
  </si>
  <si>
    <t>SJ24-BS219</t>
  </si>
  <si>
    <t>SJ24-BS220</t>
  </si>
  <si>
    <t>SJ24-BS221</t>
  </si>
  <si>
    <t>SJ24-BS222</t>
  </si>
  <si>
    <t>SJ24-BS223</t>
  </si>
  <si>
    <t>SJ24-BS224</t>
  </si>
  <si>
    <t>SJ24-BS225</t>
  </si>
  <si>
    <t>SJ24-BS226</t>
  </si>
  <si>
    <t>SJ24-BS227</t>
  </si>
  <si>
    <t>SJ24-BS228</t>
  </si>
  <si>
    <t>SJ24-BS229</t>
  </si>
  <si>
    <t>SJ24-BS230</t>
  </si>
  <si>
    <t>SJ24-BS231</t>
  </si>
  <si>
    <t>SJ24-BS232</t>
  </si>
  <si>
    <t>SJ24-BS233</t>
  </si>
  <si>
    <t>SJ24-BS234</t>
  </si>
  <si>
    <t>SJ24-BS235</t>
  </si>
  <si>
    <t>SJ24-BS236</t>
  </si>
  <si>
    <t>SJ24-BS237</t>
  </si>
  <si>
    <t>SJ24-BS238</t>
  </si>
  <si>
    <t>SJ24-BS239</t>
  </si>
  <si>
    <t>SJ24-BS240</t>
  </si>
  <si>
    <t>SJ24-PRS201</t>
  </si>
  <si>
    <t>SJ24-PRS202</t>
  </si>
  <si>
    <t>SJ24-PRS203</t>
  </si>
  <si>
    <t>SJ24-PRS204</t>
  </si>
  <si>
    <t>SJ24-PRS205</t>
  </si>
  <si>
    <t>SJ24-PRS206</t>
  </si>
  <si>
    <t>SJ24-PRS207</t>
  </si>
  <si>
    <t>SJ24-PRS208</t>
  </si>
  <si>
    <t>SJ24-PRS209</t>
  </si>
  <si>
    <t>SJ24-PRS210</t>
  </si>
  <si>
    <t>SJ24-PRS211</t>
  </si>
  <si>
    <t>SJ24-PRS212</t>
  </si>
  <si>
    <t>SJ24-PRS213</t>
  </si>
  <si>
    <t>SJ24-PRS214</t>
  </si>
  <si>
    <t>SJ24-PRS215</t>
  </si>
  <si>
    <t>SJ24-PRS216</t>
  </si>
  <si>
    <t>SJ24-PRS217</t>
  </si>
  <si>
    <t>SJ24-PRS218</t>
  </si>
  <si>
    <t>SJ24-PRS219</t>
  </si>
  <si>
    <t>SJ24-PRS220</t>
  </si>
  <si>
    <t>SJ24-PRS221</t>
  </si>
  <si>
    <t>SJ24-BS301</t>
  </si>
  <si>
    <t>SJ24-BS302</t>
  </si>
  <si>
    <t>SJ24-BS303</t>
  </si>
  <si>
    <t>SJ24-BS304</t>
  </si>
  <si>
    <t>SJ24-PRS222</t>
  </si>
  <si>
    <t>SJ24-PRS223</t>
  </si>
  <si>
    <t>SJ24-PRS224</t>
  </si>
  <si>
    <t>SJ24-PRS225</t>
  </si>
  <si>
    <t>SJ24-PRS226</t>
  </si>
  <si>
    <t>SJ24-PRS227</t>
  </si>
  <si>
    <t>SJ24-PRS228</t>
  </si>
  <si>
    <t>SJ24-PRS229</t>
  </si>
  <si>
    <t>SJ24-PRS230</t>
  </si>
  <si>
    <t>SJ24-PRS233</t>
  </si>
  <si>
    <t>SJ24-PRS234</t>
  </si>
  <si>
    <t>SJ24-PRS235</t>
  </si>
  <si>
    <t>SJ24-PRS236</t>
  </si>
  <si>
    <t>SJ24-PRS237</t>
  </si>
  <si>
    <t>SJ24-BS324</t>
  </si>
  <si>
    <t>SJ24-BS325</t>
  </si>
  <si>
    <t>SJ24-BS326</t>
  </si>
  <si>
    <t>SJ24-BS327</t>
  </si>
  <si>
    <t>SJ24-BS328</t>
  </si>
  <si>
    <t>SJ24-BS329</t>
  </si>
  <si>
    <t>SJ24-BS330</t>
  </si>
  <si>
    <t>SJ24-BS331</t>
  </si>
  <si>
    <t>SJ24-BS332</t>
  </si>
  <si>
    <t>SJ24-BS333</t>
  </si>
  <si>
    <t>SJ24-BS335</t>
  </si>
  <si>
    <t>SJ24-BS336</t>
  </si>
  <si>
    <t>SJ24-BS337</t>
  </si>
  <si>
    <t>SJ24-BS338</t>
  </si>
  <si>
    <t>SJ24-BS339</t>
  </si>
  <si>
    <t>SJ24-BS340</t>
  </si>
  <si>
    <t>SJ24-BS341</t>
  </si>
  <si>
    <t>SJ24-BS342</t>
  </si>
  <si>
    <t>SJ24-BS343</t>
  </si>
  <si>
    <t>SJ24-BS344</t>
  </si>
  <si>
    <t>SJ24-BS345</t>
  </si>
  <si>
    <t>SJ24-BS346</t>
  </si>
  <si>
    <t>SJ24-BS347</t>
  </si>
  <si>
    <t>SJ24-BS348</t>
  </si>
  <si>
    <t>SJ24-BS349</t>
  </si>
  <si>
    <t>SJ24-BS350</t>
  </si>
  <si>
    <t>SJ24-BS351</t>
  </si>
  <si>
    <t>SJ24-BS352</t>
  </si>
  <si>
    <t>SJ24-BS353</t>
  </si>
  <si>
    <t>SJ24-BS354</t>
  </si>
  <si>
    <t>SJ24-BS355</t>
  </si>
  <si>
    <t>SJ24-BS356</t>
  </si>
  <si>
    <t>SJ24-BS357</t>
  </si>
  <si>
    <t>SJ24-BS358</t>
  </si>
  <si>
    <t>SJ24-BS359</t>
  </si>
  <si>
    <t>SJ24-BS360</t>
  </si>
  <si>
    <t>SJ24-BS361</t>
  </si>
  <si>
    <t>SJ24-BS362</t>
  </si>
  <si>
    <t>SJ24-BS363</t>
  </si>
  <si>
    <t>Tag not present. Must be with the fish.</t>
  </si>
  <si>
    <t>Died in the net. Took as a lethal.</t>
  </si>
  <si>
    <t>uncertain ID</t>
  </si>
  <si>
    <t>Butch's dock</t>
  </si>
  <si>
    <t>Zootaxy</t>
  </si>
  <si>
    <t>Biologica</t>
  </si>
  <si>
    <t>Samples shipped that aren't in the database</t>
  </si>
  <si>
    <t>Number</t>
  </si>
  <si>
    <t>SJ24m-PRS463</t>
  </si>
  <si>
    <t>Comment</t>
  </si>
  <si>
    <t>Present on COC but not in the data</t>
  </si>
  <si>
    <t>Present on the COC three times. One of them must be 471</t>
  </si>
  <si>
    <t>410 was shipped to Biologica but the data has it as 409. Field entry error?</t>
  </si>
  <si>
    <t>431 was shipped to Biologica but the data has it as 430. Field entry error?</t>
  </si>
  <si>
    <t>420 was shipped to Biologica but the data has it as 421. Field entry error?</t>
  </si>
  <si>
    <t>Jonathan</t>
  </si>
  <si>
    <t>SJF25-3-18-1</t>
  </si>
  <si>
    <t>SJF25-3-18-2</t>
  </si>
  <si>
    <t>SJF25-3-18-3</t>
  </si>
  <si>
    <t>Was shipped to Zootaxy but not in our database</t>
  </si>
  <si>
    <t>SJ25-016</t>
  </si>
  <si>
    <t>SJ25-017</t>
  </si>
  <si>
    <t>SJ25-018</t>
  </si>
  <si>
    <t>SJ25-019</t>
  </si>
  <si>
    <t>SJ25-020</t>
  </si>
  <si>
    <t>SJ25-021</t>
  </si>
  <si>
    <t>SJ25-022</t>
  </si>
  <si>
    <t>SJ25-023</t>
  </si>
  <si>
    <t>SJ25-024</t>
  </si>
  <si>
    <t>SJ25-025</t>
  </si>
  <si>
    <t>SJ25-026</t>
  </si>
  <si>
    <t>SJ25-027</t>
  </si>
  <si>
    <t>SJ25-028</t>
  </si>
  <si>
    <t>SJ25-029</t>
  </si>
  <si>
    <t>SJ25-030</t>
  </si>
  <si>
    <t>SJ25-031</t>
  </si>
  <si>
    <t>SJ25-032</t>
  </si>
  <si>
    <t>SJ25-033</t>
  </si>
  <si>
    <t>SJ25-034</t>
  </si>
  <si>
    <t>SJ25-035</t>
  </si>
  <si>
    <t>Clipped Coho for ID</t>
  </si>
  <si>
    <t>Low amount of detail. Found partial data sheets.</t>
  </si>
  <si>
    <t>SJ24-BS367</t>
  </si>
  <si>
    <t>SJ24-BS368</t>
  </si>
  <si>
    <t>SJ24-BS369</t>
  </si>
  <si>
    <t>BS03</t>
  </si>
  <si>
    <t>BS07</t>
  </si>
  <si>
    <t>BS24</t>
  </si>
  <si>
    <t>SJ24-BS364</t>
  </si>
  <si>
    <t>SJ24-BS365</t>
  </si>
  <si>
    <t>SJ24-BS366</t>
  </si>
  <si>
    <t>BS13</t>
  </si>
  <si>
    <t xml:space="preserve">KD: had to revise these counts as they didn't align with biosampling data. Math is on the raw data scan. </t>
  </si>
  <si>
    <t>oto_sent_to_IOS?</t>
  </si>
  <si>
    <t>Yes - Batch 1 Nov 2024</t>
  </si>
  <si>
    <t>Batch 2 candidate</t>
  </si>
  <si>
    <t>SJF25-03-04-01</t>
  </si>
  <si>
    <t>SJF25-03-04-02</t>
  </si>
  <si>
    <t>SJF25-03-04-03</t>
  </si>
  <si>
    <t>SJF25-03-04-04</t>
  </si>
  <si>
    <t>SJF25-03-04-05</t>
  </si>
  <si>
    <t>SJF25-03-05-01</t>
  </si>
  <si>
    <t>SJF25-03-05-02</t>
  </si>
  <si>
    <t>SJF25-03-05-03</t>
  </si>
  <si>
    <t>SJF25-03-05-04</t>
  </si>
  <si>
    <t>SJF25-03-05-05</t>
  </si>
  <si>
    <t>SJF25-03-05-06</t>
  </si>
  <si>
    <t>SJF25-03-05-07</t>
  </si>
  <si>
    <t>SJF25-03-12-01</t>
  </si>
  <si>
    <t>SJF25-03-12-02</t>
  </si>
  <si>
    <t>SJF25-03-12-03</t>
  </si>
  <si>
    <t>SJF25-03-12-04</t>
  </si>
  <si>
    <t>SJF25-03-12-05</t>
  </si>
  <si>
    <t>SJF25-03-13-01</t>
  </si>
  <si>
    <t>SJF25-03-13-02</t>
  </si>
  <si>
    <t>SJF25-03-13-03</t>
  </si>
  <si>
    <t>SJF25-03-19-01</t>
  </si>
  <si>
    <t>SJF25-03-19-02</t>
  </si>
  <si>
    <t>SJF25-03-19-03</t>
  </si>
  <si>
    <t>SJF25-03-19-04</t>
  </si>
  <si>
    <t>SJF25-03-19-05</t>
  </si>
  <si>
    <t>SJF25-03-19-06</t>
  </si>
  <si>
    <t>SJ25-05-06-01</t>
  </si>
  <si>
    <t>SJ25-05-06-02</t>
  </si>
  <si>
    <t>SJ25-05-06-03</t>
  </si>
  <si>
    <t>SJ25-05-06-04</t>
  </si>
  <si>
    <t>JJ, JJ, RJ, KDJ, KD</t>
  </si>
  <si>
    <t>Millbay</t>
  </si>
  <si>
    <t>PS-B</t>
  </si>
  <si>
    <t>chinook/coho</t>
  </si>
  <si>
    <t>SJ25-477</t>
  </si>
  <si>
    <t>SJ25-478</t>
  </si>
  <si>
    <t>SJ25-479</t>
  </si>
  <si>
    <t>SJ25-480</t>
  </si>
  <si>
    <t>SJ25-481</t>
  </si>
  <si>
    <t>SJ25-482</t>
  </si>
  <si>
    <t>SJ25-483</t>
  </si>
  <si>
    <t>SJ25-484</t>
  </si>
  <si>
    <t>SJ25-485</t>
  </si>
  <si>
    <t>SJ25-486</t>
  </si>
  <si>
    <t>SJ25-487</t>
  </si>
  <si>
    <t>SJ25-488</t>
  </si>
  <si>
    <t>SJ25-489</t>
  </si>
  <si>
    <t>Partial Clip</t>
  </si>
  <si>
    <t>SJ25-490</t>
  </si>
  <si>
    <t>SJ25-491</t>
  </si>
  <si>
    <t>SJ25-492</t>
  </si>
  <si>
    <t>SJ25-493</t>
  </si>
  <si>
    <t>SJ25-494</t>
  </si>
  <si>
    <t>SJ25-495</t>
  </si>
  <si>
    <t>SJ25-496</t>
  </si>
  <si>
    <t>SJ25-497</t>
  </si>
  <si>
    <t>SJ25-498</t>
  </si>
  <si>
    <t>SJ25-499</t>
  </si>
  <si>
    <t>SJ25-500</t>
  </si>
  <si>
    <t>SJ25-101</t>
  </si>
  <si>
    <t>SJ25-102</t>
  </si>
  <si>
    <t>SJ25-103</t>
  </si>
  <si>
    <t>SJ25-104</t>
  </si>
  <si>
    <t>SJ25-105</t>
  </si>
  <si>
    <t>SJ25-106</t>
  </si>
  <si>
    <t>SJ25-107</t>
  </si>
  <si>
    <t>SJ25-108</t>
  </si>
  <si>
    <t>Jonathan A</t>
  </si>
  <si>
    <t>2025B</t>
  </si>
  <si>
    <t>Lethal tag written as SJ24-472</t>
  </si>
  <si>
    <t>Data says not a lethal, but I have a fish with this number</t>
  </si>
  <si>
    <t>Lethal tag written as SJ25-458</t>
  </si>
  <si>
    <t xml:space="preserve"> </t>
  </si>
  <si>
    <t>Nadia/Jonathan Archambault</t>
  </si>
  <si>
    <t>RST otolith Nicole</t>
  </si>
  <si>
    <t>SJF25-02-28-03</t>
  </si>
  <si>
    <t>SJF25-03-05-08</t>
  </si>
  <si>
    <t>2025=09-08</t>
  </si>
  <si>
    <t>SJF25-3-5-8</t>
  </si>
  <si>
    <t>SJF25-3-12-5</t>
  </si>
  <si>
    <t>DNA_Submission_File</t>
  </si>
  <si>
    <t>Vial might be empty? Some potential sample in there…</t>
  </si>
  <si>
    <t>no - empty</t>
  </si>
  <si>
    <t>DUPLICATE IDs</t>
  </si>
  <si>
    <t>y - BS white box</t>
  </si>
  <si>
    <t>y- PRS box 1/2</t>
  </si>
  <si>
    <t>y - PRS box 2/2</t>
  </si>
  <si>
    <t>BS24 WCT</t>
  </si>
  <si>
    <t>~3pm</t>
  </si>
  <si>
    <t>Nadia Plamondon</t>
  </si>
  <si>
    <t>Nadia labelled this incorrectly as SJ25-02-07-03</t>
  </si>
  <si>
    <t>SJF25-03-05-09</t>
  </si>
  <si>
    <t>SJ25-451</t>
  </si>
  <si>
    <t>SJ25-072</t>
  </si>
  <si>
    <t>SJ25-449</t>
  </si>
  <si>
    <t>SJ25-077</t>
  </si>
  <si>
    <t>SJ25-073</t>
  </si>
  <si>
    <t>SJ25-070</t>
  </si>
  <si>
    <t>SJ25-450</t>
  </si>
  <si>
    <t>SJ25-074</t>
  </si>
  <si>
    <t>SJ25-071</t>
  </si>
  <si>
    <t>SJ25-076</t>
  </si>
  <si>
    <t>SJ25-075</t>
  </si>
  <si>
    <t>stomach_results_received</t>
  </si>
  <si>
    <t>Yes</t>
  </si>
  <si>
    <t>No</t>
  </si>
  <si>
    <t>Maybe one of the -03-28-04 duplicates</t>
  </si>
  <si>
    <t>Two 03-28-04 duplicates</t>
  </si>
  <si>
    <t>Yes, assume this is SJF24-04-04-01</t>
  </si>
  <si>
    <r>
      <t>Yes. Assume Nadia transcription error. She wrote 02-</t>
    </r>
    <r>
      <rPr>
        <b/>
        <u/>
        <sz val="10"/>
        <rFont val="Arial"/>
        <family val="2"/>
      </rPr>
      <t>0</t>
    </r>
    <r>
      <rPr>
        <sz val="10"/>
        <rFont val="Arial"/>
        <family val="2"/>
      </rPr>
      <t>7-03. Would not have collected samples Feb 7.</t>
    </r>
  </si>
  <si>
    <t>Yes. Think this was a Jonathan analysis, maybe typo. He has in 04-28-02 but that doesn't exist.</t>
  </si>
  <si>
    <t xml:space="preserve">Yes. Assumed zent to Zootaxy, but wasn't entered as such initially. We received results for this sample from Nadia. </t>
  </si>
  <si>
    <t>Yes, but duplicates sent. Data for both 206A and 206B returned</t>
  </si>
  <si>
    <t>Received BS162 back</t>
  </si>
  <si>
    <t xml:space="preserve">Yes. Maybe had two 182 samples..? </t>
  </si>
  <si>
    <t>Received BS305 back</t>
  </si>
  <si>
    <t>Received BS335 back</t>
  </si>
  <si>
    <t>SJ24m-PRS053</t>
  </si>
  <si>
    <t>SJ24m-PRS057</t>
  </si>
  <si>
    <t>SJ24m-PRS060</t>
  </si>
  <si>
    <t>SJ24m-PRS063</t>
  </si>
  <si>
    <t>SJ24m-PRS066</t>
  </si>
  <si>
    <t>Duplicate, maybe did not exist (or all rolled into 470)</t>
  </si>
  <si>
    <t>Awaiting results - Dec 2025?</t>
  </si>
  <si>
    <t>Unknown</t>
  </si>
  <si>
    <t>Missing</t>
  </si>
  <si>
    <t>Time taken 12:49; no lethal tag. DNA sample collected in denatured EtOH, no good.</t>
  </si>
  <si>
    <t>Time taken 13:25; This smolt looks like a chinook to Tom and myself, we might be wrong on that so please let us know if we are right or wrong Thx.  DNA sample collected in denatured EtOH, no good.</t>
  </si>
  <si>
    <t>Height recorded as if it was a lethal, but no lethal number is listed.</t>
  </si>
  <si>
    <t>SJF25-03-18-01</t>
  </si>
  <si>
    <t>SJF25-03-18-02</t>
  </si>
  <si>
    <t>Bloody eye and mouth</t>
  </si>
  <si>
    <t>PFN crew</t>
  </si>
  <si>
    <t>BS09</t>
  </si>
  <si>
    <t>july 21 2025</t>
  </si>
  <si>
    <t>BS06?</t>
  </si>
  <si>
    <t>DNA vials not recorded, no record for lethals taken. Written BS07 on data sheet</t>
  </si>
  <si>
    <t>sub-adult</t>
  </si>
  <si>
    <t>P9629</t>
  </si>
  <si>
    <t>BS03B</t>
  </si>
  <si>
    <t>BS06</t>
  </si>
  <si>
    <t>BS17</t>
  </si>
  <si>
    <t>BS18</t>
  </si>
  <si>
    <t>BS21</t>
  </si>
  <si>
    <t>BS23</t>
  </si>
  <si>
    <t>PS11-1</t>
  </si>
  <si>
    <t>BS14</t>
  </si>
  <si>
    <t>BS08</t>
  </si>
  <si>
    <t>BS12</t>
  </si>
  <si>
    <t>FLBS01</t>
  </si>
  <si>
    <t>PS01 - Gordon corner</t>
  </si>
  <si>
    <t>Gordon R</t>
  </si>
  <si>
    <t>Pole seine? Waiting on lat/long from DB</t>
  </si>
  <si>
    <t>PGM</t>
  </si>
  <si>
    <t>PFN mini purse seine net</t>
  </si>
  <si>
    <t>CCFS mini purse seine net</t>
  </si>
  <si>
    <t>gear_detailed</t>
  </si>
  <si>
    <t>took photo and released - first set of project!</t>
  </si>
  <si>
    <t>set not fully enumerated. Was waiting to hear back from helen/jeff, but know PSJ was early name for offshore B</t>
  </si>
  <si>
    <t>Was waiting to hear back from helen/jeff, but recall a "newsite" GPS coords so put those in.</t>
  </si>
  <si>
    <t>No GPS coords provided.</t>
  </si>
  <si>
    <t>f9dc0062-067a-48f7-8e36-5b1a35a854f9_1718228835.jpg; Cwt detected.  CWT dissected out and read, but subsequently lost.</t>
  </si>
  <si>
    <t>Stomach missing</t>
  </si>
  <si>
    <t>Lethal sample/stomach missing</t>
  </si>
  <si>
    <t>Lethal sample/stomach missing, did not make recovery</t>
  </si>
  <si>
    <t>Lethal sample/stomach missing, This record isfor sure good (kd)</t>
  </si>
  <si>
    <t>Lethal sample/stomach missing, Scale loss, Sea lice</t>
  </si>
  <si>
    <t>Lethal sample/stomach missing, Skin/fin erosion and rot, White eye</t>
  </si>
  <si>
    <t>Lethal sample/stomach missing, White eye</t>
  </si>
  <si>
    <t>Lethal sample/stomach missing, Scale loss</t>
  </si>
  <si>
    <t>Lethal sample/stomach missing, Original field data appears to be missing the "m". Samples from the lethal tracker have "m". Also makes logical sense in the series. Changed them to have it.</t>
  </si>
  <si>
    <t>Lethal missing</t>
  </si>
  <si>
    <t>FTF Box 34</t>
  </si>
  <si>
    <t>FTF Box 33</t>
  </si>
  <si>
    <t>Lethal tag mistakenly written as BS047</t>
  </si>
  <si>
    <t>Took BS048 as lethal but wrote 047 on tag.</t>
  </si>
  <si>
    <t>Yes.</t>
  </si>
  <si>
    <t>Died in the net. Took as a lethal. Took BS004 as a lethal but wrote BS003</t>
  </si>
  <si>
    <t>Lethal tag mistakenly written as BS003</t>
  </si>
  <si>
    <t>2024 San Juan Purse Seining</t>
  </si>
  <si>
    <t>2024 San Juan PS Box 1</t>
  </si>
  <si>
    <t>2024 San Juan Purse Seine Box 1</t>
  </si>
  <si>
    <t>2024 San Juan Purse Seine</t>
  </si>
  <si>
    <t>Dissection data lists BS012, but field data says it wasn't a lethal. Size measurements match BS012. Not sure what happened there.</t>
  </si>
  <si>
    <t>SJ Box 34</t>
  </si>
  <si>
    <t>Two fish had lethal tags #114. I think one of them is 117.</t>
  </si>
  <si>
    <t>Yes, but duplicates sent. Data for both 114A and 114B returned. JA: I think the second is PRS117</t>
  </si>
  <si>
    <t>Dissection data has lethal as BS335</t>
  </si>
  <si>
    <t>Written as 125 on the foil and 126 on the lethal tag. Field error translated to lab analysis</t>
  </si>
  <si>
    <t>Yes. Received BS126 back</t>
  </si>
  <si>
    <t>Field error? Dissection data has tag as 128, but measurements match 129 better</t>
  </si>
  <si>
    <t>Yes. Received BS128 back</t>
  </si>
  <si>
    <t>Error with lethal tag? Field data says 163, dissection data says 162. Measurements kind of match 162 better?</t>
  </si>
  <si>
    <t>SJ24-BS305</t>
  </si>
  <si>
    <t xml:space="preserve">Butch's dock. Recorded as BS305 during dissections. </t>
  </si>
  <si>
    <t xml:space="preserve">Recorded as BS305 during dissections. My error or field error? </t>
  </si>
  <si>
    <t>Jeff, Mariyah, Katie, Jonathan</t>
  </si>
  <si>
    <t>Jake, Mariyah,Jeff,Richard,Katie,Jonathan</t>
  </si>
  <si>
    <t>Jeff,Richard,Jake,Mariyah,Katie,jonathan</t>
  </si>
  <si>
    <t>Jeff,Richard,Mariyah,Katie, Jonatha,jake</t>
  </si>
  <si>
    <t>Jeff,Mariyah,Jon,Katie, jake</t>
  </si>
  <si>
    <t>Mariyah, Jeff, Richard, Jake, KATIE, Jonathan</t>
  </si>
  <si>
    <t>Jake, Mariyah, Richard, Jeff,Katie, Jonathan</t>
  </si>
  <si>
    <t>Mariyah, Jake, Richard, Jeff, Jonathan, Katie</t>
  </si>
  <si>
    <t>Jake, Mariyah, Jeff, Katie, Jonathan, Richard</t>
  </si>
  <si>
    <t>Mariyah, Jacob, Richard, Jeff, Katie, Jonathan</t>
  </si>
  <si>
    <t>Mariyah Jones, Jeff Jones, Jacob, Richard, Other, Jonathan Archambault</t>
  </si>
  <si>
    <t>Mariyah Jones, Jeff Jones, Jacob, Richard, Jonathan Archambault, Other</t>
  </si>
  <si>
    <t>Mariyah Jones, Jacob, Jeff Jones, Richard, Jonathan Archambault, Other</t>
  </si>
  <si>
    <t>Richard Frankie Mariyah Jeff Katie</t>
  </si>
  <si>
    <t>Mariyah Jones, Jonathan Archambault, Jeff Jones, Other</t>
  </si>
  <si>
    <t>Mariyah Jones, Jeff Jones, Jonathan Archambault, Other</t>
  </si>
  <si>
    <t>Mariyah Jones, Jeff Jones, Richard</t>
  </si>
  <si>
    <t>Mariyah Jones, Jeff Jones, Jonathan Archambault, Richard</t>
  </si>
  <si>
    <t>Mariyah Jones, Jeff Jones, Richard, Jonathan Archambault</t>
  </si>
  <si>
    <t>Mariyah Jones, Jeff Jones, Jacob, Jonathan Archambault, Richard</t>
  </si>
  <si>
    <t>AJ, JJ, Chris McAulay, MDJ, KD, 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</si>
</sst>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h:mm;@"/>
    <numFmt numFmtId="166" formatCode="yyyy\-mm\-dd;@"/>
  </numFmts>
  <fonts count="25" x14ac:knownFonts="1">
    <font>
      <sz val="11"/>
      <color theme="1"/>
      <name val="Calibri"/>
      <family val="2"/>
      <scheme val="minor"/>
    </font>
    <font>
      <b/>
      <sz val="9"/>
      <color theme="1"/>
      <name val="Arial"/>
      <family val="2"/>
    </font>
    <font>
      <sz val="9"/>
      <color theme="1"/>
      <name val="Arial"/>
      <family val="2"/>
    </font>
    <font>
      <sz val="9"/>
      <color rgb="FFFF0000"/>
      <name val="Arial"/>
      <family val="2"/>
    </font>
    <font>
      <sz val="9"/>
      <name val="Arial"/>
      <family val="2"/>
    </font>
    <font>
      <b/>
      <sz val="9"/>
      <color indexed="81"/>
      <name val="Tahoma"/>
      <family val="2"/>
    </font>
    <font>
      <sz val="9"/>
      <color indexed="81"/>
      <name val="Tahoma"/>
      <family val="2"/>
    </font>
    <font>
      <b/>
      <sz val="11"/>
      <color theme="1"/>
      <name val="Calibri"/>
      <family val="2"/>
      <scheme val="minor"/>
    </font>
    <font>
      <b/>
      <sz val="10"/>
      <color theme="1"/>
      <name val="Arial"/>
      <family val="2"/>
    </font>
    <font>
      <sz val="10"/>
      <color theme="1"/>
      <name val="Arial"/>
      <family val="2"/>
    </font>
    <font>
      <b/>
      <sz val="10"/>
      <color rgb="FFFF0000"/>
      <name val="Arial"/>
      <family val="2"/>
    </font>
    <font>
      <sz val="10"/>
      <color rgb="FF000000"/>
      <name val="Arial"/>
      <family val="2"/>
    </font>
    <font>
      <sz val="10"/>
      <name val="Arial"/>
      <family val="2"/>
    </font>
    <font>
      <sz val="10"/>
      <color rgb="FFFF0000"/>
      <name val="Arial"/>
      <family val="2"/>
    </font>
    <font>
      <sz val="10"/>
      <color theme="0"/>
      <name val="Arial"/>
      <family val="2"/>
    </font>
    <font>
      <b/>
      <sz val="10"/>
      <name val="Arial"/>
      <family val="2"/>
    </font>
    <font>
      <sz val="11"/>
      <color rgb="FFFF0000"/>
      <name val="Calibri"/>
      <family val="2"/>
      <scheme val="minor"/>
    </font>
    <font>
      <b/>
      <sz val="8"/>
      <color theme="1"/>
      <name val="Arial"/>
      <family val="2"/>
    </font>
    <font>
      <sz val="9"/>
      <color rgb="FF000000"/>
      <name val="Arial"/>
      <family val="2"/>
    </font>
    <font>
      <sz val="11"/>
      <color rgb="FF000000"/>
      <name val="Calibri"/>
      <family val="2"/>
      <scheme val="minor"/>
    </font>
    <font>
      <sz val="8"/>
      <name val="Calibri"/>
      <family val="2"/>
      <scheme val="minor"/>
    </font>
    <font>
      <b/>
      <u/>
      <sz val="10"/>
      <name val="Arial"/>
      <family val="2"/>
    </font>
    <font>
      <strike/>
      <sz val="10"/>
      <color rgb="FFFF0000"/>
      <name val="Arial"/>
      <family val="2"/>
    </font>
    <font>
      <sz val="9"/>
      <color indexed="81"/>
      <name val="Tahoma"/>
      <charset val="1"/>
    </font>
    <font>
      <b/>
      <sz val="9"/>
      <color indexed="81"/>
      <name val="Tahoma"/>
      <charset val="1"/>
    </font>
  </fonts>
  <fills count="5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7030A0"/>
        <bgColor indexed="64"/>
      </patternFill>
    </fill>
    <fill>
      <patternFill patternType="solid">
        <fgColor theme="8"/>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C0000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8" tint="0.79998168889431442"/>
        <bgColor indexed="64"/>
      </patternFill>
    </fill>
    <fill>
      <patternFill patternType="solid">
        <fgColor theme="6" tint="-0.499984740745262"/>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rgb="FF0070C0"/>
        <bgColor indexed="64"/>
      </patternFill>
    </fill>
    <fill>
      <patternFill patternType="solid">
        <fgColor theme="7" tint="-0.49998474074526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9"/>
        <bgColor indexed="64"/>
      </patternFill>
    </fill>
    <fill>
      <patternFill patternType="solid">
        <fgColor rgb="FFFF66FF"/>
        <bgColor indexed="64"/>
      </patternFill>
    </fill>
    <fill>
      <patternFill patternType="solid">
        <fgColor rgb="FFCCFF33"/>
        <bgColor indexed="64"/>
      </patternFill>
    </fill>
    <fill>
      <patternFill patternType="solid">
        <fgColor rgb="FF00FFCC"/>
        <bgColor indexed="64"/>
      </patternFill>
    </fill>
    <fill>
      <patternFill patternType="solid">
        <fgColor rgb="FFFFCC00"/>
        <bgColor indexed="64"/>
      </patternFill>
    </fill>
    <fill>
      <patternFill patternType="solid">
        <fgColor rgb="FFCC3399"/>
        <bgColor indexed="64"/>
      </patternFill>
    </fill>
    <fill>
      <patternFill patternType="solid">
        <fgColor rgb="FF33CCFF"/>
        <bgColor indexed="64"/>
      </patternFill>
    </fill>
    <fill>
      <patternFill patternType="solid">
        <fgColor rgb="FF669900"/>
        <bgColor indexed="64"/>
      </patternFill>
    </fill>
    <fill>
      <patternFill patternType="darkUp">
        <fgColor theme="0"/>
        <bgColor theme="9" tint="0.59999389629810485"/>
      </patternFill>
    </fill>
    <fill>
      <patternFill patternType="solid">
        <fgColor rgb="FF00B050"/>
        <bgColor rgb="FF000000"/>
      </patternFill>
    </fill>
    <fill>
      <patternFill patternType="solid">
        <fgColor rgb="FF92D05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bgColor indexed="64"/>
      </patternFill>
    </fill>
    <fill>
      <patternFill patternType="solid">
        <fgColor rgb="FF11B6EC"/>
        <bgColor indexed="64"/>
      </patternFill>
    </fill>
    <fill>
      <patternFill patternType="solid">
        <fgColor rgb="FFFF00FF"/>
        <bgColor indexed="64"/>
      </patternFill>
    </fill>
    <fill>
      <patternFill patternType="solid">
        <fgColor rgb="FFCC0099"/>
        <bgColor indexed="64"/>
      </patternFill>
    </fill>
    <fill>
      <patternFill patternType="solid">
        <fgColor rgb="FFFFFF00"/>
        <bgColor rgb="FF000000"/>
      </patternFill>
    </fill>
    <fill>
      <patternFill patternType="solid">
        <fgColor rgb="FF00B050"/>
        <bgColor indexed="64"/>
      </patternFill>
    </fill>
    <fill>
      <patternFill patternType="solid">
        <fgColor rgb="FFFFCC66"/>
        <bgColor indexed="64"/>
      </patternFill>
    </fill>
    <fill>
      <patternFill patternType="solid">
        <fgColor rgb="FF99CCFF"/>
        <bgColor indexed="64"/>
      </patternFill>
    </fill>
  </fills>
  <borders count="1">
    <border>
      <left/>
      <right/>
      <top/>
      <bottom/>
      <diagonal/>
    </border>
  </borders>
  <cellStyleXfs count="1">
    <xf numFmtId="0" fontId="0" fillId="0" borderId="0"/>
  </cellStyleXfs>
  <cellXfs count="215">
    <xf numFmtId="0" fontId="0" fillId="0" borderId="0" xfId="0"/>
    <xf numFmtId="0" fontId="2" fillId="0" borderId="0" xfId="0" applyFont="1"/>
    <xf numFmtId="164" fontId="2" fillId="0" borderId="0" xfId="0" applyNumberFormat="1" applyFont="1" applyAlignment="1">
      <alignment horizontal="left"/>
    </xf>
    <xf numFmtId="20" fontId="2" fillId="0" borderId="0" xfId="0" quotePrefix="1" applyNumberFormat="1" applyFont="1" applyAlignment="1">
      <alignment horizontal="left"/>
    </xf>
    <xf numFmtId="0" fontId="2" fillId="2" borderId="0" xfId="0" applyFont="1" applyFill="1"/>
    <xf numFmtId="0" fontId="0" fillId="10" borderId="0" xfId="0" applyFill="1"/>
    <xf numFmtId="0" fontId="0" fillId="12" borderId="0" xfId="0" applyFill="1"/>
    <xf numFmtId="0" fontId="0" fillId="15" borderId="0" xfId="0" applyFill="1"/>
    <xf numFmtId="0" fontId="0" fillId="25" borderId="0" xfId="0" applyFill="1"/>
    <xf numFmtId="164" fontId="0" fillId="0" borderId="0" xfId="0" applyNumberFormat="1"/>
    <xf numFmtId="0" fontId="7" fillId="0" borderId="0" xfId="0" applyFont="1"/>
    <xf numFmtId="0" fontId="8" fillId="0" borderId="0" xfId="0" applyFont="1" applyFill="1" applyAlignment="1">
      <alignment horizontal="left"/>
    </xf>
    <xf numFmtId="164" fontId="8" fillId="2" borderId="0" xfId="0" applyNumberFormat="1" applyFont="1" applyFill="1" applyAlignment="1">
      <alignment horizontal="left"/>
    </xf>
    <xf numFmtId="1" fontId="8" fillId="2" borderId="0" xfId="0" applyNumberFormat="1" applyFont="1" applyFill="1" applyAlignment="1">
      <alignment horizontal="left"/>
    </xf>
    <xf numFmtId="0" fontId="8" fillId="0" borderId="0" xfId="0" applyFont="1" applyAlignment="1">
      <alignment horizontal="left"/>
    </xf>
    <xf numFmtId="0" fontId="8" fillId="2" borderId="0" xfId="0" applyFont="1" applyFill="1" applyAlignment="1">
      <alignment horizontal="left"/>
    </xf>
    <xf numFmtId="0" fontId="9" fillId="0" borderId="0" xfId="0" applyFont="1" applyFill="1" applyAlignment="1">
      <alignment horizontal="left"/>
    </xf>
    <xf numFmtId="0" fontId="9" fillId="0" borderId="0" xfId="0" applyFont="1" applyAlignment="1">
      <alignment horizontal="left"/>
    </xf>
    <xf numFmtId="0" fontId="9" fillId="2" borderId="0" xfId="0" applyFont="1" applyFill="1" applyAlignment="1">
      <alignment horizontal="left"/>
    </xf>
    <xf numFmtId="164" fontId="9" fillId="0" borderId="0" xfId="0" applyNumberFormat="1" applyFont="1" applyAlignment="1">
      <alignment horizontal="left"/>
    </xf>
    <xf numFmtId="0" fontId="9" fillId="3" borderId="0" xfId="0" applyFont="1" applyFill="1" applyAlignment="1">
      <alignment horizontal="left"/>
    </xf>
    <xf numFmtId="164" fontId="9" fillId="2" borderId="0" xfId="0" applyNumberFormat="1" applyFont="1" applyFill="1" applyAlignment="1">
      <alignment horizontal="left"/>
    </xf>
    <xf numFmtId="1" fontId="9" fillId="2" borderId="0" xfId="0" applyNumberFormat="1" applyFont="1" applyFill="1" applyAlignment="1">
      <alignment horizontal="left"/>
    </xf>
    <xf numFmtId="0" fontId="10" fillId="0" borderId="0" xfId="0" applyFont="1" applyAlignment="1">
      <alignment horizontal="left"/>
    </xf>
    <xf numFmtId="164" fontId="7" fillId="0" borderId="0" xfId="0" applyNumberFormat="1" applyFont="1"/>
    <xf numFmtId="20" fontId="0" fillId="0" borderId="0" xfId="0" applyNumberFormat="1"/>
    <xf numFmtId="0" fontId="0" fillId="41" borderId="0" xfId="0" applyFill="1"/>
    <xf numFmtId="0" fontId="9" fillId="8" borderId="0" xfId="0" applyFont="1" applyFill="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9" fillId="12" borderId="0" xfId="0" applyFont="1" applyFill="1" applyAlignment="1">
      <alignment horizontal="left"/>
    </xf>
    <xf numFmtId="0" fontId="9" fillId="43" borderId="0" xfId="0" applyFont="1" applyFill="1" applyAlignment="1">
      <alignment horizontal="left"/>
    </xf>
    <xf numFmtId="0" fontId="11" fillId="0" borderId="0" xfId="0" applyFont="1" applyAlignment="1">
      <alignment horizontal="left"/>
    </xf>
    <xf numFmtId="15" fontId="11" fillId="0" borderId="0" xfId="0" applyNumberFormat="1" applyFont="1" applyAlignment="1">
      <alignment horizontal="left"/>
    </xf>
    <xf numFmtId="0" fontId="9" fillId="44" borderId="0" xfId="0" applyFont="1" applyFill="1" applyAlignment="1">
      <alignment horizontal="left"/>
    </xf>
    <xf numFmtId="0" fontId="12" fillId="0" borderId="0" xfId="0" applyFont="1" applyAlignment="1">
      <alignment horizontal="left"/>
    </xf>
    <xf numFmtId="0" fontId="9" fillId="45" borderId="0" xfId="0" applyFont="1" applyFill="1" applyAlignment="1">
      <alignment horizontal="left"/>
    </xf>
    <xf numFmtId="0" fontId="13" fillId="3" borderId="0" xfId="0" applyFont="1" applyFill="1" applyAlignment="1">
      <alignment horizontal="left"/>
    </xf>
    <xf numFmtId="0" fontId="9" fillId="46" borderId="0" xfId="0" applyFont="1" applyFill="1" applyAlignment="1">
      <alignment horizontal="left"/>
    </xf>
    <xf numFmtId="0" fontId="0" fillId="46" borderId="0" xfId="0" applyFill="1"/>
    <xf numFmtId="0" fontId="9" fillId="9" borderId="0" xfId="0" applyFont="1" applyFill="1" applyAlignment="1">
      <alignment horizontal="left"/>
    </xf>
    <xf numFmtId="0" fontId="14" fillId="13" borderId="0" xfId="0" applyFont="1" applyFill="1" applyAlignment="1">
      <alignment horizontal="left"/>
    </xf>
    <xf numFmtId="14" fontId="0" fillId="0" borderId="0" xfId="0" applyNumberFormat="1" applyAlignment="1">
      <alignment horizontal="left"/>
    </xf>
    <xf numFmtId="0" fontId="9" fillId="14" borderId="0" xfId="0" applyFont="1" applyFill="1" applyAlignment="1">
      <alignment horizontal="left"/>
    </xf>
    <xf numFmtId="0" fontId="13" fillId="0" borderId="0" xfId="0" applyFont="1" applyAlignment="1">
      <alignment horizontal="left"/>
    </xf>
    <xf numFmtId="0" fontId="9" fillId="16" borderId="0" xfId="0" applyFont="1" applyFill="1" applyAlignment="1">
      <alignment horizontal="left"/>
    </xf>
    <xf numFmtId="0" fontId="8" fillId="0" borderId="0" xfId="0" applyFont="1"/>
    <xf numFmtId="0" fontId="11" fillId="42" borderId="0" xfId="0" applyFont="1" applyFill="1"/>
    <xf numFmtId="0" fontId="9" fillId="0" borderId="0" xfId="0" applyFont="1"/>
    <xf numFmtId="0" fontId="9" fillId="0" borderId="0" xfId="0" applyFont="1" applyFill="1"/>
    <xf numFmtId="0" fontId="14" fillId="19" borderId="0" xfId="0" applyFont="1" applyFill="1" applyAlignment="1">
      <alignment horizontal="left"/>
    </xf>
    <xf numFmtId="0" fontId="9" fillId="18" borderId="0" xfId="0" applyFont="1" applyFill="1" applyAlignment="1">
      <alignment horizontal="left"/>
    </xf>
    <xf numFmtId="0" fontId="9" fillId="17" borderId="0" xfId="0" applyFont="1" applyFill="1" applyAlignment="1">
      <alignment horizontal="left"/>
    </xf>
    <xf numFmtId="0" fontId="9" fillId="20" borderId="0" xfId="0" applyFont="1" applyFill="1" applyAlignment="1">
      <alignment horizontal="left"/>
    </xf>
    <xf numFmtId="0" fontId="9" fillId="21" borderId="0" xfId="0" applyFont="1" applyFill="1" applyAlignment="1">
      <alignment horizontal="left"/>
    </xf>
    <xf numFmtId="0" fontId="9" fillId="22" borderId="0" xfId="0" applyFont="1" applyFill="1" applyAlignment="1">
      <alignment horizontal="left"/>
    </xf>
    <xf numFmtId="0" fontId="9" fillId="23" borderId="0" xfId="0" applyFont="1" applyFill="1" applyAlignment="1">
      <alignment horizontal="left"/>
    </xf>
    <xf numFmtId="0" fontId="9" fillId="24" borderId="0" xfId="0" applyFont="1" applyFill="1" applyAlignment="1">
      <alignment horizontal="left"/>
    </xf>
    <xf numFmtId="0" fontId="9" fillId="15" borderId="0" xfId="0" applyFont="1" applyFill="1" applyAlignment="1">
      <alignment horizontal="left"/>
    </xf>
    <xf numFmtId="0" fontId="13" fillId="0" borderId="0" xfId="0" applyFont="1" applyFill="1" applyAlignment="1">
      <alignment horizontal="left"/>
    </xf>
    <xf numFmtId="0" fontId="9" fillId="33" borderId="0" xfId="0" applyFont="1" applyFill="1" applyAlignment="1">
      <alignment horizontal="left"/>
    </xf>
    <xf numFmtId="0" fontId="9" fillId="47" borderId="0" xfId="0" applyFont="1" applyFill="1" applyAlignment="1">
      <alignment horizontal="left"/>
    </xf>
    <xf numFmtId="0" fontId="9" fillId="26" borderId="0" xfId="0" applyFont="1" applyFill="1" applyAlignment="1">
      <alignment horizontal="left"/>
    </xf>
    <xf numFmtId="0" fontId="9" fillId="27" borderId="0" xfId="0" applyFont="1" applyFill="1" applyAlignment="1">
      <alignment horizontal="left"/>
    </xf>
    <xf numFmtId="0" fontId="9" fillId="28" borderId="0" xfId="0" applyFont="1" applyFill="1" applyAlignment="1">
      <alignment horizontal="left"/>
    </xf>
    <xf numFmtId="0" fontId="9" fillId="5" borderId="0" xfId="0" applyFont="1" applyFill="1" applyAlignment="1">
      <alignment horizontal="left"/>
    </xf>
    <xf numFmtId="0" fontId="9" fillId="7" borderId="0" xfId="0" applyFont="1" applyFill="1" applyAlignment="1">
      <alignment horizontal="left"/>
    </xf>
    <xf numFmtId="0" fontId="0" fillId="0" borderId="0" xfId="0" applyFill="1"/>
    <xf numFmtId="0" fontId="9" fillId="29" borderId="0" xfId="0" applyFont="1" applyFill="1" applyAlignment="1">
      <alignment horizontal="left"/>
    </xf>
    <xf numFmtId="0" fontId="9" fillId="30" borderId="0" xfId="0" applyFont="1" applyFill="1" applyAlignment="1">
      <alignment horizontal="left"/>
    </xf>
    <xf numFmtId="0" fontId="9" fillId="48" borderId="0" xfId="0" applyFont="1" applyFill="1" applyAlignment="1">
      <alignment horizontal="left"/>
    </xf>
    <xf numFmtId="0" fontId="9" fillId="31" borderId="0" xfId="0" applyFont="1" applyFill="1" applyAlignment="1">
      <alignment horizontal="left"/>
    </xf>
    <xf numFmtId="0" fontId="9" fillId="32" borderId="0" xfId="0" applyFont="1" applyFill="1" applyAlignment="1">
      <alignment horizontal="left"/>
    </xf>
    <xf numFmtId="0" fontId="9" fillId="49" borderId="0" xfId="0" applyFont="1" applyFill="1" applyAlignment="1">
      <alignment horizontal="left"/>
    </xf>
    <xf numFmtId="0" fontId="9" fillId="35" borderId="0" xfId="0" applyFont="1" applyFill="1" applyAlignment="1">
      <alignment horizontal="left"/>
    </xf>
    <xf numFmtId="0" fontId="9" fillId="36" borderId="0" xfId="0" applyFont="1" applyFill="1" applyAlignment="1">
      <alignment horizontal="left"/>
    </xf>
    <xf numFmtId="0" fontId="9" fillId="50" borderId="0" xfId="0" applyFont="1" applyFill="1" applyAlignment="1">
      <alignment horizontal="left"/>
    </xf>
    <xf numFmtId="0" fontId="9" fillId="3" borderId="0" xfId="0" applyFont="1" applyFill="1"/>
    <xf numFmtId="0" fontId="9" fillId="39" borderId="0" xfId="0" applyFont="1" applyFill="1" applyAlignment="1">
      <alignment horizontal="left"/>
    </xf>
    <xf numFmtId="0" fontId="9" fillId="40" borderId="0" xfId="0" applyFont="1" applyFill="1" applyAlignment="1">
      <alignment horizontal="left"/>
    </xf>
    <xf numFmtId="0" fontId="1" fillId="0" borderId="0" xfId="0" applyFont="1"/>
    <xf numFmtId="0" fontId="1" fillId="2" borderId="0" xfId="0" applyFont="1" applyFill="1"/>
    <xf numFmtId="0" fontId="1" fillId="0" borderId="0" xfId="0" applyNumberFormat="1" applyFont="1"/>
    <xf numFmtId="0" fontId="2" fillId="0" borderId="0" xfId="0" applyNumberFormat="1" applyFont="1"/>
    <xf numFmtId="0" fontId="2" fillId="0" borderId="0" xfId="0" quotePrefix="1" applyNumberFormat="1" applyFont="1" applyAlignment="1">
      <alignment horizontal="left"/>
    </xf>
    <xf numFmtId="20" fontId="2" fillId="0" borderId="0" xfId="0" quotePrefix="1" applyNumberFormat="1" applyFont="1"/>
    <xf numFmtId="0" fontId="2" fillId="0" borderId="0" xfId="0" quotePrefix="1" applyFont="1"/>
    <xf numFmtId="0" fontId="1" fillId="0" borderId="0" xfId="0" applyFont="1" applyAlignment="1">
      <alignment horizontal="left" vertical="center"/>
    </xf>
    <xf numFmtId="164" fontId="1" fillId="0" borderId="0" xfId="0" applyNumberFormat="1" applyFont="1" applyAlignment="1">
      <alignment horizontal="left" vertical="center"/>
    </xf>
    <xf numFmtId="0" fontId="1" fillId="2" borderId="0" xfId="0" applyFont="1" applyFill="1" applyAlignment="1">
      <alignment horizontal="left" vertical="center"/>
    </xf>
    <xf numFmtId="0" fontId="2" fillId="0" borderId="0" xfId="0" applyFont="1" applyAlignment="1">
      <alignment vertical="center"/>
    </xf>
    <xf numFmtId="0" fontId="2" fillId="0" borderId="0" xfId="0" applyFont="1" applyAlignment="1">
      <alignment horizontal="left" vertical="center"/>
    </xf>
    <xf numFmtId="164" fontId="2" fillId="0" borderId="0" xfId="0" applyNumberFormat="1" applyFont="1" applyAlignment="1">
      <alignment horizontal="left" vertical="center"/>
    </xf>
    <xf numFmtId="20" fontId="2" fillId="0" borderId="0" xfId="0" quotePrefix="1" applyNumberFormat="1" applyFont="1" applyAlignment="1">
      <alignment horizontal="left" vertical="center"/>
    </xf>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0" borderId="0" xfId="0" quotePrefix="1" applyFont="1" applyAlignment="1">
      <alignment horizontal="left" vertical="center"/>
    </xf>
    <xf numFmtId="20" fontId="2" fillId="0" borderId="0" xfId="0" applyNumberFormat="1" applyFont="1" applyAlignment="1">
      <alignment horizontal="left" vertical="center"/>
    </xf>
    <xf numFmtId="15" fontId="2" fillId="0" borderId="0" xfId="0" applyNumberFormat="1" applyFont="1" applyAlignment="1">
      <alignment horizontal="left" vertical="center"/>
    </xf>
    <xf numFmtId="0" fontId="3" fillId="3" borderId="0" xfId="0" applyFont="1" applyFill="1" applyAlignment="1">
      <alignment horizontal="left" vertical="center"/>
    </xf>
    <xf numFmtId="20" fontId="2" fillId="3" borderId="0" xfId="0" applyNumberFormat="1" applyFont="1" applyFill="1" applyAlignment="1">
      <alignment horizontal="left" vertical="center"/>
    </xf>
    <xf numFmtId="0" fontId="4" fillId="0" borderId="0" xfId="0" applyFont="1" applyAlignment="1">
      <alignment horizontal="left" vertical="center"/>
    </xf>
    <xf numFmtId="0" fontId="2" fillId="4" borderId="0" xfId="0" applyFont="1" applyFill="1" applyAlignment="1">
      <alignment vertical="center"/>
    </xf>
    <xf numFmtId="0" fontId="0" fillId="0" borderId="0" xfId="0" applyAlignment="1">
      <alignment vertical="center"/>
    </xf>
    <xf numFmtId="0" fontId="0" fillId="5" borderId="0" xfId="0" applyFill="1" applyAlignment="1">
      <alignment vertical="center"/>
    </xf>
    <xf numFmtId="0" fontId="0" fillId="6" borderId="0" xfId="0" applyFill="1" applyAlignment="1">
      <alignment vertical="center"/>
    </xf>
    <xf numFmtId="0" fontId="0" fillId="41" borderId="0" xfId="0" applyFill="1" applyAlignment="1">
      <alignment vertical="center"/>
    </xf>
    <xf numFmtId="0" fontId="0" fillId="8" borderId="0" xfId="0" applyFill="1" applyAlignment="1">
      <alignment vertical="center"/>
    </xf>
    <xf numFmtId="0" fontId="0" fillId="3"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16" borderId="0" xfId="0" applyFill="1" applyAlignment="1">
      <alignment vertical="center"/>
    </xf>
    <xf numFmtId="0" fontId="0" fillId="19" borderId="0" xfId="0" applyFill="1" applyAlignment="1">
      <alignment vertical="center"/>
    </xf>
    <xf numFmtId="0" fontId="0" fillId="18" borderId="0" xfId="0" applyFill="1" applyAlignment="1">
      <alignment vertical="center"/>
    </xf>
    <xf numFmtId="0" fontId="0" fillId="17"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11" fontId="0" fillId="24" borderId="0" xfId="0" applyNumberFormat="1" applyFill="1" applyAlignment="1">
      <alignment vertical="center"/>
    </xf>
    <xf numFmtId="0" fontId="0" fillId="25" borderId="0" xfId="0" applyFill="1" applyAlignment="1">
      <alignment vertical="center"/>
    </xf>
    <xf numFmtId="0" fontId="0" fillId="11"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7" borderId="0" xfId="0" applyFill="1" applyAlignment="1">
      <alignment vertical="center"/>
    </xf>
    <xf numFmtId="0" fontId="0" fillId="29" borderId="0" xfId="0" applyFill="1" applyAlignment="1">
      <alignment vertical="center"/>
    </xf>
    <xf numFmtId="0" fontId="0" fillId="30" borderId="0" xfId="0" applyFill="1" applyAlignment="1">
      <alignment vertical="center"/>
    </xf>
    <xf numFmtId="0" fontId="0" fillId="4" borderId="0" xfId="0" applyFill="1" applyAlignment="1">
      <alignment vertical="center"/>
    </xf>
    <xf numFmtId="0" fontId="0" fillId="31" borderId="0" xfId="0" applyFill="1" applyAlignment="1">
      <alignment vertical="center"/>
    </xf>
    <xf numFmtId="0" fontId="0" fillId="32" borderId="0" xfId="0" applyFill="1" applyAlignment="1">
      <alignment vertical="center"/>
    </xf>
    <xf numFmtId="0" fontId="0" fillId="33" borderId="0" xfId="0" applyFill="1" applyAlignment="1">
      <alignment vertical="center"/>
    </xf>
    <xf numFmtId="0" fontId="0" fillId="34" borderId="0" xfId="0" applyFill="1" applyAlignment="1">
      <alignment vertical="center"/>
    </xf>
    <xf numFmtId="0" fontId="0" fillId="35" borderId="0" xfId="0" applyFill="1" applyAlignment="1">
      <alignment vertical="center"/>
    </xf>
    <xf numFmtId="0" fontId="0" fillId="36" borderId="0" xfId="0" applyFill="1" applyAlignment="1">
      <alignment vertical="center"/>
    </xf>
    <xf numFmtId="11" fontId="0" fillId="37" borderId="0" xfId="0" applyNumberFormat="1" applyFill="1" applyAlignment="1">
      <alignment vertical="center"/>
    </xf>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164" fontId="2" fillId="0" borderId="0" xfId="0" applyNumberFormat="1" applyFont="1" applyAlignment="1">
      <alignment vertical="center"/>
    </xf>
    <xf numFmtId="0" fontId="2" fillId="2" borderId="0" xfId="0" applyFont="1" applyFill="1" applyAlignment="1">
      <alignment vertical="center"/>
    </xf>
    <xf numFmtId="0" fontId="2" fillId="0" borderId="0" xfId="0" applyFont="1" applyFill="1" applyAlignment="1">
      <alignment horizontal="left" vertical="center"/>
    </xf>
    <xf numFmtId="0" fontId="15" fillId="0" borderId="0" xfId="0" applyFont="1" applyAlignment="1">
      <alignment horizontal="left"/>
    </xf>
    <xf numFmtId="0" fontId="0" fillId="0" borderId="0" xfId="0" applyAlignment="1">
      <alignment horizontal="left" indent="2"/>
    </xf>
    <xf numFmtId="0" fontId="2" fillId="32" borderId="0" xfId="0" applyFont="1" applyFill="1" applyAlignment="1">
      <alignment horizontal="left" vertical="center"/>
    </xf>
    <xf numFmtId="0" fontId="0" fillId="32" borderId="0" xfId="0" applyFill="1"/>
    <xf numFmtId="11" fontId="0" fillId="32" borderId="0" xfId="0" applyNumberFormat="1" applyFill="1"/>
    <xf numFmtId="0" fontId="2" fillId="32" borderId="0" xfId="0" applyFont="1" applyFill="1" applyAlignment="1">
      <alignment vertical="center"/>
    </xf>
    <xf numFmtId="0" fontId="16" fillId="0" borderId="0" xfId="0" applyFont="1"/>
    <xf numFmtId="0" fontId="2" fillId="32" borderId="0" xfId="0" quotePrefix="1" applyFont="1" applyFill="1"/>
    <xf numFmtId="0" fontId="2" fillId="0" borderId="0" xfId="0" applyFont="1" applyFill="1"/>
    <xf numFmtId="0" fontId="17" fillId="0" borderId="0" xfId="0" applyFont="1" applyFill="1"/>
    <xf numFmtId="20" fontId="2" fillId="0" borderId="0" xfId="0" quotePrefix="1" applyNumberFormat="1" applyFont="1" applyFill="1"/>
    <xf numFmtId="0" fontId="2" fillId="0" borderId="0" xfId="0" quotePrefix="1" applyFont="1" applyFill="1"/>
    <xf numFmtId="20" fontId="0" fillId="0" borderId="0" xfId="0" quotePrefix="1" applyNumberFormat="1"/>
    <xf numFmtId="20" fontId="3" fillId="12" borderId="0" xfId="0" quotePrefix="1" applyNumberFormat="1" applyFont="1" applyFill="1"/>
    <xf numFmtId="0" fontId="9" fillId="0" borderId="0" xfId="0" applyFont="1" applyAlignment="1">
      <alignment horizontal="left" vertical="center"/>
    </xf>
    <xf numFmtId="17" fontId="9" fillId="0" borderId="0" xfId="0" applyNumberFormat="1" applyFont="1"/>
    <xf numFmtId="0" fontId="18" fillId="0" borderId="0" xfId="0" applyFont="1" applyAlignment="1">
      <alignment horizontal="left" vertical="center"/>
    </xf>
    <xf numFmtId="15" fontId="18" fillId="0" borderId="0" xfId="0" applyNumberFormat="1" applyFont="1" applyAlignment="1">
      <alignment horizontal="left" vertical="center"/>
    </xf>
    <xf numFmtId="0" fontId="18" fillId="0" borderId="0" xfId="0" applyFont="1"/>
    <xf numFmtId="0" fontId="18" fillId="0" borderId="0" xfId="0" applyFont="1" applyFill="1" applyAlignment="1">
      <alignment horizontal="left" vertical="center"/>
    </xf>
    <xf numFmtId="20" fontId="18" fillId="0" borderId="0" xfId="0" quotePrefix="1" applyNumberFormat="1" applyFont="1"/>
    <xf numFmtId="20" fontId="18" fillId="0" borderId="0" xfId="0" quotePrefix="1" applyNumberFormat="1" applyFont="1" applyAlignment="1">
      <alignment horizontal="left" vertical="center"/>
    </xf>
    <xf numFmtId="0" fontId="11" fillId="0" borderId="0" xfId="0" applyFont="1" applyAlignment="1">
      <alignment horizontal="left" vertical="center"/>
    </xf>
    <xf numFmtId="0" fontId="11" fillId="0" borderId="0" xfId="0" applyFont="1"/>
    <xf numFmtId="15" fontId="19" fillId="0" borderId="0" xfId="0" applyNumberFormat="1" applyFont="1"/>
    <xf numFmtId="20" fontId="19" fillId="0" borderId="0" xfId="0" applyNumberFormat="1" applyFont="1"/>
    <xf numFmtId="0" fontId="19" fillId="0" borderId="0" xfId="0" applyFont="1"/>
    <xf numFmtId="0" fontId="19" fillId="51" borderId="0" xfId="0" applyFont="1" applyFill="1"/>
    <xf numFmtId="0" fontId="0" fillId="0" borderId="0" xfId="0" quotePrefix="1"/>
    <xf numFmtId="165" fontId="0" fillId="0" borderId="0" xfId="0" quotePrefix="1" applyNumberFormat="1"/>
    <xf numFmtId="20" fontId="0" fillId="12" borderId="0" xfId="0" quotePrefix="1" applyNumberFormat="1" applyFill="1"/>
    <xf numFmtId="20" fontId="19" fillId="0" borderId="0" xfId="0" quotePrefix="1" applyNumberFormat="1" applyFont="1"/>
    <xf numFmtId="14" fontId="9" fillId="0" borderId="0" xfId="0" applyNumberFormat="1" applyFont="1" applyAlignment="1">
      <alignment horizontal="left"/>
    </xf>
    <xf numFmtId="0" fontId="0" fillId="3" borderId="0" xfId="0" applyFill="1"/>
    <xf numFmtId="166" fontId="11" fillId="0" borderId="0" xfId="0" applyNumberFormat="1" applyFont="1" applyAlignment="1">
      <alignment horizontal="left"/>
    </xf>
    <xf numFmtId="166" fontId="9" fillId="0" borderId="0" xfId="0" applyNumberFormat="1" applyFont="1" applyAlignment="1">
      <alignment horizontal="left"/>
    </xf>
    <xf numFmtId="166" fontId="9" fillId="0" borderId="0" xfId="0" applyNumberFormat="1" applyFont="1"/>
    <xf numFmtId="166" fontId="11" fillId="0" borderId="0" xfId="0" applyNumberFormat="1" applyFont="1"/>
    <xf numFmtId="0" fontId="2" fillId="0" borderId="0" xfId="0" applyFont="1" applyAlignment="1">
      <alignment horizontal="left"/>
    </xf>
    <xf numFmtId="0" fontId="2" fillId="52" borderId="0" xfId="0" applyFont="1" applyFill="1" applyAlignment="1">
      <alignment horizontal="left" vertical="center"/>
    </xf>
    <xf numFmtId="0" fontId="2" fillId="26" borderId="0" xfId="0" applyFont="1" applyFill="1" applyAlignment="1">
      <alignment horizontal="left" vertical="center"/>
    </xf>
    <xf numFmtId="0" fontId="2" fillId="53" borderId="0" xfId="0" applyFont="1" applyFill="1" applyAlignment="1">
      <alignment horizontal="left" vertical="center"/>
    </xf>
    <xf numFmtId="0" fontId="2" fillId="54" borderId="0" xfId="0" applyFont="1" applyFill="1" applyAlignment="1">
      <alignment horizontal="left" vertical="center"/>
    </xf>
    <xf numFmtId="0" fontId="2" fillId="3" borderId="0" xfId="0" applyFont="1" applyFill="1"/>
    <xf numFmtId="0" fontId="9" fillId="3" borderId="0" xfId="0" applyFont="1" applyFill="1" applyAlignment="1">
      <alignment horizontal="left" vertical="center"/>
    </xf>
    <xf numFmtId="0" fontId="13" fillId="3" borderId="0" xfId="0" applyFont="1" applyFill="1"/>
    <xf numFmtId="20" fontId="2" fillId="0" borderId="0" xfId="0" applyNumberFormat="1" applyFont="1" applyAlignment="1">
      <alignment horizontal="left"/>
    </xf>
    <xf numFmtId="20" fontId="2" fillId="0" borderId="0" xfId="0" applyNumberFormat="1" applyFont="1"/>
    <xf numFmtId="14" fontId="9" fillId="0" borderId="0" xfId="0" applyNumberFormat="1" applyFont="1"/>
    <xf numFmtId="0" fontId="9" fillId="32" borderId="0" xfId="0" applyFont="1" applyFill="1"/>
    <xf numFmtId="164" fontId="2" fillId="0" borderId="0" xfId="0" applyNumberFormat="1" applyFont="1" applyFill="1" applyAlignment="1">
      <alignment horizontal="left" vertical="center"/>
    </xf>
    <xf numFmtId="0" fontId="12" fillId="0" borderId="0" xfId="0" applyFont="1" applyFill="1" applyAlignment="1">
      <alignment horizontal="left"/>
    </xf>
    <xf numFmtId="15" fontId="9" fillId="0" borderId="0" xfId="0" applyNumberFormat="1" applyFont="1"/>
    <xf numFmtId="0" fontId="12" fillId="0" borderId="0" xfId="0" applyFont="1" applyFill="1"/>
    <xf numFmtId="0" fontId="13" fillId="0" borderId="0" xfId="0" applyFont="1"/>
    <xf numFmtId="0" fontId="9" fillId="0" borderId="0" xfId="0" applyFont="1" applyFill="1" applyAlignment="1">
      <alignment horizontal="left" vertical="center"/>
    </xf>
    <xf numFmtId="0" fontId="2" fillId="0" borderId="0" xfId="0" quotePrefix="1" applyFont="1" applyFill="1" applyAlignment="1">
      <alignment horizontal="left" vertical="center"/>
    </xf>
    <xf numFmtId="0" fontId="9" fillId="11" borderId="0" xfId="0" applyFont="1" applyFill="1"/>
    <xf numFmtId="0" fontId="9" fillId="11" borderId="0" xfId="0" applyFont="1" applyFill="1" applyAlignment="1">
      <alignment horizontal="left"/>
    </xf>
    <xf numFmtId="0" fontId="12" fillId="0" borderId="0" xfId="0" applyFont="1"/>
    <xf numFmtId="0" fontId="13" fillId="0" borderId="0" xfId="0" applyFont="1" applyFill="1"/>
    <xf numFmtId="164" fontId="9" fillId="3" borderId="0" xfId="0" applyNumberFormat="1" applyFont="1" applyFill="1" applyAlignment="1">
      <alignment horizontal="left"/>
    </xf>
    <xf numFmtId="1" fontId="9" fillId="3" borderId="0" xfId="0" applyNumberFormat="1" applyFont="1" applyFill="1" applyAlignment="1">
      <alignment horizontal="left"/>
    </xf>
    <xf numFmtId="164" fontId="1" fillId="0" borderId="0" xfId="0" applyNumberFormat="1" applyFont="1" applyAlignment="1">
      <alignment horizontal="left"/>
    </xf>
    <xf numFmtId="164" fontId="18" fillId="0" borderId="0" xfId="0" applyNumberFormat="1" applyFont="1" applyAlignment="1">
      <alignment horizontal="left" vertical="center"/>
    </xf>
    <xf numFmtId="0" fontId="22" fillId="0" borderId="0" xfId="0" applyFont="1" applyAlignment="1">
      <alignment horizontal="left"/>
    </xf>
    <xf numFmtId="14" fontId="9" fillId="0" borderId="0" xfId="0" applyNumberFormat="1" applyFont="1" applyFill="1"/>
  </cellXfs>
  <cellStyles count="1">
    <cellStyle name="Normal" xfId="0" builtinId="0"/>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6"/>
        </patternFill>
      </fill>
    </dxf>
    <dxf>
      <fill>
        <patternFill patternType="solid">
          <bgColor theme="6"/>
        </patternFill>
      </fill>
    </dxf>
  </dxfs>
  <tableStyles count="0" defaultTableStyle="TableStyleMedium2" defaultPivotStyle="PivotStyleLight16"/>
  <colors>
    <mruColors>
      <color rgb="FFFFCC66"/>
      <color rgb="FF99CCFF"/>
      <color rgb="FF669900"/>
      <color rgb="FF33CCFF"/>
      <color rgb="FFCC0099"/>
      <color rgb="FF00FFCC"/>
      <color rgb="FFCCFF33"/>
      <color rgb="FFFF00FF"/>
      <color rgb="FF11B6EC"/>
      <color rgb="FF118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rchambault, Jonathan (DFO/MPO)" id="{AB21C102-19FA-47C5-AEEA-A92228B0309F}" userId="S::Jonathan.Archambault@dfo-mpo.gc.ca::b7132eb1-2c99-488c-84d6-a2d50a201ef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Y:\WCVI\JUVENILE_PROJECTS\Area%2020-San%20Juan%20juveniles\2.%20Data%20management\2024\2024%20Misc%20Data\SanJuan_BeachSeine_Data_2024\SanJuan_BeachSeine_Data_2024.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e Davidson" refreshedDate="45814.628664351854" createdVersion="8" refreshedVersion="8" minRefreshableVersion="3" recordCount="5274" xr:uid="{47CDAC25-A647-4781-A526-8D4B37B8B608}">
  <cacheSource type="worksheet">
    <worksheetSource ref="A1:AD1048576" sheet="biosampling"/>
  </cacheSource>
  <cacheFields count="28">
    <cacheField name="year" numFmtId="0">
      <sharedItems containsString="0" containsBlank="1" containsNumber="1" containsInteger="1" minValue="2023" maxValue="2025" count="4">
        <n v="2023"/>
        <n v="2025"/>
        <n v="2024"/>
        <m/>
      </sharedItems>
    </cacheField>
    <cacheField name="gear" numFmtId="0">
      <sharedItems containsBlank="1" count="9">
        <s v="RST"/>
        <s v="Dip net"/>
        <s v="Pole seine"/>
        <s v="6' RST"/>
        <s v="Mini purse seine"/>
        <s v="IPT"/>
        <s v="Beach seine"/>
        <s v="Purse seine"/>
        <m/>
      </sharedItems>
    </cacheField>
    <cacheField name="usid" numFmtId="0">
      <sharedItems containsBlank="1" count="191">
        <s v="24Mar23-RST-N"/>
        <s v="30Mar23-RST-N"/>
        <s v="31Mar23-RST-N"/>
        <s v="05Apr23-RST-N"/>
        <s v="06Apr23-RST-N"/>
        <s v="13Apr23-RST-N"/>
        <s v="14Apr23-HATTK-1"/>
        <s v="20Apr23-RST-N"/>
        <s v="21Apr23-RST-N"/>
        <s v="27Apr23-RST-N"/>
        <s v="28Apr23-RST-N"/>
        <s v="05May23-RST-N"/>
        <s v="05May23-POS-1"/>
        <s v="11May23-RST-N"/>
        <s v="26May23-HATSP-1"/>
        <s v="02Jun23-RST-N"/>
        <s v="13May25-RST-Night/Day"/>
        <s v="26Aug24-PRS-Nearshore **confirm w GPS**-1"/>
        <s v="26Aug24-PRS-Offshore A-1"/>
        <s v="03Sep24-PRS-PRCD-1"/>
        <s v="03Sep24-PRS-Mill Bay-1"/>
        <s v="03Sep24-PRS-Offshore B-1"/>
        <s v="03Sep24-PRS-Thrasher-1"/>
        <s v="03Sep24-PRS-**confirm w GPS**-1"/>
        <s v="23Sep24-PRS-Mill Bay-1"/>
        <s v="23Sep24-PRS-Thrasher-1"/>
        <s v="23Sep24-PRS-Jap Rock-1"/>
        <s v="23May24-PRS-Mill Bay-1"/>
        <s v="12Jun24-PRS-Offshore A-1"/>
        <s v="12Jun24-PRS-Offshore B-1"/>
        <s v="20Jun24-PRS-Thrasher-1"/>
        <s v="20Jun24-PRS-Mill Bay-1"/>
        <s v="20Jun24-PRS-PRCD-2"/>
        <s v="20Jun24-PRS-Nearshore **confirm w GPS**-1"/>
        <s v="20Jun24-PRS-Jap Rock-1"/>
        <s v="23Sep24-PRS-Nearshore **confirm w GPS**-1"/>
        <s v="23Sep24-PRS-Offshore A-1"/>
        <s v="03Jul24-PRS-PRCD-1"/>
        <s v="03Jul24-PRS-Jap Rock-1"/>
        <s v="03Jul24-PRS-Offshore B-1"/>
        <s v="03Jul24-PRS-Mill Bay-1"/>
        <s v="15Jul24-PRS-PRCD-1"/>
        <s v="15Jul24-PRS-Mill Bay-1"/>
        <s v="15Jul24-PRS-Offshore B-1"/>
        <s v="15Jul24-PRS-Thrasher-1"/>
        <s v="15Jul24-PRS-Jap Rock-1"/>
        <s v="26Aug24-PRS-PRCD-1"/>
        <s v="26Aug24-PRS-Mill Bay-1"/>
        <s v="26Aug24-PRS-Jap Rock-1"/>
        <s v="28Feb25-RST-Night/Day"/>
        <s v="08May25-RST-Night/Day"/>
        <s v="09May25-RST-Night/Day"/>
        <s v="06May25-RST-Night/Day"/>
        <s v="21Mar24-IPT-Night"/>
        <s v="28Mar24-RST-Night"/>
        <s v="03Apr24-RST-Night"/>
        <s v="04Apr24-RST-Night"/>
        <s v="05Apr24-RST-Night"/>
        <s v="08Jun23-RST-N"/>
        <s v="09Jun23-RST-N"/>
        <s v="12Jun23-HATSP-1"/>
        <s v="15Jun23-RST-N"/>
        <s v="15Jun23-BS-1"/>
        <s v="15Jun23-BS-2"/>
        <s v="15Jun23-BS-3"/>
        <s v="16Jun23-RST-N"/>
        <s v="16Jun23-BS-1"/>
        <s v="16Jun23-BS-3"/>
        <s v="28Jun23-PRS-2"/>
        <s v="28Jun23-PRS-4"/>
        <s v="28Jun23-PRS-5"/>
        <s v="07Jul23-PRS-2"/>
        <s v="07Jul23-PRS-3"/>
        <s v="07Jul23-PRS-4"/>
        <s v="07Jul23-PRS-5"/>
        <s v="07Jul23-PRS-6"/>
        <s v="07Jul23-PRS-7"/>
        <s v="20Jul23-PRS-1"/>
        <s v="20Jul23-PRS-4"/>
        <s v="20Jul23-PRS-5"/>
        <s v="20Jul23-PRS-2"/>
        <s v="20Jul23-PRS-3"/>
        <s v="09Aug23-PRS-1"/>
        <s v="09Aug23-PRS-2"/>
        <s v="09Aug23-PRS-4"/>
        <s v="09Aug23-PRS-5"/>
        <s v="23Aug23-PRS-1"/>
        <s v="23Aug23-PRS-2"/>
        <s v="23Aug23-PRS-4"/>
        <s v="23Aug23-PRS-5"/>
        <s v="24Aug23-PRS-6"/>
        <s v="25Aug23-PRS-7"/>
        <s v="13Mar24-IPT-Day/Night"/>
        <s v="14Mar24-IPT-Night"/>
        <s v="15Mar24-IPT-Night"/>
        <s v="19Mar24-IPT-Night"/>
        <s v="20Mar24-IPT-Night/Day"/>
        <s v="26Mar24-RST-Night"/>
        <s v="27Mar24-RST-Night"/>
        <s v="11Apr24-RST-Night"/>
        <s v="07May24-RST-Night"/>
        <s v="17May24-RST-Night"/>
        <s v="28May24-RST-Night"/>
        <s v="27Feb25-RST-Night/Day"/>
        <s v="06Mar25-RST-Night/Day"/>
        <s v="02May25-RST-Night/Day"/>
        <s v="09Apr24-RST-Night"/>
        <s v="10Apr24-RST-Night"/>
        <s v="12Mar25-RST-Night/Day"/>
        <s v="13Mar25-RST-Night/Day"/>
        <s v="19Mar25-RST-Night/Day"/>
        <s v="12Apr24-RST-Night"/>
        <s v="16Apr24-RST-Night"/>
        <s v="17Apr24-RST-Night"/>
        <s v="18Apr24-RST-Night"/>
        <s v="19Apr24-RST-Night"/>
        <s v="23Apr24-RST-Night"/>
        <s v="24Apr24-RST-Night"/>
        <s v="25Apr24-RST-Night"/>
        <s v="26Apr24-RST-Night"/>
        <s v="30Apr24-RST-Night"/>
        <s v="01May24-RST-Night"/>
        <s v="02May24-RST-Night"/>
        <s v="03May24-RST-Night"/>
        <s v="08May24-RST-Night"/>
        <s v="09May24-RST-Night"/>
        <s v="10May24-RST-Night"/>
        <s v="14May24-RST-Night"/>
        <s v="15May24-RST-Night"/>
        <s v="16May24-RST-Night"/>
        <s v="22May24-RST-Night"/>
        <s v="23May24-RST-Night"/>
        <s v="23May24-PRS-Nearshore/Offshore A-1"/>
        <s v="23May24-PRS-Jap Rock-1"/>
        <s v="24May24-RST-Night"/>
        <s v="04Mar25-RST-Night/Day"/>
        <s v="29May24-RST-Night"/>
        <s v="30May24-RST-Night"/>
        <s v="12Jun24-PRS-PRCD-1"/>
        <s v="12Jun24-PRS-Jap Rock-1"/>
        <s v="05Mar25-RST-Night/Day"/>
        <s v="20Jun24-PRS-Offshore A-1"/>
        <s v="20Jun24-PRS-PRCD-1"/>
        <s v="02Jun23-HATLP-1"/>
        <s v="03Jul24-PRS-Thrasher-1"/>
        <s v="15Jul24-PRS-Offshore A-1"/>
        <s v="03Sep24-PRS-Jap Rock-1"/>
        <s v="03Sep24-PRS-Nearshore **confirm w GPS**-1"/>
        <s v="23Sep24-PRS-PRCD-1"/>
        <s v="23Sep24-PRS-Offshore B-1"/>
        <s v="22Oct24-PRS-Mill Bay-1"/>
        <s v="22Oct24-PRS-Thrasher-1"/>
        <s v="22Oct24-PRS-Nearshore **confirm w GPS**-1"/>
        <s v="07Mar25-RST-Night/Day"/>
        <s v="14Mar25-RST-Night/Day"/>
        <s v="20Mar25-RST-Night/Day"/>
        <s v="21Mar25-RST-Night/Day"/>
        <s v="02Apr25-RST-Night/Day"/>
        <s v="03Apr25-RST-Night/Day"/>
        <s v="04Apr25-RST-Night/Day"/>
        <s v="08Apr25-RST-Night/Day"/>
        <s v="09Apr25-RST-Night/Day"/>
        <s v="10Apr25-RST-Night/Day"/>
        <s v="11Apr25-RST-Night/Day"/>
        <s v="15Apr25-RST-Night/Day"/>
        <s v="16Apr25-RST-Night/Day"/>
        <s v="17Apr25-RST-Night/Day"/>
        <s v="18Apr25-RST-Night/Day"/>
        <s v="24Apr25-RST-Night/Day"/>
        <s v="25Apr25-RST-Night/Day"/>
        <s v="28Apr25-RST-Night/Day"/>
        <s v="29Apr25-RST-Night/Day"/>
        <s v="30Apr25-RST-Night/Day"/>
        <s v="05May25-RST-Night/Day"/>
        <s v="07May25-RST-Night/Day"/>
        <s v="14May25-RST-Night/Day"/>
        <s v="16May25-RST-Night/Day"/>
        <s v="20May25-RST-Night/Day"/>
        <s v="21May25-RST-Night/Day"/>
        <s v="22May25-RST-Night/Day"/>
        <s v="26May25-RST-Night/Day"/>
        <s v="27May25-RST-Night/Day"/>
        <s v="28May25-RST-Night/Day"/>
        <s v="30May25-RST-Night/Day"/>
        <s v="29May25-PRS-PRCD-1"/>
        <s v="29May25-PRS-PGM &quot;Mouth&quot;-1"/>
        <s v="12May25-PRS-Jap Rock-1"/>
        <s v="12May25-PRS-Thrasher-1"/>
        <s v="12May25-PRS-Offshore B-1"/>
        <s v="12May25-PRS-Mill Bay-1"/>
        <m/>
      </sharedItems>
    </cacheField>
    <cacheField name="date" numFmtId="0">
      <sharedItems containsDate="1" containsBlank="1" containsMixedTypes="1" minDate="2023-03-24T00:00:00" maxDate="2025-05-31T00:00:00" count="125">
        <d v="2023-03-24T00:00:00"/>
        <d v="2023-03-30T00:00:00"/>
        <d v="2023-03-31T00:00:00"/>
        <d v="2023-04-05T00:00:00"/>
        <d v="2023-04-06T00:00:00"/>
        <d v="2023-04-13T00:00:00"/>
        <d v="2023-04-14T00:00:00"/>
        <d v="2023-04-20T00:00:00"/>
        <d v="2023-04-21T00:00:00"/>
        <d v="2023-04-27T00:00:00"/>
        <d v="2023-04-28T00:00:00"/>
        <d v="2023-05-05T00:00:00"/>
        <d v="2023-05-11T00:00:00"/>
        <d v="2023-05-26T00:00:00"/>
        <d v="2023-06-02T00:00:00"/>
        <d v="2025-05-13T00:00:00"/>
        <d v="2024-08-26T00:00:00"/>
        <d v="2024-09-03T00:00:00"/>
        <d v="2024-09-23T00:00:00"/>
        <d v="2024-05-23T00:00:00"/>
        <d v="2024-06-12T00:00:00"/>
        <d v="2024-06-20T00:00:00"/>
        <d v="2024-07-03T00:00:00"/>
        <d v="2024-07-15T00:00:00"/>
        <d v="2025-02-28T00:00:00"/>
        <d v="2025-05-08T00:00:00"/>
        <d v="2025-05-09T00:00:00"/>
        <d v="2025-05-06T00:00:00"/>
        <d v="2024-03-21T00:00:00"/>
        <d v="2024-03-28T00:00:00"/>
        <d v="2024-04-03T00:00:00"/>
        <d v="2024-04-04T00:00:00"/>
        <d v="2024-04-05T00:00:00"/>
        <d v="2023-06-08T00:00:00"/>
        <d v="2023-06-09T00:00:00"/>
        <d v="2023-06-12T00:00:00"/>
        <d v="2023-06-15T00:00:00"/>
        <d v="2023-06-16T00:00:00"/>
        <d v="2023-06-28T00:00:00"/>
        <d v="2023-07-07T00:00:00"/>
        <d v="2023-07-20T00:00:00"/>
        <d v="2023-08-09T00:00:00"/>
        <d v="2023-08-23T00:00:00"/>
        <d v="2023-08-24T00:00:00"/>
        <d v="2023-08-25T00:00:00"/>
        <d v="2024-03-13T00:00:00"/>
        <d v="2024-03-14T00:00:00"/>
        <d v="2024-03-15T00:00:00"/>
        <d v="2024-03-19T00:00:00"/>
        <d v="2024-03-20T00:00:00"/>
        <d v="2024-03-26T00:00:00"/>
        <d v="2024-03-27T00:00:00"/>
        <d v="2024-04-11T00:00:00"/>
        <d v="2024-05-07T00:00:00"/>
        <d v="2024-05-17T00:00:00"/>
        <d v="2024-05-28T00:00:00"/>
        <d v="2025-02-27T00:00:00"/>
        <d v="2025-03-06T00:00:00"/>
        <d v="2025-05-02T00:00:00"/>
        <d v="2024-04-09T00:00:00"/>
        <d v="2024-04-10T00:00:00"/>
        <d v="2025-03-12T00:00:00"/>
        <d v="2025-03-13T00:00:00"/>
        <d v="2025-03-19T00:00:00"/>
        <d v="2024-04-12T00:00:00"/>
        <d v="2024-04-16T00:00:00"/>
        <d v="2024-04-17T00:00:00"/>
        <d v="2024-04-18T00:00:00"/>
        <d v="2024-04-19T00:00:00"/>
        <d v="2024-04-23T00:00:00"/>
        <d v="2024-04-24T00:00:00"/>
        <d v="2024-04-25T00:00:00"/>
        <d v="2024-04-26T00:00:00"/>
        <d v="2024-04-30T00:00:00"/>
        <d v="2024-05-01T00:00:00"/>
        <d v="2024-05-02T00:00:00"/>
        <d v="2024-05-03T00:00:00"/>
        <d v="2024-05-08T00:00:00"/>
        <d v="2024-05-09T00:00:00"/>
        <d v="2024-05-10T00:00:00"/>
        <d v="2024-05-14T00:00:00"/>
        <d v="2024-05-15T00:00:00"/>
        <d v="2024-05-16T00:00:00"/>
        <d v="2024-05-22T00:00:00"/>
        <d v="2024-05-24T00:00:00"/>
        <d v="2025-03-04T00:00:00"/>
        <d v="2024-05-29T00:00:00"/>
        <d v="2024-05-30T00:00:00"/>
        <d v="2025-03-05T00:00:00"/>
        <d v="2024-10-22T00:00:00"/>
        <d v="2025-03-07T00:00:00"/>
        <d v="2025-03-14T00:00:00"/>
        <d v="2025-03-20T00:00:00"/>
        <d v="2025-03-21T00:00:00"/>
        <d v="2025-04-02T00:00:00"/>
        <d v="2025-04-03T00:00:00"/>
        <d v="2025-04-04T00:00:00"/>
        <d v="2025-04-08T00:00:00"/>
        <d v="2025-04-09T00:00:00"/>
        <d v="2025-04-10T00:00:00"/>
        <d v="2025-04-11T00:00:00"/>
        <d v="2025-04-15T00:00:00"/>
        <d v="2025-04-16T00:00:00"/>
        <d v="2025-04-17T00:00:00"/>
        <d v="2025-04-18T00:00:00"/>
        <d v="2025-04-24T00:00:00"/>
        <d v="2025-04-25T00:00:00"/>
        <d v="2025-04-28T00:00:00"/>
        <d v="2025-04-29T00:00:00"/>
        <d v="2025-04-30T00:00:00"/>
        <d v="2025-05-05T00:00:00"/>
        <d v="2025-05-07T00:00:00"/>
        <d v="2025-05-14T00:00:00"/>
        <d v="2025-05-16T00:00:00"/>
        <d v="2025-05-20T00:00:00"/>
        <d v="2025-05-21T00:00:00"/>
        <d v="2025-05-22T00:00:00"/>
        <d v="2025-05-26T00:00:00"/>
        <d v="2025-05-27T00:00:00"/>
        <d v="2025-05-28T00:00:00"/>
        <d v="2025-05-30T00:00:00"/>
        <d v="2025-05-29T00:00:00"/>
        <d v="2025-05-12T00:00:00"/>
        <e v="#VALUE!"/>
        <m/>
      </sharedItems>
    </cacheField>
    <cacheField name="DOY" numFmtId="0">
      <sharedItems containsBlank="1" containsMixedTypes="1" containsNumber="1" containsInteger="1" minValue="58" maxValue="296"/>
    </cacheField>
    <cacheField name="species" numFmtId="0">
      <sharedItems containsBlank="1" containsMixedTypes="1" containsNumber="1" containsInteger="1" minValue="0" maxValue="0" count="21">
        <s v="chum"/>
        <s v="coho"/>
        <s v="chinook"/>
        <s v="rainbow"/>
        <s v="cutthroat"/>
        <s v="stickleback"/>
        <s v="herring"/>
        <s v="waiting to hear back from jeff/helen…"/>
        <m/>
        <s v="surf smelt"/>
        <s v="Other"/>
        <s v="Steelhead"/>
        <s v="Anchovy"/>
        <s v="Sandlance"/>
        <s v="Greenling"/>
        <s v="Sardine"/>
        <s v="Sockeye"/>
        <s v="unknown"/>
        <s v="Surf Perch"/>
        <s v="Perch"/>
        <n v="0" u="1"/>
      </sharedItems>
    </cacheField>
    <cacheField name="life_stage" numFmtId="0">
      <sharedItems containsBlank="1" count="6">
        <s v="fry"/>
        <s v="smolt"/>
        <s v="parr"/>
        <s v="alevin"/>
        <m/>
        <s v="Adult"/>
      </sharedItems>
    </cacheField>
    <cacheField name="length" numFmtId="0">
      <sharedItems containsBlank="1" containsMixedTypes="1" containsNumber="1" containsInteger="1" minValue="21" maxValue="265"/>
    </cacheField>
    <cacheField name="height" numFmtId="0">
      <sharedItems containsString="0" containsBlank="1" containsNumber="1" minValue="2.7" maxValue="80"/>
    </cacheField>
    <cacheField name="weight" numFmtId="0">
      <sharedItems containsBlank="1" containsMixedTypes="1" containsNumber="1" minValue="0.14000000000000001" maxValue="87"/>
    </cacheField>
    <cacheField name="ad_clip" numFmtId="0">
      <sharedItems containsBlank="1" count="7">
        <s v="N"/>
        <s v="U"/>
        <s v="Y"/>
        <m/>
        <s v="waiting to hear back from jeff/helen…"/>
        <s v="Not clipped" u="1"/>
        <s v="Clipped" u="1"/>
      </sharedItems>
    </cacheField>
    <cacheField name="cwt" numFmtId="0">
      <sharedItems containsBlank="1"/>
    </cacheField>
    <cacheField name="hatchery_origin" numFmtId="0">
      <sharedItems containsBlank="1"/>
    </cacheField>
    <cacheField name="lethal_tag_no" numFmtId="0">
      <sharedItems containsBlank="1"/>
    </cacheField>
    <cacheField name="RNA_vial" numFmtId="0">
      <sharedItems containsBlank="1"/>
    </cacheField>
    <cacheField name="DNA_vial" numFmtId="0">
      <sharedItems containsBlank="1"/>
    </cacheField>
    <cacheField name="frozen_lethal" numFmtId="0">
      <sharedItems containsBlank="1"/>
    </cacheField>
    <cacheField name="SF_hemo" numFmtId="0">
      <sharedItems containsBlank="1"/>
    </cacheField>
    <cacheField name="SF_erosion_rot" numFmtId="0">
      <sharedItems containsBlank="1"/>
    </cacheField>
    <cacheField name="SF_finmouth_rot" numFmtId="0">
      <sharedItems containsBlank="1"/>
    </cacheField>
    <cacheField name="SF_ulcer" numFmtId="0">
      <sharedItems containsBlank="1"/>
    </cacheField>
    <cacheField name="S_xs_mucous" numFmtId="0">
      <sharedItems containsBlank="1"/>
    </cacheField>
    <cacheField name="G_pale" numFmtId="0">
      <sharedItems containsBlank="1"/>
    </cacheField>
    <cacheField name="G_erosion" numFmtId="0">
      <sharedItems containsBlank="1"/>
    </cacheField>
    <cacheField name="G_whitespots" numFmtId="0">
      <sharedItems containsBlank="1"/>
    </cacheField>
    <cacheField name="other_clinical" numFmtId="0">
      <sharedItems containsBlank="1"/>
    </cacheField>
    <cacheField name="n_motile_sealice" numFmtId="0">
      <sharedItems containsString="0" containsBlank="1" containsNumber="1" containsInteger="1" minValue="0" maxValue="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e Davidson" refreshedDate="45855.389290162035" createdVersion="8" refreshedVersion="8" minRefreshableVersion="3" recordCount="357" xr:uid="{0D8023FC-808B-432A-859D-E3AC3E5104D6}">
  <cacheSource type="worksheet">
    <worksheetSource ref="A1:N1048576" sheet="2024 Beach Seine Data" r:id="rId2"/>
  </cacheSource>
  <cacheFields count="14">
    <cacheField name="Date (YY-MM-DD)" numFmtId="0">
      <sharedItems containsBlank="1" count="16">
        <s v="24-05-27"/>
        <s v="24-06-13"/>
        <s v="24-06-14"/>
        <s v="24-06-17"/>
        <s v="24-06-25"/>
        <s v="24-06-24"/>
        <s v="24-06-26"/>
        <s v="24-06-27"/>
        <s v="24-07-02"/>
        <s v="24-07-11"/>
        <s v="24-07-16"/>
        <s v="24-07-12"/>
        <s v="24-07-23"/>
        <s v="24-07-31"/>
        <s v="24-08-31"/>
        <m/>
      </sharedItems>
    </cacheField>
    <cacheField name="Site Name" numFmtId="0">
      <sharedItems containsBlank="1" count="16">
        <s v="BS07"/>
        <s v="BS18"/>
        <s v="BS17"/>
        <s v="BS03B"/>
        <s v="BS06"/>
        <s v="BS24"/>
        <s v="BS21"/>
        <s v="BS23"/>
        <s v="BS09"/>
        <s v="BS13"/>
        <s v="PS11-1"/>
        <s v="BS14"/>
        <s v="BS03"/>
        <s v="BS12"/>
        <s v="BS08"/>
        <m/>
      </sharedItems>
    </cacheField>
    <cacheField name="Set #" numFmtId="0">
      <sharedItems containsNonDate="0" containsString="0" containsBlank="1" count="1">
        <m/>
      </sharedItems>
    </cacheField>
    <cacheField name="Species Code" numFmtId="0">
      <sharedItems containsBlank="1" count="2">
        <s v="CN"/>
        <m/>
      </sharedItems>
    </cacheField>
    <cacheField name="DNA Vial #" numFmtId="0">
      <sharedItems containsBlank="1"/>
    </cacheField>
    <cacheField name="Fork Length (mm)" numFmtId="0">
      <sharedItems containsString="0" containsBlank="1" containsNumber="1" containsInteger="1" minValue="52" maxValue="142"/>
    </cacheField>
    <cacheField name="Height (mm)" numFmtId="0">
      <sharedItems containsString="0" containsBlank="1" containsNumber="1" containsInteger="1" minValue="10" maxValue="32" count="20">
        <n v="12"/>
        <n v="18"/>
        <n v="14"/>
        <n v="16"/>
        <n v="17"/>
        <n v="22"/>
        <n v="13"/>
        <n v="11"/>
        <n v="15"/>
        <n v="19"/>
        <n v="10"/>
        <n v="20"/>
        <m/>
        <n v="24"/>
        <n v="21"/>
        <n v="25"/>
        <n v="23"/>
        <n v="32"/>
        <n v="30"/>
        <n v="26"/>
      </sharedItems>
    </cacheField>
    <cacheField name="Weight (g)" numFmtId="0">
      <sharedItems containsString="0" containsBlank="1" containsNumber="1" minValue="0.98" maxValue="27.91"/>
    </cacheField>
    <cacheField name="AD Clipped (Y/N)" numFmtId="0">
      <sharedItems containsBlank="1" count="4">
        <s v="N"/>
        <s v="Y"/>
        <s v="?"/>
        <m/>
      </sharedItems>
    </cacheField>
    <cacheField name="Lethal Sample (Y/N)" numFmtId="0">
      <sharedItems containsBlank="1" count="3">
        <s v="Y"/>
        <s v="N"/>
        <m/>
      </sharedItems>
    </cacheField>
    <cacheField name="Lethal Tag Kept from the Pile?" numFmtId="0">
      <sharedItems containsBlank="1" count="3">
        <s v="N"/>
        <m/>
        <s v="Y"/>
      </sharedItems>
    </cacheField>
    <cacheField name="Comments" numFmtId="0">
      <sharedItems containsBlank="1" count="5">
        <s v="Tag not present. Must be with the fish."/>
        <m/>
        <s v="Died in the net. Took as a lethal."/>
        <s v="uncertain ID"/>
        <s v="Butch's dock"/>
      </sharedItems>
    </cacheField>
    <cacheField name="DNA submission status" numFmtId="0">
      <sharedItems containsBlank="1" count="4">
        <s v="Submit"/>
        <m/>
        <s v="DO NOT SUBMIT"/>
        <s v="Do not submit (yet)"/>
      </sharedItems>
    </cacheField>
    <cacheField name="DNA submission rationale" numFmtId="0">
      <sharedItems containsBlank="1" count="13">
        <s v="Timing outlier - early"/>
        <m/>
        <s v="Lethal"/>
        <s v="Size outlier - early, large"/>
        <s v="Random selection"/>
        <s v="Site-based selection"/>
        <s v="Duplicate"/>
        <s v="Unknown clip status"/>
        <s v="Random selection within site/timing strata"/>
        <s v="Size outlier - large"/>
        <s v="Size outlier - small"/>
        <s v="No sample # recorded"/>
        <s v="Timing outlier - lat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e Davidson" refreshedDate="45855.390760532406" createdVersion="8" refreshedVersion="8" minRefreshableVersion="3" recordCount="5274" xr:uid="{90CE15BD-093A-4E2E-8DB0-C6257F8DD1AA}">
  <cacheSource type="worksheet">
    <worksheetSource ref="A1:Q1048576" sheet="biosampling"/>
  </cacheSource>
  <cacheFields count="17">
    <cacheField name="year" numFmtId="0">
      <sharedItems containsString="0" containsBlank="1" containsNumber="1" containsInteger="1" minValue="2023" maxValue="2025" count="4">
        <n v="2023"/>
        <n v="2024"/>
        <n v="2025"/>
        <m/>
      </sharedItems>
    </cacheField>
    <cacheField name="gear" numFmtId="0">
      <sharedItems containsBlank="1" count="10">
        <s v="6' RST"/>
        <s v="Dip net"/>
        <s v="Pole seine"/>
        <s v="Beach seine"/>
        <s v="Mini purse seine"/>
        <s v="IPT"/>
        <m/>
        <s v="RST" u="1"/>
        <s v="6'RST" u="1"/>
        <s v="Purse seine" u="1"/>
      </sharedItems>
    </cacheField>
    <cacheField name="usid" numFmtId="0">
      <sharedItems containsBlank="1"/>
    </cacheField>
    <cacheField name="date" numFmtId="0">
      <sharedItems containsDate="1" containsBlank="1" containsMixedTypes="1" minDate="2023-03-24T00:00:00" maxDate="2025-07-04T00:00:00"/>
    </cacheField>
    <cacheField name="DOY" numFmtId="0">
      <sharedItems containsBlank="1" containsMixedTypes="1" containsNumber="1" containsInteger="1" minValue="58" maxValue="296"/>
    </cacheField>
    <cacheField name="species" numFmtId="0">
      <sharedItems containsBlank="1"/>
    </cacheField>
    <cacheField name="life_stage" numFmtId="0">
      <sharedItems containsBlank="1"/>
    </cacheField>
    <cacheField name="length" numFmtId="0">
      <sharedItems containsBlank="1" containsMixedTypes="1" containsNumber="1" containsInteger="1" minValue="11" maxValue="310"/>
    </cacheField>
    <cacheField name="height" numFmtId="0">
      <sharedItems containsString="0" containsBlank="1" containsNumber="1" minValue="2.7" maxValue="90"/>
    </cacheField>
    <cacheField name="weight" numFmtId="0">
      <sharedItems containsBlank="1" containsMixedTypes="1" containsNumber="1" minValue="0.14000000000000001" maxValue="87"/>
    </cacheField>
    <cacheField name="ad_clip" numFmtId="0">
      <sharedItems containsBlank="1"/>
    </cacheField>
    <cacheField name="cwt" numFmtId="0">
      <sharedItems containsBlank="1"/>
    </cacheField>
    <cacheField name="hatchery_origin" numFmtId="0">
      <sharedItems containsBlank="1"/>
    </cacheField>
    <cacheField name="lethal_tag_no" numFmtId="0">
      <sharedItems containsBlank="1"/>
    </cacheField>
    <cacheField name="RNA_vial" numFmtId="0">
      <sharedItems containsBlank="1"/>
    </cacheField>
    <cacheField name="DNA_vial" numFmtId="0">
      <sharedItems containsBlank="1"/>
    </cacheField>
    <cacheField name="frozen_lethal" numFmtId="0">
      <sharedItems containsBlank="1" count="5">
        <s v="N"/>
        <s v="Y"/>
        <m/>
        <s v="SJ24-PRS010"/>
        <s v="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4">
  <r>
    <x v="0"/>
    <x v="0"/>
    <x v="0"/>
    <x v="0"/>
    <n v="83"/>
    <x v="0"/>
    <x v="0"/>
    <n v="42"/>
    <m/>
    <n v="0.57999999999999996"/>
    <x v="0"/>
    <m/>
    <s v="N"/>
    <m/>
    <m/>
    <m/>
    <s v="N"/>
    <s v="N"/>
    <s v="N"/>
    <s v="N"/>
    <s v="N"/>
    <s v="N"/>
    <s v="N"/>
    <s v="N"/>
    <s v="N"/>
    <s v="N"/>
    <m/>
    <s v="mort - practice sample (NOT INCLUDED IN SAMPLED TOTAL, included in morts total)"/>
  </r>
  <r>
    <x v="0"/>
    <x v="0"/>
    <x v="0"/>
    <x v="0"/>
    <n v="83"/>
    <x v="1"/>
    <x v="0"/>
    <n v="38"/>
    <m/>
    <n v="0.67"/>
    <x v="0"/>
    <m/>
    <s v="N"/>
    <m/>
    <m/>
    <m/>
    <s v="N"/>
    <s v="N"/>
    <s v="N"/>
    <s v="N"/>
    <s v="N"/>
    <s v="N"/>
    <s v="N"/>
    <s v="N"/>
    <s v="N"/>
    <s v="N"/>
    <m/>
    <m/>
  </r>
  <r>
    <x v="0"/>
    <x v="0"/>
    <x v="0"/>
    <x v="0"/>
    <n v="83"/>
    <x v="2"/>
    <x v="0"/>
    <n v="41"/>
    <m/>
    <n v="0.69"/>
    <x v="0"/>
    <m/>
    <s v="N"/>
    <m/>
    <m/>
    <m/>
    <s v="N"/>
    <s v="N"/>
    <s v="N"/>
    <s v="N"/>
    <s v="N"/>
    <s v="N"/>
    <s v="N"/>
    <s v="N"/>
    <s v="N"/>
    <s v="N"/>
    <m/>
    <m/>
  </r>
  <r>
    <x v="0"/>
    <x v="0"/>
    <x v="0"/>
    <x v="0"/>
    <n v="83"/>
    <x v="1"/>
    <x v="1"/>
    <n v="70"/>
    <m/>
    <n v="3.72"/>
    <x v="0"/>
    <m/>
    <s v="N"/>
    <m/>
    <m/>
    <m/>
    <s v="N"/>
    <s v="N"/>
    <s v="N"/>
    <s v="N"/>
    <s v="N"/>
    <s v="N"/>
    <s v="N"/>
    <s v="N"/>
    <s v="N"/>
    <s v="N"/>
    <m/>
    <m/>
  </r>
  <r>
    <x v="0"/>
    <x v="0"/>
    <x v="0"/>
    <x v="0"/>
    <n v="83"/>
    <x v="1"/>
    <x v="0"/>
    <n v="36"/>
    <m/>
    <n v="0.48"/>
    <x v="0"/>
    <m/>
    <s v="N"/>
    <m/>
    <m/>
    <m/>
    <s v="N"/>
    <s v="N"/>
    <s v="N"/>
    <s v="N"/>
    <s v="N"/>
    <s v="N"/>
    <s v="N"/>
    <s v="N"/>
    <s v="N"/>
    <s v="N"/>
    <m/>
    <m/>
  </r>
  <r>
    <x v="0"/>
    <x v="0"/>
    <x v="0"/>
    <x v="0"/>
    <n v="83"/>
    <x v="1"/>
    <x v="1"/>
    <n v="71"/>
    <m/>
    <n v="3.92"/>
    <x v="0"/>
    <m/>
    <s v="N"/>
    <m/>
    <m/>
    <m/>
    <s v="N"/>
    <s v="N"/>
    <s v="N"/>
    <s v="N"/>
    <s v="N"/>
    <s v="N"/>
    <s v="N"/>
    <s v="N"/>
    <s v="N"/>
    <s v="N"/>
    <m/>
    <m/>
  </r>
  <r>
    <x v="0"/>
    <x v="0"/>
    <x v="0"/>
    <x v="0"/>
    <n v="83"/>
    <x v="1"/>
    <x v="0"/>
    <n v="43"/>
    <m/>
    <n v="0.74"/>
    <x v="0"/>
    <m/>
    <s v="N"/>
    <m/>
    <m/>
    <m/>
    <s v="N"/>
    <s v="N"/>
    <s v="N"/>
    <s v="N"/>
    <s v="N"/>
    <s v="N"/>
    <s v="N"/>
    <s v="N"/>
    <s v="N"/>
    <s v="N"/>
    <m/>
    <m/>
  </r>
  <r>
    <x v="0"/>
    <x v="0"/>
    <x v="0"/>
    <x v="0"/>
    <n v="83"/>
    <x v="1"/>
    <x v="0"/>
    <n v="42"/>
    <m/>
    <n v="0.69"/>
    <x v="0"/>
    <m/>
    <s v="N"/>
    <m/>
    <m/>
    <m/>
    <s v="N"/>
    <s v="N"/>
    <s v="N"/>
    <s v="N"/>
    <s v="N"/>
    <s v="N"/>
    <s v="N"/>
    <s v="N"/>
    <s v="N"/>
    <s v="N"/>
    <m/>
    <m/>
  </r>
  <r>
    <x v="0"/>
    <x v="0"/>
    <x v="0"/>
    <x v="0"/>
    <n v="83"/>
    <x v="1"/>
    <x v="0"/>
    <n v="36"/>
    <m/>
    <n v="0.48"/>
    <x v="0"/>
    <m/>
    <s v="N"/>
    <m/>
    <m/>
    <m/>
    <s v="N"/>
    <s v="N"/>
    <s v="N"/>
    <s v="N"/>
    <s v="N"/>
    <s v="N"/>
    <s v="N"/>
    <s v="N"/>
    <s v="N"/>
    <s v="N"/>
    <m/>
    <m/>
  </r>
  <r>
    <x v="0"/>
    <x v="0"/>
    <x v="0"/>
    <x v="0"/>
    <n v="83"/>
    <x v="1"/>
    <x v="0"/>
    <n v="40"/>
    <m/>
    <n v="0.7"/>
    <x v="0"/>
    <m/>
    <s v="N"/>
    <m/>
    <m/>
    <m/>
    <s v="N"/>
    <s v="N"/>
    <s v="N"/>
    <s v="N"/>
    <s v="N"/>
    <s v="N"/>
    <s v="N"/>
    <s v="N"/>
    <s v="N"/>
    <s v="N"/>
    <m/>
    <m/>
  </r>
  <r>
    <x v="0"/>
    <x v="0"/>
    <x v="0"/>
    <x v="0"/>
    <n v="83"/>
    <x v="1"/>
    <x v="0"/>
    <n v="39"/>
    <m/>
    <n v="0.48"/>
    <x v="0"/>
    <m/>
    <s v="N"/>
    <m/>
    <m/>
    <m/>
    <s v="N"/>
    <s v="N"/>
    <s v="N"/>
    <s v="N"/>
    <s v="N"/>
    <s v="N"/>
    <s v="N"/>
    <s v="N"/>
    <s v="N"/>
    <s v="N"/>
    <m/>
    <m/>
  </r>
  <r>
    <x v="0"/>
    <x v="0"/>
    <x v="0"/>
    <x v="0"/>
    <n v="83"/>
    <x v="3"/>
    <x v="2"/>
    <n v="80"/>
    <m/>
    <n v="5.47"/>
    <x v="0"/>
    <m/>
    <s v="N"/>
    <m/>
    <m/>
    <m/>
    <s v="N"/>
    <s v="N"/>
    <s v="N"/>
    <s v="N"/>
    <s v="N"/>
    <s v="N"/>
    <s v="N"/>
    <s v="N"/>
    <s v="N"/>
    <s v="N"/>
    <m/>
    <m/>
  </r>
  <r>
    <x v="0"/>
    <x v="0"/>
    <x v="0"/>
    <x v="0"/>
    <n v="83"/>
    <x v="1"/>
    <x v="0"/>
    <n v="37"/>
    <m/>
    <n v="0.55000000000000004"/>
    <x v="0"/>
    <m/>
    <s v="N"/>
    <m/>
    <m/>
    <m/>
    <s v="N"/>
    <s v="N"/>
    <s v="N"/>
    <s v="N"/>
    <s v="N"/>
    <s v="N"/>
    <s v="N"/>
    <s v="N"/>
    <s v="N"/>
    <s v="N"/>
    <m/>
    <m/>
  </r>
  <r>
    <x v="0"/>
    <x v="0"/>
    <x v="0"/>
    <x v="0"/>
    <n v="83"/>
    <x v="1"/>
    <x v="1"/>
    <n v="76"/>
    <m/>
    <n v="4.7"/>
    <x v="0"/>
    <m/>
    <s v="N"/>
    <m/>
    <m/>
    <m/>
    <s v="N"/>
    <s v="N"/>
    <s v="N"/>
    <s v="N"/>
    <s v="N"/>
    <s v="N"/>
    <s v="N"/>
    <s v="N"/>
    <s v="N"/>
    <s v="N"/>
    <m/>
    <m/>
  </r>
  <r>
    <x v="0"/>
    <x v="0"/>
    <x v="0"/>
    <x v="0"/>
    <n v="83"/>
    <x v="1"/>
    <x v="1"/>
    <n v="55"/>
    <m/>
    <n v="1.97"/>
    <x v="0"/>
    <m/>
    <s v="N"/>
    <m/>
    <m/>
    <m/>
    <s v="N"/>
    <s v="N"/>
    <s v="N"/>
    <s v="N"/>
    <s v="N"/>
    <s v="N"/>
    <s v="N"/>
    <s v="N"/>
    <s v="N"/>
    <s v="N"/>
    <m/>
    <m/>
  </r>
  <r>
    <x v="0"/>
    <x v="0"/>
    <x v="0"/>
    <x v="0"/>
    <n v="83"/>
    <x v="1"/>
    <x v="1"/>
    <n v="67"/>
    <m/>
    <n v="3.51"/>
    <x v="0"/>
    <m/>
    <s v="N"/>
    <m/>
    <m/>
    <m/>
    <s v="N"/>
    <s v="N"/>
    <s v="N"/>
    <s v="N"/>
    <s v="N"/>
    <s v="N"/>
    <s v="N"/>
    <s v="N"/>
    <s v="N"/>
    <s v="N"/>
    <m/>
    <m/>
  </r>
  <r>
    <x v="0"/>
    <x v="0"/>
    <x v="0"/>
    <x v="0"/>
    <n v="83"/>
    <x v="0"/>
    <x v="0"/>
    <n v="38"/>
    <m/>
    <n v="0.39"/>
    <x v="0"/>
    <m/>
    <s v="N"/>
    <m/>
    <m/>
    <m/>
    <s v="N"/>
    <s v="N"/>
    <s v="N"/>
    <s v="N"/>
    <s v="N"/>
    <s v="N"/>
    <s v="N"/>
    <s v="N"/>
    <s v="N"/>
    <s v="N"/>
    <m/>
    <m/>
  </r>
  <r>
    <x v="0"/>
    <x v="0"/>
    <x v="0"/>
    <x v="0"/>
    <n v="83"/>
    <x v="1"/>
    <x v="0"/>
    <n v="41"/>
    <m/>
    <n v="0.6"/>
    <x v="0"/>
    <m/>
    <s v="N"/>
    <m/>
    <m/>
    <m/>
    <s v="N"/>
    <s v="N"/>
    <s v="N"/>
    <s v="N"/>
    <s v="N"/>
    <s v="N"/>
    <s v="N"/>
    <s v="N"/>
    <s v="N"/>
    <s v="N"/>
    <m/>
    <m/>
  </r>
  <r>
    <x v="0"/>
    <x v="0"/>
    <x v="0"/>
    <x v="0"/>
    <n v="83"/>
    <x v="1"/>
    <x v="0"/>
    <n v="41"/>
    <m/>
    <n v="0.57999999999999996"/>
    <x v="0"/>
    <m/>
    <s v="N"/>
    <m/>
    <m/>
    <m/>
    <s v="N"/>
    <s v="N"/>
    <s v="N"/>
    <s v="N"/>
    <s v="N"/>
    <s v="N"/>
    <s v="N"/>
    <s v="N"/>
    <s v="N"/>
    <s v="N"/>
    <m/>
    <m/>
  </r>
  <r>
    <x v="0"/>
    <x v="0"/>
    <x v="0"/>
    <x v="0"/>
    <n v="83"/>
    <x v="1"/>
    <x v="0"/>
    <n v="37"/>
    <m/>
    <n v="0.54"/>
    <x v="0"/>
    <m/>
    <s v="N"/>
    <m/>
    <m/>
    <m/>
    <s v="N"/>
    <s v="N"/>
    <s v="N"/>
    <s v="N"/>
    <s v="N"/>
    <s v="N"/>
    <s v="N"/>
    <s v="N"/>
    <s v="N"/>
    <s v="N"/>
    <m/>
    <m/>
  </r>
  <r>
    <x v="0"/>
    <x v="0"/>
    <x v="0"/>
    <x v="0"/>
    <n v="83"/>
    <x v="1"/>
    <x v="0"/>
    <n v="37"/>
    <m/>
    <n v="0.69"/>
    <x v="0"/>
    <m/>
    <s v="N"/>
    <m/>
    <m/>
    <m/>
    <s v="N"/>
    <s v="N"/>
    <s v="N"/>
    <s v="N"/>
    <s v="N"/>
    <s v="N"/>
    <s v="N"/>
    <s v="N"/>
    <s v="N"/>
    <s v="N"/>
    <m/>
    <m/>
  </r>
  <r>
    <x v="0"/>
    <x v="0"/>
    <x v="0"/>
    <x v="0"/>
    <n v="83"/>
    <x v="1"/>
    <x v="0"/>
    <n v="42"/>
    <m/>
    <n v="0.54"/>
    <x v="0"/>
    <m/>
    <s v="N"/>
    <m/>
    <m/>
    <m/>
    <s v="N"/>
    <s v="N"/>
    <s v="N"/>
    <s v="N"/>
    <s v="N"/>
    <s v="N"/>
    <s v="N"/>
    <s v="N"/>
    <s v="N"/>
    <s v="N"/>
    <m/>
    <m/>
  </r>
  <r>
    <x v="0"/>
    <x v="0"/>
    <x v="0"/>
    <x v="0"/>
    <n v="83"/>
    <x v="1"/>
    <x v="0"/>
    <n v="36"/>
    <m/>
    <n v="0.48"/>
    <x v="0"/>
    <m/>
    <s v="N"/>
    <m/>
    <m/>
    <m/>
    <s v="N"/>
    <s v="N"/>
    <s v="N"/>
    <s v="N"/>
    <s v="N"/>
    <s v="N"/>
    <s v="N"/>
    <s v="N"/>
    <s v="N"/>
    <s v="N"/>
    <m/>
    <m/>
  </r>
  <r>
    <x v="0"/>
    <x v="0"/>
    <x v="0"/>
    <x v="0"/>
    <n v="83"/>
    <x v="1"/>
    <x v="1"/>
    <n v="92"/>
    <m/>
    <n v="8.57"/>
    <x v="0"/>
    <m/>
    <s v="N"/>
    <m/>
    <m/>
    <m/>
    <s v="N"/>
    <s v="N"/>
    <s v="N"/>
    <s v="N"/>
    <s v="N"/>
    <s v="N"/>
    <s v="N"/>
    <s v="N"/>
    <s v="N"/>
    <s v="N"/>
    <m/>
    <m/>
  </r>
  <r>
    <x v="0"/>
    <x v="0"/>
    <x v="0"/>
    <x v="0"/>
    <n v="83"/>
    <x v="1"/>
    <x v="0"/>
    <n v="39"/>
    <m/>
    <n v="0.59"/>
    <x v="0"/>
    <m/>
    <s v="N"/>
    <m/>
    <m/>
    <m/>
    <s v="N"/>
    <s v="N"/>
    <s v="N"/>
    <s v="N"/>
    <s v="N"/>
    <s v="N"/>
    <s v="N"/>
    <s v="N"/>
    <s v="N"/>
    <s v="N"/>
    <m/>
    <m/>
  </r>
  <r>
    <x v="0"/>
    <x v="0"/>
    <x v="0"/>
    <x v="0"/>
    <n v="83"/>
    <x v="1"/>
    <x v="0"/>
    <n v="39"/>
    <m/>
    <n v="0.71"/>
    <x v="0"/>
    <m/>
    <s v="N"/>
    <m/>
    <m/>
    <m/>
    <s v="N"/>
    <s v="N"/>
    <s v="N"/>
    <s v="N"/>
    <s v="N"/>
    <s v="N"/>
    <s v="N"/>
    <s v="N"/>
    <s v="N"/>
    <s v="N"/>
    <m/>
    <m/>
  </r>
  <r>
    <x v="0"/>
    <x v="0"/>
    <x v="0"/>
    <x v="0"/>
    <n v="83"/>
    <x v="1"/>
    <x v="0"/>
    <n v="41"/>
    <m/>
    <n v="0.67"/>
    <x v="0"/>
    <m/>
    <s v="N"/>
    <m/>
    <m/>
    <m/>
    <s v="N"/>
    <s v="N"/>
    <s v="N"/>
    <s v="N"/>
    <s v="N"/>
    <s v="N"/>
    <s v="N"/>
    <s v="N"/>
    <s v="N"/>
    <s v="N"/>
    <m/>
    <m/>
  </r>
  <r>
    <x v="0"/>
    <x v="0"/>
    <x v="0"/>
    <x v="0"/>
    <n v="83"/>
    <x v="1"/>
    <x v="1"/>
    <n v="76"/>
    <m/>
    <n v="5.23"/>
    <x v="0"/>
    <m/>
    <s v="N"/>
    <m/>
    <m/>
    <m/>
    <s v="N"/>
    <s v="N"/>
    <s v="N"/>
    <s v="N"/>
    <s v="N"/>
    <s v="N"/>
    <s v="N"/>
    <s v="N"/>
    <s v="N"/>
    <s v="N"/>
    <m/>
    <m/>
  </r>
  <r>
    <x v="0"/>
    <x v="0"/>
    <x v="0"/>
    <x v="0"/>
    <n v="83"/>
    <x v="1"/>
    <x v="0"/>
    <n v="41"/>
    <m/>
    <n v="0.62"/>
    <x v="0"/>
    <m/>
    <s v="N"/>
    <m/>
    <m/>
    <m/>
    <s v="N"/>
    <s v="N"/>
    <s v="N"/>
    <s v="N"/>
    <s v="N"/>
    <s v="N"/>
    <s v="N"/>
    <s v="N"/>
    <s v="N"/>
    <s v="N"/>
    <m/>
    <m/>
  </r>
  <r>
    <x v="0"/>
    <x v="0"/>
    <x v="0"/>
    <x v="0"/>
    <n v="83"/>
    <x v="1"/>
    <x v="0"/>
    <n v="39"/>
    <m/>
    <n v="0.51"/>
    <x v="0"/>
    <m/>
    <s v="N"/>
    <m/>
    <m/>
    <m/>
    <s v="N"/>
    <s v="N"/>
    <s v="N"/>
    <s v="N"/>
    <s v="N"/>
    <s v="N"/>
    <s v="N"/>
    <s v="N"/>
    <s v="N"/>
    <s v="N"/>
    <m/>
    <m/>
  </r>
  <r>
    <x v="0"/>
    <x v="0"/>
    <x v="0"/>
    <x v="0"/>
    <n v="83"/>
    <x v="1"/>
    <x v="0"/>
    <n v="37"/>
    <m/>
    <n v="0.52"/>
    <x v="0"/>
    <m/>
    <s v="N"/>
    <m/>
    <m/>
    <m/>
    <s v="N"/>
    <s v="N"/>
    <s v="N"/>
    <s v="N"/>
    <s v="N"/>
    <s v="N"/>
    <s v="N"/>
    <s v="N"/>
    <s v="N"/>
    <s v="N"/>
    <m/>
    <m/>
  </r>
  <r>
    <x v="0"/>
    <x v="0"/>
    <x v="0"/>
    <x v="0"/>
    <n v="83"/>
    <x v="1"/>
    <x v="0"/>
    <n v="39"/>
    <m/>
    <n v="0.74"/>
    <x v="0"/>
    <m/>
    <s v="N"/>
    <m/>
    <m/>
    <m/>
    <s v="N"/>
    <s v="N"/>
    <s v="N"/>
    <s v="N"/>
    <s v="N"/>
    <s v="N"/>
    <s v="N"/>
    <s v="N"/>
    <s v="N"/>
    <s v="N"/>
    <m/>
    <m/>
  </r>
  <r>
    <x v="0"/>
    <x v="0"/>
    <x v="0"/>
    <x v="0"/>
    <n v="83"/>
    <x v="2"/>
    <x v="0"/>
    <n v="40"/>
    <m/>
    <n v="0.65"/>
    <x v="0"/>
    <m/>
    <s v="N"/>
    <m/>
    <m/>
    <m/>
    <s v="N"/>
    <s v="N"/>
    <s v="N"/>
    <s v="N"/>
    <s v="N"/>
    <s v="N"/>
    <s v="N"/>
    <s v="N"/>
    <s v="N"/>
    <s v="N"/>
    <m/>
    <m/>
  </r>
  <r>
    <x v="0"/>
    <x v="0"/>
    <x v="0"/>
    <x v="0"/>
    <n v="83"/>
    <x v="1"/>
    <x v="0"/>
    <n v="40"/>
    <m/>
    <n v="0.55000000000000004"/>
    <x v="0"/>
    <m/>
    <s v="N"/>
    <m/>
    <m/>
    <m/>
    <s v="N"/>
    <s v="N"/>
    <s v="N"/>
    <s v="N"/>
    <s v="N"/>
    <s v="N"/>
    <s v="N"/>
    <s v="N"/>
    <s v="N"/>
    <s v="N"/>
    <m/>
    <m/>
  </r>
  <r>
    <x v="0"/>
    <x v="0"/>
    <x v="0"/>
    <x v="0"/>
    <n v="83"/>
    <x v="1"/>
    <x v="0"/>
    <n v="38"/>
    <m/>
    <n v="0.57999999999999996"/>
    <x v="0"/>
    <m/>
    <s v="N"/>
    <m/>
    <m/>
    <m/>
    <s v="N"/>
    <s v="N"/>
    <s v="N"/>
    <s v="N"/>
    <s v="N"/>
    <s v="N"/>
    <s v="N"/>
    <s v="N"/>
    <s v="N"/>
    <s v="N"/>
    <m/>
    <m/>
  </r>
  <r>
    <x v="0"/>
    <x v="0"/>
    <x v="0"/>
    <x v="0"/>
    <n v="83"/>
    <x v="1"/>
    <x v="0"/>
    <n v="41"/>
    <m/>
    <n v="0.63"/>
    <x v="0"/>
    <m/>
    <s v="N"/>
    <m/>
    <m/>
    <m/>
    <s v="N"/>
    <s v="N"/>
    <s v="N"/>
    <s v="N"/>
    <s v="N"/>
    <s v="N"/>
    <s v="N"/>
    <s v="N"/>
    <s v="N"/>
    <s v="N"/>
    <m/>
    <m/>
  </r>
  <r>
    <x v="0"/>
    <x v="0"/>
    <x v="0"/>
    <x v="0"/>
    <n v="83"/>
    <x v="2"/>
    <x v="0"/>
    <n v="40"/>
    <m/>
    <n v="0.57999999999999996"/>
    <x v="0"/>
    <m/>
    <s v="N"/>
    <m/>
    <m/>
    <m/>
    <s v="N"/>
    <s v="N"/>
    <s v="N"/>
    <s v="N"/>
    <s v="N"/>
    <s v="N"/>
    <s v="N"/>
    <s v="N"/>
    <s v="N"/>
    <s v="N"/>
    <m/>
    <m/>
  </r>
  <r>
    <x v="0"/>
    <x v="0"/>
    <x v="0"/>
    <x v="0"/>
    <n v="83"/>
    <x v="1"/>
    <x v="0"/>
    <n v="38"/>
    <m/>
    <n v="0.57999999999999996"/>
    <x v="0"/>
    <m/>
    <s v="N"/>
    <m/>
    <m/>
    <m/>
    <s v="N"/>
    <s v="N"/>
    <s v="N"/>
    <s v="N"/>
    <s v="N"/>
    <s v="N"/>
    <s v="N"/>
    <s v="N"/>
    <s v="N"/>
    <s v="N"/>
    <m/>
    <m/>
  </r>
  <r>
    <x v="0"/>
    <x v="0"/>
    <x v="0"/>
    <x v="0"/>
    <n v="83"/>
    <x v="1"/>
    <x v="0"/>
    <n v="39"/>
    <m/>
    <n v="0.59"/>
    <x v="0"/>
    <m/>
    <s v="N"/>
    <m/>
    <m/>
    <m/>
    <s v="N"/>
    <s v="N"/>
    <s v="N"/>
    <s v="N"/>
    <s v="N"/>
    <s v="N"/>
    <s v="N"/>
    <s v="N"/>
    <s v="N"/>
    <s v="N"/>
    <m/>
    <m/>
  </r>
  <r>
    <x v="0"/>
    <x v="0"/>
    <x v="0"/>
    <x v="0"/>
    <n v="83"/>
    <x v="0"/>
    <x v="0"/>
    <n v="37"/>
    <m/>
    <n v="0.44"/>
    <x v="0"/>
    <m/>
    <s v="N"/>
    <m/>
    <m/>
    <m/>
    <s v="N"/>
    <s v="N"/>
    <s v="N"/>
    <s v="N"/>
    <s v="N"/>
    <s v="N"/>
    <s v="N"/>
    <s v="N"/>
    <s v="N"/>
    <s v="N"/>
    <m/>
    <m/>
  </r>
  <r>
    <x v="0"/>
    <x v="0"/>
    <x v="0"/>
    <x v="0"/>
    <n v="83"/>
    <x v="1"/>
    <x v="0"/>
    <n v="38"/>
    <m/>
    <n v="0.53"/>
    <x v="0"/>
    <m/>
    <s v="N"/>
    <m/>
    <m/>
    <m/>
    <s v="N"/>
    <s v="N"/>
    <s v="N"/>
    <s v="N"/>
    <s v="N"/>
    <s v="N"/>
    <s v="N"/>
    <s v="N"/>
    <s v="N"/>
    <s v="N"/>
    <m/>
    <m/>
  </r>
  <r>
    <x v="0"/>
    <x v="0"/>
    <x v="0"/>
    <x v="0"/>
    <n v="83"/>
    <x v="0"/>
    <x v="0"/>
    <n v="40"/>
    <m/>
    <n v="0.56000000000000005"/>
    <x v="0"/>
    <m/>
    <s v="N"/>
    <m/>
    <m/>
    <m/>
    <s v="N"/>
    <s v="N"/>
    <s v="N"/>
    <s v="N"/>
    <s v="N"/>
    <s v="N"/>
    <s v="N"/>
    <s v="N"/>
    <s v="N"/>
    <s v="N"/>
    <m/>
    <m/>
  </r>
  <r>
    <x v="0"/>
    <x v="0"/>
    <x v="1"/>
    <x v="1"/>
    <n v="89"/>
    <x v="0"/>
    <x v="0"/>
    <n v="39"/>
    <m/>
    <n v="0.39"/>
    <x v="0"/>
    <m/>
    <s v="N"/>
    <m/>
    <m/>
    <m/>
    <s v="N"/>
    <s v="N"/>
    <s v="N"/>
    <s v="N"/>
    <s v="N"/>
    <s v="N"/>
    <s v="N"/>
    <s v="N"/>
    <s v="N"/>
    <s v="N"/>
    <m/>
    <m/>
  </r>
  <r>
    <x v="0"/>
    <x v="0"/>
    <x v="1"/>
    <x v="1"/>
    <n v="89"/>
    <x v="0"/>
    <x v="0"/>
    <n v="40"/>
    <m/>
    <n v="0.45"/>
    <x v="0"/>
    <m/>
    <s v="N"/>
    <m/>
    <m/>
    <m/>
    <s v="N"/>
    <s v="N"/>
    <s v="N"/>
    <s v="N"/>
    <s v="N"/>
    <s v="N"/>
    <s v="N"/>
    <s v="N"/>
    <s v="N"/>
    <s v="N"/>
    <m/>
    <m/>
  </r>
  <r>
    <x v="0"/>
    <x v="0"/>
    <x v="1"/>
    <x v="1"/>
    <n v="89"/>
    <x v="0"/>
    <x v="0"/>
    <n v="39"/>
    <m/>
    <n v="0.41"/>
    <x v="0"/>
    <m/>
    <s v="N"/>
    <m/>
    <m/>
    <m/>
    <s v="N"/>
    <s v="N"/>
    <s v="N"/>
    <s v="N"/>
    <s v="N"/>
    <s v="N"/>
    <s v="N"/>
    <s v="N"/>
    <s v="N"/>
    <s v="N"/>
    <m/>
    <m/>
  </r>
  <r>
    <x v="0"/>
    <x v="0"/>
    <x v="1"/>
    <x v="1"/>
    <n v="89"/>
    <x v="0"/>
    <x v="0"/>
    <n v="39"/>
    <m/>
    <n v="0.44"/>
    <x v="0"/>
    <m/>
    <s v="N"/>
    <m/>
    <m/>
    <m/>
    <s v="N"/>
    <s v="N"/>
    <s v="N"/>
    <s v="N"/>
    <s v="N"/>
    <s v="N"/>
    <s v="N"/>
    <s v="N"/>
    <s v="N"/>
    <s v="N"/>
    <m/>
    <m/>
  </r>
  <r>
    <x v="0"/>
    <x v="0"/>
    <x v="1"/>
    <x v="1"/>
    <n v="89"/>
    <x v="0"/>
    <x v="0"/>
    <n v="41"/>
    <m/>
    <n v="0.46"/>
    <x v="0"/>
    <m/>
    <s v="N"/>
    <m/>
    <m/>
    <m/>
    <s v="N"/>
    <s v="N"/>
    <s v="N"/>
    <s v="N"/>
    <s v="N"/>
    <s v="N"/>
    <s v="N"/>
    <s v="N"/>
    <s v="N"/>
    <s v="N"/>
    <m/>
    <m/>
  </r>
  <r>
    <x v="0"/>
    <x v="0"/>
    <x v="1"/>
    <x v="1"/>
    <n v="89"/>
    <x v="0"/>
    <x v="0"/>
    <n v="38"/>
    <m/>
    <n v="0.37"/>
    <x v="0"/>
    <m/>
    <s v="N"/>
    <m/>
    <m/>
    <m/>
    <s v="N"/>
    <s v="N"/>
    <s v="N"/>
    <s v="N"/>
    <s v="N"/>
    <s v="N"/>
    <s v="N"/>
    <s v="N"/>
    <s v="N"/>
    <s v="N"/>
    <m/>
    <m/>
  </r>
  <r>
    <x v="0"/>
    <x v="0"/>
    <x v="1"/>
    <x v="1"/>
    <n v="89"/>
    <x v="0"/>
    <x v="0"/>
    <n v="37"/>
    <m/>
    <n v="0.41"/>
    <x v="0"/>
    <m/>
    <s v="N"/>
    <m/>
    <m/>
    <m/>
    <s v="N"/>
    <s v="N"/>
    <s v="N"/>
    <s v="N"/>
    <s v="N"/>
    <s v="N"/>
    <s v="N"/>
    <s v="N"/>
    <s v="N"/>
    <s v="N"/>
    <m/>
    <m/>
  </r>
  <r>
    <x v="0"/>
    <x v="0"/>
    <x v="1"/>
    <x v="1"/>
    <n v="89"/>
    <x v="0"/>
    <x v="0"/>
    <n v="42"/>
    <m/>
    <n v="0.51"/>
    <x v="0"/>
    <m/>
    <s v="N"/>
    <m/>
    <m/>
    <m/>
    <s v="N"/>
    <s v="N"/>
    <s v="N"/>
    <s v="N"/>
    <s v="N"/>
    <s v="N"/>
    <s v="N"/>
    <s v="N"/>
    <s v="N"/>
    <s v="N"/>
    <m/>
    <m/>
  </r>
  <r>
    <x v="0"/>
    <x v="0"/>
    <x v="1"/>
    <x v="1"/>
    <n v="89"/>
    <x v="0"/>
    <x v="0"/>
    <n v="38"/>
    <m/>
    <n v="0.4"/>
    <x v="0"/>
    <m/>
    <s v="N"/>
    <m/>
    <m/>
    <m/>
    <s v="N"/>
    <s v="N"/>
    <s v="N"/>
    <s v="N"/>
    <s v="N"/>
    <s v="N"/>
    <s v="N"/>
    <s v="N"/>
    <s v="N"/>
    <s v="N"/>
    <m/>
    <m/>
  </r>
  <r>
    <x v="0"/>
    <x v="0"/>
    <x v="1"/>
    <x v="1"/>
    <n v="89"/>
    <x v="0"/>
    <x v="0"/>
    <n v="37"/>
    <m/>
    <n v="0.39"/>
    <x v="0"/>
    <m/>
    <s v="N"/>
    <m/>
    <m/>
    <m/>
    <s v="N"/>
    <s v="N"/>
    <s v="N"/>
    <s v="N"/>
    <s v="N"/>
    <s v="N"/>
    <s v="N"/>
    <s v="N"/>
    <s v="N"/>
    <s v="N"/>
    <m/>
    <m/>
  </r>
  <r>
    <x v="0"/>
    <x v="0"/>
    <x v="1"/>
    <x v="1"/>
    <n v="89"/>
    <x v="0"/>
    <x v="0"/>
    <n v="37"/>
    <m/>
    <n v="0.4"/>
    <x v="0"/>
    <m/>
    <s v="N"/>
    <m/>
    <m/>
    <m/>
    <s v="N"/>
    <s v="N"/>
    <s v="N"/>
    <s v="N"/>
    <s v="N"/>
    <s v="N"/>
    <s v="N"/>
    <s v="N"/>
    <s v="N"/>
    <s v="N"/>
    <m/>
    <m/>
  </r>
  <r>
    <x v="0"/>
    <x v="0"/>
    <x v="1"/>
    <x v="1"/>
    <n v="89"/>
    <x v="0"/>
    <x v="0"/>
    <n v="39"/>
    <m/>
    <n v="0.39"/>
    <x v="0"/>
    <m/>
    <s v="N"/>
    <m/>
    <m/>
    <m/>
    <s v="N"/>
    <s v="N"/>
    <s v="N"/>
    <s v="N"/>
    <s v="N"/>
    <s v="N"/>
    <s v="N"/>
    <s v="N"/>
    <s v="N"/>
    <s v="N"/>
    <m/>
    <m/>
  </r>
  <r>
    <x v="0"/>
    <x v="0"/>
    <x v="1"/>
    <x v="1"/>
    <n v="89"/>
    <x v="0"/>
    <x v="0"/>
    <n v="38"/>
    <m/>
    <n v="0.39"/>
    <x v="0"/>
    <m/>
    <s v="N"/>
    <m/>
    <m/>
    <m/>
    <s v="N"/>
    <s v="N"/>
    <s v="N"/>
    <s v="N"/>
    <s v="N"/>
    <s v="N"/>
    <s v="N"/>
    <s v="N"/>
    <s v="N"/>
    <s v="N"/>
    <m/>
    <m/>
  </r>
  <r>
    <x v="0"/>
    <x v="0"/>
    <x v="1"/>
    <x v="1"/>
    <n v="89"/>
    <x v="0"/>
    <x v="0"/>
    <n v="41"/>
    <m/>
    <n v="0.47"/>
    <x v="0"/>
    <m/>
    <s v="N"/>
    <m/>
    <m/>
    <m/>
    <s v="N"/>
    <s v="N"/>
    <s v="N"/>
    <s v="N"/>
    <s v="N"/>
    <s v="N"/>
    <s v="N"/>
    <s v="N"/>
    <s v="N"/>
    <s v="N"/>
    <m/>
    <m/>
  </r>
  <r>
    <x v="0"/>
    <x v="0"/>
    <x v="1"/>
    <x v="1"/>
    <n v="89"/>
    <x v="0"/>
    <x v="0"/>
    <n v="40"/>
    <m/>
    <n v="0.43"/>
    <x v="0"/>
    <m/>
    <s v="N"/>
    <m/>
    <m/>
    <m/>
    <s v="N"/>
    <s v="N"/>
    <s v="N"/>
    <s v="N"/>
    <s v="N"/>
    <s v="N"/>
    <s v="N"/>
    <s v="N"/>
    <s v="N"/>
    <s v="N"/>
    <m/>
    <m/>
  </r>
  <r>
    <x v="0"/>
    <x v="0"/>
    <x v="1"/>
    <x v="1"/>
    <n v="89"/>
    <x v="0"/>
    <x v="0"/>
    <n v="38"/>
    <m/>
    <n v="0.38"/>
    <x v="0"/>
    <m/>
    <s v="N"/>
    <m/>
    <m/>
    <m/>
    <s v="N"/>
    <s v="N"/>
    <s v="N"/>
    <s v="N"/>
    <s v="N"/>
    <s v="N"/>
    <s v="N"/>
    <s v="N"/>
    <s v="N"/>
    <s v="N"/>
    <m/>
    <m/>
  </r>
  <r>
    <x v="0"/>
    <x v="0"/>
    <x v="1"/>
    <x v="1"/>
    <n v="89"/>
    <x v="0"/>
    <x v="0"/>
    <n v="38"/>
    <m/>
    <n v="0.37"/>
    <x v="0"/>
    <m/>
    <s v="N"/>
    <m/>
    <m/>
    <m/>
    <s v="N"/>
    <s v="N"/>
    <s v="N"/>
    <s v="N"/>
    <s v="N"/>
    <s v="N"/>
    <s v="N"/>
    <s v="N"/>
    <s v="N"/>
    <s v="N"/>
    <m/>
    <m/>
  </r>
  <r>
    <x v="0"/>
    <x v="0"/>
    <x v="1"/>
    <x v="1"/>
    <n v="89"/>
    <x v="0"/>
    <x v="0"/>
    <n v="38"/>
    <m/>
    <n v="0.38"/>
    <x v="0"/>
    <m/>
    <s v="N"/>
    <m/>
    <m/>
    <m/>
    <s v="N"/>
    <s v="N"/>
    <s v="N"/>
    <s v="N"/>
    <s v="N"/>
    <s v="N"/>
    <s v="N"/>
    <s v="N"/>
    <s v="N"/>
    <s v="N"/>
    <m/>
    <m/>
  </r>
  <r>
    <x v="0"/>
    <x v="0"/>
    <x v="1"/>
    <x v="1"/>
    <n v="89"/>
    <x v="0"/>
    <x v="0"/>
    <n v="41"/>
    <m/>
    <n v="0.46"/>
    <x v="0"/>
    <m/>
    <s v="N"/>
    <m/>
    <m/>
    <m/>
    <s v="N"/>
    <s v="N"/>
    <s v="N"/>
    <s v="N"/>
    <s v="N"/>
    <s v="N"/>
    <s v="N"/>
    <s v="N"/>
    <s v="N"/>
    <s v="N"/>
    <m/>
    <m/>
  </r>
  <r>
    <x v="0"/>
    <x v="0"/>
    <x v="1"/>
    <x v="1"/>
    <n v="89"/>
    <x v="0"/>
    <x v="0"/>
    <n v="38"/>
    <m/>
    <n v="0.4"/>
    <x v="0"/>
    <m/>
    <s v="N"/>
    <m/>
    <m/>
    <m/>
    <s v="N"/>
    <s v="N"/>
    <s v="N"/>
    <s v="N"/>
    <s v="N"/>
    <s v="N"/>
    <s v="N"/>
    <s v="N"/>
    <s v="N"/>
    <s v="N"/>
    <m/>
    <m/>
  </r>
  <r>
    <x v="0"/>
    <x v="0"/>
    <x v="1"/>
    <x v="1"/>
    <n v="89"/>
    <x v="0"/>
    <x v="0"/>
    <n v="39"/>
    <m/>
    <n v="0.4"/>
    <x v="0"/>
    <m/>
    <s v="N"/>
    <m/>
    <m/>
    <m/>
    <s v="N"/>
    <s v="N"/>
    <s v="N"/>
    <s v="N"/>
    <s v="N"/>
    <s v="N"/>
    <s v="N"/>
    <s v="N"/>
    <s v="N"/>
    <s v="Y"/>
    <m/>
    <s v="gill exposed"/>
  </r>
  <r>
    <x v="0"/>
    <x v="0"/>
    <x v="1"/>
    <x v="1"/>
    <n v="89"/>
    <x v="0"/>
    <x v="0"/>
    <n v="40"/>
    <m/>
    <n v="0.48"/>
    <x v="0"/>
    <m/>
    <s v="N"/>
    <m/>
    <m/>
    <m/>
    <s v="N"/>
    <s v="N"/>
    <s v="N"/>
    <s v="N"/>
    <s v="N"/>
    <s v="N"/>
    <s v="N"/>
    <s v="N"/>
    <s v="N"/>
    <s v="N"/>
    <m/>
    <m/>
  </r>
  <r>
    <x v="0"/>
    <x v="0"/>
    <x v="1"/>
    <x v="1"/>
    <n v="89"/>
    <x v="0"/>
    <x v="0"/>
    <n v="41"/>
    <m/>
    <n v="0.51"/>
    <x v="0"/>
    <m/>
    <s v="N"/>
    <m/>
    <m/>
    <m/>
    <s v="N"/>
    <s v="N"/>
    <s v="N"/>
    <s v="N"/>
    <s v="N"/>
    <s v="N"/>
    <s v="N"/>
    <s v="N"/>
    <s v="N"/>
    <s v="N"/>
    <m/>
    <m/>
  </r>
  <r>
    <x v="0"/>
    <x v="0"/>
    <x v="1"/>
    <x v="1"/>
    <n v="89"/>
    <x v="0"/>
    <x v="0"/>
    <n v="37"/>
    <m/>
    <n v="0.43"/>
    <x v="0"/>
    <m/>
    <s v="N"/>
    <m/>
    <m/>
    <m/>
    <s v="N"/>
    <s v="N"/>
    <s v="N"/>
    <s v="N"/>
    <s v="N"/>
    <s v="N"/>
    <s v="N"/>
    <s v="N"/>
    <s v="N"/>
    <s v="N"/>
    <m/>
    <m/>
  </r>
  <r>
    <x v="0"/>
    <x v="0"/>
    <x v="1"/>
    <x v="1"/>
    <n v="89"/>
    <x v="0"/>
    <x v="0"/>
    <n v="39"/>
    <m/>
    <n v="0.47"/>
    <x v="0"/>
    <m/>
    <s v="N"/>
    <m/>
    <m/>
    <m/>
    <s v="N"/>
    <s v="N"/>
    <s v="N"/>
    <s v="N"/>
    <s v="N"/>
    <s v="N"/>
    <s v="N"/>
    <s v="N"/>
    <s v="N"/>
    <s v="N"/>
    <m/>
    <m/>
  </r>
  <r>
    <x v="0"/>
    <x v="0"/>
    <x v="1"/>
    <x v="1"/>
    <n v="89"/>
    <x v="0"/>
    <x v="0"/>
    <n v="40"/>
    <m/>
    <n v="0.43"/>
    <x v="0"/>
    <m/>
    <s v="N"/>
    <m/>
    <m/>
    <m/>
    <s v="N"/>
    <s v="N"/>
    <s v="N"/>
    <s v="N"/>
    <s v="N"/>
    <s v="N"/>
    <s v="N"/>
    <s v="N"/>
    <s v="N"/>
    <s v="N"/>
    <m/>
    <m/>
  </r>
  <r>
    <x v="0"/>
    <x v="0"/>
    <x v="1"/>
    <x v="1"/>
    <n v="89"/>
    <x v="0"/>
    <x v="0"/>
    <n v="40"/>
    <m/>
    <n v="0.5"/>
    <x v="0"/>
    <m/>
    <s v="N"/>
    <m/>
    <m/>
    <m/>
    <s v="N"/>
    <s v="N"/>
    <s v="N"/>
    <s v="N"/>
    <s v="N"/>
    <s v="N"/>
    <s v="N"/>
    <s v="N"/>
    <s v="N"/>
    <s v="N"/>
    <m/>
    <m/>
  </r>
  <r>
    <x v="0"/>
    <x v="0"/>
    <x v="1"/>
    <x v="1"/>
    <n v="89"/>
    <x v="0"/>
    <x v="0"/>
    <n v="42"/>
    <m/>
    <n v="0.48"/>
    <x v="0"/>
    <m/>
    <s v="N"/>
    <m/>
    <m/>
    <m/>
    <s v="N"/>
    <s v="N"/>
    <s v="N"/>
    <s v="N"/>
    <s v="N"/>
    <s v="N"/>
    <s v="N"/>
    <s v="N"/>
    <s v="N"/>
    <s v="N"/>
    <m/>
    <m/>
  </r>
  <r>
    <x v="0"/>
    <x v="0"/>
    <x v="1"/>
    <x v="1"/>
    <n v="89"/>
    <x v="0"/>
    <x v="0"/>
    <n v="39"/>
    <m/>
    <n v="0.41"/>
    <x v="0"/>
    <m/>
    <s v="N"/>
    <m/>
    <m/>
    <m/>
    <s v="N"/>
    <s v="N"/>
    <s v="N"/>
    <s v="N"/>
    <s v="N"/>
    <s v="N"/>
    <s v="N"/>
    <s v="N"/>
    <s v="N"/>
    <s v="Y"/>
    <m/>
    <s v="missing eye"/>
  </r>
  <r>
    <x v="0"/>
    <x v="0"/>
    <x v="1"/>
    <x v="1"/>
    <n v="89"/>
    <x v="0"/>
    <x v="0"/>
    <n v="41"/>
    <m/>
    <n v="0.5"/>
    <x v="0"/>
    <m/>
    <s v="N"/>
    <m/>
    <m/>
    <m/>
    <s v="N"/>
    <s v="N"/>
    <s v="N"/>
    <s v="N"/>
    <s v="N"/>
    <s v="N"/>
    <s v="N"/>
    <s v="N"/>
    <s v="N"/>
    <s v="N"/>
    <m/>
    <m/>
  </r>
  <r>
    <x v="0"/>
    <x v="0"/>
    <x v="1"/>
    <x v="1"/>
    <n v="89"/>
    <x v="1"/>
    <x v="0"/>
    <n v="36"/>
    <m/>
    <n v="0.48"/>
    <x v="0"/>
    <m/>
    <s v="N"/>
    <m/>
    <m/>
    <m/>
    <s v="N"/>
    <s v="N"/>
    <s v="N"/>
    <s v="N"/>
    <s v="N"/>
    <s v="N"/>
    <s v="N"/>
    <s v="N"/>
    <s v="N"/>
    <s v="N"/>
    <m/>
    <s v="mort"/>
  </r>
  <r>
    <x v="0"/>
    <x v="0"/>
    <x v="1"/>
    <x v="1"/>
    <n v="89"/>
    <x v="1"/>
    <x v="0"/>
    <n v="36"/>
    <m/>
    <n v="0.43"/>
    <x v="0"/>
    <m/>
    <s v="N"/>
    <m/>
    <m/>
    <m/>
    <s v="N"/>
    <s v="N"/>
    <s v="N"/>
    <s v="N"/>
    <s v="N"/>
    <s v="N"/>
    <s v="N"/>
    <s v="N"/>
    <s v="N"/>
    <s v="N"/>
    <m/>
    <m/>
  </r>
  <r>
    <x v="0"/>
    <x v="0"/>
    <x v="1"/>
    <x v="1"/>
    <n v="89"/>
    <x v="1"/>
    <x v="0"/>
    <n v="37"/>
    <m/>
    <n v="0.46"/>
    <x v="0"/>
    <m/>
    <s v="N"/>
    <m/>
    <m/>
    <m/>
    <s v="N"/>
    <s v="N"/>
    <s v="N"/>
    <s v="N"/>
    <s v="N"/>
    <s v="N"/>
    <s v="N"/>
    <s v="N"/>
    <s v="N"/>
    <s v="N"/>
    <m/>
    <m/>
  </r>
  <r>
    <x v="0"/>
    <x v="0"/>
    <x v="1"/>
    <x v="1"/>
    <n v="89"/>
    <x v="1"/>
    <x v="0"/>
    <n v="37"/>
    <m/>
    <n v="0.45"/>
    <x v="0"/>
    <m/>
    <s v="N"/>
    <m/>
    <m/>
    <m/>
    <s v="N"/>
    <s v="N"/>
    <s v="N"/>
    <s v="N"/>
    <s v="N"/>
    <s v="N"/>
    <s v="N"/>
    <s v="N"/>
    <s v="N"/>
    <s v="N"/>
    <m/>
    <m/>
  </r>
  <r>
    <x v="0"/>
    <x v="0"/>
    <x v="1"/>
    <x v="1"/>
    <n v="89"/>
    <x v="1"/>
    <x v="0"/>
    <n v="36"/>
    <m/>
    <n v="0.44"/>
    <x v="0"/>
    <m/>
    <s v="N"/>
    <m/>
    <m/>
    <m/>
    <s v="N"/>
    <s v="N"/>
    <s v="N"/>
    <s v="N"/>
    <s v="N"/>
    <s v="N"/>
    <s v="N"/>
    <s v="N"/>
    <s v="N"/>
    <s v="N"/>
    <m/>
    <m/>
  </r>
  <r>
    <x v="0"/>
    <x v="0"/>
    <x v="1"/>
    <x v="1"/>
    <n v="89"/>
    <x v="1"/>
    <x v="0"/>
    <n v="38"/>
    <m/>
    <n v="0.44"/>
    <x v="0"/>
    <m/>
    <s v="N"/>
    <m/>
    <m/>
    <m/>
    <s v="N"/>
    <s v="N"/>
    <s v="N"/>
    <s v="N"/>
    <s v="N"/>
    <s v="N"/>
    <s v="N"/>
    <s v="N"/>
    <s v="N"/>
    <s v="N"/>
    <m/>
    <m/>
  </r>
  <r>
    <x v="0"/>
    <x v="0"/>
    <x v="1"/>
    <x v="1"/>
    <n v="89"/>
    <x v="1"/>
    <x v="0"/>
    <n v="36"/>
    <m/>
    <n v="0.48"/>
    <x v="0"/>
    <m/>
    <s v="N"/>
    <m/>
    <m/>
    <m/>
    <s v="N"/>
    <s v="N"/>
    <s v="N"/>
    <s v="N"/>
    <s v="N"/>
    <s v="N"/>
    <s v="N"/>
    <s v="N"/>
    <s v="N"/>
    <s v="Y"/>
    <m/>
    <s v="split dorsal fin"/>
  </r>
  <r>
    <x v="0"/>
    <x v="0"/>
    <x v="1"/>
    <x v="1"/>
    <n v="89"/>
    <x v="1"/>
    <x v="0"/>
    <n v="37"/>
    <m/>
    <n v="0.49"/>
    <x v="0"/>
    <m/>
    <s v="N"/>
    <m/>
    <m/>
    <m/>
    <s v="N"/>
    <s v="N"/>
    <s v="N"/>
    <s v="N"/>
    <s v="N"/>
    <s v="N"/>
    <s v="N"/>
    <s v="N"/>
    <s v="N"/>
    <s v="N"/>
    <m/>
    <m/>
  </r>
  <r>
    <x v="0"/>
    <x v="0"/>
    <x v="1"/>
    <x v="1"/>
    <n v="89"/>
    <x v="1"/>
    <x v="0"/>
    <n v="34"/>
    <m/>
    <n v="0.37"/>
    <x v="0"/>
    <m/>
    <s v="N"/>
    <m/>
    <m/>
    <m/>
    <s v="N"/>
    <s v="N"/>
    <s v="N"/>
    <s v="N"/>
    <s v="N"/>
    <s v="N"/>
    <s v="N"/>
    <s v="N"/>
    <s v="N"/>
    <s v="N"/>
    <m/>
    <m/>
  </r>
  <r>
    <x v="0"/>
    <x v="0"/>
    <x v="1"/>
    <x v="1"/>
    <n v="89"/>
    <x v="1"/>
    <x v="0"/>
    <n v="37"/>
    <m/>
    <n v="0.45"/>
    <x v="0"/>
    <m/>
    <s v="N"/>
    <m/>
    <m/>
    <m/>
    <s v="N"/>
    <s v="N"/>
    <s v="N"/>
    <s v="N"/>
    <s v="N"/>
    <s v="N"/>
    <s v="N"/>
    <s v="N"/>
    <s v="N"/>
    <s v="N"/>
    <m/>
    <m/>
  </r>
  <r>
    <x v="0"/>
    <x v="0"/>
    <x v="1"/>
    <x v="1"/>
    <n v="89"/>
    <x v="1"/>
    <x v="0"/>
    <n v="38"/>
    <m/>
    <n v="0.47"/>
    <x v="0"/>
    <m/>
    <s v="N"/>
    <m/>
    <m/>
    <m/>
    <s v="N"/>
    <s v="N"/>
    <s v="N"/>
    <s v="N"/>
    <s v="N"/>
    <s v="N"/>
    <s v="N"/>
    <s v="N"/>
    <s v="N"/>
    <s v="N"/>
    <m/>
    <m/>
  </r>
  <r>
    <x v="0"/>
    <x v="0"/>
    <x v="1"/>
    <x v="1"/>
    <n v="89"/>
    <x v="1"/>
    <x v="0"/>
    <n v="36"/>
    <m/>
    <n v="0.43"/>
    <x v="0"/>
    <m/>
    <s v="N"/>
    <m/>
    <m/>
    <m/>
    <s v="N"/>
    <s v="N"/>
    <s v="N"/>
    <s v="N"/>
    <s v="N"/>
    <s v="N"/>
    <s v="N"/>
    <s v="N"/>
    <s v="N"/>
    <s v="N"/>
    <m/>
    <m/>
  </r>
  <r>
    <x v="0"/>
    <x v="0"/>
    <x v="1"/>
    <x v="1"/>
    <n v="89"/>
    <x v="1"/>
    <x v="0"/>
    <n v="36"/>
    <m/>
    <n v="0.43"/>
    <x v="0"/>
    <m/>
    <s v="N"/>
    <m/>
    <m/>
    <m/>
    <s v="N"/>
    <s v="N"/>
    <s v="N"/>
    <s v="N"/>
    <s v="N"/>
    <s v="N"/>
    <s v="N"/>
    <s v="N"/>
    <s v="N"/>
    <s v="N"/>
    <m/>
    <m/>
  </r>
  <r>
    <x v="0"/>
    <x v="0"/>
    <x v="1"/>
    <x v="1"/>
    <n v="89"/>
    <x v="1"/>
    <x v="0"/>
    <n v="36"/>
    <m/>
    <n v="0.44"/>
    <x v="0"/>
    <m/>
    <s v="N"/>
    <m/>
    <m/>
    <m/>
    <s v="N"/>
    <s v="N"/>
    <s v="N"/>
    <s v="N"/>
    <s v="N"/>
    <s v="N"/>
    <s v="N"/>
    <s v="N"/>
    <s v="N"/>
    <s v="N"/>
    <m/>
    <m/>
  </r>
  <r>
    <x v="0"/>
    <x v="0"/>
    <x v="1"/>
    <x v="1"/>
    <n v="89"/>
    <x v="1"/>
    <x v="0"/>
    <n v="38"/>
    <m/>
    <n v="0.47"/>
    <x v="0"/>
    <m/>
    <s v="N"/>
    <m/>
    <m/>
    <m/>
    <s v="N"/>
    <s v="N"/>
    <s v="N"/>
    <s v="N"/>
    <s v="N"/>
    <s v="N"/>
    <s v="N"/>
    <s v="N"/>
    <s v="N"/>
    <s v="N"/>
    <m/>
    <m/>
  </r>
  <r>
    <x v="0"/>
    <x v="0"/>
    <x v="1"/>
    <x v="1"/>
    <n v="89"/>
    <x v="1"/>
    <x v="0"/>
    <n v="37"/>
    <m/>
    <n v="0.42"/>
    <x v="0"/>
    <m/>
    <s v="N"/>
    <m/>
    <m/>
    <m/>
    <s v="N"/>
    <s v="N"/>
    <s v="N"/>
    <s v="N"/>
    <s v="N"/>
    <s v="N"/>
    <s v="N"/>
    <s v="N"/>
    <s v="N"/>
    <s v="N"/>
    <m/>
    <m/>
  </r>
  <r>
    <x v="0"/>
    <x v="0"/>
    <x v="1"/>
    <x v="1"/>
    <n v="89"/>
    <x v="1"/>
    <x v="0"/>
    <n v="36"/>
    <m/>
    <n v="0.41"/>
    <x v="0"/>
    <m/>
    <s v="N"/>
    <m/>
    <m/>
    <m/>
    <s v="N"/>
    <s v="N"/>
    <s v="N"/>
    <s v="N"/>
    <s v="N"/>
    <s v="N"/>
    <s v="N"/>
    <s v="N"/>
    <s v="N"/>
    <s v="N"/>
    <m/>
    <m/>
  </r>
  <r>
    <x v="0"/>
    <x v="0"/>
    <x v="1"/>
    <x v="1"/>
    <n v="89"/>
    <x v="1"/>
    <x v="0"/>
    <n v="38"/>
    <m/>
    <n v="0.49"/>
    <x v="0"/>
    <m/>
    <s v="N"/>
    <m/>
    <m/>
    <m/>
    <s v="N"/>
    <s v="N"/>
    <s v="N"/>
    <s v="N"/>
    <s v="N"/>
    <s v="N"/>
    <s v="N"/>
    <s v="N"/>
    <s v="N"/>
    <s v="N"/>
    <m/>
    <m/>
  </r>
  <r>
    <x v="0"/>
    <x v="0"/>
    <x v="1"/>
    <x v="1"/>
    <n v="89"/>
    <x v="1"/>
    <x v="0"/>
    <n v="36"/>
    <m/>
    <n v="0.43"/>
    <x v="0"/>
    <m/>
    <s v="N"/>
    <m/>
    <m/>
    <m/>
    <s v="N"/>
    <s v="N"/>
    <s v="N"/>
    <s v="N"/>
    <s v="N"/>
    <s v="N"/>
    <s v="N"/>
    <s v="N"/>
    <s v="N"/>
    <s v="N"/>
    <m/>
    <m/>
  </r>
  <r>
    <x v="0"/>
    <x v="0"/>
    <x v="1"/>
    <x v="1"/>
    <n v="89"/>
    <x v="1"/>
    <x v="0"/>
    <n v="35"/>
    <m/>
    <n v="0.42"/>
    <x v="0"/>
    <m/>
    <s v="N"/>
    <m/>
    <m/>
    <m/>
    <s v="N"/>
    <s v="N"/>
    <s v="N"/>
    <s v="N"/>
    <s v="N"/>
    <s v="N"/>
    <s v="N"/>
    <s v="N"/>
    <s v="N"/>
    <s v="N"/>
    <m/>
    <m/>
  </r>
  <r>
    <x v="0"/>
    <x v="0"/>
    <x v="1"/>
    <x v="1"/>
    <n v="89"/>
    <x v="1"/>
    <x v="0"/>
    <n v="35"/>
    <m/>
    <n v="0.43"/>
    <x v="0"/>
    <m/>
    <s v="N"/>
    <m/>
    <m/>
    <m/>
    <s v="N"/>
    <s v="N"/>
    <s v="N"/>
    <s v="N"/>
    <s v="N"/>
    <s v="N"/>
    <s v="N"/>
    <s v="N"/>
    <s v="N"/>
    <s v="N"/>
    <m/>
    <m/>
  </r>
  <r>
    <x v="0"/>
    <x v="0"/>
    <x v="1"/>
    <x v="1"/>
    <n v="89"/>
    <x v="1"/>
    <x v="0"/>
    <n v="39"/>
    <m/>
    <n v="0.48"/>
    <x v="0"/>
    <m/>
    <s v="N"/>
    <m/>
    <m/>
    <m/>
    <s v="N"/>
    <s v="N"/>
    <s v="N"/>
    <s v="N"/>
    <s v="N"/>
    <s v="N"/>
    <s v="N"/>
    <s v="N"/>
    <s v="N"/>
    <s v="N"/>
    <m/>
    <m/>
  </r>
  <r>
    <x v="0"/>
    <x v="0"/>
    <x v="1"/>
    <x v="1"/>
    <n v="89"/>
    <x v="1"/>
    <x v="0"/>
    <n v="37"/>
    <m/>
    <n v="0.52"/>
    <x v="0"/>
    <m/>
    <s v="N"/>
    <m/>
    <m/>
    <m/>
    <s v="N"/>
    <s v="N"/>
    <s v="N"/>
    <s v="N"/>
    <s v="N"/>
    <s v="N"/>
    <s v="N"/>
    <s v="N"/>
    <s v="N"/>
    <s v="N"/>
    <m/>
    <m/>
  </r>
  <r>
    <x v="0"/>
    <x v="0"/>
    <x v="1"/>
    <x v="1"/>
    <n v="89"/>
    <x v="1"/>
    <x v="0"/>
    <n v="38"/>
    <m/>
    <n v="0.52"/>
    <x v="0"/>
    <m/>
    <s v="N"/>
    <m/>
    <m/>
    <m/>
    <s v="N"/>
    <s v="N"/>
    <s v="N"/>
    <s v="N"/>
    <s v="N"/>
    <s v="N"/>
    <s v="N"/>
    <s v="N"/>
    <s v="N"/>
    <s v="N"/>
    <m/>
    <m/>
  </r>
  <r>
    <x v="0"/>
    <x v="0"/>
    <x v="1"/>
    <x v="1"/>
    <n v="89"/>
    <x v="1"/>
    <x v="0"/>
    <n v="37"/>
    <m/>
    <n v="0.45"/>
    <x v="0"/>
    <m/>
    <s v="N"/>
    <m/>
    <m/>
    <m/>
    <s v="N"/>
    <s v="N"/>
    <s v="N"/>
    <s v="N"/>
    <s v="N"/>
    <s v="N"/>
    <s v="N"/>
    <s v="N"/>
    <s v="N"/>
    <s v="N"/>
    <m/>
    <m/>
  </r>
  <r>
    <x v="0"/>
    <x v="0"/>
    <x v="1"/>
    <x v="1"/>
    <n v="89"/>
    <x v="1"/>
    <x v="0"/>
    <n v="36"/>
    <m/>
    <n v="0.48"/>
    <x v="0"/>
    <m/>
    <s v="N"/>
    <m/>
    <m/>
    <m/>
    <s v="N"/>
    <s v="N"/>
    <s v="N"/>
    <s v="N"/>
    <s v="N"/>
    <s v="N"/>
    <s v="N"/>
    <s v="N"/>
    <s v="N"/>
    <s v="N"/>
    <m/>
    <m/>
  </r>
  <r>
    <x v="0"/>
    <x v="0"/>
    <x v="1"/>
    <x v="1"/>
    <n v="89"/>
    <x v="1"/>
    <x v="0"/>
    <n v="35"/>
    <m/>
    <n v="0.4"/>
    <x v="0"/>
    <m/>
    <s v="N"/>
    <m/>
    <m/>
    <m/>
    <s v="N"/>
    <s v="N"/>
    <s v="N"/>
    <s v="N"/>
    <s v="N"/>
    <s v="N"/>
    <s v="N"/>
    <s v="N"/>
    <s v="N"/>
    <s v="N"/>
    <m/>
    <m/>
  </r>
  <r>
    <x v="0"/>
    <x v="0"/>
    <x v="1"/>
    <x v="1"/>
    <n v="89"/>
    <x v="1"/>
    <x v="0"/>
    <n v="38"/>
    <m/>
    <n v="0.43"/>
    <x v="0"/>
    <m/>
    <s v="N"/>
    <m/>
    <m/>
    <m/>
    <s v="N"/>
    <s v="N"/>
    <s v="N"/>
    <s v="N"/>
    <s v="N"/>
    <s v="N"/>
    <s v="N"/>
    <s v="N"/>
    <s v="N"/>
    <s v="N"/>
    <m/>
    <m/>
  </r>
  <r>
    <x v="0"/>
    <x v="0"/>
    <x v="1"/>
    <x v="1"/>
    <n v="89"/>
    <x v="1"/>
    <x v="0"/>
    <n v="36"/>
    <m/>
    <n v="0.34"/>
    <x v="0"/>
    <m/>
    <s v="N"/>
    <m/>
    <m/>
    <m/>
    <s v="N"/>
    <s v="N"/>
    <s v="N"/>
    <s v="N"/>
    <s v="N"/>
    <s v="N"/>
    <s v="N"/>
    <s v="N"/>
    <s v="N"/>
    <s v="N"/>
    <m/>
    <m/>
  </r>
  <r>
    <x v="0"/>
    <x v="0"/>
    <x v="1"/>
    <x v="1"/>
    <n v="89"/>
    <x v="1"/>
    <x v="0"/>
    <n v="35"/>
    <m/>
    <n v="0.37"/>
    <x v="0"/>
    <m/>
    <s v="N"/>
    <m/>
    <m/>
    <m/>
    <s v="N"/>
    <s v="N"/>
    <s v="N"/>
    <s v="N"/>
    <s v="N"/>
    <s v="N"/>
    <s v="N"/>
    <s v="N"/>
    <s v="N"/>
    <s v="N"/>
    <m/>
    <m/>
  </r>
  <r>
    <x v="0"/>
    <x v="0"/>
    <x v="1"/>
    <x v="1"/>
    <n v="89"/>
    <x v="2"/>
    <x v="0"/>
    <n v="42"/>
    <m/>
    <n v="0.62"/>
    <x v="0"/>
    <m/>
    <s v="N"/>
    <m/>
    <m/>
    <m/>
    <s v="N"/>
    <s v="N"/>
    <s v="N"/>
    <s v="N"/>
    <s v="N"/>
    <s v="N"/>
    <s v="N"/>
    <s v="N"/>
    <s v="N"/>
    <s v="N"/>
    <m/>
    <m/>
  </r>
  <r>
    <x v="0"/>
    <x v="0"/>
    <x v="1"/>
    <x v="1"/>
    <n v="89"/>
    <x v="2"/>
    <x v="0"/>
    <n v="43"/>
    <m/>
    <n v="0.63"/>
    <x v="0"/>
    <m/>
    <s v="N"/>
    <m/>
    <m/>
    <m/>
    <s v="N"/>
    <s v="N"/>
    <s v="N"/>
    <s v="N"/>
    <s v="N"/>
    <s v="N"/>
    <s v="N"/>
    <s v="N"/>
    <s v="N"/>
    <s v="N"/>
    <m/>
    <m/>
  </r>
  <r>
    <x v="0"/>
    <x v="0"/>
    <x v="1"/>
    <x v="1"/>
    <n v="89"/>
    <x v="2"/>
    <x v="0"/>
    <n v="38"/>
    <m/>
    <n v="0.53"/>
    <x v="0"/>
    <m/>
    <s v="N"/>
    <m/>
    <m/>
    <m/>
    <s v="N"/>
    <s v="N"/>
    <s v="N"/>
    <s v="N"/>
    <s v="N"/>
    <s v="N"/>
    <s v="N"/>
    <s v="N"/>
    <s v="N"/>
    <s v="N"/>
    <m/>
    <m/>
  </r>
  <r>
    <x v="0"/>
    <x v="0"/>
    <x v="1"/>
    <x v="1"/>
    <n v="89"/>
    <x v="2"/>
    <x v="0"/>
    <n v="39"/>
    <m/>
    <n v="0.48"/>
    <x v="0"/>
    <m/>
    <s v="N"/>
    <m/>
    <m/>
    <m/>
    <s v="N"/>
    <s v="N"/>
    <s v="N"/>
    <s v="N"/>
    <s v="N"/>
    <s v="N"/>
    <s v="N"/>
    <s v="N"/>
    <s v="N"/>
    <s v="N"/>
    <m/>
    <m/>
  </r>
  <r>
    <x v="0"/>
    <x v="0"/>
    <x v="1"/>
    <x v="1"/>
    <n v="89"/>
    <x v="2"/>
    <x v="0"/>
    <n v="41"/>
    <m/>
    <n v="0.61"/>
    <x v="0"/>
    <m/>
    <s v="N"/>
    <m/>
    <m/>
    <m/>
    <s v="N"/>
    <s v="N"/>
    <s v="N"/>
    <s v="N"/>
    <s v="N"/>
    <s v="N"/>
    <s v="N"/>
    <s v="N"/>
    <s v="N"/>
    <s v="N"/>
    <m/>
    <m/>
  </r>
  <r>
    <x v="0"/>
    <x v="0"/>
    <x v="1"/>
    <x v="1"/>
    <n v="89"/>
    <x v="2"/>
    <x v="0"/>
    <n v="42"/>
    <m/>
    <n v="0.65"/>
    <x v="0"/>
    <m/>
    <s v="N"/>
    <m/>
    <m/>
    <m/>
    <s v="N"/>
    <s v="N"/>
    <s v="N"/>
    <s v="N"/>
    <s v="N"/>
    <s v="N"/>
    <s v="N"/>
    <s v="N"/>
    <s v="N"/>
    <s v="N"/>
    <m/>
    <m/>
  </r>
  <r>
    <x v="0"/>
    <x v="0"/>
    <x v="1"/>
    <x v="1"/>
    <n v="89"/>
    <x v="2"/>
    <x v="0"/>
    <n v="40"/>
    <m/>
    <n v="0.63"/>
    <x v="0"/>
    <m/>
    <s v="N"/>
    <m/>
    <m/>
    <m/>
    <s v="N"/>
    <s v="N"/>
    <s v="N"/>
    <s v="N"/>
    <s v="N"/>
    <s v="N"/>
    <s v="N"/>
    <s v="N"/>
    <s v="N"/>
    <s v="N"/>
    <m/>
    <m/>
  </r>
  <r>
    <x v="0"/>
    <x v="0"/>
    <x v="1"/>
    <x v="1"/>
    <n v="89"/>
    <x v="2"/>
    <x v="0"/>
    <n v="40"/>
    <m/>
    <n v="0.52"/>
    <x v="0"/>
    <m/>
    <s v="N"/>
    <m/>
    <m/>
    <m/>
    <s v="N"/>
    <s v="N"/>
    <s v="N"/>
    <s v="N"/>
    <s v="N"/>
    <s v="N"/>
    <s v="N"/>
    <s v="N"/>
    <s v="N"/>
    <s v="N"/>
    <m/>
    <m/>
  </r>
  <r>
    <x v="0"/>
    <x v="0"/>
    <x v="1"/>
    <x v="1"/>
    <n v="89"/>
    <x v="2"/>
    <x v="0"/>
    <n v="39"/>
    <m/>
    <n v="0.39"/>
    <x v="0"/>
    <m/>
    <s v="N"/>
    <m/>
    <m/>
    <m/>
    <s v="N"/>
    <s v="N"/>
    <s v="N"/>
    <s v="N"/>
    <s v="N"/>
    <s v="N"/>
    <s v="N"/>
    <s v="N"/>
    <s v="N"/>
    <s v="N"/>
    <m/>
    <m/>
  </r>
  <r>
    <x v="0"/>
    <x v="0"/>
    <x v="1"/>
    <x v="1"/>
    <n v="89"/>
    <x v="2"/>
    <x v="0"/>
    <n v="40"/>
    <m/>
    <n v="0.59"/>
    <x v="0"/>
    <m/>
    <s v="N"/>
    <m/>
    <m/>
    <m/>
    <s v="N"/>
    <s v="N"/>
    <s v="N"/>
    <s v="N"/>
    <s v="N"/>
    <s v="N"/>
    <s v="N"/>
    <s v="N"/>
    <s v="N"/>
    <s v="N"/>
    <m/>
    <m/>
  </r>
  <r>
    <x v="0"/>
    <x v="0"/>
    <x v="1"/>
    <x v="1"/>
    <n v="89"/>
    <x v="2"/>
    <x v="0"/>
    <n v="40"/>
    <m/>
    <n v="0.52"/>
    <x v="0"/>
    <m/>
    <s v="N"/>
    <m/>
    <m/>
    <m/>
    <s v="N"/>
    <s v="N"/>
    <s v="N"/>
    <s v="N"/>
    <s v="N"/>
    <s v="N"/>
    <s v="N"/>
    <s v="N"/>
    <s v="N"/>
    <s v="N"/>
    <m/>
    <m/>
  </r>
  <r>
    <x v="0"/>
    <x v="0"/>
    <x v="1"/>
    <x v="1"/>
    <n v="89"/>
    <x v="2"/>
    <x v="0"/>
    <n v="41"/>
    <m/>
    <n v="0.65"/>
    <x v="0"/>
    <m/>
    <s v="N"/>
    <m/>
    <m/>
    <m/>
    <s v="N"/>
    <s v="N"/>
    <s v="N"/>
    <s v="N"/>
    <s v="N"/>
    <s v="N"/>
    <s v="N"/>
    <s v="N"/>
    <s v="N"/>
    <s v="N"/>
    <m/>
    <m/>
  </r>
  <r>
    <x v="0"/>
    <x v="0"/>
    <x v="1"/>
    <x v="1"/>
    <n v="89"/>
    <x v="2"/>
    <x v="0"/>
    <n v="37"/>
    <m/>
    <n v="0.53"/>
    <x v="0"/>
    <m/>
    <s v="N"/>
    <m/>
    <m/>
    <m/>
    <s v="N"/>
    <s v="N"/>
    <s v="N"/>
    <s v="N"/>
    <s v="N"/>
    <s v="N"/>
    <s v="N"/>
    <s v="N"/>
    <s v="N"/>
    <s v="N"/>
    <m/>
    <m/>
  </r>
  <r>
    <x v="0"/>
    <x v="0"/>
    <x v="1"/>
    <x v="1"/>
    <n v="89"/>
    <x v="2"/>
    <x v="0"/>
    <n v="41"/>
    <m/>
    <n v="0.62"/>
    <x v="0"/>
    <m/>
    <s v="N"/>
    <m/>
    <m/>
    <m/>
    <s v="N"/>
    <s v="N"/>
    <s v="N"/>
    <s v="N"/>
    <s v="N"/>
    <s v="N"/>
    <s v="N"/>
    <s v="N"/>
    <s v="N"/>
    <s v="N"/>
    <m/>
    <m/>
  </r>
  <r>
    <x v="0"/>
    <x v="0"/>
    <x v="1"/>
    <x v="1"/>
    <n v="89"/>
    <x v="2"/>
    <x v="0"/>
    <n v="39"/>
    <m/>
    <n v="0.54"/>
    <x v="0"/>
    <m/>
    <s v="N"/>
    <m/>
    <m/>
    <m/>
    <s v="N"/>
    <s v="N"/>
    <s v="N"/>
    <s v="N"/>
    <s v="N"/>
    <s v="N"/>
    <s v="N"/>
    <s v="N"/>
    <s v="N"/>
    <s v="N"/>
    <m/>
    <m/>
  </r>
  <r>
    <x v="0"/>
    <x v="0"/>
    <x v="1"/>
    <x v="1"/>
    <n v="89"/>
    <x v="2"/>
    <x v="0"/>
    <n v="39"/>
    <m/>
    <n v="0.46"/>
    <x v="0"/>
    <m/>
    <s v="N"/>
    <m/>
    <m/>
    <m/>
    <s v="N"/>
    <s v="N"/>
    <s v="N"/>
    <s v="N"/>
    <s v="N"/>
    <s v="N"/>
    <s v="N"/>
    <s v="N"/>
    <s v="N"/>
    <s v="N"/>
    <m/>
    <m/>
  </r>
  <r>
    <x v="0"/>
    <x v="0"/>
    <x v="1"/>
    <x v="1"/>
    <n v="89"/>
    <x v="2"/>
    <x v="0"/>
    <n v="42"/>
    <m/>
    <n v="0.72"/>
    <x v="0"/>
    <m/>
    <s v="N"/>
    <m/>
    <m/>
    <m/>
    <s v="N"/>
    <s v="N"/>
    <s v="N"/>
    <s v="N"/>
    <s v="N"/>
    <s v="N"/>
    <s v="N"/>
    <s v="N"/>
    <s v="N"/>
    <s v="N"/>
    <m/>
    <m/>
  </r>
  <r>
    <x v="0"/>
    <x v="0"/>
    <x v="1"/>
    <x v="1"/>
    <n v="89"/>
    <x v="2"/>
    <x v="0"/>
    <n v="41"/>
    <m/>
    <n v="0.52"/>
    <x v="0"/>
    <m/>
    <s v="N"/>
    <m/>
    <m/>
    <m/>
    <s v="N"/>
    <s v="N"/>
    <s v="N"/>
    <s v="N"/>
    <s v="N"/>
    <s v="N"/>
    <s v="N"/>
    <s v="N"/>
    <s v="N"/>
    <s v="N"/>
    <m/>
    <m/>
  </r>
  <r>
    <x v="0"/>
    <x v="0"/>
    <x v="1"/>
    <x v="1"/>
    <n v="89"/>
    <x v="2"/>
    <x v="0"/>
    <n v="39"/>
    <m/>
    <n v="0.65"/>
    <x v="0"/>
    <m/>
    <s v="N"/>
    <m/>
    <m/>
    <m/>
    <s v="N"/>
    <s v="N"/>
    <s v="N"/>
    <s v="N"/>
    <s v="N"/>
    <s v="N"/>
    <s v="N"/>
    <s v="N"/>
    <s v="N"/>
    <s v="N"/>
    <m/>
    <m/>
  </r>
  <r>
    <x v="0"/>
    <x v="0"/>
    <x v="1"/>
    <x v="1"/>
    <n v="89"/>
    <x v="2"/>
    <x v="0"/>
    <n v="41"/>
    <m/>
    <n v="0.65"/>
    <x v="0"/>
    <m/>
    <s v="N"/>
    <m/>
    <m/>
    <m/>
    <s v="N"/>
    <s v="N"/>
    <s v="N"/>
    <s v="N"/>
    <s v="N"/>
    <s v="N"/>
    <s v="N"/>
    <s v="N"/>
    <s v="N"/>
    <s v="N"/>
    <m/>
    <m/>
  </r>
  <r>
    <x v="0"/>
    <x v="0"/>
    <x v="1"/>
    <x v="1"/>
    <n v="89"/>
    <x v="2"/>
    <x v="0"/>
    <n v="41"/>
    <m/>
    <n v="0.67"/>
    <x v="0"/>
    <m/>
    <s v="N"/>
    <m/>
    <m/>
    <m/>
    <s v="N"/>
    <s v="N"/>
    <s v="N"/>
    <s v="N"/>
    <s v="N"/>
    <s v="N"/>
    <s v="N"/>
    <s v="N"/>
    <s v="N"/>
    <s v="N"/>
    <m/>
    <m/>
  </r>
  <r>
    <x v="0"/>
    <x v="0"/>
    <x v="1"/>
    <x v="1"/>
    <n v="89"/>
    <x v="2"/>
    <x v="0"/>
    <n v="41"/>
    <m/>
    <n v="0.64"/>
    <x v="0"/>
    <m/>
    <s v="N"/>
    <m/>
    <m/>
    <m/>
    <s v="N"/>
    <s v="N"/>
    <s v="N"/>
    <s v="N"/>
    <s v="N"/>
    <s v="N"/>
    <s v="N"/>
    <s v="N"/>
    <s v="N"/>
    <s v="N"/>
    <m/>
    <m/>
  </r>
  <r>
    <x v="0"/>
    <x v="0"/>
    <x v="1"/>
    <x v="1"/>
    <n v="89"/>
    <x v="2"/>
    <x v="0"/>
    <n v="40"/>
    <m/>
    <n v="0.51"/>
    <x v="0"/>
    <m/>
    <s v="N"/>
    <m/>
    <m/>
    <m/>
    <s v="N"/>
    <s v="N"/>
    <s v="N"/>
    <s v="N"/>
    <s v="N"/>
    <s v="N"/>
    <s v="N"/>
    <s v="N"/>
    <s v="N"/>
    <s v="N"/>
    <m/>
    <m/>
  </r>
  <r>
    <x v="0"/>
    <x v="0"/>
    <x v="1"/>
    <x v="1"/>
    <n v="89"/>
    <x v="2"/>
    <x v="0"/>
    <n v="40"/>
    <m/>
    <n v="0.56000000000000005"/>
    <x v="0"/>
    <m/>
    <s v="N"/>
    <m/>
    <m/>
    <m/>
    <s v="N"/>
    <s v="N"/>
    <s v="N"/>
    <s v="N"/>
    <s v="N"/>
    <s v="N"/>
    <s v="N"/>
    <s v="N"/>
    <s v="N"/>
    <s v="N"/>
    <m/>
    <m/>
  </r>
  <r>
    <x v="0"/>
    <x v="0"/>
    <x v="1"/>
    <x v="1"/>
    <n v="89"/>
    <x v="2"/>
    <x v="0"/>
    <n v="40"/>
    <m/>
    <n v="0.55000000000000004"/>
    <x v="0"/>
    <m/>
    <s v="N"/>
    <m/>
    <m/>
    <m/>
    <s v="N"/>
    <s v="N"/>
    <s v="N"/>
    <s v="N"/>
    <s v="N"/>
    <s v="N"/>
    <s v="N"/>
    <s v="N"/>
    <s v="N"/>
    <s v="N"/>
    <m/>
    <m/>
  </r>
  <r>
    <x v="0"/>
    <x v="0"/>
    <x v="1"/>
    <x v="1"/>
    <n v="89"/>
    <x v="2"/>
    <x v="0"/>
    <n v="37"/>
    <m/>
    <n v="0.54"/>
    <x v="0"/>
    <m/>
    <s v="N"/>
    <m/>
    <m/>
    <m/>
    <s v="N"/>
    <s v="N"/>
    <s v="N"/>
    <s v="N"/>
    <s v="N"/>
    <s v="N"/>
    <s v="N"/>
    <s v="N"/>
    <s v="N"/>
    <s v="N"/>
    <m/>
    <m/>
  </r>
  <r>
    <x v="0"/>
    <x v="0"/>
    <x v="1"/>
    <x v="1"/>
    <n v="89"/>
    <x v="2"/>
    <x v="0"/>
    <n v="39"/>
    <m/>
    <n v="0.5"/>
    <x v="0"/>
    <m/>
    <s v="N"/>
    <m/>
    <m/>
    <m/>
    <s v="N"/>
    <s v="N"/>
    <s v="N"/>
    <s v="N"/>
    <s v="N"/>
    <s v="N"/>
    <s v="N"/>
    <s v="N"/>
    <s v="N"/>
    <s v="N"/>
    <m/>
    <m/>
  </r>
  <r>
    <x v="0"/>
    <x v="0"/>
    <x v="1"/>
    <x v="1"/>
    <n v="89"/>
    <x v="2"/>
    <x v="0"/>
    <n v="40"/>
    <m/>
    <n v="0.48"/>
    <x v="0"/>
    <m/>
    <s v="N"/>
    <m/>
    <m/>
    <m/>
    <s v="N"/>
    <s v="N"/>
    <s v="N"/>
    <s v="N"/>
    <s v="N"/>
    <s v="N"/>
    <s v="N"/>
    <s v="N"/>
    <s v="N"/>
    <s v="N"/>
    <m/>
    <m/>
  </r>
  <r>
    <x v="0"/>
    <x v="0"/>
    <x v="1"/>
    <x v="1"/>
    <n v="89"/>
    <x v="1"/>
    <x v="1"/>
    <n v="73"/>
    <m/>
    <n v="4.1900000000000004"/>
    <x v="0"/>
    <m/>
    <s v="N"/>
    <m/>
    <m/>
    <m/>
    <s v="N"/>
    <s v="N"/>
    <s v="N"/>
    <s v="N"/>
    <s v="N"/>
    <s v="N"/>
    <s v="N"/>
    <s v="N"/>
    <s v="N"/>
    <s v="N"/>
    <m/>
    <m/>
  </r>
  <r>
    <x v="0"/>
    <x v="0"/>
    <x v="1"/>
    <x v="1"/>
    <n v="89"/>
    <x v="1"/>
    <x v="1"/>
    <n v="77"/>
    <m/>
    <n v="4.72"/>
    <x v="0"/>
    <m/>
    <s v="N"/>
    <m/>
    <m/>
    <m/>
    <s v="N"/>
    <s v="N"/>
    <s v="N"/>
    <s v="N"/>
    <s v="N"/>
    <s v="N"/>
    <s v="N"/>
    <s v="N"/>
    <s v="N"/>
    <s v="N"/>
    <m/>
    <m/>
  </r>
  <r>
    <x v="0"/>
    <x v="0"/>
    <x v="1"/>
    <x v="1"/>
    <n v="89"/>
    <x v="3"/>
    <x v="2"/>
    <n v="71"/>
    <m/>
    <n v="3.57"/>
    <x v="0"/>
    <m/>
    <s v="N"/>
    <m/>
    <m/>
    <m/>
    <s v="N"/>
    <s v="N"/>
    <s v="N"/>
    <s v="N"/>
    <s v="N"/>
    <s v="N"/>
    <s v="N"/>
    <s v="N"/>
    <s v="N"/>
    <s v="N"/>
    <m/>
    <m/>
  </r>
  <r>
    <x v="0"/>
    <x v="0"/>
    <x v="1"/>
    <x v="1"/>
    <n v="89"/>
    <x v="3"/>
    <x v="2"/>
    <n v="59"/>
    <m/>
    <n v="2.04"/>
    <x v="0"/>
    <m/>
    <s v="N"/>
    <m/>
    <m/>
    <m/>
    <s v="N"/>
    <s v="N"/>
    <s v="N"/>
    <s v="N"/>
    <s v="N"/>
    <s v="N"/>
    <s v="N"/>
    <s v="N"/>
    <s v="N"/>
    <s v="N"/>
    <m/>
    <m/>
  </r>
  <r>
    <x v="0"/>
    <x v="0"/>
    <x v="2"/>
    <x v="2"/>
    <n v="90"/>
    <x v="0"/>
    <x v="0"/>
    <n v="36"/>
    <m/>
    <n v="0.35"/>
    <x v="0"/>
    <m/>
    <s v="N"/>
    <m/>
    <m/>
    <m/>
    <s v="N"/>
    <s v="N"/>
    <s v="N"/>
    <s v="N"/>
    <s v="N"/>
    <s v="N"/>
    <s v="N"/>
    <s v="N"/>
    <s v="N"/>
    <s v="N"/>
    <m/>
    <m/>
  </r>
  <r>
    <x v="0"/>
    <x v="0"/>
    <x v="2"/>
    <x v="2"/>
    <n v="90"/>
    <x v="0"/>
    <x v="0"/>
    <n v="37"/>
    <m/>
    <n v="0.42"/>
    <x v="0"/>
    <m/>
    <s v="N"/>
    <m/>
    <m/>
    <m/>
    <s v="N"/>
    <s v="N"/>
    <s v="N"/>
    <s v="N"/>
    <s v="N"/>
    <s v="N"/>
    <s v="N"/>
    <s v="N"/>
    <s v="N"/>
    <s v="N"/>
    <m/>
    <m/>
  </r>
  <r>
    <x v="0"/>
    <x v="0"/>
    <x v="2"/>
    <x v="2"/>
    <n v="90"/>
    <x v="0"/>
    <x v="0"/>
    <n v="42"/>
    <m/>
    <n v="0.43"/>
    <x v="0"/>
    <m/>
    <s v="N"/>
    <m/>
    <m/>
    <m/>
    <s v="N"/>
    <s v="N"/>
    <s v="N"/>
    <s v="N"/>
    <s v="N"/>
    <s v="N"/>
    <s v="N"/>
    <s v="N"/>
    <s v="N"/>
    <s v="N"/>
    <m/>
    <m/>
  </r>
  <r>
    <x v="0"/>
    <x v="0"/>
    <x v="2"/>
    <x v="2"/>
    <n v="90"/>
    <x v="0"/>
    <x v="0"/>
    <n v="37"/>
    <m/>
    <n v="0.45"/>
    <x v="0"/>
    <m/>
    <s v="N"/>
    <m/>
    <m/>
    <m/>
    <s v="N"/>
    <s v="N"/>
    <s v="N"/>
    <s v="N"/>
    <s v="N"/>
    <s v="N"/>
    <s v="N"/>
    <s v="N"/>
    <s v="N"/>
    <s v="N"/>
    <m/>
    <m/>
  </r>
  <r>
    <x v="0"/>
    <x v="0"/>
    <x v="2"/>
    <x v="2"/>
    <n v="90"/>
    <x v="0"/>
    <x v="0"/>
    <n v="36"/>
    <m/>
    <n v="0.32"/>
    <x v="0"/>
    <m/>
    <s v="N"/>
    <m/>
    <m/>
    <m/>
    <s v="N"/>
    <s v="N"/>
    <s v="N"/>
    <s v="N"/>
    <s v="N"/>
    <s v="N"/>
    <s v="N"/>
    <s v="N"/>
    <s v="N"/>
    <s v="N"/>
    <m/>
    <m/>
  </r>
  <r>
    <x v="0"/>
    <x v="0"/>
    <x v="2"/>
    <x v="2"/>
    <n v="90"/>
    <x v="0"/>
    <x v="0"/>
    <n v="40"/>
    <m/>
    <n v="0.39"/>
    <x v="0"/>
    <m/>
    <s v="N"/>
    <m/>
    <m/>
    <m/>
    <s v="N"/>
    <s v="N"/>
    <s v="N"/>
    <s v="N"/>
    <s v="N"/>
    <s v="N"/>
    <s v="N"/>
    <s v="N"/>
    <s v="N"/>
    <s v="N"/>
    <m/>
    <m/>
  </r>
  <r>
    <x v="0"/>
    <x v="0"/>
    <x v="2"/>
    <x v="2"/>
    <n v="90"/>
    <x v="0"/>
    <x v="0"/>
    <n v="39"/>
    <m/>
    <n v="0.4"/>
    <x v="0"/>
    <m/>
    <s v="N"/>
    <m/>
    <m/>
    <m/>
    <s v="N"/>
    <s v="N"/>
    <s v="N"/>
    <s v="N"/>
    <s v="N"/>
    <s v="N"/>
    <s v="N"/>
    <s v="N"/>
    <s v="N"/>
    <s v="N"/>
    <m/>
    <m/>
  </r>
  <r>
    <x v="0"/>
    <x v="0"/>
    <x v="2"/>
    <x v="2"/>
    <n v="90"/>
    <x v="0"/>
    <x v="0"/>
    <n v="37"/>
    <m/>
    <n v="0.36"/>
    <x v="0"/>
    <m/>
    <s v="N"/>
    <m/>
    <m/>
    <m/>
    <s v="N"/>
    <s v="N"/>
    <s v="N"/>
    <s v="N"/>
    <s v="N"/>
    <s v="N"/>
    <s v="N"/>
    <s v="N"/>
    <s v="N"/>
    <s v="N"/>
    <m/>
    <m/>
  </r>
  <r>
    <x v="0"/>
    <x v="0"/>
    <x v="2"/>
    <x v="2"/>
    <n v="90"/>
    <x v="0"/>
    <x v="0"/>
    <n v="39"/>
    <m/>
    <n v="0.41"/>
    <x v="0"/>
    <m/>
    <s v="N"/>
    <m/>
    <m/>
    <m/>
    <s v="N"/>
    <s v="N"/>
    <s v="N"/>
    <s v="N"/>
    <s v="N"/>
    <s v="N"/>
    <s v="N"/>
    <s v="N"/>
    <s v="N"/>
    <s v="N"/>
    <m/>
    <m/>
  </r>
  <r>
    <x v="0"/>
    <x v="0"/>
    <x v="2"/>
    <x v="2"/>
    <n v="90"/>
    <x v="0"/>
    <x v="0"/>
    <n v="39"/>
    <m/>
    <n v="0.45"/>
    <x v="0"/>
    <m/>
    <s v="N"/>
    <m/>
    <m/>
    <m/>
    <s v="N"/>
    <s v="N"/>
    <s v="N"/>
    <s v="N"/>
    <s v="N"/>
    <s v="N"/>
    <s v="N"/>
    <s v="N"/>
    <s v="N"/>
    <s v="N"/>
    <m/>
    <m/>
  </r>
  <r>
    <x v="0"/>
    <x v="0"/>
    <x v="2"/>
    <x v="2"/>
    <n v="90"/>
    <x v="0"/>
    <x v="0"/>
    <n v="37"/>
    <m/>
    <n v="0.4"/>
    <x v="0"/>
    <m/>
    <s v="N"/>
    <m/>
    <m/>
    <m/>
    <s v="N"/>
    <s v="N"/>
    <s v="N"/>
    <s v="N"/>
    <s v="N"/>
    <s v="N"/>
    <s v="N"/>
    <s v="N"/>
    <s v="N"/>
    <s v="N"/>
    <m/>
    <m/>
  </r>
  <r>
    <x v="0"/>
    <x v="0"/>
    <x v="2"/>
    <x v="2"/>
    <n v="90"/>
    <x v="0"/>
    <x v="0"/>
    <n v="36"/>
    <m/>
    <n v="0.4"/>
    <x v="0"/>
    <m/>
    <s v="N"/>
    <m/>
    <m/>
    <m/>
    <s v="N"/>
    <s v="N"/>
    <s v="N"/>
    <s v="N"/>
    <s v="N"/>
    <s v="N"/>
    <s v="N"/>
    <s v="N"/>
    <s v="N"/>
    <s v="N"/>
    <m/>
    <m/>
  </r>
  <r>
    <x v="0"/>
    <x v="0"/>
    <x v="2"/>
    <x v="2"/>
    <n v="90"/>
    <x v="0"/>
    <x v="0"/>
    <n v="40"/>
    <m/>
    <n v="0.48"/>
    <x v="0"/>
    <m/>
    <s v="N"/>
    <m/>
    <m/>
    <m/>
    <s v="N"/>
    <s v="N"/>
    <s v="N"/>
    <s v="N"/>
    <s v="N"/>
    <s v="N"/>
    <s v="N"/>
    <s v="N"/>
    <s v="N"/>
    <s v="N"/>
    <m/>
    <m/>
  </r>
  <r>
    <x v="0"/>
    <x v="0"/>
    <x v="2"/>
    <x v="2"/>
    <n v="90"/>
    <x v="0"/>
    <x v="0"/>
    <n v="37"/>
    <m/>
    <n v="0.37"/>
    <x v="0"/>
    <m/>
    <s v="N"/>
    <m/>
    <m/>
    <m/>
    <s v="N"/>
    <s v="N"/>
    <s v="N"/>
    <s v="N"/>
    <s v="N"/>
    <s v="N"/>
    <s v="N"/>
    <s v="N"/>
    <s v="N"/>
    <s v="N"/>
    <m/>
    <m/>
  </r>
  <r>
    <x v="0"/>
    <x v="0"/>
    <x v="2"/>
    <x v="2"/>
    <n v="90"/>
    <x v="0"/>
    <x v="0"/>
    <n v="36"/>
    <m/>
    <n v="0.36"/>
    <x v="0"/>
    <m/>
    <s v="N"/>
    <m/>
    <m/>
    <m/>
    <s v="N"/>
    <s v="N"/>
    <s v="N"/>
    <s v="N"/>
    <s v="N"/>
    <s v="N"/>
    <s v="N"/>
    <s v="N"/>
    <s v="N"/>
    <s v="N"/>
    <m/>
    <m/>
  </r>
  <r>
    <x v="0"/>
    <x v="0"/>
    <x v="2"/>
    <x v="2"/>
    <n v="90"/>
    <x v="0"/>
    <x v="0"/>
    <n v="35"/>
    <m/>
    <n v="0.36"/>
    <x v="0"/>
    <m/>
    <s v="N"/>
    <m/>
    <m/>
    <m/>
    <s v="N"/>
    <s v="N"/>
    <s v="N"/>
    <s v="N"/>
    <s v="N"/>
    <s v="N"/>
    <s v="N"/>
    <s v="N"/>
    <s v="N"/>
    <s v="N"/>
    <m/>
    <m/>
  </r>
  <r>
    <x v="0"/>
    <x v="0"/>
    <x v="2"/>
    <x v="2"/>
    <n v="90"/>
    <x v="0"/>
    <x v="0"/>
    <n v="39"/>
    <m/>
    <n v="0.41"/>
    <x v="0"/>
    <m/>
    <s v="N"/>
    <m/>
    <m/>
    <m/>
    <s v="N"/>
    <s v="N"/>
    <s v="N"/>
    <s v="N"/>
    <s v="N"/>
    <s v="N"/>
    <s v="N"/>
    <s v="N"/>
    <s v="N"/>
    <s v="N"/>
    <m/>
    <m/>
  </r>
  <r>
    <x v="0"/>
    <x v="0"/>
    <x v="2"/>
    <x v="2"/>
    <n v="90"/>
    <x v="0"/>
    <x v="0"/>
    <n v="40"/>
    <m/>
    <n v="0.39"/>
    <x v="0"/>
    <m/>
    <s v="N"/>
    <m/>
    <m/>
    <m/>
    <s v="N"/>
    <s v="N"/>
    <s v="N"/>
    <s v="N"/>
    <s v="N"/>
    <s v="N"/>
    <s v="N"/>
    <s v="N"/>
    <s v="N"/>
    <s v="N"/>
    <m/>
    <m/>
  </r>
  <r>
    <x v="0"/>
    <x v="0"/>
    <x v="2"/>
    <x v="2"/>
    <n v="90"/>
    <x v="0"/>
    <x v="0"/>
    <n v="41"/>
    <m/>
    <n v="0.44"/>
    <x v="0"/>
    <m/>
    <s v="N"/>
    <m/>
    <m/>
    <m/>
    <s v="N"/>
    <s v="N"/>
    <s v="N"/>
    <s v="N"/>
    <s v="N"/>
    <s v="N"/>
    <s v="N"/>
    <s v="N"/>
    <s v="N"/>
    <s v="N"/>
    <m/>
    <m/>
  </r>
  <r>
    <x v="0"/>
    <x v="0"/>
    <x v="2"/>
    <x v="2"/>
    <n v="90"/>
    <x v="0"/>
    <x v="0"/>
    <n v="36"/>
    <m/>
    <n v="0.32"/>
    <x v="0"/>
    <m/>
    <s v="N"/>
    <m/>
    <m/>
    <m/>
    <s v="N"/>
    <s v="N"/>
    <s v="N"/>
    <s v="N"/>
    <s v="N"/>
    <s v="N"/>
    <s v="N"/>
    <s v="N"/>
    <s v="N"/>
    <s v="N"/>
    <m/>
    <m/>
  </r>
  <r>
    <x v="0"/>
    <x v="0"/>
    <x v="2"/>
    <x v="2"/>
    <n v="90"/>
    <x v="0"/>
    <x v="0"/>
    <n v="37"/>
    <m/>
    <n v="0.41"/>
    <x v="0"/>
    <m/>
    <s v="N"/>
    <m/>
    <m/>
    <m/>
    <s v="N"/>
    <s v="N"/>
    <s v="N"/>
    <s v="N"/>
    <s v="N"/>
    <s v="N"/>
    <s v="N"/>
    <s v="N"/>
    <s v="N"/>
    <s v="N"/>
    <m/>
    <m/>
  </r>
  <r>
    <x v="0"/>
    <x v="0"/>
    <x v="2"/>
    <x v="2"/>
    <n v="90"/>
    <x v="0"/>
    <x v="0"/>
    <n v="41"/>
    <m/>
    <n v="0.42"/>
    <x v="0"/>
    <m/>
    <s v="N"/>
    <m/>
    <m/>
    <m/>
    <s v="N"/>
    <s v="N"/>
    <s v="N"/>
    <s v="N"/>
    <s v="N"/>
    <s v="N"/>
    <s v="N"/>
    <s v="N"/>
    <s v="N"/>
    <s v="N"/>
    <m/>
    <m/>
  </r>
  <r>
    <x v="0"/>
    <x v="0"/>
    <x v="2"/>
    <x v="2"/>
    <n v="90"/>
    <x v="0"/>
    <x v="0"/>
    <n v="37"/>
    <m/>
    <n v="0.38"/>
    <x v="0"/>
    <m/>
    <s v="N"/>
    <m/>
    <m/>
    <m/>
    <s v="N"/>
    <s v="N"/>
    <s v="N"/>
    <s v="N"/>
    <s v="N"/>
    <s v="N"/>
    <s v="N"/>
    <s v="N"/>
    <s v="N"/>
    <s v="N"/>
    <m/>
    <m/>
  </r>
  <r>
    <x v="0"/>
    <x v="0"/>
    <x v="2"/>
    <x v="2"/>
    <n v="90"/>
    <x v="0"/>
    <x v="0"/>
    <n v="38"/>
    <m/>
    <n v="0.36"/>
    <x v="0"/>
    <m/>
    <s v="N"/>
    <m/>
    <m/>
    <m/>
    <s v="N"/>
    <s v="N"/>
    <s v="N"/>
    <s v="N"/>
    <s v="N"/>
    <s v="N"/>
    <s v="N"/>
    <s v="N"/>
    <s v="N"/>
    <s v="N"/>
    <m/>
    <m/>
  </r>
  <r>
    <x v="0"/>
    <x v="0"/>
    <x v="2"/>
    <x v="2"/>
    <n v="90"/>
    <x v="0"/>
    <x v="0"/>
    <n v="41"/>
    <m/>
    <n v="0.42"/>
    <x v="0"/>
    <m/>
    <s v="N"/>
    <m/>
    <m/>
    <m/>
    <s v="N"/>
    <s v="N"/>
    <s v="N"/>
    <s v="N"/>
    <s v="N"/>
    <s v="N"/>
    <s v="N"/>
    <s v="N"/>
    <s v="N"/>
    <s v="N"/>
    <m/>
    <m/>
  </r>
  <r>
    <x v="0"/>
    <x v="0"/>
    <x v="2"/>
    <x v="2"/>
    <n v="90"/>
    <x v="0"/>
    <x v="0"/>
    <n v="37"/>
    <m/>
    <n v="0.33"/>
    <x v="0"/>
    <m/>
    <s v="N"/>
    <m/>
    <m/>
    <m/>
    <s v="N"/>
    <s v="N"/>
    <s v="N"/>
    <s v="N"/>
    <s v="N"/>
    <s v="N"/>
    <s v="N"/>
    <s v="N"/>
    <s v="N"/>
    <s v="N"/>
    <m/>
    <m/>
  </r>
  <r>
    <x v="0"/>
    <x v="0"/>
    <x v="2"/>
    <x v="2"/>
    <n v="90"/>
    <x v="0"/>
    <x v="0"/>
    <n v="39"/>
    <m/>
    <n v="0.39"/>
    <x v="0"/>
    <m/>
    <s v="N"/>
    <m/>
    <m/>
    <m/>
    <s v="N"/>
    <s v="N"/>
    <s v="N"/>
    <s v="N"/>
    <s v="N"/>
    <s v="N"/>
    <s v="N"/>
    <s v="N"/>
    <s v="N"/>
    <s v="N"/>
    <m/>
    <m/>
  </r>
  <r>
    <x v="0"/>
    <x v="0"/>
    <x v="2"/>
    <x v="2"/>
    <n v="90"/>
    <x v="1"/>
    <x v="0"/>
    <n v="36"/>
    <m/>
    <n v="0.47"/>
    <x v="0"/>
    <m/>
    <s v="N"/>
    <m/>
    <m/>
    <m/>
    <s v="N"/>
    <s v="N"/>
    <s v="N"/>
    <s v="N"/>
    <s v="N"/>
    <s v="N"/>
    <s v="N"/>
    <s v="N"/>
    <s v="N"/>
    <s v="N"/>
    <m/>
    <m/>
  </r>
  <r>
    <x v="0"/>
    <x v="0"/>
    <x v="2"/>
    <x v="2"/>
    <n v="90"/>
    <x v="1"/>
    <x v="0"/>
    <n v="38"/>
    <m/>
    <n v="0.49"/>
    <x v="0"/>
    <m/>
    <s v="N"/>
    <m/>
    <m/>
    <m/>
    <s v="N"/>
    <s v="N"/>
    <s v="N"/>
    <s v="N"/>
    <s v="N"/>
    <s v="N"/>
    <s v="N"/>
    <s v="N"/>
    <s v="N"/>
    <s v="N"/>
    <m/>
    <m/>
  </r>
  <r>
    <x v="0"/>
    <x v="0"/>
    <x v="2"/>
    <x v="2"/>
    <n v="90"/>
    <x v="1"/>
    <x v="0"/>
    <n v="37"/>
    <m/>
    <n v="0.45"/>
    <x v="0"/>
    <m/>
    <s v="N"/>
    <m/>
    <m/>
    <m/>
    <s v="N"/>
    <s v="N"/>
    <s v="N"/>
    <s v="N"/>
    <s v="N"/>
    <s v="N"/>
    <s v="N"/>
    <s v="N"/>
    <s v="N"/>
    <s v="N"/>
    <m/>
    <m/>
  </r>
  <r>
    <x v="0"/>
    <x v="0"/>
    <x v="2"/>
    <x v="2"/>
    <n v="90"/>
    <x v="1"/>
    <x v="0"/>
    <n v="39"/>
    <m/>
    <n v="0.48"/>
    <x v="0"/>
    <m/>
    <s v="N"/>
    <m/>
    <m/>
    <m/>
    <s v="N"/>
    <s v="N"/>
    <s v="N"/>
    <s v="N"/>
    <s v="N"/>
    <s v="N"/>
    <s v="N"/>
    <s v="N"/>
    <s v="N"/>
    <s v="N"/>
    <m/>
    <m/>
  </r>
  <r>
    <x v="0"/>
    <x v="0"/>
    <x v="2"/>
    <x v="2"/>
    <n v="90"/>
    <x v="1"/>
    <x v="0"/>
    <n v="37"/>
    <m/>
    <n v="0.48"/>
    <x v="0"/>
    <m/>
    <s v="N"/>
    <m/>
    <m/>
    <m/>
    <s v="N"/>
    <s v="N"/>
    <s v="N"/>
    <s v="N"/>
    <s v="N"/>
    <s v="N"/>
    <s v="N"/>
    <s v="N"/>
    <s v="N"/>
    <s v="N"/>
    <m/>
    <m/>
  </r>
  <r>
    <x v="0"/>
    <x v="0"/>
    <x v="2"/>
    <x v="2"/>
    <n v="90"/>
    <x v="1"/>
    <x v="0"/>
    <n v="39"/>
    <m/>
    <n v="0.5"/>
    <x v="0"/>
    <m/>
    <s v="N"/>
    <m/>
    <m/>
    <m/>
    <s v="N"/>
    <s v="N"/>
    <s v="N"/>
    <s v="N"/>
    <s v="N"/>
    <s v="N"/>
    <s v="N"/>
    <s v="N"/>
    <s v="N"/>
    <s v="N"/>
    <m/>
    <m/>
  </r>
  <r>
    <x v="0"/>
    <x v="0"/>
    <x v="2"/>
    <x v="2"/>
    <n v="90"/>
    <x v="1"/>
    <x v="0"/>
    <n v="35"/>
    <m/>
    <n v="0.41"/>
    <x v="0"/>
    <m/>
    <s v="N"/>
    <m/>
    <m/>
    <m/>
    <s v="N"/>
    <s v="N"/>
    <s v="N"/>
    <s v="N"/>
    <s v="N"/>
    <s v="N"/>
    <s v="N"/>
    <s v="N"/>
    <s v="N"/>
    <s v="N"/>
    <m/>
    <m/>
  </r>
  <r>
    <x v="0"/>
    <x v="0"/>
    <x v="2"/>
    <x v="2"/>
    <n v="90"/>
    <x v="1"/>
    <x v="0"/>
    <n v="39"/>
    <m/>
    <n v="0.49"/>
    <x v="0"/>
    <m/>
    <s v="N"/>
    <m/>
    <m/>
    <m/>
    <s v="N"/>
    <s v="N"/>
    <s v="N"/>
    <s v="N"/>
    <s v="N"/>
    <s v="N"/>
    <s v="N"/>
    <s v="N"/>
    <s v="N"/>
    <s v="N"/>
    <m/>
    <m/>
  </r>
  <r>
    <x v="0"/>
    <x v="0"/>
    <x v="2"/>
    <x v="2"/>
    <n v="90"/>
    <x v="1"/>
    <x v="0"/>
    <n v="38"/>
    <m/>
    <n v="0.5"/>
    <x v="0"/>
    <m/>
    <s v="N"/>
    <m/>
    <m/>
    <m/>
    <s v="N"/>
    <s v="N"/>
    <s v="N"/>
    <s v="N"/>
    <s v="N"/>
    <s v="N"/>
    <s v="N"/>
    <s v="N"/>
    <s v="N"/>
    <s v="N"/>
    <m/>
    <m/>
  </r>
  <r>
    <x v="0"/>
    <x v="0"/>
    <x v="2"/>
    <x v="2"/>
    <n v="90"/>
    <x v="1"/>
    <x v="0"/>
    <n v="39"/>
    <m/>
    <n v="0.47"/>
    <x v="0"/>
    <m/>
    <s v="N"/>
    <m/>
    <m/>
    <m/>
    <s v="N"/>
    <s v="N"/>
    <s v="N"/>
    <s v="N"/>
    <s v="N"/>
    <s v="N"/>
    <s v="N"/>
    <s v="N"/>
    <s v="N"/>
    <s v="N"/>
    <m/>
    <m/>
  </r>
  <r>
    <x v="0"/>
    <x v="0"/>
    <x v="2"/>
    <x v="2"/>
    <n v="90"/>
    <x v="1"/>
    <x v="0"/>
    <n v="34"/>
    <m/>
    <n v="0.42"/>
    <x v="0"/>
    <m/>
    <s v="N"/>
    <m/>
    <m/>
    <m/>
    <s v="N"/>
    <s v="N"/>
    <s v="N"/>
    <s v="N"/>
    <s v="N"/>
    <s v="N"/>
    <s v="N"/>
    <s v="N"/>
    <s v="N"/>
    <s v="N"/>
    <m/>
    <m/>
  </r>
  <r>
    <x v="0"/>
    <x v="0"/>
    <x v="2"/>
    <x v="2"/>
    <n v="90"/>
    <x v="1"/>
    <x v="0"/>
    <n v="37"/>
    <m/>
    <n v="0.46"/>
    <x v="0"/>
    <m/>
    <s v="N"/>
    <m/>
    <m/>
    <m/>
    <s v="N"/>
    <s v="Y"/>
    <s v="N"/>
    <s v="N"/>
    <s v="N"/>
    <s v="N"/>
    <s v="N"/>
    <s v="N"/>
    <s v="N"/>
    <s v="N"/>
    <m/>
    <s v="injury on left side"/>
  </r>
  <r>
    <x v="0"/>
    <x v="0"/>
    <x v="2"/>
    <x v="2"/>
    <n v="90"/>
    <x v="1"/>
    <x v="0"/>
    <n v="36"/>
    <m/>
    <n v="0.44"/>
    <x v="0"/>
    <m/>
    <s v="N"/>
    <m/>
    <m/>
    <m/>
    <s v="N"/>
    <s v="N"/>
    <s v="N"/>
    <s v="N"/>
    <s v="N"/>
    <s v="N"/>
    <s v="N"/>
    <s v="N"/>
    <s v="N"/>
    <s v="N"/>
    <m/>
    <m/>
  </r>
  <r>
    <x v="0"/>
    <x v="0"/>
    <x v="2"/>
    <x v="2"/>
    <n v="90"/>
    <x v="1"/>
    <x v="0"/>
    <n v="35"/>
    <m/>
    <n v="0.41"/>
    <x v="0"/>
    <m/>
    <s v="N"/>
    <m/>
    <m/>
    <m/>
    <s v="N"/>
    <s v="N"/>
    <s v="N"/>
    <s v="N"/>
    <s v="N"/>
    <s v="N"/>
    <s v="N"/>
    <s v="N"/>
    <s v="N"/>
    <s v="N"/>
    <m/>
    <m/>
  </r>
  <r>
    <x v="0"/>
    <x v="0"/>
    <x v="2"/>
    <x v="2"/>
    <n v="90"/>
    <x v="1"/>
    <x v="0"/>
    <n v="37"/>
    <m/>
    <n v="0.45"/>
    <x v="0"/>
    <m/>
    <s v="N"/>
    <m/>
    <m/>
    <m/>
    <s v="N"/>
    <s v="N"/>
    <s v="N"/>
    <s v="N"/>
    <s v="N"/>
    <s v="N"/>
    <s v="N"/>
    <s v="N"/>
    <s v="N"/>
    <s v="N"/>
    <m/>
    <m/>
  </r>
  <r>
    <x v="0"/>
    <x v="0"/>
    <x v="2"/>
    <x v="2"/>
    <n v="90"/>
    <x v="1"/>
    <x v="0"/>
    <n v="37"/>
    <m/>
    <n v="0.45"/>
    <x v="0"/>
    <m/>
    <s v="N"/>
    <m/>
    <m/>
    <m/>
    <s v="N"/>
    <s v="N"/>
    <s v="N"/>
    <s v="N"/>
    <s v="N"/>
    <s v="N"/>
    <s v="N"/>
    <s v="N"/>
    <s v="N"/>
    <s v="N"/>
    <m/>
    <m/>
  </r>
  <r>
    <x v="0"/>
    <x v="0"/>
    <x v="2"/>
    <x v="2"/>
    <n v="90"/>
    <x v="1"/>
    <x v="0"/>
    <n v="38"/>
    <m/>
    <n v="0.5"/>
    <x v="0"/>
    <m/>
    <s v="N"/>
    <m/>
    <m/>
    <m/>
    <s v="N"/>
    <s v="N"/>
    <s v="N"/>
    <s v="N"/>
    <s v="N"/>
    <s v="N"/>
    <s v="N"/>
    <s v="N"/>
    <s v="N"/>
    <s v="N"/>
    <m/>
    <m/>
  </r>
  <r>
    <x v="0"/>
    <x v="0"/>
    <x v="2"/>
    <x v="2"/>
    <n v="90"/>
    <x v="1"/>
    <x v="0"/>
    <n v="38"/>
    <m/>
    <n v="0.49"/>
    <x v="0"/>
    <m/>
    <s v="N"/>
    <m/>
    <m/>
    <m/>
    <s v="N"/>
    <s v="N"/>
    <s v="N"/>
    <s v="N"/>
    <s v="N"/>
    <s v="N"/>
    <s v="N"/>
    <s v="N"/>
    <s v="N"/>
    <s v="N"/>
    <m/>
    <m/>
  </r>
  <r>
    <x v="0"/>
    <x v="0"/>
    <x v="2"/>
    <x v="2"/>
    <n v="90"/>
    <x v="1"/>
    <x v="0"/>
    <n v="35"/>
    <m/>
    <n v="0.36"/>
    <x v="0"/>
    <m/>
    <s v="N"/>
    <m/>
    <m/>
    <m/>
    <s v="N"/>
    <s v="N"/>
    <s v="N"/>
    <s v="N"/>
    <s v="N"/>
    <s v="N"/>
    <s v="N"/>
    <s v="N"/>
    <s v="N"/>
    <s v="N"/>
    <m/>
    <m/>
  </r>
  <r>
    <x v="0"/>
    <x v="0"/>
    <x v="2"/>
    <x v="2"/>
    <n v="90"/>
    <x v="1"/>
    <x v="0"/>
    <n v="36"/>
    <m/>
    <n v="0.39"/>
    <x v="0"/>
    <m/>
    <s v="N"/>
    <m/>
    <m/>
    <m/>
    <s v="N"/>
    <s v="N"/>
    <s v="N"/>
    <s v="N"/>
    <s v="N"/>
    <s v="N"/>
    <s v="N"/>
    <s v="N"/>
    <s v="N"/>
    <s v="N"/>
    <m/>
    <m/>
  </r>
  <r>
    <x v="0"/>
    <x v="0"/>
    <x v="2"/>
    <x v="2"/>
    <n v="90"/>
    <x v="1"/>
    <x v="0"/>
    <n v="38"/>
    <m/>
    <n v="0.43"/>
    <x v="0"/>
    <m/>
    <s v="N"/>
    <m/>
    <m/>
    <m/>
    <s v="N"/>
    <s v="N"/>
    <s v="N"/>
    <s v="N"/>
    <s v="N"/>
    <s v="N"/>
    <s v="N"/>
    <s v="N"/>
    <s v="N"/>
    <s v="N"/>
    <m/>
    <m/>
  </r>
  <r>
    <x v="0"/>
    <x v="0"/>
    <x v="2"/>
    <x v="2"/>
    <n v="90"/>
    <x v="1"/>
    <x v="0"/>
    <n v="37"/>
    <m/>
    <n v="0.48"/>
    <x v="0"/>
    <m/>
    <s v="N"/>
    <m/>
    <m/>
    <m/>
    <s v="N"/>
    <s v="N"/>
    <s v="N"/>
    <s v="N"/>
    <s v="N"/>
    <s v="N"/>
    <s v="N"/>
    <s v="N"/>
    <s v="N"/>
    <s v="N"/>
    <m/>
    <m/>
  </r>
  <r>
    <x v="0"/>
    <x v="0"/>
    <x v="2"/>
    <x v="2"/>
    <n v="90"/>
    <x v="1"/>
    <x v="0"/>
    <n v="37"/>
    <m/>
    <n v="0.43"/>
    <x v="0"/>
    <m/>
    <s v="N"/>
    <m/>
    <m/>
    <m/>
    <s v="N"/>
    <s v="N"/>
    <s v="N"/>
    <s v="N"/>
    <s v="N"/>
    <s v="N"/>
    <s v="N"/>
    <s v="N"/>
    <s v="N"/>
    <s v="N"/>
    <m/>
    <m/>
  </r>
  <r>
    <x v="0"/>
    <x v="0"/>
    <x v="2"/>
    <x v="2"/>
    <n v="90"/>
    <x v="1"/>
    <x v="0"/>
    <n v="37"/>
    <m/>
    <n v="0.44"/>
    <x v="0"/>
    <m/>
    <s v="N"/>
    <m/>
    <m/>
    <m/>
    <s v="N"/>
    <s v="N"/>
    <s v="N"/>
    <s v="N"/>
    <s v="N"/>
    <s v="N"/>
    <s v="N"/>
    <s v="N"/>
    <s v="N"/>
    <s v="N"/>
    <m/>
    <m/>
  </r>
  <r>
    <x v="0"/>
    <x v="0"/>
    <x v="2"/>
    <x v="2"/>
    <n v="90"/>
    <x v="1"/>
    <x v="0"/>
    <n v="38"/>
    <m/>
    <n v="0.41"/>
    <x v="0"/>
    <m/>
    <s v="N"/>
    <m/>
    <m/>
    <m/>
    <s v="N"/>
    <s v="N"/>
    <s v="N"/>
    <s v="N"/>
    <s v="N"/>
    <s v="N"/>
    <s v="N"/>
    <s v="N"/>
    <s v="N"/>
    <s v="N"/>
    <m/>
    <m/>
  </r>
  <r>
    <x v="0"/>
    <x v="0"/>
    <x v="2"/>
    <x v="2"/>
    <n v="90"/>
    <x v="1"/>
    <x v="0"/>
    <n v="36"/>
    <m/>
    <n v="0.4"/>
    <x v="0"/>
    <m/>
    <s v="N"/>
    <m/>
    <m/>
    <m/>
    <s v="N"/>
    <s v="N"/>
    <s v="N"/>
    <s v="N"/>
    <s v="N"/>
    <s v="N"/>
    <s v="N"/>
    <s v="N"/>
    <s v="N"/>
    <s v="N"/>
    <m/>
    <m/>
  </r>
  <r>
    <x v="0"/>
    <x v="0"/>
    <x v="2"/>
    <x v="2"/>
    <n v="90"/>
    <x v="1"/>
    <x v="0"/>
    <n v="36"/>
    <m/>
    <n v="0.39"/>
    <x v="0"/>
    <m/>
    <s v="N"/>
    <m/>
    <m/>
    <m/>
    <s v="N"/>
    <s v="N"/>
    <s v="N"/>
    <s v="N"/>
    <s v="N"/>
    <s v="N"/>
    <s v="N"/>
    <s v="N"/>
    <s v="N"/>
    <s v="N"/>
    <m/>
    <m/>
  </r>
  <r>
    <x v="0"/>
    <x v="0"/>
    <x v="2"/>
    <x v="2"/>
    <n v="90"/>
    <x v="1"/>
    <x v="0"/>
    <n v="36"/>
    <m/>
    <n v="0.38"/>
    <x v="0"/>
    <m/>
    <s v="N"/>
    <m/>
    <m/>
    <m/>
    <s v="N"/>
    <s v="N"/>
    <s v="N"/>
    <s v="N"/>
    <s v="N"/>
    <s v="N"/>
    <s v="N"/>
    <s v="N"/>
    <s v="N"/>
    <s v="N"/>
    <m/>
    <m/>
  </r>
  <r>
    <x v="0"/>
    <x v="0"/>
    <x v="2"/>
    <x v="2"/>
    <n v="90"/>
    <x v="1"/>
    <x v="0"/>
    <n v="35"/>
    <m/>
    <n v="0.44"/>
    <x v="0"/>
    <m/>
    <s v="N"/>
    <m/>
    <m/>
    <m/>
    <s v="N"/>
    <s v="N"/>
    <s v="N"/>
    <s v="N"/>
    <s v="N"/>
    <s v="N"/>
    <s v="N"/>
    <s v="N"/>
    <s v="N"/>
    <s v="N"/>
    <m/>
    <m/>
  </r>
  <r>
    <x v="0"/>
    <x v="0"/>
    <x v="2"/>
    <x v="2"/>
    <n v="90"/>
    <x v="1"/>
    <x v="0"/>
    <n v="37"/>
    <m/>
    <n v="0.44"/>
    <x v="0"/>
    <m/>
    <s v="N"/>
    <m/>
    <m/>
    <m/>
    <s v="N"/>
    <s v="N"/>
    <s v="N"/>
    <s v="N"/>
    <s v="N"/>
    <s v="N"/>
    <s v="N"/>
    <s v="N"/>
    <s v="N"/>
    <s v="N"/>
    <m/>
    <m/>
  </r>
  <r>
    <x v="0"/>
    <x v="0"/>
    <x v="2"/>
    <x v="2"/>
    <n v="90"/>
    <x v="2"/>
    <x v="0"/>
    <n v="43"/>
    <m/>
    <n v="0.6"/>
    <x v="0"/>
    <m/>
    <s v="N"/>
    <m/>
    <m/>
    <m/>
    <s v="N"/>
    <s v="N"/>
    <s v="N"/>
    <s v="N"/>
    <s v="N"/>
    <s v="N"/>
    <s v="N"/>
    <s v="N"/>
    <s v="N"/>
    <s v="N"/>
    <m/>
    <m/>
  </r>
  <r>
    <x v="0"/>
    <x v="0"/>
    <x v="2"/>
    <x v="2"/>
    <n v="90"/>
    <x v="2"/>
    <x v="0"/>
    <n v="43"/>
    <m/>
    <n v="0.53"/>
    <x v="0"/>
    <m/>
    <s v="N"/>
    <m/>
    <m/>
    <m/>
    <s v="N"/>
    <s v="N"/>
    <s v="N"/>
    <s v="N"/>
    <s v="N"/>
    <s v="N"/>
    <s v="N"/>
    <s v="N"/>
    <s v="N"/>
    <s v="N"/>
    <m/>
    <m/>
  </r>
  <r>
    <x v="0"/>
    <x v="0"/>
    <x v="2"/>
    <x v="2"/>
    <n v="90"/>
    <x v="2"/>
    <x v="0"/>
    <n v="42"/>
    <m/>
    <n v="0.62"/>
    <x v="0"/>
    <m/>
    <s v="N"/>
    <m/>
    <m/>
    <m/>
    <s v="N"/>
    <s v="N"/>
    <s v="N"/>
    <s v="N"/>
    <s v="N"/>
    <s v="N"/>
    <s v="N"/>
    <s v="N"/>
    <s v="N"/>
    <s v="N"/>
    <m/>
    <m/>
  </r>
  <r>
    <x v="0"/>
    <x v="0"/>
    <x v="2"/>
    <x v="2"/>
    <n v="90"/>
    <x v="2"/>
    <x v="0"/>
    <n v="40"/>
    <m/>
    <n v="0.55000000000000004"/>
    <x v="0"/>
    <m/>
    <s v="N"/>
    <m/>
    <m/>
    <m/>
    <s v="N"/>
    <s v="N"/>
    <s v="N"/>
    <s v="N"/>
    <s v="N"/>
    <s v="N"/>
    <s v="N"/>
    <s v="N"/>
    <s v="N"/>
    <s v="N"/>
    <m/>
    <m/>
  </r>
  <r>
    <x v="0"/>
    <x v="0"/>
    <x v="2"/>
    <x v="2"/>
    <n v="90"/>
    <x v="2"/>
    <x v="0"/>
    <n v="39"/>
    <m/>
    <n v="0.57999999999999996"/>
    <x v="0"/>
    <m/>
    <s v="N"/>
    <m/>
    <m/>
    <m/>
    <s v="N"/>
    <s v="N"/>
    <s v="N"/>
    <s v="N"/>
    <s v="N"/>
    <s v="N"/>
    <s v="N"/>
    <s v="N"/>
    <s v="N"/>
    <s v="N"/>
    <m/>
    <m/>
  </r>
  <r>
    <x v="0"/>
    <x v="0"/>
    <x v="2"/>
    <x v="2"/>
    <n v="90"/>
    <x v="2"/>
    <x v="0"/>
    <n v="41"/>
    <m/>
    <n v="0.63"/>
    <x v="0"/>
    <m/>
    <s v="N"/>
    <m/>
    <m/>
    <m/>
    <s v="N"/>
    <s v="N"/>
    <s v="N"/>
    <s v="N"/>
    <s v="N"/>
    <s v="N"/>
    <s v="N"/>
    <s v="N"/>
    <s v="N"/>
    <s v="N"/>
    <m/>
    <m/>
  </r>
  <r>
    <x v="0"/>
    <x v="0"/>
    <x v="2"/>
    <x v="2"/>
    <n v="90"/>
    <x v="2"/>
    <x v="0"/>
    <n v="36"/>
    <m/>
    <n v="0.4"/>
    <x v="0"/>
    <m/>
    <s v="N"/>
    <m/>
    <m/>
    <m/>
    <s v="N"/>
    <s v="N"/>
    <s v="N"/>
    <s v="N"/>
    <s v="N"/>
    <s v="N"/>
    <s v="N"/>
    <s v="N"/>
    <s v="N"/>
    <s v="N"/>
    <m/>
    <m/>
  </r>
  <r>
    <x v="0"/>
    <x v="0"/>
    <x v="2"/>
    <x v="2"/>
    <n v="90"/>
    <x v="2"/>
    <x v="0"/>
    <n v="42"/>
    <m/>
    <n v="0.51"/>
    <x v="0"/>
    <m/>
    <s v="N"/>
    <m/>
    <m/>
    <m/>
    <s v="N"/>
    <s v="N"/>
    <s v="N"/>
    <s v="N"/>
    <s v="N"/>
    <s v="N"/>
    <s v="N"/>
    <s v="N"/>
    <s v="N"/>
    <s v="N"/>
    <m/>
    <m/>
  </r>
  <r>
    <x v="0"/>
    <x v="0"/>
    <x v="2"/>
    <x v="2"/>
    <n v="90"/>
    <x v="2"/>
    <x v="0"/>
    <n v="43"/>
    <m/>
    <n v="0.64"/>
    <x v="0"/>
    <m/>
    <s v="N"/>
    <m/>
    <m/>
    <m/>
    <s v="N"/>
    <s v="N"/>
    <s v="N"/>
    <s v="N"/>
    <s v="N"/>
    <s v="N"/>
    <s v="N"/>
    <s v="N"/>
    <s v="N"/>
    <s v="N"/>
    <m/>
    <m/>
  </r>
  <r>
    <x v="0"/>
    <x v="0"/>
    <x v="2"/>
    <x v="2"/>
    <n v="90"/>
    <x v="2"/>
    <x v="0"/>
    <n v="41"/>
    <m/>
    <n v="0.63"/>
    <x v="0"/>
    <m/>
    <s v="N"/>
    <m/>
    <m/>
    <m/>
    <s v="N"/>
    <s v="N"/>
    <s v="N"/>
    <s v="N"/>
    <s v="N"/>
    <s v="N"/>
    <s v="N"/>
    <s v="N"/>
    <s v="N"/>
    <s v="N"/>
    <m/>
    <m/>
  </r>
  <r>
    <x v="0"/>
    <x v="0"/>
    <x v="2"/>
    <x v="2"/>
    <n v="90"/>
    <x v="2"/>
    <x v="0"/>
    <n v="42"/>
    <m/>
    <n v="0.63"/>
    <x v="0"/>
    <m/>
    <s v="N"/>
    <m/>
    <m/>
    <m/>
    <s v="N"/>
    <s v="N"/>
    <s v="N"/>
    <s v="N"/>
    <s v="N"/>
    <s v="N"/>
    <s v="N"/>
    <s v="N"/>
    <s v="N"/>
    <s v="N"/>
    <m/>
    <m/>
  </r>
  <r>
    <x v="0"/>
    <x v="0"/>
    <x v="2"/>
    <x v="2"/>
    <n v="90"/>
    <x v="2"/>
    <x v="0"/>
    <n v="42"/>
    <m/>
    <n v="0.5"/>
    <x v="0"/>
    <m/>
    <s v="N"/>
    <m/>
    <m/>
    <m/>
    <s v="N"/>
    <s v="N"/>
    <s v="N"/>
    <s v="N"/>
    <s v="N"/>
    <s v="N"/>
    <s v="N"/>
    <s v="N"/>
    <s v="N"/>
    <s v="N"/>
    <m/>
    <m/>
  </r>
  <r>
    <x v="0"/>
    <x v="0"/>
    <x v="2"/>
    <x v="2"/>
    <n v="90"/>
    <x v="2"/>
    <x v="0"/>
    <n v="43"/>
    <m/>
    <n v="0.53"/>
    <x v="0"/>
    <m/>
    <s v="N"/>
    <m/>
    <m/>
    <m/>
    <s v="N"/>
    <s v="N"/>
    <s v="N"/>
    <s v="N"/>
    <s v="N"/>
    <s v="N"/>
    <s v="N"/>
    <s v="N"/>
    <s v="N"/>
    <s v="N"/>
    <m/>
    <m/>
  </r>
  <r>
    <x v="0"/>
    <x v="0"/>
    <x v="2"/>
    <x v="2"/>
    <n v="90"/>
    <x v="2"/>
    <x v="0"/>
    <n v="37"/>
    <m/>
    <n v="0.5"/>
    <x v="0"/>
    <m/>
    <s v="N"/>
    <m/>
    <m/>
    <m/>
    <s v="N"/>
    <s v="N"/>
    <s v="N"/>
    <s v="N"/>
    <s v="N"/>
    <s v="N"/>
    <s v="N"/>
    <s v="N"/>
    <s v="N"/>
    <s v="N"/>
    <m/>
    <m/>
  </r>
  <r>
    <x v="0"/>
    <x v="0"/>
    <x v="2"/>
    <x v="2"/>
    <n v="90"/>
    <x v="2"/>
    <x v="0"/>
    <n v="38"/>
    <m/>
    <n v="0.51"/>
    <x v="0"/>
    <m/>
    <s v="N"/>
    <m/>
    <m/>
    <m/>
    <s v="N"/>
    <s v="N"/>
    <s v="N"/>
    <s v="N"/>
    <s v="N"/>
    <s v="N"/>
    <s v="N"/>
    <s v="N"/>
    <s v="N"/>
    <s v="N"/>
    <m/>
    <m/>
  </r>
  <r>
    <x v="0"/>
    <x v="0"/>
    <x v="2"/>
    <x v="2"/>
    <n v="90"/>
    <x v="2"/>
    <x v="0"/>
    <n v="43"/>
    <m/>
    <n v="0.61"/>
    <x v="0"/>
    <m/>
    <s v="N"/>
    <m/>
    <m/>
    <m/>
    <s v="N"/>
    <s v="N"/>
    <s v="N"/>
    <s v="N"/>
    <s v="N"/>
    <s v="N"/>
    <s v="N"/>
    <s v="N"/>
    <s v="N"/>
    <s v="N"/>
    <m/>
    <m/>
  </r>
  <r>
    <x v="0"/>
    <x v="0"/>
    <x v="2"/>
    <x v="2"/>
    <n v="90"/>
    <x v="2"/>
    <x v="0"/>
    <n v="37"/>
    <m/>
    <n v="0.4"/>
    <x v="0"/>
    <m/>
    <s v="N"/>
    <m/>
    <m/>
    <m/>
    <s v="N"/>
    <s v="N"/>
    <s v="N"/>
    <s v="N"/>
    <s v="N"/>
    <s v="N"/>
    <s v="N"/>
    <s v="N"/>
    <s v="N"/>
    <s v="N"/>
    <m/>
    <m/>
  </r>
  <r>
    <x v="0"/>
    <x v="0"/>
    <x v="2"/>
    <x v="2"/>
    <n v="90"/>
    <x v="2"/>
    <x v="0"/>
    <n v="44"/>
    <m/>
    <n v="0.65"/>
    <x v="0"/>
    <m/>
    <s v="N"/>
    <m/>
    <m/>
    <m/>
    <s v="N"/>
    <s v="N"/>
    <s v="N"/>
    <s v="N"/>
    <s v="N"/>
    <s v="N"/>
    <s v="N"/>
    <s v="N"/>
    <s v="N"/>
    <s v="N"/>
    <m/>
    <m/>
  </r>
  <r>
    <x v="0"/>
    <x v="0"/>
    <x v="2"/>
    <x v="2"/>
    <n v="90"/>
    <x v="2"/>
    <x v="0"/>
    <n v="38"/>
    <m/>
    <n v="0.38"/>
    <x v="0"/>
    <m/>
    <s v="N"/>
    <m/>
    <m/>
    <m/>
    <s v="N"/>
    <s v="N"/>
    <s v="N"/>
    <s v="N"/>
    <s v="N"/>
    <s v="N"/>
    <s v="N"/>
    <s v="N"/>
    <s v="N"/>
    <s v="N"/>
    <m/>
    <m/>
  </r>
  <r>
    <x v="0"/>
    <x v="0"/>
    <x v="2"/>
    <x v="2"/>
    <n v="90"/>
    <x v="2"/>
    <x v="0"/>
    <n v="42"/>
    <m/>
    <n v="0.44"/>
    <x v="0"/>
    <m/>
    <s v="N"/>
    <m/>
    <m/>
    <m/>
    <s v="N"/>
    <s v="N"/>
    <s v="N"/>
    <s v="N"/>
    <s v="N"/>
    <s v="N"/>
    <s v="N"/>
    <s v="N"/>
    <s v="N"/>
    <s v="N"/>
    <m/>
    <m/>
  </r>
  <r>
    <x v="0"/>
    <x v="0"/>
    <x v="2"/>
    <x v="2"/>
    <n v="90"/>
    <x v="2"/>
    <x v="0"/>
    <n v="43"/>
    <m/>
    <n v="0.62"/>
    <x v="0"/>
    <m/>
    <s v="N"/>
    <m/>
    <m/>
    <m/>
    <s v="N"/>
    <s v="N"/>
    <s v="N"/>
    <s v="N"/>
    <s v="N"/>
    <s v="N"/>
    <s v="N"/>
    <s v="N"/>
    <s v="N"/>
    <s v="N"/>
    <m/>
    <m/>
  </r>
  <r>
    <x v="0"/>
    <x v="0"/>
    <x v="2"/>
    <x v="2"/>
    <n v="90"/>
    <x v="2"/>
    <x v="0"/>
    <n v="40"/>
    <m/>
    <n v="0.47"/>
    <x v="0"/>
    <m/>
    <s v="N"/>
    <m/>
    <m/>
    <m/>
    <s v="N"/>
    <s v="N"/>
    <s v="N"/>
    <s v="N"/>
    <s v="N"/>
    <s v="N"/>
    <s v="N"/>
    <s v="N"/>
    <s v="N"/>
    <s v="N"/>
    <m/>
    <m/>
  </r>
  <r>
    <x v="0"/>
    <x v="0"/>
    <x v="2"/>
    <x v="2"/>
    <n v="90"/>
    <x v="2"/>
    <x v="0"/>
    <n v="42"/>
    <m/>
    <n v="0.68"/>
    <x v="0"/>
    <m/>
    <s v="N"/>
    <m/>
    <m/>
    <m/>
    <s v="N"/>
    <s v="N"/>
    <s v="N"/>
    <s v="N"/>
    <s v="N"/>
    <s v="N"/>
    <s v="N"/>
    <s v="N"/>
    <s v="N"/>
    <s v="N"/>
    <m/>
    <m/>
  </r>
  <r>
    <x v="0"/>
    <x v="0"/>
    <x v="2"/>
    <x v="2"/>
    <n v="90"/>
    <x v="2"/>
    <x v="0"/>
    <n v="42"/>
    <m/>
    <n v="0.52"/>
    <x v="0"/>
    <m/>
    <s v="N"/>
    <m/>
    <m/>
    <m/>
    <s v="N"/>
    <s v="N"/>
    <s v="N"/>
    <s v="N"/>
    <s v="N"/>
    <s v="N"/>
    <s v="N"/>
    <s v="N"/>
    <s v="N"/>
    <s v="N"/>
    <m/>
    <m/>
  </r>
  <r>
    <x v="0"/>
    <x v="0"/>
    <x v="2"/>
    <x v="2"/>
    <n v="90"/>
    <x v="2"/>
    <x v="0"/>
    <n v="38"/>
    <m/>
    <n v="0.39"/>
    <x v="0"/>
    <m/>
    <s v="N"/>
    <m/>
    <m/>
    <m/>
    <s v="N"/>
    <s v="N"/>
    <s v="N"/>
    <s v="N"/>
    <s v="N"/>
    <s v="N"/>
    <s v="N"/>
    <s v="N"/>
    <s v="N"/>
    <s v="N"/>
    <m/>
    <m/>
  </r>
  <r>
    <x v="0"/>
    <x v="0"/>
    <x v="2"/>
    <x v="2"/>
    <n v="90"/>
    <x v="2"/>
    <x v="0"/>
    <n v="38"/>
    <m/>
    <n v="0.4"/>
    <x v="0"/>
    <m/>
    <s v="N"/>
    <m/>
    <m/>
    <m/>
    <s v="N"/>
    <s v="N"/>
    <s v="N"/>
    <s v="N"/>
    <s v="N"/>
    <s v="N"/>
    <s v="N"/>
    <s v="N"/>
    <s v="N"/>
    <s v="N"/>
    <m/>
    <m/>
  </r>
  <r>
    <x v="0"/>
    <x v="0"/>
    <x v="2"/>
    <x v="2"/>
    <n v="90"/>
    <x v="2"/>
    <x v="0"/>
    <n v="36"/>
    <m/>
    <n v="0.38"/>
    <x v="0"/>
    <m/>
    <s v="N"/>
    <m/>
    <m/>
    <m/>
    <s v="N"/>
    <s v="N"/>
    <s v="N"/>
    <s v="N"/>
    <s v="N"/>
    <s v="N"/>
    <s v="N"/>
    <s v="N"/>
    <s v="N"/>
    <s v="N"/>
    <m/>
    <m/>
  </r>
  <r>
    <x v="0"/>
    <x v="0"/>
    <x v="2"/>
    <x v="2"/>
    <n v="90"/>
    <x v="2"/>
    <x v="0"/>
    <n v="39"/>
    <m/>
    <n v="0.5"/>
    <x v="0"/>
    <m/>
    <s v="N"/>
    <m/>
    <m/>
    <m/>
    <s v="N"/>
    <s v="N"/>
    <s v="N"/>
    <s v="N"/>
    <s v="N"/>
    <s v="N"/>
    <s v="N"/>
    <s v="N"/>
    <s v="N"/>
    <s v="N"/>
    <m/>
    <m/>
  </r>
  <r>
    <x v="0"/>
    <x v="0"/>
    <x v="2"/>
    <x v="2"/>
    <n v="90"/>
    <x v="2"/>
    <x v="0"/>
    <n v="37"/>
    <m/>
    <n v="0.4"/>
    <x v="0"/>
    <m/>
    <s v="N"/>
    <m/>
    <m/>
    <m/>
    <s v="N"/>
    <s v="N"/>
    <s v="N"/>
    <s v="N"/>
    <s v="N"/>
    <s v="N"/>
    <s v="N"/>
    <s v="N"/>
    <s v="N"/>
    <s v="N"/>
    <m/>
    <m/>
  </r>
  <r>
    <x v="0"/>
    <x v="0"/>
    <x v="2"/>
    <x v="2"/>
    <n v="90"/>
    <x v="2"/>
    <x v="0"/>
    <n v="43"/>
    <m/>
    <n v="0.61"/>
    <x v="0"/>
    <m/>
    <s v="N"/>
    <m/>
    <m/>
    <m/>
    <s v="N"/>
    <s v="N"/>
    <s v="N"/>
    <s v="N"/>
    <s v="N"/>
    <s v="N"/>
    <s v="N"/>
    <s v="N"/>
    <s v="N"/>
    <s v="N"/>
    <m/>
    <m/>
  </r>
  <r>
    <x v="0"/>
    <x v="0"/>
    <x v="2"/>
    <x v="2"/>
    <n v="90"/>
    <x v="1"/>
    <x v="1"/>
    <n v="61"/>
    <m/>
    <n v="2.2599999999999998"/>
    <x v="0"/>
    <m/>
    <s v="N"/>
    <m/>
    <m/>
    <m/>
    <s v="N"/>
    <s v="N"/>
    <s v="N"/>
    <s v="N"/>
    <s v="N"/>
    <s v="N"/>
    <s v="N"/>
    <s v="N"/>
    <s v="N"/>
    <s v="N"/>
    <m/>
    <m/>
  </r>
  <r>
    <x v="0"/>
    <x v="0"/>
    <x v="2"/>
    <x v="2"/>
    <n v="90"/>
    <x v="1"/>
    <x v="1"/>
    <n v="64"/>
    <m/>
    <n v="2.59"/>
    <x v="0"/>
    <m/>
    <s v="N"/>
    <m/>
    <m/>
    <m/>
    <s v="N"/>
    <s v="N"/>
    <s v="N"/>
    <s v="N"/>
    <s v="N"/>
    <s v="N"/>
    <s v="N"/>
    <s v="N"/>
    <s v="N"/>
    <s v="N"/>
    <m/>
    <m/>
  </r>
  <r>
    <x v="0"/>
    <x v="0"/>
    <x v="2"/>
    <x v="2"/>
    <n v="90"/>
    <x v="1"/>
    <x v="1"/>
    <n v="68"/>
    <m/>
    <n v="3.26"/>
    <x v="0"/>
    <m/>
    <s v="N"/>
    <m/>
    <m/>
    <m/>
    <s v="N"/>
    <s v="N"/>
    <s v="N"/>
    <s v="N"/>
    <s v="N"/>
    <s v="N"/>
    <s v="N"/>
    <s v="N"/>
    <s v="N"/>
    <s v="N"/>
    <m/>
    <m/>
  </r>
  <r>
    <x v="0"/>
    <x v="0"/>
    <x v="2"/>
    <x v="2"/>
    <n v="90"/>
    <x v="1"/>
    <x v="1"/>
    <n v="70"/>
    <m/>
    <n v="5.3"/>
    <x v="0"/>
    <m/>
    <s v="N"/>
    <m/>
    <m/>
    <m/>
    <s v="N"/>
    <s v="N"/>
    <s v="N"/>
    <s v="N"/>
    <s v="N"/>
    <s v="N"/>
    <s v="N"/>
    <s v="N"/>
    <s v="N"/>
    <s v="N"/>
    <m/>
    <m/>
  </r>
  <r>
    <x v="0"/>
    <x v="0"/>
    <x v="2"/>
    <x v="2"/>
    <n v="90"/>
    <x v="1"/>
    <x v="1"/>
    <n v="67"/>
    <m/>
    <n v="2.7"/>
    <x v="0"/>
    <m/>
    <s v="N"/>
    <m/>
    <m/>
    <m/>
    <s v="N"/>
    <s v="N"/>
    <s v="N"/>
    <s v="N"/>
    <s v="N"/>
    <s v="N"/>
    <s v="N"/>
    <s v="N"/>
    <s v="N"/>
    <s v="N"/>
    <m/>
    <m/>
  </r>
  <r>
    <x v="0"/>
    <x v="0"/>
    <x v="2"/>
    <x v="2"/>
    <n v="90"/>
    <x v="1"/>
    <x v="1"/>
    <n v="83"/>
    <m/>
    <n v="5.7"/>
    <x v="0"/>
    <m/>
    <s v="N"/>
    <m/>
    <m/>
    <m/>
    <s v="N"/>
    <s v="N"/>
    <s v="N"/>
    <s v="N"/>
    <s v="N"/>
    <s v="N"/>
    <s v="N"/>
    <s v="N"/>
    <s v="N"/>
    <s v="N"/>
    <m/>
    <m/>
  </r>
  <r>
    <x v="0"/>
    <x v="0"/>
    <x v="2"/>
    <x v="2"/>
    <n v="90"/>
    <x v="3"/>
    <x v="2"/>
    <n v="50"/>
    <m/>
    <n v="1.48"/>
    <x v="0"/>
    <m/>
    <s v="N"/>
    <m/>
    <m/>
    <m/>
    <s v="N"/>
    <s v="N"/>
    <s v="N"/>
    <s v="N"/>
    <s v="N"/>
    <s v="N"/>
    <s v="N"/>
    <s v="N"/>
    <s v="N"/>
    <s v="Y"/>
    <m/>
    <s v="tail is missing one lobe "/>
  </r>
  <r>
    <x v="0"/>
    <x v="0"/>
    <x v="3"/>
    <x v="3"/>
    <n v="95"/>
    <x v="1"/>
    <x v="0"/>
    <n v="40"/>
    <m/>
    <n v="0.39"/>
    <x v="0"/>
    <m/>
    <s v="N"/>
    <m/>
    <m/>
    <m/>
    <s v="N"/>
    <s v="N"/>
    <s v="N"/>
    <s v="N"/>
    <s v="N"/>
    <s v="N"/>
    <s v="N"/>
    <s v="N"/>
    <s v="N"/>
    <s v="N"/>
    <m/>
    <m/>
  </r>
  <r>
    <x v="0"/>
    <x v="0"/>
    <x v="3"/>
    <x v="3"/>
    <n v="95"/>
    <x v="1"/>
    <x v="0"/>
    <n v="38"/>
    <m/>
    <n v="0.47"/>
    <x v="0"/>
    <m/>
    <s v="N"/>
    <m/>
    <m/>
    <m/>
    <s v="N"/>
    <s v="N"/>
    <s v="N"/>
    <s v="N"/>
    <s v="N"/>
    <s v="N"/>
    <s v="N"/>
    <s v="N"/>
    <s v="N"/>
    <s v="N"/>
    <m/>
    <s v="eating very well"/>
  </r>
  <r>
    <x v="0"/>
    <x v="0"/>
    <x v="3"/>
    <x v="3"/>
    <n v="95"/>
    <x v="1"/>
    <x v="0"/>
    <n v="36"/>
    <m/>
    <n v="0.42"/>
    <x v="0"/>
    <m/>
    <s v="N"/>
    <m/>
    <m/>
    <m/>
    <s v="N"/>
    <s v="N"/>
    <s v="N"/>
    <s v="N"/>
    <s v="N"/>
    <s v="N"/>
    <s v="N"/>
    <s v="N"/>
    <s v="N"/>
    <s v="N"/>
    <m/>
    <s v="well fed"/>
  </r>
  <r>
    <x v="0"/>
    <x v="0"/>
    <x v="3"/>
    <x v="3"/>
    <n v="95"/>
    <x v="1"/>
    <x v="0"/>
    <n v="37"/>
    <m/>
    <n v="0.4"/>
    <x v="0"/>
    <m/>
    <s v="N"/>
    <m/>
    <m/>
    <m/>
    <s v="N"/>
    <s v="N"/>
    <s v="N"/>
    <s v="N"/>
    <s v="N"/>
    <s v="N"/>
    <s v="N"/>
    <s v="N"/>
    <s v="N"/>
    <s v="N"/>
    <m/>
    <m/>
  </r>
  <r>
    <x v="0"/>
    <x v="0"/>
    <x v="3"/>
    <x v="3"/>
    <n v="95"/>
    <x v="1"/>
    <x v="0"/>
    <n v="37"/>
    <m/>
    <n v="0.51"/>
    <x v="0"/>
    <m/>
    <s v="N"/>
    <m/>
    <m/>
    <m/>
    <s v="N"/>
    <s v="N"/>
    <s v="N"/>
    <s v="N"/>
    <s v="N"/>
    <s v="N"/>
    <s v="N"/>
    <s v="N"/>
    <s v="N"/>
    <s v="N"/>
    <m/>
    <m/>
  </r>
  <r>
    <x v="0"/>
    <x v="0"/>
    <x v="3"/>
    <x v="3"/>
    <n v="95"/>
    <x v="1"/>
    <x v="0"/>
    <n v="35"/>
    <m/>
    <n v="0.48"/>
    <x v="0"/>
    <m/>
    <s v="N"/>
    <m/>
    <m/>
    <m/>
    <s v="N"/>
    <s v="N"/>
    <s v="N"/>
    <s v="N"/>
    <s v="N"/>
    <s v="N"/>
    <s v="N"/>
    <s v="N"/>
    <s v="N"/>
    <s v="N"/>
    <m/>
    <m/>
  </r>
  <r>
    <x v="0"/>
    <x v="0"/>
    <x v="3"/>
    <x v="3"/>
    <n v="95"/>
    <x v="1"/>
    <x v="0"/>
    <n v="35"/>
    <m/>
    <n v="0.52"/>
    <x v="0"/>
    <m/>
    <s v="N"/>
    <m/>
    <m/>
    <m/>
    <s v="N"/>
    <s v="N"/>
    <s v="N"/>
    <s v="N"/>
    <s v="N"/>
    <s v="N"/>
    <s v="N"/>
    <s v="N"/>
    <s v="N"/>
    <s v="N"/>
    <m/>
    <s v="buttoning up ~1mm"/>
  </r>
  <r>
    <x v="0"/>
    <x v="0"/>
    <x v="3"/>
    <x v="3"/>
    <n v="95"/>
    <x v="1"/>
    <x v="0"/>
    <n v="37"/>
    <m/>
    <n v="0.47"/>
    <x v="0"/>
    <m/>
    <s v="N"/>
    <m/>
    <m/>
    <m/>
    <s v="N"/>
    <s v="N"/>
    <s v="N"/>
    <s v="N"/>
    <s v="N"/>
    <s v="N"/>
    <s v="N"/>
    <s v="N"/>
    <s v="N"/>
    <s v="N"/>
    <m/>
    <m/>
  </r>
  <r>
    <x v="0"/>
    <x v="0"/>
    <x v="3"/>
    <x v="3"/>
    <n v="95"/>
    <x v="1"/>
    <x v="0"/>
    <n v="39"/>
    <m/>
    <n v="0.51"/>
    <x v="0"/>
    <m/>
    <s v="N"/>
    <m/>
    <m/>
    <m/>
    <s v="N"/>
    <s v="N"/>
    <s v="N"/>
    <s v="N"/>
    <s v="N"/>
    <s v="N"/>
    <s v="N"/>
    <s v="N"/>
    <s v="N"/>
    <s v="N"/>
    <m/>
    <m/>
  </r>
  <r>
    <x v="0"/>
    <x v="0"/>
    <x v="3"/>
    <x v="3"/>
    <n v="95"/>
    <x v="1"/>
    <x v="0"/>
    <n v="36"/>
    <m/>
    <n v="0.46"/>
    <x v="0"/>
    <m/>
    <s v="N"/>
    <m/>
    <m/>
    <m/>
    <s v="N"/>
    <s v="Y"/>
    <s v="N"/>
    <s v="N"/>
    <s v="N"/>
    <s v="N"/>
    <s v="N"/>
    <s v="N"/>
    <s v="N"/>
    <s v="Y"/>
    <m/>
    <s v="tail fin split and wounded"/>
  </r>
  <r>
    <x v="0"/>
    <x v="0"/>
    <x v="3"/>
    <x v="3"/>
    <n v="95"/>
    <x v="1"/>
    <x v="0"/>
    <n v="37"/>
    <m/>
    <n v="0.47"/>
    <x v="0"/>
    <m/>
    <s v="N"/>
    <m/>
    <m/>
    <m/>
    <s v="N"/>
    <s v="N"/>
    <s v="N"/>
    <s v="N"/>
    <s v="N"/>
    <s v="N"/>
    <s v="N"/>
    <s v="N"/>
    <s v="N"/>
    <s v="N"/>
    <m/>
    <s v="very healthy"/>
  </r>
  <r>
    <x v="0"/>
    <x v="0"/>
    <x v="3"/>
    <x v="3"/>
    <n v="95"/>
    <x v="1"/>
    <x v="0"/>
    <n v="35"/>
    <m/>
    <n v="0.43"/>
    <x v="0"/>
    <m/>
    <s v="N"/>
    <m/>
    <m/>
    <m/>
    <s v="N"/>
    <s v="N"/>
    <s v="N"/>
    <s v="N"/>
    <s v="N"/>
    <s v="N"/>
    <s v="N"/>
    <s v="N"/>
    <s v="N"/>
    <s v="N"/>
    <m/>
    <m/>
  </r>
  <r>
    <x v="0"/>
    <x v="0"/>
    <x v="3"/>
    <x v="3"/>
    <n v="95"/>
    <x v="1"/>
    <x v="0"/>
    <n v="38"/>
    <m/>
    <n v="0.49"/>
    <x v="0"/>
    <m/>
    <s v="N"/>
    <m/>
    <m/>
    <m/>
    <s v="N"/>
    <s v="N"/>
    <s v="N"/>
    <s v="N"/>
    <s v="N"/>
    <s v="N"/>
    <s v="N"/>
    <s v="N"/>
    <s v="N"/>
    <s v="N"/>
    <m/>
    <s v="very pissed off"/>
  </r>
  <r>
    <x v="0"/>
    <x v="0"/>
    <x v="3"/>
    <x v="3"/>
    <n v="95"/>
    <x v="1"/>
    <x v="0"/>
    <n v="37"/>
    <m/>
    <n v="0.48"/>
    <x v="0"/>
    <m/>
    <s v="N"/>
    <m/>
    <m/>
    <m/>
    <s v="N"/>
    <s v="N"/>
    <s v="N"/>
    <s v="N"/>
    <s v="N"/>
    <s v="N"/>
    <s v="N"/>
    <s v="N"/>
    <s v="N"/>
    <s v="N"/>
    <m/>
    <m/>
  </r>
  <r>
    <x v="0"/>
    <x v="0"/>
    <x v="3"/>
    <x v="3"/>
    <n v="95"/>
    <x v="1"/>
    <x v="0"/>
    <n v="37"/>
    <m/>
    <n v="0.44"/>
    <x v="0"/>
    <m/>
    <s v="N"/>
    <m/>
    <m/>
    <m/>
    <s v="N"/>
    <s v="N"/>
    <s v="N"/>
    <s v="N"/>
    <s v="N"/>
    <s v="N"/>
    <s v="N"/>
    <s v="N"/>
    <s v="N"/>
    <s v="N"/>
    <m/>
    <m/>
  </r>
  <r>
    <x v="0"/>
    <x v="0"/>
    <x v="3"/>
    <x v="3"/>
    <n v="95"/>
    <x v="1"/>
    <x v="0"/>
    <n v="37"/>
    <m/>
    <n v="0.46"/>
    <x v="0"/>
    <m/>
    <s v="N"/>
    <m/>
    <m/>
    <m/>
    <s v="N"/>
    <s v="N"/>
    <s v="N"/>
    <s v="N"/>
    <s v="N"/>
    <s v="N"/>
    <s v="N"/>
    <s v="N"/>
    <s v="N"/>
    <s v="N"/>
    <m/>
    <s v="bright orange tail"/>
  </r>
  <r>
    <x v="0"/>
    <x v="0"/>
    <x v="3"/>
    <x v="3"/>
    <n v="95"/>
    <x v="1"/>
    <x v="0"/>
    <n v="34"/>
    <m/>
    <n v="0.4"/>
    <x v="0"/>
    <m/>
    <s v="N"/>
    <m/>
    <m/>
    <m/>
    <s v="N"/>
    <s v="N"/>
    <s v="N"/>
    <s v="N"/>
    <s v="N"/>
    <s v="N"/>
    <s v="N"/>
    <s v="N"/>
    <s v="N"/>
    <s v="N"/>
    <m/>
    <m/>
  </r>
  <r>
    <x v="0"/>
    <x v="0"/>
    <x v="3"/>
    <x v="3"/>
    <n v="95"/>
    <x v="1"/>
    <x v="0"/>
    <n v="39"/>
    <m/>
    <n v="0.5"/>
    <x v="0"/>
    <m/>
    <s v="N"/>
    <m/>
    <m/>
    <m/>
    <s v="N"/>
    <s v="N"/>
    <s v="N"/>
    <s v="N"/>
    <s v="N"/>
    <s v="N"/>
    <s v="N"/>
    <s v="N"/>
    <s v="N"/>
    <s v="N"/>
    <m/>
    <m/>
  </r>
  <r>
    <x v="0"/>
    <x v="0"/>
    <x v="3"/>
    <x v="3"/>
    <n v="95"/>
    <x v="1"/>
    <x v="0"/>
    <n v="37"/>
    <m/>
    <n v="0.42"/>
    <x v="0"/>
    <m/>
    <s v="N"/>
    <m/>
    <m/>
    <m/>
    <s v="N"/>
    <s v="N"/>
    <s v="N"/>
    <s v="N"/>
    <s v="N"/>
    <s v="N"/>
    <s v="N"/>
    <s v="N"/>
    <s v="N"/>
    <s v="N"/>
    <m/>
    <s v="lost some colour"/>
  </r>
  <r>
    <x v="0"/>
    <x v="0"/>
    <x v="3"/>
    <x v="3"/>
    <n v="95"/>
    <x v="1"/>
    <x v="0"/>
    <n v="35"/>
    <m/>
    <n v="0.48"/>
    <x v="0"/>
    <m/>
    <s v="N"/>
    <m/>
    <m/>
    <m/>
    <s v="N"/>
    <s v="N"/>
    <s v="N"/>
    <s v="N"/>
    <s v="N"/>
    <s v="N"/>
    <s v="N"/>
    <s v="N"/>
    <s v="N"/>
    <s v="N"/>
    <m/>
    <m/>
  </r>
  <r>
    <x v="0"/>
    <x v="0"/>
    <x v="3"/>
    <x v="3"/>
    <n v="95"/>
    <x v="1"/>
    <x v="0"/>
    <n v="38"/>
    <m/>
    <n v="0.47"/>
    <x v="0"/>
    <m/>
    <s v="N"/>
    <m/>
    <m/>
    <m/>
    <s v="N"/>
    <s v="N"/>
    <s v="N"/>
    <s v="N"/>
    <s v="N"/>
    <s v="N"/>
    <s v="N"/>
    <s v="N"/>
    <s v="N"/>
    <s v="N"/>
    <m/>
    <m/>
  </r>
  <r>
    <x v="0"/>
    <x v="0"/>
    <x v="3"/>
    <x v="3"/>
    <n v="95"/>
    <x v="1"/>
    <x v="0"/>
    <n v="44"/>
    <m/>
    <n v="0.96"/>
    <x v="0"/>
    <m/>
    <s v="N"/>
    <m/>
    <m/>
    <m/>
    <s v="N"/>
    <s v="N"/>
    <s v="N"/>
    <s v="N"/>
    <s v="N"/>
    <s v="N"/>
    <s v="N"/>
    <s v="N"/>
    <s v="N"/>
    <s v="N"/>
    <m/>
    <m/>
  </r>
  <r>
    <x v="0"/>
    <x v="0"/>
    <x v="3"/>
    <x v="3"/>
    <n v="95"/>
    <x v="1"/>
    <x v="0"/>
    <n v="39"/>
    <m/>
    <n v="0.52"/>
    <x v="0"/>
    <m/>
    <s v="N"/>
    <m/>
    <m/>
    <m/>
    <s v="N"/>
    <s v="N"/>
    <s v="N"/>
    <s v="N"/>
    <s v="N"/>
    <s v="N"/>
    <s v="N"/>
    <s v="N"/>
    <s v="N"/>
    <s v="N"/>
    <m/>
    <m/>
  </r>
  <r>
    <x v="0"/>
    <x v="0"/>
    <x v="3"/>
    <x v="3"/>
    <n v="95"/>
    <x v="1"/>
    <x v="0"/>
    <n v="38"/>
    <m/>
    <n v="0.44"/>
    <x v="0"/>
    <m/>
    <s v="N"/>
    <m/>
    <m/>
    <m/>
    <s v="N"/>
    <s v="N"/>
    <s v="N"/>
    <s v="N"/>
    <s v="N"/>
    <s v="N"/>
    <s v="N"/>
    <s v="N"/>
    <s v="N"/>
    <s v="N"/>
    <m/>
    <m/>
  </r>
  <r>
    <x v="0"/>
    <x v="0"/>
    <x v="3"/>
    <x v="3"/>
    <n v="95"/>
    <x v="1"/>
    <x v="0"/>
    <n v="34"/>
    <m/>
    <n v="0.38"/>
    <x v="0"/>
    <m/>
    <s v="N"/>
    <m/>
    <m/>
    <m/>
    <s v="N"/>
    <s v="N"/>
    <s v="N"/>
    <s v="N"/>
    <s v="N"/>
    <s v="N"/>
    <s v="N"/>
    <s v="N"/>
    <s v="N"/>
    <s v="N"/>
    <m/>
    <m/>
  </r>
  <r>
    <x v="0"/>
    <x v="0"/>
    <x v="3"/>
    <x v="3"/>
    <n v="95"/>
    <x v="1"/>
    <x v="0"/>
    <n v="38"/>
    <m/>
    <n v="0.5"/>
    <x v="0"/>
    <m/>
    <s v="N"/>
    <m/>
    <m/>
    <m/>
    <s v="N"/>
    <s v="N"/>
    <s v="N"/>
    <s v="N"/>
    <s v="N"/>
    <s v="N"/>
    <s v="N"/>
    <s v="N"/>
    <s v="N"/>
    <s v="N"/>
    <m/>
    <m/>
  </r>
  <r>
    <x v="0"/>
    <x v="0"/>
    <x v="3"/>
    <x v="3"/>
    <n v="95"/>
    <x v="1"/>
    <x v="0"/>
    <n v="36"/>
    <m/>
    <n v="0.5"/>
    <x v="0"/>
    <m/>
    <s v="N"/>
    <m/>
    <m/>
    <m/>
    <s v="N"/>
    <s v="N"/>
    <s v="N"/>
    <s v="N"/>
    <s v="N"/>
    <s v="N"/>
    <s v="N"/>
    <s v="N"/>
    <s v="N"/>
    <s v="N"/>
    <m/>
    <m/>
  </r>
  <r>
    <x v="0"/>
    <x v="0"/>
    <x v="3"/>
    <x v="3"/>
    <n v="95"/>
    <x v="1"/>
    <x v="0"/>
    <n v="42"/>
    <m/>
    <n v="0.51"/>
    <x v="0"/>
    <m/>
    <s v="N"/>
    <m/>
    <m/>
    <m/>
    <s v="N"/>
    <s v="N"/>
    <s v="N"/>
    <s v="N"/>
    <s v="N"/>
    <s v="N"/>
    <s v="N"/>
    <s v="N"/>
    <s v="N"/>
    <s v="N"/>
    <m/>
    <m/>
  </r>
  <r>
    <x v="0"/>
    <x v="0"/>
    <x v="3"/>
    <x v="3"/>
    <n v="95"/>
    <x v="1"/>
    <x v="0"/>
    <n v="36"/>
    <m/>
    <n v="0.41"/>
    <x v="0"/>
    <m/>
    <s v="N"/>
    <m/>
    <m/>
    <m/>
    <s v="N"/>
    <s v="N"/>
    <s v="N"/>
    <s v="N"/>
    <s v="N"/>
    <s v="N"/>
    <s v="N"/>
    <s v="N"/>
    <s v="N"/>
    <s v="N"/>
    <m/>
    <m/>
  </r>
  <r>
    <x v="0"/>
    <x v="0"/>
    <x v="3"/>
    <x v="3"/>
    <n v="95"/>
    <x v="1"/>
    <x v="0"/>
    <n v="38"/>
    <m/>
    <n v="0.4"/>
    <x v="0"/>
    <m/>
    <s v="N"/>
    <m/>
    <m/>
    <m/>
    <s v="N"/>
    <s v="N"/>
    <s v="N"/>
    <s v="N"/>
    <s v="N"/>
    <s v="N"/>
    <s v="N"/>
    <s v="N"/>
    <s v="N"/>
    <s v="N"/>
    <m/>
    <m/>
  </r>
  <r>
    <x v="0"/>
    <x v="0"/>
    <x v="3"/>
    <x v="3"/>
    <n v="95"/>
    <x v="0"/>
    <x v="0"/>
    <n v="41"/>
    <m/>
    <n v="0.4"/>
    <x v="0"/>
    <m/>
    <s v="N"/>
    <m/>
    <m/>
    <m/>
    <s v="N"/>
    <s v="N"/>
    <s v="N"/>
    <s v="N"/>
    <s v="N"/>
    <s v="N"/>
    <s v="N"/>
    <s v="N"/>
    <s v="N"/>
    <s v="N"/>
    <m/>
    <m/>
  </r>
  <r>
    <x v="0"/>
    <x v="0"/>
    <x v="3"/>
    <x v="3"/>
    <n v="95"/>
    <x v="0"/>
    <x v="0"/>
    <n v="40"/>
    <m/>
    <n v="0.46"/>
    <x v="0"/>
    <m/>
    <s v="N"/>
    <m/>
    <m/>
    <m/>
    <s v="N"/>
    <s v="N"/>
    <s v="N"/>
    <s v="N"/>
    <s v="N"/>
    <s v="N"/>
    <s v="N"/>
    <s v="N"/>
    <s v="N"/>
    <s v="N"/>
    <m/>
    <m/>
  </r>
  <r>
    <x v="0"/>
    <x v="0"/>
    <x v="3"/>
    <x v="3"/>
    <n v="95"/>
    <x v="0"/>
    <x v="0"/>
    <n v="40"/>
    <m/>
    <n v="0.54"/>
    <x v="0"/>
    <m/>
    <s v="N"/>
    <m/>
    <m/>
    <m/>
    <s v="N"/>
    <s v="N"/>
    <s v="N"/>
    <s v="N"/>
    <s v="N"/>
    <s v="N"/>
    <s v="N"/>
    <s v="N"/>
    <s v="N"/>
    <s v="N"/>
    <m/>
    <m/>
  </r>
  <r>
    <x v="0"/>
    <x v="0"/>
    <x v="3"/>
    <x v="3"/>
    <n v="95"/>
    <x v="0"/>
    <x v="0"/>
    <n v="40"/>
    <m/>
    <n v="0.52"/>
    <x v="0"/>
    <m/>
    <s v="N"/>
    <m/>
    <m/>
    <m/>
    <s v="N"/>
    <s v="N"/>
    <s v="N"/>
    <s v="N"/>
    <s v="N"/>
    <s v="N"/>
    <s v="N"/>
    <s v="N"/>
    <s v="N"/>
    <s v="N"/>
    <m/>
    <m/>
  </r>
  <r>
    <x v="0"/>
    <x v="0"/>
    <x v="3"/>
    <x v="3"/>
    <n v="95"/>
    <x v="0"/>
    <x v="0"/>
    <n v="37"/>
    <m/>
    <n v="0.52"/>
    <x v="0"/>
    <m/>
    <s v="N"/>
    <m/>
    <m/>
    <m/>
    <s v="N"/>
    <s v="N"/>
    <s v="N"/>
    <s v="N"/>
    <s v="N"/>
    <s v="N"/>
    <s v="N"/>
    <s v="N"/>
    <s v="N"/>
    <s v="N"/>
    <m/>
    <m/>
  </r>
  <r>
    <x v="0"/>
    <x v="0"/>
    <x v="3"/>
    <x v="3"/>
    <n v="95"/>
    <x v="0"/>
    <x v="0"/>
    <n v="43"/>
    <m/>
    <n v="0.6"/>
    <x v="0"/>
    <m/>
    <s v="N"/>
    <m/>
    <m/>
    <m/>
    <s v="N"/>
    <s v="N"/>
    <s v="N"/>
    <s v="N"/>
    <s v="N"/>
    <s v="N"/>
    <s v="N"/>
    <s v="N"/>
    <s v="N"/>
    <s v="N"/>
    <m/>
    <m/>
  </r>
  <r>
    <x v="0"/>
    <x v="0"/>
    <x v="3"/>
    <x v="3"/>
    <n v="95"/>
    <x v="0"/>
    <x v="0"/>
    <n v="40"/>
    <m/>
    <n v="0.41"/>
    <x v="0"/>
    <m/>
    <s v="N"/>
    <m/>
    <m/>
    <m/>
    <s v="N"/>
    <s v="N"/>
    <s v="N"/>
    <s v="N"/>
    <s v="N"/>
    <s v="N"/>
    <s v="N"/>
    <s v="N"/>
    <s v="N"/>
    <s v="N"/>
    <m/>
    <m/>
  </r>
  <r>
    <x v="0"/>
    <x v="0"/>
    <x v="3"/>
    <x v="3"/>
    <n v="95"/>
    <x v="0"/>
    <x v="0"/>
    <n v="41"/>
    <m/>
    <n v="0.42"/>
    <x v="0"/>
    <m/>
    <s v="N"/>
    <m/>
    <m/>
    <m/>
    <s v="N"/>
    <s v="N"/>
    <s v="N"/>
    <s v="N"/>
    <s v="N"/>
    <s v="N"/>
    <s v="N"/>
    <s v="N"/>
    <s v="N"/>
    <s v="N"/>
    <m/>
    <m/>
  </r>
  <r>
    <x v="0"/>
    <x v="0"/>
    <x v="3"/>
    <x v="3"/>
    <n v="95"/>
    <x v="0"/>
    <x v="0"/>
    <n v="41"/>
    <m/>
    <n v="0.43"/>
    <x v="0"/>
    <m/>
    <s v="N"/>
    <m/>
    <m/>
    <m/>
    <s v="N"/>
    <s v="N"/>
    <s v="N"/>
    <s v="N"/>
    <s v="N"/>
    <s v="N"/>
    <s v="N"/>
    <s v="N"/>
    <s v="N"/>
    <s v="N"/>
    <m/>
    <m/>
  </r>
  <r>
    <x v="0"/>
    <x v="0"/>
    <x v="3"/>
    <x v="3"/>
    <n v="95"/>
    <x v="0"/>
    <x v="0"/>
    <n v="41"/>
    <m/>
    <n v="0.46"/>
    <x v="0"/>
    <m/>
    <s v="N"/>
    <m/>
    <m/>
    <m/>
    <s v="N"/>
    <s v="N"/>
    <s v="N"/>
    <s v="N"/>
    <s v="N"/>
    <s v="N"/>
    <s v="N"/>
    <s v="N"/>
    <s v="N"/>
    <s v="N"/>
    <m/>
    <m/>
  </r>
  <r>
    <x v="0"/>
    <x v="0"/>
    <x v="3"/>
    <x v="3"/>
    <n v="95"/>
    <x v="0"/>
    <x v="0"/>
    <n v="44"/>
    <m/>
    <n v="0.49"/>
    <x v="0"/>
    <m/>
    <s v="N"/>
    <m/>
    <m/>
    <m/>
    <s v="N"/>
    <s v="N"/>
    <s v="N"/>
    <s v="N"/>
    <s v="N"/>
    <s v="N"/>
    <s v="N"/>
    <s v="N"/>
    <s v="N"/>
    <s v="N"/>
    <m/>
    <m/>
  </r>
  <r>
    <x v="0"/>
    <x v="0"/>
    <x v="3"/>
    <x v="3"/>
    <n v="95"/>
    <x v="0"/>
    <x v="0"/>
    <n v="43"/>
    <m/>
    <n v="0.47"/>
    <x v="0"/>
    <m/>
    <s v="N"/>
    <m/>
    <m/>
    <m/>
    <s v="N"/>
    <s v="N"/>
    <s v="N"/>
    <s v="N"/>
    <s v="N"/>
    <s v="N"/>
    <s v="N"/>
    <s v="N"/>
    <s v="N"/>
    <s v="N"/>
    <m/>
    <m/>
  </r>
  <r>
    <x v="0"/>
    <x v="0"/>
    <x v="3"/>
    <x v="3"/>
    <n v="95"/>
    <x v="0"/>
    <x v="0"/>
    <n v="46"/>
    <m/>
    <n v="0.45"/>
    <x v="0"/>
    <m/>
    <s v="N"/>
    <m/>
    <m/>
    <m/>
    <s v="N"/>
    <s v="N"/>
    <s v="N"/>
    <s v="N"/>
    <s v="N"/>
    <s v="N"/>
    <s v="N"/>
    <s v="N"/>
    <s v="N"/>
    <s v="N"/>
    <m/>
    <m/>
  </r>
  <r>
    <x v="0"/>
    <x v="0"/>
    <x v="3"/>
    <x v="3"/>
    <n v="95"/>
    <x v="0"/>
    <x v="0"/>
    <n v="42"/>
    <m/>
    <n v="0.52"/>
    <x v="0"/>
    <m/>
    <s v="N"/>
    <m/>
    <m/>
    <m/>
    <s v="N"/>
    <s v="N"/>
    <s v="N"/>
    <s v="N"/>
    <s v="N"/>
    <s v="N"/>
    <s v="N"/>
    <s v="N"/>
    <s v="N"/>
    <s v="N"/>
    <m/>
    <m/>
  </r>
  <r>
    <x v="0"/>
    <x v="0"/>
    <x v="3"/>
    <x v="3"/>
    <n v="95"/>
    <x v="0"/>
    <x v="0"/>
    <n v="44"/>
    <m/>
    <n v="0.5"/>
    <x v="0"/>
    <m/>
    <s v="N"/>
    <m/>
    <m/>
    <m/>
    <s v="N"/>
    <s v="N"/>
    <s v="N"/>
    <s v="N"/>
    <s v="N"/>
    <s v="N"/>
    <s v="N"/>
    <s v="N"/>
    <s v="N"/>
    <s v="N"/>
    <m/>
    <m/>
  </r>
  <r>
    <x v="0"/>
    <x v="0"/>
    <x v="3"/>
    <x v="3"/>
    <n v="95"/>
    <x v="0"/>
    <x v="0"/>
    <n v="36"/>
    <m/>
    <n v="0.35"/>
    <x v="0"/>
    <m/>
    <s v="N"/>
    <m/>
    <m/>
    <m/>
    <s v="N"/>
    <s v="N"/>
    <s v="N"/>
    <s v="N"/>
    <s v="N"/>
    <s v="N"/>
    <s v="N"/>
    <s v="N"/>
    <s v="N"/>
    <s v="N"/>
    <m/>
    <m/>
  </r>
  <r>
    <x v="0"/>
    <x v="0"/>
    <x v="3"/>
    <x v="3"/>
    <n v="95"/>
    <x v="0"/>
    <x v="0"/>
    <n v="37"/>
    <m/>
    <n v="0.5"/>
    <x v="0"/>
    <m/>
    <s v="N"/>
    <m/>
    <m/>
    <m/>
    <s v="N"/>
    <s v="N"/>
    <s v="N"/>
    <s v="N"/>
    <s v="N"/>
    <s v="N"/>
    <s v="N"/>
    <s v="N"/>
    <s v="N"/>
    <s v="N"/>
    <m/>
    <m/>
  </r>
  <r>
    <x v="0"/>
    <x v="0"/>
    <x v="3"/>
    <x v="3"/>
    <n v="95"/>
    <x v="0"/>
    <x v="0"/>
    <n v="41"/>
    <m/>
    <n v="0.45"/>
    <x v="0"/>
    <m/>
    <s v="N"/>
    <m/>
    <m/>
    <m/>
    <s v="N"/>
    <s v="N"/>
    <s v="N"/>
    <s v="N"/>
    <s v="N"/>
    <s v="N"/>
    <s v="N"/>
    <s v="N"/>
    <s v="N"/>
    <s v="N"/>
    <m/>
    <m/>
  </r>
  <r>
    <x v="0"/>
    <x v="0"/>
    <x v="3"/>
    <x v="3"/>
    <n v="95"/>
    <x v="0"/>
    <x v="0"/>
    <n v="40"/>
    <m/>
    <n v="0.49"/>
    <x v="0"/>
    <m/>
    <s v="N"/>
    <m/>
    <m/>
    <m/>
    <s v="N"/>
    <s v="N"/>
    <s v="N"/>
    <s v="N"/>
    <s v="N"/>
    <s v="N"/>
    <s v="N"/>
    <s v="N"/>
    <s v="N"/>
    <s v="N"/>
    <m/>
    <m/>
  </r>
  <r>
    <x v="0"/>
    <x v="0"/>
    <x v="3"/>
    <x v="3"/>
    <n v="95"/>
    <x v="0"/>
    <x v="0"/>
    <n v="40"/>
    <m/>
    <n v="0.45"/>
    <x v="0"/>
    <m/>
    <s v="N"/>
    <m/>
    <m/>
    <m/>
    <s v="N"/>
    <s v="N"/>
    <s v="N"/>
    <s v="N"/>
    <s v="N"/>
    <s v="N"/>
    <s v="N"/>
    <s v="N"/>
    <s v="N"/>
    <s v="N"/>
    <m/>
    <m/>
  </r>
  <r>
    <x v="0"/>
    <x v="0"/>
    <x v="3"/>
    <x v="3"/>
    <n v="95"/>
    <x v="0"/>
    <x v="0"/>
    <n v="39"/>
    <m/>
    <n v="0.38"/>
    <x v="0"/>
    <m/>
    <s v="N"/>
    <m/>
    <m/>
    <m/>
    <s v="N"/>
    <s v="N"/>
    <s v="N"/>
    <s v="N"/>
    <s v="N"/>
    <s v="N"/>
    <s v="N"/>
    <s v="N"/>
    <s v="N"/>
    <s v="N"/>
    <m/>
    <m/>
  </r>
  <r>
    <x v="0"/>
    <x v="0"/>
    <x v="3"/>
    <x v="3"/>
    <n v="95"/>
    <x v="0"/>
    <x v="0"/>
    <n v="39"/>
    <m/>
    <n v="0.46"/>
    <x v="0"/>
    <m/>
    <s v="N"/>
    <m/>
    <m/>
    <m/>
    <s v="N"/>
    <s v="N"/>
    <s v="N"/>
    <s v="N"/>
    <s v="N"/>
    <s v="N"/>
    <s v="N"/>
    <s v="N"/>
    <s v="N"/>
    <s v="N"/>
    <m/>
    <m/>
  </r>
  <r>
    <x v="0"/>
    <x v="0"/>
    <x v="3"/>
    <x v="3"/>
    <n v="95"/>
    <x v="0"/>
    <x v="0"/>
    <n v="42"/>
    <m/>
    <n v="0.52"/>
    <x v="0"/>
    <m/>
    <s v="N"/>
    <m/>
    <m/>
    <m/>
    <s v="N"/>
    <s v="N"/>
    <s v="N"/>
    <s v="N"/>
    <s v="N"/>
    <s v="N"/>
    <s v="N"/>
    <s v="N"/>
    <s v="N"/>
    <s v="N"/>
    <m/>
    <m/>
  </r>
  <r>
    <x v="0"/>
    <x v="0"/>
    <x v="3"/>
    <x v="3"/>
    <n v="95"/>
    <x v="0"/>
    <x v="0"/>
    <n v="38"/>
    <m/>
    <n v="0.45"/>
    <x v="0"/>
    <m/>
    <s v="N"/>
    <m/>
    <m/>
    <m/>
    <s v="N"/>
    <s v="N"/>
    <s v="N"/>
    <s v="N"/>
    <s v="N"/>
    <s v="N"/>
    <s v="N"/>
    <s v="N"/>
    <s v="N"/>
    <s v="N"/>
    <m/>
    <m/>
  </r>
  <r>
    <x v="0"/>
    <x v="0"/>
    <x v="3"/>
    <x v="3"/>
    <n v="95"/>
    <x v="0"/>
    <x v="0"/>
    <n v="36"/>
    <m/>
    <n v="0.38"/>
    <x v="0"/>
    <m/>
    <s v="N"/>
    <m/>
    <m/>
    <m/>
    <s v="N"/>
    <s v="N"/>
    <s v="N"/>
    <s v="N"/>
    <s v="N"/>
    <s v="N"/>
    <s v="N"/>
    <s v="N"/>
    <s v="N"/>
    <s v="N"/>
    <m/>
    <m/>
  </r>
  <r>
    <x v="0"/>
    <x v="0"/>
    <x v="3"/>
    <x v="3"/>
    <n v="95"/>
    <x v="0"/>
    <x v="0"/>
    <n v="36"/>
    <m/>
    <n v="0.34"/>
    <x v="0"/>
    <m/>
    <s v="N"/>
    <m/>
    <m/>
    <m/>
    <s v="N"/>
    <s v="N"/>
    <s v="N"/>
    <s v="N"/>
    <s v="N"/>
    <s v="N"/>
    <s v="N"/>
    <s v="N"/>
    <s v="N"/>
    <s v="N"/>
    <m/>
    <m/>
  </r>
  <r>
    <x v="0"/>
    <x v="0"/>
    <x v="3"/>
    <x v="3"/>
    <n v="95"/>
    <x v="0"/>
    <x v="0"/>
    <n v="37"/>
    <m/>
    <n v="0.49"/>
    <x v="0"/>
    <m/>
    <s v="N"/>
    <m/>
    <m/>
    <m/>
    <s v="N"/>
    <s v="N"/>
    <s v="N"/>
    <s v="N"/>
    <s v="N"/>
    <s v="N"/>
    <s v="N"/>
    <s v="N"/>
    <s v="N"/>
    <s v="N"/>
    <m/>
    <m/>
  </r>
  <r>
    <x v="0"/>
    <x v="0"/>
    <x v="3"/>
    <x v="3"/>
    <n v="95"/>
    <x v="0"/>
    <x v="0"/>
    <n v="35"/>
    <m/>
    <n v="0.45"/>
    <x v="0"/>
    <m/>
    <s v="N"/>
    <m/>
    <m/>
    <m/>
    <s v="N"/>
    <s v="N"/>
    <s v="N"/>
    <s v="N"/>
    <s v="N"/>
    <s v="N"/>
    <s v="N"/>
    <s v="N"/>
    <s v="N"/>
    <s v="N"/>
    <m/>
    <m/>
  </r>
  <r>
    <x v="0"/>
    <x v="0"/>
    <x v="3"/>
    <x v="3"/>
    <n v="95"/>
    <x v="0"/>
    <x v="0"/>
    <n v="38"/>
    <m/>
    <n v="0.52"/>
    <x v="0"/>
    <m/>
    <s v="N"/>
    <m/>
    <m/>
    <m/>
    <s v="N"/>
    <s v="N"/>
    <s v="N"/>
    <s v="N"/>
    <s v="N"/>
    <s v="N"/>
    <s v="N"/>
    <s v="N"/>
    <s v="N"/>
    <s v="N"/>
    <m/>
    <m/>
  </r>
  <r>
    <x v="0"/>
    <x v="0"/>
    <x v="3"/>
    <x v="3"/>
    <n v="95"/>
    <x v="0"/>
    <x v="0"/>
    <n v="42"/>
    <m/>
    <n v="0.48"/>
    <x v="0"/>
    <m/>
    <s v="N"/>
    <m/>
    <m/>
    <m/>
    <s v="N"/>
    <s v="N"/>
    <s v="N"/>
    <s v="N"/>
    <s v="N"/>
    <s v="N"/>
    <s v="N"/>
    <s v="N"/>
    <s v="N"/>
    <s v="N"/>
    <m/>
    <m/>
  </r>
  <r>
    <x v="0"/>
    <x v="0"/>
    <x v="3"/>
    <x v="3"/>
    <n v="95"/>
    <x v="1"/>
    <x v="1"/>
    <n v="67"/>
    <m/>
    <n v="2.94"/>
    <x v="0"/>
    <m/>
    <s v="N"/>
    <m/>
    <m/>
    <m/>
    <s v="N"/>
    <s v="N"/>
    <s v="N"/>
    <s v="N"/>
    <s v="N"/>
    <s v="N"/>
    <s v="N"/>
    <s v="N"/>
    <s v="N"/>
    <s v="N"/>
    <m/>
    <m/>
  </r>
  <r>
    <x v="0"/>
    <x v="0"/>
    <x v="3"/>
    <x v="3"/>
    <n v="95"/>
    <x v="1"/>
    <x v="1"/>
    <n v="69"/>
    <m/>
    <n v="3.54"/>
    <x v="0"/>
    <m/>
    <s v="N"/>
    <m/>
    <m/>
    <m/>
    <s v="N"/>
    <s v="N"/>
    <s v="N"/>
    <s v="N"/>
    <s v="N"/>
    <s v="N"/>
    <s v="N"/>
    <s v="N"/>
    <s v="N"/>
    <s v="N"/>
    <m/>
    <m/>
  </r>
  <r>
    <x v="0"/>
    <x v="0"/>
    <x v="3"/>
    <x v="3"/>
    <n v="95"/>
    <x v="1"/>
    <x v="1"/>
    <n v="73"/>
    <m/>
    <n v="3.8"/>
    <x v="0"/>
    <m/>
    <s v="N"/>
    <m/>
    <m/>
    <m/>
    <s v="N"/>
    <s v="N"/>
    <s v="N"/>
    <s v="N"/>
    <s v="N"/>
    <s v="N"/>
    <s v="N"/>
    <s v="N"/>
    <s v="N"/>
    <s v="N"/>
    <m/>
    <m/>
  </r>
  <r>
    <x v="0"/>
    <x v="0"/>
    <x v="3"/>
    <x v="3"/>
    <n v="95"/>
    <x v="1"/>
    <x v="1"/>
    <n v="65"/>
    <m/>
    <n v="2.56"/>
    <x v="0"/>
    <m/>
    <s v="N"/>
    <m/>
    <m/>
    <m/>
    <s v="N"/>
    <s v="N"/>
    <s v="N"/>
    <s v="N"/>
    <s v="N"/>
    <s v="N"/>
    <s v="N"/>
    <s v="N"/>
    <s v="N"/>
    <s v="N"/>
    <m/>
    <m/>
  </r>
  <r>
    <x v="0"/>
    <x v="0"/>
    <x v="3"/>
    <x v="3"/>
    <n v="95"/>
    <x v="1"/>
    <x v="1"/>
    <n v="77"/>
    <m/>
    <n v="4.9000000000000004"/>
    <x v="0"/>
    <m/>
    <s v="N"/>
    <m/>
    <m/>
    <m/>
    <s v="N"/>
    <s v="N"/>
    <s v="N"/>
    <s v="N"/>
    <s v="N"/>
    <s v="N"/>
    <s v="N"/>
    <s v="N"/>
    <s v="N"/>
    <s v="N"/>
    <m/>
    <s v="getting ready for the ocean"/>
  </r>
  <r>
    <x v="0"/>
    <x v="0"/>
    <x v="3"/>
    <x v="3"/>
    <n v="95"/>
    <x v="1"/>
    <x v="1"/>
    <n v="77"/>
    <m/>
    <n v="5.61"/>
    <x v="0"/>
    <m/>
    <s v="N"/>
    <m/>
    <m/>
    <m/>
    <s v="N"/>
    <s v="N"/>
    <s v="N"/>
    <s v="N"/>
    <s v="N"/>
    <s v="N"/>
    <s v="N"/>
    <s v="N"/>
    <s v="N"/>
    <s v="N"/>
    <m/>
    <m/>
  </r>
  <r>
    <x v="0"/>
    <x v="0"/>
    <x v="3"/>
    <x v="3"/>
    <n v="95"/>
    <x v="1"/>
    <x v="1"/>
    <n v="63"/>
    <m/>
    <n v="2.65"/>
    <x v="0"/>
    <m/>
    <s v="N"/>
    <m/>
    <m/>
    <m/>
    <s v="N"/>
    <s v="N"/>
    <s v="N"/>
    <s v="N"/>
    <s v="N"/>
    <s v="N"/>
    <s v="N"/>
    <s v="N"/>
    <s v="N"/>
    <s v="N"/>
    <m/>
    <m/>
  </r>
  <r>
    <x v="0"/>
    <x v="0"/>
    <x v="3"/>
    <x v="3"/>
    <n v="95"/>
    <x v="1"/>
    <x v="1"/>
    <n v="63"/>
    <m/>
    <n v="2.98"/>
    <x v="0"/>
    <m/>
    <s v="N"/>
    <m/>
    <m/>
    <m/>
    <s v="N"/>
    <s v="N"/>
    <s v="N"/>
    <s v="N"/>
    <s v="N"/>
    <s v="N"/>
    <s v="N"/>
    <s v="N"/>
    <s v="N"/>
    <s v="N"/>
    <m/>
    <m/>
  </r>
  <r>
    <x v="0"/>
    <x v="0"/>
    <x v="3"/>
    <x v="3"/>
    <n v="95"/>
    <x v="1"/>
    <x v="1"/>
    <n v="82"/>
    <m/>
    <n v="4.99"/>
    <x v="0"/>
    <m/>
    <s v="N"/>
    <m/>
    <m/>
    <m/>
    <s v="N"/>
    <s v="N"/>
    <s v="N"/>
    <s v="N"/>
    <s v="N"/>
    <s v="N"/>
    <s v="N"/>
    <s v="N"/>
    <s v="N"/>
    <s v="N"/>
    <m/>
    <m/>
  </r>
  <r>
    <x v="0"/>
    <x v="0"/>
    <x v="3"/>
    <x v="3"/>
    <n v="95"/>
    <x v="1"/>
    <x v="1"/>
    <n v="70"/>
    <m/>
    <n v="2.88"/>
    <x v="0"/>
    <m/>
    <s v="N"/>
    <m/>
    <m/>
    <m/>
    <s v="N"/>
    <s v="N"/>
    <s v="N"/>
    <s v="N"/>
    <s v="N"/>
    <s v="N"/>
    <s v="N"/>
    <s v="N"/>
    <s v="N"/>
    <s v="N"/>
    <m/>
    <m/>
  </r>
  <r>
    <x v="0"/>
    <x v="0"/>
    <x v="3"/>
    <x v="3"/>
    <n v="95"/>
    <x v="2"/>
    <x v="0"/>
    <n v="40"/>
    <m/>
    <n v="0.34"/>
    <x v="0"/>
    <m/>
    <s v="N"/>
    <m/>
    <m/>
    <m/>
    <s v="N"/>
    <s v="N"/>
    <s v="N"/>
    <s v="N"/>
    <s v="N"/>
    <s v="N"/>
    <s v="N"/>
    <s v="N"/>
    <s v="N"/>
    <s v="N"/>
    <m/>
    <m/>
  </r>
  <r>
    <x v="0"/>
    <x v="0"/>
    <x v="3"/>
    <x v="3"/>
    <n v="95"/>
    <x v="2"/>
    <x v="0"/>
    <n v="42"/>
    <m/>
    <n v="0.47"/>
    <x v="0"/>
    <m/>
    <s v="N"/>
    <m/>
    <m/>
    <m/>
    <s v="N"/>
    <s v="N"/>
    <s v="N"/>
    <s v="N"/>
    <s v="N"/>
    <s v="N"/>
    <s v="N"/>
    <s v="N"/>
    <s v="N"/>
    <s v="N"/>
    <m/>
    <m/>
  </r>
  <r>
    <x v="0"/>
    <x v="0"/>
    <x v="3"/>
    <x v="3"/>
    <n v="95"/>
    <x v="2"/>
    <x v="0"/>
    <n v="42"/>
    <m/>
    <n v="0.62"/>
    <x v="0"/>
    <m/>
    <s v="N"/>
    <m/>
    <m/>
    <m/>
    <s v="N"/>
    <s v="N"/>
    <s v="N"/>
    <s v="N"/>
    <s v="N"/>
    <s v="N"/>
    <s v="N"/>
    <s v="N"/>
    <s v="N"/>
    <s v="N"/>
    <m/>
    <m/>
  </r>
  <r>
    <x v="0"/>
    <x v="0"/>
    <x v="3"/>
    <x v="3"/>
    <n v="95"/>
    <x v="2"/>
    <x v="0"/>
    <n v="41"/>
    <m/>
    <n v="0.62"/>
    <x v="0"/>
    <m/>
    <s v="N"/>
    <m/>
    <m/>
    <m/>
    <s v="N"/>
    <s v="N"/>
    <s v="N"/>
    <s v="N"/>
    <s v="N"/>
    <s v="N"/>
    <s v="N"/>
    <s v="N"/>
    <s v="N"/>
    <s v="N"/>
    <m/>
    <m/>
  </r>
  <r>
    <x v="0"/>
    <x v="0"/>
    <x v="3"/>
    <x v="3"/>
    <n v="95"/>
    <x v="2"/>
    <x v="0"/>
    <n v="44"/>
    <m/>
    <n v="0.64"/>
    <x v="0"/>
    <m/>
    <s v="N"/>
    <m/>
    <m/>
    <m/>
    <s v="N"/>
    <s v="N"/>
    <s v="N"/>
    <s v="N"/>
    <s v="N"/>
    <s v="N"/>
    <s v="N"/>
    <s v="N"/>
    <s v="N"/>
    <s v="N"/>
    <m/>
    <m/>
  </r>
  <r>
    <x v="0"/>
    <x v="0"/>
    <x v="3"/>
    <x v="3"/>
    <n v="95"/>
    <x v="2"/>
    <x v="0"/>
    <n v="42"/>
    <m/>
    <n v="0.6"/>
    <x v="0"/>
    <m/>
    <s v="N"/>
    <m/>
    <m/>
    <m/>
    <s v="N"/>
    <s v="N"/>
    <s v="N"/>
    <s v="N"/>
    <s v="N"/>
    <s v="N"/>
    <s v="N"/>
    <s v="N"/>
    <s v="N"/>
    <s v="N"/>
    <m/>
    <m/>
  </r>
  <r>
    <x v="0"/>
    <x v="0"/>
    <x v="3"/>
    <x v="3"/>
    <n v="95"/>
    <x v="2"/>
    <x v="0"/>
    <n v="42"/>
    <m/>
    <n v="0.46"/>
    <x v="0"/>
    <m/>
    <s v="N"/>
    <m/>
    <m/>
    <m/>
    <s v="N"/>
    <s v="N"/>
    <s v="N"/>
    <s v="N"/>
    <s v="N"/>
    <s v="N"/>
    <s v="N"/>
    <s v="N"/>
    <s v="N"/>
    <s v="N"/>
    <m/>
    <m/>
  </r>
  <r>
    <x v="0"/>
    <x v="0"/>
    <x v="3"/>
    <x v="3"/>
    <n v="95"/>
    <x v="2"/>
    <x v="0"/>
    <n v="44"/>
    <m/>
    <n v="0.66"/>
    <x v="0"/>
    <m/>
    <s v="N"/>
    <m/>
    <m/>
    <m/>
    <s v="N"/>
    <s v="N"/>
    <s v="N"/>
    <s v="N"/>
    <s v="N"/>
    <s v="N"/>
    <s v="N"/>
    <s v="N"/>
    <s v="N"/>
    <s v="N"/>
    <m/>
    <m/>
  </r>
  <r>
    <x v="0"/>
    <x v="0"/>
    <x v="3"/>
    <x v="3"/>
    <n v="95"/>
    <x v="2"/>
    <x v="0"/>
    <n v="44"/>
    <m/>
    <n v="0.63"/>
    <x v="0"/>
    <m/>
    <s v="N"/>
    <m/>
    <m/>
    <m/>
    <s v="N"/>
    <s v="N"/>
    <s v="N"/>
    <s v="N"/>
    <s v="N"/>
    <s v="N"/>
    <s v="N"/>
    <s v="N"/>
    <s v="N"/>
    <s v="N"/>
    <m/>
    <m/>
  </r>
  <r>
    <x v="0"/>
    <x v="0"/>
    <x v="3"/>
    <x v="3"/>
    <n v="95"/>
    <x v="2"/>
    <x v="0"/>
    <n v="40"/>
    <m/>
    <n v="0.52"/>
    <x v="0"/>
    <m/>
    <s v="N"/>
    <m/>
    <m/>
    <m/>
    <s v="N"/>
    <s v="N"/>
    <s v="N"/>
    <s v="N"/>
    <s v="N"/>
    <s v="N"/>
    <s v="N"/>
    <s v="N"/>
    <s v="N"/>
    <s v="N"/>
    <m/>
    <m/>
  </r>
  <r>
    <x v="0"/>
    <x v="0"/>
    <x v="3"/>
    <x v="3"/>
    <n v="95"/>
    <x v="2"/>
    <x v="0"/>
    <n v="45"/>
    <m/>
    <n v="0.63"/>
    <x v="0"/>
    <m/>
    <s v="N"/>
    <m/>
    <m/>
    <m/>
    <s v="N"/>
    <s v="N"/>
    <s v="N"/>
    <s v="N"/>
    <s v="N"/>
    <s v="N"/>
    <s v="N"/>
    <s v="N"/>
    <s v="N"/>
    <s v="N"/>
    <m/>
    <m/>
  </r>
  <r>
    <x v="0"/>
    <x v="0"/>
    <x v="3"/>
    <x v="3"/>
    <n v="95"/>
    <x v="2"/>
    <x v="0"/>
    <n v="44"/>
    <m/>
    <n v="0.69"/>
    <x v="0"/>
    <m/>
    <s v="N"/>
    <m/>
    <m/>
    <m/>
    <s v="N"/>
    <s v="N"/>
    <s v="N"/>
    <s v="N"/>
    <s v="N"/>
    <s v="N"/>
    <s v="N"/>
    <s v="N"/>
    <s v="N"/>
    <s v="N"/>
    <m/>
    <m/>
  </r>
  <r>
    <x v="0"/>
    <x v="0"/>
    <x v="3"/>
    <x v="3"/>
    <n v="95"/>
    <x v="2"/>
    <x v="0"/>
    <n v="45"/>
    <m/>
    <n v="0.61"/>
    <x v="0"/>
    <m/>
    <s v="N"/>
    <m/>
    <m/>
    <m/>
    <s v="N"/>
    <s v="N"/>
    <s v="N"/>
    <s v="N"/>
    <s v="N"/>
    <s v="N"/>
    <s v="N"/>
    <s v="N"/>
    <s v="N"/>
    <s v="N"/>
    <m/>
    <m/>
  </r>
  <r>
    <x v="0"/>
    <x v="0"/>
    <x v="3"/>
    <x v="3"/>
    <n v="95"/>
    <x v="2"/>
    <x v="0"/>
    <n v="45"/>
    <m/>
    <n v="0.62"/>
    <x v="0"/>
    <m/>
    <s v="N"/>
    <m/>
    <m/>
    <m/>
    <s v="N"/>
    <s v="N"/>
    <s v="N"/>
    <s v="N"/>
    <s v="N"/>
    <s v="N"/>
    <s v="N"/>
    <s v="N"/>
    <s v="N"/>
    <s v="N"/>
    <m/>
    <m/>
  </r>
  <r>
    <x v="0"/>
    <x v="0"/>
    <x v="3"/>
    <x v="3"/>
    <n v="95"/>
    <x v="2"/>
    <x v="0"/>
    <n v="44"/>
    <m/>
    <n v="0.63"/>
    <x v="0"/>
    <m/>
    <s v="N"/>
    <m/>
    <m/>
    <m/>
    <s v="N"/>
    <s v="N"/>
    <s v="N"/>
    <s v="N"/>
    <s v="N"/>
    <s v="N"/>
    <s v="N"/>
    <s v="N"/>
    <s v="N"/>
    <s v="N"/>
    <m/>
    <m/>
  </r>
  <r>
    <x v="0"/>
    <x v="0"/>
    <x v="3"/>
    <x v="3"/>
    <n v="95"/>
    <x v="2"/>
    <x v="0"/>
    <n v="45"/>
    <m/>
    <n v="0.64"/>
    <x v="0"/>
    <m/>
    <s v="N"/>
    <m/>
    <m/>
    <m/>
    <s v="N"/>
    <s v="N"/>
    <s v="N"/>
    <s v="N"/>
    <s v="N"/>
    <s v="N"/>
    <s v="N"/>
    <s v="N"/>
    <s v="N"/>
    <s v="N"/>
    <m/>
    <m/>
  </r>
  <r>
    <x v="0"/>
    <x v="0"/>
    <x v="3"/>
    <x v="3"/>
    <n v="95"/>
    <x v="2"/>
    <x v="0"/>
    <n v="45"/>
    <m/>
    <n v="0.62"/>
    <x v="0"/>
    <m/>
    <s v="N"/>
    <m/>
    <m/>
    <m/>
    <s v="N"/>
    <s v="N"/>
    <s v="N"/>
    <s v="N"/>
    <s v="N"/>
    <s v="N"/>
    <s v="N"/>
    <s v="N"/>
    <s v="N"/>
    <s v="N"/>
    <m/>
    <m/>
  </r>
  <r>
    <x v="0"/>
    <x v="0"/>
    <x v="3"/>
    <x v="3"/>
    <n v="95"/>
    <x v="2"/>
    <x v="0"/>
    <n v="43"/>
    <m/>
    <n v="0.62"/>
    <x v="0"/>
    <m/>
    <s v="N"/>
    <m/>
    <m/>
    <m/>
    <s v="N"/>
    <s v="N"/>
    <s v="N"/>
    <s v="N"/>
    <s v="N"/>
    <s v="N"/>
    <s v="N"/>
    <s v="N"/>
    <s v="N"/>
    <s v="N"/>
    <m/>
    <m/>
  </r>
  <r>
    <x v="0"/>
    <x v="0"/>
    <x v="3"/>
    <x v="3"/>
    <n v="95"/>
    <x v="2"/>
    <x v="0"/>
    <n v="46"/>
    <m/>
    <n v="0.65"/>
    <x v="0"/>
    <m/>
    <s v="N"/>
    <m/>
    <m/>
    <m/>
    <s v="N"/>
    <s v="N"/>
    <s v="N"/>
    <s v="N"/>
    <s v="N"/>
    <s v="N"/>
    <s v="N"/>
    <s v="N"/>
    <s v="N"/>
    <s v="N"/>
    <m/>
    <m/>
  </r>
  <r>
    <x v="0"/>
    <x v="0"/>
    <x v="3"/>
    <x v="3"/>
    <n v="95"/>
    <x v="2"/>
    <x v="0"/>
    <n v="44"/>
    <m/>
    <n v="0.67"/>
    <x v="0"/>
    <m/>
    <s v="N"/>
    <m/>
    <m/>
    <m/>
    <s v="N"/>
    <s v="N"/>
    <s v="N"/>
    <s v="N"/>
    <s v="N"/>
    <s v="N"/>
    <s v="N"/>
    <s v="N"/>
    <s v="N"/>
    <s v="N"/>
    <m/>
    <m/>
  </r>
  <r>
    <x v="0"/>
    <x v="0"/>
    <x v="3"/>
    <x v="3"/>
    <n v="95"/>
    <x v="2"/>
    <x v="0"/>
    <n v="43"/>
    <m/>
    <n v="0.64"/>
    <x v="0"/>
    <m/>
    <s v="N"/>
    <m/>
    <m/>
    <m/>
    <s v="N"/>
    <s v="N"/>
    <s v="N"/>
    <s v="N"/>
    <s v="N"/>
    <s v="N"/>
    <s v="N"/>
    <s v="N"/>
    <s v="N"/>
    <s v="N"/>
    <m/>
    <m/>
  </r>
  <r>
    <x v="0"/>
    <x v="0"/>
    <x v="3"/>
    <x v="3"/>
    <n v="95"/>
    <x v="2"/>
    <x v="0"/>
    <n v="40"/>
    <m/>
    <n v="0.67"/>
    <x v="0"/>
    <m/>
    <s v="N"/>
    <m/>
    <m/>
    <m/>
    <s v="N"/>
    <s v="N"/>
    <s v="N"/>
    <s v="N"/>
    <s v="N"/>
    <s v="N"/>
    <s v="N"/>
    <s v="N"/>
    <s v="N"/>
    <s v="N"/>
    <m/>
    <m/>
  </r>
  <r>
    <x v="0"/>
    <x v="0"/>
    <x v="3"/>
    <x v="3"/>
    <n v="95"/>
    <x v="2"/>
    <x v="0"/>
    <n v="39"/>
    <m/>
    <n v="0.62"/>
    <x v="0"/>
    <m/>
    <s v="N"/>
    <m/>
    <m/>
    <m/>
    <s v="N"/>
    <s v="N"/>
    <s v="N"/>
    <s v="N"/>
    <s v="N"/>
    <s v="N"/>
    <s v="N"/>
    <s v="N"/>
    <s v="N"/>
    <s v="N"/>
    <m/>
    <m/>
  </r>
  <r>
    <x v="0"/>
    <x v="0"/>
    <x v="4"/>
    <x v="4"/>
    <n v="96"/>
    <x v="1"/>
    <x v="0"/>
    <n v="37"/>
    <m/>
    <n v="0.48"/>
    <x v="0"/>
    <m/>
    <s v="N"/>
    <m/>
    <m/>
    <m/>
    <s v="N"/>
    <s v="N"/>
    <s v="N"/>
    <s v="N"/>
    <s v="N"/>
    <s v="N"/>
    <s v="N"/>
    <s v="N"/>
    <s v="N"/>
    <s v="N"/>
    <m/>
    <m/>
  </r>
  <r>
    <x v="0"/>
    <x v="0"/>
    <x v="4"/>
    <x v="4"/>
    <n v="96"/>
    <x v="1"/>
    <x v="0"/>
    <n v="35"/>
    <m/>
    <n v="0.36"/>
    <x v="0"/>
    <m/>
    <s v="N"/>
    <m/>
    <m/>
    <m/>
    <s v="N"/>
    <s v="N"/>
    <s v="N"/>
    <s v="N"/>
    <s v="N"/>
    <s v="N"/>
    <s v="N"/>
    <s v="N"/>
    <s v="N"/>
    <s v="N"/>
    <m/>
    <m/>
  </r>
  <r>
    <x v="0"/>
    <x v="0"/>
    <x v="4"/>
    <x v="4"/>
    <n v="96"/>
    <x v="1"/>
    <x v="0"/>
    <n v="38"/>
    <m/>
    <n v="0.48"/>
    <x v="0"/>
    <m/>
    <s v="N"/>
    <m/>
    <m/>
    <m/>
    <s v="N"/>
    <s v="N"/>
    <s v="N"/>
    <s v="N"/>
    <s v="N"/>
    <s v="N"/>
    <s v="N"/>
    <s v="N"/>
    <s v="N"/>
    <s v="N"/>
    <m/>
    <m/>
  </r>
  <r>
    <x v="0"/>
    <x v="0"/>
    <x v="4"/>
    <x v="4"/>
    <n v="96"/>
    <x v="1"/>
    <x v="0"/>
    <n v="38"/>
    <m/>
    <n v="0.48"/>
    <x v="0"/>
    <m/>
    <s v="N"/>
    <m/>
    <m/>
    <m/>
    <s v="N"/>
    <s v="N"/>
    <s v="N"/>
    <s v="N"/>
    <s v="N"/>
    <s v="N"/>
    <s v="N"/>
    <s v="N"/>
    <s v="N"/>
    <s v="N"/>
    <m/>
    <m/>
  </r>
  <r>
    <x v="0"/>
    <x v="0"/>
    <x v="4"/>
    <x v="4"/>
    <n v="96"/>
    <x v="1"/>
    <x v="0"/>
    <n v="43"/>
    <m/>
    <n v="0.66"/>
    <x v="0"/>
    <m/>
    <s v="N"/>
    <m/>
    <m/>
    <m/>
    <s v="N"/>
    <s v="N"/>
    <s v="N"/>
    <s v="N"/>
    <s v="N"/>
    <s v="N"/>
    <s v="N"/>
    <s v="N"/>
    <s v="N"/>
    <s v="N"/>
    <m/>
    <m/>
  </r>
  <r>
    <x v="0"/>
    <x v="0"/>
    <x v="4"/>
    <x v="4"/>
    <n v="96"/>
    <x v="1"/>
    <x v="0"/>
    <n v="37"/>
    <m/>
    <n v="0.46"/>
    <x v="0"/>
    <m/>
    <s v="N"/>
    <m/>
    <m/>
    <m/>
    <s v="N"/>
    <s v="N"/>
    <s v="N"/>
    <s v="N"/>
    <s v="N"/>
    <s v="N"/>
    <s v="N"/>
    <s v="N"/>
    <s v="N"/>
    <s v="N"/>
    <m/>
    <m/>
  </r>
  <r>
    <x v="0"/>
    <x v="0"/>
    <x v="4"/>
    <x v="4"/>
    <n v="96"/>
    <x v="1"/>
    <x v="0"/>
    <n v="37"/>
    <m/>
    <n v="0.48"/>
    <x v="0"/>
    <m/>
    <s v="N"/>
    <m/>
    <m/>
    <m/>
    <s v="N"/>
    <s v="N"/>
    <s v="N"/>
    <s v="N"/>
    <s v="N"/>
    <s v="N"/>
    <s v="N"/>
    <s v="N"/>
    <s v="N"/>
    <s v="N"/>
    <m/>
    <m/>
  </r>
  <r>
    <x v="0"/>
    <x v="0"/>
    <x v="4"/>
    <x v="4"/>
    <n v="96"/>
    <x v="1"/>
    <x v="0"/>
    <n v="38"/>
    <m/>
    <n v="0.46"/>
    <x v="0"/>
    <m/>
    <s v="N"/>
    <m/>
    <m/>
    <m/>
    <s v="N"/>
    <s v="N"/>
    <s v="N"/>
    <s v="N"/>
    <s v="N"/>
    <s v="N"/>
    <s v="N"/>
    <s v="N"/>
    <s v="N"/>
    <s v="N"/>
    <m/>
    <m/>
  </r>
  <r>
    <x v="0"/>
    <x v="0"/>
    <x v="4"/>
    <x v="4"/>
    <n v="96"/>
    <x v="1"/>
    <x v="0"/>
    <n v="37"/>
    <m/>
    <n v="0.49"/>
    <x v="0"/>
    <m/>
    <s v="N"/>
    <m/>
    <m/>
    <m/>
    <s v="N"/>
    <s v="N"/>
    <s v="N"/>
    <s v="N"/>
    <s v="N"/>
    <s v="N"/>
    <s v="N"/>
    <s v="N"/>
    <s v="N"/>
    <s v="N"/>
    <m/>
    <m/>
  </r>
  <r>
    <x v="0"/>
    <x v="0"/>
    <x v="4"/>
    <x v="4"/>
    <n v="96"/>
    <x v="1"/>
    <x v="0"/>
    <n v="36"/>
    <m/>
    <n v="0.46"/>
    <x v="0"/>
    <m/>
    <s v="N"/>
    <m/>
    <m/>
    <m/>
    <s v="N"/>
    <s v="N"/>
    <s v="N"/>
    <s v="N"/>
    <s v="N"/>
    <s v="N"/>
    <s v="N"/>
    <s v="N"/>
    <s v="N"/>
    <s v="N"/>
    <m/>
    <m/>
  </r>
  <r>
    <x v="0"/>
    <x v="0"/>
    <x v="4"/>
    <x v="4"/>
    <n v="96"/>
    <x v="1"/>
    <x v="0"/>
    <n v="39"/>
    <m/>
    <n v="0.56000000000000005"/>
    <x v="0"/>
    <m/>
    <s v="N"/>
    <m/>
    <m/>
    <m/>
    <s v="N"/>
    <s v="N"/>
    <s v="N"/>
    <s v="N"/>
    <s v="N"/>
    <s v="N"/>
    <s v="N"/>
    <s v="N"/>
    <s v="N"/>
    <s v="N"/>
    <m/>
    <m/>
  </r>
  <r>
    <x v="0"/>
    <x v="0"/>
    <x v="4"/>
    <x v="4"/>
    <n v="96"/>
    <x v="1"/>
    <x v="0"/>
    <n v="37"/>
    <m/>
    <n v="0.46"/>
    <x v="0"/>
    <m/>
    <s v="N"/>
    <m/>
    <m/>
    <m/>
    <s v="N"/>
    <s v="N"/>
    <s v="N"/>
    <s v="N"/>
    <s v="N"/>
    <s v="N"/>
    <s v="N"/>
    <s v="N"/>
    <s v="N"/>
    <s v="N"/>
    <m/>
    <m/>
  </r>
  <r>
    <x v="0"/>
    <x v="0"/>
    <x v="4"/>
    <x v="4"/>
    <n v="96"/>
    <x v="1"/>
    <x v="0"/>
    <n v="37"/>
    <m/>
    <n v="0.47"/>
    <x v="0"/>
    <m/>
    <s v="N"/>
    <m/>
    <m/>
    <m/>
    <s v="N"/>
    <s v="N"/>
    <s v="N"/>
    <s v="N"/>
    <s v="N"/>
    <s v="N"/>
    <s v="N"/>
    <s v="N"/>
    <s v="N"/>
    <s v="N"/>
    <m/>
    <m/>
  </r>
  <r>
    <x v="0"/>
    <x v="0"/>
    <x v="4"/>
    <x v="4"/>
    <n v="96"/>
    <x v="1"/>
    <x v="0"/>
    <n v="37"/>
    <m/>
    <n v="0.43"/>
    <x v="0"/>
    <m/>
    <s v="N"/>
    <m/>
    <m/>
    <m/>
    <s v="N"/>
    <s v="N"/>
    <s v="N"/>
    <s v="N"/>
    <s v="N"/>
    <s v="N"/>
    <s v="N"/>
    <s v="N"/>
    <s v="N"/>
    <s v="N"/>
    <m/>
    <m/>
  </r>
  <r>
    <x v="0"/>
    <x v="0"/>
    <x v="4"/>
    <x v="4"/>
    <n v="96"/>
    <x v="1"/>
    <x v="0"/>
    <n v="39"/>
    <m/>
    <n v="0.56000000000000005"/>
    <x v="0"/>
    <m/>
    <s v="N"/>
    <m/>
    <m/>
    <m/>
    <s v="N"/>
    <s v="N"/>
    <s v="N"/>
    <s v="N"/>
    <s v="N"/>
    <s v="N"/>
    <s v="N"/>
    <s v="N"/>
    <s v="N"/>
    <s v="N"/>
    <m/>
    <m/>
  </r>
  <r>
    <x v="0"/>
    <x v="0"/>
    <x v="4"/>
    <x v="4"/>
    <n v="96"/>
    <x v="1"/>
    <x v="0"/>
    <n v="39"/>
    <m/>
    <n v="0.52"/>
    <x v="0"/>
    <m/>
    <s v="N"/>
    <m/>
    <m/>
    <m/>
    <s v="N"/>
    <s v="N"/>
    <s v="N"/>
    <s v="N"/>
    <s v="N"/>
    <s v="N"/>
    <s v="N"/>
    <s v="N"/>
    <s v="N"/>
    <s v="N"/>
    <m/>
    <m/>
  </r>
  <r>
    <x v="0"/>
    <x v="0"/>
    <x v="4"/>
    <x v="4"/>
    <n v="96"/>
    <x v="1"/>
    <x v="0"/>
    <n v="42"/>
    <m/>
    <n v="0.61"/>
    <x v="0"/>
    <m/>
    <s v="N"/>
    <m/>
    <m/>
    <m/>
    <s v="N"/>
    <s v="N"/>
    <s v="N"/>
    <s v="N"/>
    <s v="N"/>
    <s v="N"/>
    <s v="N"/>
    <s v="N"/>
    <s v="N"/>
    <s v="N"/>
    <m/>
    <m/>
  </r>
  <r>
    <x v="0"/>
    <x v="0"/>
    <x v="4"/>
    <x v="4"/>
    <n v="96"/>
    <x v="1"/>
    <x v="0"/>
    <n v="36"/>
    <m/>
    <n v="0.51"/>
    <x v="0"/>
    <m/>
    <s v="N"/>
    <m/>
    <m/>
    <m/>
    <s v="N"/>
    <s v="N"/>
    <s v="N"/>
    <s v="N"/>
    <s v="N"/>
    <s v="N"/>
    <s v="N"/>
    <s v="N"/>
    <s v="N"/>
    <s v="N"/>
    <m/>
    <m/>
  </r>
  <r>
    <x v="0"/>
    <x v="0"/>
    <x v="4"/>
    <x v="4"/>
    <n v="96"/>
    <x v="1"/>
    <x v="0"/>
    <n v="37"/>
    <m/>
    <n v="0.48"/>
    <x v="0"/>
    <m/>
    <s v="N"/>
    <m/>
    <m/>
    <m/>
    <s v="N"/>
    <s v="N"/>
    <s v="N"/>
    <s v="N"/>
    <s v="N"/>
    <s v="N"/>
    <s v="N"/>
    <s v="N"/>
    <s v="N"/>
    <s v="N"/>
    <m/>
    <m/>
  </r>
  <r>
    <x v="0"/>
    <x v="0"/>
    <x v="4"/>
    <x v="4"/>
    <n v="96"/>
    <x v="1"/>
    <x v="0"/>
    <n v="38"/>
    <m/>
    <n v="0.52"/>
    <x v="0"/>
    <m/>
    <s v="N"/>
    <m/>
    <m/>
    <m/>
    <s v="N"/>
    <s v="N"/>
    <s v="N"/>
    <s v="N"/>
    <s v="N"/>
    <s v="N"/>
    <s v="N"/>
    <s v="N"/>
    <s v="N"/>
    <s v="N"/>
    <m/>
    <m/>
  </r>
  <r>
    <x v="0"/>
    <x v="0"/>
    <x v="4"/>
    <x v="4"/>
    <n v="96"/>
    <x v="1"/>
    <x v="0"/>
    <n v="37"/>
    <m/>
    <n v="0.41"/>
    <x v="0"/>
    <m/>
    <s v="N"/>
    <m/>
    <m/>
    <m/>
    <s v="N"/>
    <s v="N"/>
    <s v="N"/>
    <s v="N"/>
    <s v="N"/>
    <s v="N"/>
    <s v="N"/>
    <s v="N"/>
    <s v="N"/>
    <s v="N"/>
    <m/>
    <m/>
  </r>
  <r>
    <x v="0"/>
    <x v="0"/>
    <x v="4"/>
    <x v="4"/>
    <n v="96"/>
    <x v="1"/>
    <x v="0"/>
    <n v="37"/>
    <m/>
    <n v="0.47"/>
    <x v="0"/>
    <m/>
    <s v="N"/>
    <m/>
    <m/>
    <m/>
    <s v="N"/>
    <s v="N"/>
    <s v="N"/>
    <s v="N"/>
    <s v="N"/>
    <s v="N"/>
    <s v="N"/>
    <s v="N"/>
    <s v="N"/>
    <s v="N"/>
    <m/>
    <m/>
  </r>
  <r>
    <x v="0"/>
    <x v="0"/>
    <x v="4"/>
    <x v="4"/>
    <n v="96"/>
    <x v="1"/>
    <x v="0"/>
    <n v="37"/>
    <m/>
    <n v="0.47"/>
    <x v="0"/>
    <m/>
    <s v="N"/>
    <m/>
    <m/>
    <m/>
    <s v="N"/>
    <s v="N"/>
    <s v="N"/>
    <s v="N"/>
    <s v="N"/>
    <s v="N"/>
    <s v="N"/>
    <s v="N"/>
    <s v="N"/>
    <s v="N"/>
    <m/>
    <m/>
  </r>
  <r>
    <x v="0"/>
    <x v="0"/>
    <x v="4"/>
    <x v="4"/>
    <n v="96"/>
    <x v="1"/>
    <x v="0"/>
    <n v="38"/>
    <m/>
    <n v="0.46"/>
    <x v="0"/>
    <m/>
    <s v="N"/>
    <m/>
    <m/>
    <m/>
    <s v="N"/>
    <s v="N"/>
    <s v="N"/>
    <s v="N"/>
    <s v="N"/>
    <s v="N"/>
    <s v="N"/>
    <s v="N"/>
    <s v="N"/>
    <s v="N"/>
    <m/>
    <m/>
  </r>
  <r>
    <x v="0"/>
    <x v="0"/>
    <x v="4"/>
    <x v="4"/>
    <n v="96"/>
    <x v="1"/>
    <x v="0"/>
    <n v="37"/>
    <m/>
    <n v="0.46"/>
    <x v="0"/>
    <m/>
    <s v="N"/>
    <m/>
    <m/>
    <m/>
    <s v="N"/>
    <s v="N"/>
    <s v="N"/>
    <s v="N"/>
    <s v="N"/>
    <s v="N"/>
    <s v="N"/>
    <s v="N"/>
    <s v="N"/>
    <s v="N"/>
    <m/>
    <m/>
  </r>
  <r>
    <x v="0"/>
    <x v="0"/>
    <x v="4"/>
    <x v="4"/>
    <n v="96"/>
    <x v="1"/>
    <x v="0"/>
    <n v="37"/>
    <m/>
    <n v="0.38"/>
    <x v="0"/>
    <m/>
    <s v="N"/>
    <m/>
    <m/>
    <m/>
    <s v="N"/>
    <s v="N"/>
    <s v="N"/>
    <s v="N"/>
    <s v="N"/>
    <s v="N"/>
    <s v="N"/>
    <s v="N"/>
    <s v="N"/>
    <s v="N"/>
    <m/>
    <m/>
  </r>
  <r>
    <x v="0"/>
    <x v="0"/>
    <x v="4"/>
    <x v="4"/>
    <n v="96"/>
    <x v="1"/>
    <x v="0"/>
    <n v="41"/>
    <m/>
    <n v="0.51"/>
    <x v="0"/>
    <m/>
    <s v="N"/>
    <m/>
    <m/>
    <m/>
    <s v="N"/>
    <s v="N"/>
    <s v="N"/>
    <s v="N"/>
    <s v="N"/>
    <s v="N"/>
    <s v="N"/>
    <s v="N"/>
    <s v="N"/>
    <s v="N"/>
    <m/>
    <m/>
  </r>
  <r>
    <x v="0"/>
    <x v="0"/>
    <x v="4"/>
    <x v="4"/>
    <n v="96"/>
    <x v="1"/>
    <x v="0"/>
    <n v="37"/>
    <m/>
    <n v="0.45"/>
    <x v="0"/>
    <m/>
    <s v="N"/>
    <m/>
    <m/>
    <m/>
    <s v="N"/>
    <s v="N"/>
    <s v="N"/>
    <s v="N"/>
    <s v="N"/>
    <s v="N"/>
    <s v="N"/>
    <s v="N"/>
    <s v="N"/>
    <s v="N"/>
    <m/>
    <m/>
  </r>
  <r>
    <x v="0"/>
    <x v="0"/>
    <x v="4"/>
    <x v="4"/>
    <n v="96"/>
    <x v="1"/>
    <x v="0"/>
    <n v="39"/>
    <m/>
    <n v="0.45"/>
    <x v="0"/>
    <m/>
    <s v="N"/>
    <m/>
    <m/>
    <m/>
    <s v="N"/>
    <s v="N"/>
    <s v="N"/>
    <s v="N"/>
    <s v="N"/>
    <s v="N"/>
    <s v="N"/>
    <s v="N"/>
    <s v="N"/>
    <s v="N"/>
    <m/>
    <m/>
  </r>
  <r>
    <x v="0"/>
    <x v="0"/>
    <x v="4"/>
    <x v="4"/>
    <n v="96"/>
    <x v="1"/>
    <x v="0"/>
    <n v="39"/>
    <m/>
    <n v="0.5"/>
    <x v="0"/>
    <m/>
    <s v="N"/>
    <m/>
    <m/>
    <m/>
    <s v="N"/>
    <s v="N"/>
    <s v="N"/>
    <s v="N"/>
    <s v="N"/>
    <s v="N"/>
    <s v="N"/>
    <s v="N"/>
    <s v="N"/>
    <s v="N"/>
    <m/>
    <m/>
  </r>
  <r>
    <x v="0"/>
    <x v="0"/>
    <x v="4"/>
    <x v="4"/>
    <n v="96"/>
    <x v="1"/>
    <x v="1"/>
    <n v="65"/>
    <m/>
    <n v="2.85"/>
    <x v="0"/>
    <m/>
    <s v="N"/>
    <m/>
    <m/>
    <m/>
    <s v="N"/>
    <s v="N"/>
    <s v="N"/>
    <s v="N"/>
    <s v="N"/>
    <s v="N"/>
    <s v="N"/>
    <s v="N"/>
    <s v="N"/>
    <s v="N"/>
    <m/>
    <m/>
  </r>
  <r>
    <x v="0"/>
    <x v="0"/>
    <x v="4"/>
    <x v="4"/>
    <n v="96"/>
    <x v="1"/>
    <x v="1"/>
    <n v="64"/>
    <m/>
    <n v="2.48"/>
    <x v="0"/>
    <m/>
    <s v="N"/>
    <m/>
    <m/>
    <m/>
    <s v="N"/>
    <s v="N"/>
    <s v="N"/>
    <s v="N"/>
    <s v="N"/>
    <s v="N"/>
    <s v="N"/>
    <s v="N"/>
    <s v="N"/>
    <s v="N"/>
    <m/>
    <m/>
  </r>
  <r>
    <x v="0"/>
    <x v="0"/>
    <x v="4"/>
    <x v="4"/>
    <n v="96"/>
    <x v="0"/>
    <x v="0"/>
    <n v="39"/>
    <m/>
    <n v="0.44"/>
    <x v="0"/>
    <m/>
    <s v="N"/>
    <m/>
    <m/>
    <m/>
    <s v="N"/>
    <s v="N"/>
    <s v="N"/>
    <s v="N"/>
    <s v="N"/>
    <s v="N"/>
    <s v="N"/>
    <s v="N"/>
    <s v="N"/>
    <s v="N"/>
    <m/>
    <m/>
  </r>
  <r>
    <x v="0"/>
    <x v="0"/>
    <x v="4"/>
    <x v="4"/>
    <n v="96"/>
    <x v="0"/>
    <x v="0"/>
    <n v="39"/>
    <m/>
    <n v="0.42"/>
    <x v="0"/>
    <m/>
    <s v="N"/>
    <m/>
    <m/>
    <m/>
    <s v="N"/>
    <s v="N"/>
    <s v="N"/>
    <s v="N"/>
    <s v="N"/>
    <s v="N"/>
    <s v="N"/>
    <s v="N"/>
    <s v="N"/>
    <s v="N"/>
    <m/>
    <m/>
  </r>
  <r>
    <x v="0"/>
    <x v="0"/>
    <x v="4"/>
    <x v="4"/>
    <n v="96"/>
    <x v="0"/>
    <x v="0"/>
    <n v="38"/>
    <m/>
    <n v="0.31"/>
    <x v="0"/>
    <m/>
    <s v="N"/>
    <m/>
    <m/>
    <m/>
    <s v="N"/>
    <s v="N"/>
    <s v="N"/>
    <s v="N"/>
    <s v="N"/>
    <s v="N"/>
    <s v="N"/>
    <s v="N"/>
    <s v="N"/>
    <s v="N"/>
    <m/>
    <m/>
  </r>
  <r>
    <x v="0"/>
    <x v="0"/>
    <x v="4"/>
    <x v="4"/>
    <n v="96"/>
    <x v="0"/>
    <x v="0"/>
    <n v="38"/>
    <m/>
    <n v="0.48"/>
    <x v="0"/>
    <m/>
    <s v="N"/>
    <m/>
    <m/>
    <m/>
    <s v="N"/>
    <s v="N"/>
    <s v="N"/>
    <s v="N"/>
    <s v="N"/>
    <s v="N"/>
    <s v="N"/>
    <s v="N"/>
    <s v="N"/>
    <s v="N"/>
    <m/>
    <m/>
  </r>
  <r>
    <x v="0"/>
    <x v="0"/>
    <x v="4"/>
    <x v="4"/>
    <n v="96"/>
    <x v="0"/>
    <x v="0"/>
    <n v="40"/>
    <m/>
    <n v="0.49"/>
    <x v="0"/>
    <m/>
    <s v="N"/>
    <m/>
    <m/>
    <m/>
    <s v="N"/>
    <s v="N"/>
    <s v="N"/>
    <s v="N"/>
    <s v="N"/>
    <s v="N"/>
    <s v="N"/>
    <s v="N"/>
    <s v="N"/>
    <s v="N"/>
    <m/>
    <m/>
  </r>
  <r>
    <x v="0"/>
    <x v="0"/>
    <x v="4"/>
    <x v="4"/>
    <n v="96"/>
    <x v="0"/>
    <x v="0"/>
    <n v="38"/>
    <m/>
    <n v="0.5"/>
    <x v="0"/>
    <m/>
    <s v="N"/>
    <m/>
    <m/>
    <m/>
    <s v="N"/>
    <s v="N"/>
    <s v="N"/>
    <s v="N"/>
    <s v="N"/>
    <s v="N"/>
    <s v="N"/>
    <s v="N"/>
    <s v="N"/>
    <s v="N"/>
    <m/>
    <m/>
  </r>
  <r>
    <x v="0"/>
    <x v="0"/>
    <x v="4"/>
    <x v="4"/>
    <n v="96"/>
    <x v="0"/>
    <x v="0"/>
    <n v="39"/>
    <m/>
    <n v="0.51"/>
    <x v="0"/>
    <m/>
    <s v="N"/>
    <m/>
    <m/>
    <m/>
    <s v="N"/>
    <s v="N"/>
    <s v="N"/>
    <s v="N"/>
    <s v="N"/>
    <s v="N"/>
    <s v="N"/>
    <s v="N"/>
    <s v="N"/>
    <s v="N"/>
    <m/>
    <m/>
  </r>
  <r>
    <x v="0"/>
    <x v="0"/>
    <x v="4"/>
    <x v="4"/>
    <n v="96"/>
    <x v="0"/>
    <x v="0"/>
    <n v="38"/>
    <m/>
    <n v="0.4"/>
    <x v="0"/>
    <m/>
    <s v="N"/>
    <m/>
    <m/>
    <m/>
    <s v="N"/>
    <s v="N"/>
    <s v="N"/>
    <s v="N"/>
    <s v="N"/>
    <s v="N"/>
    <s v="N"/>
    <s v="N"/>
    <s v="N"/>
    <s v="N"/>
    <m/>
    <m/>
  </r>
  <r>
    <x v="0"/>
    <x v="0"/>
    <x v="4"/>
    <x v="4"/>
    <n v="96"/>
    <x v="0"/>
    <x v="0"/>
    <n v="37"/>
    <m/>
    <n v="0.45"/>
    <x v="0"/>
    <m/>
    <s v="N"/>
    <m/>
    <m/>
    <m/>
    <s v="N"/>
    <s v="N"/>
    <s v="N"/>
    <s v="N"/>
    <s v="N"/>
    <s v="N"/>
    <s v="N"/>
    <s v="N"/>
    <s v="N"/>
    <s v="N"/>
    <m/>
    <m/>
  </r>
  <r>
    <x v="0"/>
    <x v="0"/>
    <x v="4"/>
    <x v="4"/>
    <n v="96"/>
    <x v="3"/>
    <x v="2"/>
    <n v="78"/>
    <m/>
    <n v="4.57"/>
    <x v="0"/>
    <m/>
    <s v="N"/>
    <m/>
    <m/>
    <m/>
    <s v="N"/>
    <s v="N"/>
    <s v="N"/>
    <s v="N"/>
    <s v="N"/>
    <s v="N"/>
    <s v="N"/>
    <s v="N"/>
    <s v="N"/>
    <s v="N"/>
    <m/>
    <m/>
  </r>
  <r>
    <x v="0"/>
    <x v="0"/>
    <x v="4"/>
    <x v="4"/>
    <n v="96"/>
    <x v="2"/>
    <x v="0"/>
    <n v="44"/>
    <n v="6"/>
    <n v="0.82"/>
    <x v="0"/>
    <m/>
    <s v="N"/>
    <m/>
    <s v="P9601"/>
    <s v="P9601"/>
    <s v="Y"/>
    <s v="N"/>
    <s v="N"/>
    <s v="N"/>
    <s v="N"/>
    <s v="N"/>
    <s v="N"/>
    <s v="N"/>
    <s v="N"/>
    <s v="N"/>
    <m/>
    <s v="lethal samples and official clinical signs started this day (but fish were noted previously for wounds etc.). Height measured along operculum this day."/>
  </r>
  <r>
    <x v="0"/>
    <x v="0"/>
    <x v="4"/>
    <x v="4"/>
    <n v="96"/>
    <x v="2"/>
    <x v="0"/>
    <n v="42"/>
    <n v="6"/>
    <n v="0.63"/>
    <x v="0"/>
    <m/>
    <s v="N"/>
    <m/>
    <s v="P9602"/>
    <s v="P9602"/>
    <s v="Y"/>
    <s v="N"/>
    <s v="N"/>
    <s v="N"/>
    <s v="N"/>
    <s v="N"/>
    <s v="N"/>
    <s v="N"/>
    <s v="N"/>
    <s v="N"/>
    <m/>
    <m/>
  </r>
  <r>
    <x v="0"/>
    <x v="0"/>
    <x v="4"/>
    <x v="4"/>
    <n v="96"/>
    <x v="2"/>
    <x v="0"/>
    <n v="43"/>
    <n v="6"/>
    <n v="0.64"/>
    <x v="0"/>
    <m/>
    <s v="N"/>
    <m/>
    <s v="P9603"/>
    <s v="P9603"/>
    <s v="Y"/>
    <s v="N"/>
    <s v="N"/>
    <s v="N"/>
    <s v="N"/>
    <s v="N"/>
    <s v="N"/>
    <s v="N"/>
    <s v="N"/>
    <s v="N"/>
    <m/>
    <m/>
  </r>
  <r>
    <x v="0"/>
    <x v="0"/>
    <x v="4"/>
    <x v="4"/>
    <n v="96"/>
    <x v="2"/>
    <x v="0"/>
    <n v="43"/>
    <n v="5"/>
    <n v="0.63"/>
    <x v="0"/>
    <m/>
    <s v="N"/>
    <m/>
    <s v="P9604"/>
    <s v="P9604"/>
    <s v="Y"/>
    <s v="N"/>
    <s v="N"/>
    <s v="N"/>
    <s v="N"/>
    <s v="N"/>
    <s v="N"/>
    <s v="N"/>
    <s v="N"/>
    <s v="N"/>
    <m/>
    <m/>
  </r>
  <r>
    <x v="0"/>
    <x v="0"/>
    <x v="4"/>
    <x v="4"/>
    <n v="96"/>
    <x v="2"/>
    <x v="0"/>
    <n v="41"/>
    <n v="6"/>
    <n v="0.6"/>
    <x v="0"/>
    <m/>
    <s v="N"/>
    <m/>
    <s v="P9605"/>
    <s v="P9605"/>
    <s v="Y"/>
    <s v="N"/>
    <s v="N"/>
    <s v="N"/>
    <s v="N"/>
    <s v="N"/>
    <s v="N"/>
    <s v="N"/>
    <s v="N"/>
    <s v="N"/>
    <m/>
    <m/>
  </r>
  <r>
    <x v="0"/>
    <x v="0"/>
    <x v="4"/>
    <x v="4"/>
    <n v="96"/>
    <x v="2"/>
    <x v="0"/>
    <n v="40"/>
    <n v="6"/>
    <n v="0.46"/>
    <x v="0"/>
    <m/>
    <s v="N"/>
    <m/>
    <s v="P9606"/>
    <s v="P9606"/>
    <s v="Y"/>
    <s v="N"/>
    <s v="N"/>
    <s v="N"/>
    <s v="N"/>
    <s v="N"/>
    <s v="N"/>
    <s v="N"/>
    <s v="N"/>
    <s v="N"/>
    <m/>
    <s v="Possible coho"/>
  </r>
  <r>
    <x v="0"/>
    <x v="0"/>
    <x v="4"/>
    <x v="4"/>
    <n v="96"/>
    <x v="2"/>
    <x v="0"/>
    <n v="40"/>
    <n v="5"/>
    <n v="0.49"/>
    <x v="0"/>
    <m/>
    <s v="N"/>
    <m/>
    <s v="P9607"/>
    <s v="P9607"/>
    <s v="Y"/>
    <s v="N"/>
    <s v="N"/>
    <s v="N"/>
    <s v="N"/>
    <s v="N"/>
    <s v="N"/>
    <s v="N"/>
    <s v="N"/>
    <s v="N"/>
    <m/>
    <s v="Fish put in buckets ~9:45am and finished lethals 11am. "/>
  </r>
  <r>
    <x v="0"/>
    <x v="0"/>
    <x v="4"/>
    <x v="4"/>
    <n v="96"/>
    <x v="2"/>
    <x v="0"/>
    <n v="39"/>
    <m/>
    <n v="0.5"/>
    <x v="0"/>
    <m/>
    <s v="N"/>
    <m/>
    <m/>
    <m/>
    <s v="N"/>
    <s v="N"/>
    <s v="N"/>
    <s v="N"/>
    <s v="N"/>
    <s v="N"/>
    <s v="N"/>
    <s v="N"/>
    <s v="N"/>
    <s v="N"/>
    <m/>
    <m/>
  </r>
  <r>
    <x v="0"/>
    <x v="0"/>
    <x v="4"/>
    <x v="4"/>
    <n v="96"/>
    <x v="2"/>
    <x v="0"/>
    <n v="39"/>
    <m/>
    <n v="0.52"/>
    <x v="0"/>
    <m/>
    <s v="N"/>
    <m/>
    <m/>
    <m/>
    <s v="N"/>
    <s v="N"/>
    <s v="N"/>
    <s v="N"/>
    <s v="N"/>
    <s v="N"/>
    <s v="N"/>
    <s v="N"/>
    <s v="N"/>
    <s v="N"/>
    <m/>
    <m/>
  </r>
  <r>
    <x v="0"/>
    <x v="0"/>
    <x v="4"/>
    <x v="4"/>
    <n v="96"/>
    <x v="2"/>
    <x v="0"/>
    <n v="39"/>
    <m/>
    <n v="0.5"/>
    <x v="0"/>
    <m/>
    <s v="N"/>
    <m/>
    <m/>
    <m/>
    <s v="N"/>
    <s v="N"/>
    <s v="N"/>
    <s v="N"/>
    <s v="N"/>
    <s v="N"/>
    <s v="N"/>
    <s v="N"/>
    <s v="N"/>
    <s v="N"/>
    <m/>
    <m/>
  </r>
  <r>
    <x v="0"/>
    <x v="0"/>
    <x v="4"/>
    <x v="4"/>
    <n v="96"/>
    <x v="2"/>
    <x v="0"/>
    <n v="40"/>
    <m/>
    <n v="0.5"/>
    <x v="0"/>
    <m/>
    <s v="N"/>
    <m/>
    <m/>
    <m/>
    <s v="N"/>
    <s v="N"/>
    <s v="N"/>
    <s v="N"/>
    <s v="N"/>
    <s v="N"/>
    <s v="N"/>
    <s v="N"/>
    <s v="N"/>
    <s v="N"/>
    <m/>
    <m/>
  </r>
  <r>
    <x v="0"/>
    <x v="0"/>
    <x v="4"/>
    <x v="4"/>
    <n v="96"/>
    <x v="2"/>
    <x v="0"/>
    <n v="41"/>
    <m/>
    <n v="0.53"/>
    <x v="0"/>
    <m/>
    <s v="N"/>
    <m/>
    <m/>
    <m/>
    <s v="N"/>
    <s v="N"/>
    <s v="N"/>
    <s v="N"/>
    <s v="N"/>
    <s v="N"/>
    <s v="N"/>
    <s v="N"/>
    <s v="N"/>
    <s v="N"/>
    <m/>
    <m/>
  </r>
  <r>
    <x v="0"/>
    <x v="0"/>
    <x v="4"/>
    <x v="4"/>
    <n v="96"/>
    <x v="2"/>
    <x v="0"/>
    <n v="40"/>
    <m/>
    <n v="0.48"/>
    <x v="0"/>
    <m/>
    <s v="N"/>
    <m/>
    <m/>
    <m/>
    <s v="N"/>
    <s v="N"/>
    <s v="N"/>
    <s v="N"/>
    <s v="N"/>
    <s v="N"/>
    <s v="N"/>
    <s v="N"/>
    <s v="N"/>
    <s v="N"/>
    <m/>
    <m/>
  </r>
  <r>
    <x v="0"/>
    <x v="0"/>
    <x v="4"/>
    <x v="4"/>
    <n v="96"/>
    <x v="2"/>
    <x v="0"/>
    <n v="42"/>
    <m/>
    <n v="0.62"/>
    <x v="0"/>
    <m/>
    <s v="N"/>
    <m/>
    <m/>
    <m/>
    <s v="N"/>
    <s v="N"/>
    <s v="N"/>
    <s v="N"/>
    <s v="N"/>
    <s v="N"/>
    <s v="N"/>
    <s v="N"/>
    <s v="N"/>
    <s v="N"/>
    <m/>
    <m/>
  </r>
  <r>
    <x v="0"/>
    <x v="0"/>
    <x v="4"/>
    <x v="4"/>
    <n v="96"/>
    <x v="2"/>
    <x v="0"/>
    <n v="44"/>
    <m/>
    <n v="0.64"/>
    <x v="0"/>
    <m/>
    <s v="N"/>
    <m/>
    <m/>
    <m/>
    <s v="N"/>
    <s v="N"/>
    <s v="N"/>
    <s v="N"/>
    <s v="N"/>
    <s v="N"/>
    <s v="N"/>
    <s v="N"/>
    <s v="N"/>
    <s v="N"/>
    <m/>
    <m/>
  </r>
  <r>
    <x v="0"/>
    <x v="0"/>
    <x v="4"/>
    <x v="4"/>
    <n v="96"/>
    <x v="2"/>
    <x v="0"/>
    <n v="43"/>
    <m/>
    <n v="0.64"/>
    <x v="0"/>
    <m/>
    <s v="N"/>
    <m/>
    <m/>
    <m/>
    <s v="N"/>
    <s v="N"/>
    <s v="N"/>
    <s v="N"/>
    <s v="N"/>
    <s v="N"/>
    <s v="N"/>
    <s v="N"/>
    <s v="N"/>
    <s v="N"/>
    <m/>
    <m/>
  </r>
  <r>
    <x v="0"/>
    <x v="0"/>
    <x v="4"/>
    <x v="4"/>
    <n v="96"/>
    <x v="2"/>
    <x v="0"/>
    <n v="42"/>
    <m/>
    <n v="0.56000000000000005"/>
    <x v="0"/>
    <m/>
    <s v="N"/>
    <m/>
    <m/>
    <m/>
    <s v="N"/>
    <s v="N"/>
    <s v="N"/>
    <s v="N"/>
    <s v="N"/>
    <s v="N"/>
    <s v="N"/>
    <s v="N"/>
    <s v="N"/>
    <s v="Y"/>
    <m/>
    <s v="Looks like a squeeze mark on tail - skin not broken but clearly got caught on something"/>
  </r>
  <r>
    <x v="0"/>
    <x v="0"/>
    <x v="4"/>
    <x v="4"/>
    <n v="96"/>
    <x v="2"/>
    <x v="0"/>
    <n v="43"/>
    <m/>
    <n v="0.63"/>
    <x v="0"/>
    <m/>
    <s v="N"/>
    <m/>
    <m/>
    <m/>
    <s v="N"/>
    <s v="N"/>
    <s v="N"/>
    <s v="N"/>
    <s v="N"/>
    <s v="N"/>
    <s v="N"/>
    <s v="N"/>
    <s v="N"/>
    <s v="N"/>
    <m/>
    <m/>
  </r>
  <r>
    <x v="0"/>
    <x v="0"/>
    <x v="4"/>
    <x v="4"/>
    <n v="96"/>
    <x v="2"/>
    <x v="0"/>
    <n v="39"/>
    <m/>
    <n v="0.52"/>
    <x v="0"/>
    <m/>
    <s v="N"/>
    <m/>
    <m/>
    <m/>
    <s v="N"/>
    <s v="N"/>
    <s v="N"/>
    <s v="N"/>
    <s v="N"/>
    <s v="N"/>
    <s v="N"/>
    <s v="N"/>
    <s v="N"/>
    <s v="N"/>
    <m/>
    <m/>
  </r>
  <r>
    <x v="0"/>
    <x v="0"/>
    <x v="4"/>
    <x v="4"/>
    <n v="96"/>
    <x v="2"/>
    <x v="0"/>
    <n v="42"/>
    <m/>
    <n v="0.62"/>
    <x v="0"/>
    <m/>
    <s v="N"/>
    <m/>
    <m/>
    <m/>
    <s v="N"/>
    <s v="N"/>
    <s v="N"/>
    <s v="N"/>
    <s v="N"/>
    <s v="N"/>
    <s v="N"/>
    <s v="N"/>
    <s v="N"/>
    <s v="N"/>
    <m/>
    <m/>
  </r>
  <r>
    <x v="0"/>
    <x v="0"/>
    <x v="4"/>
    <x v="4"/>
    <n v="96"/>
    <x v="2"/>
    <x v="0"/>
    <n v="39"/>
    <m/>
    <n v="0.52"/>
    <x v="0"/>
    <m/>
    <s v="N"/>
    <m/>
    <m/>
    <m/>
    <s v="N"/>
    <s v="N"/>
    <s v="N"/>
    <s v="N"/>
    <s v="N"/>
    <s v="N"/>
    <s v="N"/>
    <s v="N"/>
    <s v="N"/>
    <s v="N"/>
    <m/>
    <m/>
  </r>
  <r>
    <x v="0"/>
    <x v="0"/>
    <x v="4"/>
    <x v="4"/>
    <n v="96"/>
    <x v="2"/>
    <x v="0"/>
    <n v="43"/>
    <m/>
    <n v="0.52"/>
    <x v="0"/>
    <m/>
    <s v="N"/>
    <m/>
    <m/>
    <m/>
    <s v="N"/>
    <s v="N"/>
    <s v="N"/>
    <s v="N"/>
    <s v="N"/>
    <s v="N"/>
    <s v="N"/>
    <s v="N"/>
    <s v="N"/>
    <s v="N"/>
    <m/>
    <m/>
  </r>
  <r>
    <x v="0"/>
    <x v="0"/>
    <x v="4"/>
    <x v="4"/>
    <n v="96"/>
    <x v="2"/>
    <x v="0"/>
    <n v="39"/>
    <m/>
    <n v="0.55000000000000004"/>
    <x v="0"/>
    <m/>
    <s v="N"/>
    <m/>
    <m/>
    <m/>
    <s v="N"/>
    <s v="N"/>
    <s v="N"/>
    <s v="N"/>
    <s v="N"/>
    <s v="N"/>
    <s v="N"/>
    <s v="N"/>
    <s v="N"/>
    <s v="N"/>
    <m/>
    <m/>
  </r>
  <r>
    <x v="0"/>
    <x v="0"/>
    <x v="4"/>
    <x v="4"/>
    <n v="96"/>
    <x v="2"/>
    <x v="0"/>
    <n v="43"/>
    <m/>
    <n v="0.65"/>
    <x v="0"/>
    <m/>
    <s v="N"/>
    <m/>
    <m/>
    <m/>
    <s v="N"/>
    <s v="N"/>
    <s v="N"/>
    <s v="N"/>
    <s v="N"/>
    <s v="N"/>
    <s v="N"/>
    <s v="N"/>
    <s v="N"/>
    <s v="N"/>
    <m/>
    <m/>
  </r>
  <r>
    <x v="0"/>
    <x v="0"/>
    <x v="4"/>
    <x v="4"/>
    <n v="96"/>
    <x v="2"/>
    <x v="0"/>
    <n v="38"/>
    <m/>
    <n v="0.47"/>
    <x v="0"/>
    <m/>
    <s v="N"/>
    <m/>
    <m/>
    <m/>
    <s v="N"/>
    <s v="N"/>
    <s v="N"/>
    <s v="N"/>
    <s v="N"/>
    <s v="N"/>
    <s v="N"/>
    <s v="N"/>
    <s v="N"/>
    <s v="N"/>
    <m/>
    <m/>
  </r>
  <r>
    <x v="0"/>
    <x v="0"/>
    <x v="4"/>
    <x v="4"/>
    <n v="96"/>
    <x v="2"/>
    <x v="0"/>
    <n v="38"/>
    <m/>
    <n v="0.49"/>
    <x v="0"/>
    <m/>
    <s v="N"/>
    <m/>
    <m/>
    <m/>
    <s v="N"/>
    <s v="N"/>
    <s v="N"/>
    <s v="N"/>
    <s v="N"/>
    <s v="N"/>
    <s v="N"/>
    <s v="N"/>
    <s v="N"/>
    <s v="N"/>
    <m/>
    <m/>
  </r>
  <r>
    <x v="0"/>
    <x v="0"/>
    <x v="4"/>
    <x v="4"/>
    <n v="96"/>
    <x v="2"/>
    <x v="0"/>
    <n v="39"/>
    <m/>
    <n v="0.51"/>
    <x v="0"/>
    <m/>
    <s v="N"/>
    <m/>
    <m/>
    <m/>
    <s v="N"/>
    <s v="N"/>
    <s v="N"/>
    <s v="N"/>
    <s v="N"/>
    <s v="N"/>
    <s v="N"/>
    <s v="N"/>
    <s v="N"/>
    <s v="N"/>
    <m/>
    <m/>
  </r>
  <r>
    <x v="0"/>
    <x v="0"/>
    <x v="5"/>
    <x v="5"/>
    <n v="103"/>
    <x v="1"/>
    <x v="0"/>
    <n v="35"/>
    <m/>
    <n v="0.4"/>
    <x v="0"/>
    <m/>
    <s v="N"/>
    <m/>
    <m/>
    <m/>
    <s v="N"/>
    <s v="N"/>
    <s v="N"/>
    <s v="N"/>
    <s v="N"/>
    <s v="N"/>
    <s v="N"/>
    <s v="N"/>
    <s v="N"/>
    <s v="N"/>
    <m/>
    <m/>
  </r>
  <r>
    <x v="0"/>
    <x v="0"/>
    <x v="5"/>
    <x v="5"/>
    <n v="103"/>
    <x v="1"/>
    <x v="0"/>
    <n v="38"/>
    <m/>
    <n v="0.49"/>
    <x v="0"/>
    <m/>
    <s v="N"/>
    <m/>
    <m/>
    <m/>
    <s v="N"/>
    <s v="N"/>
    <s v="N"/>
    <s v="N"/>
    <s v="N"/>
    <s v="N"/>
    <s v="N"/>
    <s v="N"/>
    <s v="N"/>
    <s v="N"/>
    <m/>
    <m/>
  </r>
  <r>
    <x v="0"/>
    <x v="0"/>
    <x v="5"/>
    <x v="5"/>
    <n v="103"/>
    <x v="1"/>
    <x v="0"/>
    <n v="38"/>
    <m/>
    <n v="0.47"/>
    <x v="0"/>
    <m/>
    <s v="N"/>
    <m/>
    <m/>
    <m/>
    <s v="N"/>
    <s v="N"/>
    <s v="N"/>
    <s v="N"/>
    <s v="N"/>
    <s v="N"/>
    <s v="N"/>
    <s v="N"/>
    <s v="N"/>
    <s v="N"/>
    <m/>
    <m/>
  </r>
  <r>
    <x v="0"/>
    <x v="0"/>
    <x v="5"/>
    <x v="5"/>
    <n v="103"/>
    <x v="1"/>
    <x v="0"/>
    <n v="38"/>
    <m/>
    <n v="0.47"/>
    <x v="0"/>
    <m/>
    <s v="N"/>
    <m/>
    <m/>
    <m/>
    <s v="N"/>
    <s v="N"/>
    <s v="N"/>
    <s v="N"/>
    <s v="N"/>
    <s v="N"/>
    <s v="N"/>
    <s v="N"/>
    <s v="N"/>
    <s v="N"/>
    <m/>
    <m/>
  </r>
  <r>
    <x v="0"/>
    <x v="0"/>
    <x v="5"/>
    <x v="5"/>
    <n v="103"/>
    <x v="1"/>
    <x v="0"/>
    <n v="37"/>
    <m/>
    <n v="0.46"/>
    <x v="0"/>
    <m/>
    <s v="N"/>
    <m/>
    <m/>
    <m/>
    <s v="N"/>
    <s v="N"/>
    <s v="N"/>
    <s v="N"/>
    <s v="N"/>
    <s v="N"/>
    <s v="N"/>
    <s v="N"/>
    <s v="N"/>
    <s v="N"/>
    <m/>
    <m/>
  </r>
  <r>
    <x v="0"/>
    <x v="0"/>
    <x v="5"/>
    <x v="5"/>
    <n v="103"/>
    <x v="1"/>
    <x v="0"/>
    <n v="39"/>
    <m/>
    <n v="0.54"/>
    <x v="0"/>
    <m/>
    <s v="N"/>
    <m/>
    <m/>
    <m/>
    <s v="N"/>
    <s v="N"/>
    <s v="N"/>
    <s v="N"/>
    <s v="N"/>
    <s v="N"/>
    <s v="N"/>
    <s v="N"/>
    <s v="N"/>
    <s v="N"/>
    <m/>
    <m/>
  </r>
  <r>
    <x v="0"/>
    <x v="0"/>
    <x v="5"/>
    <x v="5"/>
    <n v="103"/>
    <x v="1"/>
    <x v="0"/>
    <n v="39"/>
    <m/>
    <n v="0.43"/>
    <x v="0"/>
    <m/>
    <s v="N"/>
    <m/>
    <m/>
    <m/>
    <s v="N"/>
    <s v="N"/>
    <s v="N"/>
    <s v="N"/>
    <s v="N"/>
    <s v="N"/>
    <s v="N"/>
    <s v="N"/>
    <s v="N"/>
    <s v="N"/>
    <m/>
    <m/>
  </r>
  <r>
    <x v="0"/>
    <x v="0"/>
    <x v="5"/>
    <x v="5"/>
    <n v="103"/>
    <x v="1"/>
    <x v="0"/>
    <n v="37"/>
    <m/>
    <n v="0.46"/>
    <x v="0"/>
    <m/>
    <s v="N"/>
    <m/>
    <m/>
    <m/>
    <s v="N"/>
    <s v="N"/>
    <s v="N"/>
    <s v="N"/>
    <s v="N"/>
    <s v="N"/>
    <s v="N"/>
    <s v="N"/>
    <s v="N"/>
    <s v="N"/>
    <m/>
    <m/>
  </r>
  <r>
    <x v="0"/>
    <x v="0"/>
    <x v="5"/>
    <x v="5"/>
    <n v="103"/>
    <x v="1"/>
    <x v="0"/>
    <n v="36"/>
    <m/>
    <n v="0.43"/>
    <x v="0"/>
    <m/>
    <s v="N"/>
    <m/>
    <m/>
    <m/>
    <s v="N"/>
    <s v="N"/>
    <s v="N"/>
    <s v="N"/>
    <s v="N"/>
    <s v="N"/>
    <s v="N"/>
    <s v="N"/>
    <s v="N"/>
    <s v="N"/>
    <m/>
    <m/>
  </r>
  <r>
    <x v="0"/>
    <x v="0"/>
    <x v="5"/>
    <x v="5"/>
    <n v="103"/>
    <x v="1"/>
    <x v="0"/>
    <n v="38"/>
    <m/>
    <n v="0.48"/>
    <x v="0"/>
    <m/>
    <s v="N"/>
    <m/>
    <m/>
    <m/>
    <s v="N"/>
    <s v="N"/>
    <s v="N"/>
    <s v="N"/>
    <s v="N"/>
    <s v="N"/>
    <s v="N"/>
    <s v="N"/>
    <s v="N"/>
    <s v="N"/>
    <m/>
    <m/>
  </r>
  <r>
    <x v="0"/>
    <x v="0"/>
    <x v="5"/>
    <x v="5"/>
    <n v="103"/>
    <x v="1"/>
    <x v="0"/>
    <n v="38"/>
    <m/>
    <n v="0.5"/>
    <x v="0"/>
    <m/>
    <s v="N"/>
    <m/>
    <m/>
    <m/>
    <s v="N"/>
    <s v="N"/>
    <s v="N"/>
    <s v="N"/>
    <s v="N"/>
    <s v="N"/>
    <s v="N"/>
    <s v="N"/>
    <s v="N"/>
    <s v="N"/>
    <m/>
    <m/>
  </r>
  <r>
    <x v="0"/>
    <x v="0"/>
    <x v="5"/>
    <x v="5"/>
    <n v="103"/>
    <x v="1"/>
    <x v="0"/>
    <n v="39"/>
    <m/>
    <n v="0.5"/>
    <x v="0"/>
    <m/>
    <s v="N"/>
    <m/>
    <m/>
    <m/>
    <s v="N"/>
    <s v="N"/>
    <s v="N"/>
    <s v="N"/>
    <s v="N"/>
    <s v="N"/>
    <s v="N"/>
    <s v="N"/>
    <s v="N"/>
    <s v="N"/>
    <m/>
    <m/>
  </r>
  <r>
    <x v="0"/>
    <x v="0"/>
    <x v="5"/>
    <x v="5"/>
    <n v="103"/>
    <x v="1"/>
    <x v="0"/>
    <n v="36"/>
    <m/>
    <n v="0.42"/>
    <x v="0"/>
    <m/>
    <s v="N"/>
    <m/>
    <m/>
    <m/>
    <s v="N"/>
    <s v="N"/>
    <s v="N"/>
    <s v="N"/>
    <s v="N"/>
    <s v="N"/>
    <s v="N"/>
    <s v="N"/>
    <s v="N"/>
    <s v="N"/>
    <m/>
    <m/>
  </r>
  <r>
    <x v="0"/>
    <x v="0"/>
    <x v="5"/>
    <x v="5"/>
    <n v="103"/>
    <x v="1"/>
    <x v="0"/>
    <n v="37"/>
    <m/>
    <n v="0.45"/>
    <x v="0"/>
    <m/>
    <s v="N"/>
    <m/>
    <m/>
    <m/>
    <s v="N"/>
    <s v="N"/>
    <s v="N"/>
    <s v="N"/>
    <s v="N"/>
    <s v="N"/>
    <s v="N"/>
    <s v="N"/>
    <s v="N"/>
    <s v="N"/>
    <m/>
    <m/>
  </r>
  <r>
    <x v="0"/>
    <x v="0"/>
    <x v="5"/>
    <x v="5"/>
    <n v="103"/>
    <x v="1"/>
    <x v="0"/>
    <n v="37"/>
    <m/>
    <n v="0.43"/>
    <x v="0"/>
    <m/>
    <s v="N"/>
    <m/>
    <m/>
    <m/>
    <s v="N"/>
    <s v="N"/>
    <s v="N"/>
    <s v="N"/>
    <s v="N"/>
    <s v="N"/>
    <s v="N"/>
    <s v="N"/>
    <s v="N"/>
    <s v="N"/>
    <m/>
    <m/>
  </r>
  <r>
    <x v="0"/>
    <x v="0"/>
    <x v="5"/>
    <x v="5"/>
    <n v="103"/>
    <x v="1"/>
    <x v="1"/>
    <n v="65"/>
    <m/>
    <n v="2.87"/>
    <x v="0"/>
    <m/>
    <s v="N"/>
    <m/>
    <m/>
    <m/>
    <s v="N"/>
    <s v="N"/>
    <s v="N"/>
    <s v="N"/>
    <s v="N"/>
    <s v="N"/>
    <s v="N"/>
    <s v="N"/>
    <s v="N"/>
    <s v="N"/>
    <m/>
    <m/>
  </r>
  <r>
    <x v="0"/>
    <x v="0"/>
    <x v="5"/>
    <x v="5"/>
    <n v="103"/>
    <x v="1"/>
    <x v="1"/>
    <n v="76"/>
    <m/>
    <n v="5.22"/>
    <x v="0"/>
    <m/>
    <s v="N"/>
    <m/>
    <m/>
    <m/>
    <s v="N"/>
    <s v="N"/>
    <s v="N"/>
    <s v="N"/>
    <s v="N"/>
    <s v="N"/>
    <s v="N"/>
    <s v="N"/>
    <s v="N"/>
    <s v="N"/>
    <m/>
    <m/>
  </r>
  <r>
    <x v="0"/>
    <x v="0"/>
    <x v="5"/>
    <x v="5"/>
    <n v="103"/>
    <x v="1"/>
    <x v="1"/>
    <n v="119"/>
    <m/>
    <n v="18.25"/>
    <x v="0"/>
    <m/>
    <s v="N"/>
    <m/>
    <m/>
    <m/>
    <s v="N"/>
    <s v="N"/>
    <s v="N"/>
    <s v="N"/>
    <s v="N"/>
    <s v="N"/>
    <s v="N"/>
    <s v="N"/>
    <s v="N"/>
    <s v="N"/>
    <m/>
    <m/>
  </r>
  <r>
    <x v="0"/>
    <x v="0"/>
    <x v="5"/>
    <x v="5"/>
    <n v="103"/>
    <x v="1"/>
    <x v="1"/>
    <n v="65"/>
    <m/>
    <n v="3.01"/>
    <x v="0"/>
    <m/>
    <s v="N"/>
    <m/>
    <m/>
    <m/>
    <s v="N"/>
    <s v="N"/>
    <s v="N"/>
    <s v="N"/>
    <s v="N"/>
    <s v="N"/>
    <s v="N"/>
    <s v="N"/>
    <s v="N"/>
    <s v="N"/>
    <m/>
    <m/>
  </r>
  <r>
    <x v="0"/>
    <x v="0"/>
    <x v="5"/>
    <x v="5"/>
    <n v="103"/>
    <x v="1"/>
    <x v="1"/>
    <n v="113"/>
    <m/>
    <n v="16.71"/>
    <x v="0"/>
    <m/>
    <s v="N"/>
    <m/>
    <m/>
    <m/>
    <s v="N"/>
    <s v="N"/>
    <s v="N"/>
    <s v="N"/>
    <s v="N"/>
    <s v="N"/>
    <s v="N"/>
    <s v="N"/>
    <s v="N"/>
    <s v="N"/>
    <m/>
    <m/>
  </r>
  <r>
    <x v="0"/>
    <x v="0"/>
    <x v="5"/>
    <x v="5"/>
    <n v="103"/>
    <x v="1"/>
    <x v="1"/>
    <n v="76"/>
    <m/>
    <n v="4.82"/>
    <x v="0"/>
    <m/>
    <s v="N"/>
    <m/>
    <m/>
    <m/>
    <s v="N"/>
    <s v="N"/>
    <s v="N"/>
    <s v="N"/>
    <s v="N"/>
    <s v="N"/>
    <s v="N"/>
    <s v="N"/>
    <s v="N"/>
    <s v="N"/>
    <m/>
    <m/>
  </r>
  <r>
    <x v="0"/>
    <x v="0"/>
    <x v="5"/>
    <x v="5"/>
    <n v="103"/>
    <x v="1"/>
    <x v="1"/>
    <n v="87"/>
    <m/>
    <n v="7.24"/>
    <x v="0"/>
    <m/>
    <s v="N"/>
    <m/>
    <m/>
    <m/>
    <s v="N"/>
    <s v="N"/>
    <s v="N"/>
    <s v="N"/>
    <s v="N"/>
    <s v="N"/>
    <s v="N"/>
    <s v="N"/>
    <s v="N"/>
    <s v="N"/>
    <m/>
    <m/>
  </r>
  <r>
    <x v="0"/>
    <x v="0"/>
    <x v="5"/>
    <x v="5"/>
    <n v="103"/>
    <x v="1"/>
    <x v="1"/>
    <n v="132"/>
    <m/>
    <n v="26.89"/>
    <x v="0"/>
    <m/>
    <s v="N"/>
    <m/>
    <m/>
    <m/>
    <s v="N"/>
    <s v="N"/>
    <s v="N"/>
    <s v="N"/>
    <s v="N"/>
    <s v="N"/>
    <s v="N"/>
    <s v="N"/>
    <s v="N"/>
    <s v="N"/>
    <m/>
    <m/>
  </r>
  <r>
    <x v="0"/>
    <x v="0"/>
    <x v="5"/>
    <x v="5"/>
    <n v="103"/>
    <x v="1"/>
    <x v="1"/>
    <n v="92"/>
    <m/>
    <n v="9.7899999999999991"/>
    <x v="0"/>
    <m/>
    <s v="N"/>
    <m/>
    <m/>
    <m/>
    <s v="N"/>
    <s v="N"/>
    <s v="N"/>
    <s v="N"/>
    <s v="N"/>
    <s v="N"/>
    <s v="N"/>
    <s v="N"/>
    <s v="N"/>
    <s v="N"/>
    <m/>
    <m/>
  </r>
  <r>
    <x v="0"/>
    <x v="0"/>
    <x v="5"/>
    <x v="5"/>
    <n v="103"/>
    <x v="1"/>
    <x v="1"/>
    <n v="90"/>
    <m/>
    <n v="8.76"/>
    <x v="0"/>
    <m/>
    <s v="N"/>
    <m/>
    <m/>
    <m/>
    <s v="N"/>
    <s v="N"/>
    <s v="N"/>
    <s v="N"/>
    <s v="N"/>
    <s v="N"/>
    <s v="N"/>
    <s v="N"/>
    <s v="N"/>
    <s v="N"/>
    <m/>
    <m/>
  </r>
  <r>
    <x v="0"/>
    <x v="0"/>
    <x v="5"/>
    <x v="5"/>
    <n v="103"/>
    <x v="1"/>
    <x v="1"/>
    <n v="73"/>
    <m/>
    <n v="4.3"/>
    <x v="0"/>
    <m/>
    <s v="N"/>
    <m/>
    <m/>
    <m/>
    <s v="N"/>
    <s v="N"/>
    <s v="N"/>
    <s v="N"/>
    <s v="N"/>
    <s v="N"/>
    <s v="N"/>
    <s v="N"/>
    <s v="N"/>
    <s v="N"/>
    <m/>
    <m/>
  </r>
  <r>
    <x v="0"/>
    <x v="0"/>
    <x v="5"/>
    <x v="5"/>
    <n v="103"/>
    <x v="1"/>
    <x v="1"/>
    <n v="118"/>
    <m/>
    <n v="17.260000000000002"/>
    <x v="0"/>
    <m/>
    <s v="N"/>
    <m/>
    <m/>
    <m/>
    <s v="N"/>
    <s v="N"/>
    <s v="N"/>
    <s v="N"/>
    <s v="N"/>
    <s v="N"/>
    <s v="N"/>
    <s v="N"/>
    <s v="N"/>
    <s v="N"/>
    <m/>
    <m/>
  </r>
  <r>
    <x v="0"/>
    <x v="0"/>
    <x v="5"/>
    <x v="5"/>
    <n v="103"/>
    <x v="1"/>
    <x v="1"/>
    <n v="80"/>
    <m/>
    <n v="5.61"/>
    <x v="0"/>
    <m/>
    <s v="N"/>
    <m/>
    <m/>
    <m/>
    <s v="N"/>
    <s v="N"/>
    <s v="N"/>
    <s v="N"/>
    <s v="N"/>
    <s v="N"/>
    <s v="N"/>
    <s v="N"/>
    <s v="N"/>
    <s v="N"/>
    <m/>
    <m/>
  </r>
  <r>
    <x v="0"/>
    <x v="0"/>
    <x v="5"/>
    <x v="5"/>
    <n v="103"/>
    <x v="1"/>
    <x v="1"/>
    <n v="109"/>
    <m/>
    <n v="13.46"/>
    <x v="0"/>
    <m/>
    <s v="N"/>
    <m/>
    <m/>
    <m/>
    <s v="N"/>
    <s v="N"/>
    <s v="N"/>
    <s v="N"/>
    <s v="N"/>
    <s v="N"/>
    <s v="N"/>
    <s v="N"/>
    <s v="N"/>
    <s v="N"/>
    <m/>
    <m/>
  </r>
  <r>
    <x v="0"/>
    <x v="0"/>
    <x v="5"/>
    <x v="5"/>
    <n v="103"/>
    <x v="1"/>
    <x v="1"/>
    <n v="80"/>
    <m/>
    <n v="5.68"/>
    <x v="0"/>
    <m/>
    <s v="N"/>
    <m/>
    <m/>
    <m/>
    <s v="N"/>
    <s v="N"/>
    <s v="N"/>
    <s v="N"/>
    <s v="N"/>
    <s v="N"/>
    <s v="N"/>
    <s v="N"/>
    <s v="N"/>
    <s v="N"/>
    <m/>
    <m/>
  </r>
  <r>
    <x v="0"/>
    <x v="0"/>
    <x v="5"/>
    <x v="5"/>
    <n v="103"/>
    <x v="4"/>
    <x v="1"/>
    <n v="136"/>
    <m/>
    <n v="25.72"/>
    <x v="0"/>
    <m/>
    <s v="N"/>
    <m/>
    <m/>
    <m/>
    <s v="N"/>
    <s v="N"/>
    <s v="N"/>
    <s v="N"/>
    <s v="N"/>
    <s v="N"/>
    <s v="N"/>
    <s v="N"/>
    <s v="N"/>
    <s v="N"/>
    <m/>
    <m/>
  </r>
  <r>
    <x v="0"/>
    <x v="0"/>
    <x v="5"/>
    <x v="5"/>
    <n v="103"/>
    <x v="4"/>
    <x v="1"/>
    <n v="119"/>
    <m/>
    <n v="18.36"/>
    <x v="0"/>
    <m/>
    <s v="N"/>
    <m/>
    <m/>
    <m/>
    <s v="N"/>
    <s v="N"/>
    <s v="N"/>
    <s v="N"/>
    <s v="N"/>
    <s v="N"/>
    <s v="N"/>
    <s v="N"/>
    <s v="N"/>
    <s v="N"/>
    <m/>
    <m/>
  </r>
  <r>
    <x v="0"/>
    <x v="0"/>
    <x v="5"/>
    <x v="5"/>
    <n v="103"/>
    <x v="1"/>
    <x v="0"/>
    <n v="37"/>
    <m/>
    <n v="0.46"/>
    <x v="0"/>
    <m/>
    <s v="N"/>
    <m/>
    <m/>
    <m/>
    <s v="N"/>
    <s v="N"/>
    <s v="N"/>
    <s v="N"/>
    <s v="N"/>
    <s v="N"/>
    <s v="N"/>
    <s v="N"/>
    <s v="N"/>
    <s v="N"/>
    <m/>
    <m/>
  </r>
  <r>
    <x v="0"/>
    <x v="0"/>
    <x v="5"/>
    <x v="5"/>
    <n v="103"/>
    <x v="1"/>
    <x v="0"/>
    <n v="38"/>
    <m/>
    <n v="0.43"/>
    <x v="0"/>
    <m/>
    <s v="N"/>
    <m/>
    <m/>
    <m/>
    <s v="N"/>
    <s v="N"/>
    <s v="N"/>
    <s v="N"/>
    <s v="N"/>
    <s v="N"/>
    <s v="N"/>
    <s v="N"/>
    <s v="N"/>
    <s v="N"/>
    <m/>
    <m/>
  </r>
  <r>
    <x v="0"/>
    <x v="0"/>
    <x v="5"/>
    <x v="5"/>
    <n v="103"/>
    <x v="1"/>
    <x v="0"/>
    <n v="37"/>
    <m/>
    <n v="0.41"/>
    <x v="0"/>
    <m/>
    <s v="N"/>
    <m/>
    <m/>
    <m/>
    <s v="N"/>
    <s v="N"/>
    <s v="N"/>
    <s v="N"/>
    <s v="N"/>
    <s v="N"/>
    <s v="N"/>
    <s v="N"/>
    <s v="N"/>
    <s v="N"/>
    <m/>
    <m/>
  </r>
  <r>
    <x v="0"/>
    <x v="0"/>
    <x v="5"/>
    <x v="5"/>
    <n v="103"/>
    <x v="1"/>
    <x v="0"/>
    <n v="36"/>
    <m/>
    <n v="0.44"/>
    <x v="0"/>
    <m/>
    <s v="N"/>
    <m/>
    <m/>
    <m/>
    <s v="N"/>
    <s v="N"/>
    <s v="N"/>
    <s v="N"/>
    <s v="N"/>
    <s v="N"/>
    <s v="N"/>
    <s v="N"/>
    <s v="N"/>
    <s v="N"/>
    <m/>
    <m/>
  </r>
  <r>
    <x v="0"/>
    <x v="0"/>
    <x v="5"/>
    <x v="5"/>
    <n v="103"/>
    <x v="1"/>
    <x v="0"/>
    <n v="38"/>
    <m/>
    <n v="0.48"/>
    <x v="0"/>
    <m/>
    <s v="N"/>
    <m/>
    <m/>
    <m/>
    <s v="N"/>
    <s v="N"/>
    <s v="N"/>
    <s v="N"/>
    <s v="N"/>
    <s v="N"/>
    <s v="N"/>
    <s v="N"/>
    <s v="N"/>
    <s v="N"/>
    <m/>
    <m/>
  </r>
  <r>
    <x v="0"/>
    <x v="0"/>
    <x v="5"/>
    <x v="5"/>
    <n v="103"/>
    <x v="1"/>
    <x v="0"/>
    <n v="37"/>
    <m/>
    <n v="0.46"/>
    <x v="0"/>
    <m/>
    <s v="N"/>
    <m/>
    <m/>
    <m/>
    <s v="N"/>
    <s v="N"/>
    <s v="N"/>
    <s v="N"/>
    <s v="N"/>
    <s v="N"/>
    <s v="N"/>
    <s v="N"/>
    <s v="N"/>
    <s v="N"/>
    <m/>
    <m/>
  </r>
  <r>
    <x v="0"/>
    <x v="0"/>
    <x v="5"/>
    <x v="5"/>
    <n v="103"/>
    <x v="1"/>
    <x v="0"/>
    <n v="38"/>
    <m/>
    <n v="0.5"/>
    <x v="0"/>
    <m/>
    <s v="N"/>
    <m/>
    <m/>
    <m/>
    <s v="N"/>
    <s v="N"/>
    <s v="N"/>
    <s v="N"/>
    <s v="N"/>
    <s v="N"/>
    <s v="N"/>
    <s v="N"/>
    <s v="N"/>
    <s v="N"/>
    <m/>
    <m/>
  </r>
  <r>
    <x v="0"/>
    <x v="0"/>
    <x v="5"/>
    <x v="5"/>
    <n v="103"/>
    <x v="1"/>
    <x v="0"/>
    <n v="39"/>
    <m/>
    <n v="0.51"/>
    <x v="0"/>
    <m/>
    <s v="N"/>
    <m/>
    <m/>
    <m/>
    <s v="N"/>
    <s v="N"/>
    <s v="N"/>
    <s v="N"/>
    <s v="N"/>
    <s v="N"/>
    <s v="N"/>
    <s v="N"/>
    <s v="N"/>
    <s v="N"/>
    <m/>
    <m/>
  </r>
  <r>
    <x v="0"/>
    <x v="0"/>
    <x v="5"/>
    <x v="5"/>
    <n v="103"/>
    <x v="1"/>
    <x v="0"/>
    <n v="37"/>
    <m/>
    <n v="0.43"/>
    <x v="0"/>
    <m/>
    <s v="N"/>
    <m/>
    <m/>
    <m/>
    <s v="N"/>
    <s v="N"/>
    <s v="N"/>
    <s v="N"/>
    <s v="N"/>
    <s v="N"/>
    <s v="N"/>
    <s v="N"/>
    <s v="N"/>
    <s v="N"/>
    <m/>
    <m/>
  </r>
  <r>
    <x v="0"/>
    <x v="0"/>
    <x v="5"/>
    <x v="5"/>
    <n v="103"/>
    <x v="1"/>
    <x v="0"/>
    <n v="33"/>
    <m/>
    <n v="0.38"/>
    <x v="0"/>
    <m/>
    <s v="N"/>
    <m/>
    <m/>
    <m/>
    <s v="N"/>
    <s v="N"/>
    <s v="N"/>
    <s v="N"/>
    <s v="N"/>
    <s v="N"/>
    <s v="N"/>
    <s v="N"/>
    <s v="N"/>
    <s v="N"/>
    <m/>
    <m/>
  </r>
  <r>
    <x v="0"/>
    <x v="0"/>
    <x v="5"/>
    <x v="5"/>
    <n v="103"/>
    <x v="1"/>
    <x v="0"/>
    <n v="42"/>
    <m/>
    <n v="0.47"/>
    <x v="0"/>
    <m/>
    <s v="N"/>
    <m/>
    <m/>
    <m/>
    <s v="N"/>
    <s v="N"/>
    <s v="N"/>
    <s v="N"/>
    <s v="N"/>
    <s v="N"/>
    <s v="N"/>
    <s v="N"/>
    <s v="N"/>
    <s v="N"/>
    <m/>
    <m/>
  </r>
  <r>
    <x v="0"/>
    <x v="0"/>
    <x v="5"/>
    <x v="5"/>
    <n v="103"/>
    <x v="1"/>
    <x v="0"/>
    <n v="39"/>
    <m/>
    <n v="0.5"/>
    <x v="0"/>
    <m/>
    <s v="N"/>
    <m/>
    <m/>
    <m/>
    <s v="N"/>
    <s v="N"/>
    <s v="N"/>
    <s v="N"/>
    <s v="N"/>
    <s v="N"/>
    <s v="N"/>
    <s v="N"/>
    <s v="N"/>
    <s v="N"/>
    <m/>
    <m/>
  </r>
  <r>
    <x v="0"/>
    <x v="0"/>
    <x v="5"/>
    <x v="5"/>
    <n v="103"/>
    <x v="1"/>
    <x v="0"/>
    <n v="38"/>
    <m/>
    <n v="0.51"/>
    <x v="0"/>
    <m/>
    <s v="N"/>
    <m/>
    <m/>
    <m/>
    <s v="N"/>
    <s v="N"/>
    <s v="N"/>
    <s v="N"/>
    <s v="N"/>
    <s v="N"/>
    <s v="N"/>
    <s v="N"/>
    <s v="N"/>
    <s v="N"/>
    <m/>
    <m/>
  </r>
  <r>
    <x v="0"/>
    <x v="0"/>
    <x v="5"/>
    <x v="5"/>
    <n v="103"/>
    <x v="1"/>
    <x v="0"/>
    <n v="39"/>
    <m/>
    <n v="0.52"/>
    <x v="0"/>
    <m/>
    <s v="N"/>
    <m/>
    <m/>
    <m/>
    <s v="N"/>
    <s v="N"/>
    <s v="N"/>
    <s v="N"/>
    <s v="N"/>
    <s v="N"/>
    <s v="N"/>
    <s v="N"/>
    <s v="N"/>
    <s v="N"/>
    <m/>
    <m/>
  </r>
  <r>
    <x v="0"/>
    <x v="0"/>
    <x v="5"/>
    <x v="5"/>
    <n v="103"/>
    <x v="1"/>
    <x v="0"/>
    <n v="39"/>
    <m/>
    <n v="0.54"/>
    <x v="0"/>
    <m/>
    <s v="N"/>
    <m/>
    <m/>
    <m/>
    <s v="N"/>
    <s v="N"/>
    <s v="N"/>
    <s v="N"/>
    <s v="N"/>
    <s v="N"/>
    <s v="N"/>
    <s v="N"/>
    <s v="N"/>
    <s v="N"/>
    <m/>
    <m/>
  </r>
  <r>
    <x v="0"/>
    <x v="0"/>
    <x v="5"/>
    <x v="5"/>
    <n v="103"/>
    <x v="1"/>
    <x v="1"/>
    <n v="106"/>
    <m/>
    <n v="13.53"/>
    <x v="0"/>
    <m/>
    <s v="N"/>
    <m/>
    <m/>
    <m/>
    <s v="N"/>
    <s v="N"/>
    <s v="N"/>
    <s v="N"/>
    <s v="N"/>
    <s v="N"/>
    <s v="N"/>
    <s v="N"/>
    <s v="N"/>
    <s v="N"/>
    <m/>
    <m/>
  </r>
  <r>
    <x v="0"/>
    <x v="0"/>
    <x v="5"/>
    <x v="5"/>
    <n v="103"/>
    <x v="1"/>
    <x v="1"/>
    <n v="72"/>
    <m/>
    <n v="4.03"/>
    <x v="0"/>
    <m/>
    <s v="N"/>
    <m/>
    <m/>
    <m/>
    <s v="N"/>
    <s v="N"/>
    <s v="N"/>
    <s v="N"/>
    <s v="N"/>
    <s v="N"/>
    <s v="N"/>
    <s v="N"/>
    <s v="N"/>
    <s v="N"/>
    <m/>
    <m/>
  </r>
  <r>
    <x v="0"/>
    <x v="0"/>
    <x v="5"/>
    <x v="5"/>
    <n v="103"/>
    <x v="1"/>
    <x v="1"/>
    <n v="69"/>
    <m/>
    <n v="3.62"/>
    <x v="0"/>
    <m/>
    <s v="N"/>
    <m/>
    <m/>
    <m/>
    <s v="N"/>
    <s v="N"/>
    <s v="N"/>
    <s v="N"/>
    <s v="N"/>
    <s v="N"/>
    <s v="N"/>
    <s v="N"/>
    <s v="N"/>
    <s v="N"/>
    <m/>
    <m/>
  </r>
  <r>
    <x v="0"/>
    <x v="0"/>
    <x v="5"/>
    <x v="5"/>
    <n v="103"/>
    <x v="1"/>
    <x v="1"/>
    <n v="67"/>
    <m/>
    <n v="2.15"/>
    <x v="0"/>
    <m/>
    <s v="N"/>
    <m/>
    <m/>
    <m/>
    <s v="N"/>
    <s v="N"/>
    <s v="N"/>
    <s v="N"/>
    <s v="N"/>
    <s v="N"/>
    <s v="N"/>
    <s v="N"/>
    <s v="N"/>
    <s v="N"/>
    <m/>
    <m/>
  </r>
  <r>
    <x v="0"/>
    <x v="0"/>
    <x v="5"/>
    <x v="5"/>
    <n v="103"/>
    <x v="1"/>
    <x v="1"/>
    <n v="59"/>
    <m/>
    <n v="2.19"/>
    <x v="0"/>
    <m/>
    <s v="N"/>
    <m/>
    <m/>
    <m/>
    <s v="N"/>
    <s v="N"/>
    <s v="N"/>
    <s v="N"/>
    <s v="N"/>
    <s v="N"/>
    <s v="N"/>
    <s v="N"/>
    <s v="N"/>
    <s v="N"/>
    <m/>
    <m/>
  </r>
  <r>
    <x v="0"/>
    <x v="0"/>
    <x v="5"/>
    <x v="5"/>
    <n v="103"/>
    <x v="1"/>
    <x v="1"/>
    <n v="71"/>
    <m/>
    <n v="4.0199999999999996"/>
    <x v="0"/>
    <m/>
    <s v="N"/>
    <m/>
    <m/>
    <m/>
    <s v="N"/>
    <s v="N"/>
    <s v="N"/>
    <s v="N"/>
    <s v="N"/>
    <s v="N"/>
    <s v="N"/>
    <s v="N"/>
    <s v="N"/>
    <s v="N"/>
    <m/>
    <m/>
  </r>
  <r>
    <x v="0"/>
    <x v="1"/>
    <x v="6"/>
    <x v="6"/>
    <n v="104"/>
    <x v="2"/>
    <x v="0"/>
    <n v="56"/>
    <m/>
    <n v="1.32"/>
    <x v="1"/>
    <m/>
    <s v="Y"/>
    <m/>
    <m/>
    <m/>
    <s v="N"/>
    <s v="N"/>
    <s v="N"/>
    <s v="N"/>
    <s v="N"/>
    <s v="N"/>
    <s v="N"/>
    <s v="N"/>
    <s v="N"/>
    <s v="N"/>
    <n v="0"/>
    <s v="length samples from hatchery. Not known if they were destined to be clipped or not."/>
  </r>
  <r>
    <x v="0"/>
    <x v="1"/>
    <x v="6"/>
    <x v="6"/>
    <n v="104"/>
    <x v="2"/>
    <x v="0"/>
    <n v="50"/>
    <m/>
    <n v="1.32"/>
    <x v="1"/>
    <m/>
    <s v="Y"/>
    <m/>
    <m/>
    <m/>
    <s v="N"/>
    <s v="N"/>
    <s v="N"/>
    <s v="N"/>
    <s v="N"/>
    <s v="N"/>
    <s v="N"/>
    <s v="N"/>
    <s v="N"/>
    <s v="N"/>
    <n v="0"/>
    <s v="length samples from hatchery. Not known if they were destined to be clipped or not."/>
  </r>
  <r>
    <x v="0"/>
    <x v="1"/>
    <x v="6"/>
    <x v="6"/>
    <n v="104"/>
    <x v="2"/>
    <x v="0"/>
    <n v="50"/>
    <m/>
    <n v="1.32"/>
    <x v="1"/>
    <m/>
    <s v="Y"/>
    <m/>
    <m/>
    <m/>
    <s v="N"/>
    <s v="N"/>
    <s v="N"/>
    <s v="N"/>
    <s v="N"/>
    <s v="N"/>
    <s v="N"/>
    <s v="N"/>
    <s v="N"/>
    <s v="N"/>
    <n v="0"/>
    <s v="length samples from hatchery. Not known if they were destined to be clipped or not."/>
  </r>
  <r>
    <x v="0"/>
    <x v="1"/>
    <x v="6"/>
    <x v="6"/>
    <n v="104"/>
    <x v="2"/>
    <x v="0"/>
    <n v="56"/>
    <m/>
    <n v="1.32"/>
    <x v="1"/>
    <m/>
    <s v="Y"/>
    <m/>
    <m/>
    <m/>
    <s v="N"/>
    <s v="N"/>
    <s v="N"/>
    <s v="N"/>
    <s v="N"/>
    <s v="N"/>
    <s v="N"/>
    <s v="N"/>
    <s v="N"/>
    <s v="N"/>
    <n v="0"/>
    <s v="length samples from hatchery. Not known if they were destined to be clipped or not."/>
  </r>
  <r>
    <x v="0"/>
    <x v="1"/>
    <x v="6"/>
    <x v="6"/>
    <n v="104"/>
    <x v="2"/>
    <x v="0"/>
    <n v="53"/>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47"/>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51"/>
    <m/>
    <n v="1.32"/>
    <x v="1"/>
    <m/>
    <s v="Y"/>
    <m/>
    <m/>
    <m/>
    <s v="N"/>
    <s v="N"/>
    <s v="N"/>
    <s v="N"/>
    <s v="N"/>
    <s v="N"/>
    <s v="N"/>
    <s v="N"/>
    <s v="N"/>
    <s v="N"/>
    <n v="0"/>
    <s v="length samples from hatchery. Not known if they were destined to be clipped or not."/>
  </r>
  <r>
    <x v="0"/>
    <x v="1"/>
    <x v="6"/>
    <x v="6"/>
    <n v="104"/>
    <x v="2"/>
    <x v="0"/>
    <n v="55"/>
    <m/>
    <n v="1.32"/>
    <x v="1"/>
    <m/>
    <s v="Y"/>
    <m/>
    <m/>
    <m/>
    <s v="N"/>
    <s v="N"/>
    <s v="N"/>
    <s v="N"/>
    <s v="N"/>
    <s v="N"/>
    <s v="N"/>
    <s v="N"/>
    <s v="N"/>
    <s v="N"/>
    <n v="0"/>
    <s v="length samples from hatchery. Not known if they were destined to be clipped or not."/>
  </r>
  <r>
    <x v="0"/>
    <x v="1"/>
    <x v="6"/>
    <x v="6"/>
    <n v="104"/>
    <x v="2"/>
    <x v="0"/>
    <n v="52"/>
    <m/>
    <n v="1.32"/>
    <x v="1"/>
    <m/>
    <s v="Y"/>
    <m/>
    <m/>
    <m/>
    <s v="N"/>
    <s v="N"/>
    <s v="N"/>
    <s v="N"/>
    <s v="N"/>
    <s v="N"/>
    <s v="N"/>
    <s v="N"/>
    <s v="N"/>
    <s v="N"/>
    <n v="0"/>
    <s v="length samples from hatchery. Not known if they were destined to be clipped or not."/>
  </r>
  <r>
    <x v="0"/>
    <x v="1"/>
    <x v="6"/>
    <x v="6"/>
    <n v="104"/>
    <x v="2"/>
    <x v="0"/>
    <n v="50"/>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55"/>
    <m/>
    <n v="1.32"/>
    <x v="1"/>
    <m/>
    <s v="Y"/>
    <m/>
    <m/>
    <m/>
    <s v="N"/>
    <s v="N"/>
    <s v="N"/>
    <s v="N"/>
    <s v="N"/>
    <s v="N"/>
    <s v="N"/>
    <s v="N"/>
    <s v="N"/>
    <s v="N"/>
    <n v="0"/>
    <s v="length samples from hatchery. Not known if they were destined to be clipped or not."/>
  </r>
  <r>
    <x v="0"/>
    <x v="1"/>
    <x v="6"/>
    <x v="6"/>
    <n v="104"/>
    <x v="2"/>
    <x v="0"/>
    <n v="48"/>
    <m/>
    <n v="1.32"/>
    <x v="1"/>
    <m/>
    <s v="Y"/>
    <m/>
    <m/>
    <m/>
    <s v="N"/>
    <s v="N"/>
    <s v="N"/>
    <s v="N"/>
    <s v="N"/>
    <s v="N"/>
    <s v="N"/>
    <s v="N"/>
    <s v="N"/>
    <s v="N"/>
    <n v="0"/>
    <s v="length samples from hatchery. Not known if they were destined to be clipped or not."/>
  </r>
  <r>
    <x v="0"/>
    <x v="1"/>
    <x v="6"/>
    <x v="6"/>
    <n v="104"/>
    <x v="2"/>
    <x v="0"/>
    <n v="57"/>
    <m/>
    <n v="1.32"/>
    <x v="1"/>
    <m/>
    <s v="Y"/>
    <m/>
    <m/>
    <m/>
    <s v="N"/>
    <s v="N"/>
    <s v="N"/>
    <s v="N"/>
    <s v="N"/>
    <s v="N"/>
    <s v="N"/>
    <s v="N"/>
    <s v="N"/>
    <s v="N"/>
    <n v="0"/>
    <s v="length samples from hatchery. Not known if they were destined to be clipped or not."/>
  </r>
  <r>
    <x v="0"/>
    <x v="1"/>
    <x v="6"/>
    <x v="6"/>
    <n v="104"/>
    <x v="2"/>
    <x v="0"/>
    <n v="50"/>
    <m/>
    <n v="1.32"/>
    <x v="1"/>
    <m/>
    <s v="Y"/>
    <m/>
    <m/>
    <m/>
    <s v="N"/>
    <s v="N"/>
    <s v="N"/>
    <s v="N"/>
    <s v="N"/>
    <s v="N"/>
    <s v="N"/>
    <s v="N"/>
    <s v="N"/>
    <s v="N"/>
    <n v="0"/>
    <s v="length samples from hatchery. Not known if they were destined to be clipped or not."/>
  </r>
  <r>
    <x v="0"/>
    <x v="1"/>
    <x v="6"/>
    <x v="6"/>
    <n v="104"/>
    <x v="2"/>
    <x v="0"/>
    <n v="55"/>
    <m/>
    <n v="1.32"/>
    <x v="1"/>
    <m/>
    <s v="Y"/>
    <m/>
    <m/>
    <m/>
    <s v="N"/>
    <s v="N"/>
    <s v="N"/>
    <s v="N"/>
    <s v="N"/>
    <s v="N"/>
    <s v="N"/>
    <s v="N"/>
    <s v="N"/>
    <s v="N"/>
    <n v="0"/>
    <s v="length samples from hatchery. Not known if they were destined to be clipped or not."/>
  </r>
  <r>
    <x v="0"/>
    <x v="1"/>
    <x v="6"/>
    <x v="6"/>
    <n v="104"/>
    <x v="2"/>
    <x v="0"/>
    <n v="56"/>
    <m/>
    <n v="1.32"/>
    <x v="1"/>
    <m/>
    <s v="Y"/>
    <m/>
    <m/>
    <m/>
    <s v="N"/>
    <s v="N"/>
    <s v="N"/>
    <s v="N"/>
    <s v="N"/>
    <s v="N"/>
    <s v="N"/>
    <s v="N"/>
    <s v="N"/>
    <s v="N"/>
    <n v="0"/>
    <s v="length samples from hatchery. Not known if they were destined to be clipped or not."/>
  </r>
  <r>
    <x v="0"/>
    <x v="1"/>
    <x v="6"/>
    <x v="6"/>
    <n v="104"/>
    <x v="2"/>
    <x v="0"/>
    <n v="48"/>
    <m/>
    <n v="1.32"/>
    <x v="1"/>
    <m/>
    <s v="Y"/>
    <m/>
    <m/>
    <m/>
    <s v="N"/>
    <s v="N"/>
    <s v="N"/>
    <s v="N"/>
    <s v="N"/>
    <s v="N"/>
    <s v="N"/>
    <s v="N"/>
    <s v="N"/>
    <s v="N"/>
    <n v="0"/>
    <s v="length samples from hatchery. Not known if they were destined to be clipped or not."/>
  </r>
  <r>
    <x v="0"/>
    <x v="1"/>
    <x v="6"/>
    <x v="6"/>
    <n v="104"/>
    <x v="2"/>
    <x v="0"/>
    <n v="55"/>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57"/>
    <m/>
    <n v="1.32"/>
    <x v="1"/>
    <m/>
    <s v="Y"/>
    <m/>
    <m/>
    <m/>
    <s v="N"/>
    <s v="N"/>
    <s v="N"/>
    <s v="N"/>
    <s v="N"/>
    <s v="N"/>
    <s v="N"/>
    <s v="N"/>
    <s v="N"/>
    <s v="N"/>
    <n v="0"/>
    <s v="length samples from hatchery. Not known if they were destined to be clipped or not."/>
  </r>
  <r>
    <x v="0"/>
    <x v="1"/>
    <x v="6"/>
    <x v="6"/>
    <n v="104"/>
    <x v="2"/>
    <x v="0"/>
    <n v="58"/>
    <m/>
    <n v="1.32"/>
    <x v="1"/>
    <m/>
    <s v="Y"/>
    <m/>
    <m/>
    <m/>
    <s v="N"/>
    <s v="N"/>
    <s v="N"/>
    <s v="N"/>
    <s v="N"/>
    <s v="N"/>
    <s v="N"/>
    <s v="N"/>
    <s v="N"/>
    <s v="N"/>
    <n v="0"/>
    <s v="length samples from hatchery. Not known if they were destined to be clipped or not."/>
  </r>
  <r>
    <x v="0"/>
    <x v="1"/>
    <x v="6"/>
    <x v="6"/>
    <n v="104"/>
    <x v="2"/>
    <x v="0"/>
    <n v="53"/>
    <m/>
    <n v="1.32"/>
    <x v="1"/>
    <m/>
    <s v="Y"/>
    <m/>
    <m/>
    <m/>
    <s v="N"/>
    <s v="N"/>
    <s v="N"/>
    <s v="N"/>
    <s v="N"/>
    <s v="N"/>
    <s v="N"/>
    <s v="N"/>
    <s v="N"/>
    <s v="N"/>
    <n v="0"/>
    <s v="length samples from hatchery. Not known if they were destined to be clipped or not."/>
  </r>
  <r>
    <x v="0"/>
    <x v="1"/>
    <x v="6"/>
    <x v="6"/>
    <n v="104"/>
    <x v="2"/>
    <x v="0"/>
    <n v="50"/>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54"/>
    <m/>
    <n v="1.32"/>
    <x v="1"/>
    <m/>
    <s v="Y"/>
    <m/>
    <m/>
    <m/>
    <s v="N"/>
    <s v="N"/>
    <s v="N"/>
    <s v="N"/>
    <s v="N"/>
    <s v="N"/>
    <s v="N"/>
    <s v="N"/>
    <s v="N"/>
    <s v="N"/>
    <n v="0"/>
    <s v="length samples from hatchery. Not known if they were destined to be clipped or not."/>
  </r>
  <r>
    <x v="0"/>
    <x v="1"/>
    <x v="6"/>
    <x v="6"/>
    <n v="104"/>
    <x v="2"/>
    <x v="0"/>
    <n v="52"/>
    <m/>
    <n v="1.32"/>
    <x v="1"/>
    <m/>
    <s v="Y"/>
    <m/>
    <m/>
    <m/>
    <s v="N"/>
    <s v="N"/>
    <s v="N"/>
    <s v="N"/>
    <s v="N"/>
    <s v="N"/>
    <s v="N"/>
    <s v="N"/>
    <s v="N"/>
    <s v="N"/>
    <n v="0"/>
    <s v="length samples from hatchery. Not known if they were destined to be clipped or not."/>
  </r>
  <r>
    <x v="0"/>
    <x v="1"/>
    <x v="6"/>
    <x v="6"/>
    <n v="104"/>
    <x v="2"/>
    <x v="0"/>
    <n v="58"/>
    <m/>
    <n v="1.32"/>
    <x v="1"/>
    <m/>
    <s v="Y"/>
    <m/>
    <m/>
    <m/>
    <s v="N"/>
    <s v="N"/>
    <s v="N"/>
    <s v="N"/>
    <s v="N"/>
    <s v="N"/>
    <s v="N"/>
    <s v="N"/>
    <s v="N"/>
    <s v="N"/>
    <n v="0"/>
    <s v="length samples from hatchery. Not known if they were destined to be clipped or not."/>
  </r>
  <r>
    <x v="0"/>
    <x v="0"/>
    <x v="7"/>
    <x v="7"/>
    <n v="110"/>
    <x v="1"/>
    <x v="0"/>
    <n v="45"/>
    <m/>
    <n v="0.38"/>
    <x v="0"/>
    <m/>
    <s v="N"/>
    <m/>
    <m/>
    <m/>
    <s v="N"/>
    <s v="N"/>
    <s v="N"/>
    <s v="N"/>
    <s v="N"/>
    <s v="N"/>
    <s v="N"/>
    <s v="N"/>
    <s v="N"/>
    <s v="N"/>
    <m/>
    <m/>
  </r>
  <r>
    <x v="0"/>
    <x v="0"/>
    <x v="7"/>
    <x v="7"/>
    <n v="110"/>
    <x v="1"/>
    <x v="0"/>
    <n v="39"/>
    <m/>
    <n v="0.52"/>
    <x v="0"/>
    <m/>
    <s v="N"/>
    <m/>
    <m/>
    <m/>
    <s v="N"/>
    <s v="N"/>
    <s v="N"/>
    <s v="N"/>
    <s v="N"/>
    <s v="N"/>
    <s v="N"/>
    <s v="N"/>
    <s v="N"/>
    <s v="N"/>
    <m/>
    <m/>
  </r>
  <r>
    <x v="0"/>
    <x v="0"/>
    <x v="7"/>
    <x v="7"/>
    <n v="110"/>
    <x v="1"/>
    <x v="0"/>
    <n v="39"/>
    <m/>
    <n v="0.47"/>
    <x v="0"/>
    <m/>
    <s v="N"/>
    <m/>
    <m/>
    <m/>
    <s v="N"/>
    <s v="N"/>
    <s v="N"/>
    <s v="N"/>
    <s v="N"/>
    <s v="N"/>
    <s v="N"/>
    <s v="N"/>
    <s v="N"/>
    <s v="N"/>
    <m/>
    <m/>
  </r>
  <r>
    <x v="0"/>
    <x v="0"/>
    <x v="7"/>
    <x v="7"/>
    <n v="110"/>
    <x v="1"/>
    <x v="0"/>
    <n v="39"/>
    <m/>
    <n v="0.54"/>
    <x v="0"/>
    <m/>
    <s v="N"/>
    <m/>
    <m/>
    <m/>
    <s v="N"/>
    <s v="N"/>
    <s v="N"/>
    <s v="N"/>
    <s v="N"/>
    <s v="N"/>
    <s v="N"/>
    <s v="N"/>
    <s v="N"/>
    <s v="N"/>
    <m/>
    <m/>
  </r>
  <r>
    <x v="0"/>
    <x v="0"/>
    <x v="7"/>
    <x v="7"/>
    <n v="110"/>
    <x v="1"/>
    <x v="0"/>
    <n v="27"/>
    <m/>
    <n v="0.41"/>
    <x v="0"/>
    <m/>
    <s v="N"/>
    <m/>
    <m/>
    <m/>
    <s v="N"/>
    <s v="N"/>
    <s v="N"/>
    <s v="N"/>
    <s v="N"/>
    <s v="N"/>
    <s v="N"/>
    <s v="N"/>
    <s v="N"/>
    <s v="N"/>
    <m/>
    <s v="Still coming out of egg sac"/>
  </r>
  <r>
    <x v="0"/>
    <x v="0"/>
    <x v="7"/>
    <x v="7"/>
    <n v="110"/>
    <x v="1"/>
    <x v="0"/>
    <n v="40"/>
    <m/>
    <n v="0.42"/>
    <x v="0"/>
    <m/>
    <s v="N"/>
    <m/>
    <m/>
    <m/>
    <s v="N"/>
    <s v="N"/>
    <s v="N"/>
    <s v="N"/>
    <s v="N"/>
    <s v="N"/>
    <s v="N"/>
    <s v="N"/>
    <s v="N"/>
    <s v="N"/>
    <m/>
    <m/>
  </r>
  <r>
    <x v="0"/>
    <x v="0"/>
    <x v="7"/>
    <x v="7"/>
    <n v="110"/>
    <x v="1"/>
    <x v="0"/>
    <n v="34"/>
    <m/>
    <n v="0.55000000000000004"/>
    <x v="0"/>
    <m/>
    <s v="N"/>
    <m/>
    <m/>
    <m/>
    <s v="N"/>
    <s v="N"/>
    <s v="N"/>
    <s v="N"/>
    <s v="N"/>
    <s v="N"/>
    <s v="N"/>
    <s v="N"/>
    <s v="N"/>
    <s v="N"/>
    <m/>
    <m/>
  </r>
  <r>
    <x v="0"/>
    <x v="0"/>
    <x v="7"/>
    <x v="7"/>
    <n v="110"/>
    <x v="1"/>
    <x v="0"/>
    <n v="34"/>
    <m/>
    <n v="0.42"/>
    <x v="0"/>
    <m/>
    <s v="N"/>
    <m/>
    <m/>
    <m/>
    <s v="N"/>
    <s v="N"/>
    <s v="N"/>
    <s v="N"/>
    <s v="N"/>
    <s v="N"/>
    <s v="N"/>
    <s v="N"/>
    <s v="N"/>
    <s v="N"/>
    <m/>
    <m/>
  </r>
  <r>
    <x v="0"/>
    <x v="0"/>
    <x v="7"/>
    <x v="7"/>
    <n v="110"/>
    <x v="1"/>
    <x v="0"/>
    <n v="37"/>
    <m/>
    <n v="0.51"/>
    <x v="0"/>
    <m/>
    <s v="N"/>
    <m/>
    <m/>
    <m/>
    <s v="N"/>
    <s v="N"/>
    <s v="N"/>
    <s v="N"/>
    <s v="N"/>
    <s v="N"/>
    <s v="N"/>
    <s v="N"/>
    <s v="N"/>
    <s v="N"/>
    <m/>
    <m/>
  </r>
  <r>
    <x v="0"/>
    <x v="0"/>
    <x v="7"/>
    <x v="7"/>
    <n v="110"/>
    <x v="1"/>
    <x v="0"/>
    <n v="40"/>
    <m/>
    <n v="0.42"/>
    <x v="0"/>
    <m/>
    <s v="N"/>
    <m/>
    <m/>
    <m/>
    <s v="N"/>
    <s v="N"/>
    <s v="N"/>
    <s v="N"/>
    <s v="N"/>
    <s v="N"/>
    <s v="N"/>
    <s v="N"/>
    <s v="N"/>
    <s v="N"/>
    <m/>
    <m/>
  </r>
  <r>
    <x v="0"/>
    <x v="0"/>
    <x v="7"/>
    <x v="7"/>
    <n v="110"/>
    <x v="1"/>
    <x v="0"/>
    <n v="35"/>
    <m/>
    <n v="0.45"/>
    <x v="0"/>
    <m/>
    <s v="N"/>
    <m/>
    <m/>
    <m/>
    <s v="N"/>
    <s v="N"/>
    <s v="N"/>
    <s v="N"/>
    <s v="N"/>
    <s v="N"/>
    <s v="N"/>
    <s v="N"/>
    <s v="N"/>
    <s v="N"/>
    <m/>
    <m/>
  </r>
  <r>
    <x v="0"/>
    <x v="0"/>
    <x v="7"/>
    <x v="7"/>
    <n v="110"/>
    <x v="1"/>
    <x v="0"/>
    <n v="39"/>
    <m/>
    <n v="0.5"/>
    <x v="0"/>
    <m/>
    <s v="N"/>
    <m/>
    <m/>
    <m/>
    <s v="N"/>
    <s v="N"/>
    <s v="N"/>
    <s v="N"/>
    <s v="N"/>
    <s v="N"/>
    <s v="N"/>
    <s v="N"/>
    <s v="N"/>
    <s v="N"/>
    <m/>
    <m/>
  </r>
  <r>
    <x v="0"/>
    <x v="0"/>
    <x v="7"/>
    <x v="7"/>
    <n v="110"/>
    <x v="1"/>
    <x v="0"/>
    <n v="40"/>
    <m/>
    <n v="0.54"/>
    <x v="0"/>
    <m/>
    <s v="N"/>
    <m/>
    <m/>
    <m/>
    <s v="N"/>
    <s v="N"/>
    <s v="N"/>
    <s v="N"/>
    <s v="N"/>
    <s v="N"/>
    <s v="N"/>
    <s v="N"/>
    <s v="N"/>
    <s v="N"/>
    <m/>
    <m/>
  </r>
  <r>
    <x v="0"/>
    <x v="0"/>
    <x v="7"/>
    <x v="7"/>
    <n v="110"/>
    <x v="1"/>
    <x v="0"/>
    <n v="35"/>
    <m/>
    <n v="0.46"/>
    <x v="0"/>
    <m/>
    <s v="N"/>
    <m/>
    <m/>
    <m/>
    <s v="N"/>
    <s v="N"/>
    <s v="N"/>
    <s v="N"/>
    <s v="N"/>
    <s v="N"/>
    <s v="N"/>
    <s v="N"/>
    <s v="N"/>
    <s v="N"/>
    <m/>
    <m/>
  </r>
  <r>
    <x v="0"/>
    <x v="0"/>
    <x v="7"/>
    <x v="7"/>
    <n v="110"/>
    <x v="1"/>
    <x v="0"/>
    <n v="42"/>
    <m/>
    <n v="0.47"/>
    <x v="0"/>
    <m/>
    <s v="N"/>
    <m/>
    <m/>
    <m/>
    <s v="N"/>
    <s v="N"/>
    <s v="N"/>
    <s v="N"/>
    <s v="N"/>
    <s v="N"/>
    <s v="N"/>
    <s v="N"/>
    <s v="N"/>
    <s v="N"/>
    <m/>
    <m/>
  </r>
  <r>
    <x v="0"/>
    <x v="0"/>
    <x v="7"/>
    <x v="7"/>
    <n v="110"/>
    <x v="1"/>
    <x v="0"/>
    <n v="40"/>
    <m/>
    <n v="0.52"/>
    <x v="0"/>
    <m/>
    <s v="N"/>
    <m/>
    <m/>
    <m/>
    <s v="N"/>
    <s v="N"/>
    <s v="N"/>
    <s v="N"/>
    <s v="N"/>
    <s v="N"/>
    <s v="N"/>
    <s v="N"/>
    <s v="N"/>
    <s v="N"/>
    <m/>
    <m/>
  </r>
  <r>
    <x v="0"/>
    <x v="0"/>
    <x v="7"/>
    <x v="7"/>
    <n v="110"/>
    <x v="1"/>
    <x v="0"/>
    <n v="34"/>
    <m/>
    <n v="0.46"/>
    <x v="0"/>
    <m/>
    <s v="N"/>
    <m/>
    <m/>
    <m/>
    <s v="N"/>
    <s v="N"/>
    <s v="N"/>
    <s v="N"/>
    <s v="N"/>
    <s v="N"/>
    <s v="N"/>
    <s v="N"/>
    <s v="N"/>
    <s v="N"/>
    <m/>
    <m/>
  </r>
  <r>
    <x v="0"/>
    <x v="0"/>
    <x v="7"/>
    <x v="7"/>
    <n v="110"/>
    <x v="1"/>
    <x v="0"/>
    <n v="39"/>
    <m/>
    <n v="0.57999999999999996"/>
    <x v="0"/>
    <m/>
    <s v="N"/>
    <m/>
    <m/>
    <m/>
    <s v="N"/>
    <s v="N"/>
    <s v="N"/>
    <s v="N"/>
    <s v="N"/>
    <s v="N"/>
    <s v="N"/>
    <s v="N"/>
    <s v="N"/>
    <s v="N"/>
    <m/>
    <m/>
  </r>
  <r>
    <x v="0"/>
    <x v="0"/>
    <x v="7"/>
    <x v="7"/>
    <n v="110"/>
    <x v="1"/>
    <x v="0"/>
    <n v="39"/>
    <m/>
    <n v="0.52"/>
    <x v="0"/>
    <m/>
    <s v="N"/>
    <m/>
    <m/>
    <m/>
    <s v="N"/>
    <s v="N"/>
    <s v="N"/>
    <s v="N"/>
    <s v="N"/>
    <s v="N"/>
    <s v="N"/>
    <s v="N"/>
    <s v="N"/>
    <s v="N"/>
    <m/>
    <m/>
  </r>
  <r>
    <x v="0"/>
    <x v="0"/>
    <x v="7"/>
    <x v="7"/>
    <n v="110"/>
    <x v="1"/>
    <x v="0"/>
    <n v="38"/>
    <m/>
    <n v="0.46"/>
    <x v="0"/>
    <m/>
    <s v="N"/>
    <m/>
    <m/>
    <m/>
    <s v="N"/>
    <s v="N"/>
    <s v="N"/>
    <s v="N"/>
    <s v="N"/>
    <s v="N"/>
    <s v="N"/>
    <s v="N"/>
    <s v="N"/>
    <s v="N"/>
    <m/>
    <m/>
  </r>
  <r>
    <x v="0"/>
    <x v="0"/>
    <x v="7"/>
    <x v="7"/>
    <n v="110"/>
    <x v="1"/>
    <x v="0"/>
    <n v="40"/>
    <m/>
    <n v="0.59"/>
    <x v="0"/>
    <m/>
    <s v="N"/>
    <m/>
    <m/>
    <m/>
    <s v="N"/>
    <s v="N"/>
    <s v="N"/>
    <s v="N"/>
    <s v="N"/>
    <s v="N"/>
    <s v="N"/>
    <s v="N"/>
    <s v="N"/>
    <s v="N"/>
    <m/>
    <m/>
  </r>
  <r>
    <x v="0"/>
    <x v="0"/>
    <x v="7"/>
    <x v="7"/>
    <n v="110"/>
    <x v="1"/>
    <x v="0"/>
    <n v="35"/>
    <m/>
    <n v="0.48"/>
    <x v="0"/>
    <m/>
    <s v="N"/>
    <m/>
    <m/>
    <m/>
    <s v="N"/>
    <s v="N"/>
    <s v="N"/>
    <s v="N"/>
    <s v="N"/>
    <s v="N"/>
    <s v="N"/>
    <s v="N"/>
    <s v="N"/>
    <s v="N"/>
    <m/>
    <m/>
  </r>
  <r>
    <x v="0"/>
    <x v="0"/>
    <x v="7"/>
    <x v="7"/>
    <n v="110"/>
    <x v="1"/>
    <x v="0"/>
    <n v="37"/>
    <m/>
    <n v="0.48"/>
    <x v="0"/>
    <m/>
    <s v="N"/>
    <m/>
    <m/>
    <m/>
    <s v="N"/>
    <s v="N"/>
    <s v="N"/>
    <s v="N"/>
    <s v="N"/>
    <s v="N"/>
    <s v="N"/>
    <s v="N"/>
    <s v="N"/>
    <s v="N"/>
    <m/>
    <m/>
  </r>
  <r>
    <x v="0"/>
    <x v="0"/>
    <x v="7"/>
    <x v="7"/>
    <n v="110"/>
    <x v="1"/>
    <x v="0"/>
    <n v="40"/>
    <m/>
    <n v="0.49"/>
    <x v="0"/>
    <m/>
    <s v="N"/>
    <m/>
    <m/>
    <m/>
    <s v="N"/>
    <s v="N"/>
    <s v="N"/>
    <s v="N"/>
    <s v="N"/>
    <s v="N"/>
    <s v="N"/>
    <s v="N"/>
    <s v="N"/>
    <s v="N"/>
    <m/>
    <m/>
  </r>
  <r>
    <x v="0"/>
    <x v="0"/>
    <x v="7"/>
    <x v="7"/>
    <n v="110"/>
    <x v="1"/>
    <x v="0"/>
    <n v="39"/>
    <m/>
    <n v="0.51"/>
    <x v="0"/>
    <m/>
    <s v="N"/>
    <m/>
    <m/>
    <m/>
    <s v="N"/>
    <s v="N"/>
    <s v="N"/>
    <s v="N"/>
    <s v="N"/>
    <s v="N"/>
    <s v="N"/>
    <s v="N"/>
    <s v="N"/>
    <s v="N"/>
    <m/>
    <m/>
  </r>
  <r>
    <x v="0"/>
    <x v="0"/>
    <x v="7"/>
    <x v="7"/>
    <n v="110"/>
    <x v="1"/>
    <x v="0"/>
    <n v="42"/>
    <m/>
    <n v="0.57999999999999996"/>
    <x v="0"/>
    <m/>
    <s v="N"/>
    <m/>
    <m/>
    <m/>
    <s v="N"/>
    <s v="N"/>
    <s v="N"/>
    <s v="N"/>
    <s v="N"/>
    <s v="N"/>
    <s v="N"/>
    <s v="N"/>
    <s v="N"/>
    <s v="N"/>
    <m/>
    <m/>
  </r>
  <r>
    <x v="0"/>
    <x v="0"/>
    <x v="7"/>
    <x v="7"/>
    <n v="110"/>
    <x v="1"/>
    <x v="0"/>
    <n v="40"/>
    <m/>
    <n v="0.41"/>
    <x v="0"/>
    <m/>
    <s v="N"/>
    <m/>
    <m/>
    <m/>
    <s v="N"/>
    <s v="N"/>
    <s v="N"/>
    <s v="N"/>
    <s v="N"/>
    <s v="N"/>
    <s v="N"/>
    <s v="N"/>
    <s v="N"/>
    <s v="N"/>
    <m/>
    <m/>
  </r>
  <r>
    <x v="0"/>
    <x v="0"/>
    <x v="7"/>
    <x v="7"/>
    <n v="110"/>
    <x v="1"/>
    <x v="0"/>
    <n v="39"/>
    <m/>
    <n v="0.46"/>
    <x v="0"/>
    <m/>
    <s v="N"/>
    <m/>
    <m/>
    <m/>
    <s v="N"/>
    <s v="N"/>
    <s v="N"/>
    <s v="N"/>
    <s v="N"/>
    <s v="N"/>
    <s v="N"/>
    <s v="N"/>
    <s v="N"/>
    <s v="N"/>
    <m/>
    <m/>
  </r>
  <r>
    <x v="0"/>
    <x v="0"/>
    <x v="7"/>
    <x v="7"/>
    <n v="110"/>
    <x v="1"/>
    <x v="0"/>
    <n v="40"/>
    <m/>
    <n v="0.54"/>
    <x v="0"/>
    <m/>
    <s v="N"/>
    <m/>
    <m/>
    <m/>
    <s v="N"/>
    <s v="N"/>
    <s v="N"/>
    <s v="N"/>
    <s v="N"/>
    <s v="N"/>
    <s v="N"/>
    <s v="N"/>
    <s v="N"/>
    <s v="N"/>
    <m/>
    <m/>
  </r>
  <r>
    <x v="0"/>
    <x v="0"/>
    <x v="7"/>
    <x v="7"/>
    <n v="110"/>
    <x v="1"/>
    <x v="0"/>
    <n v="39"/>
    <m/>
    <n v="0.48"/>
    <x v="0"/>
    <m/>
    <s v="N"/>
    <m/>
    <m/>
    <m/>
    <s v="N"/>
    <s v="N"/>
    <s v="N"/>
    <s v="N"/>
    <s v="N"/>
    <s v="N"/>
    <s v="N"/>
    <s v="N"/>
    <s v="N"/>
    <s v="N"/>
    <m/>
    <m/>
  </r>
  <r>
    <x v="0"/>
    <x v="0"/>
    <x v="7"/>
    <x v="7"/>
    <n v="110"/>
    <x v="1"/>
    <x v="1"/>
    <n v="110"/>
    <m/>
    <n v="15.08"/>
    <x v="0"/>
    <m/>
    <s v="N"/>
    <m/>
    <m/>
    <m/>
    <s v="N"/>
    <s v="N"/>
    <s v="N"/>
    <s v="N"/>
    <s v="N"/>
    <s v="N"/>
    <s v="N"/>
    <s v="N"/>
    <s v="N"/>
    <s v="N"/>
    <m/>
    <m/>
  </r>
  <r>
    <x v="0"/>
    <x v="0"/>
    <x v="7"/>
    <x v="7"/>
    <n v="110"/>
    <x v="1"/>
    <x v="1"/>
    <n v="83"/>
    <m/>
    <n v="5.63"/>
    <x v="0"/>
    <m/>
    <s v="N"/>
    <m/>
    <m/>
    <m/>
    <s v="N"/>
    <s v="N"/>
    <s v="N"/>
    <s v="N"/>
    <s v="N"/>
    <s v="N"/>
    <s v="N"/>
    <s v="N"/>
    <s v="N"/>
    <s v="N"/>
    <m/>
    <m/>
  </r>
  <r>
    <x v="0"/>
    <x v="0"/>
    <x v="7"/>
    <x v="7"/>
    <n v="110"/>
    <x v="1"/>
    <x v="1"/>
    <n v="113"/>
    <m/>
    <n v="19.670000000000002"/>
    <x v="0"/>
    <m/>
    <s v="N"/>
    <m/>
    <m/>
    <m/>
    <s v="N"/>
    <s v="N"/>
    <s v="N"/>
    <s v="N"/>
    <s v="N"/>
    <s v="N"/>
    <s v="N"/>
    <s v="N"/>
    <s v="N"/>
    <s v="N"/>
    <m/>
    <m/>
  </r>
  <r>
    <x v="0"/>
    <x v="0"/>
    <x v="7"/>
    <x v="7"/>
    <n v="110"/>
    <x v="1"/>
    <x v="1"/>
    <n v="112"/>
    <m/>
    <n v="19.809999999999999"/>
    <x v="0"/>
    <m/>
    <s v="N"/>
    <m/>
    <m/>
    <m/>
    <s v="N"/>
    <s v="N"/>
    <s v="N"/>
    <s v="N"/>
    <s v="N"/>
    <s v="N"/>
    <s v="N"/>
    <s v="N"/>
    <s v="N"/>
    <s v="N"/>
    <m/>
    <m/>
  </r>
  <r>
    <x v="0"/>
    <x v="0"/>
    <x v="7"/>
    <x v="7"/>
    <n v="110"/>
    <x v="1"/>
    <x v="1"/>
    <n v="111"/>
    <m/>
    <n v="15.7"/>
    <x v="0"/>
    <m/>
    <s v="N"/>
    <m/>
    <m/>
    <m/>
    <s v="N"/>
    <s v="N"/>
    <s v="N"/>
    <s v="N"/>
    <s v="N"/>
    <s v="N"/>
    <s v="N"/>
    <s v="N"/>
    <s v="N"/>
    <s v="N"/>
    <m/>
    <m/>
  </r>
  <r>
    <x v="0"/>
    <x v="0"/>
    <x v="7"/>
    <x v="7"/>
    <n v="110"/>
    <x v="1"/>
    <x v="1"/>
    <n v="111"/>
    <m/>
    <n v="12.77"/>
    <x v="0"/>
    <m/>
    <s v="N"/>
    <m/>
    <m/>
    <m/>
    <s v="N"/>
    <s v="N"/>
    <s v="N"/>
    <s v="N"/>
    <s v="N"/>
    <s v="N"/>
    <s v="N"/>
    <s v="N"/>
    <s v="N"/>
    <s v="N"/>
    <m/>
    <m/>
  </r>
  <r>
    <x v="0"/>
    <x v="0"/>
    <x v="7"/>
    <x v="7"/>
    <n v="110"/>
    <x v="1"/>
    <x v="1"/>
    <n v="113"/>
    <m/>
    <n v="23.2"/>
    <x v="0"/>
    <m/>
    <s v="N"/>
    <m/>
    <m/>
    <m/>
    <s v="N"/>
    <s v="N"/>
    <s v="N"/>
    <s v="N"/>
    <s v="N"/>
    <s v="N"/>
    <s v="N"/>
    <s v="N"/>
    <s v="N"/>
    <s v="N"/>
    <m/>
    <m/>
  </r>
  <r>
    <x v="0"/>
    <x v="0"/>
    <x v="7"/>
    <x v="7"/>
    <n v="110"/>
    <x v="1"/>
    <x v="1"/>
    <n v="115"/>
    <m/>
    <n v="37"/>
    <x v="0"/>
    <m/>
    <s v="N"/>
    <m/>
    <m/>
    <m/>
    <s v="N"/>
    <s v="N"/>
    <s v="N"/>
    <s v="N"/>
    <s v="N"/>
    <s v="N"/>
    <s v="N"/>
    <s v="N"/>
    <s v="N"/>
    <s v="N"/>
    <m/>
    <m/>
  </r>
  <r>
    <x v="0"/>
    <x v="0"/>
    <x v="7"/>
    <x v="7"/>
    <n v="110"/>
    <x v="1"/>
    <x v="1"/>
    <n v="90"/>
    <m/>
    <n v="9.59"/>
    <x v="0"/>
    <m/>
    <s v="N"/>
    <m/>
    <m/>
    <m/>
    <s v="N"/>
    <s v="N"/>
    <s v="N"/>
    <s v="N"/>
    <s v="N"/>
    <s v="N"/>
    <s v="N"/>
    <s v="N"/>
    <s v="N"/>
    <s v="N"/>
    <m/>
    <m/>
  </r>
  <r>
    <x v="0"/>
    <x v="0"/>
    <x v="7"/>
    <x v="7"/>
    <n v="110"/>
    <x v="1"/>
    <x v="1"/>
    <n v="84"/>
    <m/>
    <n v="6.97"/>
    <x v="0"/>
    <m/>
    <s v="N"/>
    <m/>
    <m/>
    <m/>
    <s v="N"/>
    <s v="N"/>
    <s v="N"/>
    <s v="N"/>
    <s v="N"/>
    <s v="N"/>
    <s v="N"/>
    <s v="N"/>
    <s v="N"/>
    <s v="N"/>
    <m/>
    <m/>
  </r>
  <r>
    <x v="0"/>
    <x v="0"/>
    <x v="7"/>
    <x v="7"/>
    <n v="110"/>
    <x v="1"/>
    <x v="1"/>
    <n v="80"/>
    <m/>
    <n v="4.0199999999999996"/>
    <x v="0"/>
    <m/>
    <s v="N"/>
    <m/>
    <m/>
    <m/>
    <s v="N"/>
    <s v="N"/>
    <s v="N"/>
    <s v="N"/>
    <s v="N"/>
    <s v="N"/>
    <s v="N"/>
    <s v="N"/>
    <s v="N"/>
    <s v="N"/>
    <m/>
    <m/>
  </r>
  <r>
    <x v="0"/>
    <x v="0"/>
    <x v="7"/>
    <x v="7"/>
    <n v="110"/>
    <x v="1"/>
    <x v="1"/>
    <n v="70"/>
    <m/>
    <n v="3.22"/>
    <x v="0"/>
    <m/>
    <s v="N"/>
    <m/>
    <m/>
    <m/>
    <s v="N"/>
    <s v="N"/>
    <s v="N"/>
    <s v="N"/>
    <s v="N"/>
    <s v="N"/>
    <s v="N"/>
    <s v="N"/>
    <s v="N"/>
    <s v="N"/>
    <m/>
    <m/>
  </r>
  <r>
    <x v="0"/>
    <x v="0"/>
    <x v="7"/>
    <x v="7"/>
    <n v="110"/>
    <x v="1"/>
    <x v="1"/>
    <n v="65"/>
    <m/>
    <n v="3.12"/>
    <x v="0"/>
    <m/>
    <s v="N"/>
    <m/>
    <m/>
    <m/>
    <s v="N"/>
    <s v="N"/>
    <s v="N"/>
    <s v="N"/>
    <s v="N"/>
    <s v="N"/>
    <s v="N"/>
    <s v="N"/>
    <s v="N"/>
    <s v="N"/>
    <m/>
    <m/>
  </r>
  <r>
    <x v="0"/>
    <x v="0"/>
    <x v="7"/>
    <x v="7"/>
    <n v="110"/>
    <x v="0"/>
    <x v="0"/>
    <n v="44"/>
    <m/>
    <n v="0.56999999999999995"/>
    <x v="0"/>
    <m/>
    <s v="N"/>
    <m/>
    <m/>
    <m/>
    <s v="N"/>
    <s v="N"/>
    <s v="N"/>
    <s v="N"/>
    <s v="N"/>
    <s v="N"/>
    <s v="N"/>
    <s v="N"/>
    <s v="N"/>
    <s v="N"/>
    <m/>
    <m/>
  </r>
  <r>
    <x v="0"/>
    <x v="0"/>
    <x v="7"/>
    <x v="7"/>
    <n v="110"/>
    <x v="4"/>
    <x v="2"/>
    <n v="75"/>
    <m/>
    <n v="3.41"/>
    <x v="0"/>
    <m/>
    <s v="N"/>
    <m/>
    <m/>
    <m/>
    <s v="N"/>
    <s v="N"/>
    <s v="N"/>
    <s v="N"/>
    <s v="N"/>
    <s v="N"/>
    <s v="N"/>
    <s v="N"/>
    <s v="N"/>
    <s v="N"/>
    <m/>
    <m/>
  </r>
  <r>
    <x v="0"/>
    <x v="0"/>
    <x v="7"/>
    <x v="7"/>
    <n v="110"/>
    <x v="2"/>
    <x v="0"/>
    <n v="41"/>
    <m/>
    <n v="0.61"/>
    <x v="0"/>
    <m/>
    <s v="N"/>
    <m/>
    <m/>
    <m/>
    <s v="N"/>
    <s v="N"/>
    <s v="N"/>
    <s v="N"/>
    <s v="N"/>
    <s v="N"/>
    <s v="N"/>
    <s v="N"/>
    <s v="N"/>
    <s v="N"/>
    <m/>
    <m/>
  </r>
  <r>
    <x v="0"/>
    <x v="0"/>
    <x v="7"/>
    <x v="7"/>
    <n v="110"/>
    <x v="2"/>
    <x v="0"/>
    <n v="41"/>
    <m/>
    <n v="0.61"/>
    <x v="0"/>
    <m/>
    <s v="N"/>
    <m/>
    <m/>
    <m/>
    <s v="N"/>
    <s v="N"/>
    <s v="N"/>
    <s v="N"/>
    <s v="N"/>
    <s v="N"/>
    <s v="N"/>
    <s v="N"/>
    <s v="N"/>
    <s v="N"/>
    <m/>
    <m/>
  </r>
  <r>
    <x v="0"/>
    <x v="0"/>
    <x v="7"/>
    <x v="7"/>
    <n v="110"/>
    <x v="2"/>
    <x v="0"/>
    <n v="42"/>
    <m/>
    <n v="0.71"/>
    <x v="0"/>
    <m/>
    <s v="N"/>
    <m/>
    <m/>
    <m/>
    <s v="N"/>
    <s v="N"/>
    <s v="N"/>
    <s v="N"/>
    <s v="N"/>
    <s v="N"/>
    <s v="N"/>
    <s v="N"/>
    <s v="N"/>
    <s v="N"/>
    <m/>
    <m/>
  </r>
  <r>
    <x v="0"/>
    <x v="0"/>
    <x v="7"/>
    <x v="7"/>
    <n v="110"/>
    <x v="2"/>
    <x v="0"/>
    <n v="41"/>
    <m/>
    <n v="0.54"/>
    <x v="0"/>
    <m/>
    <s v="N"/>
    <m/>
    <m/>
    <m/>
    <s v="N"/>
    <s v="N"/>
    <s v="N"/>
    <s v="N"/>
    <s v="N"/>
    <s v="N"/>
    <s v="N"/>
    <s v="N"/>
    <s v="N"/>
    <s v="N"/>
    <m/>
    <m/>
  </r>
  <r>
    <x v="0"/>
    <x v="0"/>
    <x v="7"/>
    <x v="7"/>
    <n v="110"/>
    <x v="2"/>
    <x v="0"/>
    <n v="42"/>
    <m/>
    <n v="0.54"/>
    <x v="0"/>
    <m/>
    <s v="N"/>
    <m/>
    <m/>
    <m/>
    <s v="N"/>
    <s v="N"/>
    <s v="N"/>
    <s v="N"/>
    <s v="N"/>
    <s v="N"/>
    <s v="N"/>
    <s v="N"/>
    <s v="N"/>
    <s v="N"/>
    <m/>
    <m/>
  </r>
  <r>
    <x v="0"/>
    <x v="0"/>
    <x v="8"/>
    <x v="8"/>
    <n v="111"/>
    <x v="2"/>
    <x v="0"/>
    <n v="39"/>
    <m/>
    <n v="0.56000000000000005"/>
    <x v="0"/>
    <m/>
    <s v="N"/>
    <m/>
    <m/>
    <m/>
    <s v="N"/>
    <s v="N"/>
    <s v="N"/>
    <s v="N"/>
    <s v="N"/>
    <s v="N"/>
    <s v="N"/>
    <s v="N"/>
    <s v="N"/>
    <s v="N"/>
    <m/>
    <m/>
  </r>
  <r>
    <x v="0"/>
    <x v="0"/>
    <x v="8"/>
    <x v="8"/>
    <n v="111"/>
    <x v="2"/>
    <x v="0"/>
    <n v="39"/>
    <m/>
    <n v="0.53"/>
    <x v="0"/>
    <m/>
    <s v="N"/>
    <m/>
    <m/>
    <m/>
    <s v="N"/>
    <s v="N"/>
    <s v="N"/>
    <s v="N"/>
    <s v="N"/>
    <s v="N"/>
    <s v="N"/>
    <s v="N"/>
    <s v="N"/>
    <s v="N"/>
    <m/>
    <s v="Uncertain ID, photo taken"/>
  </r>
  <r>
    <x v="0"/>
    <x v="0"/>
    <x v="8"/>
    <x v="8"/>
    <n v="111"/>
    <x v="2"/>
    <x v="0"/>
    <n v="41"/>
    <m/>
    <n v="0.64"/>
    <x v="0"/>
    <m/>
    <s v="N"/>
    <m/>
    <m/>
    <m/>
    <s v="N"/>
    <s v="N"/>
    <s v="N"/>
    <s v="N"/>
    <s v="N"/>
    <s v="N"/>
    <s v="N"/>
    <s v="N"/>
    <s v="N"/>
    <s v="N"/>
    <m/>
    <m/>
  </r>
  <r>
    <x v="0"/>
    <x v="0"/>
    <x v="8"/>
    <x v="8"/>
    <n v="111"/>
    <x v="2"/>
    <x v="0"/>
    <n v="41"/>
    <m/>
    <n v="0.56999999999999995"/>
    <x v="0"/>
    <m/>
    <s v="N"/>
    <m/>
    <m/>
    <m/>
    <s v="N"/>
    <s v="N"/>
    <s v="N"/>
    <s v="N"/>
    <s v="N"/>
    <s v="N"/>
    <s v="N"/>
    <s v="N"/>
    <s v="N"/>
    <s v="N"/>
    <m/>
    <s v="Wounded"/>
  </r>
  <r>
    <x v="0"/>
    <x v="0"/>
    <x v="8"/>
    <x v="8"/>
    <n v="111"/>
    <x v="1"/>
    <x v="0"/>
    <n v="39"/>
    <m/>
    <n v="0.43"/>
    <x v="0"/>
    <m/>
    <s v="N"/>
    <m/>
    <m/>
    <m/>
    <s v="N"/>
    <s v="N"/>
    <s v="N"/>
    <s v="N"/>
    <s v="N"/>
    <s v="N"/>
    <s v="N"/>
    <s v="N"/>
    <s v="N"/>
    <s v="N"/>
    <m/>
    <m/>
  </r>
  <r>
    <x v="0"/>
    <x v="0"/>
    <x v="8"/>
    <x v="8"/>
    <n v="111"/>
    <x v="1"/>
    <x v="0"/>
    <n v="37"/>
    <m/>
    <n v="0.49"/>
    <x v="0"/>
    <m/>
    <s v="N"/>
    <m/>
    <m/>
    <m/>
    <s v="N"/>
    <s v="Y"/>
    <s v="N"/>
    <s v="N"/>
    <s v="N"/>
    <s v="N"/>
    <s v="N"/>
    <s v="N"/>
    <s v="N"/>
    <s v="N"/>
    <m/>
    <m/>
  </r>
  <r>
    <x v="0"/>
    <x v="0"/>
    <x v="8"/>
    <x v="8"/>
    <n v="111"/>
    <x v="1"/>
    <x v="0"/>
    <n v="38"/>
    <m/>
    <n v="0.49"/>
    <x v="0"/>
    <m/>
    <s v="N"/>
    <m/>
    <m/>
    <m/>
    <s v="N"/>
    <s v="N"/>
    <s v="N"/>
    <s v="N"/>
    <s v="N"/>
    <s v="N"/>
    <s v="N"/>
    <s v="N"/>
    <s v="N"/>
    <s v="N"/>
    <m/>
    <m/>
  </r>
  <r>
    <x v="0"/>
    <x v="0"/>
    <x v="8"/>
    <x v="8"/>
    <n v="111"/>
    <x v="1"/>
    <x v="0"/>
    <n v="39"/>
    <m/>
    <n v="0.51"/>
    <x v="0"/>
    <m/>
    <s v="N"/>
    <m/>
    <m/>
    <m/>
    <s v="N"/>
    <s v="N"/>
    <s v="N"/>
    <s v="N"/>
    <s v="N"/>
    <s v="N"/>
    <s v="N"/>
    <s v="N"/>
    <s v="N"/>
    <s v="N"/>
    <m/>
    <m/>
  </r>
  <r>
    <x v="0"/>
    <x v="0"/>
    <x v="8"/>
    <x v="8"/>
    <n v="111"/>
    <x v="1"/>
    <x v="0"/>
    <n v="36"/>
    <m/>
    <n v="0.44"/>
    <x v="0"/>
    <m/>
    <s v="N"/>
    <m/>
    <m/>
    <m/>
    <s v="N"/>
    <s v="N"/>
    <s v="N"/>
    <s v="N"/>
    <s v="N"/>
    <s v="N"/>
    <s v="N"/>
    <s v="N"/>
    <s v="N"/>
    <s v="N"/>
    <m/>
    <m/>
  </r>
  <r>
    <x v="0"/>
    <x v="0"/>
    <x v="8"/>
    <x v="8"/>
    <n v="111"/>
    <x v="1"/>
    <x v="0"/>
    <n v="35"/>
    <m/>
    <n v="0.46"/>
    <x v="0"/>
    <m/>
    <s v="N"/>
    <m/>
    <m/>
    <m/>
    <s v="N"/>
    <s v="N"/>
    <s v="N"/>
    <s v="N"/>
    <s v="N"/>
    <s v="N"/>
    <s v="N"/>
    <s v="N"/>
    <s v="N"/>
    <s v="N"/>
    <m/>
    <m/>
  </r>
  <r>
    <x v="0"/>
    <x v="0"/>
    <x v="8"/>
    <x v="8"/>
    <n v="111"/>
    <x v="1"/>
    <x v="0"/>
    <n v="35"/>
    <m/>
    <n v="0.43"/>
    <x v="0"/>
    <m/>
    <s v="N"/>
    <m/>
    <m/>
    <m/>
    <s v="N"/>
    <s v="N"/>
    <s v="N"/>
    <s v="N"/>
    <s v="N"/>
    <s v="N"/>
    <s v="N"/>
    <s v="N"/>
    <s v="N"/>
    <s v="N"/>
    <m/>
    <m/>
  </r>
  <r>
    <x v="0"/>
    <x v="0"/>
    <x v="8"/>
    <x v="8"/>
    <n v="111"/>
    <x v="1"/>
    <x v="0"/>
    <n v="36"/>
    <m/>
    <n v="0.43"/>
    <x v="0"/>
    <m/>
    <s v="N"/>
    <m/>
    <m/>
    <m/>
    <s v="N"/>
    <s v="N"/>
    <s v="N"/>
    <s v="N"/>
    <s v="N"/>
    <s v="N"/>
    <s v="N"/>
    <s v="N"/>
    <s v="N"/>
    <s v="N"/>
    <m/>
    <m/>
  </r>
  <r>
    <x v="0"/>
    <x v="0"/>
    <x v="8"/>
    <x v="8"/>
    <n v="111"/>
    <x v="1"/>
    <x v="0"/>
    <n v="36"/>
    <m/>
    <n v="0.41"/>
    <x v="0"/>
    <m/>
    <s v="N"/>
    <m/>
    <m/>
    <m/>
    <s v="N"/>
    <s v="N"/>
    <s v="N"/>
    <s v="N"/>
    <s v="N"/>
    <s v="N"/>
    <s v="N"/>
    <s v="N"/>
    <s v="N"/>
    <s v="N"/>
    <m/>
    <m/>
  </r>
  <r>
    <x v="0"/>
    <x v="0"/>
    <x v="8"/>
    <x v="8"/>
    <n v="111"/>
    <x v="1"/>
    <x v="0"/>
    <n v="37"/>
    <m/>
    <n v="0.45"/>
    <x v="0"/>
    <m/>
    <s v="N"/>
    <m/>
    <m/>
    <m/>
    <s v="N"/>
    <s v="N"/>
    <s v="N"/>
    <s v="N"/>
    <s v="N"/>
    <s v="N"/>
    <s v="N"/>
    <s v="N"/>
    <s v="N"/>
    <s v="N"/>
    <m/>
    <m/>
  </r>
  <r>
    <x v="0"/>
    <x v="0"/>
    <x v="8"/>
    <x v="8"/>
    <n v="111"/>
    <x v="1"/>
    <x v="0"/>
    <n v="38"/>
    <m/>
    <n v="0.45"/>
    <x v="0"/>
    <m/>
    <s v="N"/>
    <m/>
    <m/>
    <m/>
    <s v="N"/>
    <s v="N"/>
    <s v="N"/>
    <s v="N"/>
    <s v="N"/>
    <s v="N"/>
    <s v="N"/>
    <s v="N"/>
    <s v="N"/>
    <s v="N"/>
    <m/>
    <m/>
  </r>
  <r>
    <x v="0"/>
    <x v="0"/>
    <x v="8"/>
    <x v="8"/>
    <n v="111"/>
    <x v="1"/>
    <x v="0"/>
    <n v="38"/>
    <m/>
    <n v="0.43"/>
    <x v="0"/>
    <m/>
    <s v="N"/>
    <m/>
    <m/>
    <m/>
    <s v="N"/>
    <s v="N"/>
    <s v="N"/>
    <s v="N"/>
    <s v="N"/>
    <s v="N"/>
    <s v="N"/>
    <s v="N"/>
    <s v="N"/>
    <s v="N"/>
    <m/>
    <m/>
  </r>
  <r>
    <x v="0"/>
    <x v="0"/>
    <x v="8"/>
    <x v="8"/>
    <n v="111"/>
    <x v="1"/>
    <x v="0"/>
    <n v="35"/>
    <m/>
    <n v="0.38"/>
    <x v="0"/>
    <m/>
    <s v="N"/>
    <m/>
    <m/>
    <m/>
    <s v="N"/>
    <s v="N"/>
    <s v="N"/>
    <s v="N"/>
    <s v="N"/>
    <s v="N"/>
    <s v="N"/>
    <s v="N"/>
    <s v="N"/>
    <s v="N"/>
    <m/>
    <m/>
  </r>
  <r>
    <x v="0"/>
    <x v="0"/>
    <x v="8"/>
    <x v="8"/>
    <n v="111"/>
    <x v="1"/>
    <x v="0"/>
    <n v="36"/>
    <m/>
    <n v="0.48"/>
    <x v="0"/>
    <m/>
    <s v="N"/>
    <m/>
    <m/>
    <m/>
    <s v="N"/>
    <s v="N"/>
    <s v="N"/>
    <s v="N"/>
    <s v="N"/>
    <s v="N"/>
    <s v="N"/>
    <s v="N"/>
    <s v="N"/>
    <s v="N"/>
    <m/>
    <m/>
  </r>
  <r>
    <x v="0"/>
    <x v="0"/>
    <x v="8"/>
    <x v="8"/>
    <n v="111"/>
    <x v="1"/>
    <x v="0"/>
    <n v="39"/>
    <m/>
    <n v="0.53"/>
    <x v="0"/>
    <m/>
    <s v="N"/>
    <m/>
    <m/>
    <m/>
    <s v="N"/>
    <s v="N"/>
    <s v="N"/>
    <s v="N"/>
    <s v="N"/>
    <s v="N"/>
    <s v="N"/>
    <s v="N"/>
    <s v="N"/>
    <s v="N"/>
    <m/>
    <m/>
  </r>
  <r>
    <x v="0"/>
    <x v="0"/>
    <x v="8"/>
    <x v="8"/>
    <n v="111"/>
    <x v="0"/>
    <x v="0"/>
    <n v="38"/>
    <m/>
    <n v="0.38"/>
    <x v="0"/>
    <m/>
    <s v="N"/>
    <m/>
    <m/>
    <m/>
    <s v="N"/>
    <s v="N"/>
    <s v="N"/>
    <s v="N"/>
    <s v="N"/>
    <s v="N"/>
    <s v="N"/>
    <s v="N"/>
    <s v="N"/>
    <s v="N"/>
    <m/>
    <m/>
  </r>
  <r>
    <x v="0"/>
    <x v="0"/>
    <x v="8"/>
    <x v="8"/>
    <n v="111"/>
    <x v="3"/>
    <x v="2"/>
    <n v="45"/>
    <m/>
    <n v="1.05"/>
    <x v="0"/>
    <m/>
    <s v="N"/>
    <m/>
    <m/>
    <m/>
    <s v="N"/>
    <s v="N"/>
    <s v="N"/>
    <s v="N"/>
    <s v="N"/>
    <s v="N"/>
    <s v="N"/>
    <s v="N"/>
    <s v="N"/>
    <s v="N"/>
    <m/>
    <s v="Rainbow trout"/>
  </r>
  <r>
    <x v="0"/>
    <x v="0"/>
    <x v="8"/>
    <x v="8"/>
    <n v="111"/>
    <x v="1"/>
    <x v="0"/>
    <n v="34"/>
    <m/>
    <n v="0.34"/>
    <x v="0"/>
    <m/>
    <s v="N"/>
    <m/>
    <m/>
    <m/>
    <s v="N"/>
    <s v="N"/>
    <s v="N"/>
    <s v="N"/>
    <s v="N"/>
    <s v="N"/>
    <s v="N"/>
    <s v="N"/>
    <s v="N"/>
    <s v="N"/>
    <m/>
    <s v="Buttoning up"/>
  </r>
  <r>
    <x v="0"/>
    <x v="0"/>
    <x v="8"/>
    <x v="8"/>
    <n v="111"/>
    <x v="1"/>
    <x v="0"/>
    <n v="35"/>
    <m/>
    <n v="0.39"/>
    <x v="0"/>
    <m/>
    <s v="N"/>
    <m/>
    <m/>
    <m/>
    <s v="N"/>
    <s v="N"/>
    <s v="N"/>
    <s v="N"/>
    <s v="N"/>
    <s v="N"/>
    <s v="N"/>
    <s v="N"/>
    <s v="N"/>
    <s v="N"/>
    <m/>
    <m/>
  </r>
  <r>
    <x v="0"/>
    <x v="0"/>
    <x v="8"/>
    <x v="8"/>
    <n v="111"/>
    <x v="1"/>
    <x v="0"/>
    <n v="38"/>
    <m/>
    <n v="0.56000000000000005"/>
    <x v="0"/>
    <m/>
    <s v="N"/>
    <m/>
    <m/>
    <m/>
    <s v="N"/>
    <s v="N"/>
    <s v="N"/>
    <s v="N"/>
    <s v="N"/>
    <s v="N"/>
    <s v="N"/>
    <s v="N"/>
    <s v="N"/>
    <s v="N"/>
    <m/>
    <m/>
  </r>
  <r>
    <x v="0"/>
    <x v="0"/>
    <x v="8"/>
    <x v="8"/>
    <n v="111"/>
    <x v="1"/>
    <x v="0"/>
    <n v="35"/>
    <m/>
    <n v="0.36"/>
    <x v="0"/>
    <m/>
    <s v="N"/>
    <m/>
    <m/>
    <m/>
    <s v="N"/>
    <s v="N"/>
    <s v="N"/>
    <s v="N"/>
    <s v="N"/>
    <s v="N"/>
    <s v="N"/>
    <s v="N"/>
    <s v="N"/>
    <s v="N"/>
    <m/>
    <m/>
  </r>
  <r>
    <x v="0"/>
    <x v="0"/>
    <x v="8"/>
    <x v="8"/>
    <n v="111"/>
    <x v="1"/>
    <x v="0"/>
    <n v="36"/>
    <m/>
    <n v="0.41"/>
    <x v="0"/>
    <m/>
    <s v="N"/>
    <m/>
    <m/>
    <m/>
    <s v="N"/>
    <s v="N"/>
    <s v="N"/>
    <s v="N"/>
    <s v="N"/>
    <s v="N"/>
    <s v="N"/>
    <s v="N"/>
    <s v="N"/>
    <s v="N"/>
    <m/>
    <m/>
  </r>
  <r>
    <x v="0"/>
    <x v="0"/>
    <x v="8"/>
    <x v="8"/>
    <n v="111"/>
    <x v="1"/>
    <x v="0"/>
    <n v="37"/>
    <m/>
    <n v="0.42"/>
    <x v="0"/>
    <m/>
    <s v="N"/>
    <m/>
    <m/>
    <m/>
    <s v="N"/>
    <s v="N"/>
    <s v="N"/>
    <s v="N"/>
    <s v="N"/>
    <s v="N"/>
    <s v="N"/>
    <s v="N"/>
    <s v="N"/>
    <s v="N"/>
    <m/>
    <m/>
  </r>
  <r>
    <x v="0"/>
    <x v="0"/>
    <x v="8"/>
    <x v="8"/>
    <n v="111"/>
    <x v="1"/>
    <x v="0"/>
    <n v="37"/>
    <m/>
    <n v="0.4"/>
    <x v="0"/>
    <m/>
    <s v="N"/>
    <m/>
    <m/>
    <m/>
    <s v="N"/>
    <s v="N"/>
    <s v="N"/>
    <s v="N"/>
    <s v="N"/>
    <s v="N"/>
    <s v="N"/>
    <s v="N"/>
    <s v="N"/>
    <s v="N"/>
    <m/>
    <m/>
  </r>
  <r>
    <x v="0"/>
    <x v="0"/>
    <x v="8"/>
    <x v="8"/>
    <n v="111"/>
    <x v="1"/>
    <x v="0"/>
    <n v="36"/>
    <m/>
    <n v="0.5"/>
    <x v="0"/>
    <m/>
    <s v="N"/>
    <m/>
    <m/>
    <m/>
    <s v="N"/>
    <s v="N"/>
    <s v="N"/>
    <s v="N"/>
    <s v="N"/>
    <s v="N"/>
    <s v="N"/>
    <s v="N"/>
    <s v="N"/>
    <s v="N"/>
    <m/>
    <m/>
  </r>
  <r>
    <x v="0"/>
    <x v="0"/>
    <x v="8"/>
    <x v="8"/>
    <n v="111"/>
    <x v="1"/>
    <x v="0"/>
    <n v="35"/>
    <m/>
    <n v="0.46"/>
    <x v="0"/>
    <m/>
    <s v="N"/>
    <m/>
    <m/>
    <m/>
    <s v="N"/>
    <s v="N"/>
    <s v="N"/>
    <s v="N"/>
    <s v="N"/>
    <s v="N"/>
    <s v="N"/>
    <s v="N"/>
    <s v="N"/>
    <s v="N"/>
    <m/>
    <m/>
  </r>
  <r>
    <x v="0"/>
    <x v="0"/>
    <x v="8"/>
    <x v="8"/>
    <n v="111"/>
    <x v="1"/>
    <x v="0"/>
    <n v="38"/>
    <m/>
    <n v="0.56000000000000005"/>
    <x v="0"/>
    <m/>
    <s v="N"/>
    <m/>
    <m/>
    <m/>
    <s v="N"/>
    <s v="N"/>
    <s v="N"/>
    <s v="N"/>
    <s v="N"/>
    <s v="N"/>
    <s v="N"/>
    <s v="N"/>
    <s v="N"/>
    <s v="N"/>
    <m/>
    <m/>
  </r>
  <r>
    <x v="0"/>
    <x v="0"/>
    <x v="8"/>
    <x v="8"/>
    <n v="111"/>
    <x v="1"/>
    <x v="0"/>
    <n v="36"/>
    <m/>
    <n v="0.43"/>
    <x v="0"/>
    <m/>
    <s v="N"/>
    <m/>
    <m/>
    <m/>
    <s v="N"/>
    <s v="N"/>
    <s v="N"/>
    <s v="N"/>
    <s v="N"/>
    <s v="N"/>
    <s v="N"/>
    <s v="N"/>
    <s v="N"/>
    <s v="N"/>
    <m/>
    <m/>
  </r>
  <r>
    <x v="0"/>
    <x v="0"/>
    <x v="8"/>
    <x v="8"/>
    <n v="111"/>
    <x v="1"/>
    <x v="0"/>
    <n v="35"/>
    <m/>
    <n v="0.42"/>
    <x v="0"/>
    <m/>
    <s v="N"/>
    <m/>
    <m/>
    <m/>
    <s v="N"/>
    <s v="N"/>
    <s v="N"/>
    <s v="N"/>
    <s v="N"/>
    <s v="N"/>
    <s v="N"/>
    <s v="N"/>
    <s v="N"/>
    <s v="N"/>
    <m/>
    <m/>
  </r>
  <r>
    <x v="0"/>
    <x v="0"/>
    <x v="8"/>
    <x v="8"/>
    <n v="111"/>
    <x v="1"/>
    <x v="0"/>
    <n v="40"/>
    <m/>
    <n v="0.6"/>
    <x v="0"/>
    <m/>
    <s v="N"/>
    <m/>
    <m/>
    <m/>
    <s v="N"/>
    <s v="N"/>
    <s v="N"/>
    <s v="N"/>
    <s v="N"/>
    <s v="N"/>
    <s v="N"/>
    <s v="N"/>
    <s v="N"/>
    <s v="N"/>
    <m/>
    <m/>
  </r>
  <r>
    <x v="0"/>
    <x v="0"/>
    <x v="8"/>
    <x v="8"/>
    <n v="111"/>
    <x v="1"/>
    <x v="0"/>
    <n v="36"/>
    <m/>
    <n v="0.51"/>
    <x v="0"/>
    <m/>
    <s v="N"/>
    <m/>
    <m/>
    <m/>
    <s v="N"/>
    <s v="N"/>
    <s v="N"/>
    <s v="N"/>
    <s v="N"/>
    <s v="N"/>
    <s v="N"/>
    <s v="N"/>
    <s v="N"/>
    <s v="N"/>
    <m/>
    <m/>
  </r>
  <r>
    <x v="0"/>
    <x v="0"/>
    <x v="8"/>
    <x v="8"/>
    <n v="111"/>
    <x v="1"/>
    <x v="0"/>
    <n v="39"/>
    <m/>
    <n v="0.55000000000000004"/>
    <x v="0"/>
    <m/>
    <s v="N"/>
    <m/>
    <m/>
    <m/>
    <s v="N"/>
    <s v="N"/>
    <s v="N"/>
    <s v="N"/>
    <s v="N"/>
    <s v="N"/>
    <s v="N"/>
    <s v="N"/>
    <s v="N"/>
    <s v="N"/>
    <m/>
    <m/>
  </r>
  <r>
    <x v="0"/>
    <x v="0"/>
    <x v="8"/>
    <x v="8"/>
    <n v="111"/>
    <x v="1"/>
    <x v="1"/>
    <n v="63"/>
    <m/>
    <n v="2.71"/>
    <x v="0"/>
    <m/>
    <s v="N"/>
    <m/>
    <m/>
    <m/>
    <s v="N"/>
    <s v="N"/>
    <s v="N"/>
    <s v="N"/>
    <s v="N"/>
    <s v="N"/>
    <s v="N"/>
    <s v="N"/>
    <s v="N"/>
    <s v="N"/>
    <m/>
    <m/>
  </r>
  <r>
    <x v="0"/>
    <x v="0"/>
    <x v="8"/>
    <x v="8"/>
    <n v="111"/>
    <x v="1"/>
    <x v="1"/>
    <n v="77"/>
    <m/>
    <n v="6.2"/>
    <x v="0"/>
    <m/>
    <s v="N"/>
    <m/>
    <m/>
    <m/>
    <s v="N"/>
    <s v="N"/>
    <s v="N"/>
    <s v="N"/>
    <s v="N"/>
    <s v="N"/>
    <s v="N"/>
    <s v="N"/>
    <s v="N"/>
    <s v="N"/>
    <m/>
    <m/>
  </r>
  <r>
    <x v="0"/>
    <x v="0"/>
    <x v="8"/>
    <x v="8"/>
    <n v="111"/>
    <x v="1"/>
    <x v="0"/>
    <n v="36"/>
    <m/>
    <n v="0.36"/>
    <x v="0"/>
    <m/>
    <s v="N"/>
    <m/>
    <m/>
    <m/>
    <s v="N"/>
    <s v="N"/>
    <s v="N"/>
    <s v="N"/>
    <s v="N"/>
    <s v="N"/>
    <s v="N"/>
    <s v="N"/>
    <s v="N"/>
    <s v="N"/>
    <m/>
    <m/>
  </r>
  <r>
    <x v="0"/>
    <x v="0"/>
    <x v="8"/>
    <x v="8"/>
    <n v="111"/>
    <x v="1"/>
    <x v="0"/>
    <n v="35"/>
    <m/>
    <n v="0.51"/>
    <x v="0"/>
    <m/>
    <s v="N"/>
    <m/>
    <m/>
    <m/>
    <s v="N"/>
    <s v="N"/>
    <s v="N"/>
    <s v="N"/>
    <s v="N"/>
    <s v="N"/>
    <s v="N"/>
    <s v="N"/>
    <s v="N"/>
    <s v="N"/>
    <m/>
    <s v="Abnormal egg sack"/>
  </r>
  <r>
    <x v="0"/>
    <x v="0"/>
    <x v="8"/>
    <x v="8"/>
    <n v="111"/>
    <x v="1"/>
    <x v="0"/>
    <n v="41"/>
    <m/>
    <n v="0.62"/>
    <x v="0"/>
    <m/>
    <s v="N"/>
    <m/>
    <m/>
    <m/>
    <s v="N"/>
    <s v="N"/>
    <s v="N"/>
    <s v="N"/>
    <s v="N"/>
    <s v="N"/>
    <s v="N"/>
    <s v="N"/>
    <s v="N"/>
    <s v="N"/>
    <m/>
    <m/>
  </r>
  <r>
    <x v="0"/>
    <x v="0"/>
    <x v="8"/>
    <x v="8"/>
    <n v="111"/>
    <x v="1"/>
    <x v="0"/>
    <n v="38"/>
    <m/>
    <n v="0.48"/>
    <x v="0"/>
    <m/>
    <s v="N"/>
    <m/>
    <m/>
    <m/>
    <s v="N"/>
    <s v="N"/>
    <s v="N"/>
    <s v="N"/>
    <s v="N"/>
    <s v="N"/>
    <s v="N"/>
    <s v="N"/>
    <s v="N"/>
    <s v="N"/>
    <m/>
    <m/>
  </r>
  <r>
    <x v="0"/>
    <x v="0"/>
    <x v="8"/>
    <x v="8"/>
    <n v="111"/>
    <x v="1"/>
    <x v="0"/>
    <n v="39"/>
    <m/>
    <n v="0.56000000000000005"/>
    <x v="0"/>
    <m/>
    <s v="N"/>
    <m/>
    <m/>
    <m/>
    <s v="N"/>
    <s v="N"/>
    <s v="N"/>
    <s v="N"/>
    <s v="N"/>
    <s v="N"/>
    <s v="N"/>
    <s v="N"/>
    <s v="N"/>
    <s v="N"/>
    <m/>
    <m/>
  </r>
  <r>
    <x v="0"/>
    <x v="0"/>
    <x v="8"/>
    <x v="8"/>
    <n v="111"/>
    <x v="1"/>
    <x v="0"/>
    <n v="34"/>
    <m/>
    <n v="0.3"/>
    <x v="0"/>
    <m/>
    <s v="N"/>
    <m/>
    <m/>
    <m/>
    <s v="N"/>
    <s v="N"/>
    <s v="N"/>
    <s v="N"/>
    <s v="N"/>
    <s v="N"/>
    <s v="N"/>
    <s v="N"/>
    <s v="N"/>
    <s v="N"/>
    <m/>
    <m/>
  </r>
  <r>
    <x v="0"/>
    <x v="0"/>
    <x v="8"/>
    <x v="8"/>
    <n v="111"/>
    <x v="1"/>
    <x v="0"/>
    <n v="35"/>
    <m/>
    <n v="0.38"/>
    <x v="0"/>
    <m/>
    <s v="N"/>
    <m/>
    <m/>
    <m/>
    <s v="N"/>
    <s v="N"/>
    <s v="N"/>
    <s v="N"/>
    <s v="N"/>
    <s v="N"/>
    <s v="N"/>
    <s v="N"/>
    <s v="N"/>
    <s v="N"/>
    <m/>
    <m/>
  </r>
  <r>
    <x v="0"/>
    <x v="0"/>
    <x v="8"/>
    <x v="8"/>
    <n v="111"/>
    <x v="1"/>
    <x v="0"/>
    <n v="39"/>
    <m/>
    <n v="0.6"/>
    <x v="0"/>
    <m/>
    <s v="N"/>
    <m/>
    <m/>
    <m/>
    <s v="N"/>
    <s v="N"/>
    <s v="N"/>
    <s v="N"/>
    <s v="N"/>
    <s v="N"/>
    <s v="N"/>
    <s v="N"/>
    <s v="N"/>
    <s v="N"/>
    <m/>
    <m/>
  </r>
  <r>
    <x v="0"/>
    <x v="0"/>
    <x v="8"/>
    <x v="8"/>
    <n v="111"/>
    <x v="1"/>
    <x v="0"/>
    <n v="39"/>
    <m/>
    <n v="0.66"/>
    <x v="0"/>
    <m/>
    <s v="N"/>
    <m/>
    <m/>
    <m/>
    <s v="N"/>
    <s v="N"/>
    <s v="N"/>
    <s v="N"/>
    <s v="N"/>
    <s v="N"/>
    <s v="N"/>
    <s v="N"/>
    <s v="N"/>
    <s v="N"/>
    <m/>
    <m/>
  </r>
  <r>
    <x v="0"/>
    <x v="0"/>
    <x v="8"/>
    <x v="8"/>
    <n v="111"/>
    <x v="1"/>
    <x v="0"/>
    <n v="37"/>
    <m/>
    <n v="0.49"/>
    <x v="0"/>
    <m/>
    <s v="N"/>
    <m/>
    <m/>
    <m/>
    <s v="N"/>
    <s v="N"/>
    <s v="N"/>
    <s v="N"/>
    <s v="N"/>
    <s v="N"/>
    <s v="N"/>
    <s v="N"/>
    <s v="N"/>
    <s v="N"/>
    <m/>
    <m/>
  </r>
  <r>
    <x v="0"/>
    <x v="0"/>
    <x v="8"/>
    <x v="8"/>
    <n v="111"/>
    <x v="1"/>
    <x v="0"/>
    <n v="37"/>
    <m/>
    <n v="0.43"/>
    <x v="0"/>
    <m/>
    <s v="N"/>
    <m/>
    <m/>
    <m/>
    <s v="N"/>
    <s v="N"/>
    <s v="N"/>
    <s v="N"/>
    <s v="N"/>
    <s v="N"/>
    <s v="N"/>
    <s v="N"/>
    <s v="N"/>
    <s v="N"/>
    <m/>
    <m/>
  </r>
  <r>
    <x v="0"/>
    <x v="0"/>
    <x v="8"/>
    <x v="8"/>
    <n v="111"/>
    <x v="1"/>
    <x v="0"/>
    <n v="38"/>
    <m/>
    <n v="0.47"/>
    <x v="0"/>
    <m/>
    <s v="N"/>
    <m/>
    <m/>
    <m/>
    <s v="N"/>
    <s v="N"/>
    <s v="N"/>
    <s v="N"/>
    <s v="N"/>
    <s v="N"/>
    <s v="N"/>
    <s v="N"/>
    <s v="N"/>
    <s v="N"/>
    <m/>
    <m/>
  </r>
  <r>
    <x v="0"/>
    <x v="0"/>
    <x v="8"/>
    <x v="8"/>
    <n v="111"/>
    <x v="1"/>
    <x v="0"/>
    <n v="39"/>
    <m/>
    <n v="0.55000000000000004"/>
    <x v="0"/>
    <m/>
    <s v="N"/>
    <m/>
    <m/>
    <m/>
    <s v="N"/>
    <s v="N"/>
    <s v="N"/>
    <s v="N"/>
    <s v="N"/>
    <s v="N"/>
    <s v="N"/>
    <s v="N"/>
    <s v="N"/>
    <s v="N"/>
    <m/>
    <m/>
  </r>
  <r>
    <x v="0"/>
    <x v="0"/>
    <x v="8"/>
    <x v="8"/>
    <n v="111"/>
    <x v="1"/>
    <x v="0"/>
    <n v="40"/>
    <m/>
    <n v="0.6"/>
    <x v="0"/>
    <m/>
    <s v="N"/>
    <m/>
    <m/>
    <m/>
    <s v="N"/>
    <s v="N"/>
    <s v="N"/>
    <s v="N"/>
    <s v="N"/>
    <s v="N"/>
    <s v="N"/>
    <s v="N"/>
    <s v="N"/>
    <s v="N"/>
    <m/>
    <m/>
  </r>
  <r>
    <x v="0"/>
    <x v="0"/>
    <x v="8"/>
    <x v="8"/>
    <n v="111"/>
    <x v="1"/>
    <x v="0"/>
    <n v="38"/>
    <m/>
    <n v="0.53"/>
    <x v="0"/>
    <m/>
    <s v="N"/>
    <m/>
    <m/>
    <m/>
    <s v="N"/>
    <s v="N"/>
    <s v="N"/>
    <s v="N"/>
    <s v="N"/>
    <s v="N"/>
    <s v="N"/>
    <s v="N"/>
    <s v="N"/>
    <s v="N"/>
    <m/>
    <m/>
  </r>
  <r>
    <x v="0"/>
    <x v="0"/>
    <x v="8"/>
    <x v="8"/>
    <n v="111"/>
    <x v="1"/>
    <x v="3"/>
    <n v="33"/>
    <m/>
    <n v="0.43"/>
    <x v="0"/>
    <m/>
    <s v="N"/>
    <m/>
    <m/>
    <m/>
    <s v="N"/>
    <s v="N"/>
    <s v="N"/>
    <s v="N"/>
    <s v="N"/>
    <s v="N"/>
    <s v="N"/>
    <s v="N"/>
    <s v="N"/>
    <s v="N"/>
    <m/>
    <m/>
  </r>
  <r>
    <x v="0"/>
    <x v="0"/>
    <x v="8"/>
    <x v="8"/>
    <n v="111"/>
    <x v="1"/>
    <x v="3"/>
    <n v="32"/>
    <m/>
    <n v="0.37"/>
    <x v="0"/>
    <m/>
    <s v="N"/>
    <m/>
    <m/>
    <m/>
    <s v="N"/>
    <s v="N"/>
    <s v="N"/>
    <s v="N"/>
    <s v="N"/>
    <s v="N"/>
    <s v="N"/>
    <s v="N"/>
    <s v="N"/>
    <s v="N"/>
    <m/>
    <m/>
  </r>
  <r>
    <x v="0"/>
    <x v="0"/>
    <x v="8"/>
    <x v="8"/>
    <n v="111"/>
    <x v="1"/>
    <x v="3"/>
    <n v="34"/>
    <m/>
    <n v="0.62"/>
    <x v="0"/>
    <m/>
    <s v="N"/>
    <m/>
    <m/>
    <m/>
    <s v="N"/>
    <s v="N"/>
    <s v="N"/>
    <s v="N"/>
    <s v="N"/>
    <s v="N"/>
    <s v="N"/>
    <s v="N"/>
    <s v="N"/>
    <s v="N"/>
    <m/>
    <m/>
  </r>
  <r>
    <x v="0"/>
    <x v="0"/>
    <x v="8"/>
    <x v="8"/>
    <n v="111"/>
    <x v="1"/>
    <x v="3"/>
    <n v="32"/>
    <m/>
    <n v="0.31"/>
    <x v="0"/>
    <m/>
    <s v="N"/>
    <m/>
    <m/>
    <m/>
    <s v="N"/>
    <s v="N"/>
    <s v="N"/>
    <s v="N"/>
    <s v="N"/>
    <s v="N"/>
    <s v="N"/>
    <s v="N"/>
    <s v="N"/>
    <s v="N"/>
    <m/>
    <m/>
  </r>
  <r>
    <x v="0"/>
    <x v="0"/>
    <x v="8"/>
    <x v="8"/>
    <n v="111"/>
    <x v="1"/>
    <x v="3"/>
    <n v="34"/>
    <m/>
    <n v="0.76"/>
    <x v="0"/>
    <m/>
    <s v="N"/>
    <m/>
    <m/>
    <m/>
    <s v="N"/>
    <s v="N"/>
    <s v="N"/>
    <s v="N"/>
    <s v="N"/>
    <s v="N"/>
    <s v="N"/>
    <s v="N"/>
    <s v="N"/>
    <s v="N"/>
    <m/>
    <m/>
  </r>
  <r>
    <x v="0"/>
    <x v="0"/>
    <x v="8"/>
    <x v="8"/>
    <n v="111"/>
    <x v="1"/>
    <x v="3"/>
    <n v="33"/>
    <m/>
    <n v="0.38"/>
    <x v="0"/>
    <m/>
    <s v="N"/>
    <m/>
    <m/>
    <m/>
    <s v="N"/>
    <s v="N"/>
    <s v="N"/>
    <s v="N"/>
    <s v="N"/>
    <s v="N"/>
    <s v="N"/>
    <s v="N"/>
    <s v="N"/>
    <s v="N"/>
    <m/>
    <m/>
  </r>
  <r>
    <x v="0"/>
    <x v="0"/>
    <x v="8"/>
    <x v="8"/>
    <n v="111"/>
    <x v="1"/>
    <x v="3"/>
    <n v="34"/>
    <m/>
    <n v="0.44"/>
    <x v="0"/>
    <m/>
    <s v="N"/>
    <m/>
    <m/>
    <m/>
    <s v="N"/>
    <s v="N"/>
    <s v="N"/>
    <s v="N"/>
    <s v="N"/>
    <s v="N"/>
    <s v="N"/>
    <s v="N"/>
    <s v="N"/>
    <s v="N"/>
    <m/>
    <m/>
  </r>
  <r>
    <x v="0"/>
    <x v="0"/>
    <x v="8"/>
    <x v="8"/>
    <n v="111"/>
    <x v="1"/>
    <x v="0"/>
    <n v="34"/>
    <m/>
    <n v="0.34"/>
    <x v="0"/>
    <m/>
    <s v="N"/>
    <m/>
    <m/>
    <m/>
    <s v="N"/>
    <s v="N"/>
    <s v="N"/>
    <s v="N"/>
    <s v="N"/>
    <s v="N"/>
    <s v="N"/>
    <s v="N"/>
    <s v="N"/>
    <s v="N"/>
    <m/>
    <m/>
  </r>
  <r>
    <x v="0"/>
    <x v="0"/>
    <x v="8"/>
    <x v="8"/>
    <n v="111"/>
    <x v="1"/>
    <x v="0"/>
    <n v="36"/>
    <m/>
    <n v="0.38"/>
    <x v="0"/>
    <m/>
    <s v="N"/>
    <m/>
    <m/>
    <m/>
    <s v="N"/>
    <s v="N"/>
    <s v="N"/>
    <s v="N"/>
    <s v="N"/>
    <s v="N"/>
    <s v="N"/>
    <s v="N"/>
    <s v="N"/>
    <s v="N"/>
    <m/>
    <m/>
  </r>
  <r>
    <x v="0"/>
    <x v="0"/>
    <x v="8"/>
    <x v="8"/>
    <n v="111"/>
    <x v="1"/>
    <x v="0"/>
    <n v="36"/>
    <m/>
    <n v="0.53"/>
    <x v="0"/>
    <m/>
    <s v="N"/>
    <m/>
    <m/>
    <m/>
    <s v="N"/>
    <s v="N"/>
    <s v="N"/>
    <s v="N"/>
    <s v="N"/>
    <s v="N"/>
    <s v="N"/>
    <s v="N"/>
    <s v="N"/>
    <s v="N"/>
    <m/>
    <m/>
  </r>
  <r>
    <x v="0"/>
    <x v="0"/>
    <x v="8"/>
    <x v="8"/>
    <n v="111"/>
    <x v="1"/>
    <x v="0"/>
    <n v="34"/>
    <m/>
    <n v="0.32"/>
    <x v="0"/>
    <m/>
    <s v="N"/>
    <m/>
    <m/>
    <m/>
    <s v="N"/>
    <s v="N"/>
    <s v="N"/>
    <s v="N"/>
    <s v="N"/>
    <s v="N"/>
    <s v="N"/>
    <s v="N"/>
    <s v="N"/>
    <s v="N"/>
    <m/>
    <m/>
  </r>
  <r>
    <x v="0"/>
    <x v="0"/>
    <x v="8"/>
    <x v="8"/>
    <n v="111"/>
    <x v="1"/>
    <x v="0"/>
    <n v="38"/>
    <m/>
    <n v="0.47"/>
    <x v="0"/>
    <m/>
    <s v="N"/>
    <m/>
    <m/>
    <m/>
    <s v="N"/>
    <s v="N"/>
    <s v="N"/>
    <s v="N"/>
    <s v="N"/>
    <s v="N"/>
    <s v="N"/>
    <s v="N"/>
    <s v="N"/>
    <s v="N"/>
    <m/>
    <m/>
  </r>
  <r>
    <x v="0"/>
    <x v="0"/>
    <x v="8"/>
    <x v="8"/>
    <n v="111"/>
    <x v="1"/>
    <x v="0"/>
    <n v="38"/>
    <m/>
    <n v="0.48"/>
    <x v="0"/>
    <m/>
    <s v="N"/>
    <m/>
    <m/>
    <m/>
    <s v="N"/>
    <s v="N"/>
    <s v="N"/>
    <s v="N"/>
    <s v="N"/>
    <s v="N"/>
    <s v="N"/>
    <s v="N"/>
    <s v="N"/>
    <s v="N"/>
    <m/>
    <m/>
  </r>
  <r>
    <x v="0"/>
    <x v="0"/>
    <x v="8"/>
    <x v="8"/>
    <n v="111"/>
    <x v="1"/>
    <x v="0"/>
    <n v="36"/>
    <m/>
    <n v="0.4"/>
    <x v="0"/>
    <m/>
    <s v="N"/>
    <m/>
    <m/>
    <m/>
    <s v="N"/>
    <s v="N"/>
    <s v="N"/>
    <s v="N"/>
    <s v="N"/>
    <s v="N"/>
    <s v="N"/>
    <s v="N"/>
    <s v="N"/>
    <s v="N"/>
    <m/>
    <m/>
  </r>
  <r>
    <x v="0"/>
    <x v="0"/>
    <x v="8"/>
    <x v="8"/>
    <n v="111"/>
    <x v="1"/>
    <x v="0"/>
    <n v="42"/>
    <m/>
    <n v="0.54"/>
    <x v="0"/>
    <m/>
    <s v="N"/>
    <m/>
    <m/>
    <m/>
    <s v="N"/>
    <s v="N"/>
    <s v="N"/>
    <s v="N"/>
    <s v="N"/>
    <s v="N"/>
    <s v="N"/>
    <s v="N"/>
    <s v="N"/>
    <s v="N"/>
    <m/>
    <m/>
  </r>
  <r>
    <x v="0"/>
    <x v="0"/>
    <x v="8"/>
    <x v="8"/>
    <n v="111"/>
    <x v="1"/>
    <x v="0"/>
    <n v="37"/>
    <m/>
    <n v="0.44"/>
    <x v="0"/>
    <m/>
    <s v="N"/>
    <m/>
    <m/>
    <m/>
    <s v="N"/>
    <s v="N"/>
    <s v="N"/>
    <s v="N"/>
    <s v="N"/>
    <s v="N"/>
    <s v="N"/>
    <s v="N"/>
    <s v="N"/>
    <s v="N"/>
    <m/>
    <m/>
  </r>
  <r>
    <x v="0"/>
    <x v="0"/>
    <x v="8"/>
    <x v="8"/>
    <n v="111"/>
    <x v="1"/>
    <x v="0"/>
    <n v="37"/>
    <m/>
    <n v="0.46"/>
    <x v="0"/>
    <m/>
    <s v="N"/>
    <m/>
    <m/>
    <m/>
    <s v="N"/>
    <s v="N"/>
    <s v="N"/>
    <s v="N"/>
    <s v="N"/>
    <s v="N"/>
    <s v="N"/>
    <s v="N"/>
    <s v="N"/>
    <s v="N"/>
    <m/>
    <m/>
  </r>
  <r>
    <x v="0"/>
    <x v="0"/>
    <x v="8"/>
    <x v="8"/>
    <n v="111"/>
    <x v="1"/>
    <x v="0"/>
    <n v="38"/>
    <m/>
    <n v="0.47"/>
    <x v="0"/>
    <m/>
    <s v="N"/>
    <m/>
    <m/>
    <m/>
    <s v="N"/>
    <s v="N"/>
    <s v="N"/>
    <s v="N"/>
    <s v="N"/>
    <s v="N"/>
    <s v="N"/>
    <s v="N"/>
    <s v="N"/>
    <s v="N"/>
    <m/>
    <m/>
  </r>
  <r>
    <x v="0"/>
    <x v="0"/>
    <x v="8"/>
    <x v="8"/>
    <n v="111"/>
    <x v="1"/>
    <x v="0"/>
    <n v="40"/>
    <m/>
    <n v="0.56000000000000005"/>
    <x v="0"/>
    <m/>
    <s v="N"/>
    <m/>
    <m/>
    <m/>
    <s v="N"/>
    <s v="N"/>
    <s v="N"/>
    <s v="N"/>
    <s v="N"/>
    <s v="N"/>
    <s v="N"/>
    <s v="N"/>
    <s v="N"/>
    <s v="N"/>
    <m/>
    <m/>
  </r>
  <r>
    <x v="0"/>
    <x v="0"/>
    <x v="8"/>
    <x v="8"/>
    <n v="111"/>
    <x v="1"/>
    <x v="0"/>
    <n v="38"/>
    <m/>
    <n v="0.75"/>
    <x v="0"/>
    <m/>
    <s v="N"/>
    <m/>
    <m/>
    <m/>
    <s v="N"/>
    <s v="N"/>
    <s v="N"/>
    <s v="N"/>
    <s v="N"/>
    <s v="N"/>
    <s v="N"/>
    <s v="N"/>
    <s v="N"/>
    <s v="N"/>
    <m/>
    <m/>
  </r>
  <r>
    <x v="0"/>
    <x v="0"/>
    <x v="8"/>
    <x v="8"/>
    <n v="111"/>
    <x v="1"/>
    <x v="0"/>
    <n v="42"/>
    <m/>
    <n v="0.7"/>
    <x v="0"/>
    <m/>
    <s v="N"/>
    <m/>
    <m/>
    <m/>
    <s v="N"/>
    <s v="N"/>
    <s v="N"/>
    <s v="N"/>
    <s v="N"/>
    <s v="N"/>
    <s v="N"/>
    <s v="N"/>
    <s v="N"/>
    <s v="N"/>
    <m/>
    <m/>
  </r>
  <r>
    <x v="0"/>
    <x v="0"/>
    <x v="8"/>
    <x v="8"/>
    <n v="111"/>
    <x v="1"/>
    <x v="0"/>
    <n v="36"/>
    <m/>
    <n v="0.55000000000000004"/>
    <x v="0"/>
    <m/>
    <s v="N"/>
    <m/>
    <m/>
    <m/>
    <s v="N"/>
    <s v="N"/>
    <s v="N"/>
    <s v="N"/>
    <s v="N"/>
    <s v="N"/>
    <s v="N"/>
    <s v="N"/>
    <s v="N"/>
    <s v="N"/>
    <m/>
    <m/>
  </r>
  <r>
    <x v="0"/>
    <x v="0"/>
    <x v="9"/>
    <x v="9"/>
    <n v="117"/>
    <x v="1"/>
    <x v="0"/>
    <n v="49"/>
    <m/>
    <n v="0.68"/>
    <x v="0"/>
    <m/>
    <s v="N"/>
    <m/>
    <m/>
    <m/>
    <s v="N"/>
    <s v="N"/>
    <s v="N"/>
    <s v="N"/>
    <s v="N"/>
    <s v="N"/>
    <s v="N"/>
    <s v="N"/>
    <s v="N"/>
    <s v="N"/>
    <m/>
    <m/>
  </r>
  <r>
    <x v="0"/>
    <x v="0"/>
    <x v="9"/>
    <x v="9"/>
    <n v="117"/>
    <x v="1"/>
    <x v="0"/>
    <n v="36"/>
    <m/>
    <n v="0.41"/>
    <x v="0"/>
    <m/>
    <s v="N"/>
    <m/>
    <m/>
    <m/>
    <s v="N"/>
    <s v="N"/>
    <s v="N"/>
    <s v="N"/>
    <s v="N"/>
    <s v="N"/>
    <s v="N"/>
    <s v="N"/>
    <s v="N"/>
    <s v="N"/>
    <m/>
    <m/>
  </r>
  <r>
    <x v="0"/>
    <x v="0"/>
    <x v="9"/>
    <x v="9"/>
    <n v="117"/>
    <x v="1"/>
    <x v="0"/>
    <n v="35"/>
    <m/>
    <n v="0.42"/>
    <x v="0"/>
    <m/>
    <s v="N"/>
    <m/>
    <m/>
    <m/>
    <s v="N"/>
    <s v="N"/>
    <s v="N"/>
    <s v="N"/>
    <s v="N"/>
    <s v="N"/>
    <s v="N"/>
    <s v="N"/>
    <s v="N"/>
    <s v="N"/>
    <m/>
    <m/>
  </r>
  <r>
    <x v="0"/>
    <x v="0"/>
    <x v="9"/>
    <x v="9"/>
    <n v="117"/>
    <x v="1"/>
    <x v="0"/>
    <n v="33"/>
    <m/>
    <n v="0.35"/>
    <x v="0"/>
    <m/>
    <s v="N"/>
    <m/>
    <m/>
    <m/>
    <s v="N"/>
    <s v="N"/>
    <s v="N"/>
    <s v="N"/>
    <s v="N"/>
    <s v="N"/>
    <s v="N"/>
    <s v="N"/>
    <s v="N"/>
    <s v="N"/>
    <m/>
    <m/>
  </r>
  <r>
    <x v="0"/>
    <x v="0"/>
    <x v="9"/>
    <x v="9"/>
    <n v="117"/>
    <x v="1"/>
    <x v="0"/>
    <n v="41"/>
    <m/>
    <n v="0.56000000000000005"/>
    <x v="0"/>
    <m/>
    <s v="N"/>
    <m/>
    <m/>
    <m/>
    <s v="N"/>
    <s v="N"/>
    <s v="N"/>
    <s v="N"/>
    <s v="N"/>
    <s v="N"/>
    <s v="N"/>
    <s v="N"/>
    <s v="N"/>
    <s v="N"/>
    <m/>
    <m/>
  </r>
  <r>
    <x v="0"/>
    <x v="0"/>
    <x v="9"/>
    <x v="9"/>
    <n v="117"/>
    <x v="1"/>
    <x v="0"/>
    <n v="42"/>
    <m/>
    <n v="0.56000000000000005"/>
    <x v="0"/>
    <m/>
    <s v="N"/>
    <m/>
    <m/>
    <m/>
    <s v="N"/>
    <s v="N"/>
    <s v="N"/>
    <s v="N"/>
    <s v="N"/>
    <s v="N"/>
    <s v="N"/>
    <s v="N"/>
    <s v="N"/>
    <s v="N"/>
    <m/>
    <m/>
  </r>
  <r>
    <x v="0"/>
    <x v="0"/>
    <x v="9"/>
    <x v="9"/>
    <n v="117"/>
    <x v="1"/>
    <x v="0"/>
    <n v="36"/>
    <m/>
    <n v="0.41"/>
    <x v="0"/>
    <m/>
    <s v="N"/>
    <m/>
    <m/>
    <m/>
    <s v="N"/>
    <s v="N"/>
    <s v="N"/>
    <s v="N"/>
    <s v="N"/>
    <s v="N"/>
    <s v="N"/>
    <s v="N"/>
    <s v="N"/>
    <s v="N"/>
    <m/>
    <m/>
  </r>
  <r>
    <x v="0"/>
    <x v="0"/>
    <x v="9"/>
    <x v="9"/>
    <n v="117"/>
    <x v="1"/>
    <x v="0"/>
    <n v="37"/>
    <m/>
    <n v="0.38"/>
    <x v="0"/>
    <m/>
    <s v="N"/>
    <m/>
    <m/>
    <m/>
    <s v="N"/>
    <s v="N"/>
    <s v="N"/>
    <s v="N"/>
    <s v="N"/>
    <s v="N"/>
    <s v="N"/>
    <s v="N"/>
    <s v="N"/>
    <s v="N"/>
    <m/>
    <m/>
  </r>
  <r>
    <x v="0"/>
    <x v="0"/>
    <x v="9"/>
    <x v="9"/>
    <n v="117"/>
    <x v="1"/>
    <x v="0"/>
    <n v="37"/>
    <m/>
    <n v="0.43"/>
    <x v="0"/>
    <m/>
    <s v="N"/>
    <m/>
    <m/>
    <m/>
    <s v="N"/>
    <s v="N"/>
    <s v="N"/>
    <s v="N"/>
    <s v="N"/>
    <s v="N"/>
    <s v="N"/>
    <s v="N"/>
    <s v="N"/>
    <s v="N"/>
    <m/>
    <m/>
  </r>
  <r>
    <x v="0"/>
    <x v="0"/>
    <x v="9"/>
    <x v="9"/>
    <n v="117"/>
    <x v="1"/>
    <x v="0"/>
    <n v="35"/>
    <m/>
    <n v="0.44"/>
    <x v="0"/>
    <m/>
    <s v="N"/>
    <m/>
    <m/>
    <m/>
    <s v="N"/>
    <s v="N"/>
    <s v="N"/>
    <s v="N"/>
    <s v="N"/>
    <s v="N"/>
    <s v="N"/>
    <s v="N"/>
    <s v="N"/>
    <s v="N"/>
    <m/>
    <m/>
  </r>
  <r>
    <x v="0"/>
    <x v="0"/>
    <x v="9"/>
    <x v="9"/>
    <n v="117"/>
    <x v="1"/>
    <x v="0"/>
    <n v="39"/>
    <m/>
    <n v="0.51"/>
    <x v="0"/>
    <m/>
    <s v="N"/>
    <m/>
    <m/>
    <m/>
    <s v="N"/>
    <s v="N"/>
    <s v="N"/>
    <s v="N"/>
    <s v="N"/>
    <s v="N"/>
    <s v="N"/>
    <s v="N"/>
    <s v="N"/>
    <s v="N"/>
    <m/>
    <m/>
  </r>
  <r>
    <x v="0"/>
    <x v="0"/>
    <x v="9"/>
    <x v="9"/>
    <n v="117"/>
    <x v="1"/>
    <x v="0"/>
    <n v="37"/>
    <m/>
    <n v="0.45"/>
    <x v="0"/>
    <m/>
    <s v="N"/>
    <m/>
    <m/>
    <m/>
    <s v="N"/>
    <s v="N"/>
    <s v="N"/>
    <s v="N"/>
    <s v="N"/>
    <s v="N"/>
    <s v="N"/>
    <s v="N"/>
    <s v="N"/>
    <s v="N"/>
    <m/>
    <m/>
  </r>
  <r>
    <x v="0"/>
    <x v="0"/>
    <x v="9"/>
    <x v="9"/>
    <n v="117"/>
    <x v="1"/>
    <x v="0"/>
    <n v="37"/>
    <m/>
    <n v="0.44"/>
    <x v="0"/>
    <m/>
    <s v="N"/>
    <m/>
    <m/>
    <m/>
    <s v="N"/>
    <s v="N"/>
    <s v="N"/>
    <s v="N"/>
    <s v="N"/>
    <s v="N"/>
    <s v="N"/>
    <s v="N"/>
    <s v="N"/>
    <s v="N"/>
    <m/>
    <m/>
  </r>
  <r>
    <x v="0"/>
    <x v="0"/>
    <x v="9"/>
    <x v="9"/>
    <n v="117"/>
    <x v="1"/>
    <x v="0"/>
    <n v="35"/>
    <m/>
    <n v="0.42"/>
    <x v="0"/>
    <m/>
    <s v="N"/>
    <m/>
    <m/>
    <m/>
    <s v="N"/>
    <s v="N"/>
    <s v="N"/>
    <s v="N"/>
    <s v="N"/>
    <s v="N"/>
    <s v="N"/>
    <s v="N"/>
    <s v="N"/>
    <s v="N"/>
    <m/>
    <m/>
  </r>
  <r>
    <x v="0"/>
    <x v="0"/>
    <x v="9"/>
    <x v="9"/>
    <n v="117"/>
    <x v="1"/>
    <x v="0"/>
    <n v="37"/>
    <m/>
    <n v="0.46"/>
    <x v="0"/>
    <m/>
    <s v="N"/>
    <m/>
    <m/>
    <m/>
    <s v="N"/>
    <s v="N"/>
    <s v="N"/>
    <s v="N"/>
    <s v="N"/>
    <s v="N"/>
    <s v="N"/>
    <s v="N"/>
    <s v="N"/>
    <s v="N"/>
    <m/>
    <m/>
  </r>
  <r>
    <x v="0"/>
    <x v="0"/>
    <x v="9"/>
    <x v="9"/>
    <n v="117"/>
    <x v="1"/>
    <x v="1"/>
    <n v="87"/>
    <m/>
    <n v="7.34"/>
    <x v="0"/>
    <m/>
    <s v="N"/>
    <m/>
    <m/>
    <m/>
    <s v="N"/>
    <s v="N"/>
    <s v="N"/>
    <s v="N"/>
    <s v="N"/>
    <s v="N"/>
    <s v="N"/>
    <s v="N"/>
    <s v="N"/>
    <s v="N"/>
    <m/>
    <m/>
  </r>
  <r>
    <x v="0"/>
    <x v="0"/>
    <x v="9"/>
    <x v="9"/>
    <n v="117"/>
    <x v="1"/>
    <x v="1"/>
    <n v="68"/>
    <m/>
    <n v="3.1"/>
    <x v="0"/>
    <m/>
    <s v="N"/>
    <m/>
    <m/>
    <m/>
    <s v="N"/>
    <s v="N"/>
    <s v="N"/>
    <s v="N"/>
    <s v="N"/>
    <s v="N"/>
    <s v="N"/>
    <s v="N"/>
    <s v="N"/>
    <s v="N"/>
    <m/>
    <m/>
  </r>
  <r>
    <x v="0"/>
    <x v="0"/>
    <x v="9"/>
    <x v="9"/>
    <n v="117"/>
    <x v="1"/>
    <x v="1"/>
    <n v="78"/>
    <m/>
    <n v="4.13"/>
    <x v="0"/>
    <m/>
    <s v="N"/>
    <m/>
    <m/>
    <m/>
    <s v="N"/>
    <s v="N"/>
    <s v="N"/>
    <s v="N"/>
    <s v="N"/>
    <s v="N"/>
    <s v="N"/>
    <s v="N"/>
    <s v="N"/>
    <s v="N"/>
    <m/>
    <m/>
  </r>
  <r>
    <x v="0"/>
    <x v="0"/>
    <x v="9"/>
    <x v="9"/>
    <n v="117"/>
    <x v="1"/>
    <x v="1"/>
    <n v="65"/>
    <m/>
    <n v="2.61"/>
    <x v="0"/>
    <m/>
    <s v="N"/>
    <m/>
    <m/>
    <m/>
    <s v="N"/>
    <s v="N"/>
    <s v="N"/>
    <s v="N"/>
    <s v="N"/>
    <s v="N"/>
    <s v="N"/>
    <s v="N"/>
    <s v="N"/>
    <s v="N"/>
    <m/>
    <m/>
  </r>
  <r>
    <x v="0"/>
    <x v="0"/>
    <x v="9"/>
    <x v="9"/>
    <n v="117"/>
    <x v="1"/>
    <x v="1"/>
    <n v="88"/>
    <m/>
    <n v="7.63"/>
    <x v="0"/>
    <m/>
    <s v="N"/>
    <m/>
    <m/>
    <m/>
    <s v="N"/>
    <s v="N"/>
    <s v="N"/>
    <s v="N"/>
    <s v="N"/>
    <s v="N"/>
    <s v="N"/>
    <s v="N"/>
    <s v="N"/>
    <s v="N"/>
    <m/>
    <m/>
  </r>
  <r>
    <x v="0"/>
    <x v="0"/>
    <x v="9"/>
    <x v="9"/>
    <n v="117"/>
    <x v="1"/>
    <x v="1"/>
    <n v="128"/>
    <m/>
    <n v="18.27"/>
    <x v="0"/>
    <m/>
    <s v="N"/>
    <m/>
    <m/>
    <m/>
    <s v="N"/>
    <s v="N"/>
    <s v="N"/>
    <s v="N"/>
    <s v="N"/>
    <s v="N"/>
    <s v="N"/>
    <s v="N"/>
    <s v="N"/>
    <s v="N"/>
    <m/>
    <m/>
  </r>
  <r>
    <x v="0"/>
    <x v="0"/>
    <x v="9"/>
    <x v="9"/>
    <n v="117"/>
    <x v="1"/>
    <x v="1"/>
    <n v="64"/>
    <m/>
    <n v="2.73"/>
    <x v="0"/>
    <m/>
    <s v="N"/>
    <m/>
    <m/>
    <m/>
    <s v="N"/>
    <s v="N"/>
    <s v="N"/>
    <s v="N"/>
    <s v="N"/>
    <s v="N"/>
    <s v="N"/>
    <s v="N"/>
    <s v="N"/>
    <s v="N"/>
    <m/>
    <m/>
  </r>
  <r>
    <x v="0"/>
    <x v="0"/>
    <x v="9"/>
    <x v="9"/>
    <n v="117"/>
    <x v="1"/>
    <x v="1"/>
    <n v="67"/>
    <m/>
    <n v="1.94"/>
    <x v="0"/>
    <m/>
    <s v="N"/>
    <m/>
    <m/>
    <m/>
    <s v="N"/>
    <s v="N"/>
    <s v="N"/>
    <s v="N"/>
    <s v="N"/>
    <s v="N"/>
    <s v="N"/>
    <s v="N"/>
    <s v="N"/>
    <s v="N"/>
    <m/>
    <m/>
  </r>
  <r>
    <x v="0"/>
    <x v="0"/>
    <x v="9"/>
    <x v="9"/>
    <n v="117"/>
    <x v="1"/>
    <x v="1"/>
    <n v="83"/>
    <m/>
    <n v="6.49"/>
    <x v="0"/>
    <m/>
    <s v="N"/>
    <m/>
    <m/>
    <m/>
    <s v="N"/>
    <s v="N"/>
    <s v="N"/>
    <s v="N"/>
    <s v="N"/>
    <s v="N"/>
    <s v="N"/>
    <s v="N"/>
    <s v="N"/>
    <s v="N"/>
    <m/>
    <m/>
  </r>
  <r>
    <x v="0"/>
    <x v="0"/>
    <x v="9"/>
    <x v="9"/>
    <n v="117"/>
    <x v="1"/>
    <x v="1"/>
    <n v="73"/>
    <m/>
    <n v="4.46"/>
    <x v="0"/>
    <m/>
    <s v="N"/>
    <m/>
    <m/>
    <m/>
    <s v="N"/>
    <s v="N"/>
    <s v="N"/>
    <s v="N"/>
    <s v="N"/>
    <s v="N"/>
    <s v="N"/>
    <s v="N"/>
    <s v="N"/>
    <s v="N"/>
    <m/>
    <m/>
  </r>
  <r>
    <x v="0"/>
    <x v="0"/>
    <x v="9"/>
    <x v="9"/>
    <n v="117"/>
    <x v="1"/>
    <x v="1"/>
    <n v="67"/>
    <m/>
    <n v="2.99"/>
    <x v="0"/>
    <m/>
    <s v="N"/>
    <m/>
    <m/>
    <m/>
    <s v="N"/>
    <s v="N"/>
    <s v="N"/>
    <s v="N"/>
    <s v="N"/>
    <s v="N"/>
    <s v="N"/>
    <s v="N"/>
    <s v="N"/>
    <s v="N"/>
    <m/>
    <m/>
  </r>
  <r>
    <x v="0"/>
    <x v="0"/>
    <x v="9"/>
    <x v="9"/>
    <n v="117"/>
    <x v="1"/>
    <x v="1"/>
    <n v="71"/>
    <m/>
    <n v="3.81"/>
    <x v="0"/>
    <m/>
    <s v="N"/>
    <m/>
    <m/>
    <m/>
    <s v="N"/>
    <s v="N"/>
    <s v="N"/>
    <s v="N"/>
    <s v="N"/>
    <s v="N"/>
    <s v="N"/>
    <s v="N"/>
    <s v="N"/>
    <s v="N"/>
    <m/>
    <m/>
  </r>
  <r>
    <x v="0"/>
    <x v="0"/>
    <x v="9"/>
    <x v="9"/>
    <n v="117"/>
    <x v="1"/>
    <x v="1"/>
    <n v="103"/>
    <m/>
    <n v="12.75"/>
    <x v="0"/>
    <m/>
    <s v="N"/>
    <m/>
    <m/>
    <m/>
    <s v="N"/>
    <s v="N"/>
    <s v="N"/>
    <s v="N"/>
    <s v="N"/>
    <s v="N"/>
    <s v="N"/>
    <s v="N"/>
    <s v="N"/>
    <s v="N"/>
    <m/>
    <m/>
  </r>
  <r>
    <x v="0"/>
    <x v="0"/>
    <x v="9"/>
    <x v="9"/>
    <n v="117"/>
    <x v="1"/>
    <x v="0"/>
    <n v="39"/>
    <m/>
    <n v="0.49"/>
    <x v="0"/>
    <m/>
    <s v="N"/>
    <m/>
    <m/>
    <m/>
    <s v="N"/>
    <s v="N"/>
    <s v="N"/>
    <s v="N"/>
    <s v="N"/>
    <s v="N"/>
    <s v="N"/>
    <s v="N"/>
    <s v="N"/>
    <s v="N"/>
    <m/>
    <m/>
  </r>
  <r>
    <x v="0"/>
    <x v="0"/>
    <x v="9"/>
    <x v="9"/>
    <n v="117"/>
    <x v="1"/>
    <x v="0"/>
    <n v="37"/>
    <m/>
    <n v="0.46"/>
    <x v="0"/>
    <m/>
    <s v="N"/>
    <m/>
    <m/>
    <m/>
    <s v="N"/>
    <s v="N"/>
    <s v="N"/>
    <s v="N"/>
    <s v="N"/>
    <s v="N"/>
    <s v="N"/>
    <s v="N"/>
    <s v="N"/>
    <s v="N"/>
    <m/>
    <m/>
  </r>
  <r>
    <x v="0"/>
    <x v="0"/>
    <x v="9"/>
    <x v="9"/>
    <n v="117"/>
    <x v="1"/>
    <x v="0"/>
    <n v="36"/>
    <m/>
    <n v="0.41"/>
    <x v="0"/>
    <m/>
    <s v="N"/>
    <m/>
    <m/>
    <m/>
    <s v="N"/>
    <s v="N"/>
    <s v="N"/>
    <s v="N"/>
    <s v="N"/>
    <s v="N"/>
    <s v="N"/>
    <s v="N"/>
    <s v="N"/>
    <s v="N"/>
    <m/>
    <m/>
  </r>
  <r>
    <x v="0"/>
    <x v="0"/>
    <x v="9"/>
    <x v="9"/>
    <n v="117"/>
    <x v="1"/>
    <x v="0"/>
    <n v="35"/>
    <m/>
    <n v="0.65"/>
    <x v="0"/>
    <m/>
    <s v="N"/>
    <m/>
    <m/>
    <m/>
    <s v="N"/>
    <s v="N"/>
    <s v="N"/>
    <s v="N"/>
    <s v="N"/>
    <s v="N"/>
    <s v="N"/>
    <s v="N"/>
    <s v="N"/>
    <s v="N"/>
    <m/>
    <m/>
  </r>
  <r>
    <x v="0"/>
    <x v="0"/>
    <x v="9"/>
    <x v="9"/>
    <n v="117"/>
    <x v="1"/>
    <x v="0"/>
    <n v="37"/>
    <m/>
    <n v="0.48"/>
    <x v="0"/>
    <m/>
    <s v="N"/>
    <m/>
    <m/>
    <m/>
    <s v="N"/>
    <s v="N"/>
    <s v="N"/>
    <s v="N"/>
    <s v="N"/>
    <s v="N"/>
    <s v="N"/>
    <s v="N"/>
    <s v="N"/>
    <s v="N"/>
    <m/>
    <m/>
  </r>
  <r>
    <x v="0"/>
    <x v="0"/>
    <x v="9"/>
    <x v="9"/>
    <n v="117"/>
    <x v="1"/>
    <x v="0"/>
    <n v="38"/>
    <m/>
    <n v="0.44"/>
    <x v="0"/>
    <m/>
    <s v="N"/>
    <m/>
    <m/>
    <m/>
    <s v="N"/>
    <s v="N"/>
    <s v="N"/>
    <s v="N"/>
    <s v="N"/>
    <s v="N"/>
    <s v="N"/>
    <s v="N"/>
    <s v="N"/>
    <s v="N"/>
    <m/>
    <m/>
  </r>
  <r>
    <x v="0"/>
    <x v="0"/>
    <x v="9"/>
    <x v="9"/>
    <n v="117"/>
    <x v="1"/>
    <x v="0"/>
    <n v="36"/>
    <m/>
    <n v="0.44"/>
    <x v="0"/>
    <m/>
    <s v="N"/>
    <m/>
    <m/>
    <m/>
    <s v="N"/>
    <s v="N"/>
    <s v="N"/>
    <s v="N"/>
    <s v="N"/>
    <s v="N"/>
    <s v="N"/>
    <s v="N"/>
    <s v="N"/>
    <s v="N"/>
    <m/>
    <m/>
  </r>
  <r>
    <x v="0"/>
    <x v="0"/>
    <x v="9"/>
    <x v="9"/>
    <n v="117"/>
    <x v="1"/>
    <x v="0"/>
    <n v="35"/>
    <m/>
    <n v="0.46"/>
    <x v="0"/>
    <m/>
    <s v="N"/>
    <m/>
    <m/>
    <m/>
    <s v="N"/>
    <s v="N"/>
    <s v="N"/>
    <s v="N"/>
    <s v="N"/>
    <s v="N"/>
    <s v="N"/>
    <s v="N"/>
    <s v="N"/>
    <s v="N"/>
    <m/>
    <m/>
  </r>
  <r>
    <x v="0"/>
    <x v="0"/>
    <x v="9"/>
    <x v="9"/>
    <n v="117"/>
    <x v="1"/>
    <x v="0"/>
    <n v="36"/>
    <m/>
    <n v="0.46"/>
    <x v="0"/>
    <m/>
    <s v="N"/>
    <m/>
    <m/>
    <m/>
    <s v="N"/>
    <s v="N"/>
    <s v="N"/>
    <s v="N"/>
    <s v="N"/>
    <s v="N"/>
    <s v="N"/>
    <s v="N"/>
    <s v="N"/>
    <s v="N"/>
    <m/>
    <m/>
  </r>
  <r>
    <x v="0"/>
    <x v="0"/>
    <x v="9"/>
    <x v="9"/>
    <n v="117"/>
    <x v="1"/>
    <x v="0"/>
    <n v="41"/>
    <m/>
    <n v="0.46"/>
    <x v="0"/>
    <m/>
    <s v="N"/>
    <m/>
    <m/>
    <m/>
    <s v="N"/>
    <s v="N"/>
    <s v="N"/>
    <s v="N"/>
    <s v="N"/>
    <s v="N"/>
    <s v="N"/>
    <s v="N"/>
    <s v="N"/>
    <s v="N"/>
    <m/>
    <m/>
  </r>
  <r>
    <x v="0"/>
    <x v="0"/>
    <x v="9"/>
    <x v="9"/>
    <n v="117"/>
    <x v="1"/>
    <x v="0"/>
    <n v="38"/>
    <m/>
    <n v="0.38"/>
    <x v="0"/>
    <m/>
    <s v="N"/>
    <m/>
    <m/>
    <m/>
    <s v="N"/>
    <s v="N"/>
    <s v="N"/>
    <s v="N"/>
    <s v="N"/>
    <s v="N"/>
    <s v="N"/>
    <s v="N"/>
    <s v="N"/>
    <s v="N"/>
    <m/>
    <m/>
  </r>
  <r>
    <x v="0"/>
    <x v="0"/>
    <x v="9"/>
    <x v="9"/>
    <n v="117"/>
    <x v="1"/>
    <x v="0"/>
    <n v="35"/>
    <m/>
    <n v="0.41"/>
    <x v="0"/>
    <m/>
    <s v="N"/>
    <m/>
    <m/>
    <m/>
    <s v="N"/>
    <s v="N"/>
    <s v="N"/>
    <s v="N"/>
    <s v="N"/>
    <s v="N"/>
    <s v="N"/>
    <s v="N"/>
    <s v="N"/>
    <s v="N"/>
    <m/>
    <m/>
  </r>
  <r>
    <x v="0"/>
    <x v="0"/>
    <x v="9"/>
    <x v="9"/>
    <n v="117"/>
    <x v="1"/>
    <x v="0"/>
    <n v="34"/>
    <m/>
    <n v="0.32"/>
    <x v="0"/>
    <m/>
    <s v="N"/>
    <m/>
    <m/>
    <m/>
    <s v="N"/>
    <s v="N"/>
    <s v="N"/>
    <s v="N"/>
    <s v="N"/>
    <s v="N"/>
    <s v="N"/>
    <s v="N"/>
    <s v="N"/>
    <s v="N"/>
    <m/>
    <m/>
  </r>
  <r>
    <x v="0"/>
    <x v="0"/>
    <x v="9"/>
    <x v="9"/>
    <n v="117"/>
    <x v="1"/>
    <x v="0"/>
    <n v="39"/>
    <m/>
    <n v="0.49"/>
    <x v="0"/>
    <m/>
    <s v="N"/>
    <m/>
    <m/>
    <m/>
    <s v="N"/>
    <s v="N"/>
    <s v="N"/>
    <s v="N"/>
    <s v="N"/>
    <s v="N"/>
    <s v="N"/>
    <s v="N"/>
    <s v="N"/>
    <s v="N"/>
    <m/>
    <m/>
  </r>
  <r>
    <x v="0"/>
    <x v="0"/>
    <x v="9"/>
    <x v="9"/>
    <n v="117"/>
    <x v="1"/>
    <x v="0"/>
    <n v="37"/>
    <m/>
    <n v="0.42"/>
    <x v="0"/>
    <m/>
    <s v="N"/>
    <m/>
    <m/>
    <m/>
    <s v="N"/>
    <s v="N"/>
    <s v="N"/>
    <s v="N"/>
    <s v="N"/>
    <s v="N"/>
    <s v="N"/>
    <s v="N"/>
    <s v="N"/>
    <s v="N"/>
    <m/>
    <m/>
  </r>
  <r>
    <x v="0"/>
    <x v="0"/>
    <x v="9"/>
    <x v="9"/>
    <n v="117"/>
    <x v="1"/>
    <x v="0"/>
    <n v="38"/>
    <m/>
    <n v="0.42"/>
    <x v="0"/>
    <m/>
    <s v="N"/>
    <m/>
    <m/>
    <m/>
    <s v="N"/>
    <s v="N"/>
    <s v="N"/>
    <s v="N"/>
    <s v="N"/>
    <s v="N"/>
    <s v="N"/>
    <s v="N"/>
    <s v="N"/>
    <s v="N"/>
    <m/>
    <m/>
  </r>
  <r>
    <x v="0"/>
    <x v="0"/>
    <x v="9"/>
    <x v="9"/>
    <n v="117"/>
    <x v="1"/>
    <x v="0"/>
    <n v="37"/>
    <m/>
    <n v="0.55000000000000004"/>
    <x v="0"/>
    <m/>
    <s v="N"/>
    <m/>
    <m/>
    <m/>
    <s v="N"/>
    <s v="N"/>
    <s v="N"/>
    <s v="N"/>
    <s v="N"/>
    <s v="N"/>
    <s v="N"/>
    <s v="N"/>
    <s v="N"/>
    <s v="N"/>
    <m/>
    <m/>
  </r>
  <r>
    <x v="0"/>
    <x v="0"/>
    <x v="9"/>
    <x v="9"/>
    <n v="117"/>
    <x v="1"/>
    <x v="0"/>
    <n v="35"/>
    <m/>
    <n v="0.38"/>
    <x v="0"/>
    <m/>
    <s v="N"/>
    <m/>
    <m/>
    <m/>
    <s v="N"/>
    <s v="N"/>
    <s v="N"/>
    <s v="N"/>
    <s v="N"/>
    <s v="N"/>
    <s v="N"/>
    <s v="N"/>
    <s v="N"/>
    <s v="N"/>
    <m/>
    <m/>
  </r>
  <r>
    <x v="0"/>
    <x v="0"/>
    <x v="9"/>
    <x v="9"/>
    <n v="117"/>
    <x v="1"/>
    <x v="0"/>
    <n v="36"/>
    <m/>
    <n v="0.45"/>
    <x v="0"/>
    <m/>
    <s v="N"/>
    <m/>
    <m/>
    <m/>
    <s v="N"/>
    <s v="N"/>
    <s v="N"/>
    <s v="N"/>
    <s v="N"/>
    <s v="N"/>
    <s v="N"/>
    <s v="N"/>
    <s v="N"/>
    <s v="N"/>
    <m/>
    <m/>
  </r>
  <r>
    <x v="0"/>
    <x v="0"/>
    <x v="9"/>
    <x v="9"/>
    <n v="117"/>
    <x v="1"/>
    <x v="0"/>
    <n v="39"/>
    <m/>
    <n v="0.44"/>
    <x v="0"/>
    <m/>
    <s v="N"/>
    <m/>
    <m/>
    <m/>
    <s v="N"/>
    <s v="N"/>
    <s v="N"/>
    <s v="N"/>
    <s v="N"/>
    <s v="N"/>
    <s v="N"/>
    <s v="N"/>
    <s v="N"/>
    <s v="N"/>
    <m/>
    <m/>
  </r>
  <r>
    <x v="0"/>
    <x v="0"/>
    <x v="9"/>
    <x v="9"/>
    <n v="117"/>
    <x v="1"/>
    <x v="0"/>
    <n v="40"/>
    <m/>
    <n v="0.44"/>
    <x v="0"/>
    <m/>
    <s v="N"/>
    <m/>
    <m/>
    <m/>
    <s v="N"/>
    <s v="N"/>
    <s v="N"/>
    <s v="N"/>
    <s v="N"/>
    <s v="N"/>
    <s v="N"/>
    <s v="N"/>
    <s v="N"/>
    <s v="N"/>
    <m/>
    <m/>
  </r>
  <r>
    <x v="0"/>
    <x v="0"/>
    <x v="9"/>
    <x v="9"/>
    <n v="117"/>
    <x v="1"/>
    <x v="0"/>
    <n v="34"/>
    <m/>
    <n v="0.33"/>
    <x v="0"/>
    <m/>
    <s v="N"/>
    <m/>
    <m/>
    <m/>
    <s v="N"/>
    <s v="N"/>
    <s v="N"/>
    <s v="N"/>
    <s v="N"/>
    <s v="N"/>
    <s v="N"/>
    <s v="N"/>
    <s v="N"/>
    <s v="N"/>
    <m/>
    <m/>
  </r>
  <r>
    <x v="0"/>
    <x v="0"/>
    <x v="9"/>
    <x v="9"/>
    <n v="117"/>
    <x v="1"/>
    <x v="0"/>
    <n v="37"/>
    <m/>
    <n v="0.49"/>
    <x v="0"/>
    <m/>
    <s v="N"/>
    <m/>
    <m/>
    <m/>
    <s v="N"/>
    <s v="N"/>
    <s v="N"/>
    <s v="N"/>
    <s v="N"/>
    <s v="N"/>
    <s v="N"/>
    <s v="N"/>
    <s v="N"/>
    <s v="N"/>
    <m/>
    <m/>
  </r>
  <r>
    <x v="0"/>
    <x v="0"/>
    <x v="9"/>
    <x v="9"/>
    <n v="117"/>
    <x v="1"/>
    <x v="0"/>
    <n v="37"/>
    <m/>
    <n v="0.42"/>
    <x v="0"/>
    <m/>
    <s v="N"/>
    <m/>
    <m/>
    <m/>
    <s v="N"/>
    <s v="N"/>
    <s v="N"/>
    <s v="N"/>
    <s v="N"/>
    <s v="N"/>
    <s v="N"/>
    <s v="N"/>
    <s v="N"/>
    <s v="N"/>
    <m/>
    <m/>
  </r>
  <r>
    <x v="0"/>
    <x v="0"/>
    <x v="9"/>
    <x v="9"/>
    <n v="117"/>
    <x v="1"/>
    <x v="0"/>
    <n v="38"/>
    <m/>
    <n v="0.45"/>
    <x v="0"/>
    <m/>
    <s v="N"/>
    <m/>
    <m/>
    <m/>
    <s v="N"/>
    <s v="N"/>
    <s v="N"/>
    <s v="N"/>
    <s v="N"/>
    <s v="N"/>
    <s v="N"/>
    <s v="N"/>
    <s v="N"/>
    <s v="N"/>
    <m/>
    <m/>
  </r>
  <r>
    <x v="0"/>
    <x v="0"/>
    <x v="9"/>
    <x v="9"/>
    <n v="117"/>
    <x v="1"/>
    <x v="0"/>
    <n v="33"/>
    <m/>
    <n v="0.35"/>
    <x v="0"/>
    <m/>
    <s v="N"/>
    <m/>
    <m/>
    <m/>
    <s v="N"/>
    <s v="N"/>
    <s v="N"/>
    <s v="N"/>
    <s v="N"/>
    <s v="N"/>
    <s v="N"/>
    <s v="N"/>
    <s v="N"/>
    <s v="N"/>
    <m/>
    <m/>
  </r>
  <r>
    <x v="0"/>
    <x v="0"/>
    <x v="9"/>
    <x v="9"/>
    <n v="117"/>
    <x v="1"/>
    <x v="0"/>
    <n v="36"/>
    <m/>
    <n v="0.42"/>
    <x v="0"/>
    <m/>
    <s v="N"/>
    <m/>
    <m/>
    <m/>
    <s v="N"/>
    <s v="N"/>
    <s v="N"/>
    <s v="N"/>
    <s v="N"/>
    <s v="N"/>
    <s v="N"/>
    <s v="N"/>
    <s v="N"/>
    <s v="N"/>
    <m/>
    <m/>
  </r>
  <r>
    <x v="0"/>
    <x v="0"/>
    <x v="9"/>
    <x v="9"/>
    <n v="117"/>
    <x v="1"/>
    <x v="0"/>
    <n v="38"/>
    <m/>
    <n v="0.43"/>
    <x v="0"/>
    <m/>
    <s v="N"/>
    <m/>
    <m/>
    <m/>
    <s v="N"/>
    <s v="N"/>
    <s v="N"/>
    <s v="N"/>
    <s v="N"/>
    <s v="N"/>
    <s v="N"/>
    <s v="N"/>
    <s v="N"/>
    <s v="N"/>
    <m/>
    <m/>
  </r>
  <r>
    <x v="0"/>
    <x v="0"/>
    <x v="9"/>
    <x v="9"/>
    <n v="117"/>
    <x v="1"/>
    <x v="0"/>
    <n v="36"/>
    <m/>
    <n v="0.44"/>
    <x v="0"/>
    <m/>
    <s v="N"/>
    <m/>
    <m/>
    <m/>
    <s v="N"/>
    <s v="N"/>
    <s v="N"/>
    <s v="N"/>
    <s v="N"/>
    <s v="N"/>
    <s v="N"/>
    <s v="N"/>
    <s v="N"/>
    <s v="N"/>
    <m/>
    <m/>
  </r>
  <r>
    <x v="0"/>
    <x v="0"/>
    <x v="9"/>
    <x v="9"/>
    <n v="117"/>
    <x v="1"/>
    <x v="0"/>
    <n v="40"/>
    <m/>
    <n v="0.51"/>
    <x v="0"/>
    <m/>
    <s v="N"/>
    <m/>
    <m/>
    <m/>
    <s v="N"/>
    <s v="N"/>
    <s v="N"/>
    <s v="N"/>
    <s v="N"/>
    <s v="N"/>
    <s v="N"/>
    <s v="N"/>
    <s v="N"/>
    <s v="N"/>
    <m/>
    <m/>
  </r>
  <r>
    <x v="0"/>
    <x v="0"/>
    <x v="9"/>
    <x v="9"/>
    <n v="117"/>
    <x v="2"/>
    <x v="0"/>
    <n v="41"/>
    <m/>
    <n v="0.56999999999999995"/>
    <x v="0"/>
    <m/>
    <s v="N"/>
    <m/>
    <m/>
    <m/>
    <s v="N"/>
    <s v="N"/>
    <s v="N"/>
    <s v="N"/>
    <s v="N"/>
    <s v="N"/>
    <s v="N"/>
    <s v="N"/>
    <s v="N"/>
    <s v="N"/>
    <m/>
    <m/>
  </r>
  <r>
    <x v="0"/>
    <x v="0"/>
    <x v="10"/>
    <x v="10"/>
    <n v="118"/>
    <x v="1"/>
    <x v="0"/>
    <n v="42"/>
    <m/>
    <n v="0.46"/>
    <x v="0"/>
    <m/>
    <s v="N"/>
    <m/>
    <m/>
    <m/>
    <s v="N"/>
    <s v="N"/>
    <s v="N"/>
    <s v="N"/>
    <s v="N"/>
    <s v="N"/>
    <s v="N"/>
    <s v="N"/>
    <s v="N"/>
    <s v="N"/>
    <m/>
    <m/>
  </r>
  <r>
    <x v="0"/>
    <x v="0"/>
    <x v="10"/>
    <x v="10"/>
    <n v="118"/>
    <x v="1"/>
    <x v="0"/>
    <n v="41"/>
    <m/>
    <n v="0.74"/>
    <x v="0"/>
    <m/>
    <s v="N"/>
    <m/>
    <m/>
    <m/>
    <s v="N"/>
    <s v="N"/>
    <s v="N"/>
    <s v="N"/>
    <s v="N"/>
    <s v="N"/>
    <s v="N"/>
    <s v="N"/>
    <s v="N"/>
    <s v="N"/>
    <m/>
    <m/>
  </r>
  <r>
    <x v="0"/>
    <x v="0"/>
    <x v="10"/>
    <x v="10"/>
    <n v="118"/>
    <x v="1"/>
    <x v="0"/>
    <n v="40"/>
    <m/>
    <n v="0.67"/>
    <x v="0"/>
    <m/>
    <s v="N"/>
    <m/>
    <m/>
    <m/>
    <s v="N"/>
    <s v="N"/>
    <s v="N"/>
    <s v="N"/>
    <s v="N"/>
    <s v="N"/>
    <s v="N"/>
    <s v="N"/>
    <s v="N"/>
    <s v="N"/>
    <m/>
    <m/>
  </r>
  <r>
    <x v="0"/>
    <x v="0"/>
    <x v="10"/>
    <x v="10"/>
    <n v="118"/>
    <x v="1"/>
    <x v="0"/>
    <n v="41"/>
    <m/>
    <n v="0.7"/>
    <x v="0"/>
    <m/>
    <s v="N"/>
    <m/>
    <m/>
    <m/>
    <s v="N"/>
    <s v="N"/>
    <s v="N"/>
    <s v="N"/>
    <s v="N"/>
    <s v="N"/>
    <s v="N"/>
    <s v="N"/>
    <s v="N"/>
    <s v="N"/>
    <m/>
    <m/>
  </r>
  <r>
    <x v="0"/>
    <x v="0"/>
    <x v="10"/>
    <x v="10"/>
    <n v="118"/>
    <x v="1"/>
    <x v="0"/>
    <n v="42"/>
    <m/>
    <n v="0.74"/>
    <x v="0"/>
    <m/>
    <s v="N"/>
    <m/>
    <m/>
    <m/>
    <s v="N"/>
    <s v="N"/>
    <s v="N"/>
    <s v="N"/>
    <s v="N"/>
    <s v="N"/>
    <s v="N"/>
    <s v="N"/>
    <s v="N"/>
    <s v="N"/>
    <m/>
    <m/>
  </r>
  <r>
    <x v="0"/>
    <x v="0"/>
    <x v="10"/>
    <x v="10"/>
    <n v="118"/>
    <x v="1"/>
    <x v="0"/>
    <n v="38"/>
    <m/>
    <n v="0.71"/>
    <x v="0"/>
    <m/>
    <s v="N"/>
    <m/>
    <m/>
    <m/>
    <s v="N"/>
    <s v="N"/>
    <s v="N"/>
    <s v="N"/>
    <s v="N"/>
    <s v="N"/>
    <s v="N"/>
    <s v="N"/>
    <s v="N"/>
    <s v="N"/>
    <m/>
    <m/>
  </r>
  <r>
    <x v="0"/>
    <x v="0"/>
    <x v="10"/>
    <x v="10"/>
    <n v="118"/>
    <x v="1"/>
    <x v="0"/>
    <n v="40"/>
    <m/>
    <n v="0.71"/>
    <x v="0"/>
    <m/>
    <s v="N"/>
    <m/>
    <m/>
    <m/>
    <s v="N"/>
    <s v="N"/>
    <s v="N"/>
    <s v="N"/>
    <s v="N"/>
    <s v="N"/>
    <s v="N"/>
    <s v="N"/>
    <s v="N"/>
    <s v="N"/>
    <m/>
    <m/>
  </r>
  <r>
    <x v="0"/>
    <x v="0"/>
    <x v="10"/>
    <x v="10"/>
    <n v="118"/>
    <x v="1"/>
    <x v="0"/>
    <n v="45"/>
    <m/>
    <n v="0.95"/>
    <x v="0"/>
    <m/>
    <s v="N"/>
    <m/>
    <m/>
    <m/>
    <s v="N"/>
    <s v="N"/>
    <s v="N"/>
    <s v="N"/>
    <s v="N"/>
    <s v="N"/>
    <s v="N"/>
    <s v="N"/>
    <s v="N"/>
    <s v="N"/>
    <m/>
    <m/>
  </r>
  <r>
    <x v="0"/>
    <x v="0"/>
    <x v="10"/>
    <x v="10"/>
    <n v="118"/>
    <x v="1"/>
    <x v="0"/>
    <n v="37"/>
    <m/>
    <n v="0.5"/>
    <x v="0"/>
    <m/>
    <s v="N"/>
    <m/>
    <m/>
    <m/>
    <s v="N"/>
    <s v="N"/>
    <s v="N"/>
    <s v="N"/>
    <s v="N"/>
    <s v="N"/>
    <s v="N"/>
    <s v="N"/>
    <s v="N"/>
    <s v="N"/>
    <m/>
    <m/>
  </r>
  <r>
    <x v="0"/>
    <x v="0"/>
    <x v="10"/>
    <x v="10"/>
    <n v="118"/>
    <x v="1"/>
    <x v="0"/>
    <n v="38"/>
    <m/>
    <n v="0.5"/>
    <x v="0"/>
    <m/>
    <s v="N"/>
    <m/>
    <m/>
    <m/>
    <s v="N"/>
    <s v="N"/>
    <s v="N"/>
    <s v="N"/>
    <s v="N"/>
    <s v="N"/>
    <s v="N"/>
    <s v="N"/>
    <s v="N"/>
    <s v="N"/>
    <m/>
    <m/>
  </r>
  <r>
    <x v="0"/>
    <x v="0"/>
    <x v="10"/>
    <x v="10"/>
    <n v="118"/>
    <x v="1"/>
    <x v="0"/>
    <n v="39"/>
    <m/>
    <n v="0.59"/>
    <x v="0"/>
    <m/>
    <s v="N"/>
    <m/>
    <m/>
    <m/>
    <s v="N"/>
    <s v="N"/>
    <s v="N"/>
    <s v="N"/>
    <s v="N"/>
    <s v="N"/>
    <s v="N"/>
    <s v="N"/>
    <s v="N"/>
    <s v="N"/>
    <m/>
    <m/>
  </r>
  <r>
    <x v="0"/>
    <x v="0"/>
    <x v="10"/>
    <x v="10"/>
    <n v="118"/>
    <x v="1"/>
    <x v="0"/>
    <n v="40"/>
    <m/>
    <n v="0.62"/>
    <x v="0"/>
    <m/>
    <s v="N"/>
    <m/>
    <m/>
    <m/>
    <s v="N"/>
    <s v="N"/>
    <s v="N"/>
    <s v="N"/>
    <s v="N"/>
    <s v="N"/>
    <s v="N"/>
    <s v="N"/>
    <s v="N"/>
    <s v="N"/>
    <m/>
    <m/>
  </r>
  <r>
    <x v="0"/>
    <x v="0"/>
    <x v="10"/>
    <x v="10"/>
    <n v="118"/>
    <x v="1"/>
    <x v="0"/>
    <n v="47"/>
    <m/>
    <n v="1.22"/>
    <x v="0"/>
    <m/>
    <s v="N"/>
    <m/>
    <m/>
    <m/>
    <s v="N"/>
    <s v="N"/>
    <s v="N"/>
    <s v="N"/>
    <s v="N"/>
    <s v="N"/>
    <s v="N"/>
    <s v="N"/>
    <s v="N"/>
    <s v="N"/>
    <m/>
    <m/>
  </r>
  <r>
    <x v="0"/>
    <x v="0"/>
    <x v="10"/>
    <x v="10"/>
    <n v="118"/>
    <x v="1"/>
    <x v="0"/>
    <n v="59"/>
    <m/>
    <n v="2.1800000000000002"/>
    <x v="0"/>
    <m/>
    <s v="N"/>
    <m/>
    <m/>
    <m/>
    <s v="N"/>
    <s v="N"/>
    <s v="N"/>
    <s v="N"/>
    <s v="N"/>
    <s v="N"/>
    <s v="N"/>
    <s v="N"/>
    <s v="N"/>
    <s v="N"/>
    <m/>
    <m/>
  </r>
  <r>
    <x v="0"/>
    <x v="0"/>
    <x v="10"/>
    <x v="10"/>
    <n v="118"/>
    <x v="1"/>
    <x v="0"/>
    <n v="39"/>
    <m/>
    <n v="0.69"/>
    <x v="0"/>
    <m/>
    <s v="N"/>
    <m/>
    <m/>
    <m/>
    <s v="N"/>
    <s v="N"/>
    <s v="N"/>
    <s v="N"/>
    <s v="N"/>
    <s v="N"/>
    <s v="N"/>
    <s v="N"/>
    <s v="N"/>
    <s v="N"/>
    <m/>
    <m/>
  </r>
  <r>
    <x v="0"/>
    <x v="0"/>
    <x v="10"/>
    <x v="10"/>
    <n v="118"/>
    <x v="1"/>
    <x v="1"/>
    <n v="80"/>
    <m/>
    <n v="5.94"/>
    <x v="0"/>
    <m/>
    <s v="N"/>
    <m/>
    <m/>
    <m/>
    <s v="N"/>
    <s v="N"/>
    <s v="N"/>
    <s v="N"/>
    <s v="N"/>
    <s v="N"/>
    <s v="N"/>
    <s v="N"/>
    <s v="N"/>
    <s v="N"/>
    <m/>
    <m/>
  </r>
  <r>
    <x v="0"/>
    <x v="0"/>
    <x v="10"/>
    <x v="10"/>
    <n v="118"/>
    <x v="1"/>
    <x v="1"/>
    <n v="78"/>
    <m/>
    <n v="5.21"/>
    <x v="0"/>
    <m/>
    <s v="N"/>
    <m/>
    <m/>
    <m/>
    <s v="N"/>
    <s v="N"/>
    <s v="N"/>
    <s v="N"/>
    <s v="N"/>
    <s v="N"/>
    <s v="N"/>
    <s v="N"/>
    <s v="N"/>
    <s v="N"/>
    <m/>
    <m/>
  </r>
  <r>
    <x v="0"/>
    <x v="0"/>
    <x v="10"/>
    <x v="10"/>
    <n v="118"/>
    <x v="1"/>
    <x v="1"/>
    <n v="65"/>
    <m/>
    <n v="3.29"/>
    <x v="0"/>
    <m/>
    <s v="N"/>
    <m/>
    <m/>
    <m/>
    <s v="N"/>
    <s v="N"/>
    <s v="N"/>
    <s v="N"/>
    <s v="N"/>
    <s v="N"/>
    <s v="N"/>
    <s v="N"/>
    <s v="N"/>
    <s v="N"/>
    <m/>
    <m/>
  </r>
  <r>
    <x v="0"/>
    <x v="0"/>
    <x v="10"/>
    <x v="10"/>
    <n v="118"/>
    <x v="1"/>
    <x v="1"/>
    <n v="69"/>
    <m/>
    <n v="3.63"/>
    <x v="0"/>
    <m/>
    <s v="N"/>
    <m/>
    <m/>
    <m/>
    <s v="N"/>
    <s v="N"/>
    <s v="N"/>
    <s v="N"/>
    <s v="N"/>
    <s v="N"/>
    <s v="N"/>
    <s v="N"/>
    <s v="N"/>
    <s v="N"/>
    <m/>
    <m/>
  </r>
  <r>
    <x v="0"/>
    <x v="0"/>
    <x v="10"/>
    <x v="10"/>
    <n v="118"/>
    <x v="1"/>
    <x v="1"/>
    <n v="84"/>
    <m/>
    <n v="6.57"/>
    <x v="0"/>
    <m/>
    <s v="N"/>
    <m/>
    <m/>
    <m/>
    <s v="N"/>
    <s v="N"/>
    <s v="N"/>
    <s v="N"/>
    <s v="N"/>
    <s v="N"/>
    <s v="N"/>
    <s v="N"/>
    <s v="N"/>
    <s v="N"/>
    <m/>
    <m/>
  </r>
  <r>
    <x v="0"/>
    <x v="0"/>
    <x v="10"/>
    <x v="10"/>
    <n v="118"/>
    <x v="1"/>
    <x v="1"/>
    <n v="93"/>
    <m/>
    <n v="9.1"/>
    <x v="0"/>
    <m/>
    <s v="N"/>
    <m/>
    <m/>
    <m/>
    <s v="N"/>
    <s v="N"/>
    <s v="N"/>
    <s v="N"/>
    <s v="N"/>
    <s v="N"/>
    <s v="N"/>
    <s v="N"/>
    <s v="N"/>
    <s v="N"/>
    <m/>
    <m/>
  </r>
  <r>
    <x v="0"/>
    <x v="0"/>
    <x v="10"/>
    <x v="10"/>
    <n v="118"/>
    <x v="1"/>
    <x v="1"/>
    <n v="72"/>
    <m/>
    <n v="4.5599999999999996"/>
    <x v="0"/>
    <m/>
    <s v="N"/>
    <m/>
    <m/>
    <m/>
    <s v="N"/>
    <s v="N"/>
    <s v="N"/>
    <s v="N"/>
    <s v="N"/>
    <s v="N"/>
    <s v="N"/>
    <s v="N"/>
    <s v="N"/>
    <s v="N"/>
    <m/>
    <m/>
  </r>
  <r>
    <x v="0"/>
    <x v="0"/>
    <x v="10"/>
    <x v="10"/>
    <n v="118"/>
    <x v="1"/>
    <x v="1"/>
    <n v="64"/>
    <m/>
    <n v="3.2"/>
    <x v="0"/>
    <m/>
    <s v="N"/>
    <m/>
    <m/>
    <m/>
    <s v="N"/>
    <s v="N"/>
    <s v="N"/>
    <s v="N"/>
    <s v="N"/>
    <s v="N"/>
    <s v="N"/>
    <s v="N"/>
    <s v="N"/>
    <s v="N"/>
    <m/>
    <m/>
  </r>
  <r>
    <x v="0"/>
    <x v="0"/>
    <x v="10"/>
    <x v="10"/>
    <n v="118"/>
    <x v="1"/>
    <x v="1"/>
    <n v="69"/>
    <m/>
    <n v="3.42"/>
    <x v="0"/>
    <m/>
    <s v="N"/>
    <m/>
    <m/>
    <m/>
    <s v="N"/>
    <s v="N"/>
    <s v="N"/>
    <s v="N"/>
    <s v="N"/>
    <s v="N"/>
    <s v="N"/>
    <s v="N"/>
    <s v="N"/>
    <s v="N"/>
    <m/>
    <m/>
  </r>
  <r>
    <x v="0"/>
    <x v="0"/>
    <x v="10"/>
    <x v="10"/>
    <n v="118"/>
    <x v="1"/>
    <x v="1"/>
    <n v="71"/>
    <m/>
    <n v="5.91"/>
    <x v="0"/>
    <m/>
    <s v="N"/>
    <m/>
    <m/>
    <m/>
    <s v="N"/>
    <s v="N"/>
    <s v="N"/>
    <s v="N"/>
    <s v="N"/>
    <s v="N"/>
    <s v="N"/>
    <s v="N"/>
    <s v="N"/>
    <s v="N"/>
    <m/>
    <m/>
  </r>
  <r>
    <x v="0"/>
    <x v="0"/>
    <x v="10"/>
    <x v="10"/>
    <n v="118"/>
    <x v="1"/>
    <x v="1"/>
    <n v="94"/>
    <m/>
    <n v="8.44"/>
    <x v="0"/>
    <m/>
    <s v="N"/>
    <m/>
    <m/>
    <m/>
    <s v="N"/>
    <s v="N"/>
    <s v="N"/>
    <s v="N"/>
    <s v="N"/>
    <s v="N"/>
    <s v="N"/>
    <s v="N"/>
    <s v="N"/>
    <s v="N"/>
    <m/>
    <m/>
  </r>
  <r>
    <x v="0"/>
    <x v="0"/>
    <x v="10"/>
    <x v="10"/>
    <n v="118"/>
    <x v="1"/>
    <x v="1"/>
    <n v="82"/>
    <m/>
    <n v="6.42"/>
    <x v="0"/>
    <m/>
    <s v="N"/>
    <m/>
    <m/>
    <m/>
    <s v="N"/>
    <s v="N"/>
    <s v="N"/>
    <s v="N"/>
    <s v="N"/>
    <s v="N"/>
    <s v="N"/>
    <s v="N"/>
    <s v="N"/>
    <s v="N"/>
    <m/>
    <m/>
  </r>
  <r>
    <x v="0"/>
    <x v="0"/>
    <x v="10"/>
    <x v="10"/>
    <n v="118"/>
    <x v="1"/>
    <x v="1"/>
    <n v="102"/>
    <m/>
    <n v="11.02"/>
    <x v="0"/>
    <m/>
    <s v="N"/>
    <m/>
    <m/>
    <m/>
    <s v="N"/>
    <s v="N"/>
    <s v="N"/>
    <s v="N"/>
    <s v="N"/>
    <s v="N"/>
    <s v="N"/>
    <s v="N"/>
    <s v="N"/>
    <s v="N"/>
    <m/>
    <m/>
  </r>
  <r>
    <x v="0"/>
    <x v="0"/>
    <x v="10"/>
    <x v="10"/>
    <n v="118"/>
    <x v="1"/>
    <x v="1"/>
    <n v="80"/>
    <m/>
    <n v="5.0999999999999996"/>
    <x v="0"/>
    <m/>
    <s v="N"/>
    <m/>
    <m/>
    <m/>
    <s v="N"/>
    <s v="N"/>
    <s v="N"/>
    <s v="N"/>
    <s v="N"/>
    <s v="N"/>
    <s v="N"/>
    <s v="N"/>
    <s v="N"/>
    <s v="N"/>
    <m/>
    <m/>
  </r>
  <r>
    <x v="0"/>
    <x v="0"/>
    <x v="10"/>
    <x v="10"/>
    <n v="118"/>
    <x v="1"/>
    <x v="1"/>
    <n v="78"/>
    <m/>
    <n v="5.17"/>
    <x v="0"/>
    <m/>
    <s v="N"/>
    <m/>
    <m/>
    <m/>
    <s v="N"/>
    <s v="N"/>
    <s v="N"/>
    <s v="N"/>
    <s v="N"/>
    <s v="N"/>
    <s v="N"/>
    <s v="N"/>
    <s v="N"/>
    <s v="N"/>
    <m/>
    <m/>
  </r>
  <r>
    <x v="0"/>
    <x v="0"/>
    <x v="10"/>
    <x v="10"/>
    <n v="118"/>
    <x v="3"/>
    <x v="2"/>
    <n v="70"/>
    <m/>
    <n v="4.59"/>
    <x v="0"/>
    <m/>
    <s v="N"/>
    <m/>
    <m/>
    <m/>
    <s v="N"/>
    <s v="N"/>
    <s v="N"/>
    <s v="N"/>
    <s v="N"/>
    <s v="N"/>
    <s v="N"/>
    <s v="N"/>
    <s v="N"/>
    <s v="N"/>
    <m/>
    <s v="Rainbow trout"/>
  </r>
  <r>
    <x v="0"/>
    <x v="0"/>
    <x v="10"/>
    <x v="10"/>
    <n v="118"/>
    <x v="3"/>
    <x v="2"/>
    <n v="67"/>
    <m/>
    <n v="2.9"/>
    <x v="0"/>
    <m/>
    <s v="N"/>
    <m/>
    <m/>
    <m/>
    <s v="N"/>
    <s v="N"/>
    <s v="N"/>
    <s v="N"/>
    <s v="N"/>
    <s v="N"/>
    <s v="N"/>
    <s v="N"/>
    <s v="N"/>
    <s v="N"/>
    <m/>
    <s v="Rainbow trout"/>
  </r>
  <r>
    <x v="0"/>
    <x v="0"/>
    <x v="10"/>
    <x v="10"/>
    <n v="118"/>
    <x v="3"/>
    <x v="2"/>
    <n v="88"/>
    <m/>
    <n v="7.14"/>
    <x v="0"/>
    <m/>
    <s v="N"/>
    <m/>
    <m/>
    <m/>
    <s v="N"/>
    <s v="N"/>
    <s v="N"/>
    <s v="N"/>
    <s v="N"/>
    <s v="N"/>
    <s v="N"/>
    <s v="N"/>
    <s v="N"/>
    <s v="N"/>
    <m/>
    <s v="Rainbow trout"/>
  </r>
  <r>
    <x v="0"/>
    <x v="0"/>
    <x v="10"/>
    <x v="10"/>
    <n v="118"/>
    <x v="3"/>
    <x v="2"/>
    <n v="74"/>
    <m/>
    <n v="4.28"/>
    <x v="0"/>
    <m/>
    <s v="N"/>
    <m/>
    <m/>
    <m/>
    <s v="N"/>
    <s v="N"/>
    <s v="N"/>
    <s v="N"/>
    <s v="N"/>
    <s v="N"/>
    <s v="N"/>
    <s v="N"/>
    <s v="N"/>
    <s v="N"/>
    <m/>
    <s v="Rainbow trout"/>
  </r>
  <r>
    <x v="0"/>
    <x v="0"/>
    <x v="10"/>
    <x v="10"/>
    <n v="118"/>
    <x v="3"/>
    <x v="2"/>
    <n v="77"/>
    <m/>
    <n v="4.7"/>
    <x v="0"/>
    <m/>
    <s v="N"/>
    <m/>
    <m/>
    <m/>
    <s v="N"/>
    <s v="N"/>
    <s v="N"/>
    <s v="N"/>
    <s v="N"/>
    <s v="N"/>
    <s v="N"/>
    <s v="N"/>
    <s v="N"/>
    <s v="N"/>
    <m/>
    <s v="Rainbow trout"/>
  </r>
  <r>
    <x v="0"/>
    <x v="0"/>
    <x v="10"/>
    <x v="10"/>
    <n v="118"/>
    <x v="3"/>
    <x v="2"/>
    <n v="82"/>
    <m/>
    <n v="6.5"/>
    <x v="0"/>
    <m/>
    <s v="N"/>
    <m/>
    <m/>
    <m/>
    <s v="N"/>
    <s v="N"/>
    <s v="N"/>
    <s v="N"/>
    <s v="N"/>
    <s v="N"/>
    <s v="N"/>
    <s v="N"/>
    <s v="N"/>
    <s v="N"/>
    <m/>
    <s v="Rainbow trout"/>
  </r>
  <r>
    <x v="0"/>
    <x v="0"/>
    <x v="10"/>
    <x v="10"/>
    <n v="118"/>
    <x v="1"/>
    <x v="0"/>
    <n v="33"/>
    <m/>
    <n v="0.62"/>
    <x v="0"/>
    <m/>
    <s v="N"/>
    <m/>
    <m/>
    <m/>
    <s v="N"/>
    <s v="N"/>
    <s v="N"/>
    <s v="N"/>
    <s v="N"/>
    <s v="N"/>
    <s v="N"/>
    <s v="N"/>
    <s v="N"/>
    <s v="N"/>
    <m/>
    <m/>
  </r>
  <r>
    <x v="0"/>
    <x v="0"/>
    <x v="10"/>
    <x v="10"/>
    <n v="118"/>
    <x v="1"/>
    <x v="0"/>
    <n v="37"/>
    <m/>
    <n v="0.54"/>
    <x v="0"/>
    <m/>
    <s v="N"/>
    <m/>
    <m/>
    <m/>
    <s v="N"/>
    <s v="N"/>
    <s v="N"/>
    <s v="N"/>
    <s v="N"/>
    <s v="N"/>
    <s v="N"/>
    <s v="N"/>
    <s v="N"/>
    <s v="N"/>
    <m/>
    <m/>
  </r>
  <r>
    <x v="0"/>
    <x v="0"/>
    <x v="10"/>
    <x v="10"/>
    <n v="118"/>
    <x v="1"/>
    <x v="0"/>
    <n v="39"/>
    <m/>
    <n v="0.51"/>
    <x v="0"/>
    <m/>
    <s v="N"/>
    <m/>
    <m/>
    <m/>
    <s v="N"/>
    <s v="N"/>
    <s v="N"/>
    <s v="N"/>
    <s v="N"/>
    <s v="N"/>
    <s v="N"/>
    <s v="N"/>
    <s v="N"/>
    <s v="N"/>
    <m/>
    <m/>
  </r>
  <r>
    <x v="0"/>
    <x v="0"/>
    <x v="10"/>
    <x v="10"/>
    <n v="118"/>
    <x v="1"/>
    <x v="0"/>
    <n v="37"/>
    <m/>
    <n v="0.55000000000000004"/>
    <x v="0"/>
    <m/>
    <s v="N"/>
    <m/>
    <m/>
    <m/>
    <s v="N"/>
    <s v="N"/>
    <s v="N"/>
    <s v="N"/>
    <s v="N"/>
    <s v="N"/>
    <s v="N"/>
    <s v="N"/>
    <s v="N"/>
    <s v="N"/>
    <m/>
    <m/>
  </r>
  <r>
    <x v="0"/>
    <x v="0"/>
    <x v="10"/>
    <x v="10"/>
    <n v="118"/>
    <x v="1"/>
    <x v="0"/>
    <n v="40"/>
    <m/>
    <n v="0.61"/>
    <x v="0"/>
    <m/>
    <s v="N"/>
    <m/>
    <m/>
    <m/>
    <s v="N"/>
    <s v="N"/>
    <s v="N"/>
    <s v="N"/>
    <s v="N"/>
    <s v="N"/>
    <s v="N"/>
    <s v="N"/>
    <s v="N"/>
    <s v="N"/>
    <m/>
    <m/>
  </r>
  <r>
    <x v="0"/>
    <x v="0"/>
    <x v="10"/>
    <x v="10"/>
    <n v="118"/>
    <x v="1"/>
    <x v="1"/>
    <n v="107"/>
    <m/>
    <n v="13.06"/>
    <x v="0"/>
    <m/>
    <s v="N"/>
    <m/>
    <m/>
    <m/>
    <s v="N"/>
    <s v="N"/>
    <s v="N"/>
    <s v="N"/>
    <s v="N"/>
    <s v="N"/>
    <s v="N"/>
    <s v="N"/>
    <s v="N"/>
    <s v="N"/>
    <m/>
    <m/>
  </r>
  <r>
    <x v="0"/>
    <x v="0"/>
    <x v="10"/>
    <x v="10"/>
    <n v="118"/>
    <x v="1"/>
    <x v="1"/>
    <n v="94"/>
    <m/>
    <n v="9.1"/>
    <x v="0"/>
    <m/>
    <s v="N"/>
    <m/>
    <m/>
    <m/>
    <s v="N"/>
    <s v="N"/>
    <s v="N"/>
    <s v="N"/>
    <s v="N"/>
    <s v="N"/>
    <s v="N"/>
    <s v="N"/>
    <s v="N"/>
    <s v="N"/>
    <m/>
    <m/>
  </r>
  <r>
    <x v="0"/>
    <x v="0"/>
    <x v="10"/>
    <x v="10"/>
    <n v="118"/>
    <x v="1"/>
    <x v="1"/>
    <n v="127"/>
    <m/>
    <n v="21.26"/>
    <x v="0"/>
    <m/>
    <s v="N"/>
    <m/>
    <m/>
    <m/>
    <s v="N"/>
    <s v="N"/>
    <s v="N"/>
    <s v="N"/>
    <s v="N"/>
    <s v="N"/>
    <s v="N"/>
    <s v="N"/>
    <s v="N"/>
    <s v="N"/>
    <m/>
    <m/>
  </r>
  <r>
    <x v="0"/>
    <x v="0"/>
    <x v="10"/>
    <x v="10"/>
    <n v="118"/>
    <x v="1"/>
    <x v="1"/>
    <n v="70"/>
    <m/>
    <n v="3.44"/>
    <x v="0"/>
    <m/>
    <s v="N"/>
    <m/>
    <m/>
    <m/>
    <s v="N"/>
    <s v="N"/>
    <s v="N"/>
    <s v="N"/>
    <s v="N"/>
    <s v="N"/>
    <s v="N"/>
    <s v="N"/>
    <s v="N"/>
    <s v="N"/>
    <m/>
    <m/>
  </r>
  <r>
    <x v="0"/>
    <x v="0"/>
    <x v="10"/>
    <x v="10"/>
    <n v="118"/>
    <x v="1"/>
    <x v="1"/>
    <n v="85"/>
    <m/>
    <n v="7.02"/>
    <x v="0"/>
    <m/>
    <s v="N"/>
    <m/>
    <m/>
    <m/>
    <s v="N"/>
    <s v="N"/>
    <s v="N"/>
    <s v="N"/>
    <s v="N"/>
    <s v="N"/>
    <s v="N"/>
    <s v="N"/>
    <s v="N"/>
    <s v="N"/>
    <m/>
    <m/>
  </r>
  <r>
    <x v="0"/>
    <x v="0"/>
    <x v="10"/>
    <x v="10"/>
    <n v="118"/>
    <x v="1"/>
    <x v="1"/>
    <n v="70"/>
    <m/>
    <n v="3.73"/>
    <x v="0"/>
    <m/>
    <s v="N"/>
    <m/>
    <m/>
    <m/>
    <s v="N"/>
    <s v="N"/>
    <s v="N"/>
    <s v="N"/>
    <s v="N"/>
    <s v="N"/>
    <s v="N"/>
    <s v="N"/>
    <s v="N"/>
    <s v="N"/>
    <m/>
    <m/>
  </r>
  <r>
    <x v="0"/>
    <x v="0"/>
    <x v="10"/>
    <x v="10"/>
    <n v="118"/>
    <x v="1"/>
    <x v="1"/>
    <n v="76"/>
    <m/>
    <n v="5.22"/>
    <x v="0"/>
    <m/>
    <s v="N"/>
    <m/>
    <m/>
    <m/>
    <s v="N"/>
    <s v="N"/>
    <s v="N"/>
    <s v="N"/>
    <s v="N"/>
    <s v="N"/>
    <s v="N"/>
    <s v="N"/>
    <s v="N"/>
    <s v="N"/>
    <m/>
    <m/>
  </r>
  <r>
    <x v="0"/>
    <x v="0"/>
    <x v="10"/>
    <x v="10"/>
    <n v="118"/>
    <x v="1"/>
    <x v="1"/>
    <n v="79"/>
    <m/>
    <n v="5.94"/>
    <x v="0"/>
    <m/>
    <s v="N"/>
    <m/>
    <m/>
    <m/>
    <s v="N"/>
    <s v="N"/>
    <s v="N"/>
    <s v="N"/>
    <s v="N"/>
    <s v="N"/>
    <s v="N"/>
    <s v="N"/>
    <s v="N"/>
    <s v="N"/>
    <m/>
    <m/>
  </r>
  <r>
    <x v="0"/>
    <x v="0"/>
    <x v="10"/>
    <x v="10"/>
    <n v="118"/>
    <x v="1"/>
    <x v="1"/>
    <n v="65"/>
    <m/>
    <n v="2.78"/>
    <x v="0"/>
    <m/>
    <s v="N"/>
    <m/>
    <m/>
    <m/>
    <s v="N"/>
    <s v="N"/>
    <s v="N"/>
    <s v="N"/>
    <s v="N"/>
    <s v="N"/>
    <s v="N"/>
    <s v="N"/>
    <s v="N"/>
    <s v="N"/>
    <m/>
    <m/>
  </r>
  <r>
    <x v="0"/>
    <x v="0"/>
    <x v="10"/>
    <x v="10"/>
    <n v="118"/>
    <x v="1"/>
    <x v="1"/>
    <n v="90"/>
    <m/>
    <n v="7.03"/>
    <x v="0"/>
    <m/>
    <s v="N"/>
    <m/>
    <m/>
    <m/>
    <s v="N"/>
    <s v="N"/>
    <s v="N"/>
    <s v="N"/>
    <s v="N"/>
    <s v="N"/>
    <s v="N"/>
    <s v="N"/>
    <s v="N"/>
    <s v="N"/>
    <m/>
    <m/>
  </r>
  <r>
    <x v="0"/>
    <x v="0"/>
    <x v="10"/>
    <x v="10"/>
    <n v="118"/>
    <x v="1"/>
    <x v="1"/>
    <n v="85"/>
    <m/>
    <n v="6.73"/>
    <x v="0"/>
    <m/>
    <s v="N"/>
    <m/>
    <m/>
    <m/>
    <s v="N"/>
    <s v="N"/>
    <s v="N"/>
    <s v="N"/>
    <s v="N"/>
    <s v="N"/>
    <s v="N"/>
    <s v="N"/>
    <s v="N"/>
    <s v="N"/>
    <m/>
    <m/>
  </r>
  <r>
    <x v="0"/>
    <x v="0"/>
    <x v="10"/>
    <x v="10"/>
    <n v="118"/>
    <x v="1"/>
    <x v="1"/>
    <n v="61"/>
    <m/>
    <n v="2.4900000000000002"/>
    <x v="0"/>
    <m/>
    <s v="N"/>
    <m/>
    <m/>
    <m/>
    <s v="N"/>
    <s v="N"/>
    <s v="N"/>
    <s v="N"/>
    <s v="N"/>
    <s v="N"/>
    <s v="N"/>
    <s v="N"/>
    <s v="N"/>
    <s v="N"/>
    <m/>
    <m/>
  </r>
  <r>
    <x v="0"/>
    <x v="0"/>
    <x v="10"/>
    <x v="10"/>
    <n v="118"/>
    <x v="1"/>
    <x v="1"/>
    <n v="69"/>
    <m/>
    <n v="3.9"/>
    <x v="0"/>
    <m/>
    <s v="N"/>
    <m/>
    <m/>
    <m/>
    <s v="N"/>
    <s v="N"/>
    <s v="N"/>
    <s v="N"/>
    <s v="N"/>
    <s v="N"/>
    <s v="N"/>
    <s v="N"/>
    <s v="N"/>
    <s v="N"/>
    <m/>
    <m/>
  </r>
  <r>
    <x v="0"/>
    <x v="0"/>
    <x v="10"/>
    <x v="10"/>
    <n v="118"/>
    <x v="1"/>
    <x v="1"/>
    <n v="110"/>
    <m/>
    <n v="13.5"/>
    <x v="0"/>
    <m/>
    <s v="N"/>
    <m/>
    <m/>
    <m/>
    <s v="N"/>
    <s v="N"/>
    <s v="N"/>
    <s v="N"/>
    <s v="N"/>
    <s v="N"/>
    <s v="N"/>
    <s v="N"/>
    <s v="N"/>
    <s v="N"/>
    <m/>
    <m/>
  </r>
  <r>
    <x v="0"/>
    <x v="0"/>
    <x v="10"/>
    <x v="10"/>
    <n v="118"/>
    <x v="1"/>
    <x v="1"/>
    <n v="103"/>
    <m/>
    <n v="13.16"/>
    <x v="0"/>
    <m/>
    <s v="N"/>
    <m/>
    <m/>
    <m/>
    <s v="N"/>
    <s v="N"/>
    <s v="N"/>
    <s v="N"/>
    <s v="N"/>
    <s v="N"/>
    <s v="N"/>
    <s v="N"/>
    <s v="N"/>
    <s v="N"/>
    <m/>
    <m/>
  </r>
  <r>
    <x v="0"/>
    <x v="0"/>
    <x v="10"/>
    <x v="10"/>
    <n v="118"/>
    <x v="1"/>
    <x v="1"/>
    <n v="65"/>
    <m/>
    <n v="3"/>
    <x v="0"/>
    <m/>
    <s v="N"/>
    <m/>
    <m/>
    <m/>
    <s v="N"/>
    <s v="N"/>
    <s v="N"/>
    <s v="N"/>
    <s v="N"/>
    <s v="N"/>
    <s v="N"/>
    <s v="N"/>
    <s v="N"/>
    <s v="N"/>
    <m/>
    <m/>
  </r>
  <r>
    <x v="0"/>
    <x v="0"/>
    <x v="10"/>
    <x v="10"/>
    <n v="118"/>
    <x v="1"/>
    <x v="1"/>
    <n v="80"/>
    <m/>
    <n v="5.82"/>
    <x v="0"/>
    <m/>
    <s v="N"/>
    <m/>
    <m/>
    <m/>
    <s v="N"/>
    <s v="N"/>
    <s v="N"/>
    <s v="N"/>
    <s v="N"/>
    <s v="N"/>
    <s v="N"/>
    <s v="N"/>
    <s v="N"/>
    <s v="N"/>
    <m/>
    <m/>
  </r>
  <r>
    <x v="0"/>
    <x v="0"/>
    <x v="10"/>
    <x v="10"/>
    <n v="118"/>
    <x v="1"/>
    <x v="1"/>
    <n v="103"/>
    <m/>
    <n v="12.98"/>
    <x v="0"/>
    <m/>
    <s v="N"/>
    <m/>
    <m/>
    <m/>
    <s v="N"/>
    <s v="N"/>
    <s v="N"/>
    <s v="N"/>
    <s v="N"/>
    <s v="N"/>
    <s v="N"/>
    <s v="N"/>
    <s v="N"/>
    <s v="N"/>
    <m/>
    <m/>
  </r>
  <r>
    <x v="0"/>
    <x v="0"/>
    <x v="10"/>
    <x v="10"/>
    <n v="118"/>
    <x v="1"/>
    <x v="1"/>
    <n v="100"/>
    <m/>
    <n v="10.76"/>
    <x v="0"/>
    <m/>
    <s v="N"/>
    <m/>
    <m/>
    <m/>
    <s v="N"/>
    <s v="N"/>
    <s v="N"/>
    <s v="N"/>
    <s v="N"/>
    <s v="N"/>
    <s v="N"/>
    <s v="N"/>
    <s v="N"/>
    <s v="N"/>
    <m/>
    <m/>
  </r>
  <r>
    <x v="0"/>
    <x v="0"/>
    <x v="10"/>
    <x v="10"/>
    <n v="118"/>
    <x v="1"/>
    <x v="1"/>
    <n v="100"/>
    <m/>
    <n v="11.38"/>
    <x v="0"/>
    <m/>
    <s v="N"/>
    <m/>
    <m/>
    <m/>
    <s v="N"/>
    <s v="N"/>
    <s v="N"/>
    <s v="N"/>
    <s v="N"/>
    <s v="N"/>
    <s v="N"/>
    <s v="N"/>
    <s v="N"/>
    <s v="N"/>
    <m/>
    <m/>
  </r>
  <r>
    <x v="0"/>
    <x v="0"/>
    <x v="10"/>
    <x v="10"/>
    <n v="118"/>
    <x v="1"/>
    <x v="1"/>
    <n v="101"/>
    <m/>
    <n v="11.27"/>
    <x v="0"/>
    <m/>
    <s v="N"/>
    <m/>
    <m/>
    <m/>
    <s v="N"/>
    <s v="N"/>
    <s v="N"/>
    <s v="N"/>
    <s v="N"/>
    <s v="N"/>
    <s v="N"/>
    <s v="N"/>
    <s v="N"/>
    <s v="N"/>
    <m/>
    <m/>
  </r>
  <r>
    <x v="0"/>
    <x v="0"/>
    <x v="10"/>
    <x v="10"/>
    <n v="118"/>
    <x v="1"/>
    <x v="1"/>
    <n v="80"/>
    <m/>
    <n v="5.5"/>
    <x v="0"/>
    <m/>
    <s v="N"/>
    <m/>
    <m/>
    <m/>
    <s v="N"/>
    <s v="N"/>
    <s v="N"/>
    <s v="N"/>
    <s v="N"/>
    <s v="N"/>
    <s v="N"/>
    <s v="N"/>
    <s v="N"/>
    <s v="N"/>
    <m/>
    <m/>
  </r>
  <r>
    <x v="0"/>
    <x v="0"/>
    <x v="10"/>
    <x v="10"/>
    <n v="118"/>
    <x v="1"/>
    <x v="1"/>
    <n v="102"/>
    <m/>
    <n v="10.86"/>
    <x v="0"/>
    <m/>
    <s v="N"/>
    <m/>
    <m/>
    <m/>
    <s v="N"/>
    <s v="N"/>
    <s v="N"/>
    <s v="N"/>
    <s v="N"/>
    <s v="N"/>
    <s v="N"/>
    <s v="N"/>
    <s v="N"/>
    <s v="N"/>
    <m/>
    <m/>
  </r>
  <r>
    <x v="0"/>
    <x v="0"/>
    <x v="10"/>
    <x v="10"/>
    <n v="118"/>
    <x v="1"/>
    <x v="1"/>
    <n v="95"/>
    <m/>
    <n v="8.93"/>
    <x v="0"/>
    <m/>
    <s v="N"/>
    <m/>
    <m/>
    <m/>
    <s v="N"/>
    <s v="N"/>
    <s v="N"/>
    <s v="N"/>
    <s v="N"/>
    <s v="N"/>
    <s v="N"/>
    <s v="N"/>
    <s v="N"/>
    <s v="N"/>
    <m/>
    <m/>
  </r>
  <r>
    <x v="0"/>
    <x v="0"/>
    <x v="10"/>
    <x v="10"/>
    <n v="118"/>
    <x v="1"/>
    <x v="1"/>
    <n v="113"/>
    <m/>
    <n v="17.48"/>
    <x v="0"/>
    <m/>
    <s v="N"/>
    <m/>
    <m/>
    <m/>
    <s v="N"/>
    <s v="N"/>
    <s v="N"/>
    <s v="N"/>
    <s v="N"/>
    <s v="N"/>
    <s v="N"/>
    <s v="N"/>
    <s v="N"/>
    <s v="N"/>
    <m/>
    <m/>
  </r>
  <r>
    <x v="0"/>
    <x v="0"/>
    <x v="10"/>
    <x v="10"/>
    <n v="118"/>
    <x v="1"/>
    <x v="1"/>
    <n v="106"/>
    <m/>
    <n v="10.96"/>
    <x v="0"/>
    <m/>
    <s v="N"/>
    <m/>
    <m/>
    <m/>
    <s v="N"/>
    <s v="N"/>
    <s v="N"/>
    <s v="N"/>
    <s v="N"/>
    <s v="N"/>
    <s v="N"/>
    <s v="N"/>
    <s v="N"/>
    <s v="N"/>
    <m/>
    <m/>
  </r>
  <r>
    <x v="0"/>
    <x v="0"/>
    <x v="10"/>
    <x v="10"/>
    <n v="118"/>
    <x v="1"/>
    <x v="1"/>
    <n v="62"/>
    <m/>
    <n v="2.35"/>
    <x v="0"/>
    <m/>
    <s v="N"/>
    <m/>
    <m/>
    <m/>
    <s v="N"/>
    <s v="N"/>
    <s v="N"/>
    <s v="N"/>
    <s v="N"/>
    <s v="N"/>
    <s v="N"/>
    <s v="N"/>
    <s v="N"/>
    <s v="N"/>
    <m/>
    <m/>
  </r>
  <r>
    <x v="0"/>
    <x v="0"/>
    <x v="10"/>
    <x v="10"/>
    <n v="118"/>
    <x v="1"/>
    <x v="1"/>
    <n v="115"/>
    <m/>
    <n v="16.649999999999999"/>
    <x v="0"/>
    <m/>
    <s v="N"/>
    <m/>
    <m/>
    <m/>
    <s v="N"/>
    <s v="N"/>
    <s v="N"/>
    <s v="N"/>
    <s v="N"/>
    <s v="N"/>
    <s v="N"/>
    <s v="N"/>
    <s v="N"/>
    <s v="N"/>
    <m/>
    <m/>
  </r>
  <r>
    <x v="0"/>
    <x v="0"/>
    <x v="10"/>
    <x v="10"/>
    <n v="118"/>
    <x v="2"/>
    <x v="0"/>
    <n v="40"/>
    <n v="45"/>
    <n v="6"/>
    <x v="0"/>
    <m/>
    <s v="N"/>
    <m/>
    <m/>
    <m/>
    <s v="N"/>
    <s v="N"/>
    <s v="N"/>
    <s v="N"/>
    <s v="N"/>
    <s v="N"/>
    <s v="N"/>
    <s v="N"/>
    <s v="N"/>
    <s v="N"/>
    <m/>
    <m/>
  </r>
  <r>
    <x v="0"/>
    <x v="0"/>
    <x v="11"/>
    <x v="11"/>
    <n v="125"/>
    <x v="1"/>
    <x v="0"/>
    <n v="37"/>
    <m/>
    <n v="0.47"/>
    <x v="0"/>
    <m/>
    <s v="N"/>
    <m/>
    <m/>
    <m/>
    <s v="N"/>
    <s v="N"/>
    <s v="N"/>
    <s v="N"/>
    <s v="N"/>
    <s v="N"/>
    <s v="N"/>
    <s v="N"/>
    <s v="N"/>
    <s v="N"/>
    <m/>
    <m/>
  </r>
  <r>
    <x v="0"/>
    <x v="0"/>
    <x v="11"/>
    <x v="11"/>
    <n v="125"/>
    <x v="1"/>
    <x v="0"/>
    <n v="38"/>
    <m/>
    <n v="0.45"/>
    <x v="0"/>
    <m/>
    <s v="N"/>
    <m/>
    <m/>
    <m/>
    <s v="N"/>
    <s v="N"/>
    <s v="N"/>
    <s v="N"/>
    <s v="N"/>
    <s v="N"/>
    <s v="N"/>
    <s v="N"/>
    <s v="N"/>
    <s v="N"/>
    <m/>
    <m/>
  </r>
  <r>
    <x v="0"/>
    <x v="0"/>
    <x v="11"/>
    <x v="11"/>
    <n v="125"/>
    <x v="1"/>
    <x v="0"/>
    <n v="40"/>
    <m/>
    <n v="0.51"/>
    <x v="0"/>
    <m/>
    <s v="N"/>
    <m/>
    <m/>
    <m/>
    <s v="N"/>
    <s v="N"/>
    <s v="N"/>
    <s v="N"/>
    <s v="N"/>
    <s v="N"/>
    <s v="N"/>
    <s v="N"/>
    <s v="N"/>
    <s v="N"/>
    <m/>
    <m/>
  </r>
  <r>
    <x v="0"/>
    <x v="0"/>
    <x v="11"/>
    <x v="11"/>
    <n v="125"/>
    <x v="1"/>
    <x v="0"/>
    <n v="38"/>
    <m/>
    <n v="0.51"/>
    <x v="0"/>
    <m/>
    <s v="N"/>
    <m/>
    <m/>
    <m/>
    <s v="N"/>
    <s v="N"/>
    <s v="N"/>
    <s v="N"/>
    <s v="N"/>
    <s v="N"/>
    <s v="N"/>
    <s v="N"/>
    <s v="N"/>
    <s v="N"/>
    <m/>
    <m/>
  </r>
  <r>
    <x v="0"/>
    <x v="0"/>
    <x v="11"/>
    <x v="11"/>
    <n v="125"/>
    <x v="1"/>
    <x v="0"/>
    <n v="35"/>
    <m/>
    <n v="0.43"/>
    <x v="0"/>
    <m/>
    <s v="N"/>
    <m/>
    <m/>
    <m/>
    <s v="N"/>
    <s v="N"/>
    <s v="N"/>
    <s v="N"/>
    <s v="N"/>
    <s v="N"/>
    <s v="N"/>
    <s v="N"/>
    <s v="N"/>
    <s v="N"/>
    <m/>
    <m/>
  </r>
  <r>
    <x v="0"/>
    <x v="0"/>
    <x v="11"/>
    <x v="11"/>
    <n v="125"/>
    <x v="1"/>
    <x v="0"/>
    <n v="39"/>
    <m/>
    <n v="0.6"/>
    <x v="0"/>
    <m/>
    <s v="N"/>
    <m/>
    <m/>
    <m/>
    <s v="N"/>
    <s v="N"/>
    <s v="N"/>
    <s v="N"/>
    <s v="N"/>
    <s v="N"/>
    <s v="N"/>
    <s v="N"/>
    <s v="N"/>
    <s v="N"/>
    <m/>
    <m/>
  </r>
  <r>
    <x v="0"/>
    <x v="0"/>
    <x v="11"/>
    <x v="11"/>
    <n v="125"/>
    <x v="1"/>
    <x v="0"/>
    <n v="40"/>
    <m/>
    <n v="0.54"/>
    <x v="0"/>
    <m/>
    <s v="N"/>
    <m/>
    <m/>
    <m/>
    <s v="N"/>
    <s v="N"/>
    <s v="N"/>
    <s v="N"/>
    <s v="N"/>
    <s v="N"/>
    <s v="N"/>
    <s v="N"/>
    <s v="N"/>
    <s v="N"/>
    <m/>
    <m/>
  </r>
  <r>
    <x v="0"/>
    <x v="0"/>
    <x v="11"/>
    <x v="11"/>
    <n v="125"/>
    <x v="1"/>
    <x v="0"/>
    <n v="36"/>
    <m/>
    <n v="0.52"/>
    <x v="0"/>
    <m/>
    <s v="N"/>
    <m/>
    <m/>
    <m/>
    <s v="N"/>
    <s v="N"/>
    <s v="N"/>
    <s v="N"/>
    <s v="N"/>
    <s v="N"/>
    <s v="N"/>
    <s v="N"/>
    <s v="N"/>
    <s v="N"/>
    <m/>
    <m/>
  </r>
  <r>
    <x v="0"/>
    <x v="0"/>
    <x v="11"/>
    <x v="11"/>
    <n v="125"/>
    <x v="1"/>
    <x v="0"/>
    <n v="34"/>
    <m/>
    <n v="0.47"/>
    <x v="0"/>
    <m/>
    <s v="N"/>
    <m/>
    <m/>
    <m/>
    <s v="N"/>
    <s v="N"/>
    <s v="N"/>
    <s v="N"/>
    <s v="N"/>
    <s v="N"/>
    <s v="N"/>
    <s v="N"/>
    <s v="N"/>
    <s v="N"/>
    <m/>
    <m/>
  </r>
  <r>
    <x v="0"/>
    <x v="0"/>
    <x v="11"/>
    <x v="11"/>
    <n v="125"/>
    <x v="1"/>
    <x v="0"/>
    <n v="38"/>
    <m/>
    <n v="0.49"/>
    <x v="0"/>
    <m/>
    <s v="N"/>
    <m/>
    <m/>
    <m/>
    <s v="N"/>
    <s v="N"/>
    <s v="N"/>
    <s v="N"/>
    <s v="N"/>
    <s v="N"/>
    <s v="N"/>
    <s v="N"/>
    <s v="N"/>
    <s v="N"/>
    <m/>
    <m/>
  </r>
  <r>
    <x v="0"/>
    <x v="0"/>
    <x v="11"/>
    <x v="11"/>
    <n v="125"/>
    <x v="1"/>
    <x v="0"/>
    <n v="37"/>
    <m/>
    <n v="0.39"/>
    <x v="0"/>
    <m/>
    <s v="N"/>
    <m/>
    <m/>
    <m/>
    <s v="N"/>
    <s v="N"/>
    <s v="N"/>
    <s v="N"/>
    <s v="N"/>
    <s v="N"/>
    <s v="N"/>
    <s v="N"/>
    <s v="N"/>
    <s v="N"/>
    <m/>
    <m/>
  </r>
  <r>
    <x v="0"/>
    <x v="0"/>
    <x v="11"/>
    <x v="11"/>
    <n v="125"/>
    <x v="1"/>
    <x v="0"/>
    <n v="43"/>
    <m/>
    <n v="0.7"/>
    <x v="0"/>
    <m/>
    <s v="N"/>
    <m/>
    <m/>
    <m/>
    <s v="N"/>
    <s v="N"/>
    <s v="N"/>
    <s v="N"/>
    <s v="N"/>
    <s v="N"/>
    <s v="N"/>
    <s v="N"/>
    <s v="N"/>
    <s v="N"/>
    <m/>
    <m/>
  </r>
  <r>
    <x v="0"/>
    <x v="0"/>
    <x v="11"/>
    <x v="11"/>
    <n v="125"/>
    <x v="1"/>
    <x v="0"/>
    <n v="38"/>
    <m/>
    <n v="0.54"/>
    <x v="0"/>
    <m/>
    <s v="N"/>
    <m/>
    <m/>
    <m/>
    <s v="N"/>
    <s v="N"/>
    <s v="N"/>
    <s v="N"/>
    <s v="N"/>
    <s v="N"/>
    <s v="N"/>
    <s v="N"/>
    <s v="N"/>
    <s v="N"/>
    <m/>
    <m/>
  </r>
  <r>
    <x v="0"/>
    <x v="0"/>
    <x v="11"/>
    <x v="11"/>
    <n v="125"/>
    <x v="1"/>
    <x v="0"/>
    <n v="40"/>
    <m/>
    <n v="0.57999999999999996"/>
    <x v="0"/>
    <m/>
    <s v="N"/>
    <m/>
    <m/>
    <m/>
    <s v="N"/>
    <s v="N"/>
    <s v="N"/>
    <s v="N"/>
    <s v="N"/>
    <s v="N"/>
    <s v="N"/>
    <s v="N"/>
    <s v="N"/>
    <s v="N"/>
    <m/>
    <m/>
  </r>
  <r>
    <x v="0"/>
    <x v="0"/>
    <x v="11"/>
    <x v="11"/>
    <n v="125"/>
    <x v="1"/>
    <x v="0"/>
    <n v="38"/>
    <m/>
    <n v="0.41"/>
    <x v="0"/>
    <m/>
    <s v="N"/>
    <m/>
    <m/>
    <m/>
    <s v="N"/>
    <s v="N"/>
    <s v="N"/>
    <s v="N"/>
    <s v="N"/>
    <s v="N"/>
    <s v="N"/>
    <s v="N"/>
    <s v="N"/>
    <s v="N"/>
    <m/>
    <m/>
  </r>
  <r>
    <x v="0"/>
    <x v="0"/>
    <x v="11"/>
    <x v="11"/>
    <n v="125"/>
    <x v="1"/>
    <x v="0"/>
    <n v="37"/>
    <m/>
    <n v="0.4"/>
    <x v="0"/>
    <m/>
    <s v="N"/>
    <m/>
    <m/>
    <m/>
    <s v="N"/>
    <s v="N"/>
    <s v="N"/>
    <s v="N"/>
    <s v="N"/>
    <s v="N"/>
    <s v="N"/>
    <s v="N"/>
    <s v="N"/>
    <s v="N"/>
    <m/>
    <m/>
  </r>
  <r>
    <x v="0"/>
    <x v="0"/>
    <x v="11"/>
    <x v="11"/>
    <n v="125"/>
    <x v="1"/>
    <x v="0"/>
    <n v="36"/>
    <m/>
    <n v="0.43"/>
    <x v="0"/>
    <m/>
    <s v="N"/>
    <m/>
    <m/>
    <m/>
    <s v="N"/>
    <s v="N"/>
    <s v="N"/>
    <s v="N"/>
    <s v="N"/>
    <s v="N"/>
    <s v="N"/>
    <s v="N"/>
    <s v="N"/>
    <s v="N"/>
    <m/>
    <m/>
  </r>
  <r>
    <x v="0"/>
    <x v="0"/>
    <x v="11"/>
    <x v="11"/>
    <n v="125"/>
    <x v="1"/>
    <x v="0"/>
    <n v="39"/>
    <m/>
    <n v="0.45"/>
    <x v="0"/>
    <m/>
    <s v="N"/>
    <m/>
    <m/>
    <m/>
    <s v="N"/>
    <s v="N"/>
    <s v="N"/>
    <s v="N"/>
    <s v="N"/>
    <s v="N"/>
    <s v="N"/>
    <s v="N"/>
    <s v="N"/>
    <s v="N"/>
    <m/>
    <m/>
  </r>
  <r>
    <x v="0"/>
    <x v="0"/>
    <x v="11"/>
    <x v="11"/>
    <n v="125"/>
    <x v="1"/>
    <x v="0"/>
    <n v="33"/>
    <m/>
    <n v="0.48"/>
    <x v="0"/>
    <m/>
    <s v="N"/>
    <m/>
    <m/>
    <m/>
    <s v="N"/>
    <s v="N"/>
    <s v="N"/>
    <s v="N"/>
    <s v="N"/>
    <s v="N"/>
    <s v="N"/>
    <s v="N"/>
    <s v="N"/>
    <s v="N"/>
    <m/>
    <m/>
  </r>
  <r>
    <x v="0"/>
    <x v="0"/>
    <x v="11"/>
    <x v="11"/>
    <n v="125"/>
    <x v="1"/>
    <x v="0"/>
    <n v="37"/>
    <m/>
    <n v="0.49"/>
    <x v="0"/>
    <m/>
    <s v="N"/>
    <m/>
    <m/>
    <m/>
    <s v="N"/>
    <s v="N"/>
    <s v="N"/>
    <s v="N"/>
    <s v="N"/>
    <s v="N"/>
    <s v="N"/>
    <s v="N"/>
    <s v="N"/>
    <s v="N"/>
    <m/>
    <m/>
  </r>
  <r>
    <x v="0"/>
    <x v="0"/>
    <x v="11"/>
    <x v="11"/>
    <n v="125"/>
    <x v="1"/>
    <x v="0"/>
    <n v="38"/>
    <m/>
    <n v="0.57999999999999996"/>
    <x v="0"/>
    <m/>
    <s v="N"/>
    <m/>
    <m/>
    <m/>
    <s v="N"/>
    <s v="N"/>
    <s v="N"/>
    <s v="N"/>
    <s v="N"/>
    <s v="N"/>
    <s v="N"/>
    <s v="N"/>
    <s v="N"/>
    <s v="N"/>
    <m/>
    <m/>
  </r>
  <r>
    <x v="0"/>
    <x v="0"/>
    <x v="11"/>
    <x v="11"/>
    <n v="125"/>
    <x v="1"/>
    <x v="0"/>
    <n v="38"/>
    <m/>
    <n v="0.42"/>
    <x v="0"/>
    <m/>
    <s v="N"/>
    <m/>
    <m/>
    <m/>
    <s v="N"/>
    <s v="N"/>
    <s v="N"/>
    <s v="N"/>
    <s v="N"/>
    <s v="N"/>
    <s v="N"/>
    <s v="N"/>
    <s v="N"/>
    <s v="N"/>
    <m/>
    <m/>
  </r>
  <r>
    <x v="0"/>
    <x v="0"/>
    <x v="11"/>
    <x v="11"/>
    <n v="125"/>
    <x v="1"/>
    <x v="0"/>
    <n v="39"/>
    <m/>
    <n v="0.41"/>
    <x v="0"/>
    <m/>
    <s v="N"/>
    <m/>
    <m/>
    <m/>
    <s v="N"/>
    <s v="N"/>
    <s v="N"/>
    <s v="N"/>
    <s v="N"/>
    <s v="N"/>
    <s v="N"/>
    <s v="N"/>
    <s v="N"/>
    <s v="N"/>
    <m/>
    <m/>
  </r>
  <r>
    <x v="0"/>
    <x v="0"/>
    <x v="11"/>
    <x v="11"/>
    <n v="125"/>
    <x v="1"/>
    <x v="0"/>
    <n v="39"/>
    <m/>
    <n v="0.47"/>
    <x v="0"/>
    <m/>
    <s v="N"/>
    <m/>
    <m/>
    <m/>
    <s v="N"/>
    <s v="N"/>
    <s v="N"/>
    <s v="N"/>
    <s v="N"/>
    <s v="N"/>
    <s v="N"/>
    <s v="N"/>
    <s v="N"/>
    <s v="N"/>
    <m/>
    <m/>
  </r>
  <r>
    <x v="0"/>
    <x v="0"/>
    <x v="11"/>
    <x v="11"/>
    <n v="125"/>
    <x v="1"/>
    <x v="0"/>
    <n v="33"/>
    <m/>
    <n v="0.42"/>
    <x v="0"/>
    <m/>
    <s v="N"/>
    <m/>
    <m/>
    <m/>
    <s v="N"/>
    <s v="N"/>
    <s v="N"/>
    <s v="N"/>
    <s v="N"/>
    <s v="N"/>
    <s v="N"/>
    <s v="N"/>
    <s v="N"/>
    <s v="N"/>
    <m/>
    <m/>
  </r>
  <r>
    <x v="0"/>
    <x v="0"/>
    <x v="11"/>
    <x v="11"/>
    <n v="125"/>
    <x v="1"/>
    <x v="0"/>
    <n v="38"/>
    <m/>
    <n v="0.48"/>
    <x v="0"/>
    <m/>
    <s v="N"/>
    <m/>
    <m/>
    <m/>
    <s v="N"/>
    <s v="N"/>
    <s v="N"/>
    <s v="N"/>
    <s v="N"/>
    <s v="N"/>
    <s v="N"/>
    <s v="N"/>
    <s v="N"/>
    <s v="N"/>
    <m/>
    <m/>
  </r>
  <r>
    <x v="0"/>
    <x v="0"/>
    <x v="11"/>
    <x v="11"/>
    <n v="125"/>
    <x v="1"/>
    <x v="0"/>
    <n v="38"/>
    <m/>
    <n v="0.48"/>
    <x v="0"/>
    <m/>
    <s v="N"/>
    <m/>
    <m/>
    <m/>
    <s v="N"/>
    <s v="N"/>
    <s v="N"/>
    <s v="N"/>
    <s v="N"/>
    <s v="N"/>
    <s v="N"/>
    <s v="N"/>
    <s v="N"/>
    <s v="N"/>
    <m/>
    <m/>
  </r>
  <r>
    <x v="0"/>
    <x v="0"/>
    <x v="11"/>
    <x v="11"/>
    <n v="125"/>
    <x v="1"/>
    <x v="0"/>
    <n v="36"/>
    <m/>
    <n v="0.55000000000000004"/>
    <x v="0"/>
    <m/>
    <s v="N"/>
    <m/>
    <m/>
    <m/>
    <s v="N"/>
    <s v="N"/>
    <s v="N"/>
    <s v="N"/>
    <s v="N"/>
    <s v="N"/>
    <s v="N"/>
    <s v="N"/>
    <s v="N"/>
    <s v="N"/>
    <m/>
    <m/>
  </r>
  <r>
    <x v="0"/>
    <x v="0"/>
    <x v="11"/>
    <x v="11"/>
    <n v="125"/>
    <x v="1"/>
    <x v="0"/>
    <n v="35"/>
    <m/>
    <n v="0.48"/>
    <x v="0"/>
    <m/>
    <s v="N"/>
    <m/>
    <m/>
    <m/>
    <s v="N"/>
    <s v="N"/>
    <s v="N"/>
    <s v="N"/>
    <s v="N"/>
    <s v="N"/>
    <s v="N"/>
    <s v="N"/>
    <s v="N"/>
    <s v="N"/>
    <m/>
    <m/>
  </r>
  <r>
    <x v="0"/>
    <x v="0"/>
    <x v="11"/>
    <x v="11"/>
    <n v="125"/>
    <x v="1"/>
    <x v="0"/>
    <n v="37"/>
    <m/>
    <n v="0.51"/>
    <x v="0"/>
    <m/>
    <s v="N"/>
    <m/>
    <m/>
    <m/>
    <s v="N"/>
    <s v="N"/>
    <s v="N"/>
    <s v="N"/>
    <s v="N"/>
    <s v="N"/>
    <s v="N"/>
    <s v="N"/>
    <s v="N"/>
    <s v="N"/>
    <m/>
    <m/>
  </r>
  <r>
    <x v="0"/>
    <x v="0"/>
    <x v="11"/>
    <x v="11"/>
    <n v="125"/>
    <x v="1"/>
    <x v="1"/>
    <n v="93"/>
    <m/>
    <n v="9.14"/>
    <x v="0"/>
    <m/>
    <s v="N"/>
    <m/>
    <m/>
    <m/>
    <s v="N"/>
    <s v="N"/>
    <s v="N"/>
    <s v="N"/>
    <s v="N"/>
    <s v="N"/>
    <s v="N"/>
    <s v="N"/>
    <s v="N"/>
    <s v="N"/>
    <m/>
    <m/>
  </r>
  <r>
    <x v="0"/>
    <x v="0"/>
    <x v="11"/>
    <x v="11"/>
    <n v="125"/>
    <x v="1"/>
    <x v="1"/>
    <n v="102"/>
    <m/>
    <n v="11.39"/>
    <x v="0"/>
    <m/>
    <s v="N"/>
    <m/>
    <m/>
    <m/>
    <s v="N"/>
    <s v="N"/>
    <s v="N"/>
    <s v="N"/>
    <s v="N"/>
    <s v="N"/>
    <s v="N"/>
    <s v="N"/>
    <s v="N"/>
    <s v="N"/>
    <m/>
    <m/>
  </r>
  <r>
    <x v="0"/>
    <x v="0"/>
    <x v="11"/>
    <x v="11"/>
    <n v="125"/>
    <x v="1"/>
    <x v="1"/>
    <n v="79"/>
    <m/>
    <n v="5.27"/>
    <x v="0"/>
    <m/>
    <s v="N"/>
    <m/>
    <m/>
    <m/>
    <s v="N"/>
    <s v="N"/>
    <s v="N"/>
    <s v="N"/>
    <s v="N"/>
    <s v="N"/>
    <s v="N"/>
    <s v="N"/>
    <s v="N"/>
    <s v="N"/>
    <m/>
    <m/>
  </r>
  <r>
    <x v="0"/>
    <x v="0"/>
    <x v="11"/>
    <x v="11"/>
    <n v="125"/>
    <x v="1"/>
    <x v="1"/>
    <n v="104"/>
    <m/>
    <n v="11.31"/>
    <x v="0"/>
    <m/>
    <s v="N"/>
    <m/>
    <m/>
    <m/>
    <s v="N"/>
    <s v="N"/>
    <s v="N"/>
    <s v="N"/>
    <s v="N"/>
    <s v="N"/>
    <s v="N"/>
    <s v="N"/>
    <s v="N"/>
    <s v="N"/>
    <m/>
    <m/>
  </r>
  <r>
    <x v="0"/>
    <x v="0"/>
    <x v="11"/>
    <x v="11"/>
    <n v="125"/>
    <x v="1"/>
    <x v="1"/>
    <n v="70"/>
    <m/>
    <n v="3.42"/>
    <x v="0"/>
    <m/>
    <s v="N"/>
    <m/>
    <m/>
    <m/>
    <s v="N"/>
    <s v="N"/>
    <s v="N"/>
    <s v="N"/>
    <s v="N"/>
    <s v="N"/>
    <s v="N"/>
    <s v="N"/>
    <s v="N"/>
    <s v="N"/>
    <m/>
    <m/>
  </r>
  <r>
    <x v="0"/>
    <x v="0"/>
    <x v="11"/>
    <x v="11"/>
    <n v="125"/>
    <x v="1"/>
    <x v="1"/>
    <n v="95"/>
    <m/>
    <n v="8.94"/>
    <x v="0"/>
    <m/>
    <s v="N"/>
    <m/>
    <m/>
    <m/>
    <s v="N"/>
    <s v="N"/>
    <s v="N"/>
    <s v="N"/>
    <s v="N"/>
    <s v="N"/>
    <s v="N"/>
    <s v="N"/>
    <s v="N"/>
    <s v="N"/>
    <m/>
    <m/>
  </r>
  <r>
    <x v="0"/>
    <x v="0"/>
    <x v="11"/>
    <x v="11"/>
    <n v="125"/>
    <x v="3"/>
    <x v="2"/>
    <n v="71"/>
    <m/>
    <n v="3.72"/>
    <x v="0"/>
    <m/>
    <s v="N"/>
    <m/>
    <m/>
    <m/>
    <s v="N"/>
    <s v="N"/>
    <s v="N"/>
    <s v="N"/>
    <s v="N"/>
    <s v="N"/>
    <s v="N"/>
    <s v="N"/>
    <s v="N"/>
    <s v="N"/>
    <m/>
    <s v="Rainbow trout"/>
  </r>
  <r>
    <x v="0"/>
    <x v="0"/>
    <x v="11"/>
    <x v="11"/>
    <n v="125"/>
    <x v="2"/>
    <x v="0"/>
    <n v="35"/>
    <m/>
    <n v="0.48"/>
    <x v="0"/>
    <m/>
    <s v="N"/>
    <m/>
    <m/>
    <m/>
    <s v="N"/>
    <s v="N"/>
    <s v="N"/>
    <s v="N"/>
    <s v="N"/>
    <s v="N"/>
    <s v="N"/>
    <s v="N"/>
    <s v="N"/>
    <s v="N"/>
    <m/>
    <m/>
  </r>
  <r>
    <x v="0"/>
    <x v="0"/>
    <x v="11"/>
    <x v="11"/>
    <n v="125"/>
    <x v="2"/>
    <x v="0"/>
    <n v="37"/>
    <m/>
    <n v="0.5"/>
    <x v="0"/>
    <m/>
    <s v="N"/>
    <m/>
    <m/>
    <m/>
    <s v="N"/>
    <s v="N"/>
    <s v="N"/>
    <s v="N"/>
    <s v="N"/>
    <s v="N"/>
    <s v="N"/>
    <s v="N"/>
    <s v="N"/>
    <s v="N"/>
    <m/>
    <m/>
  </r>
  <r>
    <x v="0"/>
    <x v="2"/>
    <x v="12"/>
    <x v="11"/>
    <n v="125"/>
    <x v="1"/>
    <x v="0"/>
    <n v="35"/>
    <m/>
    <n v="0.46"/>
    <x v="0"/>
    <m/>
    <s v="N"/>
    <m/>
    <m/>
    <m/>
    <s v="N"/>
    <s v="N"/>
    <s v="N"/>
    <s v="N"/>
    <s v="N"/>
    <s v="N"/>
    <s v="N"/>
    <s v="N"/>
    <s v="N"/>
    <s v="N"/>
    <m/>
    <s v="Rod's pond salvage"/>
  </r>
  <r>
    <x v="0"/>
    <x v="2"/>
    <x v="12"/>
    <x v="11"/>
    <n v="125"/>
    <x v="1"/>
    <x v="0"/>
    <n v="37"/>
    <m/>
    <n v="0.5"/>
    <x v="0"/>
    <m/>
    <s v="N"/>
    <m/>
    <m/>
    <m/>
    <s v="N"/>
    <s v="N"/>
    <s v="N"/>
    <s v="N"/>
    <s v="N"/>
    <s v="N"/>
    <s v="N"/>
    <s v="N"/>
    <s v="N"/>
    <s v="N"/>
    <m/>
    <s v="Rod's pond salvage"/>
  </r>
  <r>
    <x v="0"/>
    <x v="2"/>
    <x v="12"/>
    <x v="11"/>
    <n v="125"/>
    <x v="1"/>
    <x v="0"/>
    <n v="42"/>
    <m/>
    <n v="0.48"/>
    <x v="0"/>
    <m/>
    <s v="N"/>
    <m/>
    <m/>
    <m/>
    <s v="N"/>
    <s v="N"/>
    <s v="N"/>
    <s v="N"/>
    <s v="N"/>
    <s v="N"/>
    <s v="N"/>
    <s v="N"/>
    <s v="N"/>
    <s v="N"/>
    <m/>
    <s v="Rod's pond salvage"/>
  </r>
  <r>
    <x v="0"/>
    <x v="2"/>
    <x v="12"/>
    <x v="11"/>
    <n v="125"/>
    <x v="1"/>
    <x v="0"/>
    <n v="42"/>
    <m/>
    <n v="0.84"/>
    <x v="0"/>
    <m/>
    <s v="N"/>
    <m/>
    <m/>
    <m/>
    <s v="N"/>
    <s v="N"/>
    <s v="N"/>
    <s v="N"/>
    <s v="N"/>
    <s v="N"/>
    <s v="N"/>
    <s v="N"/>
    <s v="N"/>
    <s v="N"/>
    <m/>
    <s v="Rod's pond salvage"/>
  </r>
  <r>
    <x v="0"/>
    <x v="2"/>
    <x v="12"/>
    <x v="11"/>
    <n v="125"/>
    <x v="1"/>
    <x v="0"/>
    <n v="43"/>
    <m/>
    <n v="1.08"/>
    <x v="0"/>
    <m/>
    <s v="N"/>
    <m/>
    <m/>
    <m/>
    <s v="N"/>
    <s v="N"/>
    <s v="N"/>
    <s v="N"/>
    <s v="N"/>
    <s v="N"/>
    <s v="N"/>
    <s v="N"/>
    <s v="N"/>
    <s v="N"/>
    <m/>
    <s v="Rod's pond salvage"/>
  </r>
  <r>
    <x v="0"/>
    <x v="2"/>
    <x v="12"/>
    <x v="11"/>
    <n v="125"/>
    <x v="1"/>
    <x v="0"/>
    <n v="41"/>
    <m/>
    <n v="0.7"/>
    <x v="0"/>
    <m/>
    <s v="N"/>
    <m/>
    <m/>
    <m/>
    <s v="N"/>
    <s v="N"/>
    <s v="N"/>
    <s v="N"/>
    <s v="N"/>
    <s v="N"/>
    <s v="N"/>
    <s v="N"/>
    <s v="N"/>
    <s v="N"/>
    <m/>
    <s v="Rod's pond salvage"/>
  </r>
  <r>
    <x v="0"/>
    <x v="2"/>
    <x v="12"/>
    <x v="11"/>
    <n v="125"/>
    <x v="1"/>
    <x v="0"/>
    <n v="39"/>
    <m/>
    <n v="0.64"/>
    <x v="0"/>
    <m/>
    <s v="N"/>
    <m/>
    <m/>
    <m/>
    <s v="N"/>
    <s v="N"/>
    <s v="N"/>
    <s v="N"/>
    <s v="N"/>
    <s v="N"/>
    <s v="N"/>
    <s v="N"/>
    <s v="N"/>
    <s v="N"/>
    <m/>
    <s v="Rod's pond salvage"/>
  </r>
  <r>
    <x v="0"/>
    <x v="2"/>
    <x v="12"/>
    <x v="11"/>
    <n v="125"/>
    <x v="1"/>
    <x v="0"/>
    <n v="40"/>
    <m/>
    <n v="0.61"/>
    <x v="0"/>
    <m/>
    <s v="N"/>
    <m/>
    <m/>
    <m/>
    <s v="N"/>
    <s v="N"/>
    <s v="N"/>
    <s v="N"/>
    <s v="N"/>
    <s v="N"/>
    <s v="N"/>
    <s v="N"/>
    <s v="N"/>
    <s v="N"/>
    <m/>
    <s v="Rod's pond salvage"/>
  </r>
  <r>
    <x v="0"/>
    <x v="2"/>
    <x v="12"/>
    <x v="11"/>
    <n v="125"/>
    <x v="1"/>
    <x v="0"/>
    <n v="37"/>
    <m/>
    <n v="0.64"/>
    <x v="0"/>
    <m/>
    <s v="N"/>
    <m/>
    <m/>
    <m/>
    <s v="N"/>
    <s v="N"/>
    <s v="N"/>
    <s v="N"/>
    <s v="N"/>
    <s v="N"/>
    <s v="N"/>
    <s v="N"/>
    <s v="N"/>
    <s v="N"/>
    <m/>
    <s v="Rod's pond salvage"/>
  </r>
  <r>
    <x v="0"/>
    <x v="2"/>
    <x v="12"/>
    <x v="11"/>
    <n v="125"/>
    <x v="1"/>
    <x v="0"/>
    <n v="41"/>
    <m/>
    <n v="0.73"/>
    <x v="0"/>
    <m/>
    <s v="N"/>
    <m/>
    <m/>
    <m/>
    <s v="N"/>
    <s v="N"/>
    <s v="N"/>
    <s v="N"/>
    <s v="N"/>
    <s v="N"/>
    <s v="N"/>
    <s v="N"/>
    <s v="N"/>
    <s v="N"/>
    <m/>
    <s v="Rod's pond salvage"/>
  </r>
  <r>
    <x v="0"/>
    <x v="2"/>
    <x v="12"/>
    <x v="11"/>
    <n v="125"/>
    <x v="1"/>
    <x v="0"/>
    <n v="37"/>
    <m/>
    <n v="0.55000000000000004"/>
    <x v="0"/>
    <m/>
    <s v="N"/>
    <m/>
    <m/>
    <m/>
    <s v="N"/>
    <s v="N"/>
    <s v="N"/>
    <s v="N"/>
    <s v="N"/>
    <s v="N"/>
    <s v="N"/>
    <s v="N"/>
    <s v="N"/>
    <s v="N"/>
    <m/>
    <s v="Rod's pond salvage"/>
  </r>
  <r>
    <x v="0"/>
    <x v="2"/>
    <x v="12"/>
    <x v="11"/>
    <n v="125"/>
    <x v="1"/>
    <x v="0"/>
    <n v="39"/>
    <m/>
    <n v="0.64"/>
    <x v="0"/>
    <m/>
    <s v="N"/>
    <m/>
    <m/>
    <m/>
    <s v="N"/>
    <s v="N"/>
    <s v="N"/>
    <s v="N"/>
    <s v="N"/>
    <s v="N"/>
    <s v="N"/>
    <s v="N"/>
    <s v="N"/>
    <s v="N"/>
    <m/>
    <s v="Rod's pond salvage"/>
  </r>
  <r>
    <x v="0"/>
    <x v="2"/>
    <x v="12"/>
    <x v="11"/>
    <n v="125"/>
    <x v="1"/>
    <x v="0"/>
    <n v="41"/>
    <m/>
    <n v="0.83"/>
    <x v="0"/>
    <m/>
    <s v="N"/>
    <m/>
    <m/>
    <m/>
    <s v="N"/>
    <s v="N"/>
    <s v="N"/>
    <s v="N"/>
    <s v="N"/>
    <s v="N"/>
    <s v="N"/>
    <s v="N"/>
    <s v="N"/>
    <s v="N"/>
    <m/>
    <s v="Rod's pond salvage"/>
  </r>
  <r>
    <x v="0"/>
    <x v="2"/>
    <x v="12"/>
    <x v="11"/>
    <n v="125"/>
    <x v="1"/>
    <x v="0"/>
    <n v="39"/>
    <m/>
    <n v="0.6"/>
    <x v="0"/>
    <m/>
    <s v="N"/>
    <m/>
    <m/>
    <m/>
    <s v="N"/>
    <s v="N"/>
    <s v="N"/>
    <s v="N"/>
    <s v="N"/>
    <s v="N"/>
    <s v="N"/>
    <s v="N"/>
    <s v="N"/>
    <s v="N"/>
    <m/>
    <s v="Rod's pond salvage"/>
  </r>
  <r>
    <x v="0"/>
    <x v="2"/>
    <x v="12"/>
    <x v="11"/>
    <n v="125"/>
    <x v="1"/>
    <x v="0"/>
    <n v="40"/>
    <m/>
    <n v="0.65"/>
    <x v="0"/>
    <m/>
    <s v="N"/>
    <m/>
    <m/>
    <m/>
    <s v="N"/>
    <s v="N"/>
    <s v="N"/>
    <s v="N"/>
    <s v="N"/>
    <s v="N"/>
    <s v="N"/>
    <s v="N"/>
    <s v="N"/>
    <s v="N"/>
    <m/>
    <s v="Rod's pond salvage"/>
  </r>
  <r>
    <x v="0"/>
    <x v="2"/>
    <x v="12"/>
    <x v="11"/>
    <n v="125"/>
    <x v="1"/>
    <x v="0"/>
    <n v="36"/>
    <m/>
    <n v="0.53"/>
    <x v="0"/>
    <m/>
    <s v="N"/>
    <m/>
    <m/>
    <m/>
    <s v="N"/>
    <s v="N"/>
    <s v="N"/>
    <s v="N"/>
    <s v="N"/>
    <s v="N"/>
    <s v="N"/>
    <s v="N"/>
    <s v="N"/>
    <s v="N"/>
    <m/>
    <s v="Rod's pond salvage"/>
  </r>
  <r>
    <x v="0"/>
    <x v="2"/>
    <x v="12"/>
    <x v="11"/>
    <n v="125"/>
    <x v="1"/>
    <x v="0"/>
    <n v="35"/>
    <m/>
    <n v="0.42"/>
    <x v="0"/>
    <m/>
    <s v="N"/>
    <m/>
    <m/>
    <m/>
    <s v="N"/>
    <s v="Y"/>
    <s v="N"/>
    <s v="N"/>
    <s v="N"/>
    <s v="N"/>
    <s v="N"/>
    <s v="N"/>
    <s v="N"/>
    <s v="N"/>
    <m/>
    <s v="Rod's pond salvage; wound on flank"/>
  </r>
  <r>
    <x v="0"/>
    <x v="2"/>
    <x v="12"/>
    <x v="11"/>
    <n v="125"/>
    <x v="1"/>
    <x v="0"/>
    <n v="33"/>
    <m/>
    <n v="0.62"/>
    <x v="0"/>
    <m/>
    <s v="N"/>
    <m/>
    <m/>
    <m/>
    <s v="N"/>
    <s v="N"/>
    <s v="N"/>
    <s v="N"/>
    <s v="N"/>
    <s v="N"/>
    <s v="N"/>
    <s v="N"/>
    <s v="N"/>
    <s v="N"/>
    <m/>
    <s v="Rod's pond salvage"/>
  </r>
  <r>
    <x v="0"/>
    <x v="2"/>
    <x v="12"/>
    <x v="11"/>
    <n v="125"/>
    <x v="1"/>
    <x v="0"/>
    <n v="42"/>
    <m/>
    <n v="0.72"/>
    <x v="0"/>
    <m/>
    <s v="N"/>
    <m/>
    <m/>
    <m/>
    <s v="N"/>
    <s v="N"/>
    <s v="N"/>
    <s v="N"/>
    <s v="N"/>
    <s v="N"/>
    <s v="N"/>
    <s v="N"/>
    <s v="N"/>
    <s v="N"/>
    <m/>
    <s v="Rod's pond salvage"/>
  </r>
  <r>
    <x v="0"/>
    <x v="2"/>
    <x v="12"/>
    <x v="11"/>
    <n v="125"/>
    <x v="1"/>
    <x v="0"/>
    <n v="40"/>
    <m/>
    <n v="0.66"/>
    <x v="0"/>
    <m/>
    <s v="N"/>
    <m/>
    <m/>
    <m/>
    <s v="N"/>
    <s v="N"/>
    <s v="N"/>
    <s v="N"/>
    <s v="N"/>
    <s v="N"/>
    <s v="N"/>
    <s v="N"/>
    <s v="N"/>
    <s v="N"/>
    <m/>
    <s v="Rod's pond salvage"/>
  </r>
  <r>
    <x v="0"/>
    <x v="2"/>
    <x v="12"/>
    <x v="11"/>
    <n v="125"/>
    <x v="1"/>
    <x v="0"/>
    <n v="46"/>
    <m/>
    <n v="0.99"/>
    <x v="0"/>
    <m/>
    <s v="N"/>
    <m/>
    <m/>
    <m/>
    <s v="N"/>
    <s v="N"/>
    <s v="N"/>
    <s v="N"/>
    <s v="N"/>
    <s v="N"/>
    <s v="N"/>
    <s v="N"/>
    <s v="N"/>
    <s v="N"/>
    <m/>
    <s v="Rod's pond salvage"/>
  </r>
  <r>
    <x v="0"/>
    <x v="2"/>
    <x v="12"/>
    <x v="11"/>
    <n v="125"/>
    <x v="1"/>
    <x v="0"/>
    <n v="40"/>
    <m/>
    <n v="0.64"/>
    <x v="0"/>
    <m/>
    <s v="N"/>
    <m/>
    <m/>
    <m/>
    <s v="N"/>
    <s v="N"/>
    <s v="N"/>
    <s v="N"/>
    <s v="N"/>
    <s v="N"/>
    <s v="N"/>
    <s v="N"/>
    <s v="N"/>
    <s v="N"/>
    <m/>
    <s v="Rod's pond salvage"/>
  </r>
  <r>
    <x v="0"/>
    <x v="2"/>
    <x v="12"/>
    <x v="11"/>
    <n v="125"/>
    <x v="1"/>
    <x v="0"/>
    <n v="46"/>
    <m/>
    <n v="0.87"/>
    <x v="0"/>
    <m/>
    <s v="N"/>
    <m/>
    <m/>
    <m/>
    <s v="N"/>
    <s v="N"/>
    <s v="N"/>
    <s v="N"/>
    <s v="N"/>
    <s v="N"/>
    <s v="N"/>
    <s v="N"/>
    <s v="N"/>
    <s v="N"/>
    <m/>
    <s v="Rod's pond salvage"/>
  </r>
  <r>
    <x v="0"/>
    <x v="2"/>
    <x v="12"/>
    <x v="11"/>
    <n v="125"/>
    <x v="1"/>
    <x v="0"/>
    <n v="42"/>
    <m/>
    <n v="0.8"/>
    <x v="0"/>
    <m/>
    <s v="N"/>
    <m/>
    <m/>
    <m/>
    <s v="N"/>
    <s v="N"/>
    <s v="N"/>
    <s v="N"/>
    <s v="N"/>
    <s v="N"/>
    <s v="N"/>
    <s v="N"/>
    <s v="N"/>
    <s v="N"/>
    <m/>
    <s v="Rod's pond salvage"/>
  </r>
  <r>
    <x v="0"/>
    <x v="2"/>
    <x v="12"/>
    <x v="11"/>
    <n v="125"/>
    <x v="1"/>
    <x v="0"/>
    <n v="38"/>
    <m/>
    <n v="0.66"/>
    <x v="0"/>
    <m/>
    <s v="N"/>
    <m/>
    <m/>
    <m/>
    <s v="N"/>
    <s v="N"/>
    <s v="N"/>
    <s v="N"/>
    <s v="N"/>
    <s v="N"/>
    <s v="N"/>
    <s v="N"/>
    <s v="N"/>
    <s v="N"/>
    <m/>
    <s v="Rod's pond salvage"/>
  </r>
  <r>
    <x v="0"/>
    <x v="2"/>
    <x v="12"/>
    <x v="11"/>
    <n v="125"/>
    <x v="1"/>
    <x v="0"/>
    <n v="42"/>
    <m/>
    <n v="0.74"/>
    <x v="0"/>
    <m/>
    <s v="N"/>
    <m/>
    <m/>
    <m/>
    <s v="N"/>
    <s v="N"/>
    <s v="N"/>
    <s v="N"/>
    <s v="N"/>
    <s v="N"/>
    <s v="N"/>
    <s v="N"/>
    <s v="N"/>
    <s v="N"/>
    <m/>
    <s v="Rod's pond salvage"/>
  </r>
  <r>
    <x v="0"/>
    <x v="2"/>
    <x v="12"/>
    <x v="11"/>
    <n v="125"/>
    <x v="1"/>
    <x v="0"/>
    <n v="39"/>
    <m/>
    <n v="0.55000000000000004"/>
    <x v="0"/>
    <m/>
    <s v="N"/>
    <m/>
    <m/>
    <m/>
    <s v="N"/>
    <s v="N"/>
    <s v="N"/>
    <s v="N"/>
    <s v="N"/>
    <s v="N"/>
    <s v="N"/>
    <s v="N"/>
    <s v="N"/>
    <s v="N"/>
    <m/>
    <s v="Rod's pond salvage"/>
  </r>
  <r>
    <x v="0"/>
    <x v="2"/>
    <x v="12"/>
    <x v="11"/>
    <n v="125"/>
    <x v="1"/>
    <x v="0"/>
    <n v="44"/>
    <m/>
    <n v="0.87"/>
    <x v="0"/>
    <m/>
    <s v="N"/>
    <m/>
    <m/>
    <m/>
    <s v="N"/>
    <s v="N"/>
    <s v="N"/>
    <s v="N"/>
    <s v="N"/>
    <s v="N"/>
    <s v="N"/>
    <s v="N"/>
    <s v="N"/>
    <s v="N"/>
    <m/>
    <s v="Rod's pond salvage"/>
  </r>
  <r>
    <x v="0"/>
    <x v="2"/>
    <x v="12"/>
    <x v="11"/>
    <n v="125"/>
    <x v="1"/>
    <x v="0"/>
    <n v="37"/>
    <m/>
    <n v="0.56999999999999995"/>
    <x v="0"/>
    <m/>
    <s v="N"/>
    <m/>
    <m/>
    <m/>
    <s v="N"/>
    <s v="N"/>
    <s v="N"/>
    <s v="N"/>
    <s v="N"/>
    <s v="N"/>
    <s v="N"/>
    <s v="N"/>
    <s v="N"/>
    <s v="N"/>
    <m/>
    <s v="Rod's pond salvage"/>
  </r>
  <r>
    <x v="0"/>
    <x v="2"/>
    <x v="12"/>
    <x v="11"/>
    <n v="125"/>
    <x v="1"/>
    <x v="0"/>
    <n v="43"/>
    <m/>
    <n v="0.74"/>
    <x v="0"/>
    <m/>
    <s v="N"/>
    <m/>
    <m/>
    <m/>
    <s v="N"/>
    <s v="N"/>
    <s v="N"/>
    <s v="N"/>
    <s v="N"/>
    <s v="N"/>
    <s v="N"/>
    <s v="N"/>
    <s v="N"/>
    <s v="N"/>
    <m/>
    <s v="Rod's pond salvage"/>
  </r>
  <r>
    <x v="0"/>
    <x v="2"/>
    <x v="12"/>
    <x v="11"/>
    <n v="125"/>
    <x v="5"/>
    <x v="4"/>
    <n v="55"/>
    <m/>
    <n v="3.33"/>
    <x v="0"/>
    <m/>
    <s v="N"/>
    <m/>
    <m/>
    <m/>
    <s v="N"/>
    <s v="N"/>
    <s v="N"/>
    <s v="N"/>
    <s v="N"/>
    <s v="N"/>
    <s v="N"/>
    <s v="N"/>
    <s v="N"/>
    <s v="N"/>
    <m/>
    <s v="Rod's pond salvage"/>
  </r>
  <r>
    <x v="0"/>
    <x v="2"/>
    <x v="12"/>
    <x v="11"/>
    <n v="125"/>
    <x v="5"/>
    <x v="4"/>
    <n v="56"/>
    <m/>
    <n v="2.68"/>
    <x v="0"/>
    <m/>
    <s v="N"/>
    <m/>
    <m/>
    <m/>
    <s v="N"/>
    <s v="N"/>
    <s v="N"/>
    <s v="N"/>
    <s v="N"/>
    <s v="N"/>
    <s v="N"/>
    <s v="N"/>
    <s v="N"/>
    <s v="N"/>
    <m/>
    <s v="Rod's pond salvage"/>
  </r>
  <r>
    <x v="0"/>
    <x v="2"/>
    <x v="12"/>
    <x v="11"/>
    <n v="125"/>
    <x v="5"/>
    <x v="4"/>
    <n v="66"/>
    <m/>
    <n v="3.38"/>
    <x v="0"/>
    <m/>
    <s v="N"/>
    <m/>
    <m/>
    <m/>
    <s v="N"/>
    <s v="N"/>
    <s v="N"/>
    <s v="N"/>
    <s v="N"/>
    <s v="N"/>
    <s v="N"/>
    <s v="N"/>
    <s v="N"/>
    <s v="N"/>
    <m/>
    <s v="Rod's pond salvage"/>
  </r>
  <r>
    <x v="0"/>
    <x v="2"/>
    <x v="12"/>
    <x v="11"/>
    <n v="125"/>
    <x v="5"/>
    <x v="4"/>
    <n v="69"/>
    <m/>
    <n v="3.92"/>
    <x v="0"/>
    <m/>
    <s v="N"/>
    <m/>
    <m/>
    <m/>
    <s v="N"/>
    <s v="N"/>
    <s v="N"/>
    <s v="N"/>
    <s v="N"/>
    <s v="N"/>
    <s v="N"/>
    <s v="N"/>
    <s v="N"/>
    <s v="N"/>
    <m/>
    <s v="Rod's pond salvage"/>
  </r>
  <r>
    <x v="0"/>
    <x v="2"/>
    <x v="12"/>
    <x v="11"/>
    <n v="125"/>
    <x v="5"/>
    <x v="4"/>
    <n v="59"/>
    <m/>
    <n v="3.44"/>
    <x v="0"/>
    <m/>
    <s v="N"/>
    <m/>
    <m/>
    <m/>
    <s v="N"/>
    <s v="N"/>
    <s v="N"/>
    <s v="N"/>
    <s v="N"/>
    <s v="N"/>
    <s v="N"/>
    <s v="N"/>
    <s v="N"/>
    <s v="N"/>
    <m/>
    <s v="Rod's pond salvage"/>
  </r>
  <r>
    <x v="0"/>
    <x v="2"/>
    <x v="12"/>
    <x v="11"/>
    <n v="125"/>
    <x v="5"/>
    <x v="4"/>
    <n v="48"/>
    <m/>
    <n v="1.1299999999999999"/>
    <x v="0"/>
    <m/>
    <s v="N"/>
    <m/>
    <m/>
    <m/>
    <s v="N"/>
    <s v="N"/>
    <s v="N"/>
    <s v="N"/>
    <s v="N"/>
    <s v="N"/>
    <s v="N"/>
    <s v="N"/>
    <s v="N"/>
    <s v="N"/>
    <m/>
    <s v="Rod's pond salvage"/>
  </r>
  <r>
    <x v="0"/>
    <x v="2"/>
    <x v="12"/>
    <x v="11"/>
    <n v="125"/>
    <x v="5"/>
    <x v="4"/>
    <n v="47"/>
    <m/>
    <n v="1.53"/>
    <x v="0"/>
    <m/>
    <s v="N"/>
    <m/>
    <m/>
    <m/>
    <s v="N"/>
    <s v="N"/>
    <s v="N"/>
    <s v="N"/>
    <s v="N"/>
    <s v="N"/>
    <s v="N"/>
    <s v="N"/>
    <s v="N"/>
    <s v="N"/>
    <m/>
    <s v="Rod's pond salvage"/>
  </r>
  <r>
    <x v="0"/>
    <x v="2"/>
    <x v="12"/>
    <x v="11"/>
    <n v="125"/>
    <x v="5"/>
    <x v="4"/>
    <n v="50"/>
    <m/>
    <n v="1.22"/>
    <x v="0"/>
    <m/>
    <s v="N"/>
    <m/>
    <m/>
    <m/>
    <s v="N"/>
    <s v="N"/>
    <s v="N"/>
    <s v="N"/>
    <s v="N"/>
    <s v="N"/>
    <s v="N"/>
    <s v="N"/>
    <s v="N"/>
    <s v="N"/>
    <m/>
    <s v="Rod's pond salvage"/>
  </r>
  <r>
    <x v="0"/>
    <x v="0"/>
    <x v="13"/>
    <x v="12"/>
    <n v="131"/>
    <x v="1"/>
    <x v="0"/>
    <n v="36"/>
    <m/>
    <n v="0.43"/>
    <x v="0"/>
    <m/>
    <s v="N"/>
    <m/>
    <m/>
    <m/>
    <s v="N"/>
    <s v="N"/>
    <s v="N"/>
    <s v="N"/>
    <s v="N"/>
    <s v="N"/>
    <s v="N"/>
    <s v="N"/>
    <s v="N"/>
    <s v="N"/>
    <m/>
    <m/>
  </r>
  <r>
    <x v="0"/>
    <x v="0"/>
    <x v="13"/>
    <x v="12"/>
    <n v="131"/>
    <x v="1"/>
    <x v="0"/>
    <n v="37"/>
    <m/>
    <n v="0.57999999999999996"/>
    <x v="0"/>
    <m/>
    <s v="N"/>
    <m/>
    <m/>
    <m/>
    <s v="N"/>
    <s v="N"/>
    <s v="N"/>
    <s v="N"/>
    <s v="N"/>
    <s v="N"/>
    <s v="N"/>
    <s v="N"/>
    <s v="N"/>
    <s v="N"/>
    <m/>
    <m/>
  </r>
  <r>
    <x v="0"/>
    <x v="0"/>
    <x v="13"/>
    <x v="12"/>
    <n v="131"/>
    <x v="1"/>
    <x v="0"/>
    <n v="36"/>
    <m/>
    <n v="0.36"/>
    <x v="0"/>
    <m/>
    <s v="N"/>
    <m/>
    <m/>
    <m/>
    <s v="N"/>
    <s v="N"/>
    <s v="N"/>
    <s v="N"/>
    <s v="N"/>
    <s v="N"/>
    <s v="N"/>
    <s v="N"/>
    <s v="N"/>
    <s v="N"/>
    <m/>
    <m/>
  </r>
  <r>
    <x v="0"/>
    <x v="0"/>
    <x v="13"/>
    <x v="12"/>
    <n v="131"/>
    <x v="1"/>
    <x v="0"/>
    <n v="37"/>
    <m/>
    <n v="0.45"/>
    <x v="0"/>
    <m/>
    <s v="N"/>
    <m/>
    <m/>
    <m/>
    <s v="N"/>
    <s v="N"/>
    <s v="N"/>
    <s v="N"/>
    <s v="N"/>
    <s v="N"/>
    <s v="N"/>
    <s v="N"/>
    <s v="N"/>
    <s v="N"/>
    <m/>
    <m/>
  </r>
  <r>
    <x v="0"/>
    <x v="0"/>
    <x v="13"/>
    <x v="12"/>
    <n v="131"/>
    <x v="1"/>
    <x v="0"/>
    <n v="38"/>
    <m/>
    <n v="0.51"/>
    <x v="0"/>
    <m/>
    <s v="N"/>
    <m/>
    <m/>
    <m/>
    <s v="N"/>
    <s v="N"/>
    <s v="N"/>
    <s v="N"/>
    <s v="N"/>
    <s v="N"/>
    <s v="N"/>
    <s v="N"/>
    <s v="N"/>
    <s v="N"/>
    <m/>
    <m/>
  </r>
  <r>
    <x v="0"/>
    <x v="0"/>
    <x v="13"/>
    <x v="12"/>
    <n v="131"/>
    <x v="1"/>
    <x v="0"/>
    <n v="37"/>
    <m/>
    <n v="0.52"/>
    <x v="0"/>
    <m/>
    <s v="N"/>
    <m/>
    <m/>
    <m/>
    <s v="N"/>
    <s v="N"/>
    <s v="N"/>
    <s v="N"/>
    <s v="N"/>
    <s v="N"/>
    <s v="N"/>
    <s v="N"/>
    <s v="N"/>
    <s v="N"/>
    <m/>
    <m/>
  </r>
  <r>
    <x v="0"/>
    <x v="0"/>
    <x v="13"/>
    <x v="12"/>
    <n v="131"/>
    <x v="1"/>
    <x v="0"/>
    <n v="37"/>
    <m/>
    <n v="0.88"/>
    <x v="0"/>
    <m/>
    <s v="N"/>
    <m/>
    <m/>
    <m/>
    <s v="N"/>
    <s v="N"/>
    <s v="N"/>
    <s v="N"/>
    <s v="N"/>
    <s v="N"/>
    <s v="N"/>
    <s v="N"/>
    <s v="N"/>
    <s v="N"/>
    <m/>
    <m/>
  </r>
  <r>
    <x v="0"/>
    <x v="0"/>
    <x v="13"/>
    <x v="12"/>
    <n v="131"/>
    <x v="1"/>
    <x v="0"/>
    <n v="35"/>
    <m/>
    <n v="0.47"/>
    <x v="0"/>
    <m/>
    <s v="N"/>
    <m/>
    <m/>
    <m/>
    <s v="N"/>
    <s v="N"/>
    <s v="N"/>
    <s v="N"/>
    <s v="N"/>
    <s v="N"/>
    <s v="N"/>
    <s v="N"/>
    <s v="N"/>
    <s v="N"/>
    <m/>
    <m/>
  </r>
  <r>
    <x v="0"/>
    <x v="0"/>
    <x v="13"/>
    <x v="12"/>
    <n v="131"/>
    <x v="1"/>
    <x v="0"/>
    <n v="37"/>
    <m/>
    <n v="0.53"/>
    <x v="0"/>
    <m/>
    <s v="N"/>
    <m/>
    <m/>
    <m/>
    <s v="N"/>
    <s v="N"/>
    <s v="N"/>
    <s v="N"/>
    <s v="N"/>
    <s v="N"/>
    <s v="N"/>
    <s v="N"/>
    <s v="N"/>
    <s v="N"/>
    <m/>
    <m/>
  </r>
  <r>
    <x v="0"/>
    <x v="0"/>
    <x v="13"/>
    <x v="12"/>
    <n v="131"/>
    <x v="1"/>
    <x v="0"/>
    <n v="34"/>
    <m/>
    <n v="0.38"/>
    <x v="0"/>
    <m/>
    <s v="N"/>
    <m/>
    <m/>
    <m/>
    <s v="N"/>
    <s v="N"/>
    <s v="N"/>
    <s v="N"/>
    <s v="N"/>
    <s v="N"/>
    <s v="N"/>
    <s v="N"/>
    <s v="N"/>
    <s v="N"/>
    <m/>
    <m/>
  </r>
  <r>
    <x v="0"/>
    <x v="0"/>
    <x v="13"/>
    <x v="12"/>
    <n v="131"/>
    <x v="1"/>
    <x v="0"/>
    <n v="38"/>
    <m/>
    <n v="0.48"/>
    <x v="0"/>
    <m/>
    <s v="N"/>
    <m/>
    <m/>
    <m/>
    <s v="N"/>
    <s v="N"/>
    <s v="N"/>
    <s v="N"/>
    <s v="N"/>
    <s v="N"/>
    <s v="N"/>
    <s v="N"/>
    <s v="N"/>
    <s v="N"/>
    <m/>
    <m/>
  </r>
  <r>
    <x v="0"/>
    <x v="0"/>
    <x v="13"/>
    <x v="12"/>
    <n v="131"/>
    <x v="1"/>
    <x v="0"/>
    <n v="37"/>
    <m/>
    <n v="0.43"/>
    <x v="0"/>
    <m/>
    <s v="N"/>
    <m/>
    <m/>
    <m/>
    <s v="N"/>
    <s v="N"/>
    <s v="N"/>
    <s v="N"/>
    <s v="N"/>
    <s v="N"/>
    <s v="N"/>
    <s v="N"/>
    <s v="N"/>
    <s v="N"/>
    <m/>
    <m/>
  </r>
  <r>
    <x v="0"/>
    <x v="0"/>
    <x v="13"/>
    <x v="12"/>
    <n v="131"/>
    <x v="1"/>
    <x v="0"/>
    <n v="38"/>
    <m/>
    <n v="0.56999999999999995"/>
    <x v="0"/>
    <m/>
    <s v="N"/>
    <m/>
    <m/>
    <m/>
    <s v="N"/>
    <s v="N"/>
    <s v="N"/>
    <s v="N"/>
    <s v="N"/>
    <s v="N"/>
    <s v="N"/>
    <s v="N"/>
    <s v="N"/>
    <s v="N"/>
    <m/>
    <m/>
  </r>
  <r>
    <x v="0"/>
    <x v="0"/>
    <x v="13"/>
    <x v="12"/>
    <n v="131"/>
    <x v="1"/>
    <x v="0"/>
    <n v="36"/>
    <m/>
    <n v="0.36"/>
    <x v="0"/>
    <m/>
    <s v="N"/>
    <m/>
    <m/>
    <m/>
    <s v="N"/>
    <s v="N"/>
    <s v="N"/>
    <s v="N"/>
    <s v="N"/>
    <s v="N"/>
    <s v="N"/>
    <s v="N"/>
    <s v="N"/>
    <s v="N"/>
    <m/>
    <m/>
  </r>
  <r>
    <x v="0"/>
    <x v="0"/>
    <x v="13"/>
    <x v="12"/>
    <n v="131"/>
    <x v="1"/>
    <x v="0"/>
    <n v="37"/>
    <m/>
    <n v="0.43"/>
    <x v="0"/>
    <m/>
    <s v="N"/>
    <m/>
    <m/>
    <m/>
    <s v="N"/>
    <s v="N"/>
    <s v="N"/>
    <s v="N"/>
    <s v="N"/>
    <s v="N"/>
    <s v="N"/>
    <s v="N"/>
    <s v="N"/>
    <s v="N"/>
    <m/>
    <m/>
  </r>
  <r>
    <x v="0"/>
    <x v="0"/>
    <x v="13"/>
    <x v="12"/>
    <n v="131"/>
    <x v="1"/>
    <x v="0"/>
    <n v="37"/>
    <m/>
    <n v="0.49"/>
    <x v="0"/>
    <m/>
    <s v="N"/>
    <m/>
    <m/>
    <m/>
    <s v="N"/>
    <s v="N"/>
    <s v="N"/>
    <s v="N"/>
    <s v="N"/>
    <s v="N"/>
    <s v="N"/>
    <s v="N"/>
    <s v="N"/>
    <s v="N"/>
    <m/>
    <m/>
  </r>
  <r>
    <x v="0"/>
    <x v="0"/>
    <x v="13"/>
    <x v="12"/>
    <n v="131"/>
    <x v="1"/>
    <x v="0"/>
    <n v="37"/>
    <m/>
    <n v="0.56999999999999995"/>
    <x v="0"/>
    <m/>
    <s v="N"/>
    <m/>
    <m/>
    <m/>
    <s v="N"/>
    <s v="N"/>
    <s v="N"/>
    <s v="N"/>
    <s v="N"/>
    <s v="N"/>
    <s v="N"/>
    <s v="N"/>
    <s v="N"/>
    <s v="N"/>
    <m/>
    <m/>
  </r>
  <r>
    <x v="0"/>
    <x v="0"/>
    <x v="13"/>
    <x v="12"/>
    <n v="131"/>
    <x v="1"/>
    <x v="0"/>
    <n v="38"/>
    <m/>
    <n v="0.57999999999999996"/>
    <x v="0"/>
    <m/>
    <s v="N"/>
    <m/>
    <m/>
    <m/>
    <s v="N"/>
    <s v="N"/>
    <s v="N"/>
    <s v="N"/>
    <s v="N"/>
    <s v="N"/>
    <s v="N"/>
    <s v="N"/>
    <s v="N"/>
    <s v="N"/>
    <m/>
    <m/>
  </r>
  <r>
    <x v="0"/>
    <x v="0"/>
    <x v="13"/>
    <x v="12"/>
    <n v="131"/>
    <x v="1"/>
    <x v="0"/>
    <n v="35"/>
    <m/>
    <n v="0.43"/>
    <x v="0"/>
    <m/>
    <s v="N"/>
    <m/>
    <m/>
    <m/>
    <s v="N"/>
    <s v="N"/>
    <s v="N"/>
    <s v="N"/>
    <s v="N"/>
    <s v="N"/>
    <s v="N"/>
    <s v="N"/>
    <s v="N"/>
    <s v="N"/>
    <m/>
    <m/>
  </r>
  <r>
    <x v="0"/>
    <x v="0"/>
    <x v="13"/>
    <x v="12"/>
    <n v="131"/>
    <x v="1"/>
    <x v="0"/>
    <n v="38"/>
    <m/>
    <n v="0.46"/>
    <x v="0"/>
    <m/>
    <s v="N"/>
    <m/>
    <m/>
    <m/>
    <s v="N"/>
    <s v="N"/>
    <s v="N"/>
    <s v="N"/>
    <s v="N"/>
    <s v="N"/>
    <s v="N"/>
    <s v="N"/>
    <s v="N"/>
    <s v="N"/>
    <m/>
    <m/>
  </r>
  <r>
    <x v="0"/>
    <x v="0"/>
    <x v="13"/>
    <x v="12"/>
    <n v="131"/>
    <x v="1"/>
    <x v="0"/>
    <n v="37"/>
    <m/>
    <n v="0.5"/>
    <x v="0"/>
    <m/>
    <s v="N"/>
    <m/>
    <m/>
    <m/>
    <s v="N"/>
    <s v="N"/>
    <s v="N"/>
    <s v="N"/>
    <s v="N"/>
    <s v="N"/>
    <s v="N"/>
    <s v="N"/>
    <s v="N"/>
    <s v="N"/>
    <m/>
    <m/>
  </r>
  <r>
    <x v="0"/>
    <x v="0"/>
    <x v="13"/>
    <x v="12"/>
    <n v="131"/>
    <x v="1"/>
    <x v="0"/>
    <n v="37"/>
    <m/>
    <n v="0.48"/>
    <x v="0"/>
    <m/>
    <s v="N"/>
    <m/>
    <m/>
    <m/>
    <s v="N"/>
    <s v="N"/>
    <s v="N"/>
    <s v="N"/>
    <s v="N"/>
    <s v="N"/>
    <s v="N"/>
    <s v="N"/>
    <s v="N"/>
    <s v="N"/>
    <m/>
    <m/>
  </r>
  <r>
    <x v="0"/>
    <x v="0"/>
    <x v="13"/>
    <x v="12"/>
    <n v="131"/>
    <x v="1"/>
    <x v="0"/>
    <n v="37"/>
    <m/>
    <n v="0.45"/>
    <x v="0"/>
    <m/>
    <s v="N"/>
    <m/>
    <m/>
    <m/>
    <s v="N"/>
    <s v="N"/>
    <s v="N"/>
    <s v="N"/>
    <s v="N"/>
    <s v="N"/>
    <s v="N"/>
    <s v="N"/>
    <s v="N"/>
    <s v="N"/>
    <m/>
    <m/>
  </r>
  <r>
    <x v="0"/>
    <x v="0"/>
    <x v="13"/>
    <x v="12"/>
    <n v="131"/>
    <x v="1"/>
    <x v="0"/>
    <n v="40"/>
    <m/>
    <n v="0.46"/>
    <x v="0"/>
    <m/>
    <s v="N"/>
    <m/>
    <m/>
    <m/>
    <s v="N"/>
    <s v="N"/>
    <s v="N"/>
    <s v="N"/>
    <s v="N"/>
    <s v="N"/>
    <s v="N"/>
    <s v="N"/>
    <s v="N"/>
    <s v="N"/>
    <m/>
    <m/>
  </r>
  <r>
    <x v="0"/>
    <x v="0"/>
    <x v="13"/>
    <x v="12"/>
    <n v="131"/>
    <x v="1"/>
    <x v="0"/>
    <n v="36"/>
    <m/>
    <n v="0.43"/>
    <x v="0"/>
    <m/>
    <s v="N"/>
    <m/>
    <m/>
    <m/>
    <s v="N"/>
    <s v="N"/>
    <s v="N"/>
    <s v="N"/>
    <s v="N"/>
    <s v="N"/>
    <s v="N"/>
    <s v="N"/>
    <s v="N"/>
    <s v="N"/>
    <m/>
    <m/>
  </r>
  <r>
    <x v="0"/>
    <x v="0"/>
    <x v="13"/>
    <x v="12"/>
    <n v="131"/>
    <x v="1"/>
    <x v="0"/>
    <n v="35"/>
    <m/>
    <n v="0.4"/>
    <x v="0"/>
    <m/>
    <s v="N"/>
    <m/>
    <m/>
    <m/>
    <s v="N"/>
    <s v="N"/>
    <s v="N"/>
    <s v="N"/>
    <s v="N"/>
    <s v="N"/>
    <s v="N"/>
    <s v="N"/>
    <s v="N"/>
    <s v="N"/>
    <m/>
    <m/>
  </r>
  <r>
    <x v="0"/>
    <x v="0"/>
    <x v="13"/>
    <x v="12"/>
    <n v="131"/>
    <x v="1"/>
    <x v="0"/>
    <n v="38"/>
    <m/>
    <n v="0.53"/>
    <x v="0"/>
    <m/>
    <s v="N"/>
    <m/>
    <m/>
    <m/>
    <s v="N"/>
    <s v="N"/>
    <s v="N"/>
    <s v="N"/>
    <s v="N"/>
    <s v="N"/>
    <s v="N"/>
    <s v="N"/>
    <s v="N"/>
    <s v="N"/>
    <m/>
    <m/>
  </r>
  <r>
    <x v="0"/>
    <x v="0"/>
    <x v="13"/>
    <x v="12"/>
    <n v="131"/>
    <x v="1"/>
    <x v="0"/>
    <n v="35"/>
    <m/>
    <n v="0.31"/>
    <x v="0"/>
    <m/>
    <s v="N"/>
    <m/>
    <m/>
    <m/>
    <s v="N"/>
    <s v="N"/>
    <s v="N"/>
    <s v="N"/>
    <s v="N"/>
    <s v="N"/>
    <s v="N"/>
    <s v="N"/>
    <s v="N"/>
    <s v="N"/>
    <m/>
    <m/>
  </r>
  <r>
    <x v="0"/>
    <x v="0"/>
    <x v="13"/>
    <x v="12"/>
    <n v="131"/>
    <x v="1"/>
    <x v="0"/>
    <n v="40"/>
    <m/>
    <n v="0.66"/>
    <x v="0"/>
    <m/>
    <s v="N"/>
    <m/>
    <m/>
    <m/>
    <s v="N"/>
    <s v="N"/>
    <s v="N"/>
    <s v="N"/>
    <s v="N"/>
    <s v="N"/>
    <s v="N"/>
    <s v="N"/>
    <s v="N"/>
    <s v="N"/>
    <m/>
    <m/>
  </r>
  <r>
    <x v="0"/>
    <x v="0"/>
    <x v="13"/>
    <x v="12"/>
    <n v="131"/>
    <x v="1"/>
    <x v="0"/>
    <n v="35"/>
    <m/>
    <n v="0.38"/>
    <x v="0"/>
    <m/>
    <s v="N"/>
    <m/>
    <m/>
    <m/>
    <s v="N"/>
    <s v="N"/>
    <s v="N"/>
    <s v="N"/>
    <s v="N"/>
    <s v="N"/>
    <s v="N"/>
    <s v="N"/>
    <s v="N"/>
    <s v="N"/>
    <m/>
    <m/>
  </r>
  <r>
    <x v="0"/>
    <x v="0"/>
    <x v="13"/>
    <x v="12"/>
    <n v="131"/>
    <x v="1"/>
    <x v="1"/>
    <n v="100"/>
    <m/>
    <n v="9.7100000000000009"/>
    <x v="0"/>
    <m/>
    <s v="N"/>
    <m/>
    <m/>
    <m/>
    <s v="N"/>
    <s v="N"/>
    <s v="N"/>
    <s v="N"/>
    <s v="N"/>
    <s v="N"/>
    <s v="N"/>
    <s v="N"/>
    <s v="N"/>
    <s v="N"/>
    <m/>
    <m/>
  </r>
  <r>
    <x v="0"/>
    <x v="0"/>
    <x v="13"/>
    <x v="12"/>
    <n v="131"/>
    <x v="1"/>
    <x v="1"/>
    <n v="87"/>
    <m/>
    <n v="7.35"/>
    <x v="0"/>
    <m/>
    <s v="N"/>
    <m/>
    <m/>
    <m/>
    <s v="N"/>
    <s v="N"/>
    <s v="N"/>
    <s v="N"/>
    <s v="N"/>
    <s v="N"/>
    <s v="N"/>
    <s v="N"/>
    <s v="N"/>
    <s v="N"/>
    <m/>
    <m/>
  </r>
  <r>
    <x v="0"/>
    <x v="0"/>
    <x v="13"/>
    <x v="12"/>
    <n v="131"/>
    <x v="1"/>
    <x v="1"/>
    <n v="82"/>
    <m/>
    <n v="5.24"/>
    <x v="0"/>
    <m/>
    <s v="N"/>
    <m/>
    <m/>
    <m/>
    <s v="N"/>
    <s v="N"/>
    <s v="N"/>
    <s v="N"/>
    <s v="N"/>
    <s v="N"/>
    <s v="N"/>
    <s v="N"/>
    <s v="N"/>
    <s v="N"/>
    <m/>
    <m/>
  </r>
  <r>
    <x v="0"/>
    <x v="1"/>
    <x v="14"/>
    <x v="13"/>
    <n v="146"/>
    <x v="2"/>
    <x v="1"/>
    <n v="73"/>
    <m/>
    <n v="4"/>
    <x v="2"/>
    <m/>
    <s v="Y"/>
    <m/>
    <m/>
    <m/>
    <s v="N"/>
    <s v="N"/>
    <s v="N"/>
    <s v="N"/>
    <s v="N"/>
    <s v="N"/>
    <s v="N"/>
    <s v="N"/>
    <s v="N"/>
    <s v="N"/>
    <n v="0"/>
    <s v="length and weight samples from hatchery seapens "/>
  </r>
  <r>
    <x v="0"/>
    <x v="1"/>
    <x v="14"/>
    <x v="13"/>
    <n v="146"/>
    <x v="2"/>
    <x v="1"/>
    <n v="78"/>
    <m/>
    <n v="4.3"/>
    <x v="2"/>
    <m/>
    <s v="Y"/>
    <m/>
    <m/>
    <m/>
    <s v="N"/>
    <s v="N"/>
    <s v="N"/>
    <s v="N"/>
    <s v="N"/>
    <s v="N"/>
    <s v="N"/>
    <s v="N"/>
    <s v="N"/>
    <s v="N"/>
    <n v="0"/>
    <s v="length and weight samples from hatchery seapens "/>
  </r>
  <r>
    <x v="0"/>
    <x v="1"/>
    <x v="14"/>
    <x v="13"/>
    <n v="146"/>
    <x v="2"/>
    <x v="1"/>
    <n v="70"/>
    <m/>
    <n v="3.6"/>
    <x v="2"/>
    <m/>
    <s v="Y"/>
    <m/>
    <m/>
    <m/>
    <s v="N"/>
    <s v="N"/>
    <s v="N"/>
    <s v="N"/>
    <s v="N"/>
    <s v="N"/>
    <s v="N"/>
    <s v="N"/>
    <s v="N"/>
    <s v="N"/>
    <n v="0"/>
    <s v="length and weight samples from hatchery seapens "/>
  </r>
  <r>
    <x v="0"/>
    <x v="1"/>
    <x v="14"/>
    <x v="13"/>
    <n v="146"/>
    <x v="2"/>
    <x v="1"/>
    <n v="71"/>
    <m/>
    <n v="3"/>
    <x v="2"/>
    <m/>
    <s v="Y"/>
    <m/>
    <m/>
    <m/>
    <s v="N"/>
    <s v="N"/>
    <s v="N"/>
    <s v="N"/>
    <s v="N"/>
    <s v="N"/>
    <s v="N"/>
    <s v="N"/>
    <s v="N"/>
    <s v="N"/>
    <n v="0"/>
    <s v="length and weight samples from hatchery seapens "/>
  </r>
  <r>
    <x v="0"/>
    <x v="1"/>
    <x v="14"/>
    <x v="13"/>
    <n v="146"/>
    <x v="2"/>
    <x v="1"/>
    <n v="75"/>
    <m/>
    <n v="4.3"/>
    <x v="2"/>
    <m/>
    <s v="Y"/>
    <m/>
    <m/>
    <m/>
    <s v="N"/>
    <s v="N"/>
    <s v="N"/>
    <s v="N"/>
    <s v="N"/>
    <s v="N"/>
    <s v="N"/>
    <s v="N"/>
    <s v="N"/>
    <s v="N"/>
    <n v="0"/>
    <s v="length and weight samples from hatchery seapens "/>
  </r>
  <r>
    <x v="0"/>
    <x v="1"/>
    <x v="14"/>
    <x v="13"/>
    <n v="146"/>
    <x v="2"/>
    <x v="1"/>
    <n v="75"/>
    <m/>
    <n v="4.3"/>
    <x v="2"/>
    <m/>
    <s v="Y"/>
    <m/>
    <m/>
    <m/>
    <s v="N"/>
    <s v="N"/>
    <s v="N"/>
    <s v="N"/>
    <s v="N"/>
    <s v="N"/>
    <s v="N"/>
    <s v="N"/>
    <s v="N"/>
    <s v="N"/>
    <n v="0"/>
    <s v="length and weight samples from hatchery seapens "/>
  </r>
  <r>
    <x v="0"/>
    <x v="1"/>
    <x v="14"/>
    <x v="13"/>
    <n v="146"/>
    <x v="2"/>
    <x v="1"/>
    <n v="74"/>
    <m/>
    <n v="3.9"/>
    <x v="2"/>
    <m/>
    <s v="Y"/>
    <m/>
    <m/>
    <m/>
    <s v="N"/>
    <s v="N"/>
    <s v="N"/>
    <s v="N"/>
    <s v="N"/>
    <s v="N"/>
    <s v="N"/>
    <s v="N"/>
    <s v="N"/>
    <s v="N"/>
    <n v="0"/>
    <s v="length and weight samples from hatchery seapens "/>
  </r>
  <r>
    <x v="0"/>
    <x v="1"/>
    <x v="14"/>
    <x v="13"/>
    <n v="146"/>
    <x v="2"/>
    <x v="1"/>
    <n v="72"/>
    <m/>
    <n v="3.6"/>
    <x v="2"/>
    <m/>
    <s v="Y"/>
    <m/>
    <m/>
    <m/>
    <s v="N"/>
    <s v="N"/>
    <s v="N"/>
    <s v="N"/>
    <s v="N"/>
    <s v="N"/>
    <s v="N"/>
    <s v="N"/>
    <s v="N"/>
    <s v="N"/>
    <n v="0"/>
    <s v="length and weight samples from hatchery seapens "/>
  </r>
  <r>
    <x v="0"/>
    <x v="1"/>
    <x v="14"/>
    <x v="13"/>
    <n v="146"/>
    <x v="2"/>
    <x v="1"/>
    <n v="70"/>
    <m/>
    <n v="3.1"/>
    <x v="2"/>
    <m/>
    <s v="Y"/>
    <m/>
    <m/>
    <m/>
    <s v="N"/>
    <s v="N"/>
    <s v="N"/>
    <s v="N"/>
    <s v="N"/>
    <s v="N"/>
    <s v="N"/>
    <s v="N"/>
    <s v="N"/>
    <s v="N"/>
    <n v="0"/>
    <s v="length and weight samples from hatchery seapens "/>
  </r>
  <r>
    <x v="0"/>
    <x v="1"/>
    <x v="14"/>
    <x v="13"/>
    <n v="146"/>
    <x v="2"/>
    <x v="1"/>
    <n v="71"/>
    <m/>
    <n v="3.5"/>
    <x v="2"/>
    <m/>
    <s v="Y"/>
    <m/>
    <m/>
    <m/>
    <s v="N"/>
    <s v="N"/>
    <s v="N"/>
    <s v="N"/>
    <s v="N"/>
    <s v="N"/>
    <s v="N"/>
    <s v="N"/>
    <s v="N"/>
    <s v="N"/>
    <n v="0"/>
    <s v="length and weight samples from hatchery seapens "/>
  </r>
  <r>
    <x v="0"/>
    <x v="1"/>
    <x v="14"/>
    <x v="13"/>
    <n v="146"/>
    <x v="2"/>
    <x v="1"/>
    <n v="75"/>
    <m/>
    <n v="4"/>
    <x v="2"/>
    <m/>
    <s v="Y"/>
    <m/>
    <m/>
    <m/>
    <s v="N"/>
    <s v="N"/>
    <s v="N"/>
    <s v="N"/>
    <s v="N"/>
    <s v="N"/>
    <s v="N"/>
    <s v="N"/>
    <s v="N"/>
    <s v="N"/>
    <n v="0"/>
    <s v="length and weight samples from hatchery seapens "/>
  </r>
  <r>
    <x v="0"/>
    <x v="1"/>
    <x v="14"/>
    <x v="13"/>
    <n v="146"/>
    <x v="2"/>
    <x v="1"/>
    <n v="75"/>
    <m/>
    <n v="4"/>
    <x v="2"/>
    <m/>
    <s v="Y"/>
    <m/>
    <m/>
    <m/>
    <s v="N"/>
    <s v="N"/>
    <s v="N"/>
    <s v="N"/>
    <s v="N"/>
    <s v="N"/>
    <s v="N"/>
    <s v="N"/>
    <s v="N"/>
    <s v="N"/>
    <n v="0"/>
    <s v="length and weight samples from hatchery seapens "/>
  </r>
  <r>
    <x v="0"/>
    <x v="1"/>
    <x v="14"/>
    <x v="13"/>
    <n v="146"/>
    <x v="2"/>
    <x v="1"/>
    <n v="82"/>
    <m/>
    <n v="5"/>
    <x v="2"/>
    <m/>
    <s v="Y"/>
    <m/>
    <m/>
    <m/>
    <s v="N"/>
    <s v="N"/>
    <s v="N"/>
    <s v="N"/>
    <s v="N"/>
    <s v="N"/>
    <s v="N"/>
    <s v="N"/>
    <s v="N"/>
    <s v="N"/>
    <n v="0"/>
    <s v="length and weight samples from hatchery seapens "/>
  </r>
  <r>
    <x v="0"/>
    <x v="1"/>
    <x v="14"/>
    <x v="13"/>
    <n v="146"/>
    <x v="2"/>
    <x v="1"/>
    <n v="73"/>
    <m/>
    <n v="3.6"/>
    <x v="2"/>
    <m/>
    <s v="Y"/>
    <m/>
    <m/>
    <m/>
    <s v="N"/>
    <s v="N"/>
    <s v="N"/>
    <s v="N"/>
    <s v="N"/>
    <s v="N"/>
    <s v="N"/>
    <s v="N"/>
    <s v="N"/>
    <s v="N"/>
    <n v="0"/>
    <s v="length and weight samples from hatchery seapens "/>
  </r>
  <r>
    <x v="0"/>
    <x v="1"/>
    <x v="14"/>
    <x v="13"/>
    <n v="146"/>
    <x v="2"/>
    <x v="1"/>
    <n v="72"/>
    <m/>
    <n v="4.0999999999999996"/>
    <x v="2"/>
    <m/>
    <s v="Y"/>
    <m/>
    <m/>
    <m/>
    <s v="N"/>
    <s v="N"/>
    <s v="N"/>
    <s v="N"/>
    <s v="N"/>
    <s v="N"/>
    <s v="N"/>
    <s v="N"/>
    <s v="N"/>
    <s v="N"/>
    <n v="0"/>
    <s v="length and weight samples from hatchery seapens "/>
  </r>
  <r>
    <x v="0"/>
    <x v="1"/>
    <x v="14"/>
    <x v="13"/>
    <n v="146"/>
    <x v="2"/>
    <x v="1"/>
    <n v="72"/>
    <m/>
    <n v="3.5"/>
    <x v="2"/>
    <m/>
    <s v="Y"/>
    <m/>
    <m/>
    <m/>
    <s v="N"/>
    <s v="N"/>
    <s v="N"/>
    <s v="N"/>
    <s v="N"/>
    <s v="N"/>
    <s v="N"/>
    <s v="N"/>
    <s v="N"/>
    <s v="N"/>
    <n v="0"/>
    <s v="length and weight samples from hatchery seapens "/>
  </r>
  <r>
    <x v="0"/>
    <x v="1"/>
    <x v="14"/>
    <x v="13"/>
    <n v="146"/>
    <x v="2"/>
    <x v="1"/>
    <n v="70"/>
    <m/>
    <n v="3.3"/>
    <x v="2"/>
    <m/>
    <s v="Y"/>
    <m/>
    <m/>
    <m/>
    <s v="N"/>
    <s v="N"/>
    <s v="N"/>
    <s v="N"/>
    <s v="N"/>
    <s v="N"/>
    <s v="N"/>
    <s v="N"/>
    <s v="N"/>
    <s v="N"/>
    <n v="0"/>
    <s v="length and weight samples from hatchery seapens "/>
  </r>
  <r>
    <x v="0"/>
    <x v="1"/>
    <x v="14"/>
    <x v="13"/>
    <n v="146"/>
    <x v="2"/>
    <x v="1"/>
    <n v="70"/>
    <m/>
    <n v="3.3"/>
    <x v="2"/>
    <m/>
    <s v="Y"/>
    <m/>
    <m/>
    <m/>
    <s v="N"/>
    <s v="N"/>
    <s v="N"/>
    <s v="N"/>
    <s v="N"/>
    <s v="N"/>
    <s v="N"/>
    <s v="N"/>
    <s v="N"/>
    <s v="N"/>
    <n v="0"/>
    <s v="length and weight samples from hatchery seapens "/>
  </r>
  <r>
    <x v="0"/>
    <x v="1"/>
    <x v="14"/>
    <x v="13"/>
    <n v="146"/>
    <x v="2"/>
    <x v="1"/>
    <n v="67"/>
    <m/>
    <n v="2.5"/>
    <x v="2"/>
    <m/>
    <s v="Y"/>
    <m/>
    <m/>
    <m/>
    <s v="N"/>
    <s v="N"/>
    <s v="N"/>
    <s v="N"/>
    <s v="N"/>
    <s v="N"/>
    <s v="N"/>
    <s v="N"/>
    <s v="N"/>
    <s v="N"/>
    <n v="0"/>
    <s v="length and weight samples from hatchery seapens "/>
  </r>
  <r>
    <x v="0"/>
    <x v="1"/>
    <x v="14"/>
    <x v="13"/>
    <n v="146"/>
    <x v="2"/>
    <x v="1"/>
    <n v="72"/>
    <m/>
    <n v="3.6"/>
    <x v="2"/>
    <m/>
    <s v="Y"/>
    <m/>
    <m/>
    <m/>
    <s v="N"/>
    <s v="N"/>
    <s v="N"/>
    <s v="N"/>
    <s v="N"/>
    <s v="N"/>
    <s v="N"/>
    <s v="N"/>
    <s v="N"/>
    <s v="N"/>
    <n v="0"/>
    <s v="length and weight samples from hatchery seapens "/>
  </r>
  <r>
    <x v="0"/>
    <x v="1"/>
    <x v="14"/>
    <x v="13"/>
    <n v="146"/>
    <x v="2"/>
    <x v="1"/>
    <n v="74"/>
    <m/>
    <n v="3.8"/>
    <x v="2"/>
    <m/>
    <s v="Y"/>
    <m/>
    <m/>
    <m/>
    <s v="N"/>
    <s v="N"/>
    <s v="N"/>
    <s v="N"/>
    <s v="N"/>
    <s v="N"/>
    <s v="N"/>
    <s v="N"/>
    <s v="N"/>
    <s v="N"/>
    <n v="0"/>
    <s v="length and weight samples from hatchery seapens "/>
  </r>
  <r>
    <x v="0"/>
    <x v="1"/>
    <x v="14"/>
    <x v="13"/>
    <n v="146"/>
    <x v="2"/>
    <x v="1"/>
    <n v="70"/>
    <m/>
    <n v="3.6"/>
    <x v="2"/>
    <m/>
    <s v="Y"/>
    <m/>
    <m/>
    <m/>
    <s v="N"/>
    <s v="N"/>
    <s v="N"/>
    <s v="N"/>
    <s v="N"/>
    <s v="N"/>
    <s v="N"/>
    <s v="N"/>
    <s v="N"/>
    <s v="N"/>
    <n v="0"/>
    <s v="length and weight samples from hatchery seapens "/>
  </r>
  <r>
    <x v="0"/>
    <x v="1"/>
    <x v="14"/>
    <x v="13"/>
    <n v="146"/>
    <x v="2"/>
    <x v="1"/>
    <n v="77"/>
    <m/>
    <n v="4.2"/>
    <x v="2"/>
    <m/>
    <s v="Y"/>
    <m/>
    <m/>
    <m/>
    <s v="N"/>
    <s v="N"/>
    <s v="N"/>
    <s v="N"/>
    <s v="N"/>
    <s v="N"/>
    <s v="N"/>
    <s v="N"/>
    <s v="N"/>
    <s v="N"/>
    <n v="0"/>
    <s v="length and weight samples from hatchery seapens "/>
  </r>
  <r>
    <x v="0"/>
    <x v="1"/>
    <x v="14"/>
    <x v="13"/>
    <n v="146"/>
    <x v="2"/>
    <x v="1"/>
    <n v="74"/>
    <m/>
    <n v="3.7"/>
    <x v="2"/>
    <m/>
    <s v="Y"/>
    <m/>
    <m/>
    <m/>
    <s v="N"/>
    <s v="N"/>
    <s v="N"/>
    <s v="N"/>
    <s v="N"/>
    <s v="N"/>
    <s v="N"/>
    <s v="N"/>
    <s v="N"/>
    <s v="N"/>
    <n v="0"/>
    <s v="length and weight samples from hatchery seapens "/>
  </r>
  <r>
    <x v="0"/>
    <x v="1"/>
    <x v="14"/>
    <x v="13"/>
    <n v="146"/>
    <x v="2"/>
    <x v="1"/>
    <n v="70"/>
    <m/>
    <n v="3.1"/>
    <x v="2"/>
    <m/>
    <s v="Y"/>
    <m/>
    <m/>
    <m/>
    <s v="N"/>
    <s v="N"/>
    <s v="N"/>
    <s v="N"/>
    <s v="N"/>
    <s v="N"/>
    <s v="N"/>
    <s v="N"/>
    <s v="N"/>
    <s v="N"/>
    <n v="0"/>
    <s v="length and weight samples from hatchery seapens "/>
  </r>
  <r>
    <x v="0"/>
    <x v="1"/>
    <x v="14"/>
    <x v="13"/>
    <n v="146"/>
    <x v="2"/>
    <x v="1"/>
    <n v="75"/>
    <m/>
    <n v="4.3"/>
    <x v="2"/>
    <m/>
    <s v="Y"/>
    <m/>
    <m/>
    <m/>
    <s v="N"/>
    <s v="N"/>
    <s v="N"/>
    <s v="N"/>
    <s v="N"/>
    <s v="N"/>
    <s v="N"/>
    <s v="N"/>
    <s v="N"/>
    <s v="N"/>
    <n v="0"/>
    <s v="length and weight samples from hatchery seapens "/>
  </r>
  <r>
    <x v="0"/>
    <x v="1"/>
    <x v="14"/>
    <x v="13"/>
    <n v="146"/>
    <x v="2"/>
    <x v="1"/>
    <n v="75"/>
    <m/>
    <n v="3.9"/>
    <x v="2"/>
    <m/>
    <s v="Y"/>
    <m/>
    <m/>
    <m/>
    <s v="N"/>
    <s v="N"/>
    <s v="N"/>
    <s v="N"/>
    <s v="N"/>
    <s v="N"/>
    <s v="N"/>
    <s v="N"/>
    <s v="N"/>
    <s v="N"/>
    <n v="0"/>
    <s v="length and weight samples from hatchery seapens "/>
  </r>
  <r>
    <x v="0"/>
    <x v="1"/>
    <x v="14"/>
    <x v="13"/>
    <n v="146"/>
    <x v="2"/>
    <x v="1"/>
    <n v="76"/>
    <m/>
    <n v="4"/>
    <x v="2"/>
    <m/>
    <s v="Y"/>
    <m/>
    <m/>
    <m/>
    <s v="N"/>
    <s v="N"/>
    <s v="N"/>
    <s v="N"/>
    <s v="N"/>
    <s v="N"/>
    <s v="N"/>
    <s v="N"/>
    <s v="N"/>
    <s v="N"/>
    <n v="0"/>
    <s v="length and weight samples from hatchery seapens "/>
  </r>
  <r>
    <x v="0"/>
    <x v="1"/>
    <x v="14"/>
    <x v="13"/>
    <n v="146"/>
    <x v="2"/>
    <x v="1"/>
    <n v="71"/>
    <m/>
    <n v="3.4"/>
    <x v="2"/>
    <m/>
    <s v="Y"/>
    <m/>
    <m/>
    <m/>
    <s v="N"/>
    <s v="N"/>
    <s v="N"/>
    <s v="N"/>
    <s v="N"/>
    <s v="N"/>
    <s v="N"/>
    <s v="N"/>
    <s v="N"/>
    <s v="N"/>
    <n v="0"/>
    <s v="length and weight samples from hatchery seapens "/>
  </r>
  <r>
    <x v="0"/>
    <x v="1"/>
    <x v="14"/>
    <x v="13"/>
    <n v="146"/>
    <x v="2"/>
    <x v="1"/>
    <n v="72"/>
    <m/>
    <n v="3.4"/>
    <x v="2"/>
    <m/>
    <s v="Y"/>
    <m/>
    <m/>
    <m/>
    <s v="N"/>
    <s v="N"/>
    <s v="N"/>
    <s v="N"/>
    <s v="N"/>
    <s v="N"/>
    <s v="N"/>
    <s v="N"/>
    <s v="N"/>
    <s v="N"/>
    <n v="0"/>
    <s v="length and weight samples from hatchery seapens "/>
  </r>
  <r>
    <x v="0"/>
    <x v="0"/>
    <x v="15"/>
    <x v="14"/>
    <n v="153"/>
    <x v="1"/>
    <x v="1"/>
    <n v="67"/>
    <m/>
    <n v="2.8"/>
    <x v="0"/>
    <m/>
    <s v="N"/>
    <m/>
    <m/>
    <m/>
    <s v="N"/>
    <s v="N"/>
    <s v="N"/>
    <s v="N"/>
    <s v="N"/>
    <s v="N"/>
    <s v="N"/>
    <s v="N"/>
    <s v="N"/>
    <s v="N"/>
    <m/>
    <m/>
  </r>
  <r>
    <x v="0"/>
    <x v="0"/>
    <x v="15"/>
    <x v="14"/>
    <n v="153"/>
    <x v="1"/>
    <x v="1"/>
    <n v="98"/>
    <m/>
    <n v="9.6300000000000008"/>
    <x v="0"/>
    <m/>
    <s v="N"/>
    <m/>
    <m/>
    <m/>
    <s v="N"/>
    <s v="N"/>
    <s v="N"/>
    <s v="N"/>
    <s v="N"/>
    <s v="N"/>
    <s v="N"/>
    <s v="N"/>
    <s v="N"/>
    <s v="N"/>
    <m/>
    <m/>
  </r>
  <r>
    <x v="0"/>
    <x v="0"/>
    <x v="15"/>
    <x v="14"/>
    <n v="153"/>
    <x v="1"/>
    <x v="1"/>
    <n v="57"/>
    <m/>
    <n v="1.75"/>
    <x v="0"/>
    <m/>
    <s v="N"/>
    <m/>
    <m/>
    <m/>
    <s v="N"/>
    <s v="N"/>
    <s v="N"/>
    <s v="N"/>
    <s v="N"/>
    <s v="N"/>
    <s v="N"/>
    <s v="N"/>
    <s v="N"/>
    <s v="N"/>
    <m/>
    <m/>
  </r>
  <r>
    <x v="0"/>
    <x v="0"/>
    <x v="15"/>
    <x v="14"/>
    <n v="153"/>
    <x v="1"/>
    <x v="1"/>
    <n v="62"/>
    <m/>
    <n v="2.77"/>
    <x v="0"/>
    <m/>
    <s v="N"/>
    <m/>
    <m/>
    <m/>
    <s v="N"/>
    <s v="N"/>
    <s v="N"/>
    <s v="N"/>
    <s v="N"/>
    <s v="N"/>
    <s v="N"/>
    <s v="N"/>
    <s v="N"/>
    <s v="N"/>
    <m/>
    <m/>
  </r>
  <r>
    <x v="0"/>
    <x v="0"/>
    <x v="15"/>
    <x v="14"/>
    <n v="153"/>
    <x v="1"/>
    <x v="0"/>
    <n v="46"/>
    <m/>
    <n v="0.95"/>
    <x v="0"/>
    <m/>
    <s v="N"/>
    <m/>
    <m/>
    <m/>
    <s v="N"/>
    <s v="N"/>
    <s v="N"/>
    <s v="N"/>
    <s v="N"/>
    <s v="N"/>
    <s v="N"/>
    <s v="N"/>
    <s v="N"/>
    <s v="N"/>
    <m/>
    <m/>
  </r>
  <r>
    <x v="0"/>
    <x v="0"/>
    <x v="15"/>
    <x v="14"/>
    <n v="153"/>
    <x v="1"/>
    <x v="0"/>
    <n v="44"/>
    <m/>
    <n v="0.84"/>
    <x v="0"/>
    <m/>
    <s v="N"/>
    <m/>
    <m/>
    <m/>
    <s v="N"/>
    <s v="N"/>
    <s v="N"/>
    <s v="N"/>
    <s v="N"/>
    <s v="N"/>
    <s v="N"/>
    <s v="N"/>
    <s v="N"/>
    <s v="N"/>
    <m/>
    <m/>
  </r>
  <r>
    <x v="0"/>
    <x v="0"/>
    <x v="15"/>
    <x v="14"/>
    <n v="153"/>
    <x v="1"/>
    <x v="0"/>
    <n v="42"/>
    <m/>
    <n v="0.72"/>
    <x v="0"/>
    <m/>
    <s v="N"/>
    <m/>
    <m/>
    <m/>
    <s v="N"/>
    <s v="N"/>
    <s v="N"/>
    <s v="N"/>
    <s v="N"/>
    <s v="N"/>
    <s v="N"/>
    <s v="N"/>
    <s v="N"/>
    <s v="N"/>
    <m/>
    <m/>
  </r>
  <r>
    <x v="0"/>
    <x v="0"/>
    <x v="15"/>
    <x v="14"/>
    <n v="153"/>
    <x v="1"/>
    <x v="0"/>
    <n v="51"/>
    <m/>
    <n v="1.37"/>
    <x v="0"/>
    <m/>
    <s v="N"/>
    <m/>
    <m/>
    <m/>
    <s v="N"/>
    <s v="N"/>
    <s v="N"/>
    <s v="N"/>
    <s v="N"/>
    <s v="N"/>
    <s v="N"/>
    <s v="N"/>
    <s v="N"/>
    <s v="N"/>
    <m/>
    <m/>
  </r>
  <r>
    <x v="0"/>
    <x v="0"/>
    <x v="15"/>
    <x v="14"/>
    <n v="153"/>
    <x v="1"/>
    <x v="0"/>
    <n v="39"/>
    <m/>
    <n v="0.53"/>
    <x v="0"/>
    <m/>
    <s v="N"/>
    <m/>
    <m/>
    <m/>
    <s v="N"/>
    <s v="N"/>
    <s v="N"/>
    <s v="N"/>
    <s v="N"/>
    <s v="N"/>
    <s v="N"/>
    <s v="N"/>
    <s v="N"/>
    <s v="N"/>
    <m/>
    <m/>
  </r>
  <r>
    <x v="0"/>
    <x v="0"/>
    <x v="15"/>
    <x v="14"/>
    <n v="153"/>
    <x v="1"/>
    <x v="0"/>
    <n v="42"/>
    <m/>
    <n v="0.8"/>
    <x v="0"/>
    <m/>
    <s v="N"/>
    <m/>
    <m/>
    <m/>
    <s v="N"/>
    <s v="N"/>
    <s v="N"/>
    <s v="N"/>
    <s v="N"/>
    <s v="N"/>
    <s v="N"/>
    <s v="N"/>
    <s v="N"/>
    <s v="N"/>
    <m/>
    <m/>
  </r>
  <r>
    <x v="0"/>
    <x v="0"/>
    <x v="15"/>
    <x v="14"/>
    <n v="153"/>
    <x v="1"/>
    <x v="0"/>
    <n v="48"/>
    <m/>
    <n v="1.17"/>
    <x v="0"/>
    <m/>
    <s v="N"/>
    <m/>
    <m/>
    <m/>
    <s v="N"/>
    <s v="N"/>
    <s v="N"/>
    <s v="N"/>
    <s v="N"/>
    <s v="N"/>
    <s v="N"/>
    <s v="N"/>
    <s v="N"/>
    <s v="N"/>
    <m/>
    <m/>
  </r>
  <r>
    <x v="0"/>
    <x v="0"/>
    <x v="15"/>
    <x v="14"/>
    <n v="153"/>
    <x v="1"/>
    <x v="0"/>
    <n v="39"/>
    <m/>
    <n v="0.61"/>
    <x v="0"/>
    <m/>
    <s v="N"/>
    <m/>
    <m/>
    <m/>
    <s v="N"/>
    <s v="N"/>
    <s v="N"/>
    <s v="N"/>
    <s v="N"/>
    <s v="N"/>
    <s v="N"/>
    <s v="N"/>
    <s v="N"/>
    <s v="N"/>
    <m/>
    <m/>
  </r>
  <r>
    <x v="0"/>
    <x v="0"/>
    <x v="15"/>
    <x v="14"/>
    <n v="153"/>
    <x v="1"/>
    <x v="0"/>
    <n v="38"/>
    <m/>
    <n v="0.63"/>
    <x v="0"/>
    <m/>
    <s v="N"/>
    <m/>
    <m/>
    <m/>
    <s v="N"/>
    <s v="N"/>
    <s v="N"/>
    <s v="N"/>
    <s v="N"/>
    <s v="N"/>
    <s v="N"/>
    <s v="N"/>
    <s v="N"/>
    <s v="N"/>
    <m/>
    <m/>
  </r>
  <r>
    <x v="0"/>
    <x v="0"/>
    <x v="15"/>
    <x v="14"/>
    <n v="153"/>
    <x v="1"/>
    <x v="0"/>
    <n v="40"/>
    <m/>
    <n v="0.83"/>
    <x v="0"/>
    <m/>
    <s v="N"/>
    <m/>
    <m/>
    <m/>
    <s v="N"/>
    <s v="N"/>
    <s v="N"/>
    <s v="N"/>
    <s v="N"/>
    <s v="N"/>
    <s v="N"/>
    <s v="N"/>
    <s v="N"/>
    <s v="N"/>
    <m/>
    <m/>
  </r>
  <r>
    <x v="0"/>
    <x v="0"/>
    <x v="15"/>
    <x v="14"/>
    <n v="153"/>
    <x v="1"/>
    <x v="0"/>
    <n v="34"/>
    <m/>
    <n v="0.37"/>
    <x v="0"/>
    <m/>
    <s v="N"/>
    <m/>
    <m/>
    <m/>
    <s v="N"/>
    <s v="N"/>
    <s v="N"/>
    <s v="N"/>
    <s v="N"/>
    <s v="N"/>
    <s v="N"/>
    <s v="N"/>
    <s v="N"/>
    <s v="N"/>
    <m/>
    <m/>
  </r>
  <r>
    <x v="0"/>
    <x v="0"/>
    <x v="15"/>
    <x v="14"/>
    <n v="153"/>
    <x v="1"/>
    <x v="0"/>
    <n v="36"/>
    <m/>
    <n v="0.44"/>
    <x v="0"/>
    <m/>
    <s v="N"/>
    <m/>
    <m/>
    <m/>
    <s v="N"/>
    <s v="N"/>
    <s v="N"/>
    <s v="N"/>
    <s v="N"/>
    <s v="N"/>
    <s v="N"/>
    <s v="N"/>
    <s v="N"/>
    <s v="N"/>
    <m/>
    <m/>
  </r>
  <r>
    <x v="0"/>
    <x v="0"/>
    <x v="15"/>
    <x v="14"/>
    <n v="153"/>
    <x v="1"/>
    <x v="0"/>
    <n v="32"/>
    <m/>
    <n v="0.3"/>
    <x v="0"/>
    <m/>
    <s v="N"/>
    <m/>
    <m/>
    <m/>
    <s v="N"/>
    <s v="N"/>
    <s v="N"/>
    <s v="N"/>
    <s v="N"/>
    <s v="N"/>
    <s v="N"/>
    <s v="N"/>
    <s v="N"/>
    <s v="N"/>
    <m/>
    <m/>
  </r>
  <r>
    <x v="0"/>
    <x v="0"/>
    <x v="15"/>
    <x v="14"/>
    <n v="153"/>
    <x v="1"/>
    <x v="0"/>
    <n v="41"/>
    <m/>
    <n v="0.55000000000000004"/>
    <x v="0"/>
    <m/>
    <s v="N"/>
    <m/>
    <m/>
    <m/>
    <s v="N"/>
    <s v="N"/>
    <s v="N"/>
    <s v="N"/>
    <s v="N"/>
    <s v="N"/>
    <s v="N"/>
    <s v="N"/>
    <s v="N"/>
    <s v="N"/>
    <m/>
    <m/>
  </r>
  <r>
    <x v="0"/>
    <x v="0"/>
    <x v="15"/>
    <x v="14"/>
    <n v="153"/>
    <x v="1"/>
    <x v="0"/>
    <n v="35"/>
    <m/>
    <n v="0.48"/>
    <x v="0"/>
    <m/>
    <s v="N"/>
    <m/>
    <m/>
    <m/>
    <s v="N"/>
    <s v="N"/>
    <s v="N"/>
    <s v="N"/>
    <s v="N"/>
    <s v="N"/>
    <s v="N"/>
    <s v="N"/>
    <s v="N"/>
    <s v="N"/>
    <m/>
    <m/>
  </r>
  <r>
    <x v="0"/>
    <x v="0"/>
    <x v="15"/>
    <x v="14"/>
    <n v="153"/>
    <x v="1"/>
    <x v="0"/>
    <n v="37"/>
    <m/>
    <n v="0.45"/>
    <x v="0"/>
    <m/>
    <s v="N"/>
    <m/>
    <m/>
    <m/>
    <s v="N"/>
    <s v="N"/>
    <s v="N"/>
    <s v="N"/>
    <s v="N"/>
    <s v="N"/>
    <s v="N"/>
    <s v="N"/>
    <s v="N"/>
    <s v="N"/>
    <m/>
    <m/>
  </r>
  <r>
    <x v="0"/>
    <x v="0"/>
    <x v="15"/>
    <x v="14"/>
    <n v="153"/>
    <x v="1"/>
    <x v="0"/>
    <n v="43"/>
    <m/>
    <n v="0.75"/>
    <x v="0"/>
    <m/>
    <s v="N"/>
    <m/>
    <m/>
    <m/>
    <s v="N"/>
    <s v="N"/>
    <s v="N"/>
    <s v="N"/>
    <s v="N"/>
    <s v="N"/>
    <s v="N"/>
    <s v="N"/>
    <s v="N"/>
    <s v="N"/>
    <m/>
    <m/>
  </r>
  <r>
    <x v="0"/>
    <x v="0"/>
    <x v="15"/>
    <x v="14"/>
    <n v="153"/>
    <x v="1"/>
    <x v="0"/>
    <n v="36"/>
    <m/>
    <n v="0.45"/>
    <x v="0"/>
    <m/>
    <s v="N"/>
    <m/>
    <m/>
    <m/>
    <s v="N"/>
    <s v="N"/>
    <s v="N"/>
    <s v="N"/>
    <s v="N"/>
    <s v="N"/>
    <s v="N"/>
    <s v="N"/>
    <s v="N"/>
    <s v="N"/>
    <m/>
    <m/>
  </r>
  <r>
    <x v="0"/>
    <x v="0"/>
    <x v="15"/>
    <x v="14"/>
    <n v="153"/>
    <x v="1"/>
    <x v="0"/>
    <n v="37"/>
    <m/>
    <n v="0.56000000000000005"/>
    <x v="0"/>
    <m/>
    <s v="N"/>
    <m/>
    <m/>
    <m/>
    <s v="N"/>
    <s v="N"/>
    <s v="N"/>
    <s v="N"/>
    <s v="N"/>
    <s v="N"/>
    <s v="N"/>
    <s v="N"/>
    <s v="N"/>
    <s v="N"/>
    <m/>
    <m/>
  </r>
  <r>
    <x v="0"/>
    <x v="0"/>
    <x v="15"/>
    <x v="14"/>
    <n v="153"/>
    <x v="1"/>
    <x v="0"/>
    <n v="35"/>
    <m/>
    <n v="0.66"/>
    <x v="0"/>
    <m/>
    <s v="N"/>
    <m/>
    <m/>
    <m/>
    <s v="N"/>
    <s v="N"/>
    <s v="N"/>
    <s v="N"/>
    <s v="N"/>
    <s v="N"/>
    <s v="N"/>
    <s v="N"/>
    <s v="N"/>
    <s v="N"/>
    <m/>
    <m/>
  </r>
  <r>
    <x v="0"/>
    <x v="0"/>
    <x v="15"/>
    <x v="14"/>
    <n v="153"/>
    <x v="1"/>
    <x v="0"/>
    <n v="39"/>
    <m/>
    <n v="0.46"/>
    <x v="0"/>
    <m/>
    <s v="N"/>
    <m/>
    <m/>
    <m/>
    <s v="N"/>
    <s v="N"/>
    <s v="N"/>
    <s v="N"/>
    <s v="N"/>
    <s v="N"/>
    <s v="N"/>
    <s v="N"/>
    <s v="N"/>
    <s v="N"/>
    <m/>
    <m/>
  </r>
  <r>
    <x v="0"/>
    <x v="0"/>
    <x v="15"/>
    <x v="14"/>
    <n v="153"/>
    <x v="1"/>
    <x v="0"/>
    <n v="38"/>
    <m/>
    <n v="0.57999999999999996"/>
    <x v="0"/>
    <m/>
    <s v="N"/>
    <m/>
    <m/>
    <m/>
    <s v="N"/>
    <s v="N"/>
    <s v="N"/>
    <s v="N"/>
    <s v="N"/>
    <s v="N"/>
    <s v="N"/>
    <s v="N"/>
    <s v="N"/>
    <s v="N"/>
    <m/>
    <m/>
  </r>
  <r>
    <x v="0"/>
    <x v="0"/>
    <x v="15"/>
    <x v="14"/>
    <n v="153"/>
    <x v="1"/>
    <x v="0"/>
    <n v="39"/>
    <m/>
    <n v="0.49"/>
    <x v="0"/>
    <m/>
    <s v="N"/>
    <m/>
    <m/>
    <m/>
    <s v="N"/>
    <s v="N"/>
    <s v="N"/>
    <s v="N"/>
    <s v="N"/>
    <s v="N"/>
    <s v="N"/>
    <s v="N"/>
    <s v="N"/>
    <s v="N"/>
    <m/>
    <m/>
  </r>
  <r>
    <x v="0"/>
    <x v="0"/>
    <x v="15"/>
    <x v="14"/>
    <n v="153"/>
    <x v="1"/>
    <x v="0"/>
    <n v="38"/>
    <m/>
    <n v="0.49"/>
    <x v="0"/>
    <m/>
    <s v="N"/>
    <m/>
    <m/>
    <m/>
    <s v="N"/>
    <s v="N"/>
    <s v="N"/>
    <s v="N"/>
    <s v="N"/>
    <s v="N"/>
    <s v="N"/>
    <s v="N"/>
    <s v="N"/>
    <s v="N"/>
    <m/>
    <m/>
  </r>
  <r>
    <x v="0"/>
    <x v="0"/>
    <x v="15"/>
    <x v="14"/>
    <n v="153"/>
    <x v="1"/>
    <x v="0"/>
    <n v="35"/>
    <m/>
    <n v="0.32"/>
    <x v="0"/>
    <m/>
    <s v="N"/>
    <m/>
    <m/>
    <m/>
    <s v="N"/>
    <s v="N"/>
    <s v="N"/>
    <s v="N"/>
    <s v="N"/>
    <s v="N"/>
    <s v="N"/>
    <s v="N"/>
    <s v="N"/>
    <s v="N"/>
    <m/>
    <m/>
  </r>
  <r>
    <x v="0"/>
    <x v="0"/>
    <x v="15"/>
    <x v="14"/>
    <n v="153"/>
    <x v="1"/>
    <x v="0"/>
    <n v="38"/>
    <m/>
    <n v="0.46"/>
    <x v="0"/>
    <m/>
    <s v="N"/>
    <m/>
    <m/>
    <m/>
    <s v="N"/>
    <s v="N"/>
    <s v="N"/>
    <s v="N"/>
    <s v="N"/>
    <s v="N"/>
    <s v="N"/>
    <s v="N"/>
    <s v="N"/>
    <s v="N"/>
    <m/>
    <m/>
  </r>
  <r>
    <x v="0"/>
    <x v="0"/>
    <x v="15"/>
    <x v="14"/>
    <n v="153"/>
    <x v="1"/>
    <x v="0"/>
    <n v="36"/>
    <m/>
    <n v="0.39"/>
    <x v="0"/>
    <m/>
    <s v="N"/>
    <m/>
    <m/>
    <m/>
    <s v="N"/>
    <s v="N"/>
    <s v="N"/>
    <s v="N"/>
    <s v="N"/>
    <s v="N"/>
    <s v="N"/>
    <s v="N"/>
    <s v="N"/>
    <s v="N"/>
    <m/>
    <m/>
  </r>
  <r>
    <x v="0"/>
    <x v="0"/>
    <x v="15"/>
    <x v="14"/>
    <n v="153"/>
    <x v="1"/>
    <x v="0"/>
    <n v="39"/>
    <m/>
    <n v="0.57999999999999996"/>
    <x v="0"/>
    <m/>
    <s v="N"/>
    <m/>
    <m/>
    <m/>
    <s v="N"/>
    <s v="N"/>
    <s v="N"/>
    <s v="N"/>
    <s v="N"/>
    <s v="N"/>
    <s v="N"/>
    <s v="N"/>
    <s v="N"/>
    <s v="N"/>
    <m/>
    <m/>
  </r>
  <r>
    <x v="0"/>
    <x v="0"/>
    <x v="15"/>
    <x v="14"/>
    <n v="153"/>
    <x v="1"/>
    <x v="0"/>
    <n v="46"/>
    <m/>
    <n v="1.01"/>
    <x v="0"/>
    <m/>
    <s v="N"/>
    <m/>
    <m/>
    <m/>
    <s v="N"/>
    <s v="N"/>
    <s v="N"/>
    <s v="N"/>
    <s v="N"/>
    <s v="N"/>
    <s v="N"/>
    <s v="N"/>
    <s v="N"/>
    <s v="N"/>
    <m/>
    <m/>
  </r>
  <r>
    <x v="0"/>
    <x v="0"/>
    <x v="15"/>
    <x v="14"/>
    <n v="153"/>
    <x v="1"/>
    <x v="0"/>
    <n v="39"/>
    <m/>
    <n v="0.61"/>
    <x v="0"/>
    <m/>
    <s v="N"/>
    <m/>
    <m/>
    <m/>
    <s v="N"/>
    <s v="N"/>
    <s v="N"/>
    <s v="N"/>
    <s v="N"/>
    <s v="N"/>
    <s v="N"/>
    <s v="N"/>
    <s v="N"/>
    <s v="N"/>
    <m/>
    <m/>
  </r>
  <r>
    <x v="0"/>
    <x v="0"/>
    <x v="15"/>
    <x v="14"/>
    <n v="153"/>
    <x v="2"/>
    <x v="0"/>
    <n v="42"/>
    <m/>
    <n v="0.56999999999999995"/>
    <x v="0"/>
    <m/>
    <s v="N"/>
    <m/>
    <m/>
    <m/>
    <s v="N"/>
    <s v="N"/>
    <s v="N"/>
    <s v="N"/>
    <s v="N"/>
    <s v="N"/>
    <s v="N"/>
    <s v="N"/>
    <s v="N"/>
    <s v="N"/>
    <m/>
    <m/>
  </r>
  <r>
    <x v="1"/>
    <x v="3"/>
    <x v="16"/>
    <x v="15"/>
    <n v="133"/>
    <x v="2"/>
    <x v="0"/>
    <n v="64"/>
    <m/>
    <n v="3.01"/>
    <x v="2"/>
    <m/>
    <m/>
    <s v="SJ24-01"/>
    <m/>
    <m/>
    <s v="Y"/>
    <m/>
    <m/>
    <m/>
    <m/>
    <m/>
    <m/>
    <m/>
    <m/>
    <m/>
    <m/>
    <m/>
  </r>
  <r>
    <x v="1"/>
    <x v="3"/>
    <x v="16"/>
    <x v="15"/>
    <n v="133"/>
    <x v="2"/>
    <x v="0"/>
    <n v="67"/>
    <m/>
    <n v="3.12"/>
    <x v="2"/>
    <m/>
    <m/>
    <s v="SJ24-02"/>
    <m/>
    <m/>
    <s v="Y"/>
    <m/>
    <m/>
    <m/>
    <m/>
    <m/>
    <m/>
    <m/>
    <m/>
    <m/>
    <m/>
    <m/>
  </r>
  <r>
    <x v="1"/>
    <x v="3"/>
    <x v="16"/>
    <x v="15"/>
    <n v="133"/>
    <x v="2"/>
    <x v="0"/>
    <n v="66"/>
    <n v="13"/>
    <n v="2.69"/>
    <x v="2"/>
    <m/>
    <m/>
    <s v="SJ24-03"/>
    <m/>
    <m/>
    <s v="Y"/>
    <m/>
    <m/>
    <m/>
    <m/>
    <m/>
    <m/>
    <m/>
    <m/>
    <m/>
    <m/>
    <m/>
  </r>
  <r>
    <x v="1"/>
    <x v="3"/>
    <x v="16"/>
    <x v="15"/>
    <n v="133"/>
    <x v="2"/>
    <x v="0"/>
    <n v="66"/>
    <n v="11"/>
    <n v="2.44"/>
    <x v="2"/>
    <m/>
    <m/>
    <s v="SJ24-04"/>
    <m/>
    <m/>
    <s v="Y"/>
    <m/>
    <m/>
    <m/>
    <m/>
    <m/>
    <m/>
    <m/>
    <m/>
    <m/>
    <m/>
    <m/>
  </r>
  <r>
    <x v="1"/>
    <x v="3"/>
    <x v="16"/>
    <x v="15"/>
    <n v="133"/>
    <x v="2"/>
    <x v="0"/>
    <n v="64"/>
    <n v="12"/>
    <n v="2.4500000000000002"/>
    <x v="2"/>
    <m/>
    <m/>
    <s v="SJ24-05"/>
    <m/>
    <m/>
    <s v="Y"/>
    <m/>
    <m/>
    <m/>
    <m/>
    <m/>
    <m/>
    <m/>
    <m/>
    <m/>
    <m/>
    <m/>
  </r>
  <r>
    <x v="1"/>
    <x v="3"/>
    <x v="16"/>
    <x v="15"/>
    <n v="133"/>
    <x v="2"/>
    <x v="0"/>
    <n v="63"/>
    <n v="12"/>
    <n v="2.34"/>
    <x v="2"/>
    <m/>
    <m/>
    <s v="SJ24-06"/>
    <m/>
    <m/>
    <s v="Y"/>
    <m/>
    <m/>
    <m/>
    <m/>
    <m/>
    <m/>
    <m/>
    <m/>
    <m/>
    <m/>
    <m/>
  </r>
  <r>
    <x v="2"/>
    <x v="4"/>
    <x v="17"/>
    <x v="16"/>
    <n v="239"/>
    <x v="2"/>
    <x v="1"/>
    <n v="191"/>
    <n v="42"/>
    <m/>
    <x v="0"/>
    <s v="N"/>
    <m/>
    <s v="SJ24m-PRS401"/>
    <m/>
    <s v="SJ24m-PRS401"/>
    <m/>
    <m/>
    <m/>
    <m/>
    <m/>
    <m/>
    <m/>
    <m/>
    <m/>
    <m/>
    <m/>
    <m/>
  </r>
  <r>
    <x v="2"/>
    <x v="4"/>
    <x v="17"/>
    <x v="16"/>
    <n v="239"/>
    <x v="2"/>
    <x v="1"/>
    <n v="126"/>
    <n v="26"/>
    <m/>
    <x v="0"/>
    <s v="N"/>
    <m/>
    <s v="SJ24m-PRS403"/>
    <m/>
    <s v="SJ24m-PRS403"/>
    <m/>
    <m/>
    <m/>
    <m/>
    <m/>
    <m/>
    <m/>
    <m/>
    <m/>
    <m/>
    <m/>
    <m/>
  </r>
  <r>
    <x v="2"/>
    <x v="4"/>
    <x v="18"/>
    <x v="16"/>
    <n v="239"/>
    <x v="2"/>
    <x v="1"/>
    <n v="141"/>
    <n v="27"/>
    <m/>
    <x v="0"/>
    <s v="N"/>
    <m/>
    <s v="SJ24m-PRS404"/>
    <m/>
    <s v="SJ24m-PRS404"/>
    <m/>
    <m/>
    <m/>
    <m/>
    <m/>
    <m/>
    <m/>
    <m/>
    <m/>
    <m/>
    <m/>
    <m/>
  </r>
  <r>
    <x v="2"/>
    <x v="4"/>
    <x v="18"/>
    <x v="16"/>
    <n v="239"/>
    <x v="2"/>
    <x v="1"/>
    <n v="132"/>
    <n v="27"/>
    <m/>
    <x v="0"/>
    <s v="N"/>
    <m/>
    <s v="SJ24m-PRS407"/>
    <m/>
    <s v="SJ24m-PRS407"/>
    <m/>
    <m/>
    <m/>
    <m/>
    <m/>
    <m/>
    <m/>
    <m/>
    <m/>
    <m/>
    <m/>
    <m/>
  </r>
  <r>
    <x v="2"/>
    <x v="4"/>
    <x v="19"/>
    <x v="17"/>
    <n v="247"/>
    <x v="2"/>
    <x v="1"/>
    <n v="128"/>
    <n v="26"/>
    <m/>
    <x v="0"/>
    <s v="N"/>
    <m/>
    <s v="SJ24m-PRS410"/>
    <m/>
    <s v="SJ24m-PRS410"/>
    <m/>
    <m/>
    <m/>
    <m/>
    <m/>
    <m/>
    <m/>
    <m/>
    <m/>
    <m/>
    <m/>
    <m/>
  </r>
  <r>
    <x v="2"/>
    <x v="4"/>
    <x v="19"/>
    <x v="17"/>
    <n v="247"/>
    <x v="2"/>
    <x v="1"/>
    <n v="176"/>
    <n v="40"/>
    <m/>
    <x v="0"/>
    <s v="N"/>
    <m/>
    <s v="SJ24m-PRS413"/>
    <m/>
    <s v="SJ24m-PRS413"/>
    <m/>
    <m/>
    <m/>
    <m/>
    <m/>
    <m/>
    <m/>
    <m/>
    <m/>
    <m/>
    <m/>
    <s v="Scale loss, Sea lice"/>
  </r>
  <r>
    <x v="2"/>
    <x v="4"/>
    <x v="20"/>
    <x v="17"/>
    <n v="247"/>
    <x v="2"/>
    <x v="1"/>
    <n v="136"/>
    <n v="30"/>
    <m/>
    <x v="0"/>
    <s v="N"/>
    <m/>
    <s v="SJ24m-PRS416"/>
    <m/>
    <s v="SJ24m-PRS416"/>
    <m/>
    <m/>
    <m/>
    <m/>
    <m/>
    <m/>
    <m/>
    <m/>
    <m/>
    <m/>
    <m/>
    <m/>
  </r>
  <r>
    <x v="2"/>
    <x v="4"/>
    <x v="20"/>
    <x v="17"/>
    <n v="247"/>
    <x v="2"/>
    <x v="1"/>
    <n v="198"/>
    <n v="46"/>
    <m/>
    <x v="0"/>
    <s v="N"/>
    <m/>
    <s v="SJ24m-PRS421"/>
    <m/>
    <s v="SJ24m-PRS421"/>
    <m/>
    <m/>
    <m/>
    <m/>
    <m/>
    <m/>
    <m/>
    <m/>
    <m/>
    <m/>
    <m/>
    <m/>
  </r>
  <r>
    <x v="2"/>
    <x v="4"/>
    <x v="21"/>
    <x v="17"/>
    <n v="247"/>
    <x v="2"/>
    <x v="1"/>
    <n v="131"/>
    <n v="28"/>
    <m/>
    <x v="0"/>
    <s v="N"/>
    <m/>
    <s v="SJ24m-PRS427"/>
    <m/>
    <s v="SJ24m-PRS427"/>
    <m/>
    <m/>
    <m/>
    <m/>
    <m/>
    <m/>
    <m/>
    <m/>
    <m/>
    <m/>
    <m/>
    <m/>
  </r>
  <r>
    <x v="2"/>
    <x v="4"/>
    <x v="21"/>
    <x v="17"/>
    <n v="247"/>
    <x v="2"/>
    <x v="1"/>
    <n v="143"/>
    <n v="30"/>
    <m/>
    <x v="2"/>
    <s v="U"/>
    <m/>
    <s v="SJ24m-PRS431"/>
    <m/>
    <s v="SJ24m-PRS431"/>
    <m/>
    <m/>
    <m/>
    <m/>
    <m/>
    <m/>
    <m/>
    <m/>
    <m/>
    <m/>
    <m/>
    <m/>
  </r>
  <r>
    <x v="2"/>
    <x v="4"/>
    <x v="21"/>
    <x v="17"/>
    <n v="247"/>
    <x v="2"/>
    <x v="1"/>
    <n v="133"/>
    <n v="30"/>
    <m/>
    <x v="0"/>
    <s v="N"/>
    <m/>
    <s v="SJ24m-PRS436"/>
    <m/>
    <s v="SJ24m-PRS436"/>
    <m/>
    <m/>
    <m/>
    <m/>
    <m/>
    <m/>
    <m/>
    <m/>
    <m/>
    <m/>
    <m/>
    <m/>
  </r>
  <r>
    <x v="2"/>
    <x v="4"/>
    <x v="21"/>
    <x v="17"/>
    <n v="247"/>
    <x v="2"/>
    <x v="1"/>
    <n v="132"/>
    <n v="29"/>
    <m/>
    <x v="0"/>
    <s v="N"/>
    <m/>
    <s v="SJ24m-PRS440"/>
    <m/>
    <s v="SJ24m-PRS440"/>
    <m/>
    <m/>
    <m/>
    <m/>
    <m/>
    <m/>
    <m/>
    <m/>
    <m/>
    <m/>
    <m/>
    <m/>
  </r>
  <r>
    <x v="2"/>
    <x v="4"/>
    <x v="21"/>
    <x v="17"/>
    <n v="247"/>
    <x v="2"/>
    <x v="1"/>
    <n v="152"/>
    <n v="31"/>
    <m/>
    <x v="2"/>
    <s v="U"/>
    <m/>
    <s v="SJ24m-PRS445"/>
    <m/>
    <s v="SJ24m-PRS445"/>
    <m/>
    <m/>
    <m/>
    <m/>
    <m/>
    <m/>
    <m/>
    <m/>
    <m/>
    <m/>
    <m/>
    <s v="Skin/fin erosion and rot, White eye"/>
  </r>
  <r>
    <x v="2"/>
    <x v="4"/>
    <x v="22"/>
    <x v="17"/>
    <n v="247"/>
    <x v="2"/>
    <x v="1"/>
    <n v="169"/>
    <n v="37"/>
    <m/>
    <x v="2"/>
    <s v="U"/>
    <m/>
    <s v="SJ24m-PRS451"/>
    <m/>
    <s v="SJ24m-PRS451"/>
    <m/>
    <m/>
    <m/>
    <m/>
    <m/>
    <m/>
    <m/>
    <m/>
    <m/>
    <m/>
    <m/>
    <s v="Scale loss, Sea lice"/>
  </r>
  <r>
    <x v="2"/>
    <x v="4"/>
    <x v="22"/>
    <x v="17"/>
    <n v="247"/>
    <x v="2"/>
    <x v="1"/>
    <n v="183"/>
    <n v="40"/>
    <m/>
    <x v="0"/>
    <s v="N"/>
    <m/>
    <s v="SJ24m-PRS455"/>
    <m/>
    <s v="SJ24m-PRS455"/>
    <m/>
    <m/>
    <m/>
    <m/>
    <m/>
    <m/>
    <m/>
    <m/>
    <m/>
    <m/>
    <m/>
    <s v="White eye"/>
  </r>
  <r>
    <x v="2"/>
    <x v="4"/>
    <x v="22"/>
    <x v="17"/>
    <n v="247"/>
    <x v="2"/>
    <x v="1"/>
    <n v="169"/>
    <n v="37"/>
    <m/>
    <x v="0"/>
    <s v="N"/>
    <m/>
    <s v="SJ24m-PRS458"/>
    <m/>
    <s v="SJ24m-PRS458"/>
    <m/>
    <m/>
    <m/>
    <m/>
    <m/>
    <m/>
    <m/>
    <m/>
    <m/>
    <m/>
    <m/>
    <m/>
  </r>
  <r>
    <x v="2"/>
    <x v="4"/>
    <x v="23"/>
    <x v="17"/>
    <n v="247"/>
    <x v="2"/>
    <x v="1"/>
    <n v="129"/>
    <n v="27"/>
    <m/>
    <x v="0"/>
    <s v="N"/>
    <m/>
    <s v="SJ24m-PRS461"/>
    <m/>
    <s v="SJ24m-PRS461"/>
    <m/>
    <m/>
    <m/>
    <m/>
    <m/>
    <m/>
    <m/>
    <m/>
    <m/>
    <m/>
    <m/>
    <s v="Scale loss"/>
  </r>
  <r>
    <x v="2"/>
    <x v="4"/>
    <x v="24"/>
    <x v="18"/>
    <n v="267"/>
    <x v="2"/>
    <x v="1"/>
    <n v="130"/>
    <n v="25"/>
    <m/>
    <x v="0"/>
    <s v="N"/>
    <m/>
    <s v="SJ24m-PRS466"/>
    <m/>
    <s v="SJ24m-PRS466"/>
    <m/>
    <m/>
    <m/>
    <m/>
    <m/>
    <m/>
    <m/>
    <m/>
    <m/>
    <m/>
    <m/>
    <m/>
  </r>
  <r>
    <x v="2"/>
    <x v="4"/>
    <x v="24"/>
    <x v="18"/>
    <n v="267"/>
    <x v="2"/>
    <x v="1"/>
    <n v="131"/>
    <n v="28"/>
    <m/>
    <x v="0"/>
    <s v="N"/>
    <m/>
    <s v="SJ24m-PRS470"/>
    <m/>
    <s v="SJ24m-PRS470"/>
    <m/>
    <m/>
    <m/>
    <m/>
    <m/>
    <m/>
    <m/>
    <m/>
    <m/>
    <m/>
    <m/>
    <m/>
  </r>
  <r>
    <x v="2"/>
    <x v="4"/>
    <x v="24"/>
    <x v="18"/>
    <n v="267"/>
    <x v="2"/>
    <x v="1"/>
    <n v="149"/>
    <n v="30"/>
    <m/>
    <x v="0"/>
    <s v="N"/>
    <m/>
    <s v="SJ24m-PRS471"/>
    <m/>
    <s v="SJ24m-PRS471"/>
    <m/>
    <m/>
    <m/>
    <m/>
    <m/>
    <m/>
    <m/>
    <m/>
    <m/>
    <m/>
    <m/>
    <m/>
  </r>
  <r>
    <x v="2"/>
    <x v="4"/>
    <x v="24"/>
    <x v="18"/>
    <n v="267"/>
    <x v="2"/>
    <x v="1"/>
    <n v="122"/>
    <n v="22"/>
    <m/>
    <x v="0"/>
    <s v="N"/>
    <m/>
    <s v="SJ24m-PRS474"/>
    <m/>
    <s v="SJ24m-PRS474"/>
    <m/>
    <m/>
    <m/>
    <m/>
    <m/>
    <m/>
    <m/>
    <m/>
    <m/>
    <m/>
    <m/>
    <m/>
  </r>
  <r>
    <x v="2"/>
    <x v="4"/>
    <x v="24"/>
    <x v="18"/>
    <n v="267"/>
    <x v="2"/>
    <x v="1"/>
    <n v="131"/>
    <n v="27"/>
    <m/>
    <x v="0"/>
    <s v="N"/>
    <m/>
    <s v="SJ24m-PRS477"/>
    <m/>
    <s v="SJ24m-PRS477"/>
    <m/>
    <m/>
    <m/>
    <m/>
    <m/>
    <m/>
    <m/>
    <m/>
    <m/>
    <m/>
    <m/>
    <m/>
  </r>
  <r>
    <x v="2"/>
    <x v="4"/>
    <x v="24"/>
    <x v="18"/>
    <n v="267"/>
    <x v="2"/>
    <x v="1"/>
    <n v="156"/>
    <n v="32"/>
    <m/>
    <x v="0"/>
    <s v="N"/>
    <m/>
    <s v="SJ24m-PRS480"/>
    <m/>
    <s v="SJ24m-PRS480"/>
    <m/>
    <m/>
    <m/>
    <m/>
    <m/>
    <m/>
    <m/>
    <m/>
    <m/>
    <m/>
    <m/>
    <m/>
  </r>
  <r>
    <x v="2"/>
    <x v="4"/>
    <x v="24"/>
    <x v="18"/>
    <n v="267"/>
    <x v="2"/>
    <x v="1"/>
    <n v="169"/>
    <n v="38"/>
    <m/>
    <x v="0"/>
    <s v="N"/>
    <m/>
    <s v="SJ24m-PRS483"/>
    <m/>
    <s v="SJ24m-PRS483"/>
    <m/>
    <m/>
    <m/>
    <m/>
    <m/>
    <m/>
    <m/>
    <m/>
    <m/>
    <m/>
    <m/>
    <m/>
  </r>
  <r>
    <x v="2"/>
    <x v="4"/>
    <x v="24"/>
    <x v="18"/>
    <n v="267"/>
    <x v="2"/>
    <x v="1"/>
    <n v="145"/>
    <n v="29"/>
    <m/>
    <x v="0"/>
    <s v="N"/>
    <m/>
    <s v="SJ24m-PRS486"/>
    <m/>
    <s v="SJ24m-PRS486"/>
    <m/>
    <m/>
    <m/>
    <m/>
    <m/>
    <m/>
    <m/>
    <m/>
    <m/>
    <m/>
    <m/>
    <m/>
  </r>
  <r>
    <x v="2"/>
    <x v="4"/>
    <x v="24"/>
    <x v="18"/>
    <n v="267"/>
    <x v="2"/>
    <x v="1"/>
    <n v="143"/>
    <n v="29"/>
    <m/>
    <x v="0"/>
    <s v="N"/>
    <m/>
    <s v="SJ24m-PRS489"/>
    <m/>
    <s v="SJ24m-PRS489"/>
    <m/>
    <m/>
    <m/>
    <m/>
    <m/>
    <m/>
    <m/>
    <m/>
    <m/>
    <m/>
    <m/>
    <s v="Changed from PRS488"/>
  </r>
  <r>
    <x v="2"/>
    <x v="4"/>
    <x v="24"/>
    <x v="18"/>
    <n v="267"/>
    <x v="2"/>
    <x v="1"/>
    <n v="136"/>
    <n v="27"/>
    <m/>
    <x v="0"/>
    <s v="N"/>
    <m/>
    <s v="SJ24m-PRS492"/>
    <m/>
    <s v="SJ24m-PRS492"/>
    <m/>
    <m/>
    <m/>
    <m/>
    <m/>
    <m/>
    <m/>
    <m/>
    <m/>
    <m/>
    <m/>
    <m/>
  </r>
  <r>
    <x v="2"/>
    <x v="4"/>
    <x v="25"/>
    <x v="18"/>
    <n v="267"/>
    <x v="2"/>
    <x v="1"/>
    <n v="134"/>
    <n v="29"/>
    <m/>
    <x v="0"/>
    <s v="N"/>
    <m/>
    <s v="SJ24m-PRS495"/>
    <m/>
    <s v="SJ24m-PRS495"/>
    <m/>
    <m/>
    <m/>
    <m/>
    <m/>
    <m/>
    <m/>
    <m/>
    <m/>
    <m/>
    <m/>
    <s v="Original field data appears to be missing the &quot;m&quot;. Samples from the lethal tracker have &quot;m&quot;. Also makes logical sense in the series. Changed them to have it."/>
  </r>
  <r>
    <x v="2"/>
    <x v="4"/>
    <x v="26"/>
    <x v="18"/>
    <n v="267"/>
    <x v="2"/>
    <x v="1"/>
    <n v="144"/>
    <n v="30"/>
    <m/>
    <x v="0"/>
    <s v="N"/>
    <m/>
    <s v="SJ24m-PRS497"/>
    <m/>
    <s v="SJ24m-PRS497"/>
    <m/>
    <m/>
    <m/>
    <m/>
    <m/>
    <m/>
    <m/>
    <m/>
    <m/>
    <m/>
    <m/>
    <s v="Original field data appears to be missing the &quot;m&quot;. Samples from the lethal tracker have &quot;m&quot;. Also makes logical sense in the series. Changed them to have it."/>
  </r>
  <r>
    <x v="2"/>
    <x v="4"/>
    <x v="26"/>
    <x v="18"/>
    <n v="267"/>
    <x v="2"/>
    <x v="1"/>
    <n v="147"/>
    <n v="31"/>
    <m/>
    <x v="0"/>
    <s v="N"/>
    <m/>
    <s v="SJ24m-PRS499"/>
    <m/>
    <s v="SJ24m-PRS499"/>
    <m/>
    <m/>
    <m/>
    <m/>
    <m/>
    <m/>
    <m/>
    <m/>
    <m/>
    <m/>
    <m/>
    <s v="Original field data appears to be missing the &quot;m&quot;. Samples from the lethal tracker have &quot;m&quot;. Also makes logical sense in the series. Changed them to have it."/>
  </r>
  <r>
    <x v="2"/>
    <x v="4"/>
    <x v="26"/>
    <x v="18"/>
    <n v="267"/>
    <x v="2"/>
    <x v="1"/>
    <n v="138"/>
    <n v="28"/>
    <m/>
    <x v="0"/>
    <s v="N"/>
    <m/>
    <s v="SJ24m-PRS500"/>
    <m/>
    <s v="SJ24m-PRS500"/>
    <m/>
    <m/>
    <m/>
    <m/>
    <m/>
    <m/>
    <m/>
    <m/>
    <m/>
    <m/>
    <m/>
    <s v="Original field data appears to be missing the &quot;m&quot;. Samples from the lethal tracker have &quot;m&quot;. Also makes logical sense in the series. Changed them to have it."/>
  </r>
  <r>
    <x v="2"/>
    <x v="4"/>
    <x v="27"/>
    <x v="19"/>
    <n v="144"/>
    <x v="2"/>
    <x v="1"/>
    <n v="116"/>
    <n v="22"/>
    <m/>
    <x v="0"/>
    <s v="N"/>
    <m/>
    <s v="SJ24-PRS005"/>
    <m/>
    <s v="SJ24-PRS005"/>
    <m/>
    <m/>
    <m/>
    <m/>
    <m/>
    <m/>
    <m/>
    <m/>
    <m/>
    <m/>
    <m/>
    <m/>
  </r>
  <r>
    <x v="2"/>
    <x v="4"/>
    <x v="28"/>
    <x v="20"/>
    <n v="164"/>
    <x v="2"/>
    <x v="1"/>
    <n v="90"/>
    <n v="27"/>
    <m/>
    <x v="0"/>
    <s v="N"/>
    <m/>
    <s v="SJ24-PRS013"/>
    <m/>
    <s v="SJ24-PRS013"/>
    <s v="Y"/>
    <m/>
    <m/>
    <m/>
    <m/>
    <m/>
    <m/>
    <m/>
    <m/>
    <m/>
    <m/>
    <s v="8a42630e-2e71-4602-a486-80e90e565bdc_1718222493.jpg"/>
  </r>
  <r>
    <x v="2"/>
    <x v="4"/>
    <x v="29"/>
    <x v="20"/>
    <n v="164"/>
    <x v="2"/>
    <x v="1"/>
    <n v="96"/>
    <n v="18"/>
    <m/>
    <x v="2"/>
    <s v="Y"/>
    <m/>
    <s v="SJ24-PRS016"/>
    <m/>
    <s v="SJ24-PRS016"/>
    <s v="Y"/>
    <m/>
    <m/>
    <m/>
    <m/>
    <m/>
    <m/>
    <m/>
    <m/>
    <m/>
    <m/>
    <s v="f9dc0062-067a-48f7-8e36-5b1a35a854f9_1718228835.jpg; Cwt detected"/>
  </r>
  <r>
    <x v="2"/>
    <x v="4"/>
    <x v="30"/>
    <x v="21"/>
    <n v="172"/>
    <x v="2"/>
    <x v="1"/>
    <n v="96"/>
    <n v="17"/>
    <m/>
    <x v="0"/>
    <s v="N"/>
    <m/>
    <s v="SJ24-PRS019"/>
    <m/>
    <s v="SJ24-PRS019"/>
    <s v="Y"/>
    <m/>
    <m/>
    <m/>
    <m/>
    <m/>
    <m/>
    <m/>
    <m/>
    <m/>
    <m/>
    <m/>
  </r>
  <r>
    <x v="2"/>
    <x v="4"/>
    <x v="30"/>
    <x v="21"/>
    <n v="172"/>
    <x v="2"/>
    <x v="1"/>
    <n v="100"/>
    <n v="20"/>
    <m/>
    <x v="0"/>
    <s v="N"/>
    <m/>
    <s v="SJ24-PRS023"/>
    <m/>
    <s v="SJ24-PRS023"/>
    <s v="Y"/>
    <m/>
    <m/>
    <m/>
    <m/>
    <m/>
    <m/>
    <m/>
    <m/>
    <m/>
    <m/>
    <m/>
  </r>
  <r>
    <x v="2"/>
    <x v="4"/>
    <x v="30"/>
    <x v="21"/>
    <n v="172"/>
    <x v="2"/>
    <x v="1"/>
    <n v="94"/>
    <n v="17"/>
    <m/>
    <x v="0"/>
    <s v="N"/>
    <m/>
    <s v="SJ24-PRS027"/>
    <m/>
    <s v="SJ24-PRS027"/>
    <s v="Y"/>
    <m/>
    <m/>
    <m/>
    <m/>
    <m/>
    <m/>
    <m/>
    <m/>
    <m/>
    <m/>
    <m/>
  </r>
  <r>
    <x v="2"/>
    <x v="4"/>
    <x v="30"/>
    <x v="21"/>
    <n v="172"/>
    <x v="2"/>
    <x v="1"/>
    <n v="96"/>
    <n v="18"/>
    <m/>
    <x v="0"/>
    <s v="N"/>
    <m/>
    <s v="SJ24-PRS030"/>
    <m/>
    <s v="SJ24-PRS030"/>
    <s v="Y"/>
    <m/>
    <m/>
    <m/>
    <m/>
    <m/>
    <m/>
    <m/>
    <m/>
    <m/>
    <m/>
    <m/>
  </r>
  <r>
    <x v="2"/>
    <x v="4"/>
    <x v="31"/>
    <x v="21"/>
    <n v="172"/>
    <x v="2"/>
    <x v="1"/>
    <n v="88"/>
    <n v="18"/>
    <m/>
    <x v="0"/>
    <s v="N"/>
    <m/>
    <s v="SJ24-PRS034"/>
    <m/>
    <s v="SJ24-PRS034"/>
    <s v="Y"/>
    <m/>
    <m/>
    <m/>
    <m/>
    <m/>
    <m/>
    <m/>
    <m/>
    <m/>
    <m/>
    <m/>
  </r>
  <r>
    <x v="2"/>
    <x v="4"/>
    <x v="32"/>
    <x v="21"/>
    <n v="172"/>
    <x v="2"/>
    <x v="1"/>
    <n v="89"/>
    <n v="12"/>
    <m/>
    <x v="0"/>
    <s v="N"/>
    <m/>
    <s v="SJ24-PRS044"/>
    <m/>
    <s v="SJ24-PRS044"/>
    <s v="Y"/>
    <m/>
    <m/>
    <m/>
    <m/>
    <m/>
    <m/>
    <m/>
    <m/>
    <m/>
    <m/>
    <m/>
  </r>
  <r>
    <x v="2"/>
    <x v="4"/>
    <x v="33"/>
    <x v="21"/>
    <n v="172"/>
    <x v="2"/>
    <x v="1"/>
    <n v="89"/>
    <n v="19"/>
    <m/>
    <x v="0"/>
    <s v="N"/>
    <m/>
    <s v="SJ24-PRS047"/>
    <m/>
    <s v="SJ24-PRS047"/>
    <s v="Y"/>
    <m/>
    <m/>
    <m/>
    <m/>
    <m/>
    <m/>
    <m/>
    <m/>
    <m/>
    <m/>
    <m/>
  </r>
  <r>
    <x v="2"/>
    <x v="4"/>
    <x v="34"/>
    <x v="21"/>
    <n v="172"/>
    <x v="2"/>
    <x v="1"/>
    <n v="85"/>
    <n v="13"/>
    <m/>
    <x v="0"/>
    <s v="N"/>
    <m/>
    <s v="SJ24-PRS051"/>
    <m/>
    <s v="SJ24-PRS051"/>
    <s v="Y"/>
    <m/>
    <m/>
    <m/>
    <m/>
    <m/>
    <m/>
    <m/>
    <m/>
    <m/>
    <m/>
    <m/>
  </r>
  <r>
    <x v="2"/>
    <x v="4"/>
    <x v="35"/>
    <x v="18"/>
    <n v="267"/>
    <x v="2"/>
    <x v="1"/>
    <n v="199"/>
    <n v="41"/>
    <m/>
    <x v="0"/>
    <s v="N"/>
    <m/>
    <s v="SJ24-PRS053"/>
    <m/>
    <s v="SJ24-PRS053"/>
    <m/>
    <m/>
    <m/>
    <m/>
    <m/>
    <m/>
    <m/>
    <m/>
    <m/>
    <m/>
    <m/>
    <m/>
  </r>
  <r>
    <x v="2"/>
    <x v="4"/>
    <x v="36"/>
    <x v="18"/>
    <n v="267"/>
    <x v="2"/>
    <x v="1"/>
    <n v="224"/>
    <n v="55"/>
    <m/>
    <x v="0"/>
    <s v="N"/>
    <m/>
    <s v="SJ24-PRS057"/>
    <m/>
    <s v="SJ24-PRS057"/>
    <m/>
    <m/>
    <m/>
    <m/>
    <m/>
    <m/>
    <m/>
    <m/>
    <m/>
    <m/>
    <m/>
    <m/>
  </r>
  <r>
    <x v="2"/>
    <x v="4"/>
    <x v="36"/>
    <x v="18"/>
    <n v="267"/>
    <x v="2"/>
    <x v="1"/>
    <n v="199"/>
    <n v="46"/>
    <m/>
    <x v="0"/>
    <s v="N"/>
    <m/>
    <s v="SJ24-PRS060"/>
    <m/>
    <s v="SJ24-PRS060"/>
    <m/>
    <m/>
    <m/>
    <m/>
    <m/>
    <m/>
    <m/>
    <m/>
    <m/>
    <m/>
    <m/>
    <m/>
  </r>
  <r>
    <x v="2"/>
    <x v="4"/>
    <x v="36"/>
    <x v="18"/>
    <n v="267"/>
    <x v="2"/>
    <x v="1"/>
    <n v="212"/>
    <n v="52"/>
    <m/>
    <x v="2"/>
    <m/>
    <m/>
    <s v="SJ24-PRS063"/>
    <m/>
    <s v="SJ24-PRS063"/>
    <m/>
    <m/>
    <m/>
    <m/>
    <m/>
    <m/>
    <m/>
    <m/>
    <m/>
    <m/>
    <m/>
    <m/>
  </r>
  <r>
    <x v="2"/>
    <x v="4"/>
    <x v="36"/>
    <x v="18"/>
    <n v="267"/>
    <x v="2"/>
    <x v="1"/>
    <n v="200"/>
    <n v="46"/>
    <m/>
    <x v="0"/>
    <s v="N"/>
    <m/>
    <s v="SJ24-PRS066"/>
    <m/>
    <s v="SJ24-PRS066"/>
    <m/>
    <m/>
    <m/>
    <m/>
    <m/>
    <m/>
    <m/>
    <m/>
    <m/>
    <m/>
    <m/>
    <m/>
  </r>
  <r>
    <x v="2"/>
    <x v="4"/>
    <x v="37"/>
    <x v="22"/>
    <n v="185"/>
    <x v="2"/>
    <x v="1"/>
    <n v="104"/>
    <n v="20"/>
    <m/>
    <x v="2"/>
    <s v="U"/>
    <m/>
    <s v="SJ24-PRS131"/>
    <m/>
    <s v="SJ24-PRS131"/>
    <s v="Y"/>
    <m/>
    <m/>
    <m/>
    <m/>
    <m/>
    <m/>
    <m/>
    <m/>
    <m/>
    <m/>
    <s v="Did not have CWT detector"/>
  </r>
  <r>
    <x v="2"/>
    <x v="4"/>
    <x v="37"/>
    <x v="22"/>
    <n v="185"/>
    <x v="2"/>
    <x v="1"/>
    <n v="168"/>
    <n v="39"/>
    <m/>
    <x v="0"/>
    <s v="N"/>
    <m/>
    <s v="SJ24-PRS134"/>
    <m/>
    <s v="SJ24-PRS134"/>
    <s v="Y"/>
    <m/>
    <m/>
    <m/>
    <m/>
    <m/>
    <m/>
    <m/>
    <m/>
    <m/>
    <m/>
    <m/>
  </r>
  <r>
    <x v="2"/>
    <x v="4"/>
    <x v="37"/>
    <x v="22"/>
    <n v="185"/>
    <x v="2"/>
    <x v="1"/>
    <n v="81"/>
    <n v="18"/>
    <m/>
    <x v="0"/>
    <s v="N"/>
    <m/>
    <s v="SJ24-PRS137"/>
    <m/>
    <s v="SJ24-PRS137"/>
    <s v="Y"/>
    <m/>
    <m/>
    <m/>
    <m/>
    <m/>
    <m/>
    <m/>
    <m/>
    <m/>
    <m/>
    <m/>
  </r>
  <r>
    <x v="2"/>
    <x v="4"/>
    <x v="37"/>
    <x v="22"/>
    <n v="185"/>
    <x v="2"/>
    <x v="1"/>
    <n v="100"/>
    <n v="19"/>
    <m/>
    <x v="0"/>
    <s v="N"/>
    <m/>
    <s v="SJ24-PRS140"/>
    <m/>
    <s v="SJ24-PRS140"/>
    <s v="Y"/>
    <m/>
    <m/>
    <m/>
    <m/>
    <m/>
    <m/>
    <m/>
    <m/>
    <m/>
    <m/>
    <m/>
  </r>
  <r>
    <x v="2"/>
    <x v="4"/>
    <x v="37"/>
    <x v="22"/>
    <n v="185"/>
    <x v="2"/>
    <x v="1"/>
    <n v="98"/>
    <n v="17"/>
    <m/>
    <x v="0"/>
    <s v="N"/>
    <m/>
    <s v="SJ24-PRS142"/>
    <m/>
    <s v="SJ24-PRS142"/>
    <s v="Y"/>
    <m/>
    <m/>
    <m/>
    <m/>
    <m/>
    <m/>
    <m/>
    <m/>
    <m/>
    <m/>
    <m/>
  </r>
  <r>
    <x v="2"/>
    <x v="4"/>
    <x v="37"/>
    <x v="22"/>
    <n v="185"/>
    <x v="2"/>
    <x v="1"/>
    <n v="91"/>
    <n v="17"/>
    <m/>
    <x v="2"/>
    <s v="U"/>
    <m/>
    <s v="SJ24-PRS145"/>
    <m/>
    <s v="SJ24-PRS145"/>
    <s v="Y"/>
    <m/>
    <m/>
    <m/>
    <m/>
    <m/>
    <m/>
    <m/>
    <m/>
    <m/>
    <m/>
    <s v="Did not have CWT detector"/>
  </r>
  <r>
    <x v="2"/>
    <x v="4"/>
    <x v="38"/>
    <x v="22"/>
    <n v="185"/>
    <x v="2"/>
    <x v="1"/>
    <n v="94"/>
    <n v="18"/>
    <m/>
    <x v="2"/>
    <s v="U"/>
    <m/>
    <s v="SJ24-PRS149"/>
    <m/>
    <s v="SJ24-PRS149"/>
    <s v="Y"/>
    <m/>
    <m/>
    <m/>
    <m/>
    <m/>
    <m/>
    <m/>
    <m/>
    <m/>
    <m/>
    <s v="Did not have CWT detector"/>
  </r>
  <r>
    <x v="2"/>
    <x v="4"/>
    <x v="39"/>
    <x v="22"/>
    <n v="185"/>
    <x v="2"/>
    <x v="1"/>
    <n v="96"/>
    <n v="20"/>
    <m/>
    <x v="0"/>
    <s v="N"/>
    <m/>
    <s v="SJ24-PRS152"/>
    <m/>
    <s v="SJ24-PRS152"/>
    <s v="Y"/>
    <m/>
    <m/>
    <m/>
    <m/>
    <m/>
    <m/>
    <m/>
    <m/>
    <m/>
    <m/>
    <m/>
  </r>
  <r>
    <x v="2"/>
    <x v="4"/>
    <x v="39"/>
    <x v="22"/>
    <n v="185"/>
    <x v="2"/>
    <x v="1"/>
    <n v="96"/>
    <n v="20"/>
    <m/>
    <x v="0"/>
    <s v="N"/>
    <m/>
    <s v="SJ24-PRS155"/>
    <m/>
    <s v="SJ24-PRS155"/>
    <s v="Y"/>
    <m/>
    <m/>
    <m/>
    <m/>
    <m/>
    <m/>
    <m/>
    <m/>
    <m/>
    <m/>
    <m/>
  </r>
  <r>
    <x v="2"/>
    <x v="4"/>
    <x v="40"/>
    <x v="22"/>
    <n v="185"/>
    <x v="2"/>
    <x v="1"/>
    <n v="85"/>
    <n v="15"/>
    <m/>
    <x v="3"/>
    <m/>
    <m/>
    <s v="SJ24-PRS160"/>
    <m/>
    <s v="SJ24-PRS160"/>
    <s v="Y"/>
    <m/>
    <m/>
    <m/>
    <m/>
    <m/>
    <m/>
    <m/>
    <m/>
    <m/>
    <m/>
    <m/>
  </r>
  <r>
    <x v="2"/>
    <x v="4"/>
    <x v="41"/>
    <x v="23"/>
    <n v="197"/>
    <x v="2"/>
    <x v="1"/>
    <n v="102"/>
    <n v="20"/>
    <m/>
    <x v="0"/>
    <s v="N"/>
    <m/>
    <s v="SJ24-PRS240"/>
    <m/>
    <s v="SJ24-PRS240"/>
    <s v="Y"/>
    <m/>
    <m/>
    <m/>
    <m/>
    <m/>
    <m/>
    <m/>
    <m/>
    <m/>
    <m/>
    <m/>
  </r>
  <r>
    <x v="2"/>
    <x v="4"/>
    <x v="41"/>
    <x v="23"/>
    <n v="197"/>
    <x v="2"/>
    <x v="1"/>
    <n v="86"/>
    <n v="16"/>
    <m/>
    <x v="0"/>
    <s v="N"/>
    <m/>
    <s v="SJ24-PRS243"/>
    <m/>
    <s v="SJ24-PRS243"/>
    <s v="Y"/>
    <m/>
    <m/>
    <m/>
    <m/>
    <m/>
    <m/>
    <m/>
    <m/>
    <m/>
    <m/>
    <s v="predator  wound/scar"/>
  </r>
  <r>
    <x v="2"/>
    <x v="4"/>
    <x v="42"/>
    <x v="23"/>
    <n v="197"/>
    <x v="2"/>
    <x v="1"/>
    <n v="102"/>
    <n v="22"/>
    <m/>
    <x v="0"/>
    <s v="N"/>
    <m/>
    <s v="SJ24-PRS246"/>
    <m/>
    <s v="SJ24-PRS246"/>
    <s v="Y"/>
    <m/>
    <m/>
    <m/>
    <m/>
    <m/>
    <m/>
    <m/>
    <m/>
    <m/>
    <m/>
    <m/>
  </r>
  <r>
    <x v="2"/>
    <x v="4"/>
    <x v="43"/>
    <x v="23"/>
    <n v="197"/>
    <x v="2"/>
    <x v="1"/>
    <n v="112"/>
    <n v="24"/>
    <m/>
    <x v="0"/>
    <s v="N"/>
    <m/>
    <s v="SJ24-PRS249"/>
    <m/>
    <s v="SJ24-PRS249"/>
    <s v="Y"/>
    <m/>
    <m/>
    <m/>
    <m/>
    <m/>
    <m/>
    <m/>
    <m/>
    <m/>
    <m/>
    <m/>
  </r>
  <r>
    <x v="2"/>
    <x v="4"/>
    <x v="43"/>
    <x v="23"/>
    <n v="197"/>
    <x v="2"/>
    <x v="1"/>
    <n v="112"/>
    <n v="22"/>
    <m/>
    <x v="0"/>
    <s v="N"/>
    <m/>
    <s v="SJ24-PRS252"/>
    <m/>
    <s v="SJ24-PRS252"/>
    <m/>
    <m/>
    <m/>
    <m/>
    <m/>
    <m/>
    <m/>
    <m/>
    <m/>
    <m/>
    <m/>
    <m/>
  </r>
  <r>
    <x v="2"/>
    <x v="4"/>
    <x v="43"/>
    <x v="23"/>
    <n v="197"/>
    <x v="2"/>
    <x v="1"/>
    <n v="108"/>
    <n v="22"/>
    <m/>
    <x v="0"/>
    <s v="N"/>
    <m/>
    <s v="SJ24-PRS255"/>
    <m/>
    <s v="SJ24-PRS255"/>
    <s v="Y"/>
    <m/>
    <m/>
    <m/>
    <m/>
    <m/>
    <m/>
    <m/>
    <m/>
    <m/>
    <m/>
    <m/>
  </r>
  <r>
    <x v="2"/>
    <x v="4"/>
    <x v="44"/>
    <x v="23"/>
    <n v="197"/>
    <x v="2"/>
    <x v="1"/>
    <n v="116"/>
    <n v="24"/>
    <m/>
    <x v="0"/>
    <m/>
    <m/>
    <s v="SJ24-PRS258"/>
    <m/>
    <s v="SJ24-PRS258"/>
    <s v="Y"/>
    <m/>
    <m/>
    <m/>
    <m/>
    <m/>
    <m/>
    <m/>
    <m/>
    <m/>
    <m/>
    <m/>
  </r>
  <r>
    <x v="2"/>
    <x v="4"/>
    <x v="44"/>
    <x v="23"/>
    <n v="197"/>
    <x v="2"/>
    <x v="1"/>
    <n v="92"/>
    <n v="20"/>
    <m/>
    <x v="0"/>
    <m/>
    <m/>
    <s v="SJ24-PRS261"/>
    <m/>
    <s v="SJ24-PRS261"/>
    <s v="Y"/>
    <m/>
    <m/>
    <m/>
    <m/>
    <m/>
    <m/>
    <m/>
    <m/>
    <m/>
    <m/>
    <m/>
  </r>
  <r>
    <x v="2"/>
    <x v="4"/>
    <x v="44"/>
    <x v="23"/>
    <n v="197"/>
    <x v="2"/>
    <x v="1"/>
    <n v="100"/>
    <n v="21"/>
    <m/>
    <x v="0"/>
    <m/>
    <m/>
    <s v="SJ24-PRS264"/>
    <m/>
    <s v="SJ24-PRS264"/>
    <s v="Y"/>
    <m/>
    <m/>
    <m/>
    <m/>
    <m/>
    <m/>
    <m/>
    <m/>
    <m/>
    <m/>
    <m/>
  </r>
  <r>
    <x v="2"/>
    <x v="4"/>
    <x v="45"/>
    <x v="23"/>
    <n v="197"/>
    <x v="2"/>
    <x v="1"/>
    <n v="126"/>
    <n v="29"/>
    <m/>
    <x v="0"/>
    <s v="N"/>
    <m/>
    <s v="SJ24-PRS267"/>
    <m/>
    <s v="SJ24-PRS267"/>
    <s v="Y"/>
    <m/>
    <m/>
    <m/>
    <m/>
    <m/>
    <m/>
    <m/>
    <m/>
    <m/>
    <m/>
    <m/>
  </r>
  <r>
    <x v="2"/>
    <x v="4"/>
    <x v="46"/>
    <x v="16"/>
    <n v="239"/>
    <x v="2"/>
    <x v="1"/>
    <n v="118"/>
    <n v="22"/>
    <m/>
    <x v="0"/>
    <s v="N"/>
    <m/>
    <s v="SJ24-PRS272"/>
    <m/>
    <s v="SJ24-PRS272"/>
    <m/>
    <m/>
    <m/>
    <m/>
    <m/>
    <m/>
    <m/>
    <m/>
    <m/>
    <m/>
    <m/>
    <m/>
  </r>
  <r>
    <x v="2"/>
    <x v="4"/>
    <x v="47"/>
    <x v="16"/>
    <n v="239"/>
    <x v="2"/>
    <x v="1"/>
    <n v="136"/>
    <n v="30"/>
    <m/>
    <x v="0"/>
    <s v="N"/>
    <m/>
    <s v="SJ24-PRS280"/>
    <m/>
    <s v="SJ24-PRS280"/>
    <m/>
    <m/>
    <m/>
    <m/>
    <m/>
    <m/>
    <m/>
    <m/>
    <m/>
    <m/>
    <n v="0"/>
    <m/>
  </r>
  <r>
    <x v="2"/>
    <x v="4"/>
    <x v="47"/>
    <x v="16"/>
    <n v="239"/>
    <x v="2"/>
    <x v="1"/>
    <n v="126"/>
    <n v="26"/>
    <m/>
    <x v="0"/>
    <s v="N"/>
    <m/>
    <s v="SJ24-PRS283"/>
    <m/>
    <s v="SJ24-PRS283"/>
    <m/>
    <m/>
    <m/>
    <m/>
    <m/>
    <m/>
    <m/>
    <m/>
    <m/>
    <m/>
    <n v="3"/>
    <m/>
  </r>
  <r>
    <x v="2"/>
    <x v="4"/>
    <x v="48"/>
    <x v="16"/>
    <n v="239"/>
    <x v="2"/>
    <x v="1"/>
    <n v="134"/>
    <n v="28"/>
    <m/>
    <x v="0"/>
    <s v="N"/>
    <m/>
    <s v="SJ24-PRS286"/>
    <m/>
    <s v="SJ24-PRS286"/>
    <m/>
    <m/>
    <m/>
    <m/>
    <m/>
    <m/>
    <m/>
    <m/>
    <m/>
    <m/>
    <n v="1"/>
    <s v="Parasites"/>
  </r>
  <r>
    <x v="2"/>
    <x v="4"/>
    <x v="48"/>
    <x v="16"/>
    <n v="239"/>
    <x v="2"/>
    <x v="1"/>
    <n v="142"/>
    <n v="29"/>
    <m/>
    <x v="0"/>
    <s v="N"/>
    <m/>
    <s v="SJ24-PRS289"/>
    <m/>
    <s v="SJ24-PRS289"/>
    <s v="Y"/>
    <m/>
    <m/>
    <m/>
    <m/>
    <m/>
    <m/>
    <m/>
    <m/>
    <m/>
    <m/>
    <m/>
  </r>
  <r>
    <x v="2"/>
    <x v="4"/>
    <x v="48"/>
    <x v="16"/>
    <n v="239"/>
    <x v="2"/>
    <x v="1"/>
    <n v="139"/>
    <n v="29"/>
    <m/>
    <x v="0"/>
    <s v="N"/>
    <m/>
    <s v="SJ24-PRS289"/>
    <m/>
    <s v="SJ24-PRS290"/>
    <m/>
    <m/>
    <m/>
    <m/>
    <m/>
    <m/>
    <m/>
    <m/>
    <m/>
    <m/>
    <m/>
    <m/>
  </r>
  <r>
    <x v="2"/>
    <x v="4"/>
    <x v="48"/>
    <x v="16"/>
    <n v="239"/>
    <x v="2"/>
    <x v="1"/>
    <n v="130"/>
    <n v="26"/>
    <m/>
    <x v="0"/>
    <s v="N"/>
    <m/>
    <s v="SJ24-PRS292"/>
    <m/>
    <s v="SJ24-PRS292"/>
    <s v="Y"/>
    <m/>
    <m/>
    <m/>
    <m/>
    <m/>
    <m/>
    <m/>
    <m/>
    <m/>
    <n v="0"/>
    <s v="This record isfor sure good (kd)"/>
  </r>
  <r>
    <x v="2"/>
    <x v="4"/>
    <x v="48"/>
    <x v="16"/>
    <n v="239"/>
    <x v="2"/>
    <x v="1"/>
    <n v="182"/>
    <n v="44"/>
    <m/>
    <x v="0"/>
    <s v="N"/>
    <m/>
    <s v="SJ24-PRS295"/>
    <m/>
    <s v="SJ24-PRS295"/>
    <s v="Y"/>
    <m/>
    <m/>
    <m/>
    <m/>
    <m/>
    <m/>
    <m/>
    <m/>
    <m/>
    <n v="0"/>
    <m/>
  </r>
  <r>
    <x v="2"/>
    <x v="4"/>
    <x v="17"/>
    <x v="16"/>
    <n v="239"/>
    <x v="2"/>
    <x v="1"/>
    <n v="194"/>
    <n v="46"/>
    <m/>
    <x v="0"/>
    <s v="N"/>
    <m/>
    <s v="SJ24-PRS298"/>
    <m/>
    <s v="SJ24-PRS298"/>
    <s v="Y"/>
    <m/>
    <m/>
    <m/>
    <m/>
    <m/>
    <m/>
    <m/>
    <m/>
    <m/>
    <m/>
    <m/>
  </r>
  <r>
    <x v="2"/>
    <x v="4"/>
    <x v="31"/>
    <x v="21"/>
    <n v="172"/>
    <x v="2"/>
    <x v="1"/>
    <n v="86"/>
    <n v="16"/>
    <m/>
    <x v="0"/>
    <s v="N"/>
    <m/>
    <s v="SJ24-PRS37"/>
    <m/>
    <s v="SJ24-PRS037"/>
    <s v="Y"/>
    <m/>
    <m/>
    <m/>
    <m/>
    <m/>
    <m/>
    <m/>
    <m/>
    <m/>
    <m/>
    <m/>
  </r>
  <r>
    <x v="1"/>
    <x v="3"/>
    <x v="49"/>
    <x v="24"/>
    <n v="59"/>
    <x v="2"/>
    <x v="0"/>
    <n v="37"/>
    <n v="6"/>
    <n v="0.38"/>
    <x v="0"/>
    <m/>
    <m/>
    <s v="SJ25-02-28-03"/>
    <m/>
    <m/>
    <s v="Y"/>
    <m/>
    <m/>
    <m/>
    <m/>
    <m/>
    <m/>
    <m/>
    <m/>
    <m/>
    <m/>
    <m/>
  </r>
  <r>
    <x v="1"/>
    <x v="3"/>
    <x v="49"/>
    <x v="24"/>
    <n v="59"/>
    <x v="2"/>
    <x v="0"/>
    <n v="41"/>
    <n v="6"/>
    <n v="0.56000000000000005"/>
    <x v="0"/>
    <m/>
    <m/>
    <s v="SJ25-02-28-06"/>
    <m/>
    <m/>
    <s v="Y"/>
    <m/>
    <m/>
    <m/>
    <m/>
    <m/>
    <m/>
    <m/>
    <m/>
    <m/>
    <m/>
    <m/>
  </r>
  <r>
    <x v="1"/>
    <x v="3"/>
    <x v="50"/>
    <x v="25"/>
    <n v="128"/>
    <x v="2"/>
    <x v="0"/>
    <n v="66"/>
    <n v="12"/>
    <n v="2.6"/>
    <x v="2"/>
    <m/>
    <m/>
    <s v="SJ25-05-08-25"/>
    <m/>
    <m/>
    <s v="Y"/>
    <m/>
    <m/>
    <m/>
    <m/>
    <m/>
    <m/>
    <m/>
    <m/>
    <m/>
    <m/>
    <m/>
  </r>
  <r>
    <x v="1"/>
    <x v="3"/>
    <x v="50"/>
    <x v="25"/>
    <n v="128"/>
    <x v="2"/>
    <x v="0"/>
    <n v="61"/>
    <n v="12"/>
    <n v="2.2000000000000002"/>
    <x v="0"/>
    <m/>
    <m/>
    <s v="SJ25-05-08-25"/>
    <m/>
    <m/>
    <s v="Y"/>
    <m/>
    <m/>
    <m/>
    <m/>
    <m/>
    <m/>
    <m/>
    <m/>
    <m/>
    <m/>
    <m/>
  </r>
  <r>
    <x v="1"/>
    <x v="3"/>
    <x v="50"/>
    <x v="25"/>
    <n v="128"/>
    <x v="2"/>
    <x v="0"/>
    <n v="64"/>
    <n v="13"/>
    <n v="2.4"/>
    <x v="2"/>
    <m/>
    <m/>
    <s v="SJ25-05-08-25"/>
    <m/>
    <m/>
    <s v="Y"/>
    <m/>
    <m/>
    <m/>
    <m/>
    <m/>
    <m/>
    <m/>
    <m/>
    <m/>
    <m/>
    <m/>
  </r>
  <r>
    <x v="1"/>
    <x v="3"/>
    <x v="51"/>
    <x v="26"/>
    <n v="129"/>
    <x v="2"/>
    <x v="0"/>
    <n v="64"/>
    <n v="12"/>
    <n v="2.42"/>
    <x v="2"/>
    <m/>
    <m/>
    <s v="SJ25-05-09-01"/>
    <m/>
    <m/>
    <s v="Y"/>
    <m/>
    <m/>
    <m/>
    <m/>
    <m/>
    <m/>
    <m/>
    <m/>
    <m/>
    <m/>
    <m/>
  </r>
  <r>
    <x v="1"/>
    <x v="3"/>
    <x v="52"/>
    <x v="27"/>
    <n v="126"/>
    <x v="2"/>
    <x v="0"/>
    <n v="62"/>
    <n v="13"/>
    <n v="2.21"/>
    <x v="0"/>
    <m/>
    <m/>
    <s v="SJ25-5-6-1"/>
    <m/>
    <m/>
    <s v="Y"/>
    <m/>
    <m/>
    <m/>
    <m/>
    <m/>
    <m/>
    <m/>
    <m/>
    <m/>
    <m/>
    <m/>
  </r>
  <r>
    <x v="1"/>
    <x v="3"/>
    <x v="52"/>
    <x v="27"/>
    <n v="126"/>
    <x v="2"/>
    <x v="0"/>
    <n v="61"/>
    <n v="11"/>
    <n v="2.0699999999999998"/>
    <x v="0"/>
    <m/>
    <m/>
    <s v="SJ25-5-6-2"/>
    <m/>
    <m/>
    <s v="Y"/>
    <m/>
    <m/>
    <m/>
    <m/>
    <m/>
    <m/>
    <m/>
    <m/>
    <m/>
    <m/>
    <m/>
  </r>
  <r>
    <x v="1"/>
    <x v="3"/>
    <x v="52"/>
    <x v="27"/>
    <n v="126"/>
    <x v="2"/>
    <x v="0"/>
    <n v="53"/>
    <n v="10"/>
    <n v="1.52"/>
    <x v="0"/>
    <m/>
    <m/>
    <s v="SJ25-5-6-3"/>
    <m/>
    <m/>
    <s v="Y"/>
    <m/>
    <m/>
    <m/>
    <m/>
    <m/>
    <m/>
    <m/>
    <m/>
    <m/>
    <m/>
    <m/>
  </r>
  <r>
    <x v="1"/>
    <x v="3"/>
    <x v="52"/>
    <x v="27"/>
    <n v="126"/>
    <x v="2"/>
    <x v="0"/>
    <n v="63"/>
    <n v="12"/>
    <n v="2.4500000000000002"/>
    <x v="0"/>
    <m/>
    <m/>
    <s v="SJ25-5-6-4"/>
    <m/>
    <m/>
    <s v="Y"/>
    <m/>
    <m/>
    <m/>
    <m/>
    <m/>
    <m/>
    <m/>
    <m/>
    <m/>
    <m/>
    <m/>
  </r>
  <r>
    <x v="2"/>
    <x v="5"/>
    <x v="53"/>
    <x v="28"/>
    <n v="81"/>
    <x v="1"/>
    <x v="0"/>
    <n v="39"/>
    <m/>
    <n v="0.45"/>
    <x v="0"/>
    <m/>
    <s v="N"/>
    <s v="SJF24-03-22-01"/>
    <m/>
    <s v="SJF24-03-22-01"/>
    <s v="Y"/>
    <s v="N"/>
    <s v="N"/>
    <s v="N"/>
    <s v="N"/>
    <s v="N"/>
    <s v="N"/>
    <s v="N"/>
    <s v="N"/>
    <s v="N"/>
    <m/>
    <s v="Format changed to match. See QC file."/>
  </r>
  <r>
    <x v="2"/>
    <x v="5"/>
    <x v="53"/>
    <x v="28"/>
    <n v="81"/>
    <x v="2"/>
    <x v="0"/>
    <n v="41"/>
    <m/>
    <n v="0.6"/>
    <x v="0"/>
    <m/>
    <s v="N"/>
    <s v="SJF24-03-22-02"/>
    <m/>
    <s v="SJF24-03-22-02"/>
    <s v="Y"/>
    <s v="N"/>
    <s v="N"/>
    <s v="N"/>
    <s v="N"/>
    <s v="N"/>
    <s v="N"/>
    <s v="N"/>
    <s v="N"/>
    <s v="N"/>
    <m/>
    <s v="Format changed to match. See QC file."/>
  </r>
  <r>
    <x v="2"/>
    <x v="5"/>
    <x v="53"/>
    <x v="28"/>
    <n v="81"/>
    <x v="1"/>
    <x v="0"/>
    <n v="37"/>
    <m/>
    <n v="0.38"/>
    <x v="0"/>
    <m/>
    <s v="N"/>
    <s v="SJF24-03-22-03"/>
    <m/>
    <s v="SJF24-03-22-03"/>
    <s v="Y"/>
    <s v="N"/>
    <s v="N"/>
    <s v="N"/>
    <s v="N"/>
    <s v="N"/>
    <s v="N"/>
    <s v="N"/>
    <s v="N"/>
    <s v="N"/>
    <m/>
    <s v="Format changed to match. See QC file."/>
  </r>
  <r>
    <x v="2"/>
    <x v="0"/>
    <x v="54"/>
    <x v="29"/>
    <n v="88"/>
    <x v="2"/>
    <x v="0"/>
    <n v="40"/>
    <n v="4"/>
    <n v="0.45"/>
    <x v="0"/>
    <m/>
    <s v="N"/>
    <s v="SJF24-03-28-01"/>
    <m/>
    <s v="SJF24-03-28-01"/>
    <s v="Y"/>
    <m/>
    <m/>
    <m/>
    <m/>
    <m/>
    <m/>
    <m/>
    <m/>
    <m/>
    <m/>
    <s v="Format changed to match. See QC file."/>
  </r>
  <r>
    <x v="2"/>
    <x v="0"/>
    <x v="54"/>
    <x v="29"/>
    <n v="88"/>
    <x v="2"/>
    <x v="0"/>
    <n v="40"/>
    <m/>
    <n v="0.54"/>
    <x v="0"/>
    <m/>
    <s v="N"/>
    <s v="SJF24-03-28-02"/>
    <m/>
    <s v="SJF24-03-28-02"/>
    <s v="Y"/>
    <m/>
    <m/>
    <m/>
    <m/>
    <m/>
    <m/>
    <m/>
    <m/>
    <m/>
    <m/>
    <s v="Format changed to match. See QC file."/>
  </r>
  <r>
    <x v="2"/>
    <x v="0"/>
    <x v="54"/>
    <x v="29"/>
    <n v="88"/>
    <x v="2"/>
    <x v="0"/>
    <n v="40"/>
    <n v="6"/>
    <n v="0.53"/>
    <x v="0"/>
    <m/>
    <s v="N"/>
    <s v="SJF24-03-28-03"/>
    <m/>
    <s v="SJF24-03-28-03"/>
    <s v="Y"/>
    <m/>
    <m/>
    <m/>
    <m/>
    <m/>
    <m/>
    <m/>
    <m/>
    <m/>
    <m/>
    <s v="Format changed to match. See QC file."/>
  </r>
  <r>
    <x v="2"/>
    <x v="0"/>
    <x v="54"/>
    <x v="29"/>
    <n v="88"/>
    <x v="2"/>
    <x v="0"/>
    <n v="40"/>
    <m/>
    <n v="0.55000000000000004"/>
    <x v="0"/>
    <m/>
    <s v="N"/>
    <s v="SJF24-03-28-04"/>
    <m/>
    <s v="SJF24-03-28-04"/>
    <s v="Y"/>
    <m/>
    <m/>
    <m/>
    <m/>
    <m/>
    <m/>
    <m/>
    <m/>
    <m/>
    <m/>
    <s v="Format changed to match. See QC file."/>
  </r>
  <r>
    <x v="2"/>
    <x v="0"/>
    <x v="55"/>
    <x v="30"/>
    <n v="94"/>
    <x v="2"/>
    <x v="0"/>
    <n v="39"/>
    <m/>
    <n v="0.57999999999999996"/>
    <x v="0"/>
    <m/>
    <s v="N"/>
    <s v="SJF24-04-03-01"/>
    <m/>
    <s v="SJF24-04-03-01"/>
    <s v="Y"/>
    <m/>
    <m/>
    <m/>
    <m/>
    <m/>
    <m/>
    <m/>
    <m/>
    <m/>
    <m/>
    <s v="Format changed to match. See QC file."/>
  </r>
  <r>
    <x v="2"/>
    <x v="0"/>
    <x v="55"/>
    <x v="30"/>
    <n v="94"/>
    <x v="2"/>
    <x v="0"/>
    <n v="43"/>
    <m/>
    <n v="0.59"/>
    <x v="0"/>
    <m/>
    <s v="N"/>
    <s v="SJF24-04-03-02"/>
    <m/>
    <s v="SJF24-04-03-02"/>
    <s v="Y"/>
    <m/>
    <m/>
    <m/>
    <m/>
    <m/>
    <m/>
    <m/>
    <m/>
    <m/>
    <m/>
    <s v="Format changed to match. See QC file."/>
  </r>
  <r>
    <x v="2"/>
    <x v="0"/>
    <x v="55"/>
    <x v="30"/>
    <n v="94"/>
    <x v="2"/>
    <x v="0"/>
    <n v="36"/>
    <m/>
    <n v="0.43"/>
    <x v="0"/>
    <m/>
    <s v="N"/>
    <s v="SJF24-04-03-03"/>
    <m/>
    <s v="SJF24-04-03-03"/>
    <s v="Y"/>
    <m/>
    <m/>
    <m/>
    <m/>
    <m/>
    <m/>
    <m/>
    <m/>
    <m/>
    <m/>
    <s v="Format changed to match. See QC file."/>
  </r>
  <r>
    <x v="2"/>
    <x v="0"/>
    <x v="56"/>
    <x v="31"/>
    <n v="95"/>
    <x v="2"/>
    <x v="0"/>
    <n v="43"/>
    <n v="6"/>
    <n v="0.57999999999999996"/>
    <x v="0"/>
    <m/>
    <s v="N"/>
    <s v="SJF24-04-04-01"/>
    <m/>
    <s v="SJF24-04-04-01"/>
    <s v="Y"/>
    <m/>
    <m/>
    <m/>
    <m/>
    <m/>
    <m/>
    <m/>
    <m/>
    <m/>
    <m/>
    <s v="Format changed to match. See QC file."/>
  </r>
  <r>
    <x v="2"/>
    <x v="0"/>
    <x v="56"/>
    <x v="31"/>
    <n v="95"/>
    <x v="2"/>
    <x v="0"/>
    <n v="41"/>
    <n v="6"/>
    <n v="0.48"/>
    <x v="0"/>
    <m/>
    <s v="N"/>
    <s v="SJF24-04-04-02"/>
    <m/>
    <s v="SJF24-04-04-02"/>
    <s v="Y"/>
    <m/>
    <m/>
    <m/>
    <m/>
    <m/>
    <m/>
    <m/>
    <m/>
    <m/>
    <m/>
    <s v="Format changed to match. See QC file."/>
  </r>
  <r>
    <x v="2"/>
    <x v="0"/>
    <x v="56"/>
    <x v="31"/>
    <n v="95"/>
    <x v="2"/>
    <x v="0"/>
    <n v="41"/>
    <n v="6"/>
    <n v="0.47"/>
    <x v="0"/>
    <m/>
    <s v="N"/>
    <s v="SJF24-04-04-03"/>
    <m/>
    <s v="SJF24-04-04-03"/>
    <s v="Y"/>
    <m/>
    <m/>
    <m/>
    <m/>
    <m/>
    <m/>
    <m/>
    <m/>
    <m/>
    <m/>
    <s v="Format changed to match. See QC file."/>
  </r>
  <r>
    <x v="2"/>
    <x v="0"/>
    <x v="56"/>
    <x v="31"/>
    <n v="95"/>
    <x v="2"/>
    <x v="0"/>
    <n v="42"/>
    <n v="7"/>
    <n v="0.62"/>
    <x v="0"/>
    <m/>
    <s v="N"/>
    <s v="SJF24-04-04-04"/>
    <m/>
    <s v="SJF24-04-04-04"/>
    <s v="Y"/>
    <m/>
    <m/>
    <m/>
    <m/>
    <m/>
    <m/>
    <m/>
    <m/>
    <m/>
    <m/>
    <s v="Format changed to match. See QC file."/>
  </r>
  <r>
    <x v="2"/>
    <x v="0"/>
    <x v="56"/>
    <x v="31"/>
    <n v="95"/>
    <x v="2"/>
    <x v="0"/>
    <n v="48"/>
    <n v="5"/>
    <n v="0.53"/>
    <x v="0"/>
    <m/>
    <s v="N"/>
    <s v="SJF24-04-04-05"/>
    <m/>
    <s v="SJF24-04-04-05"/>
    <s v="Y"/>
    <m/>
    <m/>
    <m/>
    <m/>
    <m/>
    <m/>
    <m/>
    <m/>
    <m/>
    <m/>
    <s v="Format changed to match. See QC file."/>
  </r>
  <r>
    <x v="2"/>
    <x v="0"/>
    <x v="57"/>
    <x v="32"/>
    <n v="96"/>
    <x v="2"/>
    <x v="0"/>
    <n v="39"/>
    <n v="5"/>
    <n v="0.39"/>
    <x v="0"/>
    <m/>
    <s v="N"/>
    <s v="SJF24-04-05-01"/>
    <m/>
    <s v="SJF24-04-05-01"/>
    <s v="Y"/>
    <m/>
    <m/>
    <m/>
    <m/>
    <m/>
    <m/>
    <m/>
    <m/>
    <m/>
    <m/>
    <s v="Format changed to match. See QC file."/>
  </r>
  <r>
    <x v="2"/>
    <x v="0"/>
    <x v="57"/>
    <x v="32"/>
    <n v="96"/>
    <x v="2"/>
    <x v="0"/>
    <n v="41"/>
    <n v="6"/>
    <n v="0.45"/>
    <x v="0"/>
    <m/>
    <s v="N"/>
    <s v="SJF24-04-05-02"/>
    <m/>
    <s v="SJF24-04-05-02"/>
    <s v="Y"/>
    <m/>
    <m/>
    <m/>
    <m/>
    <m/>
    <m/>
    <m/>
    <m/>
    <m/>
    <m/>
    <s v="Format changed to match. See QC file."/>
  </r>
  <r>
    <x v="2"/>
    <x v="0"/>
    <x v="57"/>
    <x v="32"/>
    <n v="96"/>
    <x v="2"/>
    <x v="0"/>
    <n v="42"/>
    <m/>
    <n v="0.54"/>
    <x v="0"/>
    <m/>
    <s v="N"/>
    <s v="SJF24-04-05-03"/>
    <m/>
    <s v="SJF24-04-05-03"/>
    <s v="Y"/>
    <m/>
    <m/>
    <m/>
    <m/>
    <m/>
    <m/>
    <m/>
    <m/>
    <m/>
    <m/>
    <s v="Format changed to match. See QC file."/>
  </r>
  <r>
    <x v="2"/>
    <x v="0"/>
    <x v="57"/>
    <x v="32"/>
    <n v="96"/>
    <x v="2"/>
    <x v="0"/>
    <n v="40"/>
    <n v="6"/>
    <n v="0.44"/>
    <x v="0"/>
    <m/>
    <s v="N"/>
    <s v="SJF24-04-05-04"/>
    <m/>
    <s v="SJF24-04-05-04"/>
    <s v="Y"/>
    <m/>
    <m/>
    <m/>
    <m/>
    <m/>
    <m/>
    <m/>
    <m/>
    <m/>
    <m/>
    <s v="Format changed to match. See QC file."/>
  </r>
  <r>
    <x v="2"/>
    <x v="0"/>
    <x v="57"/>
    <x v="32"/>
    <n v="96"/>
    <x v="2"/>
    <x v="0"/>
    <n v="39"/>
    <n v="6"/>
    <n v="0.4"/>
    <x v="0"/>
    <m/>
    <s v="N"/>
    <s v="SJF24-04-05-05"/>
    <m/>
    <s v="SJF24-04-05-05"/>
    <s v="Y"/>
    <m/>
    <m/>
    <m/>
    <m/>
    <m/>
    <m/>
    <m/>
    <m/>
    <m/>
    <m/>
    <s v="Format changed to match. See QC file."/>
  </r>
  <r>
    <x v="2"/>
    <x v="0"/>
    <x v="57"/>
    <x v="32"/>
    <n v="96"/>
    <x v="2"/>
    <x v="0"/>
    <n v="42"/>
    <n v="6"/>
    <n v="0.51"/>
    <x v="0"/>
    <m/>
    <s v="N"/>
    <s v="SJF24-04-05-06"/>
    <m/>
    <s v="SJF24-04-05-06"/>
    <s v="Y"/>
    <m/>
    <m/>
    <m/>
    <m/>
    <m/>
    <m/>
    <m/>
    <m/>
    <m/>
    <m/>
    <s v="Format changed to match. See QC file."/>
  </r>
  <r>
    <x v="2"/>
    <x v="0"/>
    <x v="57"/>
    <x v="32"/>
    <n v="96"/>
    <x v="2"/>
    <x v="0"/>
    <n v="40"/>
    <n v="6"/>
    <n v="0.42"/>
    <x v="0"/>
    <m/>
    <s v="N"/>
    <s v="SJF24-04-05-07"/>
    <m/>
    <s v="SJF24-04-05-07"/>
    <s v="Y"/>
    <m/>
    <m/>
    <m/>
    <m/>
    <m/>
    <m/>
    <m/>
    <m/>
    <m/>
    <m/>
    <s v="Format changed to match. See QC file."/>
  </r>
  <r>
    <x v="2"/>
    <x v="0"/>
    <x v="57"/>
    <x v="32"/>
    <n v="96"/>
    <x v="2"/>
    <x v="0"/>
    <n v="41"/>
    <n v="6"/>
    <n v="0.52"/>
    <x v="0"/>
    <m/>
    <s v="N"/>
    <s v="SJF24-04-05-08"/>
    <m/>
    <s v="SJF24-04-05-08"/>
    <s v="Y"/>
    <m/>
    <m/>
    <m/>
    <m/>
    <m/>
    <m/>
    <m/>
    <m/>
    <m/>
    <m/>
    <s v="Format changed to match. See QC file."/>
  </r>
  <r>
    <x v="2"/>
    <x v="0"/>
    <x v="57"/>
    <x v="32"/>
    <n v="96"/>
    <x v="2"/>
    <x v="0"/>
    <n v="39"/>
    <n v="6"/>
    <m/>
    <x v="0"/>
    <m/>
    <s v="N"/>
    <s v="SJF24-04-05-09"/>
    <m/>
    <s v="SJF24-04-05-09"/>
    <s v="Y"/>
    <m/>
    <m/>
    <m/>
    <m/>
    <m/>
    <m/>
    <m/>
    <m/>
    <m/>
    <m/>
    <s v="Format changed to match. See QC file."/>
  </r>
  <r>
    <x v="2"/>
    <x v="0"/>
    <x v="57"/>
    <x v="32"/>
    <n v="96"/>
    <x v="2"/>
    <x v="0"/>
    <n v="43"/>
    <n v="7"/>
    <n v="0.56000000000000005"/>
    <x v="0"/>
    <m/>
    <s v="N"/>
    <s v="SJF24-04-05-10"/>
    <m/>
    <s v="SJF24-04-05-10"/>
    <s v="Y"/>
    <m/>
    <m/>
    <m/>
    <m/>
    <m/>
    <m/>
    <m/>
    <m/>
    <m/>
    <m/>
    <s v="Format changed to match. See QC file."/>
  </r>
  <r>
    <x v="2"/>
    <x v="0"/>
    <x v="57"/>
    <x v="32"/>
    <n v="96"/>
    <x v="2"/>
    <x v="0"/>
    <n v="42"/>
    <n v="7"/>
    <n v="0.56000000000000005"/>
    <x v="0"/>
    <m/>
    <s v="N"/>
    <s v="SJF24-04-05-11"/>
    <m/>
    <s v="SJF24-04-05-11"/>
    <s v="Y"/>
    <m/>
    <m/>
    <m/>
    <m/>
    <m/>
    <m/>
    <m/>
    <m/>
    <m/>
    <m/>
    <s v="Format changed to match. See QC file."/>
  </r>
  <r>
    <x v="2"/>
    <x v="0"/>
    <x v="57"/>
    <x v="32"/>
    <n v="96"/>
    <x v="2"/>
    <x v="0"/>
    <n v="42"/>
    <n v="6"/>
    <n v="0.49"/>
    <x v="0"/>
    <m/>
    <s v="N"/>
    <s v="SJF24-04-05-12"/>
    <m/>
    <s v="SJF24-04-05-12"/>
    <s v="Y"/>
    <m/>
    <m/>
    <m/>
    <m/>
    <m/>
    <m/>
    <m/>
    <m/>
    <m/>
    <m/>
    <s v="Format changed to match. See QC file."/>
  </r>
  <r>
    <x v="0"/>
    <x v="0"/>
    <x v="58"/>
    <x v="33"/>
    <n v="159"/>
    <x v="1"/>
    <x v="1"/>
    <n v="81"/>
    <m/>
    <n v="7.01"/>
    <x v="0"/>
    <m/>
    <s v="N"/>
    <m/>
    <m/>
    <m/>
    <s v="N"/>
    <s v="N"/>
    <s v="N"/>
    <s v="N"/>
    <s v="N"/>
    <s v="N"/>
    <s v="N"/>
    <s v="N"/>
    <s v="N"/>
    <s v="N"/>
    <m/>
    <m/>
  </r>
  <r>
    <x v="0"/>
    <x v="0"/>
    <x v="58"/>
    <x v="33"/>
    <n v="159"/>
    <x v="1"/>
    <x v="1"/>
    <n v="80"/>
    <m/>
    <n v="5.26"/>
    <x v="0"/>
    <m/>
    <s v="N"/>
    <m/>
    <m/>
    <m/>
    <s v="N"/>
    <s v="N"/>
    <s v="N"/>
    <s v="N"/>
    <s v="N"/>
    <s v="N"/>
    <s v="N"/>
    <s v="N"/>
    <s v="N"/>
    <s v="N"/>
    <m/>
    <m/>
  </r>
  <r>
    <x v="0"/>
    <x v="0"/>
    <x v="58"/>
    <x v="33"/>
    <n v="159"/>
    <x v="1"/>
    <x v="0"/>
    <n v="36"/>
    <m/>
    <n v="0.37"/>
    <x v="0"/>
    <m/>
    <s v="N"/>
    <m/>
    <m/>
    <m/>
    <s v="N"/>
    <s v="N"/>
    <s v="N"/>
    <s v="N"/>
    <s v="N"/>
    <s v="N"/>
    <s v="N"/>
    <s v="N"/>
    <s v="N"/>
    <s v="N"/>
    <m/>
    <m/>
  </r>
  <r>
    <x v="0"/>
    <x v="0"/>
    <x v="58"/>
    <x v="33"/>
    <n v="159"/>
    <x v="1"/>
    <x v="0"/>
    <n v="37"/>
    <m/>
    <n v="0.4"/>
    <x v="0"/>
    <m/>
    <s v="N"/>
    <m/>
    <m/>
    <m/>
    <s v="N"/>
    <s v="N"/>
    <s v="N"/>
    <s v="N"/>
    <s v="N"/>
    <s v="N"/>
    <s v="N"/>
    <s v="N"/>
    <s v="N"/>
    <s v="N"/>
    <m/>
    <m/>
  </r>
  <r>
    <x v="0"/>
    <x v="0"/>
    <x v="58"/>
    <x v="33"/>
    <n v="159"/>
    <x v="1"/>
    <x v="0"/>
    <n v="39"/>
    <m/>
    <n v="0.53"/>
    <x v="0"/>
    <m/>
    <s v="N"/>
    <m/>
    <m/>
    <m/>
    <s v="N"/>
    <s v="N"/>
    <s v="N"/>
    <s v="N"/>
    <s v="N"/>
    <s v="N"/>
    <s v="N"/>
    <s v="N"/>
    <s v="N"/>
    <s v="N"/>
    <m/>
    <m/>
  </r>
  <r>
    <x v="0"/>
    <x v="0"/>
    <x v="58"/>
    <x v="33"/>
    <n v="159"/>
    <x v="1"/>
    <x v="0"/>
    <n v="63"/>
    <m/>
    <n v="2.27"/>
    <x v="0"/>
    <m/>
    <s v="N"/>
    <m/>
    <m/>
    <m/>
    <s v="N"/>
    <s v="N"/>
    <s v="N"/>
    <s v="N"/>
    <s v="N"/>
    <s v="N"/>
    <s v="N"/>
    <s v="N"/>
    <s v="N"/>
    <s v="N"/>
    <m/>
    <m/>
  </r>
  <r>
    <x v="0"/>
    <x v="0"/>
    <x v="58"/>
    <x v="33"/>
    <n v="159"/>
    <x v="1"/>
    <x v="0"/>
    <n v="37"/>
    <m/>
    <n v="0.41"/>
    <x v="0"/>
    <m/>
    <s v="N"/>
    <m/>
    <m/>
    <m/>
    <s v="N"/>
    <s v="N"/>
    <s v="N"/>
    <s v="N"/>
    <s v="N"/>
    <s v="N"/>
    <s v="N"/>
    <s v="N"/>
    <s v="N"/>
    <s v="N"/>
    <m/>
    <m/>
  </r>
  <r>
    <x v="0"/>
    <x v="0"/>
    <x v="58"/>
    <x v="33"/>
    <n v="159"/>
    <x v="1"/>
    <x v="0"/>
    <n v="47"/>
    <m/>
    <n v="1.1000000000000001"/>
    <x v="0"/>
    <m/>
    <s v="N"/>
    <m/>
    <m/>
    <m/>
    <s v="N"/>
    <s v="N"/>
    <s v="N"/>
    <s v="N"/>
    <s v="N"/>
    <s v="N"/>
    <s v="N"/>
    <s v="N"/>
    <s v="N"/>
    <s v="N"/>
    <m/>
    <m/>
  </r>
  <r>
    <x v="0"/>
    <x v="0"/>
    <x v="58"/>
    <x v="33"/>
    <n v="159"/>
    <x v="1"/>
    <x v="0"/>
    <n v="48"/>
    <m/>
    <n v="1.0900000000000001"/>
    <x v="0"/>
    <m/>
    <s v="N"/>
    <m/>
    <m/>
    <m/>
    <s v="N"/>
    <s v="N"/>
    <s v="N"/>
    <s v="N"/>
    <s v="N"/>
    <s v="N"/>
    <s v="N"/>
    <s v="N"/>
    <s v="N"/>
    <s v="N"/>
    <m/>
    <m/>
  </r>
  <r>
    <x v="0"/>
    <x v="0"/>
    <x v="58"/>
    <x v="33"/>
    <n v="159"/>
    <x v="1"/>
    <x v="0"/>
    <n v="42"/>
    <m/>
    <n v="0.68"/>
    <x v="0"/>
    <m/>
    <s v="N"/>
    <m/>
    <m/>
    <m/>
    <s v="N"/>
    <s v="N"/>
    <s v="N"/>
    <s v="N"/>
    <s v="N"/>
    <s v="N"/>
    <s v="N"/>
    <s v="N"/>
    <s v="N"/>
    <s v="N"/>
    <m/>
    <m/>
  </r>
  <r>
    <x v="0"/>
    <x v="0"/>
    <x v="58"/>
    <x v="33"/>
    <n v="159"/>
    <x v="1"/>
    <x v="0"/>
    <n v="35"/>
    <m/>
    <n v="0.39"/>
    <x v="0"/>
    <m/>
    <s v="N"/>
    <m/>
    <m/>
    <m/>
    <s v="N"/>
    <s v="N"/>
    <s v="N"/>
    <s v="N"/>
    <s v="N"/>
    <s v="N"/>
    <s v="N"/>
    <s v="N"/>
    <s v="N"/>
    <s v="N"/>
    <m/>
    <m/>
  </r>
  <r>
    <x v="0"/>
    <x v="0"/>
    <x v="58"/>
    <x v="33"/>
    <n v="159"/>
    <x v="1"/>
    <x v="0"/>
    <n v="36"/>
    <m/>
    <n v="0.41"/>
    <x v="0"/>
    <m/>
    <s v="N"/>
    <m/>
    <m/>
    <m/>
    <s v="N"/>
    <s v="N"/>
    <s v="N"/>
    <s v="N"/>
    <s v="N"/>
    <s v="N"/>
    <s v="N"/>
    <s v="N"/>
    <s v="N"/>
    <s v="N"/>
    <m/>
    <m/>
  </r>
  <r>
    <x v="0"/>
    <x v="0"/>
    <x v="58"/>
    <x v="33"/>
    <n v="159"/>
    <x v="1"/>
    <x v="0"/>
    <n v="36"/>
    <m/>
    <n v="0.31"/>
    <x v="0"/>
    <m/>
    <s v="N"/>
    <m/>
    <m/>
    <m/>
    <s v="N"/>
    <s v="N"/>
    <s v="N"/>
    <s v="N"/>
    <s v="N"/>
    <s v="N"/>
    <s v="N"/>
    <s v="N"/>
    <s v="N"/>
    <s v="N"/>
    <m/>
    <m/>
  </r>
  <r>
    <x v="0"/>
    <x v="0"/>
    <x v="58"/>
    <x v="33"/>
    <n v="159"/>
    <x v="1"/>
    <x v="0"/>
    <n v="41"/>
    <m/>
    <n v="0.82"/>
    <x v="0"/>
    <m/>
    <s v="N"/>
    <m/>
    <m/>
    <m/>
    <s v="N"/>
    <s v="N"/>
    <s v="N"/>
    <s v="N"/>
    <s v="N"/>
    <s v="N"/>
    <s v="N"/>
    <s v="N"/>
    <s v="N"/>
    <s v="N"/>
    <m/>
    <m/>
  </r>
  <r>
    <x v="0"/>
    <x v="0"/>
    <x v="58"/>
    <x v="33"/>
    <n v="159"/>
    <x v="1"/>
    <x v="0"/>
    <n v="50"/>
    <m/>
    <n v="1.1299999999999999"/>
    <x v="0"/>
    <m/>
    <s v="N"/>
    <m/>
    <m/>
    <m/>
    <s v="N"/>
    <s v="N"/>
    <s v="N"/>
    <s v="N"/>
    <s v="N"/>
    <s v="N"/>
    <s v="N"/>
    <s v="N"/>
    <s v="N"/>
    <s v="N"/>
    <m/>
    <m/>
  </r>
  <r>
    <x v="0"/>
    <x v="0"/>
    <x v="58"/>
    <x v="33"/>
    <n v="159"/>
    <x v="1"/>
    <x v="0"/>
    <n v="55"/>
    <m/>
    <n v="1.82"/>
    <x v="0"/>
    <m/>
    <s v="N"/>
    <m/>
    <m/>
    <m/>
    <s v="N"/>
    <s v="N"/>
    <s v="N"/>
    <s v="N"/>
    <s v="N"/>
    <s v="N"/>
    <s v="N"/>
    <s v="N"/>
    <s v="N"/>
    <s v="N"/>
    <m/>
    <m/>
  </r>
  <r>
    <x v="0"/>
    <x v="0"/>
    <x v="58"/>
    <x v="33"/>
    <n v="159"/>
    <x v="1"/>
    <x v="0"/>
    <n v="50"/>
    <m/>
    <n v="1.34"/>
    <x v="0"/>
    <m/>
    <s v="N"/>
    <m/>
    <m/>
    <m/>
    <s v="N"/>
    <s v="N"/>
    <s v="N"/>
    <s v="N"/>
    <s v="N"/>
    <s v="N"/>
    <s v="N"/>
    <s v="N"/>
    <s v="N"/>
    <s v="N"/>
    <m/>
    <m/>
  </r>
  <r>
    <x v="0"/>
    <x v="0"/>
    <x v="58"/>
    <x v="33"/>
    <n v="159"/>
    <x v="1"/>
    <x v="0"/>
    <n v="56"/>
    <m/>
    <n v="1.84"/>
    <x v="0"/>
    <m/>
    <s v="N"/>
    <m/>
    <m/>
    <m/>
    <s v="N"/>
    <s v="N"/>
    <s v="N"/>
    <s v="N"/>
    <s v="N"/>
    <s v="N"/>
    <s v="N"/>
    <s v="N"/>
    <s v="N"/>
    <s v="N"/>
    <m/>
    <m/>
  </r>
  <r>
    <x v="0"/>
    <x v="0"/>
    <x v="58"/>
    <x v="33"/>
    <n v="159"/>
    <x v="1"/>
    <x v="0"/>
    <n v="40"/>
    <m/>
    <n v="0.54"/>
    <x v="0"/>
    <m/>
    <s v="N"/>
    <m/>
    <m/>
    <m/>
    <s v="N"/>
    <s v="N"/>
    <s v="N"/>
    <s v="N"/>
    <s v="N"/>
    <s v="N"/>
    <s v="N"/>
    <s v="N"/>
    <s v="N"/>
    <s v="N"/>
    <m/>
    <m/>
  </r>
  <r>
    <x v="0"/>
    <x v="0"/>
    <x v="58"/>
    <x v="33"/>
    <n v="159"/>
    <x v="1"/>
    <x v="0"/>
    <n v="50"/>
    <m/>
    <n v="1.61"/>
    <x v="0"/>
    <m/>
    <s v="N"/>
    <m/>
    <m/>
    <m/>
    <s v="N"/>
    <s v="N"/>
    <s v="N"/>
    <s v="N"/>
    <s v="N"/>
    <s v="N"/>
    <s v="N"/>
    <s v="N"/>
    <s v="N"/>
    <s v="N"/>
    <m/>
    <m/>
  </r>
  <r>
    <x v="0"/>
    <x v="0"/>
    <x v="58"/>
    <x v="33"/>
    <n v="159"/>
    <x v="1"/>
    <x v="0"/>
    <n v="54"/>
    <m/>
    <n v="1.67"/>
    <x v="0"/>
    <m/>
    <s v="N"/>
    <m/>
    <m/>
    <m/>
    <s v="N"/>
    <s v="N"/>
    <s v="N"/>
    <s v="N"/>
    <s v="N"/>
    <s v="N"/>
    <s v="N"/>
    <s v="N"/>
    <s v="N"/>
    <s v="N"/>
    <m/>
    <m/>
  </r>
  <r>
    <x v="0"/>
    <x v="0"/>
    <x v="58"/>
    <x v="33"/>
    <n v="159"/>
    <x v="1"/>
    <x v="0"/>
    <n v="39"/>
    <m/>
    <n v="0.6"/>
    <x v="0"/>
    <m/>
    <s v="N"/>
    <m/>
    <m/>
    <m/>
    <s v="N"/>
    <s v="N"/>
    <s v="N"/>
    <s v="N"/>
    <s v="N"/>
    <s v="N"/>
    <s v="N"/>
    <s v="N"/>
    <s v="N"/>
    <s v="N"/>
    <m/>
    <m/>
  </r>
  <r>
    <x v="0"/>
    <x v="0"/>
    <x v="58"/>
    <x v="33"/>
    <n v="159"/>
    <x v="1"/>
    <x v="0"/>
    <n v="46"/>
    <m/>
    <n v="1.1200000000000001"/>
    <x v="0"/>
    <m/>
    <s v="N"/>
    <m/>
    <m/>
    <m/>
    <s v="N"/>
    <s v="N"/>
    <s v="N"/>
    <s v="N"/>
    <s v="N"/>
    <s v="N"/>
    <s v="N"/>
    <s v="N"/>
    <s v="N"/>
    <s v="N"/>
    <m/>
    <m/>
  </r>
  <r>
    <x v="0"/>
    <x v="0"/>
    <x v="58"/>
    <x v="33"/>
    <n v="159"/>
    <x v="1"/>
    <x v="0"/>
    <n v="36"/>
    <m/>
    <n v="0.38"/>
    <x v="0"/>
    <m/>
    <s v="N"/>
    <m/>
    <m/>
    <m/>
    <s v="N"/>
    <s v="N"/>
    <s v="N"/>
    <s v="N"/>
    <s v="N"/>
    <s v="N"/>
    <s v="N"/>
    <s v="N"/>
    <s v="N"/>
    <s v="N"/>
    <m/>
    <m/>
  </r>
  <r>
    <x v="0"/>
    <x v="0"/>
    <x v="58"/>
    <x v="33"/>
    <n v="159"/>
    <x v="1"/>
    <x v="0"/>
    <n v="35"/>
    <m/>
    <n v="0.39"/>
    <x v="0"/>
    <m/>
    <s v="N"/>
    <m/>
    <m/>
    <m/>
    <s v="N"/>
    <s v="N"/>
    <s v="N"/>
    <s v="N"/>
    <s v="N"/>
    <s v="N"/>
    <s v="N"/>
    <s v="N"/>
    <s v="N"/>
    <s v="N"/>
    <m/>
    <m/>
  </r>
  <r>
    <x v="0"/>
    <x v="0"/>
    <x v="58"/>
    <x v="33"/>
    <n v="159"/>
    <x v="1"/>
    <x v="0"/>
    <n v="34"/>
    <m/>
    <n v="0.31"/>
    <x v="0"/>
    <m/>
    <s v="N"/>
    <m/>
    <m/>
    <m/>
    <s v="N"/>
    <s v="N"/>
    <s v="N"/>
    <s v="N"/>
    <s v="N"/>
    <s v="N"/>
    <s v="N"/>
    <s v="N"/>
    <s v="N"/>
    <s v="N"/>
    <m/>
    <m/>
  </r>
  <r>
    <x v="0"/>
    <x v="0"/>
    <x v="58"/>
    <x v="33"/>
    <n v="159"/>
    <x v="1"/>
    <x v="0"/>
    <n v="55"/>
    <m/>
    <n v="1.86"/>
    <x v="0"/>
    <m/>
    <s v="N"/>
    <m/>
    <m/>
    <m/>
    <s v="N"/>
    <s v="N"/>
    <s v="N"/>
    <s v="N"/>
    <s v="N"/>
    <s v="N"/>
    <s v="N"/>
    <s v="N"/>
    <s v="N"/>
    <s v="N"/>
    <m/>
    <m/>
  </r>
  <r>
    <x v="0"/>
    <x v="0"/>
    <x v="58"/>
    <x v="33"/>
    <n v="159"/>
    <x v="1"/>
    <x v="0"/>
    <n v="36"/>
    <m/>
    <n v="0.31"/>
    <x v="0"/>
    <m/>
    <s v="N"/>
    <m/>
    <m/>
    <m/>
    <s v="N"/>
    <s v="N"/>
    <s v="N"/>
    <s v="N"/>
    <s v="N"/>
    <s v="N"/>
    <s v="N"/>
    <s v="N"/>
    <s v="N"/>
    <s v="N"/>
    <m/>
    <m/>
  </r>
  <r>
    <x v="0"/>
    <x v="0"/>
    <x v="58"/>
    <x v="33"/>
    <n v="159"/>
    <x v="1"/>
    <x v="0"/>
    <n v="35"/>
    <m/>
    <n v="0.4"/>
    <x v="0"/>
    <m/>
    <s v="N"/>
    <m/>
    <m/>
    <m/>
    <s v="N"/>
    <s v="N"/>
    <s v="N"/>
    <s v="N"/>
    <s v="N"/>
    <s v="N"/>
    <s v="N"/>
    <s v="N"/>
    <s v="N"/>
    <s v="N"/>
    <m/>
    <m/>
  </r>
  <r>
    <x v="0"/>
    <x v="0"/>
    <x v="58"/>
    <x v="33"/>
    <n v="159"/>
    <x v="1"/>
    <x v="0"/>
    <n v="36"/>
    <m/>
    <n v="0.37"/>
    <x v="0"/>
    <m/>
    <s v="N"/>
    <m/>
    <m/>
    <m/>
    <s v="N"/>
    <s v="N"/>
    <s v="N"/>
    <s v="N"/>
    <s v="N"/>
    <s v="N"/>
    <s v="N"/>
    <s v="N"/>
    <s v="N"/>
    <s v="N"/>
    <m/>
    <m/>
  </r>
  <r>
    <x v="0"/>
    <x v="0"/>
    <x v="58"/>
    <x v="33"/>
    <n v="159"/>
    <x v="1"/>
    <x v="0"/>
    <n v="49"/>
    <m/>
    <n v="1.1599999999999999"/>
    <x v="0"/>
    <m/>
    <s v="N"/>
    <m/>
    <m/>
    <m/>
    <s v="N"/>
    <s v="N"/>
    <s v="N"/>
    <s v="N"/>
    <s v="N"/>
    <s v="N"/>
    <s v="N"/>
    <s v="N"/>
    <s v="N"/>
    <s v="N"/>
    <m/>
    <m/>
  </r>
  <r>
    <x v="0"/>
    <x v="0"/>
    <x v="58"/>
    <x v="33"/>
    <n v="159"/>
    <x v="1"/>
    <x v="0"/>
    <n v="36"/>
    <m/>
    <n v="0.39"/>
    <x v="0"/>
    <m/>
    <s v="N"/>
    <m/>
    <m/>
    <m/>
    <s v="N"/>
    <s v="N"/>
    <s v="N"/>
    <s v="N"/>
    <s v="N"/>
    <s v="N"/>
    <s v="N"/>
    <s v="N"/>
    <s v="N"/>
    <s v="N"/>
    <m/>
    <m/>
  </r>
  <r>
    <x v="0"/>
    <x v="0"/>
    <x v="59"/>
    <x v="34"/>
    <n v="160"/>
    <x v="0"/>
    <x v="0"/>
    <n v="38"/>
    <m/>
    <n v="0.28000000000000003"/>
    <x v="0"/>
    <m/>
    <s v="N"/>
    <m/>
    <m/>
    <m/>
    <s v="N"/>
    <s v="N"/>
    <s v="N"/>
    <s v="N"/>
    <s v="N"/>
    <s v="N"/>
    <s v="N"/>
    <s v="N"/>
    <s v="N"/>
    <s v="N"/>
    <m/>
    <m/>
  </r>
  <r>
    <x v="0"/>
    <x v="0"/>
    <x v="59"/>
    <x v="34"/>
    <n v="160"/>
    <x v="3"/>
    <x v="2"/>
    <n v="71"/>
    <m/>
    <n v="4.63"/>
    <x v="0"/>
    <m/>
    <s v="N"/>
    <m/>
    <m/>
    <m/>
    <s v="N"/>
    <s v="N"/>
    <s v="N"/>
    <s v="N"/>
    <s v="N"/>
    <s v="N"/>
    <s v="N"/>
    <s v="N"/>
    <s v="N"/>
    <s v="N"/>
    <m/>
    <m/>
  </r>
  <r>
    <x v="0"/>
    <x v="0"/>
    <x v="59"/>
    <x v="34"/>
    <n v="160"/>
    <x v="1"/>
    <x v="0"/>
    <n v="37"/>
    <m/>
    <n v="0.49"/>
    <x v="0"/>
    <m/>
    <s v="N"/>
    <m/>
    <m/>
    <m/>
    <s v="N"/>
    <s v="N"/>
    <s v="N"/>
    <s v="N"/>
    <s v="N"/>
    <s v="N"/>
    <s v="N"/>
    <s v="N"/>
    <s v="N"/>
    <s v="N"/>
    <m/>
    <m/>
  </r>
  <r>
    <x v="0"/>
    <x v="0"/>
    <x v="59"/>
    <x v="34"/>
    <n v="160"/>
    <x v="1"/>
    <x v="0"/>
    <n v="36"/>
    <m/>
    <n v="0.49"/>
    <x v="0"/>
    <m/>
    <s v="N"/>
    <m/>
    <m/>
    <m/>
    <s v="N"/>
    <s v="N"/>
    <s v="N"/>
    <s v="N"/>
    <s v="N"/>
    <s v="N"/>
    <s v="N"/>
    <s v="N"/>
    <s v="N"/>
    <s v="N"/>
    <m/>
    <m/>
  </r>
  <r>
    <x v="0"/>
    <x v="0"/>
    <x v="59"/>
    <x v="34"/>
    <n v="160"/>
    <x v="1"/>
    <x v="0"/>
    <n v="41"/>
    <m/>
    <n v="0.63"/>
    <x v="0"/>
    <m/>
    <s v="N"/>
    <m/>
    <m/>
    <m/>
    <s v="N"/>
    <s v="N"/>
    <s v="N"/>
    <s v="N"/>
    <s v="N"/>
    <s v="N"/>
    <s v="N"/>
    <s v="N"/>
    <s v="N"/>
    <s v="N"/>
    <m/>
    <m/>
  </r>
  <r>
    <x v="0"/>
    <x v="0"/>
    <x v="59"/>
    <x v="34"/>
    <n v="160"/>
    <x v="1"/>
    <x v="0"/>
    <n v="58"/>
    <m/>
    <n v="1.85"/>
    <x v="0"/>
    <m/>
    <s v="N"/>
    <m/>
    <m/>
    <m/>
    <s v="N"/>
    <s v="N"/>
    <s v="N"/>
    <s v="N"/>
    <s v="N"/>
    <s v="N"/>
    <s v="N"/>
    <s v="N"/>
    <s v="N"/>
    <s v="N"/>
    <m/>
    <m/>
  </r>
  <r>
    <x v="0"/>
    <x v="0"/>
    <x v="59"/>
    <x v="34"/>
    <n v="160"/>
    <x v="1"/>
    <x v="0"/>
    <n v="37"/>
    <m/>
    <n v="0.41"/>
    <x v="0"/>
    <m/>
    <s v="N"/>
    <m/>
    <m/>
    <m/>
    <s v="N"/>
    <s v="N"/>
    <s v="N"/>
    <s v="N"/>
    <s v="N"/>
    <s v="N"/>
    <s v="N"/>
    <s v="N"/>
    <s v="N"/>
    <s v="N"/>
    <m/>
    <m/>
  </r>
  <r>
    <x v="0"/>
    <x v="0"/>
    <x v="59"/>
    <x v="34"/>
    <n v="160"/>
    <x v="1"/>
    <x v="0"/>
    <n v="35"/>
    <m/>
    <n v="0.37"/>
    <x v="0"/>
    <m/>
    <s v="N"/>
    <m/>
    <m/>
    <m/>
    <s v="N"/>
    <s v="N"/>
    <s v="N"/>
    <s v="N"/>
    <s v="N"/>
    <s v="N"/>
    <s v="N"/>
    <s v="N"/>
    <s v="N"/>
    <s v="N"/>
    <m/>
    <m/>
  </r>
  <r>
    <x v="0"/>
    <x v="0"/>
    <x v="59"/>
    <x v="34"/>
    <n v="160"/>
    <x v="1"/>
    <x v="0"/>
    <n v="31"/>
    <m/>
    <n v="0.3"/>
    <x v="0"/>
    <m/>
    <s v="N"/>
    <m/>
    <m/>
    <m/>
    <s v="N"/>
    <s v="N"/>
    <s v="N"/>
    <s v="N"/>
    <s v="N"/>
    <s v="N"/>
    <s v="N"/>
    <s v="N"/>
    <s v="N"/>
    <s v="N"/>
    <m/>
    <m/>
  </r>
  <r>
    <x v="0"/>
    <x v="0"/>
    <x v="59"/>
    <x v="34"/>
    <n v="160"/>
    <x v="1"/>
    <x v="0"/>
    <n v="37"/>
    <m/>
    <n v="0.43"/>
    <x v="0"/>
    <m/>
    <s v="N"/>
    <m/>
    <m/>
    <m/>
    <s v="N"/>
    <s v="N"/>
    <s v="N"/>
    <s v="N"/>
    <s v="N"/>
    <s v="N"/>
    <s v="N"/>
    <s v="N"/>
    <s v="N"/>
    <s v="N"/>
    <m/>
    <m/>
  </r>
  <r>
    <x v="0"/>
    <x v="0"/>
    <x v="59"/>
    <x v="34"/>
    <n v="160"/>
    <x v="1"/>
    <x v="0"/>
    <n v="37"/>
    <m/>
    <n v="0.41"/>
    <x v="0"/>
    <m/>
    <s v="N"/>
    <m/>
    <m/>
    <m/>
    <s v="N"/>
    <s v="N"/>
    <s v="N"/>
    <s v="N"/>
    <s v="N"/>
    <s v="N"/>
    <s v="N"/>
    <s v="N"/>
    <s v="N"/>
    <s v="N"/>
    <m/>
    <m/>
  </r>
  <r>
    <x v="0"/>
    <x v="0"/>
    <x v="59"/>
    <x v="34"/>
    <n v="160"/>
    <x v="1"/>
    <x v="0"/>
    <n v="45"/>
    <m/>
    <n v="0.91"/>
    <x v="0"/>
    <m/>
    <s v="N"/>
    <m/>
    <m/>
    <m/>
    <s v="N"/>
    <s v="N"/>
    <s v="N"/>
    <s v="N"/>
    <s v="N"/>
    <s v="N"/>
    <s v="N"/>
    <s v="N"/>
    <s v="N"/>
    <s v="N"/>
    <m/>
    <m/>
  </r>
  <r>
    <x v="0"/>
    <x v="0"/>
    <x v="59"/>
    <x v="34"/>
    <n v="160"/>
    <x v="1"/>
    <x v="0"/>
    <n v="36"/>
    <m/>
    <n v="0.39"/>
    <x v="0"/>
    <m/>
    <s v="N"/>
    <m/>
    <m/>
    <m/>
    <s v="N"/>
    <s v="N"/>
    <s v="N"/>
    <s v="N"/>
    <s v="N"/>
    <s v="N"/>
    <s v="N"/>
    <s v="N"/>
    <s v="N"/>
    <s v="N"/>
    <m/>
    <m/>
  </r>
  <r>
    <x v="0"/>
    <x v="0"/>
    <x v="59"/>
    <x v="34"/>
    <n v="160"/>
    <x v="1"/>
    <x v="0"/>
    <n v="35"/>
    <m/>
    <n v="0.36"/>
    <x v="0"/>
    <m/>
    <s v="N"/>
    <m/>
    <m/>
    <m/>
    <s v="N"/>
    <s v="N"/>
    <s v="N"/>
    <s v="N"/>
    <s v="N"/>
    <s v="N"/>
    <s v="N"/>
    <s v="N"/>
    <s v="N"/>
    <s v="N"/>
    <m/>
    <m/>
  </r>
  <r>
    <x v="0"/>
    <x v="0"/>
    <x v="59"/>
    <x v="34"/>
    <n v="160"/>
    <x v="1"/>
    <x v="0"/>
    <n v="51"/>
    <m/>
    <n v="1.47"/>
    <x v="0"/>
    <m/>
    <s v="N"/>
    <m/>
    <m/>
    <m/>
    <s v="N"/>
    <s v="N"/>
    <s v="N"/>
    <s v="N"/>
    <s v="N"/>
    <s v="N"/>
    <s v="N"/>
    <s v="N"/>
    <s v="N"/>
    <s v="N"/>
    <m/>
    <m/>
  </r>
  <r>
    <x v="0"/>
    <x v="0"/>
    <x v="59"/>
    <x v="34"/>
    <n v="160"/>
    <x v="1"/>
    <x v="0"/>
    <n v="35"/>
    <m/>
    <n v="0.35"/>
    <x v="0"/>
    <m/>
    <s v="N"/>
    <m/>
    <m/>
    <m/>
    <s v="N"/>
    <s v="N"/>
    <s v="N"/>
    <s v="N"/>
    <s v="N"/>
    <s v="N"/>
    <s v="N"/>
    <s v="N"/>
    <s v="N"/>
    <s v="N"/>
    <m/>
    <m/>
  </r>
  <r>
    <x v="0"/>
    <x v="0"/>
    <x v="59"/>
    <x v="34"/>
    <n v="160"/>
    <x v="1"/>
    <x v="0"/>
    <n v="56"/>
    <m/>
    <n v="1.79"/>
    <x v="0"/>
    <m/>
    <s v="N"/>
    <m/>
    <m/>
    <m/>
    <s v="N"/>
    <s v="N"/>
    <s v="N"/>
    <s v="N"/>
    <s v="N"/>
    <s v="N"/>
    <s v="N"/>
    <s v="N"/>
    <s v="N"/>
    <s v="N"/>
    <m/>
    <m/>
  </r>
  <r>
    <x v="0"/>
    <x v="0"/>
    <x v="59"/>
    <x v="34"/>
    <n v="160"/>
    <x v="1"/>
    <x v="0"/>
    <n v="37"/>
    <m/>
    <n v="0.37"/>
    <x v="0"/>
    <m/>
    <s v="N"/>
    <m/>
    <m/>
    <m/>
    <s v="N"/>
    <s v="N"/>
    <s v="N"/>
    <s v="N"/>
    <s v="N"/>
    <s v="N"/>
    <s v="N"/>
    <s v="N"/>
    <s v="N"/>
    <s v="N"/>
    <m/>
    <m/>
  </r>
  <r>
    <x v="0"/>
    <x v="0"/>
    <x v="59"/>
    <x v="34"/>
    <n v="160"/>
    <x v="1"/>
    <x v="0"/>
    <n v="34"/>
    <m/>
    <n v="0.31"/>
    <x v="0"/>
    <m/>
    <s v="N"/>
    <m/>
    <m/>
    <m/>
    <s v="N"/>
    <s v="N"/>
    <s v="N"/>
    <s v="N"/>
    <s v="N"/>
    <s v="N"/>
    <s v="N"/>
    <s v="N"/>
    <s v="N"/>
    <s v="N"/>
    <m/>
    <m/>
  </r>
  <r>
    <x v="0"/>
    <x v="0"/>
    <x v="59"/>
    <x v="34"/>
    <n v="160"/>
    <x v="1"/>
    <x v="0"/>
    <n v="34"/>
    <m/>
    <n v="0.34"/>
    <x v="0"/>
    <m/>
    <s v="N"/>
    <m/>
    <m/>
    <m/>
    <s v="N"/>
    <s v="N"/>
    <s v="N"/>
    <s v="N"/>
    <s v="N"/>
    <s v="N"/>
    <s v="N"/>
    <s v="N"/>
    <s v="N"/>
    <s v="N"/>
    <m/>
    <m/>
  </r>
  <r>
    <x v="0"/>
    <x v="0"/>
    <x v="59"/>
    <x v="34"/>
    <n v="160"/>
    <x v="1"/>
    <x v="0"/>
    <n v="43"/>
    <m/>
    <n v="0.79"/>
    <x v="0"/>
    <m/>
    <s v="N"/>
    <m/>
    <m/>
    <m/>
    <s v="N"/>
    <s v="N"/>
    <s v="N"/>
    <s v="N"/>
    <s v="N"/>
    <s v="N"/>
    <s v="N"/>
    <s v="N"/>
    <s v="N"/>
    <s v="N"/>
    <m/>
    <m/>
  </r>
  <r>
    <x v="0"/>
    <x v="0"/>
    <x v="59"/>
    <x v="34"/>
    <n v="160"/>
    <x v="1"/>
    <x v="0"/>
    <n v="37"/>
    <m/>
    <n v="0.38"/>
    <x v="0"/>
    <m/>
    <s v="N"/>
    <m/>
    <m/>
    <m/>
    <s v="N"/>
    <s v="N"/>
    <s v="N"/>
    <s v="N"/>
    <s v="N"/>
    <s v="N"/>
    <s v="N"/>
    <s v="N"/>
    <s v="N"/>
    <s v="N"/>
    <m/>
    <m/>
  </r>
  <r>
    <x v="0"/>
    <x v="0"/>
    <x v="59"/>
    <x v="34"/>
    <n v="160"/>
    <x v="1"/>
    <x v="0"/>
    <n v="36"/>
    <m/>
    <n v="0.4"/>
    <x v="0"/>
    <m/>
    <s v="N"/>
    <m/>
    <m/>
    <m/>
    <s v="N"/>
    <s v="N"/>
    <s v="N"/>
    <s v="N"/>
    <s v="N"/>
    <s v="N"/>
    <s v="N"/>
    <s v="N"/>
    <s v="N"/>
    <s v="N"/>
    <m/>
    <m/>
  </r>
  <r>
    <x v="0"/>
    <x v="0"/>
    <x v="59"/>
    <x v="34"/>
    <n v="160"/>
    <x v="1"/>
    <x v="0"/>
    <n v="39"/>
    <m/>
    <n v="0.45"/>
    <x v="0"/>
    <m/>
    <s v="N"/>
    <m/>
    <m/>
    <m/>
    <s v="N"/>
    <s v="N"/>
    <s v="N"/>
    <s v="N"/>
    <s v="N"/>
    <s v="N"/>
    <s v="N"/>
    <s v="N"/>
    <s v="N"/>
    <s v="N"/>
    <m/>
    <m/>
  </r>
  <r>
    <x v="0"/>
    <x v="0"/>
    <x v="59"/>
    <x v="34"/>
    <n v="160"/>
    <x v="1"/>
    <x v="0"/>
    <n v="30"/>
    <m/>
    <n v="0.33"/>
    <x v="0"/>
    <m/>
    <s v="N"/>
    <m/>
    <m/>
    <m/>
    <s v="N"/>
    <s v="N"/>
    <s v="N"/>
    <s v="N"/>
    <s v="N"/>
    <s v="N"/>
    <s v="N"/>
    <s v="N"/>
    <s v="N"/>
    <s v="N"/>
    <m/>
    <m/>
  </r>
  <r>
    <x v="0"/>
    <x v="0"/>
    <x v="59"/>
    <x v="34"/>
    <n v="160"/>
    <x v="1"/>
    <x v="0"/>
    <n v="40"/>
    <m/>
    <n v="0.36"/>
    <x v="0"/>
    <m/>
    <s v="N"/>
    <m/>
    <m/>
    <m/>
    <s v="N"/>
    <s v="N"/>
    <s v="N"/>
    <s v="N"/>
    <s v="N"/>
    <s v="N"/>
    <s v="N"/>
    <s v="N"/>
    <s v="N"/>
    <s v="N"/>
    <m/>
    <m/>
  </r>
  <r>
    <x v="0"/>
    <x v="0"/>
    <x v="59"/>
    <x v="34"/>
    <n v="160"/>
    <x v="1"/>
    <x v="0"/>
    <n v="41"/>
    <m/>
    <n v="0.48"/>
    <x v="0"/>
    <m/>
    <s v="N"/>
    <m/>
    <m/>
    <m/>
    <s v="N"/>
    <s v="N"/>
    <s v="N"/>
    <s v="N"/>
    <s v="N"/>
    <s v="N"/>
    <s v="N"/>
    <s v="N"/>
    <s v="N"/>
    <s v="N"/>
    <m/>
    <m/>
  </r>
  <r>
    <x v="0"/>
    <x v="0"/>
    <x v="59"/>
    <x v="34"/>
    <n v="160"/>
    <x v="1"/>
    <x v="0"/>
    <n v="42"/>
    <m/>
    <n v="0.6"/>
    <x v="0"/>
    <m/>
    <s v="N"/>
    <m/>
    <m/>
    <m/>
    <s v="N"/>
    <s v="N"/>
    <s v="N"/>
    <s v="N"/>
    <s v="N"/>
    <s v="N"/>
    <s v="N"/>
    <s v="N"/>
    <s v="N"/>
    <s v="N"/>
    <m/>
    <m/>
  </r>
  <r>
    <x v="0"/>
    <x v="0"/>
    <x v="59"/>
    <x v="34"/>
    <n v="160"/>
    <x v="1"/>
    <x v="0"/>
    <n v="37"/>
    <m/>
    <n v="0.41"/>
    <x v="0"/>
    <m/>
    <s v="N"/>
    <m/>
    <m/>
    <m/>
    <s v="N"/>
    <s v="N"/>
    <s v="N"/>
    <s v="N"/>
    <s v="N"/>
    <s v="N"/>
    <s v="N"/>
    <s v="N"/>
    <s v="N"/>
    <s v="N"/>
    <m/>
    <m/>
  </r>
  <r>
    <x v="0"/>
    <x v="0"/>
    <x v="59"/>
    <x v="34"/>
    <n v="160"/>
    <x v="1"/>
    <x v="0"/>
    <n v="39"/>
    <m/>
    <n v="0.53"/>
    <x v="0"/>
    <m/>
    <s v="N"/>
    <m/>
    <m/>
    <m/>
    <s v="N"/>
    <s v="N"/>
    <s v="N"/>
    <s v="N"/>
    <s v="N"/>
    <s v="N"/>
    <s v="N"/>
    <s v="N"/>
    <s v="N"/>
    <s v="N"/>
    <m/>
    <m/>
  </r>
  <r>
    <x v="0"/>
    <x v="0"/>
    <x v="59"/>
    <x v="34"/>
    <n v="160"/>
    <x v="1"/>
    <x v="0"/>
    <n v="47"/>
    <m/>
    <n v="1.1299999999999999"/>
    <x v="0"/>
    <m/>
    <s v="N"/>
    <m/>
    <m/>
    <m/>
    <s v="N"/>
    <s v="N"/>
    <s v="N"/>
    <s v="N"/>
    <s v="N"/>
    <s v="N"/>
    <s v="N"/>
    <s v="N"/>
    <s v="N"/>
    <s v="N"/>
    <m/>
    <m/>
  </r>
  <r>
    <x v="0"/>
    <x v="0"/>
    <x v="59"/>
    <x v="34"/>
    <n v="160"/>
    <x v="1"/>
    <x v="0"/>
    <n v="52"/>
    <m/>
    <n v="1.44"/>
    <x v="0"/>
    <m/>
    <s v="N"/>
    <m/>
    <m/>
    <m/>
    <s v="N"/>
    <s v="N"/>
    <s v="N"/>
    <s v="N"/>
    <s v="N"/>
    <s v="N"/>
    <s v="N"/>
    <s v="N"/>
    <s v="N"/>
    <s v="N"/>
    <m/>
    <m/>
  </r>
  <r>
    <x v="0"/>
    <x v="1"/>
    <x v="60"/>
    <x v="35"/>
    <n v="163"/>
    <x v="2"/>
    <x v="1"/>
    <n v="83"/>
    <m/>
    <n v="6.62"/>
    <x v="2"/>
    <m/>
    <s v="Y"/>
    <m/>
    <m/>
    <m/>
    <s v="N"/>
    <s v="N"/>
    <s v="N"/>
    <s v="N"/>
    <s v="N"/>
    <s v="N"/>
    <s v="N"/>
    <s v="N"/>
    <s v="N"/>
    <s v="N"/>
    <m/>
    <s v="length and weight samples from hatchery seapens right before release"/>
  </r>
  <r>
    <x v="0"/>
    <x v="1"/>
    <x v="60"/>
    <x v="35"/>
    <n v="163"/>
    <x v="2"/>
    <x v="1"/>
    <n v="78"/>
    <m/>
    <n v="5.8"/>
    <x v="2"/>
    <m/>
    <s v="Y"/>
    <m/>
    <m/>
    <m/>
    <s v="N"/>
    <s v="N"/>
    <s v="N"/>
    <s v="N"/>
    <s v="N"/>
    <s v="N"/>
    <s v="N"/>
    <s v="N"/>
    <s v="N"/>
    <s v="N"/>
    <m/>
    <s v="length and weight samples from hatchery seapens right before release"/>
  </r>
  <r>
    <x v="0"/>
    <x v="1"/>
    <x v="60"/>
    <x v="35"/>
    <n v="163"/>
    <x v="2"/>
    <x v="1"/>
    <n v="83"/>
    <m/>
    <n v="6.39"/>
    <x v="2"/>
    <m/>
    <s v="Y"/>
    <m/>
    <m/>
    <m/>
    <s v="N"/>
    <s v="N"/>
    <s v="N"/>
    <s v="N"/>
    <s v="N"/>
    <s v="N"/>
    <s v="N"/>
    <s v="N"/>
    <s v="N"/>
    <s v="N"/>
    <m/>
    <s v="length and weight samples from hatchery seapens right before release"/>
  </r>
  <r>
    <x v="0"/>
    <x v="1"/>
    <x v="60"/>
    <x v="35"/>
    <n v="163"/>
    <x v="2"/>
    <x v="1"/>
    <n v="84"/>
    <m/>
    <n v="7.06"/>
    <x v="2"/>
    <m/>
    <s v="Y"/>
    <m/>
    <m/>
    <m/>
    <s v="N"/>
    <s v="N"/>
    <s v="N"/>
    <s v="N"/>
    <s v="N"/>
    <s v="N"/>
    <s v="N"/>
    <s v="N"/>
    <s v="N"/>
    <s v="N"/>
    <m/>
    <s v="length and weight samples from hatchery seapens right before release"/>
  </r>
  <r>
    <x v="0"/>
    <x v="1"/>
    <x v="60"/>
    <x v="35"/>
    <n v="163"/>
    <x v="2"/>
    <x v="1"/>
    <n v="77"/>
    <m/>
    <n v="5.39"/>
    <x v="2"/>
    <m/>
    <s v="Y"/>
    <m/>
    <m/>
    <m/>
    <s v="N"/>
    <s v="N"/>
    <s v="N"/>
    <s v="N"/>
    <s v="N"/>
    <s v="N"/>
    <s v="N"/>
    <s v="N"/>
    <s v="N"/>
    <s v="N"/>
    <m/>
    <s v="length and weight samples from hatchery seapens right before release"/>
  </r>
  <r>
    <x v="0"/>
    <x v="1"/>
    <x v="60"/>
    <x v="35"/>
    <n v="163"/>
    <x v="2"/>
    <x v="1"/>
    <n v="85"/>
    <m/>
    <n v="6.9"/>
    <x v="2"/>
    <m/>
    <s v="Y"/>
    <m/>
    <m/>
    <m/>
    <s v="N"/>
    <s v="N"/>
    <s v="N"/>
    <s v="N"/>
    <s v="N"/>
    <s v="N"/>
    <s v="N"/>
    <s v="N"/>
    <s v="N"/>
    <s v="N"/>
    <m/>
    <s v="length and weight samples from hatchery seapens right before release"/>
  </r>
  <r>
    <x v="0"/>
    <x v="1"/>
    <x v="60"/>
    <x v="35"/>
    <n v="163"/>
    <x v="2"/>
    <x v="1"/>
    <n v="82"/>
    <m/>
    <n v="6.86"/>
    <x v="2"/>
    <m/>
    <s v="Y"/>
    <m/>
    <m/>
    <m/>
    <s v="N"/>
    <s v="N"/>
    <s v="N"/>
    <s v="N"/>
    <s v="N"/>
    <s v="N"/>
    <s v="N"/>
    <s v="N"/>
    <s v="N"/>
    <s v="N"/>
    <m/>
    <s v="length and weight samples from hatchery seapens right before release"/>
  </r>
  <r>
    <x v="0"/>
    <x v="1"/>
    <x v="60"/>
    <x v="35"/>
    <n v="163"/>
    <x v="2"/>
    <x v="1"/>
    <n v="79"/>
    <m/>
    <n v="5.7"/>
    <x v="2"/>
    <m/>
    <s v="Y"/>
    <m/>
    <m/>
    <m/>
    <s v="N"/>
    <s v="N"/>
    <s v="N"/>
    <s v="N"/>
    <s v="N"/>
    <s v="N"/>
    <s v="N"/>
    <s v="N"/>
    <s v="N"/>
    <s v="N"/>
    <m/>
    <s v="length and weight samples from hatchery seapens right before release"/>
  </r>
  <r>
    <x v="0"/>
    <x v="1"/>
    <x v="60"/>
    <x v="35"/>
    <n v="163"/>
    <x v="2"/>
    <x v="1"/>
    <n v="81"/>
    <m/>
    <n v="5.59"/>
    <x v="2"/>
    <m/>
    <s v="Y"/>
    <m/>
    <m/>
    <m/>
    <s v="N"/>
    <s v="N"/>
    <s v="N"/>
    <s v="N"/>
    <s v="N"/>
    <s v="N"/>
    <s v="N"/>
    <s v="N"/>
    <s v="N"/>
    <s v="N"/>
    <m/>
    <s v="length and weight samples from hatchery seapens right before release"/>
  </r>
  <r>
    <x v="0"/>
    <x v="1"/>
    <x v="60"/>
    <x v="35"/>
    <n v="163"/>
    <x v="2"/>
    <x v="1"/>
    <n v="80"/>
    <m/>
    <n v="5.7"/>
    <x v="2"/>
    <m/>
    <s v="Y"/>
    <m/>
    <m/>
    <m/>
    <s v="N"/>
    <s v="N"/>
    <s v="N"/>
    <s v="N"/>
    <s v="N"/>
    <s v="N"/>
    <s v="N"/>
    <s v="N"/>
    <s v="N"/>
    <s v="N"/>
    <m/>
    <s v="length and weight samples from hatchery seapens right before release"/>
  </r>
  <r>
    <x v="0"/>
    <x v="1"/>
    <x v="60"/>
    <x v="35"/>
    <n v="163"/>
    <x v="2"/>
    <x v="1"/>
    <n v="64"/>
    <m/>
    <n v="2.4900000000000002"/>
    <x v="2"/>
    <m/>
    <s v="Y"/>
    <m/>
    <m/>
    <m/>
    <s v="N"/>
    <s v="N"/>
    <s v="N"/>
    <s v="N"/>
    <s v="N"/>
    <s v="N"/>
    <s v="N"/>
    <s v="N"/>
    <s v="N"/>
    <s v="N"/>
    <m/>
    <s v="length and weight samples from hatchery seapens right before release"/>
  </r>
  <r>
    <x v="0"/>
    <x v="1"/>
    <x v="60"/>
    <x v="35"/>
    <n v="163"/>
    <x v="2"/>
    <x v="1"/>
    <n v="87"/>
    <m/>
    <n v="7.85"/>
    <x v="2"/>
    <m/>
    <s v="Y"/>
    <m/>
    <m/>
    <m/>
    <s v="N"/>
    <s v="N"/>
    <s v="N"/>
    <s v="N"/>
    <s v="N"/>
    <s v="N"/>
    <s v="N"/>
    <s v="N"/>
    <s v="N"/>
    <s v="N"/>
    <m/>
    <s v="length and weight samples from hatchery seapens right before release"/>
  </r>
  <r>
    <x v="0"/>
    <x v="1"/>
    <x v="60"/>
    <x v="35"/>
    <n v="163"/>
    <x v="2"/>
    <x v="1"/>
    <n v="85"/>
    <m/>
    <n v="7.36"/>
    <x v="2"/>
    <m/>
    <s v="Y"/>
    <m/>
    <m/>
    <m/>
    <s v="N"/>
    <s v="N"/>
    <s v="N"/>
    <s v="N"/>
    <s v="N"/>
    <s v="N"/>
    <s v="N"/>
    <s v="N"/>
    <s v="N"/>
    <s v="N"/>
    <m/>
    <s v="length and weight samples from hatchery seapens right before release"/>
  </r>
  <r>
    <x v="0"/>
    <x v="1"/>
    <x v="60"/>
    <x v="35"/>
    <n v="163"/>
    <x v="2"/>
    <x v="1"/>
    <n v="84"/>
    <m/>
    <n v="6.69"/>
    <x v="2"/>
    <m/>
    <s v="Y"/>
    <m/>
    <m/>
    <m/>
    <s v="N"/>
    <s v="N"/>
    <s v="N"/>
    <s v="N"/>
    <s v="N"/>
    <s v="N"/>
    <s v="N"/>
    <s v="N"/>
    <s v="N"/>
    <s v="N"/>
    <m/>
    <s v="length and weight samples from hatchery seapens right before release; PEN - FISH IN BAG"/>
  </r>
  <r>
    <x v="0"/>
    <x v="1"/>
    <x v="60"/>
    <x v="35"/>
    <n v="163"/>
    <x v="2"/>
    <x v="1"/>
    <n v="80"/>
    <m/>
    <n v="5.33"/>
    <x v="2"/>
    <m/>
    <s v="Y"/>
    <m/>
    <m/>
    <m/>
    <s v="N"/>
    <s v="N"/>
    <s v="N"/>
    <s v="N"/>
    <s v="N"/>
    <s v="N"/>
    <s v="N"/>
    <s v="N"/>
    <s v="N"/>
    <s v="N"/>
    <m/>
    <s v="length and weight samples from hatchery seapens right before release"/>
  </r>
  <r>
    <x v="0"/>
    <x v="1"/>
    <x v="60"/>
    <x v="35"/>
    <n v="163"/>
    <x v="2"/>
    <x v="1"/>
    <n v="76"/>
    <m/>
    <n v="5.25"/>
    <x v="2"/>
    <m/>
    <s v="Y"/>
    <m/>
    <m/>
    <m/>
    <s v="N"/>
    <s v="N"/>
    <s v="N"/>
    <s v="N"/>
    <s v="N"/>
    <s v="N"/>
    <s v="N"/>
    <s v="N"/>
    <s v="N"/>
    <s v="N"/>
    <m/>
    <s v="length and weight samples from hatchery seapens right before release"/>
  </r>
  <r>
    <x v="0"/>
    <x v="1"/>
    <x v="60"/>
    <x v="35"/>
    <n v="163"/>
    <x v="2"/>
    <x v="1"/>
    <n v="79"/>
    <m/>
    <n v="5.8"/>
    <x v="2"/>
    <m/>
    <s v="Y"/>
    <m/>
    <m/>
    <m/>
    <s v="N"/>
    <s v="N"/>
    <s v="N"/>
    <s v="N"/>
    <s v="N"/>
    <s v="N"/>
    <s v="N"/>
    <s v="N"/>
    <s v="N"/>
    <s v="N"/>
    <m/>
    <s v="length and weight samples from hatchery seapens right before release"/>
  </r>
  <r>
    <x v="0"/>
    <x v="1"/>
    <x v="60"/>
    <x v="35"/>
    <n v="163"/>
    <x v="2"/>
    <x v="1"/>
    <n v="80"/>
    <m/>
    <n v="5.84"/>
    <x v="2"/>
    <m/>
    <s v="Y"/>
    <m/>
    <m/>
    <m/>
    <s v="N"/>
    <s v="N"/>
    <s v="N"/>
    <s v="N"/>
    <s v="N"/>
    <s v="N"/>
    <s v="N"/>
    <s v="N"/>
    <s v="N"/>
    <s v="N"/>
    <m/>
    <s v="length and weight samples from hatchery seapens right before release"/>
  </r>
  <r>
    <x v="0"/>
    <x v="1"/>
    <x v="60"/>
    <x v="35"/>
    <n v="163"/>
    <x v="2"/>
    <x v="1"/>
    <n v="71"/>
    <m/>
    <n v="4.26"/>
    <x v="2"/>
    <m/>
    <s v="Y"/>
    <m/>
    <m/>
    <m/>
    <s v="N"/>
    <s v="N"/>
    <s v="N"/>
    <s v="N"/>
    <s v="N"/>
    <s v="N"/>
    <s v="N"/>
    <s v="N"/>
    <s v="N"/>
    <s v="N"/>
    <m/>
    <s v="length and weight samples from hatchery seapens right before release"/>
  </r>
  <r>
    <x v="0"/>
    <x v="1"/>
    <x v="60"/>
    <x v="35"/>
    <n v="163"/>
    <x v="2"/>
    <x v="1"/>
    <n v="87"/>
    <m/>
    <n v="7.94"/>
    <x v="2"/>
    <m/>
    <s v="Y"/>
    <m/>
    <m/>
    <m/>
    <s v="N"/>
    <s v="N"/>
    <s v="N"/>
    <s v="N"/>
    <s v="N"/>
    <s v="N"/>
    <s v="N"/>
    <s v="N"/>
    <s v="N"/>
    <s v="N"/>
    <m/>
    <s v="length and weight samples from hatchery seapens right before release"/>
  </r>
  <r>
    <x v="0"/>
    <x v="1"/>
    <x v="60"/>
    <x v="35"/>
    <n v="163"/>
    <x v="2"/>
    <x v="1"/>
    <n v="77"/>
    <m/>
    <n v="5.67"/>
    <x v="2"/>
    <m/>
    <s v="Y"/>
    <m/>
    <m/>
    <m/>
    <s v="N"/>
    <s v="N"/>
    <s v="N"/>
    <s v="N"/>
    <s v="N"/>
    <s v="N"/>
    <s v="N"/>
    <s v="N"/>
    <s v="N"/>
    <s v="N"/>
    <m/>
    <s v="length and weight samples from hatchery seapens right before release"/>
  </r>
  <r>
    <x v="0"/>
    <x v="1"/>
    <x v="60"/>
    <x v="35"/>
    <n v="163"/>
    <x v="2"/>
    <x v="1"/>
    <n v="80"/>
    <m/>
    <n v="5.34"/>
    <x v="2"/>
    <m/>
    <s v="Y"/>
    <m/>
    <m/>
    <m/>
    <s v="N"/>
    <s v="N"/>
    <s v="N"/>
    <s v="N"/>
    <s v="N"/>
    <s v="N"/>
    <s v="N"/>
    <s v="N"/>
    <s v="N"/>
    <s v="N"/>
    <m/>
    <s v="length and weight samples from hatchery seapens right before release"/>
  </r>
  <r>
    <x v="0"/>
    <x v="1"/>
    <x v="60"/>
    <x v="35"/>
    <n v="163"/>
    <x v="2"/>
    <x v="1"/>
    <n v="67"/>
    <m/>
    <n v="3.56"/>
    <x v="2"/>
    <m/>
    <s v="Y"/>
    <m/>
    <m/>
    <m/>
    <s v="N"/>
    <s v="N"/>
    <s v="N"/>
    <s v="N"/>
    <s v="N"/>
    <s v="N"/>
    <s v="N"/>
    <s v="N"/>
    <s v="N"/>
    <s v="N"/>
    <m/>
    <s v="length and weight samples from hatchery seapens right before release"/>
  </r>
  <r>
    <x v="0"/>
    <x v="1"/>
    <x v="60"/>
    <x v="35"/>
    <n v="163"/>
    <x v="2"/>
    <x v="1"/>
    <n v="79"/>
    <m/>
    <n v="5.67"/>
    <x v="2"/>
    <m/>
    <s v="Y"/>
    <m/>
    <m/>
    <m/>
    <s v="N"/>
    <s v="N"/>
    <s v="N"/>
    <s v="N"/>
    <s v="N"/>
    <s v="N"/>
    <s v="N"/>
    <s v="N"/>
    <s v="N"/>
    <s v="N"/>
    <m/>
    <s v="length and weight samples from hatchery seapens right before release"/>
  </r>
  <r>
    <x v="0"/>
    <x v="1"/>
    <x v="60"/>
    <x v="35"/>
    <n v="163"/>
    <x v="2"/>
    <x v="1"/>
    <n v="76"/>
    <m/>
    <n v="4.6900000000000004"/>
    <x v="2"/>
    <m/>
    <s v="Y"/>
    <m/>
    <m/>
    <m/>
    <s v="N"/>
    <s v="N"/>
    <s v="N"/>
    <s v="N"/>
    <s v="N"/>
    <s v="N"/>
    <s v="N"/>
    <s v="N"/>
    <s v="N"/>
    <s v="N"/>
    <m/>
    <s v="length and weight samples from hatchery seapens right before release"/>
  </r>
  <r>
    <x v="0"/>
    <x v="1"/>
    <x v="60"/>
    <x v="35"/>
    <n v="163"/>
    <x v="2"/>
    <x v="1"/>
    <n v="74"/>
    <m/>
    <n v="4.6500000000000004"/>
    <x v="2"/>
    <m/>
    <s v="Y"/>
    <m/>
    <m/>
    <m/>
    <s v="N"/>
    <s v="N"/>
    <s v="N"/>
    <s v="N"/>
    <s v="N"/>
    <s v="N"/>
    <s v="N"/>
    <s v="N"/>
    <s v="N"/>
    <s v="N"/>
    <m/>
    <s v="length and weight samples from hatchery seapens right before release"/>
  </r>
  <r>
    <x v="0"/>
    <x v="1"/>
    <x v="60"/>
    <x v="35"/>
    <n v="163"/>
    <x v="2"/>
    <x v="1"/>
    <n v="77"/>
    <m/>
    <n v="5.0599999999999996"/>
    <x v="2"/>
    <m/>
    <s v="Y"/>
    <m/>
    <m/>
    <m/>
    <s v="N"/>
    <s v="N"/>
    <s v="N"/>
    <s v="N"/>
    <s v="N"/>
    <s v="N"/>
    <s v="N"/>
    <s v="N"/>
    <s v="N"/>
    <s v="N"/>
    <m/>
    <s v="length and weight samples from hatchery seapens right before release"/>
  </r>
  <r>
    <x v="0"/>
    <x v="1"/>
    <x v="60"/>
    <x v="35"/>
    <n v="163"/>
    <x v="2"/>
    <x v="1"/>
    <n v="77"/>
    <m/>
    <n v="5.05"/>
    <x v="2"/>
    <m/>
    <s v="Y"/>
    <m/>
    <m/>
    <m/>
    <s v="N"/>
    <s v="N"/>
    <s v="N"/>
    <s v="N"/>
    <s v="N"/>
    <s v="N"/>
    <s v="N"/>
    <s v="N"/>
    <s v="N"/>
    <s v="N"/>
    <m/>
    <s v="length and weight samples from hatchery seapens right before release"/>
  </r>
  <r>
    <x v="0"/>
    <x v="1"/>
    <x v="60"/>
    <x v="35"/>
    <n v="163"/>
    <x v="2"/>
    <x v="1"/>
    <n v="88"/>
    <m/>
    <n v="8.09"/>
    <x v="2"/>
    <m/>
    <s v="Y"/>
    <m/>
    <m/>
    <m/>
    <s v="N"/>
    <s v="N"/>
    <s v="N"/>
    <s v="N"/>
    <s v="N"/>
    <s v="N"/>
    <s v="N"/>
    <s v="N"/>
    <s v="N"/>
    <s v="N"/>
    <n v="0"/>
    <s v="length and weight samples from hatchery seapens right before release"/>
  </r>
  <r>
    <x v="0"/>
    <x v="0"/>
    <x v="61"/>
    <x v="36"/>
    <n v="166"/>
    <x v="1"/>
    <x v="1"/>
    <n v="96"/>
    <m/>
    <n v="9.0299999999999994"/>
    <x v="0"/>
    <m/>
    <s v="N"/>
    <m/>
    <m/>
    <m/>
    <s v="N"/>
    <s v="N"/>
    <s v="N"/>
    <s v="N"/>
    <s v="N"/>
    <s v="N"/>
    <s v="N"/>
    <s v="N"/>
    <s v="N"/>
    <s v="N"/>
    <m/>
    <m/>
  </r>
  <r>
    <x v="0"/>
    <x v="0"/>
    <x v="61"/>
    <x v="36"/>
    <n v="166"/>
    <x v="1"/>
    <x v="0"/>
    <n v="52"/>
    <m/>
    <n v="1.8"/>
    <x v="0"/>
    <m/>
    <s v="N"/>
    <m/>
    <m/>
    <m/>
    <s v="N"/>
    <s v="N"/>
    <s v="N"/>
    <s v="N"/>
    <s v="N"/>
    <s v="N"/>
    <s v="N"/>
    <s v="N"/>
    <s v="N"/>
    <s v="N"/>
    <m/>
    <m/>
  </r>
  <r>
    <x v="0"/>
    <x v="0"/>
    <x v="61"/>
    <x v="36"/>
    <n v="166"/>
    <x v="1"/>
    <x v="0"/>
    <n v="52"/>
    <m/>
    <n v="1.51"/>
    <x v="0"/>
    <m/>
    <s v="N"/>
    <m/>
    <m/>
    <m/>
    <s v="N"/>
    <s v="N"/>
    <s v="N"/>
    <s v="N"/>
    <s v="N"/>
    <s v="N"/>
    <s v="N"/>
    <s v="N"/>
    <s v="N"/>
    <s v="N"/>
    <m/>
    <m/>
  </r>
  <r>
    <x v="0"/>
    <x v="0"/>
    <x v="61"/>
    <x v="36"/>
    <n v="166"/>
    <x v="1"/>
    <x v="0"/>
    <n v="39"/>
    <m/>
    <n v="0.57999999999999996"/>
    <x v="0"/>
    <m/>
    <s v="N"/>
    <m/>
    <m/>
    <m/>
    <s v="N"/>
    <s v="N"/>
    <s v="N"/>
    <s v="N"/>
    <s v="N"/>
    <s v="N"/>
    <s v="N"/>
    <s v="N"/>
    <s v="N"/>
    <s v="N"/>
    <m/>
    <m/>
  </r>
  <r>
    <x v="0"/>
    <x v="0"/>
    <x v="61"/>
    <x v="36"/>
    <n v="166"/>
    <x v="1"/>
    <x v="0"/>
    <n v="36"/>
    <m/>
    <n v="0.36"/>
    <x v="0"/>
    <m/>
    <s v="N"/>
    <m/>
    <m/>
    <m/>
    <s v="N"/>
    <s v="N"/>
    <s v="N"/>
    <s v="N"/>
    <s v="N"/>
    <s v="N"/>
    <s v="N"/>
    <s v="N"/>
    <s v="N"/>
    <s v="N"/>
    <m/>
    <m/>
  </r>
  <r>
    <x v="0"/>
    <x v="0"/>
    <x v="61"/>
    <x v="36"/>
    <n v="166"/>
    <x v="1"/>
    <x v="0"/>
    <n v="53"/>
    <m/>
    <n v="1.58"/>
    <x v="0"/>
    <m/>
    <s v="N"/>
    <m/>
    <m/>
    <m/>
    <s v="N"/>
    <s v="N"/>
    <s v="N"/>
    <s v="N"/>
    <s v="N"/>
    <s v="N"/>
    <s v="N"/>
    <s v="N"/>
    <s v="N"/>
    <s v="N"/>
    <m/>
    <s v="scars on body, from trap?"/>
  </r>
  <r>
    <x v="0"/>
    <x v="0"/>
    <x v="61"/>
    <x v="36"/>
    <n v="166"/>
    <x v="1"/>
    <x v="0"/>
    <n v="51"/>
    <m/>
    <n v="1.46"/>
    <x v="0"/>
    <m/>
    <s v="N"/>
    <m/>
    <m/>
    <m/>
    <s v="N"/>
    <s v="N"/>
    <s v="N"/>
    <s v="N"/>
    <s v="N"/>
    <s v="N"/>
    <s v="N"/>
    <s v="N"/>
    <s v="N"/>
    <s v="N"/>
    <m/>
    <s v="scars on body, from trap?"/>
  </r>
  <r>
    <x v="0"/>
    <x v="0"/>
    <x v="61"/>
    <x v="36"/>
    <n v="166"/>
    <x v="1"/>
    <x v="0"/>
    <n v="53"/>
    <m/>
    <n v="1.63"/>
    <x v="0"/>
    <m/>
    <s v="N"/>
    <m/>
    <m/>
    <m/>
    <s v="N"/>
    <s v="N"/>
    <s v="N"/>
    <s v="N"/>
    <s v="N"/>
    <s v="N"/>
    <s v="N"/>
    <s v="N"/>
    <s v="N"/>
    <s v="N"/>
    <m/>
    <m/>
  </r>
  <r>
    <x v="0"/>
    <x v="0"/>
    <x v="61"/>
    <x v="36"/>
    <n v="166"/>
    <x v="1"/>
    <x v="0"/>
    <n v="36"/>
    <m/>
    <n v="0.42"/>
    <x v="0"/>
    <m/>
    <s v="N"/>
    <m/>
    <m/>
    <m/>
    <s v="N"/>
    <s v="N"/>
    <s v="N"/>
    <s v="N"/>
    <s v="N"/>
    <s v="N"/>
    <s v="N"/>
    <s v="N"/>
    <s v="N"/>
    <s v="N"/>
    <m/>
    <m/>
  </r>
  <r>
    <x v="0"/>
    <x v="0"/>
    <x v="61"/>
    <x v="36"/>
    <n v="166"/>
    <x v="1"/>
    <x v="0"/>
    <n v="55"/>
    <m/>
    <n v="1.82"/>
    <x v="0"/>
    <m/>
    <s v="N"/>
    <m/>
    <m/>
    <m/>
    <s v="N"/>
    <s v="N"/>
    <s v="N"/>
    <s v="N"/>
    <s v="N"/>
    <s v="N"/>
    <s v="N"/>
    <s v="N"/>
    <s v="N"/>
    <s v="N"/>
    <m/>
    <m/>
  </r>
  <r>
    <x v="0"/>
    <x v="0"/>
    <x v="61"/>
    <x v="36"/>
    <n v="166"/>
    <x v="1"/>
    <x v="0"/>
    <n v="55"/>
    <m/>
    <n v="1.65"/>
    <x v="0"/>
    <m/>
    <s v="N"/>
    <m/>
    <m/>
    <m/>
    <s v="N"/>
    <s v="N"/>
    <s v="N"/>
    <s v="N"/>
    <s v="N"/>
    <s v="N"/>
    <s v="N"/>
    <s v="N"/>
    <s v="N"/>
    <s v="N"/>
    <m/>
    <m/>
  </r>
  <r>
    <x v="0"/>
    <x v="0"/>
    <x v="61"/>
    <x v="36"/>
    <n v="166"/>
    <x v="1"/>
    <x v="0"/>
    <n v="54"/>
    <m/>
    <n v="1.71"/>
    <x v="0"/>
    <m/>
    <s v="N"/>
    <m/>
    <m/>
    <m/>
    <s v="N"/>
    <s v="N"/>
    <s v="N"/>
    <s v="N"/>
    <s v="N"/>
    <s v="N"/>
    <s v="N"/>
    <s v="N"/>
    <s v="N"/>
    <s v="N"/>
    <m/>
    <s v="scars on body, from trap?"/>
  </r>
  <r>
    <x v="0"/>
    <x v="0"/>
    <x v="61"/>
    <x v="36"/>
    <n v="166"/>
    <x v="1"/>
    <x v="0"/>
    <n v="52"/>
    <m/>
    <n v="1.61"/>
    <x v="0"/>
    <m/>
    <s v="N"/>
    <m/>
    <m/>
    <m/>
    <s v="N"/>
    <s v="N"/>
    <s v="N"/>
    <s v="N"/>
    <s v="N"/>
    <s v="N"/>
    <s v="N"/>
    <s v="N"/>
    <s v="N"/>
    <s v="N"/>
    <m/>
    <m/>
  </r>
  <r>
    <x v="0"/>
    <x v="0"/>
    <x v="61"/>
    <x v="36"/>
    <n v="166"/>
    <x v="1"/>
    <x v="0"/>
    <n v="37"/>
    <m/>
    <n v="0.46"/>
    <x v="0"/>
    <m/>
    <s v="N"/>
    <m/>
    <m/>
    <m/>
    <s v="N"/>
    <s v="N"/>
    <s v="N"/>
    <s v="N"/>
    <s v="N"/>
    <s v="N"/>
    <s v="N"/>
    <s v="N"/>
    <s v="N"/>
    <s v="N"/>
    <m/>
    <m/>
  </r>
  <r>
    <x v="0"/>
    <x v="0"/>
    <x v="61"/>
    <x v="36"/>
    <n v="166"/>
    <x v="1"/>
    <x v="0"/>
    <n v="38"/>
    <m/>
    <n v="0.49"/>
    <x v="0"/>
    <m/>
    <s v="N"/>
    <m/>
    <m/>
    <m/>
    <s v="N"/>
    <s v="N"/>
    <s v="N"/>
    <s v="N"/>
    <s v="N"/>
    <s v="N"/>
    <s v="N"/>
    <s v="N"/>
    <s v="N"/>
    <s v="N"/>
    <m/>
    <m/>
  </r>
  <r>
    <x v="0"/>
    <x v="0"/>
    <x v="61"/>
    <x v="36"/>
    <n v="166"/>
    <x v="1"/>
    <x v="0"/>
    <n v="33"/>
    <m/>
    <n v="0.3"/>
    <x v="0"/>
    <m/>
    <s v="N"/>
    <m/>
    <m/>
    <m/>
    <s v="N"/>
    <s v="N"/>
    <s v="N"/>
    <s v="N"/>
    <s v="N"/>
    <s v="N"/>
    <s v="N"/>
    <s v="N"/>
    <s v="N"/>
    <s v="N"/>
    <m/>
    <m/>
  </r>
  <r>
    <x v="0"/>
    <x v="0"/>
    <x v="61"/>
    <x v="36"/>
    <n v="166"/>
    <x v="1"/>
    <x v="0"/>
    <n v="36"/>
    <m/>
    <n v="0.42"/>
    <x v="0"/>
    <m/>
    <s v="N"/>
    <m/>
    <m/>
    <m/>
    <s v="N"/>
    <s v="N"/>
    <s v="N"/>
    <s v="N"/>
    <s v="N"/>
    <s v="N"/>
    <s v="N"/>
    <s v="N"/>
    <s v="N"/>
    <s v="N"/>
    <m/>
    <m/>
  </r>
  <r>
    <x v="0"/>
    <x v="0"/>
    <x v="61"/>
    <x v="36"/>
    <n v="166"/>
    <x v="1"/>
    <x v="0"/>
    <n v="49"/>
    <m/>
    <n v="1.18"/>
    <x v="0"/>
    <m/>
    <s v="N"/>
    <m/>
    <m/>
    <m/>
    <s v="N"/>
    <s v="N"/>
    <s v="N"/>
    <s v="N"/>
    <s v="N"/>
    <s v="N"/>
    <s v="N"/>
    <s v="N"/>
    <s v="N"/>
    <s v="N"/>
    <m/>
    <m/>
  </r>
  <r>
    <x v="0"/>
    <x v="0"/>
    <x v="61"/>
    <x v="36"/>
    <n v="166"/>
    <x v="1"/>
    <x v="0"/>
    <n v="64"/>
    <m/>
    <n v="2.67"/>
    <x v="0"/>
    <m/>
    <s v="N"/>
    <m/>
    <m/>
    <m/>
    <s v="N"/>
    <s v="N"/>
    <s v="N"/>
    <s v="N"/>
    <s v="N"/>
    <s v="N"/>
    <s v="N"/>
    <s v="N"/>
    <s v="N"/>
    <s v="N"/>
    <m/>
    <m/>
  </r>
  <r>
    <x v="0"/>
    <x v="0"/>
    <x v="61"/>
    <x v="36"/>
    <n v="166"/>
    <x v="1"/>
    <x v="0"/>
    <n v="48"/>
    <m/>
    <n v="1.08"/>
    <x v="0"/>
    <m/>
    <s v="N"/>
    <m/>
    <m/>
    <m/>
    <s v="N"/>
    <s v="N"/>
    <s v="N"/>
    <s v="N"/>
    <s v="N"/>
    <s v="N"/>
    <s v="N"/>
    <s v="N"/>
    <s v="N"/>
    <s v="N"/>
    <m/>
    <m/>
  </r>
  <r>
    <x v="0"/>
    <x v="0"/>
    <x v="61"/>
    <x v="36"/>
    <n v="166"/>
    <x v="1"/>
    <x v="0"/>
    <n v="52"/>
    <m/>
    <n v="1.48"/>
    <x v="0"/>
    <m/>
    <s v="N"/>
    <m/>
    <m/>
    <m/>
    <s v="N"/>
    <s v="N"/>
    <s v="N"/>
    <s v="N"/>
    <s v="N"/>
    <s v="N"/>
    <s v="N"/>
    <s v="N"/>
    <s v="N"/>
    <s v="N"/>
    <m/>
    <m/>
  </r>
  <r>
    <x v="0"/>
    <x v="0"/>
    <x v="61"/>
    <x v="36"/>
    <n v="166"/>
    <x v="1"/>
    <x v="0"/>
    <n v="55"/>
    <m/>
    <n v="1.8"/>
    <x v="0"/>
    <m/>
    <s v="N"/>
    <m/>
    <m/>
    <m/>
    <s v="N"/>
    <s v="N"/>
    <s v="N"/>
    <s v="N"/>
    <s v="N"/>
    <s v="N"/>
    <s v="N"/>
    <s v="N"/>
    <s v="N"/>
    <s v="N"/>
    <m/>
    <m/>
  </r>
  <r>
    <x v="0"/>
    <x v="0"/>
    <x v="61"/>
    <x v="36"/>
    <n v="166"/>
    <x v="1"/>
    <x v="0"/>
    <n v="47"/>
    <m/>
    <n v="0.96"/>
    <x v="0"/>
    <m/>
    <s v="N"/>
    <m/>
    <m/>
    <m/>
    <s v="N"/>
    <s v="N"/>
    <s v="N"/>
    <s v="N"/>
    <s v="N"/>
    <s v="N"/>
    <s v="N"/>
    <s v="N"/>
    <s v="N"/>
    <s v="N"/>
    <m/>
    <m/>
  </r>
  <r>
    <x v="0"/>
    <x v="0"/>
    <x v="61"/>
    <x v="36"/>
    <n v="166"/>
    <x v="1"/>
    <x v="0"/>
    <n v="57"/>
    <m/>
    <n v="1.91"/>
    <x v="0"/>
    <m/>
    <s v="N"/>
    <m/>
    <m/>
    <m/>
    <s v="N"/>
    <s v="N"/>
    <s v="N"/>
    <s v="N"/>
    <s v="N"/>
    <s v="N"/>
    <s v="N"/>
    <s v="N"/>
    <s v="N"/>
    <s v="N"/>
    <m/>
    <m/>
  </r>
  <r>
    <x v="0"/>
    <x v="0"/>
    <x v="61"/>
    <x v="36"/>
    <n v="166"/>
    <x v="1"/>
    <x v="0"/>
    <n v="57"/>
    <m/>
    <n v="1.97"/>
    <x v="0"/>
    <m/>
    <s v="N"/>
    <m/>
    <m/>
    <m/>
    <s v="N"/>
    <s v="N"/>
    <s v="N"/>
    <s v="N"/>
    <s v="N"/>
    <s v="N"/>
    <s v="N"/>
    <s v="N"/>
    <s v="N"/>
    <s v="N"/>
    <m/>
    <m/>
  </r>
  <r>
    <x v="0"/>
    <x v="0"/>
    <x v="61"/>
    <x v="36"/>
    <n v="166"/>
    <x v="1"/>
    <x v="0"/>
    <n v="58"/>
    <m/>
    <n v="2.06"/>
    <x v="0"/>
    <m/>
    <s v="N"/>
    <m/>
    <m/>
    <m/>
    <s v="N"/>
    <s v="N"/>
    <s v="N"/>
    <s v="N"/>
    <s v="N"/>
    <s v="N"/>
    <s v="N"/>
    <s v="N"/>
    <s v="N"/>
    <s v="N"/>
    <m/>
    <m/>
  </r>
  <r>
    <x v="0"/>
    <x v="0"/>
    <x v="61"/>
    <x v="36"/>
    <n v="166"/>
    <x v="1"/>
    <x v="0"/>
    <n v="60"/>
    <m/>
    <n v="2.2400000000000002"/>
    <x v="0"/>
    <m/>
    <s v="N"/>
    <m/>
    <m/>
    <m/>
    <s v="N"/>
    <s v="N"/>
    <s v="N"/>
    <s v="N"/>
    <s v="N"/>
    <s v="N"/>
    <s v="N"/>
    <s v="N"/>
    <s v="N"/>
    <s v="N"/>
    <m/>
    <m/>
  </r>
  <r>
    <x v="0"/>
    <x v="0"/>
    <x v="61"/>
    <x v="36"/>
    <n v="166"/>
    <x v="1"/>
    <x v="0"/>
    <n v="49"/>
    <m/>
    <n v="1.19"/>
    <x v="0"/>
    <m/>
    <s v="N"/>
    <m/>
    <m/>
    <m/>
    <s v="N"/>
    <s v="N"/>
    <s v="N"/>
    <s v="N"/>
    <s v="N"/>
    <s v="N"/>
    <s v="N"/>
    <s v="N"/>
    <s v="N"/>
    <s v="N"/>
    <m/>
    <m/>
  </r>
  <r>
    <x v="0"/>
    <x v="0"/>
    <x v="61"/>
    <x v="36"/>
    <n v="166"/>
    <x v="1"/>
    <x v="0"/>
    <n v="38"/>
    <m/>
    <n v="0.46"/>
    <x v="0"/>
    <m/>
    <s v="N"/>
    <m/>
    <m/>
    <m/>
    <s v="N"/>
    <s v="N"/>
    <s v="N"/>
    <s v="N"/>
    <s v="N"/>
    <s v="N"/>
    <s v="N"/>
    <s v="N"/>
    <s v="N"/>
    <s v="N"/>
    <m/>
    <m/>
  </r>
  <r>
    <x v="0"/>
    <x v="0"/>
    <x v="61"/>
    <x v="36"/>
    <n v="166"/>
    <x v="1"/>
    <x v="0"/>
    <n v="36"/>
    <m/>
    <n v="0.32"/>
    <x v="0"/>
    <m/>
    <s v="N"/>
    <m/>
    <m/>
    <m/>
    <s v="N"/>
    <s v="N"/>
    <s v="N"/>
    <s v="N"/>
    <s v="N"/>
    <s v="N"/>
    <s v="N"/>
    <s v="N"/>
    <s v="N"/>
    <s v="N"/>
    <m/>
    <m/>
  </r>
  <r>
    <x v="0"/>
    <x v="0"/>
    <x v="61"/>
    <x v="36"/>
    <n v="166"/>
    <x v="1"/>
    <x v="0"/>
    <n v="55"/>
    <m/>
    <n v="1.8"/>
    <x v="0"/>
    <m/>
    <s v="N"/>
    <m/>
    <m/>
    <m/>
    <s v="N"/>
    <s v="N"/>
    <s v="N"/>
    <s v="N"/>
    <s v="N"/>
    <s v="N"/>
    <s v="N"/>
    <s v="N"/>
    <s v="N"/>
    <s v="N"/>
    <m/>
    <m/>
  </r>
  <r>
    <x v="0"/>
    <x v="0"/>
    <x v="61"/>
    <x v="36"/>
    <n v="166"/>
    <x v="4"/>
    <x v="4"/>
    <n v="109"/>
    <m/>
    <n v="12.12"/>
    <x v="0"/>
    <m/>
    <s v="N"/>
    <m/>
    <m/>
    <m/>
    <s v="N"/>
    <s v="N"/>
    <s v="N"/>
    <s v="N"/>
    <s v="N"/>
    <s v="N"/>
    <s v="N"/>
    <s v="N"/>
    <s v="N"/>
    <s v="N"/>
    <m/>
    <m/>
  </r>
  <r>
    <x v="0"/>
    <x v="6"/>
    <x v="62"/>
    <x v="36"/>
    <n v="166"/>
    <x v="2"/>
    <x v="1"/>
    <n v="65"/>
    <n v="10"/>
    <n v="2.5299999999999998"/>
    <x v="1"/>
    <m/>
    <s v="U"/>
    <m/>
    <s v="Q1206"/>
    <s v="Q1206"/>
    <s v="Y"/>
    <s v="N"/>
    <s v="N"/>
    <s v="N"/>
    <s v="N"/>
    <s v="N"/>
    <s v="N"/>
    <s v="N"/>
    <s v="N"/>
    <s v="N"/>
    <m/>
    <s v="clip status not checked"/>
  </r>
  <r>
    <x v="0"/>
    <x v="6"/>
    <x v="63"/>
    <x v="36"/>
    <n v="166"/>
    <x v="2"/>
    <x v="1"/>
    <n v="66"/>
    <n v="14"/>
    <n v="2.89"/>
    <x v="1"/>
    <m/>
    <s v="U"/>
    <m/>
    <s v="Q1207"/>
    <s v="Q1207"/>
    <s v="Y"/>
    <s v="N"/>
    <s v="N"/>
    <s v="N"/>
    <s v="N"/>
    <s v="N"/>
    <s v="N"/>
    <s v="N"/>
    <s v="N"/>
    <s v="N"/>
    <m/>
    <s v="clip status not checked"/>
  </r>
  <r>
    <x v="0"/>
    <x v="6"/>
    <x v="63"/>
    <x v="36"/>
    <n v="166"/>
    <x v="2"/>
    <x v="1"/>
    <n v="69"/>
    <n v="14"/>
    <n v="2.95"/>
    <x v="1"/>
    <m/>
    <s v="U"/>
    <m/>
    <s v="Q1208"/>
    <s v="Q1208"/>
    <s v="Y"/>
    <s v="N"/>
    <s v="N"/>
    <s v="N"/>
    <s v="N"/>
    <s v="N"/>
    <s v="N"/>
    <s v="N"/>
    <s v="N"/>
    <s v="N"/>
    <m/>
    <s v="clip status not checked"/>
  </r>
  <r>
    <x v="0"/>
    <x v="6"/>
    <x v="63"/>
    <x v="36"/>
    <n v="166"/>
    <x v="2"/>
    <x v="1"/>
    <n v="69"/>
    <n v="14"/>
    <n v="3.33"/>
    <x v="1"/>
    <m/>
    <s v="U"/>
    <m/>
    <s v="Q1209"/>
    <s v="Q1209"/>
    <s v="Y"/>
    <s v="N"/>
    <s v="N"/>
    <s v="N"/>
    <s v="N"/>
    <s v="N"/>
    <s v="N"/>
    <s v="N"/>
    <s v="N"/>
    <s v="N"/>
    <m/>
    <s v="clip status not checked"/>
  </r>
  <r>
    <x v="0"/>
    <x v="6"/>
    <x v="63"/>
    <x v="36"/>
    <n v="166"/>
    <x v="2"/>
    <x v="1"/>
    <n v="65"/>
    <n v="13"/>
    <n v="2.91"/>
    <x v="1"/>
    <m/>
    <s v="U"/>
    <m/>
    <s v="Q1210"/>
    <s v="Q1210"/>
    <s v="Y"/>
    <s v="N"/>
    <s v="N"/>
    <s v="N"/>
    <s v="N"/>
    <s v="N"/>
    <s v="N"/>
    <s v="N"/>
    <s v="N"/>
    <s v="N"/>
    <m/>
    <s v="clip status not checked"/>
  </r>
  <r>
    <x v="0"/>
    <x v="6"/>
    <x v="63"/>
    <x v="36"/>
    <n v="166"/>
    <x v="2"/>
    <x v="1"/>
    <n v="61"/>
    <n v="11"/>
    <n v="2.19"/>
    <x v="1"/>
    <m/>
    <s v="U"/>
    <m/>
    <s v="Q1211"/>
    <s v="Q1211"/>
    <s v="Y"/>
    <s v="N"/>
    <s v="N"/>
    <s v="N"/>
    <s v="N"/>
    <s v="N"/>
    <s v="N"/>
    <s v="N"/>
    <s v="N"/>
    <s v="N"/>
    <m/>
    <s v="clip status not checked"/>
  </r>
  <r>
    <x v="0"/>
    <x v="6"/>
    <x v="64"/>
    <x v="36"/>
    <n v="166"/>
    <x v="2"/>
    <x v="1"/>
    <n v="71"/>
    <n v="13"/>
    <n v="3.39"/>
    <x v="1"/>
    <m/>
    <s v="U"/>
    <m/>
    <s v="Q1212"/>
    <s v="Q1212"/>
    <s v="Y"/>
    <s v="N"/>
    <s v="N"/>
    <s v="N"/>
    <s v="N"/>
    <s v="N"/>
    <s v="N"/>
    <s v="N"/>
    <s v="N"/>
    <s v="N"/>
    <m/>
    <s v="clip status not checked"/>
  </r>
  <r>
    <x v="0"/>
    <x v="6"/>
    <x v="64"/>
    <x v="36"/>
    <n v="166"/>
    <x v="2"/>
    <x v="1"/>
    <n v="70"/>
    <n v="13"/>
    <n v="3.57"/>
    <x v="1"/>
    <m/>
    <s v="U"/>
    <m/>
    <s v="Q1213"/>
    <s v="Q1213"/>
    <s v="Y"/>
    <s v="N"/>
    <s v="N"/>
    <s v="N"/>
    <s v="N"/>
    <s v="N"/>
    <s v="N"/>
    <s v="N"/>
    <s v="N"/>
    <s v="N"/>
    <m/>
    <s v="clip status not checked"/>
  </r>
  <r>
    <x v="0"/>
    <x v="6"/>
    <x v="64"/>
    <x v="36"/>
    <n v="166"/>
    <x v="2"/>
    <x v="1"/>
    <n v="65"/>
    <n v="13"/>
    <n v="3.11"/>
    <x v="1"/>
    <m/>
    <s v="U"/>
    <m/>
    <s v="Q1214"/>
    <s v="Q1214"/>
    <s v="Y"/>
    <s v="N"/>
    <s v="N"/>
    <s v="N"/>
    <s v="N"/>
    <s v="N"/>
    <s v="N"/>
    <s v="N"/>
    <s v="N"/>
    <s v="N"/>
    <m/>
    <s v="clip status not checked"/>
  </r>
  <r>
    <x v="0"/>
    <x v="6"/>
    <x v="64"/>
    <x v="36"/>
    <n v="166"/>
    <x v="2"/>
    <x v="1"/>
    <n v="55"/>
    <n v="11"/>
    <n v="2.61"/>
    <x v="1"/>
    <m/>
    <s v="U"/>
    <m/>
    <s v="Q1215"/>
    <s v="Q1215"/>
    <s v="Y"/>
    <s v="N"/>
    <s v="N"/>
    <s v="N"/>
    <s v="N"/>
    <s v="N"/>
    <s v="N"/>
    <s v="N"/>
    <s v="N"/>
    <s v="N"/>
    <m/>
    <s v="clip status not checked"/>
  </r>
  <r>
    <x v="0"/>
    <x v="0"/>
    <x v="65"/>
    <x v="37"/>
    <n v="167"/>
    <x v="5"/>
    <x v="4"/>
    <n v="51"/>
    <m/>
    <n v="1.68"/>
    <x v="0"/>
    <m/>
    <s v="N"/>
    <m/>
    <m/>
    <m/>
    <s v="N"/>
    <s v="N"/>
    <s v="N"/>
    <s v="N"/>
    <s v="N"/>
    <s v="N"/>
    <s v="N"/>
    <s v="N"/>
    <s v="N"/>
    <s v="N"/>
    <m/>
    <m/>
  </r>
  <r>
    <x v="0"/>
    <x v="0"/>
    <x v="65"/>
    <x v="37"/>
    <n v="167"/>
    <x v="5"/>
    <x v="4"/>
    <n v="30"/>
    <m/>
    <n v="0.52"/>
    <x v="0"/>
    <m/>
    <s v="N"/>
    <m/>
    <m/>
    <m/>
    <s v="N"/>
    <s v="N"/>
    <s v="N"/>
    <s v="N"/>
    <s v="N"/>
    <s v="N"/>
    <s v="N"/>
    <s v="N"/>
    <s v="N"/>
    <s v="N"/>
    <m/>
    <m/>
  </r>
  <r>
    <x v="0"/>
    <x v="0"/>
    <x v="65"/>
    <x v="37"/>
    <n v="167"/>
    <x v="1"/>
    <x v="0"/>
    <n v="53"/>
    <m/>
    <n v="1.61"/>
    <x v="0"/>
    <m/>
    <s v="N"/>
    <m/>
    <m/>
    <m/>
    <s v="N"/>
    <s v="N"/>
    <s v="N"/>
    <s v="N"/>
    <s v="N"/>
    <s v="N"/>
    <s v="N"/>
    <s v="N"/>
    <s v="N"/>
    <s v="N"/>
    <m/>
    <s v="Mort"/>
  </r>
  <r>
    <x v="0"/>
    <x v="0"/>
    <x v="65"/>
    <x v="37"/>
    <n v="167"/>
    <x v="1"/>
    <x v="0"/>
    <n v="53"/>
    <m/>
    <n v="1.7"/>
    <x v="0"/>
    <m/>
    <s v="N"/>
    <m/>
    <m/>
    <m/>
    <s v="N"/>
    <s v="N"/>
    <s v="N"/>
    <s v="N"/>
    <s v="N"/>
    <s v="N"/>
    <s v="N"/>
    <s v="N"/>
    <s v="N"/>
    <s v="N"/>
    <m/>
    <s v="Mort"/>
  </r>
  <r>
    <x v="0"/>
    <x v="0"/>
    <x v="65"/>
    <x v="37"/>
    <n v="167"/>
    <x v="1"/>
    <x v="0"/>
    <n v="53"/>
    <m/>
    <n v="1.55"/>
    <x v="0"/>
    <m/>
    <s v="N"/>
    <m/>
    <m/>
    <m/>
    <s v="N"/>
    <s v="N"/>
    <s v="N"/>
    <s v="N"/>
    <s v="N"/>
    <s v="N"/>
    <s v="N"/>
    <s v="N"/>
    <s v="N"/>
    <s v="N"/>
    <m/>
    <m/>
  </r>
  <r>
    <x v="0"/>
    <x v="0"/>
    <x v="65"/>
    <x v="37"/>
    <n v="167"/>
    <x v="1"/>
    <x v="0"/>
    <n v="44"/>
    <m/>
    <n v="0.76"/>
    <x v="0"/>
    <m/>
    <s v="N"/>
    <m/>
    <m/>
    <m/>
    <s v="N"/>
    <s v="N"/>
    <s v="N"/>
    <s v="N"/>
    <s v="N"/>
    <s v="N"/>
    <s v="N"/>
    <s v="N"/>
    <s v="N"/>
    <s v="N"/>
    <m/>
    <m/>
  </r>
  <r>
    <x v="0"/>
    <x v="0"/>
    <x v="65"/>
    <x v="37"/>
    <n v="167"/>
    <x v="1"/>
    <x v="0"/>
    <n v="44"/>
    <m/>
    <n v="0.76"/>
    <x v="0"/>
    <m/>
    <s v="N"/>
    <m/>
    <m/>
    <m/>
    <s v="N"/>
    <s v="N"/>
    <s v="N"/>
    <s v="N"/>
    <s v="N"/>
    <s v="N"/>
    <s v="N"/>
    <s v="N"/>
    <s v="N"/>
    <s v="N"/>
    <m/>
    <m/>
  </r>
  <r>
    <x v="0"/>
    <x v="0"/>
    <x v="65"/>
    <x v="37"/>
    <n v="167"/>
    <x v="1"/>
    <x v="0"/>
    <n v="39"/>
    <m/>
    <n v="0.49"/>
    <x v="0"/>
    <m/>
    <s v="N"/>
    <m/>
    <m/>
    <m/>
    <s v="N"/>
    <s v="N"/>
    <s v="N"/>
    <s v="N"/>
    <s v="N"/>
    <s v="N"/>
    <s v="N"/>
    <s v="N"/>
    <s v="N"/>
    <s v="N"/>
    <m/>
    <m/>
  </r>
  <r>
    <x v="0"/>
    <x v="0"/>
    <x v="65"/>
    <x v="37"/>
    <n v="167"/>
    <x v="1"/>
    <x v="0"/>
    <n v="39"/>
    <m/>
    <n v="0.56000000000000005"/>
    <x v="0"/>
    <m/>
    <s v="N"/>
    <m/>
    <m/>
    <m/>
    <s v="N"/>
    <s v="N"/>
    <s v="N"/>
    <s v="N"/>
    <s v="N"/>
    <s v="N"/>
    <s v="N"/>
    <s v="N"/>
    <s v="N"/>
    <s v="N"/>
    <m/>
    <m/>
  </r>
  <r>
    <x v="0"/>
    <x v="0"/>
    <x v="65"/>
    <x v="37"/>
    <n v="167"/>
    <x v="1"/>
    <x v="0"/>
    <n v="36"/>
    <m/>
    <n v="0.32"/>
    <x v="0"/>
    <m/>
    <s v="N"/>
    <m/>
    <m/>
    <m/>
    <s v="N"/>
    <s v="N"/>
    <s v="N"/>
    <s v="N"/>
    <s v="N"/>
    <s v="N"/>
    <s v="N"/>
    <s v="N"/>
    <s v="N"/>
    <s v="N"/>
    <m/>
    <m/>
  </r>
  <r>
    <x v="0"/>
    <x v="0"/>
    <x v="65"/>
    <x v="37"/>
    <n v="167"/>
    <x v="1"/>
    <x v="0"/>
    <n v="44"/>
    <m/>
    <n v="0.76"/>
    <x v="0"/>
    <m/>
    <s v="N"/>
    <m/>
    <m/>
    <m/>
    <s v="N"/>
    <s v="N"/>
    <s v="N"/>
    <s v="N"/>
    <s v="N"/>
    <s v="N"/>
    <s v="N"/>
    <s v="N"/>
    <s v="N"/>
    <s v="N"/>
    <m/>
    <m/>
  </r>
  <r>
    <x v="0"/>
    <x v="0"/>
    <x v="65"/>
    <x v="37"/>
    <n v="167"/>
    <x v="1"/>
    <x v="0"/>
    <n v="40"/>
    <m/>
    <n v="0.57999999999999996"/>
    <x v="0"/>
    <m/>
    <s v="N"/>
    <m/>
    <m/>
    <m/>
    <s v="N"/>
    <s v="N"/>
    <s v="N"/>
    <s v="N"/>
    <s v="N"/>
    <s v="N"/>
    <s v="N"/>
    <s v="N"/>
    <s v="N"/>
    <s v="N"/>
    <m/>
    <m/>
  </r>
  <r>
    <x v="0"/>
    <x v="0"/>
    <x v="65"/>
    <x v="37"/>
    <n v="167"/>
    <x v="1"/>
    <x v="0"/>
    <n v="35"/>
    <m/>
    <n v="0.32"/>
    <x v="0"/>
    <m/>
    <s v="N"/>
    <m/>
    <m/>
    <m/>
    <s v="N"/>
    <s v="N"/>
    <s v="N"/>
    <s v="N"/>
    <s v="N"/>
    <s v="N"/>
    <s v="N"/>
    <s v="N"/>
    <s v="N"/>
    <s v="N"/>
    <m/>
    <m/>
  </r>
  <r>
    <x v="0"/>
    <x v="0"/>
    <x v="65"/>
    <x v="37"/>
    <n v="167"/>
    <x v="1"/>
    <x v="0"/>
    <n v="40"/>
    <m/>
    <n v="0.61"/>
    <x v="0"/>
    <m/>
    <s v="N"/>
    <m/>
    <m/>
    <m/>
    <s v="N"/>
    <s v="N"/>
    <s v="N"/>
    <s v="N"/>
    <s v="N"/>
    <s v="N"/>
    <s v="N"/>
    <s v="N"/>
    <s v="N"/>
    <s v="N"/>
    <m/>
    <m/>
  </r>
  <r>
    <x v="0"/>
    <x v="0"/>
    <x v="65"/>
    <x v="37"/>
    <n v="167"/>
    <x v="1"/>
    <x v="0"/>
    <n v="55"/>
    <m/>
    <n v="1.8"/>
    <x v="0"/>
    <m/>
    <s v="N"/>
    <m/>
    <m/>
    <m/>
    <s v="N"/>
    <s v="N"/>
    <s v="N"/>
    <s v="N"/>
    <s v="N"/>
    <s v="N"/>
    <s v="N"/>
    <s v="N"/>
    <s v="N"/>
    <s v="N"/>
    <m/>
    <m/>
  </r>
  <r>
    <x v="0"/>
    <x v="0"/>
    <x v="65"/>
    <x v="37"/>
    <n v="167"/>
    <x v="1"/>
    <x v="0"/>
    <n v="45"/>
    <m/>
    <n v="0.75"/>
    <x v="0"/>
    <m/>
    <s v="N"/>
    <m/>
    <m/>
    <m/>
    <s v="N"/>
    <s v="N"/>
    <s v="N"/>
    <s v="N"/>
    <s v="N"/>
    <s v="N"/>
    <s v="N"/>
    <s v="N"/>
    <s v="N"/>
    <s v="N"/>
    <m/>
    <m/>
  </r>
  <r>
    <x v="0"/>
    <x v="0"/>
    <x v="65"/>
    <x v="37"/>
    <n v="167"/>
    <x v="1"/>
    <x v="0"/>
    <n v="39"/>
    <m/>
    <n v="0.46"/>
    <x v="0"/>
    <m/>
    <s v="N"/>
    <m/>
    <m/>
    <m/>
    <s v="N"/>
    <s v="N"/>
    <s v="N"/>
    <s v="N"/>
    <s v="N"/>
    <s v="N"/>
    <s v="N"/>
    <s v="N"/>
    <s v="N"/>
    <s v="N"/>
    <m/>
    <m/>
  </r>
  <r>
    <x v="0"/>
    <x v="0"/>
    <x v="65"/>
    <x v="37"/>
    <n v="167"/>
    <x v="1"/>
    <x v="0"/>
    <n v="37"/>
    <m/>
    <n v="0.43"/>
    <x v="0"/>
    <m/>
    <s v="N"/>
    <m/>
    <m/>
    <m/>
    <s v="N"/>
    <s v="N"/>
    <s v="N"/>
    <s v="N"/>
    <s v="N"/>
    <s v="N"/>
    <s v="N"/>
    <s v="N"/>
    <s v="N"/>
    <s v="N"/>
    <m/>
    <m/>
  </r>
  <r>
    <x v="0"/>
    <x v="0"/>
    <x v="65"/>
    <x v="37"/>
    <n v="167"/>
    <x v="1"/>
    <x v="0"/>
    <n v="45"/>
    <m/>
    <n v="0.77"/>
    <x v="0"/>
    <m/>
    <s v="N"/>
    <m/>
    <m/>
    <m/>
    <s v="N"/>
    <s v="N"/>
    <s v="N"/>
    <s v="N"/>
    <s v="N"/>
    <s v="N"/>
    <s v="N"/>
    <s v="N"/>
    <s v="N"/>
    <s v="N"/>
    <m/>
    <m/>
  </r>
  <r>
    <x v="0"/>
    <x v="0"/>
    <x v="65"/>
    <x v="37"/>
    <n v="167"/>
    <x v="1"/>
    <x v="0"/>
    <n v="39"/>
    <m/>
    <n v="0.39"/>
    <x v="0"/>
    <m/>
    <s v="N"/>
    <m/>
    <m/>
    <m/>
    <s v="N"/>
    <s v="N"/>
    <s v="N"/>
    <s v="N"/>
    <s v="N"/>
    <s v="N"/>
    <s v="N"/>
    <s v="N"/>
    <s v="N"/>
    <s v="N"/>
    <m/>
    <m/>
  </r>
  <r>
    <x v="0"/>
    <x v="0"/>
    <x v="65"/>
    <x v="37"/>
    <n v="167"/>
    <x v="1"/>
    <x v="0"/>
    <n v="54"/>
    <m/>
    <n v="1.66"/>
    <x v="0"/>
    <m/>
    <s v="N"/>
    <m/>
    <m/>
    <m/>
    <s v="N"/>
    <s v="N"/>
    <s v="N"/>
    <s v="N"/>
    <s v="N"/>
    <s v="N"/>
    <s v="N"/>
    <s v="N"/>
    <s v="N"/>
    <s v="N"/>
    <m/>
    <m/>
  </r>
  <r>
    <x v="0"/>
    <x v="0"/>
    <x v="65"/>
    <x v="37"/>
    <n v="167"/>
    <x v="1"/>
    <x v="0"/>
    <n v="46"/>
    <m/>
    <n v="1.03"/>
    <x v="0"/>
    <m/>
    <s v="N"/>
    <m/>
    <m/>
    <m/>
    <s v="N"/>
    <s v="N"/>
    <s v="N"/>
    <s v="N"/>
    <s v="N"/>
    <s v="N"/>
    <s v="N"/>
    <s v="N"/>
    <s v="N"/>
    <s v="N"/>
    <m/>
    <m/>
  </r>
  <r>
    <x v="0"/>
    <x v="0"/>
    <x v="65"/>
    <x v="37"/>
    <n v="167"/>
    <x v="1"/>
    <x v="0"/>
    <n v="35"/>
    <m/>
    <n v="0.28000000000000003"/>
    <x v="0"/>
    <m/>
    <s v="N"/>
    <m/>
    <m/>
    <m/>
    <s v="N"/>
    <s v="N"/>
    <s v="N"/>
    <s v="N"/>
    <s v="N"/>
    <s v="N"/>
    <s v="N"/>
    <s v="N"/>
    <s v="N"/>
    <s v="N"/>
    <m/>
    <m/>
  </r>
  <r>
    <x v="0"/>
    <x v="0"/>
    <x v="65"/>
    <x v="37"/>
    <n v="167"/>
    <x v="1"/>
    <x v="0"/>
    <n v="37"/>
    <m/>
    <n v="0.43"/>
    <x v="0"/>
    <m/>
    <s v="N"/>
    <m/>
    <m/>
    <m/>
    <s v="N"/>
    <s v="N"/>
    <s v="N"/>
    <s v="N"/>
    <s v="N"/>
    <s v="N"/>
    <s v="N"/>
    <s v="N"/>
    <s v="N"/>
    <s v="N"/>
    <m/>
    <m/>
  </r>
  <r>
    <x v="0"/>
    <x v="0"/>
    <x v="65"/>
    <x v="37"/>
    <n v="167"/>
    <x v="1"/>
    <x v="0"/>
    <n v="59"/>
    <m/>
    <n v="2.11"/>
    <x v="0"/>
    <m/>
    <s v="N"/>
    <m/>
    <m/>
    <m/>
    <s v="N"/>
    <s v="N"/>
    <s v="N"/>
    <s v="N"/>
    <s v="N"/>
    <s v="N"/>
    <s v="N"/>
    <s v="N"/>
    <s v="N"/>
    <s v="N"/>
    <m/>
    <m/>
  </r>
  <r>
    <x v="0"/>
    <x v="0"/>
    <x v="65"/>
    <x v="37"/>
    <n v="167"/>
    <x v="1"/>
    <x v="0"/>
    <n v="41"/>
    <m/>
    <n v="0.5"/>
    <x v="0"/>
    <m/>
    <s v="N"/>
    <m/>
    <m/>
    <m/>
    <s v="N"/>
    <s v="N"/>
    <s v="N"/>
    <s v="N"/>
    <s v="N"/>
    <s v="N"/>
    <s v="N"/>
    <s v="N"/>
    <s v="N"/>
    <s v="N"/>
    <m/>
    <m/>
  </r>
  <r>
    <x v="0"/>
    <x v="0"/>
    <x v="65"/>
    <x v="37"/>
    <n v="167"/>
    <x v="1"/>
    <x v="0"/>
    <n v="45"/>
    <m/>
    <n v="0.92"/>
    <x v="0"/>
    <m/>
    <s v="N"/>
    <m/>
    <m/>
    <m/>
    <s v="N"/>
    <s v="N"/>
    <s v="N"/>
    <s v="N"/>
    <s v="N"/>
    <s v="N"/>
    <s v="N"/>
    <s v="N"/>
    <s v="N"/>
    <s v="N"/>
    <m/>
    <m/>
  </r>
  <r>
    <x v="0"/>
    <x v="0"/>
    <x v="65"/>
    <x v="37"/>
    <n v="167"/>
    <x v="1"/>
    <x v="0"/>
    <n v="38"/>
    <m/>
    <n v="0.4"/>
    <x v="0"/>
    <m/>
    <s v="N"/>
    <m/>
    <m/>
    <m/>
    <s v="N"/>
    <s v="N"/>
    <s v="N"/>
    <s v="N"/>
    <s v="N"/>
    <s v="N"/>
    <s v="N"/>
    <s v="N"/>
    <s v="N"/>
    <s v="N"/>
    <m/>
    <m/>
  </r>
  <r>
    <x v="0"/>
    <x v="0"/>
    <x v="65"/>
    <x v="37"/>
    <n v="167"/>
    <x v="1"/>
    <x v="0"/>
    <n v="40"/>
    <m/>
    <n v="0.53"/>
    <x v="0"/>
    <m/>
    <s v="N"/>
    <m/>
    <m/>
    <m/>
    <s v="N"/>
    <s v="N"/>
    <s v="N"/>
    <s v="N"/>
    <s v="N"/>
    <s v="N"/>
    <s v="N"/>
    <s v="N"/>
    <s v="N"/>
    <s v="N"/>
    <m/>
    <m/>
  </r>
  <r>
    <x v="0"/>
    <x v="0"/>
    <x v="65"/>
    <x v="37"/>
    <n v="167"/>
    <x v="1"/>
    <x v="0"/>
    <n v="42"/>
    <m/>
    <n v="0.72"/>
    <x v="0"/>
    <m/>
    <s v="N"/>
    <m/>
    <m/>
    <m/>
    <s v="N"/>
    <s v="N"/>
    <s v="N"/>
    <s v="N"/>
    <s v="N"/>
    <s v="N"/>
    <s v="N"/>
    <s v="N"/>
    <s v="N"/>
    <s v="N"/>
    <m/>
    <m/>
  </r>
  <r>
    <x v="0"/>
    <x v="0"/>
    <x v="65"/>
    <x v="37"/>
    <n v="167"/>
    <x v="1"/>
    <x v="0"/>
    <n v="39"/>
    <m/>
    <n v="0.27"/>
    <x v="0"/>
    <m/>
    <s v="N"/>
    <m/>
    <m/>
    <m/>
    <s v="N"/>
    <s v="N"/>
    <s v="N"/>
    <s v="N"/>
    <s v="N"/>
    <s v="N"/>
    <s v="N"/>
    <s v="N"/>
    <s v="N"/>
    <s v="N"/>
    <m/>
    <m/>
  </r>
  <r>
    <x v="0"/>
    <x v="0"/>
    <x v="65"/>
    <x v="37"/>
    <n v="167"/>
    <x v="1"/>
    <x v="0"/>
    <n v="51"/>
    <m/>
    <n v="1.36"/>
    <x v="0"/>
    <m/>
    <s v="N"/>
    <m/>
    <m/>
    <m/>
    <s v="N"/>
    <s v="N"/>
    <s v="N"/>
    <s v="N"/>
    <s v="N"/>
    <s v="N"/>
    <s v="N"/>
    <s v="N"/>
    <s v="N"/>
    <s v="N"/>
    <m/>
    <m/>
  </r>
  <r>
    <x v="0"/>
    <x v="0"/>
    <x v="65"/>
    <x v="37"/>
    <n v="167"/>
    <x v="1"/>
    <x v="0"/>
    <n v="38"/>
    <m/>
    <n v="0.46"/>
    <x v="0"/>
    <m/>
    <s v="N"/>
    <m/>
    <m/>
    <m/>
    <s v="N"/>
    <s v="N"/>
    <s v="N"/>
    <s v="N"/>
    <s v="N"/>
    <s v="N"/>
    <s v="N"/>
    <s v="N"/>
    <s v="N"/>
    <s v="N"/>
    <m/>
    <m/>
  </r>
  <r>
    <x v="0"/>
    <x v="0"/>
    <x v="65"/>
    <x v="37"/>
    <n v="167"/>
    <x v="1"/>
    <x v="0"/>
    <n v="40"/>
    <m/>
    <n v="0.43"/>
    <x v="0"/>
    <m/>
    <s v="N"/>
    <m/>
    <m/>
    <m/>
    <s v="N"/>
    <s v="N"/>
    <s v="N"/>
    <s v="N"/>
    <s v="N"/>
    <s v="N"/>
    <s v="N"/>
    <s v="N"/>
    <s v="N"/>
    <s v="N"/>
    <m/>
    <m/>
  </r>
  <r>
    <x v="0"/>
    <x v="0"/>
    <x v="65"/>
    <x v="37"/>
    <n v="167"/>
    <x v="1"/>
    <x v="0"/>
    <n v="35"/>
    <m/>
    <n v="0.33"/>
    <x v="0"/>
    <m/>
    <s v="N"/>
    <m/>
    <m/>
    <m/>
    <s v="N"/>
    <s v="N"/>
    <s v="N"/>
    <s v="N"/>
    <s v="N"/>
    <s v="N"/>
    <s v="N"/>
    <s v="N"/>
    <s v="N"/>
    <s v="N"/>
    <m/>
    <m/>
  </r>
  <r>
    <x v="0"/>
    <x v="0"/>
    <x v="65"/>
    <x v="37"/>
    <n v="167"/>
    <x v="1"/>
    <x v="0"/>
    <n v="37"/>
    <m/>
    <n v="0.44"/>
    <x v="0"/>
    <m/>
    <s v="N"/>
    <m/>
    <m/>
    <m/>
    <s v="N"/>
    <s v="N"/>
    <s v="N"/>
    <s v="N"/>
    <s v="N"/>
    <s v="N"/>
    <s v="N"/>
    <s v="N"/>
    <s v="N"/>
    <s v="N"/>
    <m/>
    <m/>
  </r>
  <r>
    <x v="0"/>
    <x v="0"/>
    <x v="65"/>
    <x v="37"/>
    <n v="167"/>
    <x v="1"/>
    <x v="0"/>
    <n v="63"/>
    <m/>
    <n v="1.94"/>
    <x v="0"/>
    <m/>
    <s v="N"/>
    <m/>
    <m/>
    <m/>
    <s v="N"/>
    <s v="N"/>
    <s v="N"/>
    <s v="N"/>
    <s v="N"/>
    <s v="N"/>
    <s v="N"/>
    <s v="N"/>
    <s v="N"/>
    <s v="N"/>
    <m/>
    <m/>
  </r>
  <r>
    <x v="0"/>
    <x v="0"/>
    <x v="65"/>
    <x v="37"/>
    <n v="167"/>
    <x v="1"/>
    <x v="0"/>
    <n v="60"/>
    <m/>
    <n v="1.88"/>
    <x v="0"/>
    <m/>
    <s v="N"/>
    <m/>
    <m/>
    <m/>
    <s v="N"/>
    <s v="N"/>
    <s v="N"/>
    <s v="N"/>
    <s v="N"/>
    <s v="N"/>
    <s v="N"/>
    <s v="N"/>
    <s v="N"/>
    <s v="N"/>
    <m/>
    <m/>
  </r>
  <r>
    <x v="0"/>
    <x v="0"/>
    <x v="65"/>
    <x v="37"/>
    <n v="167"/>
    <x v="1"/>
    <x v="0"/>
    <n v="45"/>
    <m/>
    <n v="0.72"/>
    <x v="0"/>
    <m/>
    <s v="N"/>
    <m/>
    <m/>
    <m/>
    <s v="N"/>
    <s v="N"/>
    <s v="N"/>
    <s v="N"/>
    <s v="N"/>
    <s v="N"/>
    <s v="N"/>
    <s v="N"/>
    <s v="N"/>
    <s v="N"/>
    <m/>
    <m/>
  </r>
  <r>
    <x v="0"/>
    <x v="0"/>
    <x v="65"/>
    <x v="37"/>
    <n v="167"/>
    <x v="1"/>
    <x v="0"/>
    <n v="36"/>
    <m/>
    <n v="0.42"/>
    <x v="0"/>
    <m/>
    <s v="N"/>
    <m/>
    <m/>
    <m/>
    <s v="N"/>
    <s v="N"/>
    <s v="N"/>
    <s v="N"/>
    <s v="N"/>
    <s v="N"/>
    <s v="N"/>
    <s v="N"/>
    <s v="N"/>
    <s v="N"/>
    <m/>
    <m/>
  </r>
  <r>
    <x v="0"/>
    <x v="0"/>
    <x v="65"/>
    <x v="37"/>
    <n v="167"/>
    <x v="1"/>
    <x v="0"/>
    <n v="42"/>
    <m/>
    <n v="0.68"/>
    <x v="0"/>
    <m/>
    <s v="N"/>
    <m/>
    <m/>
    <m/>
    <s v="N"/>
    <s v="N"/>
    <s v="N"/>
    <s v="N"/>
    <s v="N"/>
    <s v="N"/>
    <s v="N"/>
    <s v="N"/>
    <s v="N"/>
    <s v="N"/>
    <m/>
    <m/>
  </r>
  <r>
    <x v="0"/>
    <x v="0"/>
    <x v="65"/>
    <x v="37"/>
    <n v="167"/>
    <x v="1"/>
    <x v="0"/>
    <n v="45"/>
    <m/>
    <n v="0.37"/>
    <x v="0"/>
    <m/>
    <s v="N"/>
    <m/>
    <m/>
    <m/>
    <s v="N"/>
    <s v="N"/>
    <s v="N"/>
    <s v="N"/>
    <s v="N"/>
    <s v="N"/>
    <s v="N"/>
    <s v="N"/>
    <s v="N"/>
    <s v="N"/>
    <m/>
    <m/>
  </r>
  <r>
    <x v="0"/>
    <x v="0"/>
    <x v="65"/>
    <x v="37"/>
    <n v="167"/>
    <x v="1"/>
    <x v="0"/>
    <n v="41"/>
    <m/>
    <n v="0.63"/>
    <x v="0"/>
    <m/>
    <s v="N"/>
    <m/>
    <m/>
    <m/>
    <s v="N"/>
    <s v="N"/>
    <s v="N"/>
    <s v="N"/>
    <s v="N"/>
    <s v="N"/>
    <s v="N"/>
    <s v="N"/>
    <s v="N"/>
    <s v="N"/>
    <m/>
    <m/>
  </r>
  <r>
    <x v="0"/>
    <x v="0"/>
    <x v="65"/>
    <x v="37"/>
    <n v="167"/>
    <x v="1"/>
    <x v="0"/>
    <n v="36"/>
    <m/>
    <n v="0.41"/>
    <x v="0"/>
    <m/>
    <s v="N"/>
    <m/>
    <m/>
    <m/>
    <s v="N"/>
    <s v="N"/>
    <s v="N"/>
    <s v="N"/>
    <s v="N"/>
    <s v="N"/>
    <s v="N"/>
    <s v="N"/>
    <s v="N"/>
    <s v="N"/>
    <m/>
    <m/>
  </r>
  <r>
    <x v="0"/>
    <x v="6"/>
    <x v="66"/>
    <x v="37"/>
    <n v="167"/>
    <x v="2"/>
    <x v="1"/>
    <n v="86"/>
    <n v="19"/>
    <n v="6.73"/>
    <x v="2"/>
    <m/>
    <s v="Y"/>
    <m/>
    <s v="Q1151"/>
    <s v="Q1151"/>
    <s v="Y"/>
    <s v="N"/>
    <s v="N"/>
    <s v="N"/>
    <s v="N"/>
    <s v="N"/>
    <s v="N"/>
    <s v="N"/>
    <s v="N"/>
    <s v="N"/>
    <m/>
    <s v="isopod in gills"/>
  </r>
  <r>
    <x v="0"/>
    <x v="6"/>
    <x v="66"/>
    <x v="37"/>
    <n v="167"/>
    <x v="2"/>
    <x v="1"/>
    <n v="81"/>
    <n v="17"/>
    <n v="5.95"/>
    <x v="0"/>
    <m/>
    <s v="U"/>
    <m/>
    <s v="Q1152"/>
    <s v="Q1152"/>
    <s v="Y"/>
    <s v="N"/>
    <s v="N"/>
    <s v="N"/>
    <s v="N"/>
    <s v="N"/>
    <s v="N"/>
    <s v="N"/>
    <s v="N"/>
    <s v="N"/>
    <m/>
    <m/>
  </r>
  <r>
    <x v="0"/>
    <x v="6"/>
    <x v="66"/>
    <x v="37"/>
    <n v="167"/>
    <x v="2"/>
    <x v="1"/>
    <n v="79"/>
    <n v="19"/>
    <n v="5.72"/>
    <x v="2"/>
    <m/>
    <s v="Y"/>
    <m/>
    <s v="Q1153"/>
    <s v="Q1153"/>
    <s v="Y"/>
    <s v="N"/>
    <s v="N"/>
    <s v="N"/>
    <s v="N"/>
    <s v="N"/>
    <s v="N"/>
    <s v="N"/>
    <s v="N"/>
    <s v="N"/>
    <m/>
    <m/>
  </r>
  <r>
    <x v="0"/>
    <x v="6"/>
    <x v="66"/>
    <x v="37"/>
    <n v="167"/>
    <x v="2"/>
    <x v="1"/>
    <n v="79"/>
    <n v="17"/>
    <n v="4.87"/>
    <x v="0"/>
    <m/>
    <s v="U"/>
    <m/>
    <s v="Q1154"/>
    <s v="Q1154"/>
    <s v="Y"/>
    <s v="Y"/>
    <s v="N"/>
    <s v="N"/>
    <s v="N"/>
    <s v="N"/>
    <s v="N"/>
    <s v="N"/>
    <s v="N"/>
    <s v="N"/>
    <m/>
    <s v="wounded on back"/>
  </r>
  <r>
    <x v="0"/>
    <x v="6"/>
    <x v="66"/>
    <x v="37"/>
    <n v="167"/>
    <x v="2"/>
    <x v="1"/>
    <n v="77"/>
    <n v="16"/>
    <n v="4.82"/>
    <x v="0"/>
    <m/>
    <s v="U"/>
    <m/>
    <s v="Q1155"/>
    <s v="Q1155"/>
    <s v="Y"/>
    <s v="N"/>
    <s v="N"/>
    <s v="N"/>
    <s v="N"/>
    <s v="N"/>
    <s v="N"/>
    <s v="N"/>
    <s v="N"/>
    <s v="N"/>
    <m/>
    <m/>
  </r>
  <r>
    <x v="0"/>
    <x v="6"/>
    <x v="66"/>
    <x v="37"/>
    <n v="167"/>
    <x v="2"/>
    <x v="1"/>
    <n v="86"/>
    <n v="18"/>
    <n v="6.47"/>
    <x v="2"/>
    <m/>
    <s v="Y"/>
    <m/>
    <s v="Q1156"/>
    <s v="Q1156"/>
    <s v="Y"/>
    <s v="N"/>
    <s v="N"/>
    <s v="N"/>
    <s v="N"/>
    <s v="N"/>
    <s v="N"/>
    <s v="N"/>
    <s v="N"/>
    <s v="N"/>
    <m/>
    <m/>
  </r>
  <r>
    <x v="0"/>
    <x v="6"/>
    <x v="66"/>
    <x v="37"/>
    <n v="167"/>
    <x v="2"/>
    <x v="1"/>
    <n v="74"/>
    <n v="14"/>
    <n v="3.69"/>
    <x v="0"/>
    <m/>
    <s v="U"/>
    <m/>
    <s v="Q1157"/>
    <s v="Q1157"/>
    <s v="Y"/>
    <s v="N"/>
    <s v="N"/>
    <s v="N"/>
    <s v="N"/>
    <s v="N"/>
    <s v="N"/>
    <s v="N"/>
    <s v="N"/>
    <s v="N"/>
    <m/>
    <m/>
  </r>
  <r>
    <x v="0"/>
    <x v="6"/>
    <x v="66"/>
    <x v="37"/>
    <n v="167"/>
    <x v="2"/>
    <x v="1"/>
    <n v="77"/>
    <n v="16"/>
    <n v="4.9800000000000004"/>
    <x v="0"/>
    <m/>
    <s v="U"/>
    <m/>
    <s v="Q1158"/>
    <s v="Q1158"/>
    <s v="Y"/>
    <s v="N"/>
    <s v="N"/>
    <s v="N"/>
    <s v="N"/>
    <s v="N"/>
    <s v="N"/>
    <s v="N"/>
    <s v="N"/>
    <s v="N"/>
    <m/>
    <m/>
  </r>
  <r>
    <x v="0"/>
    <x v="6"/>
    <x v="66"/>
    <x v="37"/>
    <n v="167"/>
    <x v="2"/>
    <x v="1"/>
    <n v="89"/>
    <n v="19"/>
    <n v="6.95"/>
    <x v="0"/>
    <m/>
    <s v="U"/>
    <m/>
    <s v="Q1159"/>
    <s v="Q1159"/>
    <s v="Y"/>
    <s v="N"/>
    <s v="N"/>
    <s v="N"/>
    <s v="N"/>
    <s v="N"/>
    <s v="N"/>
    <s v="N"/>
    <s v="N"/>
    <s v="N"/>
    <m/>
    <m/>
  </r>
  <r>
    <x v="0"/>
    <x v="6"/>
    <x v="67"/>
    <x v="37"/>
    <n v="167"/>
    <x v="2"/>
    <x v="1"/>
    <n v="71"/>
    <n v="16"/>
    <n v="4.07"/>
    <x v="2"/>
    <m/>
    <s v="Y"/>
    <m/>
    <s v="Q1160"/>
    <s v="Q1160"/>
    <s v="Y"/>
    <s v="N"/>
    <s v="N"/>
    <s v="N"/>
    <s v="N"/>
    <s v="N"/>
    <s v="N"/>
    <s v="N"/>
    <s v="N"/>
    <s v="N"/>
    <m/>
    <m/>
  </r>
  <r>
    <x v="0"/>
    <x v="6"/>
    <x v="67"/>
    <x v="37"/>
    <n v="167"/>
    <x v="2"/>
    <x v="1"/>
    <n v="88"/>
    <n v="19"/>
    <n v="7.37"/>
    <x v="2"/>
    <m/>
    <s v="Y"/>
    <m/>
    <s v="Q1161"/>
    <s v="Q1161"/>
    <s v="Y"/>
    <s v="N"/>
    <s v="N"/>
    <s v="N"/>
    <s v="N"/>
    <s v="N"/>
    <s v="N"/>
    <s v="N"/>
    <s v="N"/>
    <s v="N"/>
    <m/>
    <m/>
  </r>
  <r>
    <x v="0"/>
    <x v="6"/>
    <x v="67"/>
    <x v="37"/>
    <n v="167"/>
    <x v="2"/>
    <x v="1"/>
    <n v="71"/>
    <n v="16"/>
    <n v="4.22"/>
    <x v="2"/>
    <m/>
    <s v="Y"/>
    <m/>
    <s v="Q1162"/>
    <s v="Q1162"/>
    <s v="Y"/>
    <s v="N"/>
    <s v="N"/>
    <s v="N"/>
    <s v="N"/>
    <s v="N"/>
    <s v="N"/>
    <s v="N"/>
    <s v="N"/>
    <s v="N"/>
    <m/>
    <m/>
  </r>
  <r>
    <x v="0"/>
    <x v="6"/>
    <x v="67"/>
    <x v="37"/>
    <n v="167"/>
    <x v="2"/>
    <x v="1"/>
    <n v="85"/>
    <n v="19"/>
    <n v="6.78"/>
    <x v="2"/>
    <m/>
    <s v="Y"/>
    <m/>
    <s v="Q1163"/>
    <s v="Q1163"/>
    <s v="Y"/>
    <s v="N"/>
    <s v="N"/>
    <s v="N"/>
    <s v="N"/>
    <s v="N"/>
    <s v="N"/>
    <s v="N"/>
    <s v="N"/>
    <s v="N"/>
    <m/>
    <m/>
  </r>
  <r>
    <x v="0"/>
    <x v="6"/>
    <x v="67"/>
    <x v="37"/>
    <n v="167"/>
    <x v="2"/>
    <x v="1"/>
    <n v="81"/>
    <n v="19"/>
    <n v="6.07"/>
    <x v="2"/>
    <m/>
    <s v="Y"/>
    <m/>
    <s v="Q1164"/>
    <s v="Q1164"/>
    <s v="Y"/>
    <s v="N"/>
    <s v="N"/>
    <s v="N"/>
    <s v="N"/>
    <s v="N"/>
    <s v="N"/>
    <s v="N"/>
    <s v="N"/>
    <s v="N"/>
    <m/>
    <m/>
  </r>
  <r>
    <x v="0"/>
    <x v="6"/>
    <x v="67"/>
    <x v="37"/>
    <n v="167"/>
    <x v="2"/>
    <x v="1"/>
    <n v="76"/>
    <n v="16"/>
    <n v="4.3"/>
    <x v="2"/>
    <m/>
    <s v="Y"/>
    <m/>
    <s v="Q1165"/>
    <s v="Q1165"/>
    <s v="Y"/>
    <s v="N"/>
    <s v="N"/>
    <s v="N"/>
    <s v="N"/>
    <s v="N"/>
    <s v="N"/>
    <s v="N"/>
    <s v="N"/>
    <s v="N"/>
    <m/>
    <s v="isopod in gills"/>
  </r>
  <r>
    <x v="0"/>
    <x v="7"/>
    <x v="68"/>
    <x v="38"/>
    <n v="179"/>
    <x v="1"/>
    <x v="1"/>
    <n v="80"/>
    <n v="17"/>
    <m/>
    <x v="0"/>
    <m/>
    <s v="N"/>
    <m/>
    <m/>
    <m/>
    <s v="N"/>
    <s v="N"/>
    <s v="N"/>
    <s v="N"/>
    <s v="N"/>
    <s v="N"/>
    <s v="N"/>
    <s v="N"/>
    <s v="N"/>
    <s v="N"/>
    <m/>
    <m/>
  </r>
  <r>
    <x v="0"/>
    <x v="7"/>
    <x v="68"/>
    <x v="38"/>
    <n v="179"/>
    <x v="1"/>
    <x v="1"/>
    <n v="89"/>
    <n v="21"/>
    <m/>
    <x v="0"/>
    <m/>
    <s v="N"/>
    <m/>
    <m/>
    <m/>
    <s v="N"/>
    <s v="N"/>
    <s v="N"/>
    <s v="N"/>
    <s v="N"/>
    <s v="N"/>
    <s v="N"/>
    <s v="N"/>
    <s v="N"/>
    <s v="N"/>
    <m/>
    <m/>
  </r>
  <r>
    <x v="0"/>
    <x v="7"/>
    <x v="68"/>
    <x v="38"/>
    <n v="179"/>
    <x v="0"/>
    <x v="1"/>
    <n v="81"/>
    <n v="14"/>
    <m/>
    <x v="0"/>
    <m/>
    <s v="N"/>
    <m/>
    <m/>
    <m/>
    <s v="N"/>
    <s v="N"/>
    <s v="N"/>
    <s v="N"/>
    <s v="N"/>
    <s v="N"/>
    <s v="N"/>
    <s v="N"/>
    <s v="N"/>
    <s v="N"/>
    <m/>
    <m/>
  </r>
  <r>
    <x v="0"/>
    <x v="7"/>
    <x v="68"/>
    <x v="38"/>
    <n v="179"/>
    <x v="0"/>
    <x v="1"/>
    <n v="76"/>
    <n v="11"/>
    <m/>
    <x v="0"/>
    <m/>
    <s v="N"/>
    <m/>
    <m/>
    <m/>
    <s v="N"/>
    <s v="N"/>
    <s v="N"/>
    <s v="N"/>
    <s v="N"/>
    <s v="N"/>
    <s v="N"/>
    <s v="N"/>
    <s v="N"/>
    <s v="N"/>
    <m/>
    <m/>
  </r>
  <r>
    <x v="0"/>
    <x v="7"/>
    <x v="68"/>
    <x v="38"/>
    <n v="179"/>
    <x v="2"/>
    <x v="1"/>
    <n v="78"/>
    <n v="13"/>
    <m/>
    <x v="0"/>
    <m/>
    <s v="N"/>
    <m/>
    <m/>
    <m/>
    <s v="N"/>
    <s v="N"/>
    <s v="N"/>
    <s v="N"/>
    <s v="N"/>
    <s v="N"/>
    <s v="N"/>
    <s v="N"/>
    <s v="N"/>
    <s v="N"/>
    <n v="0"/>
    <m/>
  </r>
  <r>
    <x v="0"/>
    <x v="7"/>
    <x v="68"/>
    <x v="38"/>
    <n v="179"/>
    <x v="2"/>
    <x v="1"/>
    <n v="89"/>
    <n v="19"/>
    <m/>
    <x v="0"/>
    <m/>
    <s v="N"/>
    <m/>
    <m/>
    <m/>
    <s v="N"/>
    <s v="N"/>
    <s v="N"/>
    <s v="N"/>
    <s v="N"/>
    <s v="N"/>
    <s v="N"/>
    <s v="N"/>
    <s v="N"/>
    <s v="N"/>
    <n v="0"/>
    <m/>
  </r>
  <r>
    <x v="0"/>
    <x v="7"/>
    <x v="69"/>
    <x v="38"/>
    <n v="179"/>
    <x v="0"/>
    <x v="1"/>
    <n v="118"/>
    <n v="21"/>
    <m/>
    <x v="0"/>
    <m/>
    <s v="N"/>
    <m/>
    <m/>
    <m/>
    <s v="N"/>
    <s v="N"/>
    <s v="N"/>
    <s v="N"/>
    <s v="N"/>
    <s v="N"/>
    <s v="N"/>
    <s v="N"/>
    <s v="N"/>
    <s v="N"/>
    <m/>
    <m/>
  </r>
  <r>
    <x v="0"/>
    <x v="7"/>
    <x v="69"/>
    <x v="38"/>
    <n v="179"/>
    <x v="0"/>
    <x v="1"/>
    <n v="164"/>
    <n v="31"/>
    <m/>
    <x v="0"/>
    <m/>
    <s v="N"/>
    <m/>
    <m/>
    <m/>
    <s v="N"/>
    <s v="N"/>
    <s v="N"/>
    <s v="N"/>
    <s v="N"/>
    <s v="N"/>
    <s v="N"/>
    <s v="N"/>
    <s v="N"/>
    <s v="N"/>
    <m/>
    <m/>
  </r>
  <r>
    <x v="0"/>
    <x v="7"/>
    <x v="69"/>
    <x v="38"/>
    <n v="179"/>
    <x v="6"/>
    <x v="4"/>
    <n v="137"/>
    <n v="27"/>
    <m/>
    <x v="0"/>
    <m/>
    <s v="N"/>
    <m/>
    <m/>
    <m/>
    <s v="N"/>
    <s v="N"/>
    <s v="N"/>
    <s v="N"/>
    <s v="N"/>
    <s v="N"/>
    <s v="N"/>
    <s v="N"/>
    <s v="N"/>
    <s v="N"/>
    <m/>
    <m/>
  </r>
  <r>
    <x v="0"/>
    <x v="7"/>
    <x v="69"/>
    <x v="38"/>
    <n v="179"/>
    <x v="6"/>
    <x v="4"/>
    <n v="135"/>
    <n v="26"/>
    <m/>
    <x v="0"/>
    <m/>
    <s v="N"/>
    <m/>
    <m/>
    <m/>
    <s v="N"/>
    <s v="N"/>
    <s v="N"/>
    <s v="N"/>
    <s v="N"/>
    <s v="N"/>
    <s v="N"/>
    <s v="N"/>
    <s v="N"/>
    <s v="N"/>
    <m/>
    <m/>
  </r>
  <r>
    <x v="0"/>
    <x v="7"/>
    <x v="69"/>
    <x v="38"/>
    <n v="179"/>
    <x v="6"/>
    <x v="4"/>
    <n v="130"/>
    <n v="28"/>
    <m/>
    <x v="0"/>
    <m/>
    <s v="N"/>
    <m/>
    <m/>
    <m/>
    <s v="N"/>
    <s v="N"/>
    <s v="N"/>
    <s v="N"/>
    <s v="N"/>
    <s v="N"/>
    <s v="N"/>
    <s v="N"/>
    <s v="N"/>
    <s v="N"/>
    <m/>
    <m/>
  </r>
  <r>
    <x v="0"/>
    <x v="7"/>
    <x v="69"/>
    <x v="38"/>
    <n v="179"/>
    <x v="6"/>
    <x v="4"/>
    <n v="152"/>
    <n v="30"/>
    <m/>
    <x v="0"/>
    <m/>
    <s v="N"/>
    <m/>
    <m/>
    <m/>
    <s v="N"/>
    <s v="N"/>
    <s v="N"/>
    <s v="N"/>
    <s v="N"/>
    <s v="N"/>
    <s v="N"/>
    <s v="N"/>
    <s v="N"/>
    <s v="N"/>
    <m/>
    <m/>
  </r>
  <r>
    <x v="0"/>
    <x v="7"/>
    <x v="69"/>
    <x v="38"/>
    <n v="179"/>
    <x v="6"/>
    <x v="4"/>
    <n v="123"/>
    <n v="25"/>
    <m/>
    <x v="0"/>
    <m/>
    <s v="N"/>
    <m/>
    <m/>
    <m/>
    <s v="N"/>
    <s v="N"/>
    <s v="N"/>
    <s v="N"/>
    <s v="N"/>
    <s v="N"/>
    <s v="N"/>
    <s v="N"/>
    <s v="N"/>
    <s v="N"/>
    <m/>
    <m/>
  </r>
  <r>
    <x v="0"/>
    <x v="7"/>
    <x v="69"/>
    <x v="38"/>
    <n v="179"/>
    <x v="6"/>
    <x v="4"/>
    <n v="153"/>
    <n v="30"/>
    <m/>
    <x v="0"/>
    <m/>
    <s v="N"/>
    <m/>
    <m/>
    <m/>
    <s v="N"/>
    <s v="N"/>
    <s v="N"/>
    <s v="N"/>
    <s v="N"/>
    <s v="N"/>
    <s v="N"/>
    <s v="N"/>
    <s v="N"/>
    <s v="N"/>
    <m/>
    <m/>
  </r>
  <r>
    <x v="0"/>
    <x v="7"/>
    <x v="69"/>
    <x v="38"/>
    <n v="179"/>
    <x v="6"/>
    <x v="4"/>
    <n v="123"/>
    <n v="20"/>
    <m/>
    <x v="0"/>
    <m/>
    <s v="N"/>
    <m/>
    <m/>
    <m/>
    <s v="N"/>
    <s v="N"/>
    <s v="N"/>
    <s v="N"/>
    <s v="N"/>
    <s v="N"/>
    <s v="N"/>
    <s v="N"/>
    <s v="N"/>
    <s v="N"/>
    <m/>
    <m/>
  </r>
  <r>
    <x v="0"/>
    <x v="7"/>
    <x v="69"/>
    <x v="38"/>
    <n v="179"/>
    <x v="6"/>
    <x v="4"/>
    <n v="133"/>
    <n v="27"/>
    <m/>
    <x v="0"/>
    <m/>
    <s v="N"/>
    <m/>
    <m/>
    <m/>
    <s v="N"/>
    <s v="N"/>
    <s v="N"/>
    <s v="N"/>
    <s v="N"/>
    <s v="N"/>
    <s v="N"/>
    <s v="N"/>
    <s v="N"/>
    <s v="N"/>
    <m/>
    <m/>
  </r>
  <r>
    <x v="0"/>
    <x v="7"/>
    <x v="69"/>
    <x v="38"/>
    <n v="179"/>
    <x v="6"/>
    <x v="4"/>
    <n v="173"/>
    <n v="35"/>
    <m/>
    <x v="0"/>
    <m/>
    <s v="N"/>
    <m/>
    <m/>
    <m/>
    <s v="N"/>
    <s v="N"/>
    <s v="N"/>
    <s v="N"/>
    <s v="N"/>
    <s v="N"/>
    <s v="N"/>
    <s v="N"/>
    <s v="N"/>
    <s v="N"/>
    <m/>
    <m/>
  </r>
  <r>
    <x v="0"/>
    <x v="7"/>
    <x v="70"/>
    <x v="38"/>
    <n v="179"/>
    <x v="6"/>
    <x v="4"/>
    <n v="160"/>
    <n v="33"/>
    <m/>
    <x v="0"/>
    <m/>
    <s v="N"/>
    <m/>
    <m/>
    <m/>
    <s v="N"/>
    <s v="N"/>
    <s v="N"/>
    <s v="N"/>
    <s v="N"/>
    <s v="N"/>
    <s v="N"/>
    <s v="N"/>
    <s v="N"/>
    <s v="N"/>
    <m/>
    <m/>
  </r>
  <r>
    <x v="0"/>
    <x v="7"/>
    <x v="70"/>
    <x v="38"/>
    <n v="179"/>
    <x v="6"/>
    <x v="4"/>
    <n v="142"/>
    <n v="26"/>
    <m/>
    <x v="0"/>
    <m/>
    <s v="N"/>
    <m/>
    <m/>
    <m/>
    <s v="N"/>
    <s v="N"/>
    <s v="N"/>
    <s v="N"/>
    <s v="N"/>
    <s v="N"/>
    <s v="N"/>
    <s v="N"/>
    <s v="N"/>
    <s v="N"/>
    <m/>
    <m/>
  </r>
  <r>
    <x v="0"/>
    <x v="7"/>
    <x v="70"/>
    <x v="38"/>
    <n v="179"/>
    <x v="6"/>
    <x v="4"/>
    <n v="132"/>
    <n v="23"/>
    <m/>
    <x v="0"/>
    <m/>
    <s v="N"/>
    <m/>
    <m/>
    <m/>
    <s v="N"/>
    <s v="N"/>
    <s v="N"/>
    <s v="N"/>
    <s v="N"/>
    <s v="N"/>
    <s v="N"/>
    <s v="N"/>
    <s v="N"/>
    <s v="N"/>
    <m/>
    <m/>
  </r>
  <r>
    <x v="0"/>
    <x v="7"/>
    <x v="70"/>
    <x v="38"/>
    <n v="179"/>
    <x v="6"/>
    <x v="4"/>
    <n v="122"/>
    <n v="22"/>
    <m/>
    <x v="0"/>
    <m/>
    <s v="N"/>
    <m/>
    <m/>
    <m/>
    <s v="N"/>
    <s v="N"/>
    <s v="N"/>
    <s v="N"/>
    <s v="N"/>
    <s v="N"/>
    <s v="N"/>
    <s v="N"/>
    <s v="N"/>
    <s v="N"/>
    <m/>
    <m/>
  </r>
  <r>
    <x v="0"/>
    <x v="7"/>
    <x v="70"/>
    <x v="38"/>
    <n v="179"/>
    <x v="6"/>
    <x v="4"/>
    <n v="147"/>
    <n v="24"/>
    <m/>
    <x v="0"/>
    <m/>
    <s v="N"/>
    <m/>
    <m/>
    <m/>
    <s v="N"/>
    <s v="N"/>
    <s v="N"/>
    <s v="N"/>
    <s v="N"/>
    <s v="N"/>
    <s v="N"/>
    <s v="N"/>
    <s v="N"/>
    <s v="N"/>
    <m/>
    <m/>
  </r>
  <r>
    <x v="0"/>
    <x v="7"/>
    <x v="70"/>
    <x v="38"/>
    <n v="179"/>
    <x v="6"/>
    <x v="4"/>
    <n v="118"/>
    <n v="21"/>
    <m/>
    <x v="0"/>
    <m/>
    <s v="N"/>
    <m/>
    <m/>
    <m/>
    <s v="N"/>
    <s v="N"/>
    <s v="N"/>
    <s v="N"/>
    <s v="N"/>
    <s v="N"/>
    <s v="N"/>
    <s v="N"/>
    <s v="N"/>
    <s v="N"/>
    <m/>
    <m/>
  </r>
  <r>
    <x v="0"/>
    <x v="7"/>
    <x v="70"/>
    <x v="38"/>
    <n v="179"/>
    <x v="6"/>
    <x v="4"/>
    <n v="160"/>
    <n v="33"/>
    <m/>
    <x v="0"/>
    <m/>
    <s v="N"/>
    <m/>
    <m/>
    <m/>
    <s v="N"/>
    <s v="N"/>
    <s v="N"/>
    <s v="N"/>
    <s v="N"/>
    <s v="N"/>
    <s v="N"/>
    <s v="N"/>
    <s v="N"/>
    <s v="N"/>
    <m/>
    <m/>
  </r>
  <r>
    <x v="0"/>
    <x v="7"/>
    <x v="70"/>
    <x v="38"/>
    <n v="179"/>
    <x v="6"/>
    <x v="4"/>
    <n v="135"/>
    <n v="27"/>
    <m/>
    <x v="0"/>
    <m/>
    <s v="N"/>
    <m/>
    <m/>
    <m/>
    <s v="N"/>
    <s v="N"/>
    <s v="N"/>
    <s v="N"/>
    <s v="N"/>
    <s v="N"/>
    <s v="N"/>
    <s v="N"/>
    <s v="N"/>
    <s v="N"/>
    <m/>
    <m/>
  </r>
  <r>
    <x v="0"/>
    <x v="7"/>
    <x v="70"/>
    <x v="38"/>
    <n v="179"/>
    <x v="6"/>
    <x v="4"/>
    <n v="86"/>
    <n v="18"/>
    <m/>
    <x v="0"/>
    <m/>
    <s v="N"/>
    <m/>
    <m/>
    <m/>
    <s v="N"/>
    <s v="N"/>
    <s v="N"/>
    <s v="N"/>
    <s v="N"/>
    <s v="N"/>
    <s v="N"/>
    <s v="N"/>
    <s v="N"/>
    <s v="N"/>
    <m/>
    <m/>
  </r>
  <r>
    <x v="0"/>
    <x v="7"/>
    <x v="70"/>
    <x v="38"/>
    <n v="179"/>
    <x v="6"/>
    <x v="4"/>
    <n v="132"/>
    <n v="24"/>
    <m/>
    <x v="0"/>
    <m/>
    <s v="N"/>
    <m/>
    <m/>
    <m/>
    <s v="N"/>
    <s v="N"/>
    <s v="N"/>
    <s v="N"/>
    <s v="N"/>
    <s v="N"/>
    <s v="N"/>
    <s v="N"/>
    <s v="N"/>
    <s v="N"/>
    <m/>
    <m/>
  </r>
  <r>
    <x v="0"/>
    <x v="7"/>
    <x v="69"/>
    <x v="38"/>
    <n v="179"/>
    <x v="2"/>
    <x v="1"/>
    <n v="78"/>
    <n v="13"/>
    <m/>
    <x v="0"/>
    <m/>
    <s v="U"/>
    <m/>
    <m/>
    <m/>
    <s v="N"/>
    <s v="N"/>
    <s v="N"/>
    <s v="N"/>
    <s v="N"/>
    <s v="N"/>
    <s v="N"/>
    <s v="N"/>
    <s v="N"/>
    <s v="N"/>
    <n v="1"/>
    <s v="Caligus sea louse"/>
  </r>
  <r>
    <x v="0"/>
    <x v="7"/>
    <x v="69"/>
    <x v="38"/>
    <n v="179"/>
    <x v="2"/>
    <x v="1"/>
    <n v="79"/>
    <n v="19"/>
    <m/>
    <x v="0"/>
    <m/>
    <s v="U"/>
    <m/>
    <m/>
    <m/>
    <s v="N"/>
    <s v="N"/>
    <s v="N"/>
    <s v="N"/>
    <s v="N"/>
    <s v="N"/>
    <s v="N"/>
    <s v="N"/>
    <s v="N"/>
    <s v="N"/>
    <n v="0"/>
    <m/>
  </r>
  <r>
    <x v="0"/>
    <x v="7"/>
    <x v="69"/>
    <x v="38"/>
    <n v="179"/>
    <x v="2"/>
    <x v="1"/>
    <n v="99"/>
    <n v="23"/>
    <m/>
    <x v="2"/>
    <m/>
    <s v="Y"/>
    <m/>
    <m/>
    <m/>
    <s v="N"/>
    <s v="N"/>
    <s v="N"/>
    <s v="N"/>
    <s v="N"/>
    <s v="N"/>
    <s v="N"/>
    <s v="N"/>
    <s v="N"/>
    <s v="N"/>
    <n v="1"/>
    <m/>
  </r>
  <r>
    <x v="0"/>
    <x v="7"/>
    <x v="69"/>
    <x v="38"/>
    <n v="179"/>
    <x v="2"/>
    <x v="1"/>
    <n v="90"/>
    <n v="20"/>
    <m/>
    <x v="0"/>
    <m/>
    <s v="U"/>
    <m/>
    <m/>
    <m/>
    <s v="N"/>
    <s v="N"/>
    <s v="N"/>
    <s v="N"/>
    <s v="N"/>
    <s v="N"/>
    <s v="N"/>
    <s v="N"/>
    <s v="N"/>
    <s v="N"/>
    <n v="0"/>
    <m/>
  </r>
  <r>
    <x v="0"/>
    <x v="7"/>
    <x v="69"/>
    <x v="38"/>
    <n v="179"/>
    <x v="2"/>
    <x v="1"/>
    <n v="89"/>
    <n v="21"/>
    <m/>
    <x v="0"/>
    <m/>
    <s v="U"/>
    <m/>
    <m/>
    <m/>
    <s v="N"/>
    <s v="N"/>
    <s v="N"/>
    <s v="N"/>
    <s v="N"/>
    <s v="N"/>
    <s v="N"/>
    <s v="N"/>
    <s v="N"/>
    <s v="N"/>
    <n v="0"/>
    <m/>
  </r>
  <r>
    <x v="0"/>
    <x v="7"/>
    <x v="69"/>
    <x v="38"/>
    <n v="179"/>
    <x v="2"/>
    <x v="1"/>
    <n v="97"/>
    <n v="20"/>
    <m/>
    <x v="0"/>
    <m/>
    <s v="U"/>
    <m/>
    <m/>
    <m/>
    <s v="N"/>
    <s v="N"/>
    <s v="N"/>
    <s v="N"/>
    <s v="N"/>
    <s v="N"/>
    <s v="N"/>
    <s v="N"/>
    <s v="N"/>
    <s v="N"/>
    <n v="0"/>
    <m/>
  </r>
  <r>
    <x v="0"/>
    <x v="7"/>
    <x v="69"/>
    <x v="38"/>
    <n v="179"/>
    <x v="2"/>
    <x v="1"/>
    <n v="80"/>
    <n v="14"/>
    <m/>
    <x v="0"/>
    <m/>
    <s v="U"/>
    <m/>
    <m/>
    <m/>
    <s v="N"/>
    <s v="N"/>
    <s v="N"/>
    <s v="N"/>
    <s v="N"/>
    <s v="N"/>
    <s v="N"/>
    <s v="N"/>
    <s v="N"/>
    <s v="N"/>
    <n v="0"/>
    <m/>
  </r>
  <r>
    <x v="0"/>
    <x v="7"/>
    <x v="69"/>
    <x v="38"/>
    <n v="179"/>
    <x v="2"/>
    <x v="1"/>
    <n v="99"/>
    <n v="21"/>
    <m/>
    <x v="0"/>
    <m/>
    <s v="U"/>
    <m/>
    <m/>
    <m/>
    <s v="N"/>
    <s v="N"/>
    <s v="N"/>
    <s v="N"/>
    <s v="N"/>
    <s v="N"/>
    <s v="N"/>
    <s v="N"/>
    <s v="N"/>
    <s v="N"/>
    <n v="0"/>
    <s v="Uncertain ID "/>
  </r>
  <r>
    <x v="0"/>
    <x v="7"/>
    <x v="69"/>
    <x v="38"/>
    <n v="179"/>
    <x v="2"/>
    <x v="1"/>
    <n v="82"/>
    <n v="19"/>
    <m/>
    <x v="0"/>
    <m/>
    <s v="U"/>
    <m/>
    <m/>
    <m/>
    <s v="N"/>
    <s v="N"/>
    <s v="N"/>
    <s v="N"/>
    <s v="N"/>
    <s v="N"/>
    <s v="N"/>
    <s v="N"/>
    <s v="N"/>
    <s v="N"/>
    <n v="0"/>
    <m/>
  </r>
  <r>
    <x v="0"/>
    <x v="7"/>
    <x v="69"/>
    <x v="38"/>
    <n v="179"/>
    <x v="2"/>
    <x v="1"/>
    <n v="89"/>
    <n v="19"/>
    <m/>
    <x v="0"/>
    <m/>
    <s v="U"/>
    <m/>
    <m/>
    <m/>
    <s v="N"/>
    <s v="N"/>
    <s v="N"/>
    <s v="N"/>
    <s v="N"/>
    <s v="N"/>
    <s v="N"/>
    <s v="N"/>
    <s v="N"/>
    <s v="N"/>
    <n v="0"/>
    <m/>
  </r>
  <r>
    <x v="0"/>
    <x v="7"/>
    <x v="69"/>
    <x v="38"/>
    <n v="179"/>
    <x v="2"/>
    <x v="1"/>
    <n v="90"/>
    <n v="20"/>
    <m/>
    <x v="0"/>
    <m/>
    <s v="U"/>
    <m/>
    <m/>
    <m/>
    <s v="N"/>
    <s v="N"/>
    <s v="N"/>
    <s v="N"/>
    <s v="N"/>
    <s v="N"/>
    <s v="N"/>
    <s v="N"/>
    <s v="N"/>
    <s v="N"/>
    <n v="0"/>
    <m/>
  </r>
  <r>
    <x v="0"/>
    <x v="7"/>
    <x v="69"/>
    <x v="38"/>
    <n v="179"/>
    <x v="2"/>
    <x v="1"/>
    <n v="84"/>
    <n v="20"/>
    <m/>
    <x v="2"/>
    <m/>
    <s v="Y"/>
    <m/>
    <m/>
    <m/>
    <s v="N"/>
    <s v="N"/>
    <s v="N"/>
    <s v="N"/>
    <s v="N"/>
    <s v="N"/>
    <s v="N"/>
    <s v="N"/>
    <s v="N"/>
    <s v="N"/>
    <n v="0"/>
    <s v="Partial clip "/>
  </r>
  <r>
    <x v="0"/>
    <x v="7"/>
    <x v="70"/>
    <x v="38"/>
    <n v="179"/>
    <x v="2"/>
    <x v="1"/>
    <n v="99"/>
    <n v="19"/>
    <m/>
    <x v="0"/>
    <m/>
    <s v="U"/>
    <m/>
    <m/>
    <m/>
    <s v="N"/>
    <s v="N"/>
    <s v="N"/>
    <s v="N"/>
    <s v="N"/>
    <s v="N"/>
    <s v="N"/>
    <s v="N"/>
    <s v="N"/>
    <s v="N"/>
    <n v="0"/>
    <m/>
  </r>
  <r>
    <x v="0"/>
    <x v="7"/>
    <x v="70"/>
    <x v="38"/>
    <n v="179"/>
    <x v="2"/>
    <x v="1"/>
    <n v="82"/>
    <n v="13"/>
    <m/>
    <x v="0"/>
    <m/>
    <s v="U"/>
    <m/>
    <m/>
    <m/>
    <s v="N"/>
    <s v="N"/>
    <s v="N"/>
    <s v="N"/>
    <s v="N"/>
    <s v="N"/>
    <s v="N"/>
    <s v="N"/>
    <s v="N"/>
    <s v="N"/>
    <n v="0"/>
    <m/>
  </r>
  <r>
    <x v="0"/>
    <x v="7"/>
    <x v="70"/>
    <x v="38"/>
    <n v="179"/>
    <x v="2"/>
    <x v="1"/>
    <n v="83"/>
    <n v="12"/>
    <m/>
    <x v="0"/>
    <m/>
    <s v="U"/>
    <m/>
    <m/>
    <m/>
    <s v="N"/>
    <s v="N"/>
    <s v="N"/>
    <s v="N"/>
    <s v="N"/>
    <s v="N"/>
    <s v="N"/>
    <s v="N"/>
    <s v="N"/>
    <s v="N"/>
    <n v="0"/>
    <m/>
  </r>
  <r>
    <x v="0"/>
    <x v="7"/>
    <x v="70"/>
    <x v="38"/>
    <n v="179"/>
    <x v="2"/>
    <x v="1"/>
    <n v="99"/>
    <n v="19"/>
    <m/>
    <x v="0"/>
    <m/>
    <s v="U"/>
    <m/>
    <m/>
    <m/>
    <s v="N"/>
    <s v="N"/>
    <s v="N"/>
    <s v="N"/>
    <s v="N"/>
    <s v="N"/>
    <s v="N"/>
    <s v="N"/>
    <s v="N"/>
    <s v="N"/>
    <n v="0"/>
    <m/>
  </r>
  <r>
    <x v="0"/>
    <x v="7"/>
    <x v="70"/>
    <x v="38"/>
    <n v="179"/>
    <x v="2"/>
    <x v="1"/>
    <n v="84"/>
    <n v="20"/>
    <m/>
    <x v="0"/>
    <m/>
    <s v="U"/>
    <m/>
    <m/>
    <m/>
    <s v="N"/>
    <s v="N"/>
    <s v="N"/>
    <s v="N"/>
    <s v="N"/>
    <s v="N"/>
    <s v="N"/>
    <s v="N"/>
    <s v="N"/>
    <s v="N"/>
    <n v="0"/>
    <m/>
  </r>
  <r>
    <x v="0"/>
    <x v="7"/>
    <x v="70"/>
    <x v="38"/>
    <n v="179"/>
    <x v="2"/>
    <x v="1"/>
    <n v="88"/>
    <n v="15"/>
    <m/>
    <x v="0"/>
    <m/>
    <s v="U"/>
    <m/>
    <m/>
    <m/>
    <s v="N"/>
    <s v="N"/>
    <s v="N"/>
    <s v="N"/>
    <s v="N"/>
    <s v="N"/>
    <s v="N"/>
    <s v="N"/>
    <s v="N"/>
    <s v="N"/>
    <n v="1"/>
    <m/>
  </r>
  <r>
    <x v="0"/>
    <x v="7"/>
    <x v="70"/>
    <x v="38"/>
    <n v="179"/>
    <x v="2"/>
    <x v="1"/>
    <n v="92"/>
    <n v="19"/>
    <m/>
    <x v="0"/>
    <m/>
    <s v="U"/>
    <m/>
    <m/>
    <m/>
    <s v="N"/>
    <s v="N"/>
    <s v="N"/>
    <s v="N"/>
    <s v="N"/>
    <s v="N"/>
    <s v="N"/>
    <s v="N"/>
    <s v="N"/>
    <s v="N"/>
    <n v="0"/>
    <m/>
  </r>
  <r>
    <x v="0"/>
    <x v="7"/>
    <x v="70"/>
    <x v="38"/>
    <n v="179"/>
    <x v="2"/>
    <x v="1"/>
    <n v="81"/>
    <n v="16"/>
    <m/>
    <x v="0"/>
    <m/>
    <s v="U"/>
    <m/>
    <m/>
    <m/>
    <s v="N"/>
    <s v="N"/>
    <s v="N"/>
    <s v="N"/>
    <s v="N"/>
    <s v="N"/>
    <s v="N"/>
    <s v="N"/>
    <s v="N"/>
    <s v="N"/>
    <n v="0"/>
    <m/>
  </r>
  <r>
    <x v="0"/>
    <x v="7"/>
    <x v="70"/>
    <x v="38"/>
    <n v="179"/>
    <x v="2"/>
    <x v="1"/>
    <n v="98"/>
    <n v="20"/>
    <m/>
    <x v="0"/>
    <m/>
    <s v="U"/>
    <m/>
    <m/>
    <m/>
    <s v="N"/>
    <s v="N"/>
    <s v="N"/>
    <s v="N"/>
    <s v="N"/>
    <s v="N"/>
    <s v="N"/>
    <s v="N"/>
    <s v="N"/>
    <s v="N"/>
    <n v="0"/>
    <m/>
  </r>
  <r>
    <x v="0"/>
    <x v="7"/>
    <x v="70"/>
    <x v="38"/>
    <n v="179"/>
    <x v="2"/>
    <x v="1"/>
    <m/>
    <m/>
    <m/>
    <x v="0"/>
    <m/>
    <s v="U"/>
    <m/>
    <m/>
    <m/>
    <s v="N"/>
    <s v="N"/>
    <s v="N"/>
    <s v="N"/>
    <s v="N"/>
    <s v="N"/>
    <s v="N"/>
    <s v="N"/>
    <s v="N"/>
    <s v="N"/>
    <n v="0"/>
    <s v="missed fish at bottom of bucket, no time for L/H "/>
  </r>
  <r>
    <x v="0"/>
    <x v="7"/>
    <x v="71"/>
    <x v="39"/>
    <n v="188"/>
    <x v="2"/>
    <x v="1"/>
    <n v="86"/>
    <n v="18"/>
    <m/>
    <x v="0"/>
    <m/>
    <s v="U"/>
    <m/>
    <s v="P9608"/>
    <s v="P9608"/>
    <s v="Y"/>
    <s v="N"/>
    <s v="N"/>
    <s v="N"/>
    <s v="N"/>
    <s v="N"/>
    <s v="N"/>
    <s v="N"/>
    <s v="N"/>
    <s v="N"/>
    <n v="0"/>
    <m/>
  </r>
  <r>
    <x v="0"/>
    <x v="7"/>
    <x v="72"/>
    <x v="39"/>
    <n v="188"/>
    <x v="2"/>
    <x v="1"/>
    <n v="93"/>
    <n v="20"/>
    <m/>
    <x v="0"/>
    <m/>
    <s v="U"/>
    <m/>
    <m/>
    <m/>
    <s v="N"/>
    <s v="N"/>
    <s v="N"/>
    <s v="N"/>
    <s v="N"/>
    <s v="N"/>
    <s v="N"/>
    <s v="N"/>
    <s v="N"/>
    <s v="N"/>
    <n v="0"/>
    <m/>
  </r>
  <r>
    <x v="0"/>
    <x v="7"/>
    <x v="72"/>
    <x v="39"/>
    <n v="188"/>
    <x v="2"/>
    <x v="1"/>
    <n v="91"/>
    <n v="19"/>
    <m/>
    <x v="0"/>
    <m/>
    <s v="U"/>
    <m/>
    <m/>
    <m/>
    <s v="N"/>
    <s v="N"/>
    <s v="N"/>
    <s v="N"/>
    <s v="N"/>
    <s v="N"/>
    <s v="N"/>
    <s v="N"/>
    <s v="N"/>
    <s v="N"/>
    <n v="0"/>
    <m/>
  </r>
  <r>
    <x v="0"/>
    <x v="7"/>
    <x v="72"/>
    <x v="39"/>
    <n v="188"/>
    <x v="2"/>
    <x v="1"/>
    <n v="84"/>
    <n v="17"/>
    <m/>
    <x v="0"/>
    <m/>
    <s v="U"/>
    <m/>
    <m/>
    <m/>
    <s v="N"/>
    <s v="N"/>
    <s v="N"/>
    <s v="N"/>
    <s v="N"/>
    <s v="N"/>
    <s v="N"/>
    <s v="N"/>
    <s v="N"/>
    <s v="N"/>
    <n v="0"/>
    <m/>
  </r>
  <r>
    <x v="0"/>
    <x v="7"/>
    <x v="72"/>
    <x v="39"/>
    <n v="188"/>
    <x v="2"/>
    <x v="1"/>
    <n v="85"/>
    <n v="16"/>
    <m/>
    <x v="0"/>
    <m/>
    <s v="U"/>
    <m/>
    <m/>
    <m/>
    <s v="N"/>
    <s v="N"/>
    <s v="N"/>
    <s v="N"/>
    <s v="N"/>
    <s v="N"/>
    <s v="N"/>
    <s v="N"/>
    <s v="N"/>
    <s v="N"/>
    <n v="0"/>
    <m/>
  </r>
  <r>
    <x v="0"/>
    <x v="7"/>
    <x v="73"/>
    <x v="39"/>
    <n v="188"/>
    <x v="2"/>
    <x v="1"/>
    <n v="94"/>
    <n v="19"/>
    <m/>
    <x v="0"/>
    <m/>
    <s v="U"/>
    <m/>
    <s v="P9609"/>
    <s v="P9609"/>
    <s v="N"/>
    <s v="N"/>
    <s v="N"/>
    <s v="N"/>
    <s v="N"/>
    <s v="N"/>
    <s v="N"/>
    <s v="N"/>
    <s v="N"/>
    <s v="N"/>
    <n v="0"/>
    <m/>
  </r>
  <r>
    <x v="0"/>
    <x v="7"/>
    <x v="73"/>
    <x v="39"/>
    <n v="188"/>
    <x v="2"/>
    <x v="1"/>
    <n v="91"/>
    <n v="18"/>
    <m/>
    <x v="0"/>
    <m/>
    <s v="U"/>
    <m/>
    <s v="P9610"/>
    <s v="P9610"/>
    <s v="Y"/>
    <s v="N"/>
    <s v="N"/>
    <s v="N"/>
    <s v="N"/>
    <s v="N"/>
    <s v="N"/>
    <s v="N"/>
    <s v="N"/>
    <s v="N"/>
    <n v="0"/>
    <s v="did not make recovery"/>
  </r>
  <r>
    <x v="0"/>
    <x v="7"/>
    <x v="73"/>
    <x v="39"/>
    <n v="188"/>
    <x v="2"/>
    <x v="1"/>
    <n v="112"/>
    <n v="23"/>
    <m/>
    <x v="0"/>
    <m/>
    <s v="U"/>
    <m/>
    <s v="P9611"/>
    <s v="P9611"/>
    <s v="Y"/>
    <s v="N"/>
    <s v="N"/>
    <s v="N"/>
    <s v="N"/>
    <s v="N"/>
    <s v="N"/>
    <s v="N"/>
    <s v="N"/>
    <s v="N"/>
    <n v="0"/>
    <m/>
  </r>
  <r>
    <x v="0"/>
    <x v="7"/>
    <x v="74"/>
    <x v="39"/>
    <n v="188"/>
    <x v="2"/>
    <x v="1"/>
    <n v="97"/>
    <n v="23"/>
    <m/>
    <x v="0"/>
    <m/>
    <s v="U"/>
    <m/>
    <s v="P9612"/>
    <s v="P9612"/>
    <s v="N"/>
    <s v="N"/>
    <s v="N"/>
    <s v="N"/>
    <s v="N"/>
    <s v="N"/>
    <s v="N"/>
    <s v="N"/>
    <s v="N"/>
    <s v="N"/>
    <n v="0"/>
    <m/>
  </r>
  <r>
    <x v="0"/>
    <x v="7"/>
    <x v="74"/>
    <x v="39"/>
    <n v="188"/>
    <x v="2"/>
    <x v="1"/>
    <n v="91"/>
    <n v="21"/>
    <m/>
    <x v="0"/>
    <m/>
    <s v="U"/>
    <m/>
    <s v="P9613"/>
    <s v="P9613"/>
    <s v="N"/>
    <s v="N"/>
    <s v="N"/>
    <s v="N"/>
    <s v="N"/>
    <s v="N"/>
    <s v="N"/>
    <s v="N"/>
    <s v="N"/>
    <s v="N"/>
    <n v="0"/>
    <m/>
  </r>
  <r>
    <x v="0"/>
    <x v="7"/>
    <x v="74"/>
    <x v="39"/>
    <n v="188"/>
    <x v="2"/>
    <x v="1"/>
    <n v="94"/>
    <n v="22"/>
    <m/>
    <x v="0"/>
    <m/>
    <s v="U"/>
    <m/>
    <s v="P9614"/>
    <s v="P9614"/>
    <s v="N"/>
    <s v="N"/>
    <s v="N"/>
    <s v="N"/>
    <s v="N"/>
    <s v="N"/>
    <s v="N"/>
    <s v="N"/>
    <s v="N"/>
    <s v="N"/>
    <n v="0"/>
    <m/>
  </r>
  <r>
    <x v="0"/>
    <x v="7"/>
    <x v="74"/>
    <x v="39"/>
    <n v="188"/>
    <x v="2"/>
    <x v="1"/>
    <n v="101"/>
    <n v="22"/>
    <m/>
    <x v="0"/>
    <m/>
    <s v="U"/>
    <m/>
    <s v="P9615"/>
    <s v="P9615"/>
    <s v="N"/>
    <s v="N"/>
    <s v="N"/>
    <s v="N"/>
    <s v="N"/>
    <s v="N"/>
    <s v="N"/>
    <s v="N"/>
    <s v="N"/>
    <s v="N"/>
    <n v="0"/>
    <m/>
  </r>
  <r>
    <x v="0"/>
    <x v="7"/>
    <x v="74"/>
    <x v="39"/>
    <n v="188"/>
    <x v="2"/>
    <x v="1"/>
    <n v="99"/>
    <n v="22"/>
    <m/>
    <x v="0"/>
    <m/>
    <s v="U"/>
    <m/>
    <s v="P9616"/>
    <s v="P9616"/>
    <s v="N"/>
    <s v="N"/>
    <s v="N"/>
    <s v="N"/>
    <s v="N"/>
    <s v="N"/>
    <s v="N"/>
    <s v="N"/>
    <s v="N"/>
    <s v="N"/>
    <n v="0"/>
    <m/>
  </r>
  <r>
    <x v="0"/>
    <x v="7"/>
    <x v="74"/>
    <x v="39"/>
    <n v="188"/>
    <x v="2"/>
    <x v="1"/>
    <n v="106"/>
    <n v="24"/>
    <m/>
    <x v="0"/>
    <m/>
    <s v="U"/>
    <m/>
    <s v="P9617"/>
    <s v="P9617"/>
    <s v="N"/>
    <s v="N"/>
    <s v="N"/>
    <s v="N"/>
    <s v="N"/>
    <s v="N"/>
    <s v="N"/>
    <s v="N"/>
    <s v="N"/>
    <s v="N"/>
    <n v="0"/>
    <m/>
  </r>
  <r>
    <x v="0"/>
    <x v="7"/>
    <x v="74"/>
    <x v="39"/>
    <n v="188"/>
    <x v="2"/>
    <x v="1"/>
    <n v="98"/>
    <n v="22"/>
    <m/>
    <x v="0"/>
    <m/>
    <s v="U"/>
    <m/>
    <s v="P9618"/>
    <s v="P9618"/>
    <s v="N"/>
    <s v="N"/>
    <s v="N"/>
    <s v="N"/>
    <s v="N"/>
    <s v="N"/>
    <s v="N"/>
    <s v="N"/>
    <s v="N"/>
    <s v="N"/>
    <n v="0"/>
    <m/>
  </r>
  <r>
    <x v="0"/>
    <x v="7"/>
    <x v="74"/>
    <x v="39"/>
    <n v="188"/>
    <x v="2"/>
    <x v="1"/>
    <n v="100"/>
    <n v="21"/>
    <m/>
    <x v="0"/>
    <m/>
    <s v="U"/>
    <m/>
    <s v="P9619"/>
    <s v="P9619"/>
    <s v="N"/>
    <s v="N"/>
    <s v="N"/>
    <s v="N"/>
    <s v="N"/>
    <s v="N"/>
    <s v="N"/>
    <s v="N"/>
    <s v="N"/>
    <s v="N"/>
    <n v="0"/>
    <m/>
  </r>
  <r>
    <x v="0"/>
    <x v="7"/>
    <x v="74"/>
    <x v="39"/>
    <n v="188"/>
    <x v="2"/>
    <x v="1"/>
    <n v="103"/>
    <n v="22"/>
    <m/>
    <x v="2"/>
    <m/>
    <s v="Y"/>
    <m/>
    <s v="P9620"/>
    <s v="P9620"/>
    <s v="N"/>
    <s v="N"/>
    <s v="N"/>
    <s v="N"/>
    <s v="N"/>
    <s v="N"/>
    <s v="N"/>
    <s v="N"/>
    <s v="N"/>
    <s v="N"/>
    <n v="0"/>
    <m/>
  </r>
  <r>
    <x v="0"/>
    <x v="7"/>
    <x v="74"/>
    <x v="39"/>
    <n v="188"/>
    <x v="2"/>
    <x v="1"/>
    <n v="99"/>
    <n v="22"/>
    <m/>
    <x v="0"/>
    <m/>
    <s v="U"/>
    <m/>
    <s v="P9621"/>
    <s v="P9621"/>
    <s v="N"/>
    <s v="N"/>
    <s v="N"/>
    <s v="N"/>
    <s v="N"/>
    <s v="N"/>
    <s v="N"/>
    <s v="N"/>
    <s v="N"/>
    <s v="N"/>
    <n v="0"/>
    <m/>
  </r>
  <r>
    <x v="0"/>
    <x v="7"/>
    <x v="74"/>
    <x v="39"/>
    <n v="188"/>
    <x v="2"/>
    <x v="1"/>
    <n v="89"/>
    <n v="20"/>
    <m/>
    <x v="0"/>
    <m/>
    <s v="U"/>
    <m/>
    <s v="P9622"/>
    <s v="P9622"/>
    <s v="N"/>
    <s v="N"/>
    <s v="N"/>
    <s v="N"/>
    <s v="N"/>
    <s v="N"/>
    <s v="N"/>
    <s v="N"/>
    <s v="N"/>
    <s v="N"/>
    <n v="0"/>
    <m/>
  </r>
  <r>
    <x v="0"/>
    <x v="7"/>
    <x v="74"/>
    <x v="39"/>
    <n v="188"/>
    <x v="2"/>
    <x v="1"/>
    <n v="86"/>
    <n v="18"/>
    <m/>
    <x v="0"/>
    <m/>
    <s v="U"/>
    <m/>
    <s v="P9623"/>
    <s v="P9623"/>
    <s v="N"/>
    <s v="N"/>
    <s v="N"/>
    <s v="N"/>
    <s v="N"/>
    <s v="N"/>
    <s v="N"/>
    <s v="N"/>
    <s v="N"/>
    <s v="N"/>
    <n v="0"/>
    <m/>
  </r>
  <r>
    <x v="0"/>
    <x v="7"/>
    <x v="74"/>
    <x v="39"/>
    <n v="188"/>
    <x v="2"/>
    <x v="1"/>
    <n v="86"/>
    <n v="16"/>
    <m/>
    <x v="0"/>
    <m/>
    <s v="U"/>
    <m/>
    <s v="P9624"/>
    <s v="P9624"/>
    <s v="Y"/>
    <s v="N"/>
    <s v="N"/>
    <s v="N"/>
    <s v="N"/>
    <s v="N"/>
    <s v="N"/>
    <s v="N"/>
    <s v="N"/>
    <s v="N"/>
    <n v="0"/>
    <m/>
  </r>
  <r>
    <x v="0"/>
    <x v="7"/>
    <x v="75"/>
    <x v="39"/>
    <n v="188"/>
    <x v="2"/>
    <x v="1"/>
    <n v="86"/>
    <n v="19"/>
    <m/>
    <x v="0"/>
    <m/>
    <s v="U"/>
    <m/>
    <s v="P9625"/>
    <s v="P9625"/>
    <s v="N"/>
    <s v="N"/>
    <s v="N"/>
    <s v="N"/>
    <s v="N"/>
    <s v="N"/>
    <s v="N"/>
    <s v="N"/>
    <s v="N"/>
    <s v="N"/>
    <n v="1"/>
    <s v="female"/>
  </r>
  <r>
    <x v="0"/>
    <x v="7"/>
    <x v="75"/>
    <x v="39"/>
    <n v="188"/>
    <x v="2"/>
    <x v="1"/>
    <n v="93"/>
    <n v="20"/>
    <m/>
    <x v="0"/>
    <m/>
    <s v="U"/>
    <m/>
    <s v="P9626"/>
    <s v="P9626"/>
    <s v="N"/>
    <s v="N"/>
    <s v="N"/>
    <s v="N"/>
    <s v="N"/>
    <s v="N"/>
    <s v="N"/>
    <s v="N"/>
    <s v="N"/>
    <s v="N"/>
    <n v="0"/>
    <m/>
  </r>
  <r>
    <x v="0"/>
    <x v="7"/>
    <x v="75"/>
    <x v="39"/>
    <n v="188"/>
    <x v="2"/>
    <x v="1"/>
    <n v="94"/>
    <n v="22"/>
    <m/>
    <x v="0"/>
    <m/>
    <s v="U"/>
    <m/>
    <s v="P9627"/>
    <s v="P9627"/>
    <s v="N"/>
    <s v="N"/>
    <s v="N"/>
    <s v="N"/>
    <s v="N"/>
    <s v="N"/>
    <s v="N"/>
    <s v="N"/>
    <s v="N"/>
    <s v="N"/>
    <n v="0"/>
    <m/>
  </r>
  <r>
    <x v="0"/>
    <x v="7"/>
    <x v="75"/>
    <x v="39"/>
    <n v="188"/>
    <x v="2"/>
    <x v="1"/>
    <n v="100"/>
    <n v="21"/>
    <m/>
    <x v="0"/>
    <m/>
    <s v="U"/>
    <m/>
    <s v="P9628"/>
    <s v="P9628"/>
    <s v="Y"/>
    <s v="N"/>
    <s v="N"/>
    <s v="N"/>
    <s v="N"/>
    <s v="N"/>
    <s v="N"/>
    <s v="N"/>
    <s v="N"/>
    <s v="N"/>
    <n v="0"/>
    <m/>
  </r>
  <r>
    <x v="0"/>
    <x v="7"/>
    <x v="75"/>
    <x v="39"/>
    <n v="188"/>
    <x v="2"/>
    <x v="1"/>
    <n v="96"/>
    <n v="21"/>
    <m/>
    <x v="0"/>
    <m/>
    <s v="U"/>
    <m/>
    <m/>
    <m/>
    <s v="N"/>
    <s v="N"/>
    <s v="N"/>
    <s v="N"/>
    <s v="N"/>
    <s v="N"/>
    <s v="N"/>
    <s v="N"/>
    <s v="N"/>
    <s v="N"/>
    <n v="0"/>
    <m/>
  </r>
  <r>
    <x v="0"/>
    <x v="7"/>
    <x v="76"/>
    <x v="39"/>
    <n v="188"/>
    <x v="2"/>
    <x v="1"/>
    <n v="96"/>
    <n v="20"/>
    <m/>
    <x v="0"/>
    <m/>
    <s v="U"/>
    <m/>
    <m/>
    <m/>
    <s v="N"/>
    <s v="N"/>
    <s v="N"/>
    <s v="N"/>
    <s v="N"/>
    <s v="N"/>
    <s v="N"/>
    <s v="N"/>
    <s v="N"/>
    <s v="N"/>
    <n v="0"/>
    <m/>
  </r>
  <r>
    <x v="0"/>
    <x v="7"/>
    <x v="76"/>
    <x v="39"/>
    <n v="188"/>
    <x v="2"/>
    <x v="1"/>
    <n v="91"/>
    <n v="19"/>
    <m/>
    <x v="0"/>
    <m/>
    <s v="U"/>
    <m/>
    <m/>
    <m/>
    <s v="N"/>
    <s v="N"/>
    <s v="N"/>
    <s v="N"/>
    <s v="N"/>
    <s v="N"/>
    <s v="N"/>
    <s v="N"/>
    <s v="N"/>
    <s v="N"/>
    <n v="0"/>
    <m/>
  </r>
  <r>
    <x v="0"/>
    <x v="7"/>
    <x v="76"/>
    <x v="39"/>
    <n v="188"/>
    <x v="2"/>
    <x v="1"/>
    <n v="94"/>
    <n v="18"/>
    <m/>
    <x v="0"/>
    <m/>
    <s v="U"/>
    <m/>
    <m/>
    <m/>
    <s v="N"/>
    <s v="N"/>
    <s v="N"/>
    <s v="N"/>
    <s v="N"/>
    <s v="N"/>
    <s v="N"/>
    <s v="N"/>
    <s v="N"/>
    <s v="N"/>
    <n v="0"/>
    <m/>
  </r>
  <r>
    <x v="0"/>
    <x v="7"/>
    <x v="74"/>
    <x v="39"/>
    <n v="188"/>
    <x v="0"/>
    <x v="1"/>
    <n v="84"/>
    <n v="17"/>
    <m/>
    <x v="0"/>
    <m/>
    <s v="U"/>
    <m/>
    <m/>
    <m/>
    <s v="N"/>
    <s v="N"/>
    <s v="N"/>
    <s v="N"/>
    <s v="N"/>
    <s v="N"/>
    <s v="N"/>
    <s v="N"/>
    <s v="N"/>
    <s v="N"/>
    <n v="0"/>
    <m/>
  </r>
  <r>
    <x v="0"/>
    <x v="7"/>
    <x v="75"/>
    <x v="39"/>
    <n v="188"/>
    <x v="0"/>
    <x v="1"/>
    <n v="80"/>
    <n v="14"/>
    <m/>
    <x v="0"/>
    <m/>
    <s v="U"/>
    <m/>
    <m/>
    <m/>
    <s v="N"/>
    <s v="N"/>
    <s v="N"/>
    <s v="N"/>
    <s v="N"/>
    <s v="N"/>
    <s v="N"/>
    <s v="N"/>
    <s v="N"/>
    <s v="N"/>
    <n v="0"/>
    <m/>
  </r>
  <r>
    <x v="0"/>
    <x v="7"/>
    <x v="75"/>
    <x v="39"/>
    <n v="188"/>
    <x v="0"/>
    <x v="1"/>
    <n v="86"/>
    <n v="16"/>
    <m/>
    <x v="0"/>
    <m/>
    <s v="U"/>
    <m/>
    <m/>
    <m/>
    <s v="N"/>
    <s v="N"/>
    <s v="N"/>
    <s v="N"/>
    <s v="N"/>
    <s v="N"/>
    <s v="N"/>
    <s v="N"/>
    <s v="N"/>
    <s v="N"/>
    <n v="0"/>
    <m/>
  </r>
  <r>
    <x v="0"/>
    <x v="7"/>
    <x v="71"/>
    <x v="39"/>
    <n v="188"/>
    <x v="6"/>
    <x v="4"/>
    <n v="142"/>
    <n v="29"/>
    <m/>
    <x v="3"/>
    <m/>
    <m/>
    <m/>
    <m/>
    <m/>
    <s v="N"/>
    <s v="N"/>
    <s v="N"/>
    <s v="N"/>
    <s v="N"/>
    <s v="N"/>
    <s v="N"/>
    <s v="N"/>
    <s v="N"/>
    <s v="N"/>
    <n v="0"/>
    <m/>
  </r>
  <r>
    <x v="0"/>
    <x v="7"/>
    <x v="71"/>
    <x v="39"/>
    <n v="188"/>
    <x v="6"/>
    <x v="4"/>
    <n v="125"/>
    <n v="26"/>
    <m/>
    <x v="3"/>
    <m/>
    <m/>
    <m/>
    <m/>
    <m/>
    <s v="N"/>
    <s v="N"/>
    <s v="N"/>
    <s v="N"/>
    <s v="N"/>
    <s v="N"/>
    <s v="N"/>
    <s v="N"/>
    <s v="N"/>
    <s v="N"/>
    <n v="0"/>
    <m/>
  </r>
  <r>
    <x v="0"/>
    <x v="7"/>
    <x v="71"/>
    <x v="39"/>
    <n v="188"/>
    <x v="6"/>
    <x v="4"/>
    <n v="131"/>
    <n v="24"/>
    <m/>
    <x v="3"/>
    <m/>
    <m/>
    <m/>
    <m/>
    <m/>
    <s v="N"/>
    <s v="N"/>
    <s v="N"/>
    <s v="N"/>
    <s v="N"/>
    <s v="N"/>
    <s v="N"/>
    <s v="N"/>
    <s v="N"/>
    <s v="N"/>
    <n v="0"/>
    <m/>
  </r>
  <r>
    <x v="0"/>
    <x v="7"/>
    <x v="71"/>
    <x v="39"/>
    <n v="188"/>
    <x v="6"/>
    <x v="4"/>
    <n v="130"/>
    <n v="28"/>
    <m/>
    <x v="3"/>
    <m/>
    <m/>
    <m/>
    <m/>
    <m/>
    <s v="N"/>
    <s v="N"/>
    <s v="N"/>
    <s v="N"/>
    <s v="N"/>
    <s v="N"/>
    <s v="N"/>
    <s v="N"/>
    <s v="N"/>
    <s v="N"/>
    <n v="0"/>
    <m/>
  </r>
  <r>
    <x v="0"/>
    <x v="7"/>
    <x v="71"/>
    <x v="39"/>
    <n v="188"/>
    <x v="6"/>
    <x v="4"/>
    <n v="126"/>
    <n v="24"/>
    <m/>
    <x v="3"/>
    <m/>
    <m/>
    <m/>
    <m/>
    <m/>
    <s v="N"/>
    <s v="N"/>
    <s v="N"/>
    <s v="N"/>
    <s v="N"/>
    <s v="N"/>
    <s v="N"/>
    <s v="N"/>
    <s v="N"/>
    <s v="N"/>
    <n v="0"/>
    <m/>
  </r>
  <r>
    <x v="0"/>
    <x v="7"/>
    <x v="71"/>
    <x v="39"/>
    <n v="188"/>
    <x v="6"/>
    <x v="4"/>
    <n v="134"/>
    <n v="26"/>
    <m/>
    <x v="3"/>
    <m/>
    <m/>
    <m/>
    <m/>
    <m/>
    <s v="N"/>
    <s v="N"/>
    <s v="N"/>
    <s v="N"/>
    <s v="N"/>
    <s v="N"/>
    <s v="N"/>
    <s v="N"/>
    <s v="N"/>
    <s v="N"/>
    <n v="0"/>
    <m/>
  </r>
  <r>
    <x v="0"/>
    <x v="7"/>
    <x v="71"/>
    <x v="39"/>
    <n v="188"/>
    <x v="6"/>
    <x v="4"/>
    <n v="129"/>
    <n v="22"/>
    <m/>
    <x v="3"/>
    <m/>
    <m/>
    <m/>
    <m/>
    <m/>
    <s v="N"/>
    <s v="N"/>
    <s v="N"/>
    <s v="N"/>
    <s v="N"/>
    <s v="N"/>
    <s v="N"/>
    <s v="N"/>
    <s v="N"/>
    <s v="N"/>
    <n v="0"/>
    <m/>
  </r>
  <r>
    <x v="0"/>
    <x v="7"/>
    <x v="71"/>
    <x v="39"/>
    <n v="188"/>
    <x v="6"/>
    <x v="4"/>
    <n v="120"/>
    <n v="22"/>
    <m/>
    <x v="3"/>
    <m/>
    <m/>
    <m/>
    <m/>
    <m/>
    <s v="N"/>
    <s v="N"/>
    <s v="N"/>
    <s v="N"/>
    <s v="N"/>
    <s v="N"/>
    <s v="N"/>
    <s v="N"/>
    <s v="N"/>
    <s v="N"/>
    <n v="0"/>
    <m/>
  </r>
  <r>
    <x v="0"/>
    <x v="7"/>
    <x v="71"/>
    <x v="39"/>
    <n v="188"/>
    <x v="6"/>
    <x v="4"/>
    <n v="124"/>
    <n v="24"/>
    <m/>
    <x v="3"/>
    <m/>
    <m/>
    <m/>
    <m/>
    <m/>
    <s v="N"/>
    <s v="N"/>
    <s v="N"/>
    <s v="N"/>
    <s v="N"/>
    <s v="N"/>
    <s v="N"/>
    <s v="N"/>
    <s v="N"/>
    <s v="N"/>
    <n v="0"/>
    <m/>
  </r>
  <r>
    <x v="0"/>
    <x v="7"/>
    <x v="71"/>
    <x v="39"/>
    <n v="188"/>
    <x v="6"/>
    <x v="4"/>
    <n v="128"/>
    <n v="26"/>
    <m/>
    <x v="3"/>
    <m/>
    <m/>
    <m/>
    <m/>
    <m/>
    <s v="N"/>
    <s v="N"/>
    <s v="N"/>
    <s v="N"/>
    <s v="N"/>
    <s v="N"/>
    <s v="N"/>
    <s v="N"/>
    <s v="N"/>
    <s v="N"/>
    <n v="0"/>
    <m/>
  </r>
  <r>
    <x v="0"/>
    <x v="7"/>
    <x v="72"/>
    <x v="39"/>
    <n v="188"/>
    <x v="6"/>
    <x v="4"/>
    <n v="126"/>
    <n v="24"/>
    <m/>
    <x v="3"/>
    <m/>
    <m/>
    <m/>
    <m/>
    <m/>
    <s v="N"/>
    <s v="N"/>
    <s v="N"/>
    <s v="N"/>
    <s v="N"/>
    <s v="N"/>
    <s v="N"/>
    <s v="N"/>
    <s v="N"/>
    <s v="N"/>
    <n v="0"/>
    <m/>
  </r>
  <r>
    <x v="0"/>
    <x v="7"/>
    <x v="72"/>
    <x v="39"/>
    <n v="188"/>
    <x v="6"/>
    <x v="4"/>
    <n v="142"/>
    <n v="25"/>
    <m/>
    <x v="3"/>
    <m/>
    <m/>
    <m/>
    <m/>
    <m/>
    <s v="N"/>
    <s v="N"/>
    <s v="N"/>
    <s v="N"/>
    <s v="N"/>
    <s v="N"/>
    <s v="N"/>
    <s v="N"/>
    <s v="N"/>
    <s v="N"/>
    <n v="0"/>
    <m/>
  </r>
  <r>
    <x v="0"/>
    <x v="7"/>
    <x v="72"/>
    <x v="39"/>
    <n v="188"/>
    <x v="6"/>
    <x v="4"/>
    <n v="140"/>
    <n v="22"/>
    <m/>
    <x v="3"/>
    <m/>
    <m/>
    <m/>
    <m/>
    <m/>
    <s v="N"/>
    <s v="N"/>
    <s v="N"/>
    <s v="N"/>
    <s v="N"/>
    <s v="N"/>
    <s v="N"/>
    <s v="N"/>
    <s v="N"/>
    <s v="N"/>
    <n v="0"/>
    <m/>
  </r>
  <r>
    <x v="0"/>
    <x v="7"/>
    <x v="72"/>
    <x v="39"/>
    <n v="188"/>
    <x v="6"/>
    <x v="4"/>
    <n v="136"/>
    <n v="26"/>
    <m/>
    <x v="3"/>
    <m/>
    <m/>
    <m/>
    <m/>
    <m/>
    <s v="N"/>
    <s v="N"/>
    <s v="N"/>
    <s v="N"/>
    <s v="N"/>
    <s v="N"/>
    <s v="N"/>
    <s v="N"/>
    <s v="N"/>
    <s v="N"/>
    <n v="0"/>
    <m/>
  </r>
  <r>
    <x v="0"/>
    <x v="7"/>
    <x v="72"/>
    <x v="39"/>
    <n v="188"/>
    <x v="6"/>
    <x v="4"/>
    <n v="148"/>
    <n v="27"/>
    <m/>
    <x v="3"/>
    <m/>
    <m/>
    <m/>
    <m/>
    <m/>
    <s v="N"/>
    <s v="N"/>
    <s v="N"/>
    <s v="N"/>
    <s v="N"/>
    <s v="N"/>
    <s v="N"/>
    <s v="N"/>
    <s v="N"/>
    <s v="N"/>
    <n v="0"/>
    <m/>
  </r>
  <r>
    <x v="0"/>
    <x v="7"/>
    <x v="72"/>
    <x v="39"/>
    <n v="188"/>
    <x v="6"/>
    <x v="4"/>
    <n v="138"/>
    <n v="27"/>
    <m/>
    <x v="3"/>
    <m/>
    <m/>
    <m/>
    <m/>
    <m/>
    <s v="N"/>
    <s v="N"/>
    <s v="N"/>
    <s v="N"/>
    <s v="N"/>
    <s v="N"/>
    <s v="N"/>
    <s v="N"/>
    <s v="N"/>
    <s v="N"/>
    <n v="0"/>
    <m/>
  </r>
  <r>
    <x v="0"/>
    <x v="7"/>
    <x v="72"/>
    <x v="39"/>
    <n v="188"/>
    <x v="6"/>
    <x v="4"/>
    <n v="129"/>
    <n v="22"/>
    <m/>
    <x v="3"/>
    <m/>
    <m/>
    <m/>
    <m/>
    <m/>
    <s v="N"/>
    <s v="N"/>
    <s v="N"/>
    <s v="N"/>
    <s v="N"/>
    <s v="N"/>
    <s v="N"/>
    <s v="N"/>
    <s v="N"/>
    <s v="N"/>
    <n v="0"/>
    <m/>
  </r>
  <r>
    <x v="0"/>
    <x v="7"/>
    <x v="72"/>
    <x v="39"/>
    <n v="188"/>
    <x v="6"/>
    <x v="4"/>
    <n v="140"/>
    <n v="28"/>
    <m/>
    <x v="3"/>
    <m/>
    <m/>
    <m/>
    <m/>
    <m/>
    <s v="N"/>
    <s v="N"/>
    <s v="N"/>
    <s v="N"/>
    <s v="N"/>
    <s v="N"/>
    <s v="N"/>
    <s v="N"/>
    <s v="N"/>
    <s v="N"/>
    <n v="0"/>
    <m/>
  </r>
  <r>
    <x v="0"/>
    <x v="7"/>
    <x v="72"/>
    <x v="39"/>
    <n v="188"/>
    <x v="6"/>
    <x v="4"/>
    <n v="122"/>
    <n v="21"/>
    <m/>
    <x v="3"/>
    <m/>
    <m/>
    <m/>
    <m/>
    <m/>
    <s v="N"/>
    <s v="N"/>
    <s v="N"/>
    <s v="N"/>
    <s v="N"/>
    <s v="N"/>
    <s v="N"/>
    <s v="N"/>
    <s v="N"/>
    <s v="N"/>
    <n v="0"/>
    <m/>
  </r>
  <r>
    <x v="0"/>
    <x v="7"/>
    <x v="72"/>
    <x v="39"/>
    <n v="188"/>
    <x v="6"/>
    <x v="4"/>
    <n v="131"/>
    <n v="25"/>
    <m/>
    <x v="3"/>
    <m/>
    <m/>
    <m/>
    <m/>
    <m/>
    <s v="N"/>
    <s v="N"/>
    <s v="N"/>
    <s v="N"/>
    <s v="N"/>
    <s v="N"/>
    <s v="N"/>
    <s v="N"/>
    <s v="N"/>
    <s v="N"/>
    <n v="0"/>
    <m/>
  </r>
  <r>
    <x v="0"/>
    <x v="7"/>
    <x v="73"/>
    <x v="39"/>
    <n v="188"/>
    <x v="6"/>
    <x v="4"/>
    <n v="202"/>
    <n v="44"/>
    <m/>
    <x v="3"/>
    <m/>
    <m/>
    <m/>
    <m/>
    <m/>
    <s v="N"/>
    <s v="N"/>
    <s v="N"/>
    <s v="N"/>
    <s v="N"/>
    <s v="N"/>
    <s v="N"/>
    <s v="N"/>
    <s v="N"/>
    <s v="N"/>
    <n v="0"/>
    <m/>
  </r>
  <r>
    <x v="0"/>
    <x v="7"/>
    <x v="73"/>
    <x v="39"/>
    <n v="188"/>
    <x v="6"/>
    <x v="4"/>
    <n v="126"/>
    <n v="25"/>
    <m/>
    <x v="3"/>
    <m/>
    <m/>
    <m/>
    <m/>
    <m/>
    <s v="N"/>
    <s v="N"/>
    <s v="N"/>
    <s v="N"/>
    <s v="N"/>
    <s v="N"/>
    <s v="N"/>
    <s v="N"/>
    <s v="N"/>
    <s v="N"/>
    <n v="0"/>
    <m/>
  </r>
  <r>
    <x v="0"/>
    <x v="7"/>
    <x v="73"/>
    <x v="39"/>
    <n v="188"/>
    <x v="6"/>
    <x v="4"/>
    <n v="127"/>
    <n v="28"/>
    <m/>
    <x v="3"/>
    <m/>
    <m/>
    <m/>
    <m/>
    <m/>
    <s v="N"/>
    <s v="N"/>
    <s v="N"/>
    <s v="N"/>
    <s v="N"/>
    <s v="N"/>
    <s v="N"/>
    <s v="N"/>
    <s v="N"/>
    <s v="N"/>
    <n v="0"/>
    <m/>
  </r>
  <r>
    <x v="0"/>
    <x v="7"/>
    <x v="73"/>
    <x v="39"/>
    <n v="188"/>
    <x v="6"/>
    <x v="4"/>
    <n v="120"/>
    <n v="23"/>
    <m/>
    <x v="3"/>
    <m/>
    <m/>
    <m/>
    <m/>
    <m/>
    <s v="N"/>
    <s v="N"/>
    <s v="N"/>
    <s v="N"/>
    <s v="N"/>
    <s v="N"/>
    <s v="N"/>
    <s v="N"/>
    <s v="N"/>
    <s v="N"/>
    <n v="0"/>
    <m/>
  </r>
  <r>
    <x v="0"/>
    <x v="7"/>
    <x v="73"/>
    <x v="39"/>
    <n v="188"/>
    <x v="6"/>
    <x v="4"/>
    <n v="127"/>
    <n v="24"/>
    <m/>
    <x v="3"/>
    <m/>
    <m/>
    <m/>
    <m/>
    <m/>
    <s v="N"/>
    <s v="N"/>
    <s v="N"/>
    <s v="N"/>
    <s v="N"/>
    <s v="N"/>
    <s v="N"/>
    <s v="N"/>
    <s v="N"/>
    <s v="N"/>
    <n v="0"/>
    <m/>
  </r>
  <r>
    <x v="0"/>
    <x v="7"/>
    <x v="73"/>
    <x v="39"/>
    <n v="188"/>
    <x v="6"/>
    <x v="4"/>
    <n v="140"/>
    <n v="27"/>
    <m/>
    <x v="3"/>
    <m/>
    <m/>
    <m/>
    <m/>
    <m/>
    <s v="N"/>
    <s v="N"/>
    <s v="N"/>
    <s v="N"/>
    <s v="N"/>
    <s v="N"/>
    <s v="N"/>
    <s v="N"/>
    <s v="N"/>
    <s v="N"/>
    <n v="0"/>
    <m/>
  </r>
  <r>
    <x v="0"/>
    <x v="7"/>
    <x v="73"/>
    <x v="39"/>
    <n v="188"/>
    <x v="6"/>
    <x v="4"/>
    <n v="140"/>
    <n v="26"/>
    <m/>
    <x v="3"/>
    <m/>
    <m/>
    <m/>
    <m/>
    <m/>
    <s v="N"/>
    <s v="N"/>
    <s v="N"/>
    <s v="N"/>
    <s v="N"/>
    <s v="N"/>
    <s v="N"/>
    <s v="N"/>
    <s v="N"/>
    <s v="N"/>
    <n v="0"/>
    <m/>
  </r>
  <r>
    <x v="0"/>
    <x v="7"/>
    <x v="73"/>
    <x v="39"/>
    <n v="188"/>
    <x v="6"/>
    <x v="4"/>
    <n v="124"/>
    <n v="22"/>
    <m/>
    <x v="3"/>
    <m/>
    <m/>
    <m/>
    <m/>
    <m/>
    <s v="N"/>
    <s v="N"/>
    <s v="N"/>
    <s v="N"/>
    <s v="N"/>
    <s v="N"/>
    <s v="N"/>
    <s v="N"/>
    <s v="N"/>
    <s v="N"/>
    <n v="0"/>
    <m/>
  </r>
  <r>
    <x v="0"/>
    <x v="7"/>
    <x v="73"/>
    <x v="39"/>
    <n v="188"/>
    <x v="6"/>
    <x v="4"/>
    <n v="127"/>
    <n v="25"/>
    <m/>
    <x v="3"/>
    <m/>
    <m/>
    <m/>
    <m/>
    <m/>
    <s v="N"/>
    <s v="N"/>
    <s v="N"/>
    <s v="N"/>
    <s v="N"/>
    <s v="N"/>
    <s v="N"/>
    <s v="N"/>
    <s v="N"/>
    <s v="N"/>
    <n v="0"/>
    <m/>
  </r>
  <r>
    <x v="0"/>
    <x v="7"/>
    <x v="75"/>
    <x v="39"/>
    <n v="188"/>
    <x v="6"/>
    <x v="4"/>
    <n v="121"/>
    <n v="24"/>
    <m/>
    <x v="3"/>
    <m/>
    <m/>
    <m/>
    <m/>
    <m/>
    <s v="N"/>
    <s v="N"/>
    <s v="N"/>
    <s v="N"/>
    <s v="N"/>
    <s v="N"/>
    <s v="N"/>
    <s v="N"/>
    <s v="N"/>
    <s v="N"/>
    <n v="0"/>
    <m/>
  </r>
  <r>
    <x v="0"/>
    <x v="7"/>
    <x v="75"/>
    <x v="39"/>
    <n v="188"/>
    <x v="6"/>
    <x v="4"/>
    <n v="136"/>
    <n v="28"/>
    <m/>
    <x v="3"/>
    <m/>
    <m/>
    <m/>
    <m/>
    <m/>
    <s v="N"/>
    <s v="N"/>
    <s v="N"/>
    <s v="N"/>
    <s v="N"/>
    <s v="N"/>
    <s v="N"/>
    <s v="N"/>
    <s v="N"/>
    <s v="N"/>
    <n v="0"/>
    <m/>
  </r>
  <r>
    <x v="0"/>
    <x v="7"/>
    <x v="75"/>
    <x v="39"/>
    <n v="188"/>
    <x v="6"/>
    <x v="4"/>
    <n v="120"/>
    <n v="25"/>
    <m/>
    <x v="3"/>
    <m/>
    <m/>
    <m/>
    <m/>
    <m/>
    <s v="N"/>
    <s v="N"/>
    <s v="N"/>
    <s v="N"/>
    <s v="N"/>
    <s v="N"/>
    <s v="N"/>
    <s v="N"/>
    <s v="N"/>
    <s v="N"/>
    <n v="0"/>
    <m/>
  </r>
  <r>
    <x v="0"/>
    <x v="7"/>
    <x v="75"/>
    <x v="39"/>
    <n v="188"/>
    <x v="6"/>
    <x v="4"/>
    <n v="118"/>
    <n v="23"/>
    <m/>
    <x v="3"/>
    <m/>
    <m/>
    <m/>
    <m/>
    <m/>
    <s v="N"/>
    <s v="N"/>
    <s v="N"/>
    <s v="N"/>
    <s v="N"/>
    <s v="N"/>
    <s v="N"/>
    <s v="N"/>
    <s v="N"/>
    <s v="N"/>
    <n v="0"/>
    <m/>
  </r>
  <r>
    <x v="0"/>
    <x v="7"/>
    <x v="75"/>
    <x v="39"/>
    <n v="188"/>
    <x v="6"/>
    <x v="4"/>
    <n v="120"/>
    <n v="22"/>
    <m/>
    <x v="3"/>
    <m/>
    <m/>
    <m/>
    <m/>
    <m/>
    <s v="N"/>
    <s v="N"/>
    <s v="N"/>
    <s v="N"/>
    <s v="N"/>
    <s v="N"/>
    <s v="N"/>
    <s v="N"/>
    <s v="N"/>
    <s v="N"/>
    <n v="0"/>
    <m/>
  </r>
  <r>
    <x v="0"/>
    <x v="7"/>
    <x v="75"/>
    <x v="39"/>
    <n v="188"/>
    <x v="6"/>
    <x v="4"/>
    <n v="122"/>
    <n v="24"/>
    <m/>
    <x v="3"/>
    <m/>
    <m/>
    <m/>
    <m/>
    <m/>
    <s v="N"/>
    <s v="N"/>
    <s v="N"/>
    <s v="N"/>
    <s v="N"/>
    <s v="N"/>
    <s v="N"/>
    <s v="N"/>
    <s v="N"/>
    <s v="N"/>
    <n v="0"/>
    <m/>
  </r>
  <r>
    <x v="0"/>
    <x v="7"/>
    <x v="75"/>
    <x v="39"/>
    <n v="188"/>
    <x v="6"/>
    <x v="4"/>
    <n v="119"/>
    <n v="23"/>
    <m/>
    <x v="3"/>
    <m/>
    <m/>
    <m/>
    <m/>
    <m/>
    <s v="N"/>
    <s v="N"/>
    <s v="N"/>
    <s v="N"/>
    <s v="N"/>
    <s v="N"/>
    <s v="N"/>
    <s v="N"/>
    <s v="N"/>
    <s v="N"/>
    <n v="0"/>
    <m/>
  </r>
  <r>
    <x v="0"/>
    <x v="7"/>
    <x v="75"/>
    <x v="39"/>
    <n v="188"/>
    <x v="6"/>
    <x v="4"/>
    <n v="110"/>
    <n v="21"/>
    <m/>
    <x v="3"/>
    <m/>
    <m/>
    <m/>
    <m/>
    <m/>
    <s v="N"/>
    <s v="N"/>
    <s v="N"/>
    <s v="N"/>
    <s v="N"/>
    <s v="N"/>
    <s v="N"/>
    <s v="N"/>
    <s v="N"/>
    <s v="N"/>
    <n v="0"/>
    <m/>
  </r>
  <r>
    <x v="0"/>
    <x v="7"/>
    <x v="75"/>
    <x v="39"/>
    <n v="188"/>
    <x v="6"/>
    <x v="4"/>
    <n v="119"/>
    <n v="23"/>
    <m/>
    <x v="3"/>
    <m/>
    <m/>
    <m/>
    <m/>
    <m/>
    <s v="N"/>
    <s v="N"/>
    <s v="N"/>
    <s v="N"/>
    <s v="N"/>
    <s v="N"/>
    <s v="N"/>
    <s v="N"/>
    <s v="N"/>
    <s v="N"/>
    <n v="0"/>
    <m/>
  </r>
  <r>
    <x v="0"/>
    <x v="7"/>
    <x v="75"/>
    <x v="39"/>
    <n v="188"/>
    <x v="6"/>
    <x v="4"/>
    <n v="113"/>
    <n v="22"/>
    <m/>
    <x v="3"/>
    <m/>
    <m/>
    <m/>
    <m/>
    <m/>
    <s v="N"/>
    <s v="N"/>
    <s v="N"/>
    <s v="N"/>
    <s v="N"/>
    <s v="N"/>
    <s v="N"/>
    <s v="N"/>
    <s v="N"/>
    <s v="N"/>
    <n v="0"/>
    <m/>
  </r>
  <r>
    <x v="0"/>
    <x v="7"/>
    <x v="76"/>
    <x v="39"/>
    <n v="188"/>
    <x v="6"/>
    <x v="4"/>
    <n v="128"/>
    <n v="24"/>
    <m/>
    <x v="3"/>
    <m/>
    <m/>
    <m/>
    <m/>
    <m/>
    <s v="N"/>
    <s v="N"/>
    <s v="N"/>
    <s v="N"/>
    <s v="N"/>
    <s v="N"/>
    <s v="N"/>
    <s v="N"/>
    <s v="N"/>
    <s v="N"/>
    <n v="0"/>
    <m/>
  </r>
  <r>
    <x v="0"/>
    <x v="7"/>
    <x v="76"/>
    <x v="39"/>
    <n v="188"/>
    <x v="6"/>
    <x v="4"/>
    <n v="130"/>
    <n v="24"/>
    <m/>
    <x v="3"/>
    <m/>
    <m/>
    <m/>
    <m/>
    <m/>
    <s v="N"/>
    <s v="N"/>
    <s v="N"/>
    <s v="N"/>
    <s v="N"/>
    <s v="N"/>
    <s v="N"/>
    <s v="N"/>
    <s v="N"/>
    <s v="N"/>
    <n v="0"/>
    <m/>
  </r>
  <r>
    <x v="0"/>
    <x v="7"/>
    <x v="76"/>
    <x v="39"/>
    <n v="188"/>
    <x v="6"/>
    <x v="4"/>
    <n v="129"/>
    <n v="25"/>
    <m/>
    <x v="3"/>
    <m/>
    <m/>
    <m/>
    <m/>
    <m/>
    <s v="N"/>
    <s v="N"/>
    <s v="N"/>
    <s v="N"/>
    <s v="N"/>
    <s v="N"/>
    <s v="N"/>
    <s v="N"/>
    <s v="N"/>
    <s v="N"/>
    <n v="0"/>
    <m/>
  </r>
  <r>
    <x v="0"/>
    <x v="7"/>
    <x v="76"/>
    <x v="39"/>
    <n v="188"/>
    <x v="6"/>
    <x v="4"/>
    <n v="134"/>
    <n v="26"/>
    <m/>
    <x v="3"/>
    <m/>
    <m/>
    <m/>
    <m/>
    <m/>
    <s v="N"/>
    <s v="N"/>
    <s v="N"/>
    <s v="N"/>
    <s v="N"/>
    <s v="N"/>
    <s v="N"/>
    <s v="N"/>
    <s v="N"/>
    <s v="N"/>
    <n v="0"/>
    <m/>
  </r>
  <r>
    <x v="0"/>
    <x v="7"/>
    <x v="76"/>
    <x v="39"/>
    <n v="188"/>
    <x v="6"/>
    <x v="4"/>
    <n v="136"/>
    <n v="29"/>
    <m/>
    <x v="3"/>
    <m/>
    <m/>
    <m/>
    <m/>
    <m/>
    <s v="N"/>
    <s v="N"/>
    <s v="N"/>
    <s v="N"/>
    <s v="N"/>
    <s v="N"/>
    <s v="N"/>
    <s v="N"/>
    <s v="N"/>
    <s v="N"/>
    <n v="0"/>
    <m/>
  </r>
  <r>
    <x v="0"/>
    <x v="7"/>
    <x v="76"/>
    <x v="39"/>
    <n v="188"/>
    <x v="6"/>
    <x v="4"/>
    <n v="130"/>
    <n v="24"/>
    <m/>
    <x v="3"/>
    <m/>
    <m/>
    <m/>
    <m/>
    <m/>
    <s v="N"/>
    <s v="N"/>
    <s v="N"/>
    <s v="N"/>
    <s v="N"/>
    <s v="N"/>
    <s v="N"/>
    <s v="N"/>
    <s v="N"/>
    <s v="N"/>
    <n v="0"/>
    <m/>
  </r>
  <r>
    <x v="0"/>
    <x v="7"/>
    <x v="76"/>
    <x v="39"/>
    <n v="188"/>
    <x v="6"/>
    <x v="4"/>
    <n v="154"/>
    <n v="29"/>
    <m/>
    <x v="3"/>
    <m/>
    <m/>
    <m/>
    <m/>
    <m/>
    <s v="N"/>
    <s v="N"/>
    <s v="N"/>
    <s v="N"/>
    <s v="N"/>
    <s v="N"/>
    <s v="N"/>
    <s v="N"/>
    <s v="N"/>
    <s v="N"/>
    <n v="0"/>
    <m/>
  </r>
  <r>
    <x v="0"/>
    <x v="7"/>
    <x v="76"/>
    <x v="39"/>
    <n v="188"/>
    <x v="6"/>
    <x v="4"/>
    <n v="134"/>
    <n v="27"/>
    <m/>
    <x v="3"/>
    <m/>
    <m/>
    <m/>
    <m/>
    <m/>
    <s v="N"/>
    <s v="N"/>
    <s v="N"/>
    <s v="N"/>
    <s v="N"/>
    <s v="N"/>
    <s v="N"/>
    <s v="N"/>
    <s v="N"/>
    <s v="N"/>
    <n v="0"/>
    <m/>
  </r>
  <r>
    <x v="0"/>
    <x v="7"/>
    <x v="76"/>
    <x v="39"/>
    <n v="188"/>
    <x v="6"/>
    <x v="4"/>
    <n v="127"/>
    <n v="23"/>
    <m/>
    <x v="3"/>
    <m/>
    <m/>
    <m/>
    <m/>
    <m/>
    <s v="N"/>
    <s v="N"/>
    <s v="N"/>
    <s v="N"/>
    <s v="N"/>
    <s v="N"/>
    <s v="N"/>
    <s v="N"/>
    <s v="N"/>
    <s v="N"/>
    <n v="0"/>
    <m/>
  </r>
  <r>
    <x v="0"/>
    <x v="7"/>
    <x v="76"/>
    <x v="39"/>
    <n v="188"/>
    <x v="6"/>
    <x v="4"/>
    <n v="129"/>
    <n v="25"/>
    <m/>
    <x v="3"/>
    <m/>
    <m/>
    <m/>
    <m/>
    <m/>
    <s v="N"/>
    <s v="N"/>
    <s v="N"/>
    <s v="N"/>
    <s v="N"/>
    <s v="N"/>
    <s v="N"/>
    <s v="N"/>
    <s v="N"/>
    <s v="N"/>
    <n v="0"/>
    <m/>
  </r>
  <r>
    <x v="0"/>
    <x v="7"/>
    <x v="76"/>
    <x v="39"/>
    <n v="188"/>
    <x v="6"/>
    <x v="4"/>
    <n v="132"/>
    <n v="26"/>
    <m/>
    <x v="3"/>
    <m/>
    <m/>
    <m/>
    <m/>
    <m/>
    <s v="N"/>
    <s v="N"/>
    <s v="N"/>
    <s v="N"/>
    <s v="N"/>
    <s v="N"/>
    <s v="N"/>
    <s v="N"/>
    <s v="N"/>
    <s v="N"/>
    <n v="0"/>
    <m/>
  </r>
  <r>
    <x v="0"/>
    <x v="7"/>
    <x v="77"/>
    <x v="40"/>
    <n v="201"/>
    <x v="2"/>
    <x v="1"/>
    <n v="90"/>
    <n v="20"/>
    <m/>
    <x v="0"/>
    <m/>
    <s v="Y"/>
    <m/>
    <s v="Q1166"/>
    <s v="Q1166"/>
    <s v="N"/>
    <s v="N"/>
    <s v="N"/>
    <s v="N"/>
    <s v="N"/>
    <s v="N"/>
    <s v="N"/>
    <s v="N"/>
    <s v="N"/>
    <s v="N"/>
    <n v="0"/>
    <m/>
  </r>
  <r>
    <x v="0"/>
    <x v="7"/>
    <x v="77"/>
    <x v="40"/>
    <n v="201"/>
    <x v="2"/>
    <x v="1"/>
    <n v="90"/>
    <n v="20"/>
    <m/>
    <x v="0"/>
    <m/>
    <s v="N"/>
    <m/>
    <m/>
    <m/>
    <s v="N"/>
    <s v="N"/>
    <s v="N"/>
    <s v="N"/>
    <s v="N"/>
    <s v="N"/>
    <s v="N"/>
    <s v="N"/>
    <s v="N"/>
    <s v="N"/>
    <n v="0"/>
    <m/>
  </r>
  <r>
    <x v="0"/>
    <x v="7"/>
    <x v="77"/>
    <x v="40"/>
    <n v="201"/>
    <x v="2"/>
    <x v="1"/>
    <n v="100"/>
    <n v="22"/>
    <m/>
    <x v="0"/>
    <m/>
    <s v="N"/>
    <m/>
    <m/>
    <m/>
    <s v="N"/>
    <s v="N"/>
    <s v="N"/>
    <s v="N"/>
    <s v="N"/>
    <s v="N"/>
    <s v="N"/>
    <s v="N"/>
    <s v="N"/>
    <s v="N"/>
    <n v="0"/>
    <m/>
  </r>
  <r>
    <x v="0"/>
    <x v="7"/>
    <x v="77"/>
    <x v="40"/>
    <n v="201"/>
    <x v="2"/>
    <x v="1"/>
    <n v="98"/>
    <n v="21"/>
    <m/>
    <x v="0"/>
    <m/>
    <s v="N"/>
    <m/>
    <m/>
    <m/>
    <s v="N"/>
    <s v="N"/>
    <s v="N"/>
    <s v="N"/>
    <s v="N"/>
    <s v="N"/>
    <s v="N"/>
    <s v="N"/>
    <s v="N"/>
    <s v="N"/>
    <n v="0"/>
    <m/>
  </r>
  <r>
    <x v="0"/>
    <x v="7"/>
    <x v="77"/>
    <x v="40"/>
    <n v="201"/>
    <x v="2"/>
    <x v="1"/>
    <n v="95"/>
    <n v="20"/>
    <m/>
    <x v="0"/>
    <m/>
    <s v="Y"/>
    <m/>
    <s v="Q1167"/>
    <s v="Q1167"/>
    <s v="N"/>
    <s v="N"/>
    <s v="N"/>
    <s v="N"/>
    <s v="N"/>
    <s v="N"/>
    <s v="N"/>
    <s v="N"/>
    <s v="N"/>
    <s v="N"/>
    <n v="0"/>
    <m/>
  </r>
  <r>
    <x v="0"/>
    <x v="7"/>
    <x v="77"/>
    <x v="40"/>
    <n v="201"/>
    <x v="2"/>
    <x v="1"/>
    <n v="98"/>
    <n v="23"/>
    <m/>
    <x v="0"/>
    <m/>
    <s v="Y"/>
    <m/>
    <s v="Q1168"/>
    <s v="Q1168"/>
    <s v="N"/>
    <s v="N"/>
    <s v="N"/>
    <s v="N"/>
    <s v="N"/>
    <s v="N"/>
    <s v="N"/>
    <s v="N"/>
    <s v="N"/>
    <s v="N"/>
    <n v="0"/>
    <m/>
  </r>
  <r>
    <x v="0"/>
    <x v="7"/>
    <x v="77"/>
    <x v="40"/>
    <n v="201"/>
    <x v="2"/>
    <x v="1"/>
    <n v="94"/>
    <n v="19"/>
    <m/>
    <x v="0"/>
    <m/>
    <s v="Y"/>
    <m/>
    <s v="Q1169"/>
    <s v="Q1169"/>
    <s v="N"/>
    <s v="N"/>
    <s v="N"/>
    <s v="N"/>
    <s v="N"/>
    <s v="N"/>
    <s v="N"/>
    <s v="N"/>
    <s v="N"/>
    <s v="N"/>
    <n v="1"/>
    <m/>
  </r>
  <r>
    <x v="0"/>
    <x v="7"/>
    <x v="77"/>
    <x v="40"/>
    <n v="201"/>
    <x v="2"/>
    <x v="1"/>
    <n v="96"/>
    <n v="22"/>
    <m/>
    <x v="0"/>
    <m/>
    <s v="Y"/>
    <m/>
    <s v="Q1170"/>
    <s v="Q1170"/>
    <s v="N"/>
    <s v="N"/>
    <s v="N"/>
    <s v="N"/>
    <s v="N"/>
    <s v="N"/>
    <s v="N"/>
    <s v="N"/>
    <s v="N"/>
    <s v="N"/>
    <n v="0"/>
    <m/>
  </r>
  <r>
    <x v="0"/>
    <x v="7"/>
    <x v="77"/>
    <x v="40"/>
    <n v="201"/>
    <x v="2"/>
    <x v="1"/>
    <n v="68"/>
    <n v="18"/>
    <m/>
    <x v="0"/>
    <m/>
    <s v="Y"/>
    <m/>
    <s v="Q1171"/>
    <s v="Q1171"/>
    <s v="N"/>
    <s v="N"/>
    <s v="N"/>
    <s v="N"/>
    <s v="N"/>
    <s v="N"/>
    <s v="N"/>
    <s v="N"/>
    <s v="N"/>
    <s v="N"/>
    <n v="0"/>
    <m/>
  </r>
  <r>
    <x v="0"/>
    <x v="7"/>
    <x v="78"/>
    <x v="40"/>
    <n v="201"/>
    <x v="7"/>
    <x v="4"/>
    <n v="90"/>
    <n v="17"/>
    <m/>
    <x v="3"/>
    <m/>
    <m/>
    <m/>
    <m/>
    <m/>
    <s v="N"/>
    <s v="N"/>
    <s v="N"/>
    <s v="N"/>
    <s v="N"/>
    <s v="N"/>
    <s v="N"/>
    <s v="N"/>
    <s v="N"/>
    <s v="N"/>
    <m/>
    <m/>
  </r>
  <r>
    <x v="0"/>
    <x v="7"/>
    <x v="78"/>
    <x v="40"/>
    <n v="201"/>
    <x v="8"/>
    <x v="4"/>
    <n v="100"/>
    <n v="20"/>
    <m/>
    <x v="4"/>
    <m/>
    <m/>
    <m/>
    <m/>
    <m/>
    <s v="N"/>
    <s v="N"/>
    <s v="N"/>
    <s v="N"/>
    <s v="N"/>
    <s v="N"/>
    <s v="N"/>
    <s v="N"/>
    <s v="N"/>
    <s v="N"/>
    <m/>
    <m/>
  </r>
  <r>
    <x v="0"/>
    <x v="7"/>
    <x v="78"/>
    <x v="40"/>
    <n v="201"/>
    <x v="8"/>
    <x v="4"/>
    <n v="99"/>
    <n v="21"/>
    <m/>
    <x v="3"/>
    <m/>
    <m/>
    <m/>
    <m/>
    <m/>
    <s v="N"/>
    <s v="N"/>
    <s v="N"/>
    <s v="N"/>
    <s v="N"/>
    <s v="N"/>
    <s v="N"/>
    <s v="N"/>
    <s v="N"/>
    <s v="N"/>
    <m/>
    <m/>
  </r>
  <r>
    <x v="0"/>
    <x v="7"/>
    <x v="78"/>
    <x v="40"/>
    <n v="201"/>
    <x v="8"/>
    <x v="4"/>
    <n v="100"/>
    <n v="20"/>
    <m/>
    <x v="3"/>
    <m/>
    <m/>
    <m/>
    <m/>
    <m/>
    <s v="N"/>
    <s v="N"/>
    <s v="N"/>
    <s v="N"/>
    <s v="N"/>
    <s v="N"/>
    <s v="N"/>
    <s v="N"/>
    <s v="N"/>
    <s v="N"/>
    <m/>
    <m/>
  </r>
  <r>
    <x v="0"/>
    <x v="7"/>
    <x v="78"/>
    <x v="40"/>
    <n v="201"/>
    <x v="8"/>
    <x v="4"/>
    <n v="100"/>
    <n v="20"/>
    <m/>
    <x v="3"/>
    <m/>
    <m/>
    <m/>
    <m/>
    <m/>
    <s v="N"/>
    <s v="N"/>
    <s v="N"/>
    <s v="N"/>
    <s v="N"/>
    <s v="N"/>
    <s v="N"/>
    <s v="N"/>
    <s v="N"/>
    <s v="N"/>
    <m/>
    <m/>
  </r>
  <r>
    <x v="0"/>
    <x v="7"/>
    <x v="78"/>
    <x v="40"/>
    <n v="201"/>
    <x v="7"/>
    <x v="4"/>
    <n v="107"/>
    <n v="20"/>
    <m/>
    <x v="3"/>
    <m/>
    <m/>
    <m/>
    <m/>
    <m/>
    <s v="N"/>
    <s v="N"/>
    <s v="N"/>
    <s v="N"/>
    <s v="N"/>
    <s v="N"/>
    <s v="N"/>
    <s v="N"/>
    <s v="N"/>
    <s v="N"/>
    <m/>
    <m/>
  </r>
  <r>
    <x v="0"/>
    <x v="7"/>
    <x v="78"/>
    <x v="40"/>
    <n v="201"/>
    <x v="8"/>
    <x v="4"/>
    <n v="99"/>
    <n v="19"/>
    <m/>
    <x v="3"/>
    <m/>
    <m/>
    <m/>
    <m/>
    <m/>
    <s v="N"/>
    <s v="N"/>
    <s v="N"/>
    <s v="N"/>
    <s v="N"/>
    <s v="N"/>
    <s v="N"/>
    <s v="N"/>
    <s v="N"/>
    <s v="N"/>
    <m/>
    <m/>
  </r>
  <r>
    <x v="0"/>
    <x v="7"/>
    <x v="78"/>
    <x v="40"/>
    <n v="201"/>
    <x v="8"/>
    <x v="4"/>
    <n v="100"/>
    <n v="21"/>
    <m/>
    <x v="3"/>
    <m/>
    <m/>
    <m/>
    <m/>
    <m/>
    <s v="N"/>
    <s v="N"/>
    <s v="N"/>
    <s v="N"/>
    <s v="N"/>
    <s v="N"/>
    <s v="N"/>
    <s v="N"/>
    <s v="N"/>
    <s v="N"/>
    <m/>
    <m/>
  </r>
  <r>
    <x v="0"/>
    <x v="7"/>
    <x v="78"/>
    <x v="40"/>
    <n v="201"/>
    <x v="8"/>
    <x v="4"/>
    <n v="91"/>
    <n v="19"/>
    <m/>
    <x v="3"/>
    <m/>
    <m/>
    <m/>
    <m/>
    <m/>
    <s v="N"/>
    <s v="N"/>
    <s v="N"/>
    <s v="N"/>
    <s v="N"/>
    <s v="N"/>
    <s v="N"/>
    <s v="N"/>
    <s v="N"/>
    <s v="N"/>
    <m/>
    <m/>
  </r>
  <r>
    <x v="0"/>
    <x v="7"/>
    <x v="78"/>
    <x v="40"/>
    <n v="201"/>
    <x v="8"/>
    <x v="4"/>
    <n v="101"/>
    <n v="21"/>
    <m/>
    <x v="4"/>
    <m/>
    <m/>
    <m/>
    <m/>
    <m/>
    <s v="N"/>
    <s v="N"/>
    <s v="N"/>
    <s v="N"/>
    <s v="N"/>
    <s v="N"/>
    <s v="N"/>
    <s v="N"/>
    <s v="N"/>
    <s v="N"/>
    <m/>
    <m/>
  </r>
  <r>
    <x v="0"/>
    <x v="7"/>
    <x v="78"/>
    <x v="40"/>
    <n v="201"/>
    <x v="8"/>
    <x v="4"/>
    <n v="103"/>
    <n v="21"/>
    <m/>
    <x v="3"/>
    <m/>
    <m/>
    <m/>
    <m/>
    <m/>
    <s v="N"/>
    <s v="N"/>
    <s v="N"/>
    <s v="N"/>
    <s v="N"/>
    <s v="N"/>
    <s v="N"/>
    <s v="N"/>
    <s v="N"/>
    <s v="N"/>
    <m/>
    <m/>
  </r>
  <r>
    <x v="0"/>
    <x v="7"/>
    <x v="79"/>
    <x v="40"/>
    <n v="201"/>
    <x v="8"/>
    <x v="4"/>
    <n v="91"/>
    <n v="22"/>
    <m/>
    <x v="0"/>
    <m/>
    <m/>
    <m/>
    <m/>
    <m/>
    <s v="N"/>
    <s v="N"/>
    <s v="N"/>
    <s v="N"/>
    <s v="N"/>
    <s v="N"/>
    <s v="N"/>
    <s v="N"/>
    <s v="N"/>
    <s v="N"/>
    <m/>
    <m/>
  </r>
  <r>
    <x v="0"/>
    <x v="7"/>
    <x v="79"/>
    <x v="40"/>
    <n v="201"/>
    <x v="8"/>
    <x v="4"/>
    <n v="95"/>
    <n v="19"/>
    <m/>
    <x v="0"/>
    <m/>
    <m/>
    <m/>
    <m/>
    <m/>
    <s v="N"/>
    <s v="N"/>
    <s v="N"/>
    <s v="N"/>
    <s v="N"/>
    <s v="N"/>
    <s v="N"/>
    <s v="N"/>
    <s v="N"/>
    <s v="N"/>
    <m/>
    <m/>
  </r>
  <r>
    <x v="0"/>
    <x v="7"/>
    <x v="79"/>
    <x v="40"/>
    <n v="201"/>
    <x v="8"/>
    <x v="4"/>
    <n v="99"/>
    <n v="20"/>
    <m/>
    <x v="0"/>
    <m/>
    <m/>
    <m/>
    <m/>
    <m/>
    <s v="N"/>
    <s v="N"/>
    <s v="N"/>
    <s v="N"/>
    <s v="N"/>
    <s v="N"/>
    <s v="N"/>
    <s v="N"/>
    <s v="N"/>
    <s v="N"/>
    <m/>
    <m/>
  </r>
  <r>
    <x v="0"/>
    <x v="7"/>
    <x v="79"/>
    <x v="40"/>
    <n v="201"/>
    <x v="7"/>
    <x v="4"/>
    <n v="113"/>
    <n v="21"/>
    <m/>
    <x v="0"/>
    <m/>
    <m/>
    <m/>
    <m/>
    <m/>
    <s v="N"/>
    <s v="N"/>
    <s v="N"/>
    <s v="N"/>
    <s v="N"/>
    <s v="N"/>
    <s v="N"/>
    <s v="N"/>
    <s v="N"/>
    <s v="N"/>
    <m/>
    <m/>
  </r>
  <r>
    <x v="0"/>
    <x v="7"/>
    <x v="79"/>
    <x v="40"/>
    <n v="201"/>
    <x v="8"/>
    <x v="4"/>
    <n v="95"/>
    <n v="19"/>
    <m/>
    <x v="0"/>
    <m/>
    <m/>
    <m/>
    <m/>
    <m/>
    <s v="N"/>
    <s v="N"/>
    <s v="N"/>
    <s v="N"/>
    <s v="N"/>
    <s v="N"/>
    <s v="N"/>
    <s v="N"/>
    <s v="N"/>
    <s v="N"/>
    <m/>
    <m/>
  </r>
  <r>
    <x v="0"/>
    <x v="7"/>
    <x v="79"/>
    <x v="40"/>
    <n v="201"/>
    <x v="8"/>
    <x v="4"/>
    <n v="100"/>
    <n v="19"/>
    <m/>
    <x v="0"/>
    <m/>
    <s v="waiting to hear back from jeff/helen…"/>
    <m/>
    <m/>
    <m/>
    <s v="N"/>
    <s v="N"/>
    <s v="N"/>
    <s v="N"/>
    <s v="N"/>
    <s v="N"/>
    <s v="N"/>
    <s v="N"/>
    <s v="N"/>
    <s v="N"/>
    <m/>
    <m/>
  </r>
  <r>
    <x v="0"/>
    <x v="7"/>
    <x v="79"/>
    <x v="40"/>
    <n v="201"/>
    <x v="8"/>
    <x v="4"/>
    <n v="102"/>
    <n v="20"/>
    <m/>
    <x v="0"/>
    <m/>
    <m/>
    <m/>
    <m/>
    <m/>
    <s v="N"/>
    <s v="N"/>
    <s v="N"/>
    <s v="N"/>
    <s v="N"/>
    <s v="N"/>
    <s v="N"/>
    <s v="N"/>
    <s v="N"/>
    <s v="N"/>
    <m/>
    <m/>
  </r>
  <r>
    <x v="0"/>
    <x v="7"/>
    <x v="79"/>
    <x v="40"/>
    <n v="201"/>
    <x v="8"/>
    <x v="4"/>
    <n v="115"/>
    <n v="25"/>
    <m/>
    <x v="0"/>
    <m/>
    <m/>
    <m/>
    <m/>
    <m/>
    <s v="N"/>
    <s v="N"/>
    <s v="N"/>
    <s v="N"/>
    <s v="N"/>
    <s v="N"/>
    <s v="N"/>
    <s v="N"/>
    <s v="N"/>
    <s v="N"/>
    <m/>
    <m/>
  </r>
  <r>
    <x v="0"/>
    <x v="7"/>
    <x v="77"/>
    <x v="40"/>
    <n v="201"/>
    <x v="1"/>
    <x v="1"/>
    <n v="109"/>
    <n v="20"/>
    <m/>
    <x v="0"/>
    <m/>
    <s v="N"/>
    <m/>
    <m/>
    <m/>
    <s v="N"/>
    <s v="N"/>
    <s v="N"/>
    <s v="N"/>
    <s v="N"/>
    <s v="N"/>
    <s v="N"/>
    <s v="N"/>
    <s v="N"/>
    <s v="N"/>
    <m/>
    <m/>
  </r>
  <r>
    <x v="0"/>
    <x v="7"/>
    <x v="77"/>
    <x v="40"/>
    <n v="201"/>
    <x v="1"/>
    <x v="1"/>
    <n v="90"/>
    <n v="20"/>
    <m/>
    <x v="0"/>
    <m/>
    <s v="N"/>
    <m/>
    <m/>
    <m/>
    <s v="N"/>
    <s v="N"/>
    <s v="N"/>
    <s v="N"/>
    <s v="N"/>
    <s v="N"/>
    <s v="N"/>
    <s v="N"/>
    <s v="N"/>
    <s v="N"/>
    <m/>
    <m/>
  </r>
  <r>
    <x v="0"/>
    <x v="7"/>
    <x v="77"/>
    <x v="40"/>
    <n v="201"/>
    <x v="1"/>
    <x v="1"/>
    <n v="92"/>
    <n v="20"/>
    <m/>
    <x v="0"/>
    <m/>
    <s v="N"/>
    <m/>
    <m/>
    <m/>
    <s v="N"/>
    <s v="N"/>
    <s v="N"/>
    <s v="N"/>
    <s v="N"/>
    <s v="N"/>
    <s v="N"/>
    <s v="N"/>
    <s v="N"/>
    <s v="N"/>
    <m/>
    <m/>
  </r>
  <r>
    <x v="0"/>
    <x v="7"/>
    <x v="80"/>
    <x v="40"/>
    <n v="201"/>
    <x v="6"/>
    <x v="4"/>
    <n v="123"/>
    <n v="24"/>
    <m/>
    <x v="3"/>
    <m/>
    <m/>
    <m/>
    <m/>
    <m/>
    <s v="N"/>
    <s v="N"/>
    <s v="N"/>
    <s v="N"/>
    <s v="N"/>
    <s v="N"/>
    <s v="N"/>
    <s v="N"/>
    <s v="N"/>
    <s v="N"/>
    <m/>
    <m/>
  </r>
  <r>
    <x v="0"/>
    <x v="7"/>
    <x v="80"/>
    <x v="40"/>
    <n v="201"/>
    <x v="6"/>
    <x v="4"/>
    <n v="120"/>
    <n v="22"/>
    <m/>
    <x v="3"/>
    <m/>
    <m/>
    <m/>
    <m/>
    <m/>
    <s v="N"/>
    <s v="N"/>
    <s v="N"/>
    <s v="N"/>
    <s v="N"/>
    <s v="N"/>
    <s v="N"/>
    <s v="N"/>
    <s v="N"/>
    <s v="N"/>
    <m/>
    <m/>
  </r>
  <r>
    <x v="0"/>
    <x v="7"/>
    <x v="80"/>
    <x v="40"/>
    <n v="201"/>
    <x v="6"/>
    <x v="4"/>
    <n v="112"/>
    <n v="21"/>
    <m/>
    <x v="3"/>
    <m/>
    <m/>
    <m/>
    <m/>
    <m/>
    <s v="N"/>
    <s v="N"/>
    <s v="N"/>
    <s v="N"/>
    <s v="N"/>
    <s v="N"/>
    <s v="N"/>
    <s v="N"/>
    <s v="N"/>
    <s v="N"/>
    <m/>
    <m/>
  </r>
  <r>
    <x v="0"/>
    <x v="7"/>
    <x v="80"/>
    <x v="40"/>
    <n v="201"/>
    <x v="6"/>
    <x v="4"/>
    <n v="86"/>
    <n v="19"/>
    <m/>
    <x v="3"/>
    <m/>
    <m/>
    <m/>
    <m/>
    <m/>
    <s v="N"/>
    <s v="N"/>
    <s v="N"/>
    <s v="N"/>
    <s v="N"/>
    <s v="N"/>
    <s v="N"/>
    <s v="N"/>
    <s v="N"/>
    <s v="N"/>
    <m/>
    <m/>
  </r>
  <r>
    <x v="0"/>
    <x v="7"/>
    <x v="80"/>
    <x v="40"/>
    <n v="201"/>
    <x v="6"/>
    <x v="4"/>
    <n v="80"/>
    <n v="17"/>
    <m/>
    <x v="3"/>
    <m/>
    <m/>
    <m/>
    <m/>
    <m/>
    <s v="N"/>
    <s v="N"/>
    <s v="N"/>
    <s v="N"/>
    <s v="N"/>
    <s v="N"/>
    <s v="N"/>
    <s v="N"/>
    <s v="N"/>
    <s v="N"/>
    <m/>
    <m/>
  </r>
  <r>
    <x v="0"/>
    <x v="7"/>
    <x v="80"/>
    <x v="40"/>
    <n v="201"/>
    <x v="6"/>
    <x v="4"/>
    <n v="122"/>
    <n v="24"/>
    <m/>
    <x v="3"/>
    <m/>
    <m/>
    <m/>
    <m/>
    <m/>
    <s v="N"/>
    <s v="N"/>
    <s v="N"/>
    <s v="N"/>
    <s v="N"/>
    <s v="N"/>
    <s v="N"/>
    <s v="N"/>
    <s v="N"/>
    <s v="N"/>
    <m/>
    <m/>
  </r>
  <r>
    <x v="0"/>
    <x v="7"/>
    <x v="80"/>
    <x v="40"/>
    <n v="201"/>
    <x v="6"/>
    <x v="4"/>
    <n v="136"/>
    <n v="26"/>
    <m/>
    <x v="3"/>
    <m/>
    <m/>
    <m/>
    <m/>
    <m/>
    <s v="N"/>
    <s v="N"/>
    <s v="N"/>
    <s v="N"/>
    <s v="N"/>
    <s v="N"/>
    <s v="N"/>
    <s v="N"/>
    <s v="N"/>
    <s v="N"/>
    <m/>
    <m/>
  </r>
  <r>
    <x v="0"/>
    <x v="7"/>
    <x v="80"/>
    <x v="40"/>
    <n v="201"/>
    <x v="6"/>
    <x v="4"/>
    <n v="132"/>
    <n v="24"/>
    <m/>
    <x v="3"/>
    <m/>
    <m/>
    <m/>
    <m/>
    <m/>
    <s v="N"/>
    <s v="N"/>
    <s v="N"/>
    <s v="N"/>
    <s v="N"/>
    <s v="N"/>
    <s v="N"/>
    <s v="N"/>
    <s v="N"/>
    <s v="N"/>
    <m/>
    <m/>
  </r>
  <r>
    <x v="0"/>
    <x v="7"/>
    <x v="80"/>
    <x v="40"/>
    <n v="201"/>
    <x v="6"/>
    <x v="4"/>
    <n v="130"/>
    <n v="25"/>
    <m/>
    <x v="3"/>
    <m/>
    <m/>
    <m/>
    <m/>
    <m/>
    <s v="N"/>
    <s v="N"/>
    <s v="N"/>
    <s v="N"/>
    <s v="N"/>
    <s v="N"/>
    <s v="N"/>
    <s v="N"/>
    <s v="N"/>
    <s v="N"/>
    <m/>
    <m/>
  </r>
  <r>
    <x v="0"/>
    <x v="7"/>
    <x v="81"/>
    <x v="40"/>
    <n v="201"/>
    <x v="6"/>
    <x v="4"/>
    <n v="74"/>
    <n v="14"/>
    <m/>
    <x v="3"/>
    <m/>
    <m/>
    <m/>
    <m/>
    <m/>
    <s v="N"/>
    <s v="N"/>
    <s v="N"/>
    <s v="N"/>
    <s v="N"/>
    <s v="N"/>
    <s v="N"/>
    <s v="N"/>
    <s v="N"/>
    <s v="N"/>
    <m/>
    <m/>
  </r>
  <r>
    <x v="0"/>
    <x v="7"/>
    <x v="81"/>
    <x v="40"/>
    <n v="201"/>
    <x v="6"/>
    <x v="4"/>
    <n v="88"/>
    <n v="16"/>
    <m/>
    <x v="3"/>
    <m/>
    <m/>
    <m/>
    <m/>
    <m/>
    <s v="N"/>
    <s v="N"/>
    <s v="N"/>
    <s v="N"/>
    <s v="N"/>
    <s v="N"/>
    <s v="N"/>
    <s v="N"/>
    <s v="N"/>
    <s v="N"/>
    <m/>
    <m/>
  </r>
  <r>
    <x v="0"/>
    <x v="7"/>
    <x v="81"/>
    <x v="40"/>
    <n v="201"/>
    <x v="6"/>
    <x v="4"/>
    <n v="84"/>
    <n v="16"/>
    <m/>
    <x v="3"/>
    <m/>
    <m/>
    <m/>
    <m/>
    <m/>
    <s v="N"/>
    <s v="N"/>
    <s v="N"/>
    <s v="N"/>
    <s v="N"/>
    <s v="N"/>
    <s v="N"/>
    <s v="N"/>
    <s v="N"/>
    <s v="N"/>
    <m/>
    <m/>
  </r>
  <r>
    <x v="0"/>
    <x v="7"/>
    <x v="81"/>
    <x v="40"/>
    <n v="201"/>
    <x v="6"/>
    <x v="4"/>
    <n v="79"/>
    <n v="13"/>
    <m/>
    <x v="3"/>
    <m/>
    <m/>
    <m/>
    <m/>
    <m/>
    <s v="N"/>
    <s v="N"/>
    <s v="N"/>
    <s v="N"/>
    <s v="N"/>
    <s v="N"/>
    <s v="N"/>
    <s v="N"/>
    <s v="N"/>
    <s v="N"/>
    <m/>
    <m/>
  </r>
  <r>
    <x v="0"/>
    <x v="7"/>
    <x v="81"/>
    <x v="40"/>
    <n v="201"/>
    <x v="6"/>
    <x v="4"/>
    <n v="100"/>
    <n v="16"/>
    <m/>
    <x v="3"/>
    <m/>
    <m/>
    <m/>
    <m/>
    <m/>
    <s v="N"/>
    <s v="N"/>
    <s v="N"/>
    <s v="N"/>
    <s v="N"/>
    <s v="N"/>
    <s v="N"/>
    <s v="N"/>
    <s v="N"/>
    <s v="N"/>
    <m/>
    <m/>
  </r>
  <r>
    <x v="0"/>
    <x v="7"/>
    <x v="81"/>
    <x v="40"/>
    <n v="201"/>
    <x v="6"/>
    <x v="4"/>
    <n v="115"/>
    <n v="29"/>
    <m/>
    <x v="3"/>
    <m/>
    <m/>
    <m/>
    <m/>
    <m/>
    <s v="N"/>
    <s v="N"/>
    <s v="N"/>
    <s v="N"/>
    <s v="N"/>
    <s v="N"/>
    <s v="N"/>
    <s v="N"/>
    <s v="N"/>
    <s v="N"/>
    <m/>
    <m/>
  </r>
  <r>
    <x v="0"/>
    <x v="7"/>
    <x v="81"/>
    <x v="40"/>
    <n v="201"/>
    <x v="6"/>
    <x v="4"/>
    <n v="95"/>
    <n v="19"/>
    <m/>
    <x v="3"/>
    <m/>
    <m/>
    <m/>
    <m/>
    <m/>
    <s v="N"/>
    <s v="N"/>
    <s v="N"/>
    <s v="N"/>
    <s v="N"/>
    <s v="N"/>
    <s v="N"/>
    <s v="N"/>
    <s v="N"/>
    <s v="N"/>
    <m/>
    <m/>
  </r>
  <r>
    <x v="0"/>
    <x v="7"/>
    <x v="81"/>
    <x v="40"/>
    <n v="201"/>
    <x v="6"/>
    <x v="4"/>
    <n v="138"/>
    <n v="23"/>
    <m/>
    <x v="3"/>
    <m/>
    <m/>
    <m/>
    <m/>
    <m/>
    <s v="N"/>
    <s v="N"/>
    <s v="N"/>
    <s v="N"/>
    <s v="N"/>
    <s v="N"/>
    <s v="N"/>
    <s v="N"/>
    <s v="N"/>
    <s v="N"/>
    <m/>
    <m/>
  </r>
  <r>
    <x v="0"/>
    <x v="7"/>
    <x v="81"/>
    <x v="40"/>
    <n v="201"/>
    <x v="6"/>
    <x v="4"/>
    <n v="135"/>
    <n v="24"/>
    <m/>
    <x v="3"/>
    <m/>
    <m/>
    <m/>
    <m/>
    <m/>
    <s v="N"/>
    <s v="N"/>
    <s v="N"/>
    <s v="N"/>
    <s v="N"/>
    <s v="N"/>
    <s v="N"/>
    <s v="N"/>
    <s v="N"/>
    <s v="N"/>
    <m/>
    <m/>
  </r>
  <r>
    <x v="0"/>
    <x v="7"/>
    <x v="78"/>
    <x v="40"/>
    <n v="201"/>
    <x v="9"/>
    <x v="4"/>
    <n v="143"/>
    <n v="29"/>
    <m/>
    <x v="3"/>
    <m/>
    <m/>
    <m/>
    <m/>
    <m/>
    <s v="N"/>
    <s v="N"/>
    <s v="N"/>
    <s v="N"/>
    <s v="N"/>
    <s v="N"/>
    <s v="N"/>
    <s v="N"/>
    <s v="N"/>
    <s v="N"/>
    <m/>
    <m/>
  </r>
  <r>
    <x v="0"/>
    <x v="7"/>
    <x v="79"/>
    <x v="40"/>
    <n v="201"/>
    <x v="6"/>
    <x v="4"/>
    <n v="125"/>
    <n v="23"/>
    <m/>
    <x v="3"/>
    <m/>
    <m/>
    <m/>
    <m/>
    <m/>
    <s v="N"/>
    <s v="N"/>
    <s v="N"/>
    <s v="N"/>
    <s v="N"/>
    <s v="N"/>
    <s v="N"/>
    <s v="N"/>
    <s v="N"/>
    <s v="N"/>
    <m/>
    <m/>
  </r>
  <r>
    <x v="0"/>
    <x v="7"/>
    <x v="79"/>
    <x v="40"/>
    <n v="201"/>
    <x v="6"/>
    <x v="4"/>
    <n v="146"/>
    <n v="30"/>
    <m/>
    <x v="3"/>
    <m/>
    <m/>
    <m/>
    <m/>
    <m/>
    <s v="N"/>
    <s v="N"/>
    <s v="N"/>
    <s v="N"/>
    <s v="N"/>
    <s v="N"/>
    <s v="N"/>
    <s v="N"/>
    <s v="N"/>
    <s v="N"/>
    <m/>
    <m/>
  </r>
  <r>
    <x v="0"/>
    <x v="7"/>
    <x v="79"/>
    <x v="40"/>
    <n v="201"/>
    <x v="6"/>
    <x v="4"/>
    <n v="145"/>
    <n v="32"/>
    <m/>
    <x v="3"/>
    <m/>
    <m/>
    <m/>
    <m/>
    <m/>
    <s v="N"/>
    <s v="N"/>
    <s v="N"/>
    <s v="N"/>
    <s v="N"/>
    <s v="N"/>
    <s v="N"/>
    <s v="N"/>
    <s v="N"/>
    <s v="N"/>
    <m/>
    <m/>
  </r>
  <r>
    <x v="0"/>
    <x v="7"/>
    <x v="79"/>
    <x v="40"/>
    <n v="201"/>
    <x v="6"/>
    <x v="4"/>
    <n v="142"/>
    <n v="29"/>
    <m/>
    <x v="3"/>
    <m/>
    <m/>
    <m/>
    <m/>
    <m/>
    <s v="N"/>
    <s v="N"/>
    <s v="N"/>
    <s v="N"/>
    <s v="N"/>
    <s v="N"/>
    <s v="N"/>
    <s v="N"/>
    <s v="N"/>
    <s v="N"/>
    <m/>
    <m/>
  </r>
  <r>
    <x v="0"/>
    <x v="7"/>
    <x v="79"/>
    <x v="40"/>
    <n v="201"/>
    <x v="6"/>
    <x v="4"/>
    <n v="129"/>
    <n v="26"/>
    <m/>
    <x v="3"/>
    <m/>
    <m/>
    <m/>
    <m/>
    <m/>
    <s v="N"/>
    <s v="N"/>
    <s v="N"/>
    <s v="N"/>
    <s v="N"/>
    <s v="N"/>
    <s v="N"/>
    <s v="N"/>
    <s v="N"/>
    <s v="N"/>
    <m/>
    <m/>
  </r>
  <r>
    <x v="0"/>
    <x v="7"/>
    <x v="79"/>
    <x v="40"/>
    <n v="201"/>
    <x v="6"/>
    <x v="4"/>
    <n v="130"/>
    <n v="28"/>
    <m/>
    <x v="3"/>
    <m/>
    <m/>
    <m/>
    <m/>
    <m/>
    <s v="N"/>
    <s v="N"/>
    <s v="N"/>
    <s v="N"/>
    <s v="N"/>
    <s v="N"/>
    <s v="N"/>
    <s v="N"/>
    <s v="N"/>
    <s v="N"/>
    <m/>
    <m/>
  </r>
  <r>
    <x v="0"/>
    <x v="7"/>
    <x v="79"/>
    <x v="40"/>
    <n v="201"/>
    <x v="6"/>
    <x v="4"/>
    <n v="129"/>
    <n v="25"/>
    <m/>
    <x v="3"/>
    <m/>
    <m/>
    <m/>
    <m/>
    <m/>
    <s v="N"/>
    <s v="N"/>
    <s v="N"/>
    <s v="N"/>
    <s v="N"/>
    <s v="N"/>
    <s v="N"/>
    <s v="N"/>
    <s v="N"/>
    <s v="N"/>
    <m/>
    <m/>
  </r>
  <r>
    <x v="0"/>
    <x v="7"/>
    <x v="79"/>
    <x v="40"/>
    <n v="201"/>
    <x v="6"/>
    <x v="4"/>
    <n v="110"/>
    <n v="21"/>
    <m/>
    <x v="3"/>
    <m/>
    <m/>
    <m/>
    <m/>
    <m/>
    <s v="N"/>
    <s v="N"/>
    <s v="N"/>
    <s v="N"/>
    <s v="N"/>
    <s v="N"/>
    <s v="N"/>
    <s v="N"/>
    <s v="N"/>
    <s v="N"/>
    <m/>
    <m/>
  </r>
  <r>
    <x v="0"/>
    <x v="7"/>
    <x v="79"/>
    <x v="40"/>
    <n v="201"/>
    <x v="6"/>
    <x v="4"/>
    <n v="130"/>
    <n v="25"/>
    <m/>
    <x v="3"/>
    <m/>
    <m/>
    <m/>
    <m/>
    <m/>
    <s v="N"/>
    <s v="N"/>
    <s v="N"/>
    <s v="N"/>
    <s v="N"/>
    <s v="N"/>
    <s v="N"/>
    <s v="N"/>
    <s v="N"/>
    <s v="N"/>
    <m/>
    <m/>
  </r>
  <r>
    <x v="0"/>
    <x v="7"/>
    <x v="79"/>
    <x v="40"/>
    <n v="201"/>
    <x v="6"/>
    <x v="4"/>
    <n v="133"/>
    <n v="24"/>
    <m/>
    <x v="3"/>
    <m/>
    <m/>
    <m/>
    <m/>
    <m/>
    <s v="N"/>
    <s v="N"/>
    <s v="N"/>
    <s v="N"/>
    <s v="N"/>
    <s v="N"/>
    <s v="N"/>
    <s v="N"/>
    <s v="N"/>
    <s v="N"/>
    <m/>
    <m/>
  </r>
  <r>
    <x v="0"/>
    <x v="7"/>
    <x v="82"/>
    <x v="41"/>
    <n v="221"/>
    <x v="6"/>
    <x v="4"/>
    <n v="69"/>
    <n v="13"/>
    <m/>
    <x v="3"/>
    <m/>
    <m/>
    <m/>
    <m/>
    <m/>
    <s v="N"/>
    <s v="N"/>
    <s v="N"/>
    <s v="N"/>
    <s v="N"/>
    <s v="N"/>
    <s v="N"/>
    <s v="N"/>
    <s v="N"/>
    <s v="N"/>
    <m/>
    <m/>
  </r>
  <r>
    <x v="0"/>
    <x v="7"/>
    <x v="82"/>
    <x v="41"/>
    <n v="221"/>
    <x v="6"/>
    <x v="4"/>
    <n v="78"/>
    <n v="13"/>
    <m/>
    <x v="3"/>
    <m/>
    <m/>
    <m/>
    <m/>
    <m/>
    <s v="N"/>
    <s v="N"/>
    <s v="N"/>
    <s v="N"/>
    <s v="N"/>
    <s v="N"/>
    <s v="N"/>
    <s v="N"/>
    <s v="N"/>
    <s v="N"/>
    <m/>
    <m/>
  </r>
  <r>
    <x v="0"/>
    <x v="7"/>
    <x v="82"/>
    <x v="41"/>
    <n v="221"/>
    <x v="6"/>
    <x v="4"/>
    <n v="99"/>
    <n v="18"/>
    <m/>
    <x v="3"/>
    <m/>
    <m/>
    <m/>
    <m/>
    <m/>
    <s v="N"/>
    <s v="N"/>
    <s v="N"/>
    <s v="N"/>
    <s v="N"/>
    <s v="N"/>
    <s v="N"/>
    <s v="N"/>
    <s v="N"/>
    <s v="N"/>
    <m/>
    <m/>
  </r>
  <r>
    <x v="0"/>
    <x v="7"/>
    <x v="82"/>
    <x v="41"/>
    <n v="221"/>
    <x v="6"/>
    <x v="4"/>
    <n v="75"/>
    <n v="12"/>
    <m/>
    <x v="3"/>
    <m/>
    <m/>
    <m/>
    <m/>
    <m/>
    <s v="N"/>
    <s v="N"/>
    <s v="N"/>
    <s v="N"/>
    <s v="N"/>
    <s v="N"/>
    <s v="N"/>
    <s v="N"/>
    <s v="N"/>
    <s v="N"/>
    <m/>
    <m/>
  </r>
  <r>
    <x v="0"/>
    <x v="7"/>
    <x v="82"/>
    <x v="41"/>
    <n v="221"/>
    <x v="6"/>
    <x v="4"/>
    <n v="88"/>
    <n v="23"/>
    <m/>
    <x v="3"/>
    <m/>
    <m/>
    <m/>
    <m/>
    <m/>
    <s v="N"/>
    <s v="N"/>
    <s v="N"/>
    <s v="N"/>
    <s v="N"/>
    <s v="N"/>
    <s v="N"/>
    <s v="N"/>
    <s v="N"/>
    <s v="N"/>
    <m/>
    <m/>
  </r>
  <r>
    <x v="0"/>
    <x v="7"/>
    <x v="82"/>
    <x v="41"/>
    <n v="221"/>
    <x v="6"/>
    <x v="4"/>
    <n v="72"/>
    <n v="22"/>
    <m/>
    <x v="3"/>
    <m/>
    <m/>
    <m/>
    <m/>
    <m/>
    <s v="N"/>
    <s v="N"/>
    <s v="N"/>
    <s v="N"/>
    <s v="N"/>
    <s v="N"/>
    <s v="N"/>
    <s v="N"/>
    <s v="N"/>
    <s v="N"/>
    <m/>
    <m/>
  </r>
  <r>
    <x v="0"/>
    <x v="7"/>
    <x v="82"/>
    <x v="41"/>
    <n v="221"/>
    <x v="6"/>
    <x v="4"/>
    <n v="72"/>
    <n v="13"/>
    <m/>
    <x v="3"/>
    <m/>
    <m/>
    <m/>
    <m/>
    <m/>
    <s v="N"/>
    <s v="N"/>
    <s v="N"/>
    <s v="N"/>
    <s v="N"/>
    <s v="N"/>
    <s v="N"/>
    <s v="N"/>
    <s v="N"/>
    <s v="N"/>
    <m/>
    <m/>
  </r>
  <r>
    <x v="0"/>
    <x v="7"/>
    <x v="82"/>
    <x v="41"/>
    <n v="221"/>
    <x v="6"/>
    <x v="4"/>
    <n v="72"/>
    <n v="13"/>
    <m/>
    <x v="3"/>
    <m/>
    <m/>
    <m/>
    <m/>
    <m/>
    <s v="N"/>
    <s v="N"/>
    <s v="N"/>
    <s v="N"/>
    <s v="N"/>
    <s v="N"/>
    <s v="N"/>
    <s v="N"/>
    <s v="N"/>
    <s v="N"/>
    <m/>
    <m/>
  </r>
  <r>
    <x v="0"/>
    <x v="7"/>
    <x v="82"/>
    <x v="41"/>
    <n v="221"/>
    <x v="6"/>
    <x v="4"/>
    <n v="104"/>
    <n v="20"/>
    <m/>
    <x v="3"/>
    <m/>
    <m/>
    <m/>
    <m/>
    <m/>
    <s v="N"/>
    <s v="N"/>
    <s v="N"/>
    <s v="N"/>
    <s v="N"/>
    <s v="N"/>
    <s v="N"/>
    <s v="N"/>
    <s v="N"/>
    <s v="N"/>
    <m/>
    <m/>
  </r>
  <r>
    <x v="0"/>
    <x v="7"/>
    <x v="82"/>
    <x v="41"/>
    <n v="221"/>
    <x v="6"/>
    <x v="4"/>
    <n v="78"/>
    <n v="13"/>
    <m/>
    <x v="3"/>
    <m/>
    <m/>
    <m/>
    <m/>
    <m/>
    <s v="N"/>
    <s v="N"/>
    <s v="N"/>
    <s v="N"/>
    <s v="N"/>
    <s v="N"/>
    <s v="N"/>
    <s v="N"/>
    <s v="N"/>
    <s v="N"/>
    <m/>
    <m/>
  </r>
  <r>
    <x v="0"/>
    <x v="7"/>
    <x v="82"/>
    <x v="41"/>
    <n v="221"/>
    <x v="2"/>
    <x v="4"/>
    <n v="131"/>
    <n v="30"/>
    <m/>
    <x v="0"/>
    <m/>
    <s v="N"/>
    <m/>
    <s v="Q1172"/>
    <s v="Q1172"/>
    <s v="N"/>
    <s v="N"/>
    <s v="N"/>
    <s v="N"/>
    <s v="N"/>
    <s v="N"/>
    <s v="N"/>
    <s v="N"/>
    <s v="N"/>
    <s v="N"/>
    <m/>
    <m/>
  </r>
  <r>
    <x v="0"/>
    <x v="7"/>
    <x v="82"/>
    <x v="41"/>
    <n v="221"/>
    <x v="2"/>
    <x v="4"/>
    <n v="111"/>
    <n v="22"/>
    <m/>
    <x v="0"/>
    <m/>
    <s v="N"/>
    <m/>
    <s v="Q1173"/>
    <s v="Q1173"/>
    <s v="N"/>
    <s v="N"/>
    <s v="N"/>
    <s v="N"/>
    <s v="N"/>
    <s v="N"/>
    <s v="N"/>
    <s v="N"/>
    <s v="N"/>
    <s v="N"/>
    <m/>
    <m/>
  </r>
  <r>
    <x v="0"/>
    <x v="7"/>
    <x v="82"/>
    <x v="41"/>
    <n v="221"/>
    <x v="2"/>
    <x v="4"/>
    <n v="137"/>
    <n v="29"/>
    <m/>
    <x v="0"/>
    <m/>
    <s v="N"/>
    <m/>
    <s v="Q1174"/>
    <s v="Q1174"/>
    <s v="N"/>
    <s v="N"/>
    <s v="N"/>
    <s v="N"/>
    <s v="N"/>
    <s v="N"/>
    <s v="N"/>
    <s v="N"/>
    <s v="N"/>
    <s v="N"/>
    <m/>
    <m/>
  </r>
  <r>
    <x v="0"/>
    <x v="7"/>
    <x v="82"/>
    <x v="41"/>
    <n v="221"/>
    <x v="2"/>
    <x v="4"/>
    <n v="178"/>
    <n v="38"/>
    <m/>
    <x v="0"/>
    <m/>
    <s v="N"/>
    <m/>
    <s v="Q1175"/>
    <s v="Q1175"/>
    <s v="N"/>
    <s v="N"/>
    <s v="N"/>
    <s v="N"/>
    <s v="N"/>
    <s v="N"/>
    <s v="N"/>
    <s v="N"/>
    <s v="N"/>
    <s v="Y"/>
    <n v="1"/>
    <s v="Lumps on flank. One sea lice possible coho."/>
  </r>
  <r>
    <x v="0"/>
    <x v="7"/>
    <x v="82"/>
    <x v="41"/>
    <n v="221"/>
    <x v="2"/>
    <x v="4"/>
    <n v="105"/>
    <n v="21"/>
    <m/>
    <x v="0"/>
    <m/>
    <s v="N"/>
    <m/>
    <s v="Q1176"/>
    <s v="Q1176"/>
    <s v="N"/>
    <s v="N"/>
    <s v="N"/>
    <s v="N"/>
    <s v="N"/>
    <s v="N"/>
    <s v="N"/>
    <s v="N"/>
    <s v="N"/>
    <s v="N"/>
    <n v="1"/>
    <m/>
  </r>
  <r>
    <x v="0"/>
    <x v="7"/>
    <x v="82"/>
    <x v="41"/>
    <n v="221"/>
    <x v="2"/>
    <x v="4"/>
    <n v="95"/>
    <n v="21"/>
    <m/>
    <x v="0"/>
    <m/>
    <s v="N"/>
    <m/>
    <s v="Q1177"/>
    <s v="Q1177"/>
    <s v="N"/>
    <s v="N"/>
    <s v="N"/>
    <s v="N"/>
    <s v="N"/>
    <s v="N"/>
    <s v="N"/>
    <s v="N"/>
    <s v="N"/>
    <s v="N"/>
    <n v="1"/>
    <m/>
  </r>
  <r>
    <x v="0"/>
    <x v="7"/>
    <x v="83"/>
    <x v="41"/>
    <n v="221"/>
    <x v="2"/>
    <x v="4"/>
    <n v="126"/>
    <n v="25"/>
    <m/>
    <x v="2"/>
    <m/>
    <s v="Y"/>
    <m/>
    <s v="Q1178"/>
    <s v="Q1178"/>
    <s v="N"/>
    <s v="N"/>
    <s v="N"/>
    <s v="N"/>
    <s v="N"/>
    <s v="N"/>
    <s v="N"/>
    <s v="N"/>
    <s v="N"/>
    <s v="N"/>
    <m/>
    <m/>
  </r>
  <r>
    <x v="0"/>
    <x v="7"/>
    <x v="83"/>
    <x v="41"/>
    <n v="221"/>
    <x v="2"/>
    <x v="4"/>
    <n v="107"/>
    <n v="21"/>
    <m/>
    <x v="0"/>
    <m/>
    <s v="N"/>
    <m/>
    <s v="Q1179"/>
    <s v="Q1179"/>
    <s v="N"/>
    <s v="N"/>
    <s v="N"/>
    <s v="N"/>
    <s v="N"/>
    <s v="N"/>
    <s v="N"/>
    <s v="N"/>
    <s v="N"/>
    <s v="N"/>
    <m/>
    <m/>
  </r>
  <r>
    <x v="0"/>
    <x v="7"/>
    <x v="83"/>
    <x v="41"/>
    <n v="221"/>
    <x v="2"/>
    <x v="4"/>
    <n v="105"/>
    <n v="20"/>
    <m/>
    <x v="0"/>
    <m/>
    <s v="N"/>
    <m/>
    <s v="Q1180"/>
    <s v="Q1180"/>
    <s v="N"/>
    <s v="N"/>
    <s v="N"/>
    <s v="N"/>
    <s v="N"/>
    <s v="N"/>
    <s v="N"/>
    <s v="N"/>
    <s v="N"/>
    <s v="N"/>
    <m/>
    <m/>
  </r>
  <r>
    <x v="0"/>
    <x v="7"/>
    <x v="83"/>
    <x v="41"/>
    <n v="221"/>
    <x v="2"/>
    <x v="4"/>
    <n v="112"/>
    <n v="23"/>
    <m/>
    <x v="0"/>
    <m/>
    <s v="N"/>
    <m/>
    <s v="Q1181"/>
    <s v="Q1181"/>
    <s v="N"/>
    <s v="N"/>
    <s v="N"/>
    <s v="N"/>
    <s v="N"/>
    <s v="N"/>
    <s v="N"/>
    <s v="N"/>
    <s v="N"/>
    <s v="N"/>
    <m/>
    <m/>
  </r>
  <r>
    <x v="0"/>
    <x v="7"/>
    <x v="84"/>
    <x v="41"/>
    <n v="221"/>
    <x v="2"/>
    <x v="4"/>
    <n v="101"/>
    <n v="20"/>
    <m/>
    <x v="0"/>
    <m/>
    <s v="N"/>
    <m/>
    <s v="Q1182"/>
    <s v="Q1182"/>
    <s v="N"/>
    <s v="N"/>
    <s v="N"/>
    <s v="N"/>
    <s v="N"/>
    <s v="N"/>
    <s v="N"/>
    <s v="N"/>
    <s v="N"/>
    <s v="N"/>
    <m/>
    <m/>
  </r>
  <r>
    <x v="0"/>
    <x v="7"/>
    <x v="84"/>
    <x v="41"/>
    <n v="221"/>
    <x v="2"/>
    <x v="4"/>
    <n v="101"/>
    <n v="20"/>
    <m/>
    <x v="0"/>
    <m/>
    <s v="N"/>
    <m/>
    <s v="Q1183"/>
    <s v="Q1183"/>
    <s v="N"/>
    <s v="N"/>
    <s v="N"/>
    <s v="N"/>
    <s v="N"/>
    <s v="N"/>
    <s v="N"/>
    <s v="N"/>
    <s v="N"/>
    <s v="N"/>
    <m/>
    <m/>
  </r>
  <r>
    <x v="0"/>
    <x v="7"/>
    <x v="84"/>
    <x v="41"/>
    <n v="221"/>
    <x v="2"/>
    <x v="4"/>
    <n v="102"/>
    <n v="20"/>
    <m/>
    <x v="0"/>
    <m/>
    <s v="N"/>
    <m/>
    <s v="Q1184"/>
    <s v="Q1184"/>
    <s v="N"/>
    <s v="N"/>
    <s v="N"/>
    <s v="N"/>
    <s v="N"/>
    <s v="N"/>
    <s v="N"/>
    <s v="N"/>
    <s v="N"/>
    <s v="N"/>
    <m/>
    <m/>
  </r>
  <r>
    <x v="0"/>
    <x v="7"/>
    <x v="84"/>
    <x v="41"/>
    <n v="221"/>
    <x v="2"/>
    <x v="4"/>
    <n v="242"/>
    <n v="53"/>
    <m/>
    <x v="2"/>
    <m/>
    <s v="Y"/>
    <m/>
    <s v="Q1185"/>
    <s v="Q1185"/>
    <s v="N"/>
    <s v="Y"/>
    <s v="Y"/>
    <s v="N"/>
    <s v="N"/>
    <s v="N"/>
    <s v="N"/>
    <s v="Y"/>
    <s v="N"/>
    <s v="N"/>
    <m/>
    <s v="Scale loss, torn operculum"/>
  </r>
  <r>
    <x v="0"/>
    <x v="7"/>
    <x v="84"/>
    <x v="41"/>
    <n v="221"/>
    <x v="6"/>
    <x v="4"/>
    <n v="101"/>
    <n v="29"/>
    <m/>
    <x v="3"/>
    <m/>
    <m/>
    <m/>
    <m/>
    <m/>
    <s v="N"/>
    <s v="N"/>
    <s v="N"/>
    <s v="N"/>
    <s v="N"/>
    <s v="N"/>
    <s v="N"/>
    <s v="N"/>
    <s v="N"/>
    <s v="N"/>
    <m/>
    <m/>
  </r>
  <r>
    <x v="0"/>
    <x v="7"/>
    <x v="84"/>
    <x v="41"/>
    <n v="221"/>
    <x v="6"/>
    <x v="4"/>
    <n v="103"/>
    <n v="21"/>
    <m/>
    <x v="3"/>
    <m/>
    <m/>
    <m/>
    <m/>
    <m/>
    <s v="N"/>
    <s v="N"/>
    <s v="N"/>
    <s v="N"/>
    <s v="N"/>
    <s v="N"/>
    <s v="N"/>
    <s v="N"/>
    <s v="N"/>
    <s v="N"/>
    <m/>
    <m/>
  </r>
  <r>
    <x v="0"/>
    <x v="7"/>
    <x v="85"/>
    <x v="41"/>
    <n v="221"/>
    <x v="6"/>
    <x v="4"/>
    <n v="86"/>
    <n v="13"/>
    <m/>
    <x v="3"/>
    <m/>
    <m/>
    <m/>
    <m/>
    <m/>
    <s v="N"/>
    <s v="N"/>
    <s v="N"/>
    <s v="N"/>
    <s v="N"/>
    <s v="N"/>
    <s v="N"/>
    <s v="N"/>
    <s v="N"/>
    <s v="N"/>
    <m/>
    <m/>
  </r>
  <r>
    <x v="0"/>
    <x v="7"/>
    <x v="85"/>
    <x v="41"/>
    <n v="221"/>
    <x v="6"/>
    <x v="4"/>
    <n v="88"/>
    <n v="13"/>
    <m/>
    <x v="3"/>
    <m/>
    <m/>
    <m/>
    <m/>
    <m/>
    <s v="N"/>
    <s v="N"/>
    <s v="N"/>
    <s v="N"/>
    <s v="N"/>
    <s v="N"/>
    <s v="N"/>
    <s v="N"/>
    <s v="N"/>
    <s v="N"/>
    <m/>
    <m/>
  </r>
  <r>
    <x v="0"/>
    <x v="7"/>
    <x v="85"/>
    <x v="41"/>
    <n v="221"/>
    <x v="6"/>
    <x v="4"/>
    <n v="83"/>
    <n v="11"/>
    <m/>
    <x v="3"/>
    <m/>
    <m/>
    <m/>
    <m/>
    <m/>
    <s v="N"/>
    <s v="N"/>
    <s v="N"/>
    <s v="N"/>
    <s v="N"/>
    <s v="N"/>
    <s v="N"/>
    <s v="N"/>
    <s v="N"/>
    <s v="N"/>
    <m/>
    <m/>
  </r>
  <r>
    <x v="0"/>
    <x v="7"/>
    <x v="85"/>
    <x v="41"/>
    <n v="221"/>
    <x v="6"/>
    <x v="4"/>
    <n v="92"/>
    <n v="13"/>
    <m/>
    <x v="3"/>
    <m/>
    <m/>
    <m/>
    <m/>
    <m/>
    <s v="N"/>
    <s v="N"/>
    <s v="N"/>
    <s v="N"/>
    <s v="N"/>
    <s v="N"/>
    <s v="N"/>
    <s v="N"/>
    <s v="N"/>
    <s v="N"/>
    <m/>
    <m/>
  </r>
  <r>
    <x v="0"/>
    <x v="7"/>
    <x v="85"/>
    <x v="41"/>
    <n v="221"/>
    <x v="6"/>
    <x v="4"/>
    <n v="75"/>
    <n v="11"/>
    <m/>
    <x v="3"/>
    <m/>
    <m/>
    <m/>
    <m/>
    <m/>
    <s v="N"/>
    <s v="N"/>
    <s v="N"/>
    <s v="N"/>
    <s v="N"/>
    <s v="N"/>
    <s v="N"/>
    <s v="N"/>
    <s v="N"/>
    <s v="N"/>
    <m/>
    <m/>
  </r>
  <r>
    <x v="0"/>
    <x v="7"/>
    <x v="85"/>
    <x v="41"/>
    <n v="221"/>
    <x v="6"/>
    <x v="4"/>
    <n v="76"/>
    <n v="11"/>
    <m/>
    <x v="3"/>
    <m/>
    <m/>
    <m/>
    <m/>
    <m/>
    <s v="N"/>
    <s v="N"/>
    <s v="N"/>
    <s v="N"/>
    <s v="N"/>
    <s v="N"/>
    <s v="N"/>
    <s v="N"/>
    <s v="N"/>
    <s v="N"/>
    <m/>
    <m/>
  </r>
  <r>
    <x v="0"/>
    <x v="7"/>
    <x v="85"/>
    <x v="41"/>
    <n v="221"/>
    <x v="6"/>
    <x v="4"/>
    <n v="73"/>
    <n v="11"/>
    <m/>
    <x v="3"/>
    <m/>
    <m/>
    <m/>
    <m/>
    <m/>
    <s v="N"/>
    <s v="N"/>
    <s v="N"/>
    <s v="N"/>
    <s v="N"/>
    <s v="N"/>
    <s v="N"/>
    <s v="N"/>
    <s v="N"/>
    <s v="N"/>
    <m/>
    <m/>
  </r>
  <r>
    <x v="0"/>
    <x v="7"/>
    <x v="85"/>
    <x v="41"/>
    <n v="221"/>
    <x v="6"/>
    <x v="4"/>
    <n v="71"/>
    <n v="10"/>
    <m/>
    <x v="3"/>
    <m/>
    <m/>
    <m/>
    <m/>
    <m/>
    <s v="N"/>
    <s v="N"/>
    <s v="N"/>
    <s v="N"/>
    <s v="N"/>
    <s v="N"/>
    <s v="N"/>
    <s v="N"/>
    <s v="N"/>
    <s v="N"/>
    <m/>
    <m/>
  </r>
  <r>
    <x v="0"/>
    <x v="7"/>
    <x v="85"/>
    <x v="41"/>
    <n v="221"/>
    <x v="6"/>
    <x v="4"/>
    <n v="79"/>
    <n v="11"/>
    <m/>
    <x v="3"/>
    <m/>
    <m/>
    <m/>
    <m/>
    <m/>
    <s v="N"/>
    <s v="N"/>
    <s v="N"/>
    <s v="N"/>
    <s v="N"/>
    <s v="N"/>
    <s v="N"/>
    <s v="N"/>
    <s v="N"/>
    <s v="N"/>
    <m/>
    <m/>
  </r>
  <r>
    <x v="0"/>
    <x v="7"/>
    <x v="85"/>
    <x v="41"/>
    <n v="221"/>
    <x v="6"/>
    <x v="4"/>
    <n v="73"/>
    <n v="10"/>
    <m/>
    <x v="3"/>
    <m/>
    <m/>
    <m/>
    <m/>
    <m/>
    <s v="N"/>
    <s v="N"/>
    <s v="N"/>
    <s v="N"/>
    <s v="N"/>
    <s v="N"/>
    <s v="N"/>
    <s v="N"/>
    <s v="N"/>
    <s v="N"/>
    <m/>
    <m/>
  </r>
  <r>
    <x v="0"/>
    <x v="7"/>
    <x v="85"/>
    <x v="41"/>
    <n v="221"/>
    <x v="2"/>
    <x v="4"/>
    <n v="103"/>
    <n v="21"/>
    <m/>
    <x v="0"/>
    <m/>
    <s v="N"/>
    <m/>
    <s v="Q1186"/>
    <s v="Q1186"/>
    <s v="N"/>
    <s v="N"/>
    <s v="N"/>
    <s v="N"/>
    <s v="N"/>
    <s v="N"/>
    <s v="N"/>
    <s v="N"/>
    <s v="N"/>
    <s v="N"/>
    <m/>
    <m/>
  </r>
  <r>
    <x v="0"/>
    <x v="7"/>
    <x v="85"/>
    <x v="41"/>
    <n v="221"/>
    <x v="2"/>
    <x v="4"/>
    <n v="119"/>
    <n v="22"/>
    <m/>
    <x v="2"/>
    <m/>
    <s v="Y"/>
    <m/>
    <s v="Q1187"/>
    <s v="Q1187"/>
    <s v="N"/>
    <s v="N"/>
    <s v="N"/>
    <s v="N"/>
    <s v="N"/>
    <s v="N"/>
    <s v="N"/>
    <s v="N"/>
    <s v="N"/>
    <s v="N"/>
    <m/>
    <m/>
  </r>
  <r>
    <x v="0"/>
    <x v="7"/>
    <x v="85"/>
    <x v="41"/>
    <n v="221"/>
    <x v="2"/>
    <x v="4"/>
    <n v="110"/>
    <n v="20"/>
    <m/>
    <x v="0"/>
    <m/>
    <s v="N"/>
    <m/>
    <s v="Q1188"/>
    <s v="Q1188"/>
    <s v="N"/>
    <s v="N"/>
    <s v="N"/>
    <s v="N"/>
    <s v="N"/>
    <s v="N"/>
    <s v="N"/>
    <s v="N"/>
    <s v="N"/>
    <s v="N"/>
    <m/>
    <m/>
  </r>
  <r>
    <x v="0"/>
    <x v="7"/>
    <x v="86"/>
    <x v="42"/>
    <n v="235"/>
    <x v="6"/>
    <x v="4"/>
    <n v="74"/>
    <n v="10"/>
    <m/>
    <x v="3"/>
    <m/>
    <m/>
    <m/>
    <m/>
    <m/>
    <s v="N"/>
    <s v="N"/>
    <s v="N"/>
    <s v="N"/>
    <s v="N"/>
    <s v="N"/>
    <s v="N"/>
    <s v="N"/>
    <s v="N"/>
    <s v="N"/>
    <m/>
    <m/>
  </r>
  <r>
    <x v="0"/>
    <x v="7"/>
    <x v="86"/>
    <x v="42"/>
    <n v="235"/>
    <x v="6"/>
    <x v="4"/>
    <n v="70"/>
    <n v="11"/>
    <m/>
    <x v="3"/>
    <m/>
    <m/>
    <m/>
    <m/>
    <m/>
    <s v="N"/>
    <s v="N"/>
    <s v="N"/>
    <s v="N"/>
    <s v="N"/>
    <s v="N"/>
    <s v="N"/>
    <s v="N"/>
    <s v="N"/>
    <s v="N"/>
    <m/>
    <m/>
  </r>
  <r>
    <x v="0"/>
    <x v="7"/>
    <x v="86"/>
    <x v="42"/>
    <n v="235"/>
    <x v="6"/>
    <x v="4"/>
    <n v="78"/>
    <n v="14"/>
    <m/>
    <x v="3"/>
    <m/>
    <m/>
    <m/>
    <m/>
    <m/>
    <s v="N"/>
    <s v="N"/>
    <s v="N"/>
    <s v="N"/>
    <s v="N"/>
    <s v="N"/>
    <s v="N"/>
    <s v="N"/>
    <s v="N"/>
    <s v="N"/>
    <m/>
    <m/>
  </r>
  <r>
    <x v="0"/>
    <x v="7"/>
    <x v="86"/>
    <x v="42"/>
    <n v="235"/>
    <x v="6"/>
    <x v="4"/>
    <n v="74"/>
    <n v="10"/>
    <m/>
    <x v="3"/>
    <m/>
    <m/>
    <m/>
    <m/>
    <m/>
    <s v="N"/>
    <s v="N"/>
    <s v="N"/>
    <s v="N"/>
    <s v="N"/>
    <s v="N"/>
    <s v="N"/>
    <s v="N"/>
    <s v="N"/>
    <s v="N"/>
    <m/>
    <m/>
  </r>
  <r>
    <x v="0"/>
    <x v="7"/>
    <x v="86"/>
    <x v="42"/>
    <n v="235"/>
    <x v="6"/>
    <x v="4"/>
    <n v="72"/>
    <n v="10"/>
    <m/>
    <x v="3"/>
    <m/>
    <m/>
    <m/>
    <m/>
    <m/>
    <s v="N"/>
    <s v="N"/>
    <s v="N"/>
    <s v="N"/>
    <s v="N"/>
    <s v="N"/>
    <s v="N"/>
    <s v="N"/>
    <s v="N"/>
    <s v="N"/>
    <m/>
    <m/>
  </r>
  <r>
    <x v="0"/>
    <x v="7"/>
    <x v="86"/>
    <x v="42"/>
    <n v="235"/>
    <x v="6"/>
    <x v="4"/>
    <n v="72"/>
    <n v="11"/>
    <m/>
    <x v="3"/>
    <m/>
    <m/>
    <m/>
    <m/>
    <m/>
    <s v="N"/>
    <s v="N"/>
    <s v="N"/>
    <s v="N"/>
    <s v="N"/>
    <s v="N"/>
    <s v="N"/>
    <s v="N"/>
    <s v="N"/>
    <s v="N"/>
    <m/>
    <m/>
  </r>
  <r>
    <x v="0"/>
    <x v="7"/>
    <x v="86"/>
    <x v="42"/>
    <n v="235"/>
    <x v="6"/>
    <x v="4"/>
    <n v="76"/>
    <n v="11"/>
    <m/>
    <x v="3"/>
    <m/>
    <m/>
    <m/>
    <m/>
    <m/>
    <s v="N"/>
    <s v="N"/>
    <s v="N"/>
    <s v="N"/>
    <s v="N"/>
    <s v="N"/>
    <s v="N"/>
    <s v="N"/>
    <s v="N"/>
    <s v="N"/>
    <m/>
    <m/>
  </r>
  <r>
    <x v="0"/>
    <x v="7"/>
    <x v="86"/>
    <x v="42"/>
    <n v="235"/>
    <x v="6"/>
    <x v="4"/>
    <n v="76"/>
    <n v="12"/>
    <m/>
    <x v="3"/>
    <m/>
    <m/>
    <m/>
    <m/>
    <m/>
    <s v="N"/>
    <s v="N"/>
    <s v="N"/>
    <s v="N"/>
    <s v="N"/>
    <s v="N"/>
    <s v="N"/>
    <s v="N"/>
    <s v="N"/>
    <s v="N"/>
    <m/>
    <m/>
  </r>
  <r>
    <x v="0"/>
    <x v="7"/>
    <x v="86"/>
    <x v="42"/>
    <n v="235"/>
    <x v="6"/>
    <x v="4"/>
    <n v="74"/>
    <n v="13"/>
    <m/>
    <x v="3"/>
    <m/>
    <m/>
    <m/>
    <m/>
    <m/>
    <s v="N"/>
    <s v="N"/>
    <s v="N"/>
    <s v="N"/>
    <s v="N"/>
    <s v="N"/>
    <s v="N"/>
    <s v="N"/>
    <s v="N"/>
    <s v="N"/>
    <m/>
    <m/>
  </r>
  <r>
    <x v="0"/>
    <x v="7"/>
    <x v="86"/>
    <x v="42"/>
    <n v="235"/>
    <x v="6"/>
    <x v="4"/>
    <n v="70"/>
    <n v="12"/>
    <m/>
    <x v="3"/>
    <m/>
    <m/>
    <m/>
    <m/>
    <m/>
    <s v="N"/>
    <s v="N"/>
    <s v="N"/>
    <s v="N"/>
    <s v="N"/>
    <s v="N"/>
    <s v="N"/>
    <s v="N"/>
    <s v="N"/>
    <s v="N"/>
    <m/>
    <m/>
  </r>
  <r>
    <x v="0"/>
    <x v="7"/>
    <x v="87"/>
    <x v="42"/>
    <n v="235"/>
    <x v="6"/>
    <x v="4"/>
    <n v="82"/>
    <n v="12"/>
    <m/>
    <x v="3"/>
    <m/>
    <m/>
    <m/>
    <m/>
    <m/>
    <s v="N"/>
    <s v="N"/>
    <s v="N"/>
    <s v="N"/>
    <s v="N"/>
    <s v="N"/>
    <s v="N"/>
    <s v="N"/>
    <s v="N"/>
    <s v="N"/>
    <m/>
    <m/>
  </r>
  <r>
    <x v="0"/>
    <x v="7"/>
    <x v="87"/>
    <x v="42"/>
    <n v="235"/>
    <x v="6"/>
    <x v="4"/>
    <n v="90"/>
    <n v="15"/>
    <m/>
    <x v="3"/>
    <m/>
    <m/>
    <m/>
    <m/>
    <m/>
    <s v="N"/>
    <s v="N"/>
    <s v="N"/>
    <s v="N"/>
    <s v="N"/>
    <s v="N"/>
    <s v="N"/>
    <s v="N"/>
    <s v="N"/>
    <s v="N"/>
    <m/>
    <m/>
  </r>
  <r>
    <x v="0"/>
    <x v="7"/>
    <x v="88"/>
    <x v="42"/>
    <n v="235"/>
    <x v="6"/>
    <x v="4"/>
    <n v="74"/>
    <n v="11"/>
    <m/>
    <x v="3"/>
    <m/>
    <m/>
    <m/>
    <m/>
    <m/>
    <s v="N"/>
    <s v="N"/>
    <s v="N"/>
    <s v="N"/>
    <s v="N"/>
    <s v="N"/>
    <s v="N"/>
    <s v="N"/>
    <s v="N"/>
    <s v="N"/>
    <m/>
    <m/>
  </r>
  <r>
    <x v="0"/>
    <x v="7"/>
    <x v="88"/>
    <x v="42"/>
    <n v="235"/>
    <x v="2"/>
    <x v="4"/>
    <n v="104"/>
    <n v="20"/>
    <m/>
    <x v="0"/>
    <m/>
    <s v="N"/>
    <m/>
    <s v="P9630"/>
    <s v="P9630"/>
    <s v="N"/>
    <s v="N"/>
    <s v="N"/>
    <s v="N"/>
    <s v="N"/>
    <s v="N"/>
    <s v="N"/>
    <s v="N"/>
    <s v="N"/>
    <s v="N"/>
    <m/>
    <m/>
  </r>
  <r>
    <x v="0"/>
    <x v="7"/>
    <x v="89"/>
    <x v="42"/>
    <n v="235"/>
    <x v="6"/>
    <x v="4"/>
    <n v="90"/>
    <n v="12"/>
    <m/>
    <x v="3"/>
    <m/>
    <m/>
    <m/>
    <m/>
    <m/>
    <s v="N"/>
    <s v="N"/>
    <s v="N"/>
    <s v="N"/>
    <s v="N"/>
    <s v="N"/>
    <s v="N"/>
    <s v="N"/>
    <s v="N"/>
    <s v="N"/>
    <m/>
    <m/>
  </r>
  <r>
    <x v="0"/>
    <x v="7"/>
    <x v="89"/>
    <x v="42"/>
    <n v="235"/>
    <x v="6"/>
    <x v="4"/>
    <n v="79"/>
    <n v="10"/>
    <m/>
    <x v="3"/>
    <m/>
    <m/>
    <m/>
    <m/>
    <m/>
    <s v="N"/>
    <s v="N"/>
    <s v="N"/>
    <s v="N"/>
    <s v="N"/>
    <s v="N"/>
    <s v="N"/>
    <s v="N"/>
    <s v="N"/>
    <s v="N"/>
    <m/>
    <m/>
  </r>
  <r>
    <x v="0"/>
    <x v="7"/>
    <x v="89"/>
    <x v="42"/>
    <n v="235"/>
    <x v="6"/>
    <x v="4"/>
    <n v="81"/>
    <n v="12"/>
    <m/>
    <x v="3"/>
    <m/>
    <m/>
    <m/>
    <m/>
    <m/>
    <s v="N"/>
    <s v="N"/>
    <s v="N"/>
    <s v="N"/>
    <s v="N"/>
    <s v="N"/>
    <s v="N"/>
    <s v="N"/>
    <s v="N"/>
    <s v="N"/>
    <m/>
    <m/>
  </r>
  <r>
    <x v="0"/>
    <x v="7"/>
    <x v="89"/>
    <x v="42"/>
    <n v="235"/>
    <x v="6"/>
    <x v="4"/>
    <n v="92"/>
    <n v="13"/>
    <m/>
    <x v="3"/>
    <m/>
    <m/>
    <m/>
    <m/>
    <m/>
    <s v="N"/>
    <s v="N"/>
    <s v="N"/>
    <s v="N"/>
    <s v="N"/>
    <s v="N"/>
    <s v="N"/>
    <s v="N"/>
    <s v="N"/>
    <s v="N"/>
    <m/>
    <m/>
  </r>
  <r>
    <x v="0"/>
    <x v="7"/>
    <x v="89"/>
    <x v="42"/>
    <n v="235"/>
    <x v="6"/>
    <x v="4"/>
    <n v="80"/>
    <n v="11"/>
    <m/>
    <x v="3"/>
    <m/>
    <m/>
    <m/>
    <m/>
    <m/>
    <s v="N"/>
    <s v="N"/>
    <s v="N"/>
    <s v="N"/>
    <s v="N"/>
    <s v="N"/>
    <s v="N"/>
    <s v="N"/>
    <s v="N"/>
    <s v="N"/>
    <m/>
    <m/>
  </r>
  <r>
    <x v="0"/>
    <x v="7"/>
    <x v="89"/>
    <x v="42"/>
    <n v="235"/>
    <x v="6"/>
    <x v="4"/>
    <n v="90"/>
    <n v="12"/>
    <m/>
    <x v="3"/>
    <m/>
    <m/>
    <m/>
    <m/>
    <m/>
    <s v="N"/>
    <s v="N"/>
    <s v="N"/>
    <s v="N"/>
    <s v="N"/>
    <s v="N"/>
    <s v="N"/>
    <s v="N"/>
    <s v="N"/>
    <s v="N"/>
    <m/>
    <m/>
  </r>
  <r>
    <x v="0"/>
    <x v="7"/>
    <x v="89"/>
    <x v="42"/>
    <n v="235"/>
    <x v="6"/>
    <x v="4"/>
    <n v="80"/>
    <n v="11"/>
    <m/>
    <x v="3"/>
    <m/>
    <m/>
    <m/>
    <m/>
    <m/>
    <s v="N"/>
    <s v="N"/>
    <s v="N"/>
    <s v="N"/>
    <s v="N"/>
    <s v="N"/>
    <s v="N"/>
    <s v="N"/>
    <s v="N"/>
    <s v="N"/>
    <m/>
    <m/>
  </r>
  <r>
    <x v="0"/>
    <x v="7"/>
    <x v="89"/>
    <x v="42"/>
    <n v="235"/>
    <x v="6"/>
    <x v="4"/>
    <n v="80"/>
    <n v="10"/>
    <m/>
    <x v="3"/>
    <m/>
    <m/>
    <m/>
    <m/>
    <m/>
    <s v="N"/>
    <s v="N"/>
    <s v="N"/>
    <s v="N"/>
    <s v="N"/>
    <s v="N"/>
    <s v="N"/>
    <s v="N"/>
    <s v="N"/>
    <s v="N"/>
    <m/>
    <m/>
  </r>
  <r>
    <x v="0"/>
    <x v="7"/>
    <x v="89"/>
    <x v="42"/>
    <n v="235"/>
    <x v="6"/>
    <x v="4"/>
    <n v="82"/>
    <n v="10"/>
    <m/>
    <x v="3"/>
    <m/>
    <m/>
    <m/>
    <m/>
    <m/>
    <s v="N"/>
    <s v="N"/>
    <s v="N"/>
    <s v="N"/>
    <s v="N"/>
    <s v="N"/>
    <s v="N"/>
    <s v="N"/>
    <s v="N"/>
    <s v="N"/>
    <m/>
    <m/>
  </r>
  <r>
    <x v="0"/>
    <x v="7"/>
    <x v="89"/>
    <x v="42"/>
    <n v="235"/>
    <x v="6"/>
    <x v="4"/>
    <n v="87"/>
    <n v="11"/>
    <m/>
    <x v="3"/>
    <m/>
    <m/>
    <m/>
    <m/>
    <m/>
    <s v="N"/>
    <s v="N"/>
    <s v="N"/>
    <s v="N"/>
    <s v="N"/>
    <s v="N"/>
    <s v="N"/>
    <s v="N"/>
    <s v="N"/>
    <s v="N"/>
    <m/>
    <m/>
  </r>
  <r>
    <x v="0"/>
    <x v="7"/>
    <x v="89"/>
    <x v="42"/>
    <n v="235"/>
    <x v="2"/>
    <x v="4"/>
    <n v="173"/>
    <n v="40"/>
    <m/>
    <x v="2"/>
    <m/>
    <s v="Y"/>
    <m/>
    <s v="P9631"/>
    <s v="P9632"/>
    <s v="N"/>
    <s v="N"/>
    <s v="N"/>
    <s v="N"/>
    <s v="N"/>
    <s v="N"/>
    <s v="N"/>
    <s v="N"/>
    <s v="N"/>
    <s v="N"/>
    <m/>
    <s v="etOH vial 9631 evaporated, so the sample is in 9632. The gill vial for 9632 was thrown out."/>
  </r>
  <r>
    <x v="0"/>
    <x v="7"/>
    <x v="90"/>
    <x v="43"/>
    <n v="236"/>
    <x v="2"/>
    <x v="4"/>
    <n v="265"/>
    <n v="60"/>
    <m/>
    <x v="2"/>
    <m/>
    <s v="Y"/>
    <m/>
    <s v="P9633"/>
    <s v="P9633"/>
    <s v="N"/>
    <s v="N"/>
    <s v="N"/>
    <s v="N"/>
    <s v="N"/>
    <s v="N"/>
    <s v="N"/>
    <s v="N"/>
    <s v="N"/>
    <s v="N"/>
    <n v="2"/>
    <m/>
  </r>
  <r>
    <x v="0"/>
    <x v="7"/>
    <x v="91"/>
    <x v="44"/>
    <n v="237"/>
    <x v="6"/>
    <x v="4"/>
    <n v="80"/>
    <n v="12"/>
    <m/>
    <x v="3"/>
    <m/>
    <m/>
    <m/>
    <m/>
    <m/>
    <s v="N"/>
    <s v="N"/>
    <s v="N"/>
    <s v="N"/>
    <s v="N"/>
    <s v="N"/>
    <s v="N"/>
    <s v="N"/>
    <s v="N"/>
    <s v="N"/>
    <m/>
    <m/>
  </r>
  <r>
    <x v="0"/>
    <x v="7"/>
    <x v="91"/>
    <x v="44"/>
    <n v="237"/>
    <x v="6"/>
    <x v="4"/>
    <n v="79"/>
    <n v="10"/>
    <m/>
    <x v="3"/>
    <m/>
    <m/>
    <m/>
    <m/>
    <m/>
    <s v="N"/>
    <s v="N"/>
    <s v="N"/>
    <s v="N"/>
    <s v="N"/>
    <s v="N"/>
    <s v="N"/>
    <s v="N"/>
    <s v="N"/>
    <s v="N"/>
    <m/>
    <m/>
  </r>
  <r>
    <x v="0"/>
    <x v="7"/>
    <x v="91"/>
    <x v="44"/>
    <n v="237"/>
    <x v="6"/>
    <x v="4"/>
    <n v="79"/>
    <n v="11"/>
    <m/>
    <x v="3"/>
    <m/>
    <m/>
    <m/>
    <m/>
    <m/>
    <s v="N"/>
    <s v="N"/>
    <s v="N"/>
    <s v="N"/>
    <s v="N"/>
    <s v="N"/>
    <s v="N"/>
    <s v="N"/>
    <s v="N"/>
    <s v="N"/>
    <m/>
    <m/>
  </r>
  <r>
    <x v="0"/>
    <x v="7"/>
    <x v="91"/>
    <x v="44"/>
    <n v="237"/>
    <x v="6"/>
    <x v="4"/>
    <n v="80"/>
    <n v="11"/>
    <m/>
    <x v="3"/>
    <m/>
    <m/>
    <m/>
    <m/>
    <m/>
    <s v="N"/>
    <s v="N"/>
    <s v="N"/>
    <s v="N"/>
    <s v="N"/>
    <s v="N"/>
    <s v="N"/>
    <s v="N"/>
    <s v="N"/>
    <s v="N"/>
    <m/>
    <m/>
  </r>
  <r>
    <x v="0"/>
    <x v="7"/>
    <x v="91"/>
    <x v="44"/>
    <n v="237"/>
    <x v="6"/>
    <x v="4"/>
    <n v="75"/>
    <n v="10"/>
    <m/>
    <x v="3"/>
    <m/>
    <m/>
    <m/>
    <m/>
    <m/>
    <s v="N"/>
    <s v="N"/>
    <s v="N"/>
    <s v="N"/>
    <s v="N"/>
    <s v="N"/>
    <s v="N"/>
    <s v="N"/>
    <s v="N"/>
    <s v="N"/>
    <m/>
    <m/>
  </r>
  <r>
    <x v="0"/>
    <x v="7"/>
    <x v="91"/>
    <x v="44"/>
    <n v="237"/>
    <x v="6"/>
    <x v="4"/>
    <n v="80"/>
    <n v="11"/>
    <m/>
    <x v="3"/>
    <m/>
    <m/>
    <m/>
    <m/>
    <m/>
    <s v="N"/>
    <s v="N"/>
    <s v="N"/>
    <s v="N"/>
    <s v="N"/>
    <s v="N"/>
    <s v="N"/>
    <s v="N"/>
    <s v="N"/>
    <s v="N"/>
    <m/>
    <m/>
  </r>
  <r>
    <x v="0"/>
    <x v="7"/>
    <x v="91"/>
    <x v="44"/>
    <n v="237"/>
    <x v="6"/>
    <x v="4"/>
    <n v="83"/>
    <n v="12"/>
    <m/>
    <x v="3"/>
    <m/>
    <m/>
    <m/>
    <m/>
    <m/>
    <s v="N"/>
    <s v="N"/>
    <s v="N"/>
    <s v="N"/>
    <s v="N"/>
    <s v="N"/>
    <s v="N"/>
    <s v="N"/>
    <s v="N"/>
    <s v="N"/>
    <m/>
    <m/>
  </r>
  <r>
    <x v="0"/>
    <x v="7"/>
    <x v="91"/>
    <x v="44"/>
    <n v="237"/>
    <x v="6"/>
    <x v="4"/>
    <n v="78"/>
    <n v="11"/>
    <m/>
    <x v="3"/>
    <m/>
    <m/>
    <m/>
    <m/>
    <m/>
    <s v="N"/>
    <s v="N"/>
    <s v="N"/>
    <s v="N"/>
    <s v="N"/>
    <s v="N"/>
    <s v="N"/>
    <s v="N"/>
    <s v="N"/>
    <s v="N"/>
    <m/>
    <m/>
  </r>
  <r>
    <x v="0"/>
    <x v="7"/>
    <x v="91"/>
    <x v="44"/>
    <n v="237"/>
    <x v="6"/>
    <x v="4"/>
    <n v="86"/>
    <n v="12"/>
    <m/>
    <x v="3"/>
    <m/>
    <m/>
    <m/>
    <m/>
    <m/>
    <s v="N"/>
    <s v="N"/>
    <s v="N"/>
    <s v="N"/>
    <s v="N"/>
    <s v="N"/>
    <s v="N"/>
    <s v="N"/>
    <s v="N"/>
    <s v="N"/>
    <m/>
    <m/>
  </r>
  <r>
    <x v="0"/>
    <x v="7"/>
    <x v="91"/>
    <x v="44"/>
    <n v="237"/>
    <x v="6"/>
    <x v="4"/>
    <n v="80"/>
    <n v="11"/>
    <m/>
    <x v="3"/>
    <m/>
    <m/>
    <m/>
    <m/>
    <m/>
    <s v="N"/>
    <s v="N"/>
    <s v="N"/>
    <s v="N"/>
    <s v="N"/>
    <s v="N"/>
    <s v="N"/>
    <s v="N"/>
    <s v="N"/>
    <s v="N"/>
    <m/>
    <m/>
  </r>
  <r>
    <x v="0"/>
    <x v="7"/>
    <x v="91"/>
    <x v="44"/>
    <n v="237"/>
    <x v="2"/>
    <x v="4"/>
    <n v="112"/>
    <n v="25"/>
    <m/>
    <x v="0"/>
    <m/>
    <s v="N"/>
    <m/>
    <s v="P9634"/>
    <s v="P9634"/>
    <s v="N"/>
    <s v="N"/>
    <s v="N"/>
    <s v="N"/>
    <s v="N"/>
    <s v="N"/>
    <s v="N"/>
    <s v="N"/>
    <s v="N"/>
    <s v="N"/>
    <n v="1"/>
    <m/>
  </r>
  <r>
    <x v="2"/>
    <x v="5"/>
    <x v="92"/>
    <x v="45"/>
    <n v="73"/>
    <x v="2"/>
    <x v="0"/>
    <n v="41"/>
    <m/>
    <n v="0.59"/>
    <x v="0"/>
    <m/>
    <s v="N"/>
    <m/>
    <m/>
    <m/>
    <s v="N"/>
    <s v="N"/>
    <s v="N"/>
    <s v="N"/>
    <s v="N"/>
    <s v="N"/>
    <s v="N"/>
    <s v="N"/>
    <s v="N"/>
    <s v="N"/>
    <m/>
    <m/>
  </r>
  <r>
    <x v="2"/>
    <x v="5"/>
    <x v="92"/>
    <x v="45"/>
    <n v="73"/>
    <x v="0"/>
    <x v="0"/>
    <n v="38"/>
    <m/>
    <n v="0.44"/>
    <x v="0"/>
    <m/>
    <s v="N"/>
    <m/>
    <m/>
    <m/>
    <s v="N"/>
    <s v="N"/>
    <s v="N"/>
    <s v="N"/>
    <s v="N"/>
    <s v="N"/>
    <s v="N"/>
    <s v="N"/>
    <s v="N"/>
    <s v="N"/>
    <m/>
    <m/>
  </r>
  <r>
    <x v="2"/>
    <x v="5"/>
    <x v="92"/>
    <x v="45"/>
    <n v="73"/>
    <x v="0"/>
    <x v="0"/>
    <n v="39"/>
    <m/>
    <n v="0.35"/>
    <x v="0"/>
    <m/>
    <s v="N"/>
    <m/>
    <m/>
    <m/>
    <s v="N"/>
    <s v="N"/>
    <s v="N"/>
    <s v="N"/>
    <s v="N"/>
    <s v="N"/>
    <s v="N"/>
    <s v="N"/>
    <s v="N"/>
    <s v="N"/>
    <m/>
    <m/>
  </r>
  <r>
    <x v="2"/>
    <x v="5"/>
    <x v="92"/>
    <x v="45"/>
    <n v="73"/>
    <x v="2"/>
    <x v="0"/>
    <n v="41"/>
    <m/>
    <n v="0.53"/>
    <x v="0"/>
    <m/>
    <s v="N"/>
    <m/>
    <m/>
    <m/>
    <s v="N"/>
    <s v="N"/>
    <s v="N"/>
    <s v="N"/>
    <s v="N"/>
    <s v="N"/>
    <s v="N"/>
    <s v="N"/>
    <s v="N"/>
    <s v="N"/>
    <m/>
    <m/>
  </r>
  <r>
    <x v="2"/>
    <x v="5"/>
    <x v="93"/>
    <x v="46"/>
    <n v="74"/>
    <x v="2"/>
    <x v="0"/>
    <n v="38"/>
    <m/>
    <n v="0.45"/>
    <x v="0"/>
    <m/>
    <s v="N"/>
    <m/>
    <m/>
    <m/>
    <s v="N"/>
    <s v="N"/>
    <s v="N"/>
    <s v="N"/>
    <s v="N"/>
    <s v="N"/>
    <s v="N"/>
    <s v="N"/>
    <s v="N"/>
    <s v="N"/>
    <m/>
    <s v="d9e7ebd3-203a-43ba-89f7-d8e0ea242e33_1710433680.jpg"/>
  </r>
  <r>
    <x v="2"/>
    <x v="5"/>
    <x v="93"/>
    <x v="46"/>
    <n v="74"/>
    <x v="1"/>
    <x v="0"/>
    <n v="40"/>
    <m/>
    <n v="0.5"/>
    <x v="0"/>
    <m/>
    <s v="N"/>
    <m/>
    <m/>
    <m/>
    <s v="N"/>
    <s v="N"/>
    <s v="N"/>
    <s v="N"/>
    <s v="N"/>
    <s v="N"/>
    <s v="N"/>
    <s v="N"/>
    <s v="N"/>
    <s v="N"/>
    <m/>
    <m/>
  </r>
  <r>
    <x v="2"/>
    <x v="5"/>
    <x v="93"/>
    <x v="46"/>
    <n v="74"/>
    <x v="2"/>
    <x v="0"/>
    <n v="39"/>
    <m/>
    <n v="0.48"/>
    <x v="0"/>
    <m/>
    <s v="N"/>
    <m/>
    <m/>
    <m/>
    <s v="N"/>
    <s v="N"/>
    <s v="N"/>
    <s v="N"/>
    <s v="N"/>
    <s v="N"/>
    <s v="N"/>
    <s v="N"/>
    <s v="N"/>
    <s v="N"/>
    <m/>
    <m/>
  </r>
  <r>
    <x v="2"/>
    <x v="5"/>
    <x v="94"/>
    <x v="47"/>
    <n v="75"/>
    <x v="2"/>
    <x v="0"/>
    <n v="54"/>
    <m/>
    <n v="0.54"/>
    <x v="0"/>
    <m/>
    <s v="N"/>
    <m/>
    <m/>
    <m/>
    <s v="N"/>
    <s v="N"/>
    <s v="N"/>
    <s v="N"/>
    <s v="N"/>
    <s v="N"/>
    <s v="N"/>
    <s v="N"/>
    <s v="N"/>
    <s v="N"/>
    <m/>
    <m/>
  </r>
  <r>
    <x v="2"/>
    <x v="5"/>
    <x v="95"/>
    <x v="48"/>
    <n v="79"/>
    <x v="1"/>
    <x v="0"/>
    <n v="40"/>
    <m/>
    <n v="0.53"/>
    <x v="0"/>
    <m/>
    <s v="N"/>
    <m/>
    <m/>
    <m/>
    <s v="N"/>
    <s v="N"/>
    <s v="N"/>
    <s v="N"/>
    <s v="N"/>
    <s v="N"/>
    <s v="N"/>
    <s v="N"/>
    <s v="N"/>
    <s v="N"/>
    <m/>
    <m/>
  </r>
  <r>
    <x v="2"/>
    <x v="5"/>
    <x v="95"/>
    <x v="48"/>
    <n v="79"/>
    <x v="1"/>
    <x v="0"/>
    <n v="38"/>
    <m/>
    <n v="0.47"/>
    <x v="0"/>
    <m/>
    <s v="N"/>
    <m/>
    <m/>
    <m/>
    <s v="N"/>
    <s v="N"/>
    <s v="N"/>
    <s v="N"/>
    <s v="N"/>
    <s v="N"/>
    <s v="N"/>
    <s v="N"/>
    <s v="N"/>
    <s v="N"/>
    <m/>
    <m/>
  </r>
  <r>
    <x v="2"/>
    <x v="5"/>
    <x v="95"/>
    <x v="48"/>
    <n v="79"/>
    <x v="2"/>
    <x v="0"/>
    <n v="41"/>
    <m/>
    <n v="0.51"/>
    <x v="0"/>
    <m/>
    <s v="N"/>
    <m/>
    <m/>
    <m/>
    <s v="N"/>
    <s v="N"/>
    <s v="N"/>
    <s v="N"/>
    <s v="N"/>
    <s v="N"/>
    <s v="N"/>
    <s v="N"/>
    <s v="N"/>
    <s v="N"/>
    <m/>
    <m/>
  </r>
  <r>
    <x v="2"/>
    <x v="5"/>
    <x v="95"/>
    <x v="48"/>
    <n v="79"/>
    <x v="2"/>
    <x v="0"/>
    <n v="32"/>
    <m/>
    <n v="0.55000000000000004"/>
    <x v="0"/>
    <m/>
    <s v="N"/>
    <m/>
    <m/>
    <m/>
    <s v="N"/>
    <s v="N"/>
    <s v="N"/>
    <s v="N"/>
    <s v="N"/>
    <s v="N"/>
    <s v="N"/>
    <s v="N"/>
    <s v="N"/>
    <s v="N"/>
    <m/>
    <m/>
  </r>
  <r>
    <x v="2"/>
    <x v="5"/>
    <x v="95"/>
    <x v="48"/>
    <n v="79"/>
    <x v="0"/>
    <x v="0"/>
    <n v="33"/>
    <m/>
    <n v="0.33"/>
    <x v="0"/>
    <m/>
    <s v="N"/>
    <m/>
    <m/>
    <m/>
    <s v="N"/>
    <s v="N"/>
    <s v="N"/>
    <s v="N"/>
    <s v="N"/>
    <s v="N"/>
    <s v="N"/>
    <s v="N"/>
    <s v="N"/>
    <s v="N"/>
    <m/>
    <m/>
  </r>
  <r>
    <x v="2"/>
    <x v="5"/>
    <x v="95"/>
    <x v="48"/>
    <n v="79"/>
    <x v="2"/>
    <x v="0"/>
    <n v="40"/>
    <m/>
    <n v="0.53"/>
    <x v="0"/>
    <m/>
    <s v="N"/>
    <m/>
    <m/>
    <m/>
    <s v="N"/>
    <s v="N"/>
    <s v="N"/>
    <s v="N"/>
    <s v="N"/>
    <s v="N"/>
    <s v="N"/>
    <s v="N"/>
    <s v="N"/>
    <s v="N"/>
    <m/>
    <m/>
  </r>
  <r>
    <x v="2"/>
    <x v="5"/>
    <x v="95"/>
    <x v="48"/>
    <n v="79"/>
    <x v="1"/>
    <x v="0"/>
    <n v="33"/>
    <m/>
    <n v="0.2"/>
    <x v="0"/>
    <m/>
    <s v="N"/>
    <m/>
    <m/>
    <m/>
    <s v="N"/>
    <s v="N"/>
    <s v="N"/>
    <s v="N"/>
    <s v="N"/>
    <s v="N"/>
    <s v="N"/>
    <s v="N"/>
    <s v="N"/>
    <s v="N"/>
    <m/>
    <s v="Mort"/>
  </r>
  <r>
    <x v="2"/>
    <x v="5"/>
    <x v="95"/>
    <x v="48"/>
    <n v="79"/>
    <x v="2"/>
    <x v="0"/>
    <n v="40"/>
    <m/>
    <n v="0.53"/>
    <x v="0"/>
    <m/>
    <s v="N"/>
    <m/>
    <m/>
    <m/>
    <s v="N"/>
    <s v="N"/>
    <s v="N"/>
    <s v="N"/>
    <s v="N"/>
    <s v="N"/>
    <s v="N"/>
    <s v="N"/>
    <s v="N"/>
    <s v="N"/>
    <m/>
    <m/>
  </r>
  <r>
    <x v="2"/>
    <x v="5"/>
    <x v="95"/>
    <x v="48"/>
    <n v="79"/>
    <x v="1"/>
    <x v="0"/>
    <n v="43"/>
    <m/>
    <n v="0.56000000000000005"/>
    <x v="0"/>
    <m/>
    <s v="N"/>
    <m/>
    <m/>
    <m/>
    <s v="N"/>
    <s v="N"/>
    <s v="N"/>
    <s v="N"/>
    <s v="N"/>
    <s v="N"/>
    <s v="N"/>
    <s v="N"/>
    <s v="N"/>
    <s v="N"/>
    <m/>
    <m/>
  </r>
  <r>
    <x v="2"/>
    <x v="5"/>
    <x v="95"/>
    <x v="48"/>
    <n v="79"/>
    <x v="0"/>
    <x v="0"/>
    <n v="41"/>
    <m/>
    <n v="0.55000000000000004"/>
    <x v="0"/>
    <m/>
    <s v="N"/>
    <m/>
    <m/>
    <m/>
    <s v="N"/>
    <s v="N"/>
    <s v="N"/>
    <s v="N"/>
    <s v="N"/>
    <s v="N"/>
    <s v="N"/>
    <s v="N"/>
    <s v="N"/>
    <s v="N"/>
    <m/>
    <m/>
  </r>
  <r>
    <x v="2"/>
    <x v="5"/>
    <x v="95"/>
    <x v="48"/>
    <n v="79"/>
    <x v="2"/>
    <x v="0"/>
    <n v="39"/>
    <m/>
    <n v="0.53"/>
    <x v="0"/>
    <m/>
    <s v="N"/>
    <m/>
    <m/>
    <m/>
    <s v="N"/>
    <s v="N"/>
    <s v="N"/>
    <s v="N"/>
    <s v="N"/>
    <s v="N"/>
    <s v="N"/>
    <s v="N"/>
    <s v="N"/>
    <s v="N"/>
    <m/>
    <m/>
  </r>
  <r>
    <x v="2"/>
    <x v="5"/>
    <x v="95"/>
    <x v="48"/>
    <n v="79"/>
    <x v="2"/>
    <x v="0"/>
    <n v="39"/>
    <m/>
    <n v="0.45"/>
    <x v="0"/>
    <m/>
    <s v="N"/>
    <m/>
    <m/>
    <m/>
    <s v="N"/>
    <s v="N"/>
    <s v="N"/>
    <s v="N"/>
    <s v="N"/>
    <s v="N"/>
    <s v="N"/>
    <s v="N"/>
    <s v="N"/>
    <s v="N"/>
    <m/>
    <m/>
  </r>
  <r>
    <x v="2"/>
    <x v="5"/>
    <x v="95"/>
    <x v="48"/>
    <n v="79"/>
    <x v="2"/>
    <x v="0"/>
    <n v="44"/>
    <m/>
    <n v="0.65"/>
    <x v="0"/>
    <m/>
    <s v="N"/>
    <m/>
    <m/>
    <m/>
    <s v="N"/>
    <s v="N"/>
    <s v="N"/>
    <s v="N"/>
    <s v="N"/>
    <s v="N"/>
    <s v="N"/>
    <s v="N"/>
    <s v="N"/>
    <s v="N"/>
    <m/>
    <m/>
  </r>
  <r>
    <x v="2"/>
    <x v="5"/>
    <x v="95"/>
    <x v="48"/>
    <n v="79"/>
    <x v="1"/>
    <x v="0"/>
    <n v="35"/>
    <m/>
    <n v="0.42"/>
    <x v="0"/>
    <m/>
    <s v="N"/>
    <m/>
    <m/>
    <m/>
    <s v="N"/>
    <s v="N"/>
    <s v="N"/>
    <s v="N"/>
    <s v="N"/>
    <s v="N"/>
    <s v="N"/>
    <s v="N"/>
    <s v="N"/>
    <s v="N"/>
    <m/>
    <m/>
  </r>
  <r>
    <x v="2"/>
    <x v="5"/>
    <x v="95"/>
    <x v="48"/>
    <n v="79"/>
    <x v="2"/>
    <x v="0"/>
    <n v="39"/>
    <m/>
    <n v="0.44"/>
    <x v="0"/>
    <m/>
    <s v="N"/>
    <m/>
    <m/>
    <m/>
    <s v="N"/>
    <s v="N"/>
    <s v="N"/>
    <s v="N"/>
    <s v="N"/>
    <s v="N"/>
    <s v="N"/>
    <s v="N"/>
    <s v="N"/>
    <s v="N"/>
    <m/>
    <m/>
  </r>
  <r>
    <x v="2"/>
    <x v="5"/>
    <x v="95"/>
    <x v="48"/>
    <n v="79"/>
    <x v="2"/>
    <x v="0"/>
    <n v="39"/>
    <m/>
    <n v="0.49"/>
    <x v="0"/>
    <m/>
    <s v="N"/>
    <m/>
    <m/>
    <m/>
    <s v="N"/>
    <s v="N"/>
    <s v="N"/>
    <s v="N"/>
    <s v="N"/>
    <s v="N"/>
    <s v="N"/>
    <s v="N"/>
    <s v="N"/>
    <s v="N"/>
    <m/>
    <m/>
  </r>
  <r>
    <x v="2"/>
    <x v="5"/>
    <x v="95"/>
    <x v="48"/>
    <n v="79"/>
    <x v="1"/>
    <x v="0"/>
    <n v="35"/>
    <m/>
    <n v="0.36"/>
    <x v="0"/>
    <m/>
    <s v="N"/>
    <m/>
    <m/>
    <m/>
    <s v="N"/>
    <s v="N"/>
    <s v="N"/>
    <s v="N"/>
    <s v="N"/>
    <s v="N"/>
    <s v="N"/>
    <s v="N"/>
    <s v="N"/>
    <s v="N"/>
    <m/>
    <m/>
  </r>
  <r>
    <x v="2"/>
    <x v="5"/>
    <x v="95"/>
    <x v="48"/>
    <n v="79"/>
    <x v="2"/>
    <x v="0"/>
    <n v="40"/>
    <m/>
    <n v="0.49"/>
    <x v="0"/>
    <m/>
    <s v="N"/>
    <m/>
    <m/>
    <m/>
    <s v="N"/>
    <s v="N"/>
    <s v="N"/>
    <s v="N"/>
    <s v="N"/>
    <s v="N"/>
    <s v="N"/>
    <s v="N"/>
    <s v="N"/>
    <s v="N"/>
    <m/>
    <m/>
  </r>
  <r>
    <x v="2"/>
    <x v="5"/>
    <x v="95"/>
    <x v="48"/>
    <n v="79"/>
    <x v="2"/>
    <x v="0"/>
    <n v="40"/>
    <m/>
    <n v="0.51"/>
    <x v="0"/>
    <m/>
    <s v="N"/>
    <m/>
    <m/>
    <m/>
    <s v="N"/>
    <s v="N"/>
    <s v="N"/>
    <s v="N"/>
    <s v="N"/>
    <s v="N"/>
    <s v="N"/>
    <s v="N"/>
    <s v="N"/>
    <s v="N"/>
    <m/>
    <m/>
  </r>
  <r>
    <x v="2"/>
    <x v="5"/>
    <x v="95"/>
    <x v="48"/>
    <n v="79"/>
    <x v="1"/>
    <x v="0"/>
    <n v="40"/>
    <m/>
    <n v="0.5"/>
    <x v="0"/>
    <m/>
    <s v="N"/>
    <m/>
    <m/>
    <m/>
    <s v="N"/>
    <s v="N"/>
    <s v="N"/>
    <s v="N"/>
    <s v="N"/>
    <s v="N"/>
    <s v="N"/>
    <s v="N"/>
    <s v="N"/>
    <s v="N"/>
    <m/>
    <m/>
  </r>
  <r>
    <x v="2"/>
    <x v="5"/>
    <x v="95"/>
    <x v="48"/>
    <n v="79"/>
    <x v="1"/>
    <x v="0"/>
    <n v="40"/>
    <m/>
    <n v="0.5"/>
    <x v="0"/>
    <m/>
    <s v="N"/>
    <m/>
    <m/>
    <m/>
    <s v="N"/>
    <s v="N"/>
    <s v="N"/>
    <s v="N"/>
    <s v="N"/>
    <s v="N"/>
    <s v="N"/>
    <s v="N"/>
    <s v="N"/>
    <s v="N"/>
    <m/>
    <m/>
  </r>
  <r>
    <x v="2"/>
    <x v="5"/>
    <x v="95"/>
    <x v="48"/>
    <n v="79"/>
    <x v="1"/>
    <x v="0"/>
    <n v="39"/>
    <m/>
    <n v="0.5"/>
    <x v="0"/>
    <m/>
    <s v="N"/>
    <m/>
    <m/>
    <m/>
    <s v="N"/>
    <s v="N"/>
    <s v="N"/>
    <s v="N"/>
    <s v="N"/>
    <s v="N"/>
    <s v="N"/>
    <s v="N"/>
    <s v="N"/>
    <s v="N"/>
    <m/>
    <m/>
  </r>
  <r>
    <x v="2"/>
    <x v="5"/>
    <x v="95"/>
    <x v="48"/>
    <n v="79"/>
    <x v="0"/>
    <x v="0"/>
    <n v="41"/>
    <m/>
    <n v="0.47"/>
    <x v="0"/>
    <m/>
    <s v="N"/>
    <m/>
    <m/>
    <m/>
    <s v="N"/>
    <s v="N"/>
    <s v="N"/>
    <s v="N"/>
    <s v="N"/>
    <s v="N"/>
    <s v="N"/>
    <s v="N"/>
    <s v="N"/>
    <s v="N"/>
    <m/>
    <m/>
  </r>
  <r>
    <x v="2"/>
    <x v="5"/>
    <x v="95"/>
    <x v="48"/>
    <n v="79"/>
    <x v="1"/>
    <x v="0"/>
    <n v="45"/>
    <m/>
    <n v="0.76"/>
    <x v="0"/>
    <m/>
    <s v="N"/>
    <m/>
    <m/>
    <m/>
    <s v="N"/>
    <s v="N"/>
    <s v="N"/>
    <s v="N"/>
    <s v="N"/>
    <s v="N"/>
    <s v="N"/>
    <s v="N"/>
    <s v="N"/>
    <s v="N"/>
    <m/>
    <m/>
  </r>
  <r>
    <x v="2"/>
    <x v="5"/>
    <x v="95"/>
    <x v="48"/>
    <n v="79"/>
    <x v="1"/>
    <x v="0"/>
    <n v="41"/>
    <m/>
    <n v="0.48"/>
    <x v="0"/>
    <m/>
    <s v="N"/>
    <m/>
    <m/>
    <m/>
    <s v="N"/>
    <s v="N"/>
    <s v="N"/>
    <s v="N"/>
    <s v="N"/>
    <s v="N"/>
    <s v="N"/>
    <s v="N"/>
    <s v="N"/>
    <s v="N"/>
    <m/>
    <m/>
  </r>
  <r>
    <x v="2"/>
    <x v="5"/>
    <x v="95"/>
    <x v="48"/>
    <n v="79"/>
    <x v="1"/>
    <x v="0"/>
    <n v="40"/>
    <m/>
    <n v="0.46"/>
    <x v="0"/>
    <m/>
    <s v="N"/>
    <m/>
    <m/>
    <m/>
    <s v="N"/>
    <s v="N"/>
    <s v="N"/>
    <s v="N"/>
    <s v="N"/>
    <s v="N"/>
    <s v="N"/>
    <s v="N"/>
    <s v="N"/>
    <s v="N"/>
    <m/>
    <m/>
  </r>
  <r>
    <x v="2"/>
    <x v="5"/>
    <x v="95"/>
    <x v="48"/>
    <n v="79"/>
    <x v="1"/>
    <x v="0"/>
    <n v="41"/>
    <m/>
    <n v="0.5"/>
    <x v="0"/>
    <m/>
    <s v="N"/>
    <m/>
    <m/>
    <m/>
    <s v="N"/>
    <s v="N"/>
    <s v="N"/>
    <s v="N"/>
    <s v="N"/>
    <s v="N"/>
    <s v="N"/>
    <s v="N"/>
    <s v="N"/>
    <s v="N"/>
    <m/>
    <m/>
  </r>
  <r>
    <x v="2"/>
    <x v="5"/>
    <x v="95"/>
    <x v="48"/>
    <n v="79"/>
    <x v="0"/>
    <x v="0"/>
    <n v="39"/>
    <m/>
    <n v="0.34"/>
    <x v="0"/>
    <m/>
    <s v="N"/>
    <m/>
    <m/>
    <m/>
    <s v="N"/>
    <s v="N"/>
    <s v="N"/>
    <s v="N"/>
    <s v="N"/>
    <s v="N"/>
    <s v="N"/>
    <s v="N"/>
    <s v="N"/>
    <s v="N"/>
    <m/>
    <m/>
  </r>
  <r>
    <x v="2"/>
    <x v="5"/>
    <x v="95"/>
    <x v="48"/>
    <n v="79"/>
    <x v="1"/>
    <x v="0"/>
    <n v="35"/>
    <m/>
    <n v="0.31"/>
    <x v="0"/>
    <m/>
    <s v="N"/>
    <m/>
    <m/>
    <m/>
    <s v="N"/>
    <s v="N"/>
    <s v="N"/>
    <s v="N"/>
    <s v="N"/>
    <s v="N"/>
    <s v="N"/>
    <s v="N"/>
    <s v="N"/>
    <s v="N"/>
    <m/>
    <m/>
  </r>
  <r>
    <x v="2"/>
    <x v="5"/>
    <x v="95"/>
    <x v="48"/>
    <n v="79"/>
    <x v="1"/>
    <x v="0"/>
    <n v="48"/>
    <m/>
    <n v="1.07"/>
    <x v="0"/>
    <m/>
    <s v="N"/>
    <m/>
    <m/>
    <m/>
    <s v="N"/>
    <s v="N"/>
    <s v="N"/>
    <s v="N"/>
    <s v="N"/>
    <s v="N"/>
    <s v="N"/>
    <s v="N"/>
    <s v="N"/>
    <s v="N"/>
    <m/>
    <m/>
  </r>
  <r>
    <x v="2"/>
    <x v="5"/>
    <x v="95"/>
    <x v="48"/>
    <n v="79"/>
    <x v="1"/>
    <x v="0"/>
    <n v="43"/>
    <m/>
    <n v="0.47"/>
    <x v="0"/>
    <m/>
    <s v="N"/>
    <m/>
    <m/>
    <m/>
    <s v="N"/>
    <s v="N"/>
    <s v="N"/>
    <s v="N"/>
    <s v="N"/>
    <s v="N"/>
    <s v="N"/>
    <s v="N"/>
    <s v="N"/>
    <s v="N"/>
    <m/>
    <m/>
  </r>
  <r>
    <x v="2"/>
    <x v="5"/>
    <x v="95"/>
    <x v="48"/>
    <n v="79"/>
    <x v="1"/>
    <x v="0"/>
    <n v="42"/>
    <m/>
    <n v="0.56999999999999995"/>
    <x v="0"/>
    <m/>
    <s v="N"/>
    <m/>
    <m/>
    <m/>
    <s v="N"/>
    <s v="N"/>
    <s v="N"/>
    <s v="N"/>
    <s v="N"/>
    <s v="N"/>
    <s v="N"/>
    <s v="N"/>
    <s v="N"/>
    <s v="N"/>
    <m/>
    <m/>
  </r>
  <r>
    <x v="2"/>
    <x v="5"/>
    <x v="95"/>
    <x v="48"/>
    <n v="79"/>
    <x v="1"/>
    <x v="0"/>
    <n v="34"/>
    <m/>
    <n v="0.3"/>
    <x v="0"/>
    <m/>
    <s v="N"/>
    <m/>
    <m/>
    <m/>
    <s v="N"/>
    <s v="N"/>
    <s v="N"/>
    <s v="N"/>
    <s v="N"/>
    <s v="N"/>
    <s v="N"/>
    <s v="N"/>
    <s v="N"/>
    <s v="N"/>
    <m/>
    <m/>
  </r>
  <r>
    <x v="2"/>
    <x v="5"/>
    <x v="95"/>
    <x v="48"/>
    <n v="79"/>
    <x v="0"/>
    <x v="0"/>
    <n v="40"/>
    <m/>
    <n v="0.33"/>
    <x v="0"/>
    <m/>
    <s v="N"/>
    <m/>
    <m/>
    <m/>
    <s v="N"/>
    <s v="N"/>
    <s v="N"/>
    <s v="N"/>
    <s v="N"/>
    <s v="N"/>
    <s v="N"/>
    <s v="N"/>
    <s v="N"/>
    <s v="N"/>
    <m/>
    <m/>
  </r>
  <r>
    <x v="2"/>
    <x v="5"/>
    <x v="95"/>
    <x v="48"/>
    <n v="79"/>
    <x v="1"/>
    <x v="0"/>
    <n v="40"/>
    <m/>
    <n v="0.44"/>
    <x v="0"/>
    <m/>
    <s v="N"/>
    <m/>
    <m/>
    <m/>
    <s v="N"/>
    <s v="N"/>
    <s v="N"/>
    <s v="N"/>
    <s v="N"/>
    <s v="N"/>
    <s v="N"/>
    <s v="N"/>
    <s v="N"/>
    <s v="N"/>
    <m/>
    <m/>
  </r>
  <r>
    <x v="2"/>
    <x v="5"/>
    <x v="95"/>
    <x v="48"/>
    <n v="79"/>
    <x v="0"/>
    <x v="0"/>
    <n v="40"/>
    <m/>
    <n v="0.43"/>
    <x v="0"/>
    <m/>
    <s v="N"/>
    <m/>
    <m/>
    <m/>
    <s v="N"/>
    <s v="N"/>
    <s v="N"/>
    <s v="N"/>
    <s v="N"/>
    <s v="N"/>
    <s v="N"/>
    <s v="N"/>
    <s v="N"/>
    <s v="N"/>
    <m/>
    <m/>
  </r>
  <r>
    <x v="2"/>
    <x v="5"/>
    <x v="95"/>
    <x v="48"/>
    <n v="79"/>
    <x v="1"/>
    <x v="0"/>
    <n v="40"/>
    <m/>
    <n v="0.6"/>
    <x v="0"/>
    <m/>
    <s v="N"/>
    <m/>
    <m/>
    <m/>
    <s v="N"/>
    <s v="N"/>
    <s v="N"/>
    <s v="N"/>
    <s v="N"/>
    <s v="N"/>
    <s v="N"/>
    <s v="N"/>
    <s v="N"/>
    <s v="N"/>
    <m/>
    <m/>
  </r>
  <r>
    <x v="2"/>
    <x v="5"/>
    <x v="95"/>
    <x v="48"/>
    <n v="79"/>
    <x v="2"/>
    <x v="0"/>
    <n v="43"/>
    <m/>
    <n v="0.64"/>
    <x v="0"/>
    <m/>
    <s v="N"/>
    <m/>
    <m/>
    <m/>
    <s v="N"/>
    <s v="N"/>
    <s v="N"/>
    <s v="N"/>
    <s v="N"/>
    <s v="N"/>
    <s v="N"/>
    <s v="N"/>
    <s v="N"/>
    <s v="N"/>
    <m/>
    <m/>
  </r>
  <r>
    <x v="2"/>
    <x v="5"/>
    <x v="95"/>
    <x v="48"/>
    <n v="79"/>
    <x v="1"/>
    <x v="0"/>
    <n v="41"/>
    <m/>
    <n v="0.59"/>
    <x v="0"/>
    <m/>
    <s v="N"/>
    <m/>
    <m/>
    <m/>
    <s v="N"/>
    <s v="N"/>
    <s v="N"/>
    <s v="N"/>
    <s v="N"/>
    <s v="N"/>
    <s v="N"/>
    <s v="N"/>
    <s v="N"/>
    <s v="N"/>
    <m/>
    <m/>
  </r>
  <r>
    <x v="2"/>
    <x v="5"/>
    <x v="95"/>
    <x v="48"/>
    <n v="79"/>
    <x v="1"/>
    <x v="0"/>
    <n v="31"/>
    <m/>
    <n v="0.28999999999999998"/>
    <x v="0"/>
    <m/>
    <s v="N"/>
    <m/>
    <m/>
    <m/>
    <s v="N"/>
    <s v="N"/>
    <s v="N"/>
    <s v="N"/>
    <s v="N"/>
    <s v="N"/>
    <s v="N"/>
    <s v="N"/>
    <s v="N"/>
    <s v="N"/>
    <m/>
    <m/>
  </r>
  <r>
    <x v="2"/>
    <x v="5"/>
    <x v="95"/>
    <x v="48"/>
    <n v="79"/>
    <x v="1"/>
    <x v="0"/>
    <n v="39"/>
    <m/>
    <n v="0.56000000000000005"/>
    <x v="0"/>
    <m/>
    <s v="N"/>
    <m/>
    <m/>
    <m/>
    <s v="N"/>
    <s v="N"/>
    <s v="N"/>
    <s v="N"/>
    <s v="N"/>
    <s v="N"/>
    <s v="N"/>
    <s v="N"/>
    <s v="N"/>
    <s v="N"/>
    <m/>
    <m/>
  </r>
  <r>
    <x v="2"/>
    <x v="5"/>
    <x v="95"/>
    <x v="48"/>
    <n v="79"/>
    <x v="2"/>
    <x v="0"/>
    <n v="38"/>
    <m/>
    <n v="0.48"/>
    <x v="0"/>
    <m/>
    <s v="N"/>
    <m/>
    <m/>
    <m/>
    <s v="N"/>
    <s v="N"/>
    <s v="N"/>
    <s v="N"/>
    <s v="N"/>
    <s v="N"/>
    <s v="N"/>
    <s v="N"/>
    <s v="N"/>
    <s v="N"/>
    <m/>
    <m/>
  </r>
  <r>
    <x v="2"/>
    <x v="5"/>
    <x v="95"/>
    <x v="48"/>
    <n v="79"/>
    <x v="1"/>
    <x v="0"/>
    <n v="41"/>
    <m/>
    <n v="0.49"/>
    <x v="0"/>
    <m/>
    <s v="N"/>
    <m/>
    <m/>
    <m/>
    <s v="N"/>
    <s v="N"/>
    <s v="N"/>
    <s v="N"/>
    <s v="N"/>
    <s v="N"/>
    <s v="N"/>
    <s v="N"/>
    <s v="N"/>
    <s v="N"/>
    <m/>
    <m/>
  </r>
  <r>
    <x v="2"/>
    <x v="5"/>
    <x v="95"/>
    <x v="48"/>
    <n v="79"/>
    <x v="2"/>
    <x v="0"/>
    <n v="39"/>
    <m/>
    <n v="0.44"/>
    <x v="0"/>
    <m/>
    <s v="N"/>
    <m/>
    <m/>
    <m/>
    <s v="N"/>
    <s v="N"/>
    <s v="N"/>
    <s v="N"/>
    <s v="N"/>
    <s v="N"/>
    <s v="N"/>
    <s v="N"/>
    <s v="N"/>
    <s v="N"/>
    <m/>
    <m/>
  </r>
  <r>
    <x v="2"/>
    <x v="5"/>
    <x v="95"/>
    <x v="48"/>
    <n v="79"/>
    <x v="1"/>
    <x v="0"/>
    <n v="42"/>
    <m/>
    <n v="0.59"/>
    <x v="0"/>
    <m/>
    <s v="N"/>
    <m/>
    <m/>
    <m/>
    <s v="N"/>
    <s v="N"/>
    <s v="N"/>
    <s v="N"/>
    <s v="N"/>
    <s v="N"/>
    <s v="N"/>
    <s v="N"/>
    <s v="N"/>
    <s v="N"/>
    <m/>
    <m/>
  </r>
  <r>
    <x v="2"/>
    <x v="5"/>
    <x v="95"/>
    <x v="48"/>
    <n v="79"/>
    <x v="2"/>
    <x v="0"/>
    <n v="39"/>
    <m/>
    <n v="0.45"/>
    <x v="0"/>
    <m/>
    <s v="N"/>
    <m/>
    <m/>
    <m/>
    <s v="N"/>
    <s v="N"/>
    <s v="N"/>
    <s v="N"/>
    <s v="N"/>
    <s v="N"/>
    <s v="N"/>
    <s v="N"/>
    <s v="N"/>
    <s v="N"/>
    <m/>
    <m/>
  </r>
  <r>
    <x v="2"/>
    <x v="5"/>
    <x v="95"/>
    <x v="48"/>
    <n v="79"/>
    <x v="2"/>
    <x v="0"/>
    <n v="37"/>
    <m/>
    <n v="0.38"/>
    <x v="0"/>
    <m/>
    <s v="N"/>
    <m/>
    <m/>
    <m/>
    <s v="N"/>
    <s v="N"/>
    <s v="N"/>
    <s v="N"/>
    <s v="N"/>
    <s v="N"/>
    <s v="N"/>
    <s v="N"/>
    <s v="N"/>
    <s v="N"/>
    <m/>
    <m/>
  </r>
  <r>
    <x v="2"/>
    <x v="5"/>
    <x v="95"/>
    <x v="48"/>
    <n v="79"/>
    <x v="2"/>
    <x v="0"/>
    <n v="39"/>
    <m/>
    <n v="0.44"/>
    <x v="0"/>
    <m/>
    <s v="N"/>
    <m/>
    <m/>
    <m/>
    <s v="N"/>
    <s v="N"/>
    <s v="N"/>
    <s v="N"/>
    <s v="N"/>
    <s v="N"/>
    <s v="N"/>
    <s v="N"/>
    <s v="N"/>
    <s v="N"/>
    <m/>
    <m/>
  </r>
  <r>
    <x v="2"/>
    <x v="5"/>
    <x v="95"/>
    <x v="48"/>
    <n v="79"/>
    <x v="1"/>
    <x v="0"/>
    <n v="40"/>
    <m/>
    <n v="0.52"/>
    <x v="0"/>
    <m/>
    <s v="N"/>
    <m/>
    <m/>
    <m/>
    <s v="N"/>
    <s v="N"/>
    <s v="N"/>
    <s v="N"/>
    <s v="N"/>
    <s v="N"/>
    <s v="N"/>
    <s v="N"/>
    <s v="N"/>
    <s v="N"/>
    <m/>
    <m/>
  </r>
  <r>
    <x v="2"/>
    <x v="5"/>
    <x v="95"/>
    <x v="48"/>
    <n v="79"/>
    <x v="2"/>
    <x v="0"/>
    <n v="33"/>
    <m/>
    <n v="0.63"/>
    <x v="0"/>
    <m/>
    <s v="N"/>
    <m/>
    <m/>
    <m/>
    <s v="N"/>
    <s v="N"/>
    <s v="N"/>
    <s v="N"/>
    <s v="N"/>
    <s v="N"/>
    <s v="N"/>
    <s v="N"/>
    <s v="N"/>
    <s v="N"/>
    <m/>
    <m/>
  </r>
  <r>
    <x v="2"/>
    <x v="5"/>
    <x v="95"/>
    <x v="48"/>
    <n v="79"/>
    <x v="1"/>
    <x v="0"/>
    <n v="35"/>
    <m/>
    <n v="0.4"/>
    <x v="0"/>
    <m/>
    <s v="N"/>
    <m/>
    <m/>
    <m/>
    <s v="N"/>
    <s v="N"/>
    <s v="N"/>
    <s v="N"/>
    <s v="N"/>
    <s v="N"/>
    <s v="N"/>
    <s v="N"/>
    <s v="N"/>
    <s v="N"/>
    <m/>
    <m/>
  </r>
  <r>
    <x v="2"/>
    <x v="5"/>
    <x v="95"/>
    <x v="48"/>
    <n v="79"/>
    <x v="0"/>
    <x v="0"/>
    <n v="39"/>
    <m/>
    <n v="0.35"/>
    <x v="0"/>
    <m/>
    <s v="N"/>
    <m/>
    <m/>
    <m/>
    <s v="N"/>
    <s v="N"/>
    <s v="N"/>
    <s v="N"/>
    <s v="N"/>
    <s v="N"/>
    <s v="N"/>
    <s v="N"/>
    <s v="N"/>
    <s v="N"/>
    <m/>
    <m/>
  </r>
  <r>
    <x v="2"/>
    <x v="5"/>
    <x v="95"/>
    <x v="48"/>
    <n v="79"/>
    <x v="1"/>
    <x v="0"/>
    <n v="30"/>
    <m/>
    <n v="0.23"/>
    <x v="0"/>
    <m/>
    <s v="N"/>
    <m/>
    <m/>
    <m/>
    <s v="N"/>
    <s v="N"/>
    <s v="N"/>
    <s v="N"/>
    <s v="N"/>
    <s v="N"/>
    <s v="N"/>
    <s v="N"/>
    <s v="N"/>
    <s v="N"/>
    <m/>
    <m/>
  </r>
  <r>
    <x v="2"/>
    <x v="5"/>
    <x v="95"/>
    <x v="48"/>
    <n v="79"/>
    <x v="2"/>
    <x v="0"/>
    <n v="38"/>
    <m/>
    <n v="0.46"/>
    <x v="0"/>
    <m/>
    <s v="N"/>
    <m/>
    <m/>
    <m/>
    <s v="N"/>
    <s v="N"/>
    <s v="N"/>
    <s v="N"/>
    <s v="N"/>
    <s v="N"/>
    <s v="N"/>
    <s v="N"/>
    <s v="N"/>
    <s v="N"/>
    <m/>
    <m/>
  </r>
  <r>
    <x v="2"/>
    <x v="5"/>
    <x v="95"/>
    <x v="48"/>
    <n v="79"/>
    <x v="0"/>
    <x v="0"/>
    <n v="39"/>
    <m/>
    <n v="0.41"/>
    <x v="0"/>
    <m/>
    <s v="N"/>
    <m/>
    <m/>
    <m/>
    <s v="N"/>
    <s v="N"/>
    <s v="N"/>
    <s v="N"/>
    <s v="N"/>
    <s v="N"/>
    <s v="N"/>
    <s v="N"/>
    <s v="N"/>
    <s v="N"/>
    <m/>
    <m/>
  </r>
  <r>
    <x v="2"/>
    <x v="5"/>
    <x v="95"/>
    <x v="48"/>
    <n v="79"/>
    <x v="0"/>
    <x v="0"/>
    <n v="39"/>
    <m/>
    <n v="0.41"/>
    <x v="0"/>
    <m/>
    <s v="N"/>
    <m/>
    <m/>
    <m/>
    <s v="N"/>
    <s v="N"/>
    <s v="N"/>
    <s v="N"/>
    <s v="N"/>
    <s v="N"/>
    <s v="N"/>
    <s v="N"/>
    <s v="N"/>
    <s v="N"/>
    <m/>
    <m/>
  </r>
  <r>
    <x v="2"/>
    <x v="5"/>
    <x v="95"/>
    <x v="48"/>
    <n v="79"/>
    <x v="0"/>
    <x v="0"/>
    <n v="40"/>
    <m/>
    <n v="0.49"/>
    <x v="0"/>
    <m/>
    <s v="N"/>
    <m/>
    <m/>
    <m/>
    <s v="N"/>
    <s v="N"/>
    <s v="N"/>
    <s v="N"/>
    <s v="N"/>
    <s v="N"/>
    <s v="N"/>
    <s v="N"/>
    <s v="N"/>
    <s v="N"/>
    <m/>
    <m/>
  </r>
  <r>
    <x v="2"/>
    <x v="5"/>
    <x v="95"/>
    <x v="48"/>
    <n v="79"/>
    <x v="0"/>
    <x v="0"/>
    <n v="40"/>
    <m/>
    <n v="0.41"/>
    <x v="0"/>
    <m/>
    <s v="N"/>
    <m/>
    <m/>
    <m/>
    <s v="N"/>
    <s v="N"/>
    <s v="N"/>
    <s v="N"/>
    <s v="N"/>
    <s v="N"/>
    <s v="N"/>
    <s v="N"/>
    <s v="N"/>
    <s v="N"/>
    <m/>
    <m/>
  </r>
  <r>
    <x v="2"/>
    <x v="5"/>
    <x v="95"/>
    <x v="48"/>
    <n v="79"/>
    <x v="2"/>
    <x v="0"/>
    <n v="40"/>
    <m/>
    <n v="0.49"/>
    <x v="0"/>
    <m/>
    <s v="N"/>
    <m/>
    <m/>
    <m/>
    <s v="N"/>
    <s v="N"/>
    <s v="N"/>
    <s v="N"/>
    <s v="N"/>
    <s v="N"/>
    <s v="N"/>
    <s v="N"/>
    <s v="N"/>
    <s v="N"/>
    <m/>
    <m/>
  </r>
  <r>
    <x v="2"/>
    <x v="5"/>
    <x v="95"/>
    <x v="48"/>
    <n v="79"/>
    <x v="1"/>
    <x v="0"/>
    <n v="38"/>
    <m/>
    <n v="0.45"/>
    <x v="0"/>
    <m/>
    <s v="N"/>
    <m/>
    <m/>
    <m/>
    <s v="N"/>
    <s v="N"/>
    <s v="N"/>
    <s v="N"/>
    <s v="N"/>
    <s v="N"/>
    <s v="N"/>
    <s v="N"/>
    <s v="N"/>
    <s v="N"/>
    <m/>
    <m/>
  </r>
  <r>
    <x v="2"/>
    <x v="5"/>
    <x v="95"/>
    <x v="48"/>
    <n v="79"/>
    <x v="0"/>
    <x v="0"/>
    <n v="37"/>
    <m/>
    <n v="0.36"/>
    <x v="0"/>
    <m/>
    <s v="N"/>
    <m/>
    <m/>
    <m/>
    <s v="N"/>
    <s v="N"/>
    <s v="N"/>
    <s v="N"/>
    <s v="N"/>
    <s v="N"/>
    <s v="N"/>
    <s v="N"/>
    <s v="N"/>
    <s v="N"/>
    <m/>
    <m/>
  </r>
  <r>
    <x v="2"/>
    <x v="5"/>
    <x v="95"/>
    <x v="48"/>
    <n v="79"/>
    <x v="0"/>
    <x v="0"/>
    <n v="40"/>
    <m/>
    <n v="0.42"/>
    <x v="0"/>
    <m/>
    <s v="N"/>
    <m/>
    <m/>
    <m/>
    <s v="N"/>
    <s v="N"/>
    <s v="N"/>
    <s v="N"/>
    <s v="N"/>
    <s v="N"/>
    <s v="N"/>
    <s v="N"/>
    <s v="N"/>
    <s v="N"/>
    <m/>
    <m/>
  </r>
  <r>
    <x v="2"/>
    <x v="5"/>
    <x v="95"/>
    <x v="48"/>
    <n v="79"/>
    <x v="1"/>
    <x v="0"/>
    <n v="39"/>
    <m/>
    <n v="0.49"/>
    <x v="0"/>
    <m/>
    <s v="N"/>
    <m/>
    <m/>
    <m/>
    <s v="N"/>
    <s v="N"/>
    <s v="N"/>
    <s v="N"/>
    <s v="N"/>
    <s v="N"/>
    <s v="N"/>
    <s v="N"/>
    <s v="N"/>
    <s v="N"/>
    <m/>
    <m/>
  </r>
  <r>
    <x v="2"/>
    <x v="5"/>
    <x v="95"/>
    <x v="48"/>
    <n v="79"/>
    <x v="2"/>
    <x v="0"/>
    <n v="44"/>
    <m/>
    <n v="0.59"/>
    <x v="0"/>
    <m/>
    <s v="N"/>
    <m/>
    <m/>
    <m/>
    <s v="N"/>
    <s v="N"/>
    <s v="N"/>
    <s v="N"/>
    <s v="N"/>
    <s v="N"/>
    <s v="N"/>
    <s v="N"/>
    <s v="N"/>
    <s v="N"/>
    <m/>
    <m/>
  </r>
  <r>
    <x v="2"/>
    <x v="5"/>
    <x v="95"/>
    <x v="48"/>
    <n v="79"/>
    <x v="2"/>
    <x v="0"/>
    <n v="38"/>
    <m/>
    <n v="0.51"/>
    <x v="0"/>
    <m/>
    <s v="N"/>
    <m/>
    <m/>
    <m/>
    <s v="N"/>
    <s v="N"/>
    <s v="N"/>
    <s v="N"/>
    <s v="N"/>
    <s v="N"/>
    <s v="N"/>
    <s v="N"/>
    <s v="N"/>
    <s v="N"/>
    <m/>
    <m/>
  </r>
  <r>
    <x v="2"/>
    <x v="5"/>
    <x v="95"/>
    <x v="48"/>
    <n v="79"/>
    <x v="0"/>
    <x v="0"/>
    <n v="39"/>
    <m/>
    <n v="0.34"/>
    <x v="0"/>
    <m/>
    <s v="N"/>
    <m/>
    <m/>
    <m/>
    <s v="N"/>
    <s v="N"/>
    <s v="N"/>
    <s v="N"/>
    <s v="N"/>
    <s v="N"/>
    <s v="N"/>
    <s v="N"/>
    <s v="N"/>
    <s v="N"/>
    <m/>
    <m/>
  </r>
  <r>
    <x v="2"/>
    <x v="5"/>
    <x v="95"/>
    <x v="48"/>
    <n v="79"/>
    <x v="0"/>
    <x v="0"/>
    <n v="39"/>
    <m/>
    <n v="0.37"/>
    <x v="0"/>
    <m/>
    <s v="N"/>
    <m/>
    <m/>
    <m/>
    <s v="N"/>
    <s v="N"/>
    <s v="N"/>
    <s v="N"/>
    <s v="N"/>
    <s v="N"/>
    <s v="N"/>
    <s v="N"/>
    <s v="N"/>
    <s v="N"/>
    <m/>
    <m/>
  </r>
  <r>
    <x v="2"/>
    <x v="5"/>
    <x v="95"/>
    <x v="48"/>
    <n v="79"/>
    <x v="2"/>
    <x v="0"/>
    <n v="40"/>
    <m/>
    <n v="0.5"/>
    <x v="0"/>
    <m/>
    <s v="N"/>
    <m/>
    <m/>
    <m/>
    <s v="N"/>
    <s v="N"/>
    <s v="N"/>
    <s v="N"/>
    <s v="N"/>
    <s v="N"/>
    <s v="N"/>
    <s v="N"/>
    <s v="N"/>
    <s v="N"/>
    <m/>
    <m/>
  </r>
  <r>
    <x v="2"/>
    <x v="5"/>
    <x v="95"/>
    <x v="48"/>
    <n v="79"/>
    <x v="2"/>
    <x v="0"/>
    <n v="41"/>
    <m/>
    <n v="0.53"/>
    <x v="0"/>
    <m/>
    <s v="N"/>
    <m/>
    <m/>
    <m/>
    <s v="N"/>
    <s v="N"/>
    <s v="N"/>
    <s v="N"/>
    <s v="N"/>
    <s v="N"/>
    <s v="N"/>
    <s v="N"/>
    <s v="N"/>
    <s v="N"/>
    <m/>
    <m/>
  </r>
  <r>
    <x v="2"/>
    <x v="5"/>
    <x v="95"/>
    <x v="48"/>
    <n v="79"/>
    <x v="0"/>
    <x v="0"/>
    <n v="40"/>
    <m/>
    <n v="0.43"/>
    <x v="0"/>
    <m/>
    <s v="N"/>
    <m/>
    <m/>
    <m/>
    <s v="N"/>
    <s v="N"/>
    <s v="N"/>
    <s v="N"/>
    <s v="N"/>
    <s v="N"/>
    <s v="N"/>
    <s v="N"/>
    <s v="N"/>
    <s v="N"/>
    <m/>
    <m/>
  </r>
  <r>
    <x v="2"/>
    <x v="5"/>
    <x v="95"/>
    <x v="48"/>
    <n v="79"/>
    <x v="0"/>
    <x v="0"/>
    <n v="40"/>
    <m/>
    <n v="0.42"/>
    <x v="0"/>
    <m/>
    <s v="N"/>
    <m/>
    <m/>
    <m/>
    <s v="N"/>
    <s v="N"/>
    <s v="N"/>
    <s v="N"/>
    <s v="N"/>
    <s v="N"/>
    <s v="N"/>
    <s v="N"/>
    <s v="N"/>
    <s v="N"/>
    <m/>
    <m/>
  </r>
  <r>
    <x v="2"/>
    <x v="5"/>
    <x v="95"/>
    <x v="48"/>
    <n v="79"/>
    <x v="0"/>
    <x v="0"/>
    <n v="41"/>
    <m/>
    <n v="0.43"/>
    <x v="0"/>
    <m/>
    <s v="N"/>
    <m/>
    <m/>
    <m/>
    <s v="N"/>
    <s v="N"/>
    <s v="N"/>
    <s v="N"/>
    <s v="N"/>
    <s v="N"/>
    <s v="N"/>
    <s v="N"/>
    <s v="N"/>
    <s v="N"/>
    <m/>
    <m/>
  </r>
  <r>
    <x v="2"/>
    <x v="5"/>
    <x v="96"/>
    <x v="49"/>
    <n v="80"/>
    <x v="2"/>
    <x v="0"/>
    <n v="39"/>
    <m/>
    <n v="0.49"/>
    <x v="0"/>
    <m/>
    <s v="N"/>
    <m/>
    <m/>
    <m/>
    <s v="N"/>
    <s v="N"/>
    <s v="N"/>
    <s v="N"/>
    <s v="N"/>
    <s v="N"/>
    <s v="N"/>
    <s v="N"/>
    <s v="N"/>
    <s v="N"/>
    <m/>
    <m/>
  </r>
  <r>
    <x v="2"/>
    <x v="5"/>
    <x v="96"/>
    <x v="49"/>
    <n v="80"/>
    <x v="1"/>
    <x v="0"/>
    <n v="32"/>
    <m/>
    <n v="0.3"/>
    <x v="0"/>
    <m/>
    <s v="N"/>
    <m/>
    <m/>
    <m/>
    <s v="N"/>
    <s v="N"/>
    <s v="N"/>
    <s v="N"/>
    <s v="N"/>
    <s v="N"/>
    <s v="N"/>
    <s v="N"/>
    <s v="N"/>
    <s v="N"/>
    <m/>
    <m/>
  </r>
  <r>
    <x v="2"/>
    <x v="5"/>
    <x v="96"/>
    <x v="49"/>
    <n v="80"/>
    <x v="2"/>
    <x v="0"/>
    <n v="35"/>
    <m/>
    <n v="0.45"/>
    <x v="0"/>
    <m/>
    <s v="N"/>
    <m/>
    <m/>
    <m/>
    <s v="N"/>
    <s v="N"/>
    <s v="N"/>
    <s v="N"/>
    <s v="N"/>
    <s v="N"/>
    <s v="N"/>
    <s v="N"/>
    <s v="N"/>
    <s v="N"/>
    <m/>
    <m/>
  </r>
  <r>
    <x v="2"/>
    <x v="5"/>
    <x v="96"/>
    <x v="49"/>
    <n v="80"/>
    <x v="1"/>
    <x v="0"/>
    <n v="34"/>
    <m/>
    <n v="0.37"/>
    <x v="0"/>
    <m/>
    <s v="N"/>
    <m/>
    <m/>
    <m/>
    <s v="N"/>
    <s v="N"/>
    <s v="N"/>
    <s v="N"/>
    <s v="N"/>
    <s v="N"/>
    <s v="N"/>
    <s v="N"/>
    <s v="N"/>
    <s v="N"/>
    <m/>
    <m/>
  </r>
  <r>
    <x v="2"/>
    <x v="5"/>
    <x v="96"/>
    <x v="49"/>
    <n v="80"/>
    <x v="1"/>
    <x v="0"/>
    <n v="33"/>
    <m/>
    <n v="0.37"/>
    <x v="0"/>
    <m/>
    <s v="N"/>
    <m/>
    <m/>
    <m/>
    <s v="N"/>
    <s v="N"/>
    <s v="N"/>
    <s v="N"/>
    <s v="N"/>
    <s v="N"/>
    <s v="N"/>
    <s v="N"/>
    <s v="N"/>
    <s v="N"/>
    <m/>
    <m/>
  </r>
  <r>
    <x v="2"/>
    <x v="5"/>
    <x v="96"/>
    <x v="49"/>
    <n v="80"/>
    <x v="1"/>
    <x v="0"/>
    <n v="34"/>
    <m/>
    <n v="0.37"/>
    <x v="0"/>
    <m/>
    <s v="N"/>
    <m/>
    <m/>
    <m/>
    <s v="N"/>
    <s v="N"/>
    <s v="N"/>
    <s v="N"/>
    <s v="N"/>
    <s v="N"/>
    <s v="N"/>
    <s v="N"/>
    <s v="N"/>
    <s v="N"/>
    <m/>
    <m/>
  </r>
  <r>
    <x v="2"/>
    <x v="5"/>
    <x v="96"/>
    <x v="49"/>
    <n v="80"/>
    <x v="0"/>
    <x v="0"/>
    <n v="40"/>
    <m/>
    <n v="0.54"/>
    <x v="0"/>
    <m/>
    <s v="N"/>
    <m/>
    <m/>
    <m/>
    <s v="N"/>
    <s v="N"/>
    <s v="N"/>
    <s v="N"/>
    <s v="N"/>
    <s v="N"/>
    <s v="N"/>
    <s v="N"/>
    <s v="N"/>
    <s v="N"/>
    <m/>
    <m/>
  </r>
  <r>
    <x v="2"/>
    <x v="5"/>
    <x v="96"/>
    <x v="49"/>
    <n v="80"/>
    <x v="0"/>
    <x v="0"/>
    <n v="40"/>
    <m/>
    <n v="0.45"/>
    <x v="0"/>
    <m/>
    <s v="N"/>
    <m/>
    <m/>
    <m/>
    <s v="N"/>
    <s v="N"/>
    <s v="N"/>
    <s v="N"/>
    <s v="N"/>
    <s v="N"/>
    <s v="N"/>
    <s v="N"/>
    <s v="N"/>
    <s v="N"/>
    <m/>
    <m/>
  </r>
  <r>
    <x v="2"/>
    <x v="5"/>
    <x v="96"/>
    <x v="49"/>
    <n v="80"/>
    <x v="2"/>
    <x v="0"/>
    <n v="39"/>
    <m/>
    <n v="0.56999999999999995"/>
    <x v="0"/>
    <m/>
    <s v="N"/>
    <m/>
    <m/>
    <m/>
    <s v="N"/>
    <s v="N"/>
    <s v="N"/>
    <s v="N"/>
    <s v="N"/>
    <s v="N"/>
    <s v="N"/>
    <s v="N"/>
    <s v="N"/>
    <s v="N"/>
    <m/>
    <m/>
  </r>
  <r>
    <x v="2"/>
    <x v="5"/>
    <x v="96"/>
    <x v="49"/>
    <n v="80"/>
    <x v="1"/>
    <x v="0"/>
    <n v="35"/>
    <m/>
    <n v="0.37"/>
    <x v="0"/>
    <m/>
    <s v="N"/>
    <m/>
    <m/>
    <m/>
    <s v="N"/>
    <s v="N"/>
    <s v="N"/>
    <s v="N"/>
    <s v="N"/>
    <s v="N"/>
    <s v="N"/>
    <s v="N"/>
    <s v="N"/>
    <s v="N"/>
    <m/>
    <m/>
  </r>
  <r>
    <x v="2"/>
    <x v="5"/>
    <x v="96"/>
    <x v="49"/>
    <n v="80"/>
    <x v="1"/>
    <x v="0"/>
    <n v="44"/>
    <m/>
    <n v="0.66"/>
    <x v="0"/>
    <m/>
    <s v="N"/>
    <m/>
    <m/>
    <m/>
    <s v="N"/>
    <s v="N"/>
    <s v="N"/>
    <s v="N"/>
    <s v="N"/>
    <s v="N"/>
    <s v="N"/>
    <s v="N"/>
    <s v="N"/>
    <s v="N"/>
    <m/>
    <m/>
  </r>
  <r>
    <x v="2"/>
    <x v="5"/>
    <x v="96"/>
    <x v="49"/>
    <n v="80"/>
    <x v="1"/>
    <x v="0"/>
    <n v="35"/>
    <m/>
    <n v="0.42"/>
    <x v="0"/>
    <m/>
    <s v="N"/>
    <m/>
    <m/>
    <m/>
    <s v="N"/>
    <s v="N"/>
    <s v="N"/>
    <s v="N"/>
    <s v="N"/>
    <s v="N"/>
    <s v="N"/>
    <s v="N"/>
    <s v="N"/>
    <s v="N"/>
    <m/>
    <m/>
  </r>
  <r>
    <x v="2"/>
    <x v="5"/>
    <x v="96"/>
    <x v="49"/>
    <n v="80"/>
    <x v="1"/>
    <x v="0"/>
    <n v="34"/>
    <m/>
    <n v="0.33"/>
    <x v="0"/>
    <m/>
    <s v="N"/>
    <m/>
    <m/>
    <m/>
    <s v="N"/>
    <s v="N"/>
    <s v="N"/>
    <s v="N"/>
    <s v="N"/>
    <s v="N"/>
    <s v="N"/>
    <s v="N"/>
    <s v="N"/>
    <s v="N"/>
    <m/>
    <m/>
  </r>
  <r>
    <x v="2"/>
    <x v="5"/>
    <x v="96"/>
    <x v="49"/>
    <n v="80"/>
    <x v="2"/>
    <x v="0"/>
    <n v="37"/>
    <m/>
    <n v="0.41"/>
    <x v="0"/>
    <m/>
    <s v="N"/>
    <m/>
    <m/>
    <m/>
    <s v="N"/>
    <s v="N"/>
    <s v="N"/>
    <s v="N"/>
    <s v="N"/>
    <s v="N"/>
    <s v="N"/>
    <s v="N"/>
    <s v="N"/>
    <s v="N"/>
    <m/>
    <m/>
  </r>
  <r>
    <x v="2"/>
    <x v="5"/>
    <x v="96"/>
    <x v="49"/>
    <n v="80"/>
    <x v="2"/>
    <x v="0"/>
    <n v="43"/>
    <m/>
    <n v="0.56000000000000005"/>
    <x v="0"/>
    <m/>
    <s v="N"/>
    <m/>
    <m/>
    <m/>
    <s v="N"/>
    <s v="N"/>
    <s v="N"/>
    <s v="N"/>
    <s v="N"/>
    <s v="N"/>
    <s v="N"/>
    <s v="N"/>
    <s v="N"/>
    <s v="N"/>
    <m/>
    <m/>
  </r>
  <r>
    <x v="2"/>
    <x v="5"/>
    <x v="96"/>
    <x v="49"/>
    <n v="80"/>
    <x v="2"/>
    <x v="0"/>
    <n v="40"/>
    <m/>
    <n v="0.5"/>
    <x v="0"/>
    <m/>
    <s v="N"/>
    <m/>
    <m/>
    <m/>
    <s v="N"/>
    <s v="N"/>
    <s v="N"/>
    <s v="N"/>
    <s v="N"/>
    <s v="N"/>
    <s v="N"/>
    <s v="N"/>
    <s v="N"/>
    <s v="N"/>
    <m/>
    <m/>
  </r>
  <r>
    <x v="2"/>
    <x v="5"/>
    <x v="96"/>
    <x v="49"/>
    <n v="80"/>
    <x v="2"/>
    <x v="0"/>
    <n v="34"/>
    <m/>
    <n v="0.38"/>
    <x v="0"/>
    <m/>
    <s v="N"/>
    <m/>
    <m/>
    <m/>
    <s v="N"/>
    <s v="N"/>
    <s v="N"/>
    <s v="N"/>
    <s v="N"/>
    <s v="N"/>
    <s v="N"/>
    <s v="N"/>
    <s v="N"/>
    <s v="N"/>
    <m/>
    <m/>
  </r>
  <r>
    <x v="2"/>
    <x v="5"/>
    <x v="96"/>
    <x v="49"/>
    <n v="80"/>
    <x v="2"/>
    <x v="0"/>
    <n v="39"/>
    <m/>
    <n v="0.55000000000000004"/>
    <x v="0"/>
    <m/>
    <s v="N"/>
    <m/>
    <m/>
    <m/>
    <s v="N"/>
    <s v="N"/>
    <s v="N"/>
    <s v="N"/>
    <s v="N"/>
    <s v="N"/>
    <s v="N"/>
    <s v="N"/>
    <s v="N"/>
    <s v="N"/>
    <m/>
    <m/>
  </r>
  <r>
    <x v="2"/>
    <x v="5"/>
    <x v="96"/>
    <x v="49"/>
    <n v="80"/>
    <x v="2"/>
    <x v="0"/>
    <n v="41"/>
    <m/>
    <n v="0.56999999999999995"/>
    <x v="0"/>
    <m/>
    <s v="N"/>
    <m/>
    <m/>
    <m/>
    <s v="N"/>
    <s v="N"/>
    <s v="N"/>
    <s v="N"/>
    <s v="N"/>
    <s v="N"/>
    <s v="N"/>
    <s v="N"/>
    <s v="N"/>
    <s v="N"/>
    <m/>
    <m/>
  </r>
  <r>
    <x v="2"/>
    <x v="5"/>
    <x v="96"/>
    <x v="49"/>
    <n v="80"/>
    <x v="2"/>
    <x v="0"/>
    <n v="33"/>
    <m/>
    <n v="0.46"/>
    <x v="0"/>
    <m/>
    <s v="N"/>
    <m/>
    <m/>
    <m/>
    <s v="N"/>
    <s v="N"/>
    <s v="N"/>
    <s v="N"/>
    <s v="N"/>
    <s v="N"/>
    <s v="N"/>
    <s v="N"/>
    <s v="N"/>
    <s v="N"/>
    <m/>
    <m/>
  </r>
  <r>
    <x v="2"/>
    <x v="5"/>
    <x v="96"/>
    <x v="49"/>
    <n v="80"/>
    <x v="2"/>
    <x v="0"/>
    <n v="39"/>
    <m/>
    <n v="0.56000000000000005"/>
    <x v="0"/>
    <m/>
    <s v="N"/>
    <m/>
    <m/>
    <m/>
    <s v="N"/>
    <s v="N"/>
    <s v="N"/>
    <s v="N"/>
    <s v="N"/>
    <s v="N"/>
    <s v="N"/>
    <s v="N"/>
    <s v="N"/>
    <s v="N"/>
    <m/>
    <m/>
  </r>
  <r>
    <x v="2"/>
    <x v="5"/>
    <x v="96"/>
    <x v="49"/>
    <n v="80"/>
    <x v="2"/>
    <x v="0"/>
    <n v="39"/>
    <m/>
    <n v="0.52"/>
    <x v="0"/>
    <m/>
    <s v="N"/>
    <m/>
    <m/>
    <m/>
    <s v="N"/>
    <s v="N"/>
    <s v="N"/>
    <s v="N"/>
    <s v="N"/>
    <s v="N"/>
    <s v="N"/>
    <s v="N"/>
    <s v="N"/>
    <s v="N"/>
    <m/>
    <m/>
  </r>
  <r>
    <x v="2"/>
    <x v="5"/>
    <x v="96"/>
    <x v="49"/>
    <n v="80"/>
    <x v="2"/>
    <x v="0"/>
    <n v="41"/>
    <m/>
    <n v="0.63"/>
    <x v="0"/>
    <m/>
    <s v="N"/>
    <m/>
    <m/>
    <m/>
    <s v="N"/>
    <s v="N"/>
    <s v="N"/>
    <s v="N"/>
    <s v="N"/>
    <s v="N"/>
    <s v="N"/>
    <s v="N"/>
    <s v="N"/>
    <s v="N"/>
    <m/>
    <m/>
  </r>
  <r>
    <x v="2"/>
    <x v="5"/>
    <x v="96"/>
    <x v="49"/>
    <n v="80"/>
    <x v="0"/>
    <x v="0"/>
    <n v="38"/>
    <m/>
    <n v="0.32"/>
    <x v="0"/>
    <m/>
    <s v="N"/>
    <m/>
    <m/>
    <m/>
    <s v="N"/>
    <s v="N"/>
    <s v="N"/>
    <s v="N"/>
    <s v="N"/>
    <s v="N"/>
    <s v="N"/>
    <s v="N"/>
    <s v="N"/>
    <s v="N"/>
    <m/>
    <m/>
  </r>
  <r>
    <x v="2"/>
    <x v="5"/>
    <x v="96"/>
    <x v="49"/>
    <n v="80"/>
    <x v="1"/>
    <x v="0"/>
    <n v="36"/>
    <m/>
    <n v="0.36"/>
    <x v="0"/>
    <m/>
    <s v="N"/>
    <m/>
    <m/>
    <m/>
    <s v="N"/>
    <s v="N"/>
    <s v="N"/>
    <s v="N"/>
    <s v="N"/>
    <s v="N"/>
    <s v="N"/>
    <s v="N"/>
    <s v="N"/>
    <s v="N"/>
    <m/>
    <m/>
  </r>
  <r>
    <x v="2"/>
    <x v="5"/>
    <x v="96"/>
    <x v="49"/>
    <n v="80"/>
    <x v="1"/>
    <x v="0"/>
    <n v="37"/>
    <m/>
    <n v="0.39"/>
    <x v="0"/>
    <m/>
    <s v="N"/>
    <m/>
    <m/>
    <m/>
    <s v="N"/>
    <s v="N"/>
    <s v="N"/>
    <s v="N"/>
    <s v="N"/>
    <s v="N"/>
    <s v="N"/>
    <s v="N"/>
    <s v="N"/>
    <s v="N"/>
    <m/>
    <m/>
  </r>
  <r>
    <x v="2"/>
    <x v="5"/>
    <x v="96"/>
    <x v="49"/>
    <n v="80"/>
    <x v="2"/>
    <x v="0"/>
    <n v="41"/>
    <m/>
    <n v="0.52"/>
    <x v="0"/>
    <m/>
    <s v="N"/>
    <m/>
    <m/>
    <m/>
    <s v="N"/>
    <s v="N"/>
    <s v="N"/>
    <s v="N"/>
    <s v="N"/>
    <s v="N"/>
    <s v="N"/>
    <s v="N"/>
    <s v="N"/>
    <s v="N"/>
    <m/>
    <m/>
  </r>
  <r>
    <x v="2"/>
    <x v="5"/>
    <x v="96"/>
    <x v="49"/>
    <n v="80"/>
    <x v="0"/>
    <x v="0"/>
    <n v="42"/>
    <m/>
    <n v="0.46"/>
    <x v="0"/>
    <m/>
    <s v="N"/>
    <m/>
    <m/>
    <m/>
    <s v="N"/>
    <s v="N"/>
    <s v="N"/>
    <s v="N"/>
    <s v="N"/>
    <s v="N"/>
    <s v="N"/>
    <s v="N"/>
    <s v="N"/>
    <s v="N"/>
    <m/>
    <m/>
  </r>
  <r>
    <x v="2"/>
    <x v="5"/>
    <x v="96"/>
    <x v="49"/>
    <n v="80"/>
    <x v="1"/>
    <x v="0"/>
    <n v="41"/>
    <m/>
    <n v="0.5"/>
    <x v="0"/>
    <m/>
    <s v="N"/>
    <m/>
    <m/>
    <m/>
    <s v="N"/>
    <s v="N"/>
    <s v="N"/>
    <s v="N"/>
    <s v="N"/>
    <s v="N"/>
    <s v="N"/>
    <s v="N"/>
    <s v="N"/>
    <s v="N"/>
    <m/>
    <m/>
  </r>
  <r>
    <x v="2"/>
    <x v="5"/>
    <x v="96"/>
    <x v="49"/>
    <n v="80"/>
    <x v="1"/>
    <x v="0"/>
    <n v="35"/>
    <m/>
    <n v="0.28000000000000003"/>
    <x v="0"/>
    <m/>
    <s v="N"/>
    <m/>
    <m/>
    <m/>
    <s v="N"/>
    <s v="N"/>
    <s v="N"/>
    <s v="N"/>
    <s v="N"/>
    <s v="N"/>
    <s v="N"/>
    <s v="N"/>
    <s v="N"/>
    <s v="N"/>
    <m/>
    <m/>
  </r>
  <r>
    <x v="2"/>
    <x v="5"/>
    <x v="96"/>
    <x v="49"/>
    <n v="80"/>
    <x v="1"/>
    <x v="0"/>
    <n v="37"/>
    <m/>
    <n v="0.37"/>
    <x v="0"/>
    <m/>
    <s v="N"/>
    <m/>
    <m/>
    <m/>
    <s v="N"/>
    <s v="N"/>
    <s v="N"/>
    <s v="N"/>
    <s v="N"/>
    <s v="N"/>
    <s v="N"/>
    <s v="N"/>
    <s v="N"/>
    <s v="N"/>
    <m/>
    <m/>
  </r>
  <r>
    <x v="2"/>
    <x v="5"/>
    <x v="96"/>
    <x v="49"/>
    <n v="80"/>
    <x v="1"/>
    <x v="0"/>
    <n v="38"/>
    <m/>
    <n v="0.4"/>
    <x v="0"/>
    <m/>
    <s v="N"/>
    <m/>
    <m/>
    <m/>
    <s v="N"/>
    <s v="N"/>
    <s v="N"/>
    <s v="N"/>
    <s v="N"/>
    <s v="N"/>
    <s v="N"/>
    <s v="N"/>
    <s v="N"/>
    <s v="N"/>
    <m/>
    <m/>
  </r>
  <r>
    <x v="2"/>
    <x v="0"/>
    <x v="57"/>
    <x v="32"/>
    <n v="96"/>
    <x v="2"/>
    <x v="0"/>
    <n v="43"/>
    <n v="7"/>
    <n v="60"/>
    <x v="0"/>
    <m/>
    <s v="N"/>
    <s v="SJF24-04-05-13"/>
    <m/>
    <s v="SJF24-04-05-13"/>
    <s v="Y"/>
    <m/>
    <m/>
    <m/>
    <m/>
    <m/>
    <m/>
    <m/>
    <m/>
    <m/>
    <m/>
    <s v="Redownloaded from Epi"/>
  </r>
  <r>
    <x v="2"/>
    <x v="0"/>
    <x v="57"/>
    <x v="32"/>
    <n v="96"/>
    <x v="2"/>
    <x v="0"/>
    <n v="43"/>
    <n v="7"/>
    <n v="62"/>
    <x v="0"/>
    <m/>
    <s v="N"/>
    <s v="SJF24-04-05-14"/>
    <m/>
    <s v="SJF24-04-05-14"/>
    <s v="Y"/>
    <m/>
    <m/>
    <m/>
    <m/>
    <m/>
    <m/>
    <m/>
    <m/>
    <m/>
    <m/>
    <s v="Redownloaded from Epi"/>
  </r>
  <r>
    <x v="2"/>
    <x v="0"/>
    <x v="57"/>
    <x v="32"/>
    <n v="96"/>
    <x v="2"/>
    <x v="0"/>
    <n v="42"/>
    <n v="7"/>
    <n v="52"/>
    <x v="0"/>
    <m/>
    <s v="N"/>
    <s v="SJF24-04-05-15"/>
    <m/>
    <s v="SJF24-04-05-15"/>
    <s v="Y"/>
    <m/>
    <m/>
    <m/>
    <m/>
    <m/>
    <m/>
    <m/>
    <m/>
    <m/>
    <m/>
    <s v="Redownloaded from Epi"/>
  </r>
  <r>
    <x v="2"/>
    <x v="5"/>
    <x v="53"/>
    <x v="28"/>
    <n v="81"/>
    <x v="1"/>
    <x v="1"/>
    <n v="100"/>
    <m/>
    <n v="11.79"/>
    <x v="0"/>
    <m/>
    <s v="N"/>
    <m/>
    <m/>
    <m/>
    <s v="N"/>
    <s v="N"/>
    <s v="N"/>
    <s v="N"/>
    <s v="N"/>
    <s v="N"/>
    <s v="N"/>
    <s v="N"/>
    <s v="N"/>
    <s v="N"/>
    <m/>
    <m/>
  </r>
  <r>
    <x v="2"/>
    <x v="5"/>
    <x v="53"/>
    <x v="28"/>
    <n v="81"/>
    <x v="1"/>
    <x v="0"/>
    <n v="34"/>
    <m/>
    <n v="0.49"/>
    <x v="0"/>
    <m/>
    <s v="N"/>
    <m/>
    <m/>
    <m/>
    <s v="N"/>
    <s v="N"/>
    <s v="N"/>
    <s v="N"/>
    <s v="N"/>
    <s v="N"/>
    <s v="N"/>
    <s v="N"/>
    <s v="N"/>
    <s v="N"/>
    <m/>
    <m/>
  </r>
  <r>
    <x v="2"/>
    <x v="5"/>
    <x v="53"/>
    <x v="28"/>
    <n v="81"/>
    <x v="1"/>
    <x v="0"/>
    <n v="34"/>
    <m/>
    <n v="0.41"/>
    <x v="0"/>
    <m/>
    <s v="N"/>
    <m/>
    <m/>
    <m/>
    <s v="N"/>
    <s v="N"/>
    <s v="N"/>
    <s v="N"/>
    <s v="N"/>
    <s v="N"/>
    <s v="N"/>
    <s v="N"/>
    <s v="N"/>
    <s v="N"/>
    <m/>
    <m/>
  </r>
  <r>
    <x v="2"/>
    <x v="5"/>
    <x v="53"/>
    <x v="28"/>
    <n v="81"/>
    <x v="1"/>
    <x v="1"/>
    <n v="64"/>
    <m/>
    <n v="2.91"/>
    <x v="0"/>
    <m/>
    <s v="N"/>
    <m/>
    <m/>
    <m/>
    <s v="N"/>
    <s v="N"/>
    <s v="N"/>
    <s v="N"/>
    <s v="N"/>
    <s v="N"/>
    <s v="N"/>
    <s v="N"/>
    <s v="N"/>
    <s v="N"/>
    <m/>
    <m/>
  </r>
  <r>
    <x v="2"/>
    <x v="5"/>
    <x v="53"/>
    <x v="28"/>
    <n v="81"/>
    <x v="2"/>
    <x v="0"/>
    <n v="38"/>
    <m/>
    <n v="0.44"/>
    <x v="0"/>
    <m/>
    <s v="N"/>
    <m/>
    <m/>
    <m/>
    <s v="N"/>
    <s v="N"/>
    <s v="N"/>
    <s v="N"/>
    <s v="N"/>
    <s v="N"/>
    <s v="N"/>
    <s v="N"/>
    <s v="N"/>
    <s v="N"/>
    <m/>
    <m/>
  </r>
  <r>
    <x v="2"/>
    <x v="5"/>
    <x v="53"/>
    <x v="28"/>
    <n v="81"/>
    <x v="1"/>
    <x v="0"/>
    <n v="34"/>
    <m/>
    <n v="0.39"/>
    <x v="0"/>
    <m/>
    <s v="N"/>
    <m/>
    <m/>
    <m/>
    <s v="N"/>
    <s v="N"/>
    <s v="N"/>
    <s v="N"/>
    <s v="N"/>
    <s v="N"/>
    <s v="N"/>
    <s v="N"/>
    <s v="N"/>
    <s v="N"/>
    <m/>
    <m/>
  </r>
  <r>
    <x v="2"/>
    <x v="5"/>
    <x v="53"/>
    <x v="28"/>
    <n v="81"/>
    <x v="1"/>
    <x v="0"/>
    <n v="34"/>
    <m/>
    <n v="0.34"/>
    <x v="0"/>
    <m/>
    <s v="N"/>
    <m/>
    <m/>
    <m/>
    <s v="N"/>
    <s v="N"/>
    <s v="N"/>
    <s v="N"/>
    <s v="N"/>
    <s v="N"/>
    <s v="N"/>
    <s v="N"/>
    <s v="N"/>
    <s v="N"/>
    <m/>
    <m/>
  </r>
  <r>
    <x v="2"/>
    <x v="5"/>
    <x v="53"/>
    <x v="28"/>
    <n v="81"/>
    <x v="1"/>
    <x v="0"/>
    <n v="65"/>
    <m/>
    <n v="3.12"/>
    <x v="0"/>
    <m/>
    <s v="N"/>
    <m/>
    <m/>
    <m/>
    <s v="N"/>
    <s v="N"/>
    <s v="N"/>
    <s v="N"/>
    <s v="N"/>
    <s v="N"/>
    <s v="N"/>
    <s v="N"/>
    <s v="N"/>
    <s v="N"/>
    <m/>
    <m/>
  </r>
  <r>
    <x v="2"/>
    <x v="5"/>
    <x v="53"/>
    <x v="28"/>
    <n v="81"/>
    <x v="1"/>
    <x v="0"/>
    <n v="35"/>
    <m/>
    <n v="0.36"/>
    <x v="0"/>
    <m/>
    <s v="N"/>
    <m/>
    <m/>
    <m/>
    <s v="N"/>
    <s v="N"/>
    <s v="N"/>
    <s v="N"/>
    <s v="N"/>
    <s v="N"/>
    <s v="N"/>
    <s v="N"/>
    <s v="N"/>
    <s v="N"/>
    <m/>
    <m/>
  </r>
  <r>
    <x v="2"/>
    <x v="5"/>
    <x v="53"/>
    <x v="28"/>
    <n v="81"/>
    <x v="2"/>
    <x v="0"/>
    <n v="40"/>
    <m/>
    <n v="0.51"/>
    <x v="0"/>
    <m/>
    <s v="N"/>
    <m/>
    <m/>
    <m/>
    <s v="N"/>
    <s v="N"/>
    <s v="N"/>
    <s v="N"/>
    <s v="N"/>
    <s v="N"/>
    <s v="N"/>
    <s v="N"/>
    <s v="N"/>
    <s v="N"/>
    <m/>
    <m/>
  </r>
  <r>
    <x v="2"/>
    <x v="5"/>
    <x v="53"/>
    <x v="28"/>
    <n v="81"/>
    <x v="1"/>
    <x v="0"/>
    <n v="37"/>
    <m/>
    <n v="0.47"/>
    <x v="0"/>
    <m/>
    <s v="N"/>
    <m/>
    <m/>
    <m/>
    <s v="N"/>
    <s v="N"/>
    <s v="N"/>
    <s v="N"/>
    <s v="N"/>
    <s v="N"/>
    <s v="N"/>
    <s v="N"/>
    <s v="N"/>
    <s v="N"/>
    <m/>
    <m/>
  </r>
  <r>
    <x v="2"/>
    <x v="5"/>
    <x v="53"/>
    <x v="28"/>
    <n v="81"/>
    <x v="1"/>
    <x v="0"/>
    <n v="34"/>
    <m/>
    <n v="0.37"/>
    <x v="0"/>
    <m/>
    <s v="N"/>
    <m/>
    <m/>
    <m/>
    <s v="N"/>
    <s v="N"/>
    <s v="N"/>
    <s v="N"/>
    <s v="N"/>
    <s v="N"/>
    <s v="N"/>
    <s v="N"/>
    <s v="N"/>
    <s v="N"/>
    <m/>
    <m/>
  </r>
  <r>
    <x v="2"/>
    <x v="5"/>
    <x v="53"/>
    <x v="28"/>
    <n v="81"/>
    <x v="1"/>
    <x v="0"/>
    <n v="34"/>
    <m/>
    <n v="0.35"/>
    <x v="0"/>
    <m/>
    <s v="N"/>
    <m/>
    <m/>
    <m/>
    <s v="N"/>
    <s v="N"/>
    <s v="N"/>
    <s v="N"/>
    <s v="N"/>
    <s v="N"/>
    <s v="N"/>
    <s v="N"/>
    <s v="N"/>
    <s v="N"/>
    <m/>
    <m/>
  </r>
  <r>
    <x v="2"/>
    <x v="5"/>
    <x v="53"/>
    <x v="28"/>
    <n v="81"/>
    <x v="2"/>
    <x v="0"/>
    <n v="40"/>
    <m/>
    <n v="0.52"/>
    <x v="0"/>
    <m/>
    <s v="N"/>
    <m/>
    <m/>
    <m/>
    <s v="N"/>
    <s v="N"/>
    <s v="N"/>
    <s v="N"/>
    <s v="N"/>
    <s v="N"/>
    <s v="N"/>
    <s v="N"/>
    <s v="N"/>
    <s v="N"/>
    <m/>
    <m/>
  </r>
  <r>
    <x v="2"/>
    <x v="5"/>
    <x v="53"/>
    <x v="28"/>
    <n v="81"/>
    <x v="2"/>
    <x v="0"/>
    <n v="41"/>
    <m/>
    <n v="0.49"/>
    <x v="0"/>
    <m/>
    <s v="N"/>
    <m/>
    <m/>
    <m/>
    <s v="N"/>
    <s v="N"/>
    <s v="N"/>
    <s v="N"/>
    <s v="N"/>
    <s v="N"/>
    <s v="N"/>
    <s v="N"/>
    <s v="N"/>
    <s v="N"/>
    <m/>
    <m/>
  </r>
  <r>
    <x v="2"/>
    <x v="5"/>
    <x v="53"/>
    <x v="28"/>
    <n v="81"/>
    <x v="1"/>
    <x v="0"/>
    <n v="36"/>
    <m/>
    <n v="0.51"/>
    <x v="0"/>
    <m/>
    <s v="N"/>
    <m/>
    <m/>
    <m/>
    <s v="N"/>
    <s v="N"/>
    <s v="N"/>
    <s v="N"/>
    <s v="N"/>
    <s v="N"/>
    <s v="N"/>
    <s v="N"/>
    <s v="N"/>
    <s v="N"/>
    <m/>
    <m/>
  </r>
  <r>
    <x v="2"/>
    <x v="5"/>
    <x v="53"/>
    <x v="28"/>
    <n v="81"/>
    <x v="2"/>
    <x v="0"/>
    <n v="41"/>
    <m/>
    <n v="0.54"/>
    <x v="0"/>
    <m/>
    <s v="N"/>
    <m/>
    <m/>
    <m/>
    <s v="N"/>
    <s v="N"/>
    <s v="N"/>
    <s v="N"/>
    <s v="N"/>
    <s v="N"/>
    <s v="N"/>
    <s v="N"/>
    <s v="N"/>
    <s v="N"/>
    <m/>
    <m/>
  </r>
  <r>
    <x v="2"/>
    <x v="5"/>
    <x v="53"/>
    <x v="28"/>
    <n v="81"/>
    <x v="1"/>
    <x v="0"/>
    <n v="35"/>
    <m/>
    <n v="0.37"/>
    <x v="0"/>
    <m/>
    <s v="N"/>
    <m/>
    <m/>
    <m/>
    <s v="N"/>
    <s v="N"/>
    <s v="N"/>
    <s v="N"/>
    <s v="N"/>
    <s v="N"/>
    <s v="N"/>
    <s v="N"/>
    <s v="N"/>
    <s v="N"/>
    <m/>
    <m/>
  </r>
  <r>
    <x v="2"/>
    <x v="5"/>
    <x v="53"/>
    <x v="28"/>
    <n v="81"/>
    <x v="1"/>
    <x v="0"/>
    <n v="32"/>
    <m/>
    <n v="0.23"/>
    <x v="0"/>
    <m/>
    <s v="N"/>
    <m/>
    <m/>
    <m/>
    <s v="N"/>
    <s v="N"/>
    <s v="N"/>
    <s v="N"/>
    <s v="N"/>
    <s v="N"/>
    <s v="N"/>
    <s v="N"/>
    <s v="N"/>
    <s v="N"/>
    <m/>
    <m/>
  </r>
  <r>
    <x v="2"/>
    <x v="5"/>
    <x v="53"/>
    <x v="28"/>
    <n v="81"/>
    <x v="0"/>
    <x v="0"/>
    <n v="41"/>
    <m/>
    <n v="0.46"/>
    <x v="0"/>
    <m/>
    <s v="N"/>
    <m/>
    <m/>
    <m/>
    <s v="N"/>
    <s v="N"/>
    <s v="N"/>
    <s v="N"/>
    <s v="N"/>
    <s v="N"/>
    <s v="N"/>
    <s v="N"/>
    <s v="N"/>
    <s v="N"/>
    <m/>
    <m/>
  </r>
  <r>
    <x v="2"/>
    <x v="5"/>
    <x v="53"/>
    <x v="28"/>
    <n v="81"/>
    <x v="1"/>
    <x v="0"/>
    <n v="37"/>
    <m/>
    <n v="0.56999999999999995"/>
    <x v="0"/>
    <m/>
    <s v="N"/>
    <m/>
    <m/>
    <m/>
    <s v="N"/>
    <s v="N"/>
    <s v="N"/>
    <s v="N"/>
    <s v="N"/>
    <s v="N"/>
    <s v="N"/>
    <s v="N"/>
    <s v="N"/>
    <s v="N"/>
    <m/>
    <m/>
  </r>
  <r>
    <x v="2"/>
    <x v="5"/>
    <x v="53"/>
    <x v="28"/>
    <n v="81"/>
    <x v="2"/>
    <x v="0"/>
    <n v="40"/>
    <m/>
    <n v="0.62"/>
    <x v="0"/>
    <m/>
    <s v="N"/>
    <m/>
    <m/>
    <m/>
    <s v="N"/>
    <s v="N"/>
    <s v="N"/>
    <s v="N"/>
    <s v="N"/>
    <s v="N"/>
    <s v="N"/>
    <s v="N"/>
    <s v="N"/>
    <s v="N"/>
    <m/>
    <m/>
  </r>
  <r>
    <x v="2"/>
    <x v="5"/>
    <x v="53"/>
    <x v="28"/>
    <n v="81"/>
    <x v="2"/>
    <x v="0"/>
    <n v="43"/>
    <m/>
    <n v="0.69"/>
    <x v="0"/>
    <m/>
    <s v="N"/>
    <m/>
    <m/>
    <m/>
    <s v="N"/>
    <s v="N"/>
    <s v="N"/>
    <s v="N"/>
    <s v="N"/>
    <s v="N"/>
    <s v="N"/>
    <s v="N"/>
    <s v="N"/>
    <s v="N"/>
    <m/>
    <m/>
  </r>
  <r>
    <x v="2"/>
    <x v="5"/>
    <x v="53"/>
    <x v="28"/>
    <n v="81"/>
    <x v="1"/>
    <x v="0"/>
    <n v="35"/>
    <m/>
    <n v="0.39"/>
    <x v="0"/>
    <m/>
    <s v="N"/>
    <m/>
    <m/>
    <m/>
    <s v="N"/>
    <s v="N"/>
    <s v="N"/>
    <s v="N"/>
    <s v="N"/>
    <s v="N"/>
    <s v="N"/>
    <s v="N"/>
    <s v="N"/>
    <s v="N"/>
    <m/>
    <m/>
  </r>
  <r>
    <x v="2"/>
    <x v="5"/>
    <x v="53"/>
    <x v="28"/>
    <n v="81"/>
    <x v="1"/>
    <x v="0"/>
    <n v="35"/>
    <m/>
    <n v="0.36"/>
    <x v="0"/>
    <m/>
    <s v="N"/>
    <m/>
    <m/>
    <m/>
    <s v="N"/>
    <s v="N"/>
    <s v="N"/>
    <s v="N"/>
    <s v="N"/>
    <s v="N"/>
    <s v="N"/>
    <s v="N"/>
    <s v="N"/>
    <s v="N"/>
    <m/>
    <m/>
  </r>
  <r>
    <x v="2"/>
    <x v="5"/>
    <x v="53"/>
    <x v="28"/>
    <n v="81"/>
    <x v="1"/>
    <x v="0"/>
    <n v="36"/>
    <m/>
    <n v="0.39"/>
    <x v="0"/>
    <m/>
    <s v="N"/>
    <m/>
    <m/>
    <m/>
    <s v="N"/>
    <s v="N"/>
    <s v="N"/>
    <s v="N"/>
    <s v="N"/>
    <s v="N"/>
    <s v="N"/>
    <s v="N"/>
    <s v="N"/>
    <s v="N"/>
    <m/>
    <m/>
  </r>
  <r>
    <x v="2"/>
    <x v="5"/>
    <x v="53"/>
    <x v="28"/>
    <n v="81"/>
    <x v="2"/>
    <x v="0"/>
    <n v="40"/>
    <m/>
    <n v="0.54"/>
    <x v="0"/>
    <m/>
    <s v="N"/>
    <m/>
    <m/>
    <m/>
    <s v="N"/>
    <s v="N"/>
    <s v="N"/>
    <s v="N"/>
    <s v="N"/>
    <s v="N"/>
    <s v="N"/>
    <s v="N"/>
    <s v="N"/>
    <s v="N"/>
    <m/>
    <m/>
  </r>
  <r>
    <x v="2"/>
    <x v="5"/>
    <x v="53"/>
    <x v="28"/>
    <n v="81"/>
    <x v="2"/>
    <x v="0"/>
    <n v="41"/>
    <m/>
    <n v="0.69"/>
    <x v="0"/>
    <m/>
    <s v="N"/>
    <m/>
    <m/>
    <m/>
    <s v="N"/>
    <s v="N"/>
    <s v="N"/>
    <s v="N"/>
    <s v="N"/>
    <s v="N"/>
    <s v="N"/>
    <s v="N"/>
    <s v="N"/>
    <s v="N"/>
    <m/>
    <m/>
  </r>
  <r>
    <x v="2"/>
    <x v="5"/>
    <x v="53"/>
    <x v="28"/>
    <n v="81"/>
    <x v="2"/>
    <x v="0"/>
    <n v="40"/>
    <m/>
    <n v="0.49"/>
    <x v="0"/>
    <m/>
    <s v="N"/>
    <m/>
    <m/>
    <m/>
    <s v="N"/>
    <s v="N"/>
    <s v="N"/>
    <s v="N"/>
    <s v="N"/>
    <s v="N"/>
    <s v="N"/>
    <s v="N"/>
    <s v="N"/>
    <s v="N"/>
    <m/>
    <m/>
  </r>
  <r>
    <x v="2"/>
    <x v="5"/>
    <x v="53"/>
    <x v="28"/>
    <n v="81"/>
    <x v="2"/>
    <x v="0"/>
    <n v="41"/>
    <m/>
    <n v="0.51"/>
    <x v="0"/>
    <m/>
    <s v="N"/>
    <m/>
    <m/>
    <m/>
    <s v="N"/>
    <s v="N"/>
    <s v="N"/>
    <s v="N"/>
    <s v="N"/>
    <s v="N"/>
    <s v="N"/>
    <s v="N"/>
    <s v="N"/>
    <s v="N"/>
    <m/>
    <m/>
  </r>
  <r>
    <x v="2"/>
    <x v="5"/>
    <x v="53"/>
    <x v="28"/>
    <n v="81"/>
    <x v="1"/>
    <x v="0"/>
    <n v="34"/>
    <m/>
    <n v="0.35"/>
    <x v="0"/>
    <m/>
    <s v="N"/>
    <m/>
    <m/>
    <m/>
    <s v="N"/>
    <s v="N"/>
    <s v="N"/>
    <s v="N"/>
    <s v="N"/>
    <s v="N"/>
    <s v="N"/>
    <s v="N"/>
    <s v="N"/>
    <s v="N"/>
    <m/>
    <m/>
  </r>
  <r>
    <x v="2"/>
    <x v="5"/>
    <x v="53"/>
    <x v="28"/>
    <n v="81"/>
    <x v="2"/>
    <x v="0"/>
    <n v="42"/>
    <m/>
    <n v="0.53"/>
    <x v="0"/>
    <m/>
    <s v="N"/>
    <m/>
    <m/>
    <m/>
    <s v="N"/>
    <s v="N"/>
    <s v="N"/>
    <s v="N"/>
    <s v="N"/>
    <s v="N"/>
    <s v="N"/>
    <s v="N"/>
    <s v="N"/>
    <s v="N"/>
    <m/>
    <m/>
  </r>
  <r>
    <x v="2"/>
    <x v="5"/>
    <x v="53"/>
    <x v="28"/>
    <n v="81"/>
    <x v="2"/>
    <x v="0"/>
    <n v="38"/>
    <m/>
    <n v="0.46"/>
    <x v="0"/>
    <m/>
    <s v="N"/>
    <m/>
    <m/>
    <m/>
    <s v="N"/>
    <s v="N"/>
    <s v="N"/>
    <s v="N"/>
    <s v="N"/>
    <s v="N"/>
    <s v="N"/>
    <s v="N"/>
    <s v="N"/>
    <s v="N"/>
    <m/>
    <m/>
  </r>
  <r>
    <x v="2"/>
    <x v="5"/>
    <x v="53"/>
    <x v="28"/>
    <n v="81"/>
    <x v="1"/>
    <x v="0"/>
    <n v="37"/>
    <m/>
    <n v="0.44"/>
    <x v="0"/>
    <m/>
    <s v="N"/>
    <m/>
    <m/>
    <m/>
    <s v="N"/>
    <s v="N"/>
    <s v="N"/>
    <s v="N"/>
    <s v="N"/>
    <s v="N"/>
    <s v="N"/>
    <s v="N"/>
    <s v="N"/>
    <s v="N"/>
    <m/>
    <m/>
  </r>
  <r>
    <x v="2"/>
    <x v="5"/>
    <x v="53"/>
    <x v="28"/>
    <n v="81"/>
    <x v="1"/>
    <x v="0"/>
    <n v="34"/>
    <m/>
    <n v="0.35"/>
    <x v="0"/>
    <m/>
    <s v="N"/>
    <m/>
    <m/>
    <m/>
    <s v="N"/>
    <s v="N"/>
    <s v="N"/>
    <s v="N"/>
    <s v="N"/>
    <s v="N"/>
    <s v="N"/>
    <s v="N"/>
    <s v="N"/>
    <s v="N"/>
    <m/>
    <m/>
  </r>
  <r>
    <x v="2"/>
    <x v="5"/>
    <x v="53"/>
    <x v="28"/>
    <n v="81"/>
    <x v="1"/>
    <x v="0"/>
    <n v="35"/>
    <m/>
    <n v="0.36"/>
    <x v="0"/>
    <m/>
    <s v="N"/>
    <m/>
    <m/>
    <m/>
    <s v="N"/>
    <s v="N"/>
    <s v="N"/>
    <s v="N"/>
    <s v="N"/>
    <s v="N"/>
    <s v="N"/>
    <s v="N"/>
    <s v="N"/>
    <s v="N"/>
    <m/>
    <m/>
  </r>
  <r>
    <x v="2"/>
    <x v="5"/>
    <x v="53"/>
    <x v="28"/>
    <n v="81"/>
    <x v="2"/>
    <x v="0"/>
    <n v="39"/>
    <m/>
    <n v="0.47"/>
    <x v="0"/>
    <m/>
    <s v="N"/>
    <m/>
    <m/>
    <m/>
    <s v="N"/>
    <s v="N"/>
    <s v="N"/>
    <s v="N"/>
    <s v="N"/>
    <s v="N"/>
    <s v="N"/>
    <s v="N"/>
    <s v="N"/>
    <s v="N"/>
    <m/>
    <m/>
  </r>
  <r>
    <x v="2"/>
    <x v="5"/>
    <x v="53"/>
    <x v="28"/>
    <n v="81"/>
    <x v="2"/>
    <x v="0"/>
    <n v="40"/>
    <m/>
    <n v="0.61"/>
    <x v="0"/>
    <m/>
    <s v="N"/>
    <m/>
    <m/>
    <m/>
    <s v="N"/>
    <s v="N"/>
    <s v="N"/>
    <s v="N"/>
    <s v="N"/>
    <s v="N"/>
    <s v="N"/>
    <s v="N"/>
    <s v="N"/>
    <s v="N"/>
    <m/>
    <m/>
  </r>
  <r>
    <x v="2"/>
    <x v="5"/>
    <x v="53"/>
    <x v="28"/>
    <n v="81"/>
    <x v="2"/>
    <x v="0"/>
    <n v="40"/>
    <m/>
    <n v="0.55000000000000004"/>
    <x v="0"/>
    <m/>
    <s v="N"/>
    <m/>
    <m/>
    <m/>
    <s v="N"/>
    <s v="N"/>
    <s v="N"/>
    <s v="N"/>
    <s v="N"/>
    <s v="N"/>
    <s v="N"/>
    <s v="N"/>
    <s v="N"/>
    <s v="N"/>
    <m/>
    <m/>
  </r>
  <r>
    <x v="2"/>
    <x v="5"/>
    <x v="53"/>
    <x v="28"/>
    <n v="81"/>
    <x v="1"/>
    <x v="0"/>
    <n v="34"/>
    <m/>
    <n v="0.3"/>
    <x v="0"/>
    <m/>
    <s v="N"/>
    <m/>
    <m/>
    <m/>
    <s v="N"/>
    <s v="N"/>
    <s v="N"/>
    <s v="N"/>
    <s v="N"/>
    <s v="N"/>
    <s v="N"/>
    <s v="N"/>
    <s v="N"/>
    <s v="N"/>
    <m/>
    <m/>
  </r>
  <r>
    <x v="2"/>
    <x v="5"/>
    <x v="53"/>
    <x v="28"/>
    <n v="81"/>
    <x v="1"/>
    <x v="0"/>
    <n v="37"/>
    <m/>
    <n v="0.35"/>
    <x v="0"/>
    <m/>
    <s v="N"/>
    <m/>
    <m/>
    <m/>
    <s v="N"/>
    <s v="N"/>
    <s v="N"/>
    <s v="N"/>
    <s v="N"/>
    <s v="N"/>
    <s v="N"/>
    <s v="N"/>
    <s v="N"/>
    <s v="N"/>
    <m/>
    <m/>
  </r>
  <r>
    <x v="2"/>
    <x v="5"/>
    <x v="53"/>
    <x v="28"/>
    <n v="81"/>
    <x v="2"/>
    <x v="0"/>
    <n v="41"/>
    <m/>
    <n v="0.54"/>
    <x v="0"/>
    <m/>
    <s v="N"/>
    <m/>
    <m/>
    <m/>
    <s v="N"/>
    <s v="N"/>
    <s v="N"/>
    <s v="N"/>
    <s v="N"/>
    <s v="N"/>
    <s v="N"/>
    <s v="N"/>
    <s v="N"/>
    <s v="N"/>
    <m/>
    <m/>
  </r>
  <r>
    <x v="2"/>
    <x v="5"/>
    <x v="53"/>
    <x v="28"/>
    <n v="81"/>
    <x v="1"/>
    <x v="0"/>
    <n v="35"/>
    <m/>
    <n v="0.36"/>
    <x v="0"/>
    <m/>
    <s v="N"/>
    <m/>
    <m/>
    <m/>
    <s v="N"/>
    <s v="N"/>
    <s v="N"/>
    <s v="N"/>
    <s v="N"/>
    <s v="N"/>
    <s v="N"/>
    <s v="N"/>
    <s v="N"/>
    <s v="N"/>
    <m/>
    <m/>
  </r>
  <r>
    <x v="2"/>
    <x v="5"/>
    <x v="53"/>
    <x v="28"/>
    <n v="81"/>
    <x v="1"/>
    <x v="0"/>
    <n v="38"/>
    <m/>
    <n v="0.35"/>
    <x v="0"/>
    <m/>
    <s v="N"/>
    <m/>
    <m/>
    <m/>
    <s v="N"/>
    <s v="N"/>
    <s v="N"/>
    <s v="N"/>
    <s v="N"/>
    <s v="N"/>
    <s v="N"/>
    <s v="N"/>
    <s v="N"/>
    <s v="N"/>
    <m/>
    <m/>
  </r>
  <r>
    <x v="2"/>
    <x v="5"/>
    <x v="53"/>
    <x v="28"/>
    <n v="81"/>
    <x v="2"/>
    <x v="0"/>
    <n v="40"/>
    <m/>
    <n v="0.55000000000000004"/>
    <x v="0"/>
    <m/>
    <s v="N"/>
    <m/>
    <m/>
    <m/>
    <s v="N"/>
    <s v="N"/>
    <s v="N"/>
    <s v="N"/>
    <s v="N"/>
    <s v="N"/>
    <s v="N"/>
    <s v="N"/>
    <s v="N"/>
    <s v="N"/>
    <m/>
    <m/>
  </r>
  <r>
    <x v="2"/>
    <x v="5"/>
    <x v="53"/>
    <x v="28"/>
    <n v="81"/>
    <x v="2"/>
    <x v="0"/>
    <n v="39"/>
    <m/>
    <n v="0.54"/>
    <x v="0"/>
    <m/>
    <s v="N"/>
    <m/>
    <m/>
    <m/>
    <s v="N"/>
    <s v="N"/>
    <s v="N"/>
    <s v="N"/>
    <s v="N"/>
    <s v="N"/>
    <s v="N"/>
    <s v="N"/>
    <s v="N"/>
    <s v="N"/>
    <m/>
    <m/>
  </r>
  <r>
    <x v="2"/>
    <x v="5"/>
    <x v="53"/>
    <x v="28"/>
    <n v="81"/>
    <x v="2"/>
    <x v="0"/>
    <n v="40"/>
    <m/>
    <n v="0.47"/>
    <x v="0"/>
    <m/>
    <s v="N"/>
    <m/>
    <m/>
    <m/>
    <s v="N"/>
    <s v="N"/>
    <s v="N"/>
    <s v="N"/>
    <s v="N"/>
    <s v="N"/>
    <s v="N"/>
    <s v="N"/>
    <s v="N"/>
    <s v="N"/>
    <m/>
    <m/>
  </r>
  <r>
    <x v="2"/>
    <x v="5"/>
    <x v="53"/>
    <x v="28"/>
    <n v="81"/>
    <x v="1"/>
    <x v="0"/>
    <n v="35"/>
    <m/>
    <n v="0.39"/>
    <x v="0"/>
    <m/>
    <s v="N"/>
    <m/>
    <m/>
    <m/>
    <s v="N"/>
    <s v="N"/>
    <s v="N"/>
    <s v="N"/>
    <s v="N"/>
    <s v="N"/>
    <s v="N"/>
    <s v="N"/>
    <s v="N"/>
    <s v="N"/>
    <m/>
    <m/>
  </r>
  <r>
    <x v="2"/>
    <x v="5"/>
    <x v="53"/>
    <x v="28"/>
    <n v="81"/>
    <x v="1"/>
    <x v="0"/>
    <n v="35"/>
    <m/>
    <n v="0.4"/>
    <x v="0"/>
    <m/>
    <s v="N"/>
    <m/>
    <m/>
    <m/>
    <s v="N"/>
    <s v="N"/>
    <s v="N"/>
    <s v="N"/>
    <s v="N"/>
    <s v="N"/>
    <s v="N"/>
    <s v="N"/>
    <s v="N"/>
    <s v="N"/>
    <m/>
    <m/>
  </r>
  <r>
    <x v="2"/>
    <x v="5"/>
    <x v="53"/>
    <x v="28"/>
    <n v="81"/>
    <x v="1"/>
    <x v="0"/>
    <n v="38"/>
    <m/>
    <n v="0.52"/>
    <x v="0"/>
    <m/>
    <s v="N"/>
    <m/>
    <m/>
    <m/>
    <s v="N"/>
    <s v="N"/>
    <s v="N"/>
    <s v="N"/>
    <s v="N"/>
    <s v="N"/>
    <s v="N"/>
    <s v="N"/>
    <s v="N"/>
    <s v="N"/>
    <m/>
    <m/>
  </r>
  <r>
    <x v="2"/>
    <x v="5"/>
    <x v="53"/>
    <x v="28"/>
    <n v="81"/>
    <x v="0"/>
    <x v="0"/>
    <n v="37"/>
    <m/>
    <n v="0.37"/>
    <x v="0"/>
    <m/>
    <s v="N"/>
    <m/>
    <m/>
    <m/>
    <s v="N"/>
    <s v="N"/>
    <s v="N"/>
    <s v="N"/>
    <s v="N"/>
    <s v="N"/>
    <s v="N"/>
    <s v="N"/>
    <s v="N"/>
    <s v="N"/>
    <m/>
    <m/>
  </r>
  <r>
    <x v="2"/>
    <x v="5"/>
    <x v="53"/>
    <x v="28"/>
    <n v="81"/>
    <x v="1"/>
    <x v="0"/>
    <n v="37"/>
    <m/>
    <n v="0.48"/>
    <x v="0"/>
    <m/>
    <s v="N"/>
    <m/>
    <m/>
    <m/>
    <s v="N"/>
    <s v="N"/>
    <s v="N"/>
    <s v="N"/>
    <s v="N"/>
    <s v="N"/>
    <s v="N"/>
    <s v="N"/>
    <s v="N"/>
    <s v="N"/>
    <m/>
    <m/>
  </r>
  <r>
    <x v="2"/>
    <x v="5"/>
    <x v="53"/>
    <x v="28"/>
    <n v="81"/>
    <x v="2"/>
    <x v="0"/>
    <n v="41"/>
    <m/>
    <n v="0.56000000000000005"/>
    <x v="0"/>
    <m/>
    <s v="N"/>
    <m/>
    <m/>
    <m/>
    <s v="N"/>
    <s v="N"/>
    <s v="N"/>
    <s v="N"/>
    <s v="N"/>
    <s v="N"/>
    <s v="N"/>
    <s v="N"/>
    <s v="N"/>
    <s v="N"/>
    <m/>
    <m/>
  </r>
  <r>
    <x v="2"/>
    <x v="5"/>
    <x v="53"/>
    <x v="28"/>
    <n v="81"/>
    <x v="0"/>
    <x v="0"/>
    <n v="38"/>
    <m/>
    <n v="0.36"/>
    <x v="0"/>
    <m/>
    <s v="N"/>
    <m/>
    <m/>
    <m/>
    <s v="N"/>
    <s v="N"/>
    <s v="N"/>
    <s v="N"/>
    <s v="N"/>
    <s v="N"/>
    <s v="N"/>
    <s v="N"/>
    <s v="N"/>
    <s v="N"/>
    <m/>
    <m/>
  </r>
  <r>
    <x v="2"/>
    <x v="5"/>
    <x v="53"/>
    <x v="28"/>
    <n v="81"/>
    <x v="2"/>
    <x v="0"/>
    <n v="41"/>
    <m/>
    <n v="0.59"/>
    <x v="0"/>
    <m/>
    <s v="N"/>
    <m/>
    <m/>
    <m/>
    <s v="N"/>
    <s v="N"/>
    <s v="N"/>
    <s v="N"/>
    <s v="N"/>
    <s v="N"/>
    <s v="N"/>
    <s v="N"/>
    <s v="N"/>
    <s v="N"/>
    <m/>
    <m/>
  </r>
  <r>
    <x v="2"/>
    <x v="5"/>
    <x v="53"/>
    <x v="28"/>
    <n v="81"/>
    <x v="0"/>
    <x v="0"/>
    <n v="40"/>
    <m/>
    <n v="0.43"/>
    <x v="0"/>
    <m/>
    <s v="N"/>
    <m/>
    <m/>
    <m/>
    <s v="N"/>
    <s v="N"/>
    <s v="N"/>
    <s v="N"/>
    <s v="N"/>
    <s v="N"/>
    <s v="N"/>
    <s v="N"/>
    <s v="N"/>
    <s v="N"/>
    <m/>
    <m/>
  </r>
  <r>
    <x v="2"/>
    <x v="5"/>
    <x v="53"/>
    <x v="28"/>
    <n v="81"/>
    <x v="0"/>
    <x v="0"/>
    <n v="41"/>
    <m/>
    <n v="0.42"/>
    <x v="0"/>
    <m/>
    <s v="N"/>
    <m/>
    <m/>
    <m/>
    <s v="N"/>
    <s v="N"/>
    <s v="N"/>
    <s v="N"/>
    <s v="N"/>
    <s v="N"/>
    <s v="N"/>
    <s v="N"/>
    <s v="N"/>
    <s v="N"/>
    <m/>
    <m/>
  </r>
  <r>
    <x v="2"/>
    <x v="5"/>
    <x v="53"/>
    <x v="28"/>
    <n v="81"/>
    <x v="0"/>
    <x v="0"/>
    <n v="37"/>
    <m/>
    <n v="0.35"/>
    <x v="0"/>
    <m/>
    <s v="N"/>
    <m/>
    <m/>
    <m/>
    <s v="N"/>
    <s v="N"/>
    <s v="N"/>
    <s v="N"/>
    <s v="N"/>
    <s v="N"/>
    <s v="N"/>
    <s v="N"/>
    <s v="N"/>
    <s v="N"/>
    <m/>
    <m/>
  </r>
  <r>
    <x v="2"/>
    <x v="5"/>
    <x v="53"/>
    <x v="28"/>
    <n v="81"/>
    <x v="1"/>
    <x v="0"/>
    <n v="35"/>
    <m/>
    <n v="0.3"/>
    <x v="0"/>
    <m/>
    <s v="N"/>
    <m/>
    <m/>
    <m/>
    <s v="N"/>
    <s v="N"/>
    <s v="N"/>
    <s v="N"/>
    <s v="N"/>
    <s v="N"/>
    <s v="N"/>
    <s v="N"/>
    <s v="N"/>
    <s v="N"/>
    <m/>
    <m/>
  </r>
  <r>
    <x v="2"/>
    <x v="5"/>
    <x v="53"/>
    <x v="28"/>
    <n v="81"/>
    <x v="0"/>
    <x v="0"/>
    <n v="40"/>
    <m/>
    <n v="0.45"/>
    <x v="0"/>
    <m/>
    <s v="N"/>
    <m/>
    <m/>
    <m/>
    <s v="N"/>
    <s v="N"/>
    <s v="N"/>
    <s v="N"/>
    <s v="N"/>
    <s v="N"/>
    <s v="N"/>
    <s v="N"/>
    <s v="N"/>
    <s v="N"/>
    <m/>
    <m/>
  </r>
  <r>
    <x v="2"/>
    <x v="5"/>
    <x v="53"/>
    <x v="28"/>
    <n v="81"/>
    <x v="2"/>
    <x v="0"/>
    <n v="38"/>
    <m/>
    <n v="0.41"/>
    <x v="0"/>
    <m/>
    <s v="N"/>
    <m/>
    <m/>
    <m/>
    <s v="N"/>
    <s v="N"/>
    <s v="N"/>
    <s v="N"/>
    <s v="N"/>
    <s v="N"/>
    <s v="N"/>
    <s v="N"/>
    <s v="N"/>
    <s v="N"/>
    <m/>
    <m/>
  </r>
  <r>
    <x v="2"/>
    <x v="5"/>
    <x v="53"/>
    <x v="28"/>
    <n v="81"/>
    <x v="1"/>
    <x v="0"/>
    <n v="34"/>
    <m/>
    <n v="0.31"/>
    <x v="0"/>
    <m/>
    <s v="N"/>
    <m/>
    <m/>
    <m/>
    <s v="N"/>
    <s v="N"/>
    <s v="N"/>
    <s v="N"/>
    <s v="N"/>
    <s v="N"/>
    <s v="N"/>
    <s v="N"/>
    <s v="N"/>
    <s v="N"/>
    <m/>
    <m/>
  </r>
  <r>
    <x v="2"/>
    <x v="5"/>
    <x v="53"/>
    <x v="28"/>
    <n v="81"/>
    <x v="2"/>
    <x v="0"/>
    <n v="40"/>
    <m/>
    <n v="0.52"/>
    <x v="0"/>
    <m/>
    <s v="N"/>
    <m/>
    <m/>
    <m/>
    <s v="N"/>
    <s v="N"/>
    <s v="N"/>
    <s v="N"/>
    <s v="N"/>
    <s v="N"/>
    <s v="N"/>
    <s v="N"/>
    <s v="N"/>
    <s v="N"/>
    <m/>
    <m/>
  </r>
  <r>
    <x v="2"/>
    <x v="5"/>
    <x v="53"/>
    <x v="28"/>
    <n v="81"/>
    <x v="2"/>
    <x v="0"/>
    <n v="40"/>
    <m/>
    <n v="0.55000000000000004"/>
    <x v="0"/>
    <m/>
    <s v="N"/>
    <m/>
    <m/>
    <m/>
    <s v="N"/>
    <s v="N"/>
    <s v="N"/>
    <s v="N"/>
    <s v="N"/>
    <s v="N"/>
    <s v="N"/>
    <s v="N"/>
    <s v="N"/>
    <s v="N"/>
    <m/>
    <m/>
  </r>
  <r>
    <x v="2"/>
    <x v="5"/>
    <x v="53"/>
    <x v="28"/>
    <n v="81"/>
    <x v="2"/>
    <x v="0"/>
    <n v="41"/>
    <m/>
    <n v="0.56000000000000005"/>
    <x v="0"/>
    <m/>
    <s v="N"/>
    <m/>
    <m/>
    <m/>
    <s v="N"/>
    <s v="N"/>
    <s v="N"/>
    <s v="N"/>
    <s v="N"/>
    <s v="N"/>
    <s v="N"/>
    <s v="N"/>
    <s v="N"/>
    <s v="N"/>
    <m/>
    <m/>
  </r>
  <r>
    <x v="2"/>
    <x v="5"/>
    <x v="53"/>
    <x v="28"/>
    <n v="81"/>
    <x v="2"/>
    <x v="0"/>
    <n v="42"/>
    <m/>
    <n v="0.56000000000000005"/>
    <x v="0"/>
    <m/>
    <s v="N"/>
    <m/>
    <m/>
    <m/>
    <s v="N"/>
    <s v="N"/>
    <s v="N"/>
    <s v="N"/>
    <s v="N"/>
    <s v="N"/>
    <s v="N"/>
    <s v="N"/>
    <s v="N"/>
    <s v="N"/>
    <m/>
    <m/>
  </r>
  <r>
    <x v="2"/>
    <x v="5"/>
    <x v="53"/>
    <x v="28"/>
    <n v="81"/>
    <x v="2"/>
    <x v="0"/>
    <n v="42"/>
    <m/>
    <n v="0.48"/>
    <x v="0"/>
    <m/>
    <s v="N"/>
    <m/>
    <m/>
    <m/>
    <s v="N"/>
    <s v="N"/>
    <s v="N"/>
    <s v="N"/>
    <s v="N"/>
    <s v="N"/>
    <s v="N"/>
    <s v="N"/>
    <s v="N"/>
    <s v="N"/>
    <m/>
    <m/>
  </r>
  <r>
    <x v="2"/>
    <x v="5"/>
    <x v="53"/>
    <x v="28"/>
    <n v="81"/>
    <x v="1"/>
    <x v="0"/>
    <n v="36"/>
    <m/>
    <n v="0.38"/>
    <x v="0"/>
    <m/>
    <s v="N"/>
    <m/>
    <m/>
    <m/>
    <s v="N"/>
    <s v="N"/>
    <s v="N"/>
    <s v="N"/>
    <s v="N"/>
    <s v="N"/>
    <s v="N"/>
    <s v="N"/>
    <s v="N"/>
    <s v="N"/>
    <m/>
    <m/>
  </r>
  <r>
    <x v="2"/>
    <x v="5"/>
    <x v="53"/>
    <x v="28"/>
    <n v="81"/>
    <x v="2"/>
    <x v="0"/>
    <n v="40"/>
    <m/>
    <n v="0.47"/>
    <x v="0"/>
    <m/>
    <s v="N"/>
    <m/>
    <m/>
    <m/>
    <s v="N"/>
    <s v="N"/>
    <s v="N"/>
    <s v="N"/>
    <s v="N"/>
    <s v="N"/>
    <s v="N"/>
    <s v="N"/>
    <s v="N"/>
    <s v="N"/>
    <m/>
    <m/>
  </r>
  <r>
    <x v="2"/>
    <x v="5"/>
    <x v="53"/>
    <x v="28"/>
    <n v="81"/>
    <x v="2"/>
    <x v="0"/>
    <n v="41"/>
    <m/>
    <n v="0.54"/>
    <x v="0"/>
    <m/>
    <s v="N"/>
    <m/>
    <m/>
    <m/>
    <s v="N"/>
    <s v="N"/>
    <s v="N"/>
    <s v="N"/>
    <s v="N"/>
    <s v="N"/>
    <s v="N"/>
    <s v="N"/>
    <s v="N"/>
    <s v="N"/>
    <m/>
    <m/>
  </r>
  <r>
    <x v="2"/>
    <x v="5"/>
    <x v="53"/>
    <x v="28"/>
    <n v="81"/>
    <x v="2"/>
    <x v="0"/>
    <n v="39"/>
    <m/>
    <n v="0.44"/>
    <x v="0"/>
    <m/>
    <s v="N"/>
    <m/>
    <m/>
    <m/>
    <s v="N"/>
    <s v="N"/>
    <s v="N"/>
    <s v="N"/>
    <s v="N"/>
    <s v="N"/>
    <s v="N"/>
    <s v="N"/>
    <s v="N"/>
    <s v="N"/>
    <m/>
    <m/>
  </r>
  <r>
    <x v="2"/>
    <x v="5"/>
    <x v="53"/>
    <x v="28"/>
    <n v="81"/>
    <x v="1"/>
    <x v="0"/>
    <n v="36"/>
    <m/>
    <n v="0.39"/>
    <x v="0"/>
    <m/>
    <s v="N"/>
    <m/>
    <m/>
    <m/>
    <s v="N"/>
    <s v="N"/>
    <s v="N"/>
    <s v="N"/>
    <s v="N"/>
    <s v="N"/>
    <s v="N"/>
    <s v="N"/>
    <s v="N"/>
    <s v="N"/>
    <m/>
    <m/>
  </r>
  <r>
    <x v="2"/>
    <x v="5"/>
    <x v="53"/>
    <x v="28"/>
    <n v="81"/>
    <x v="2"/>
    <x v="0"/>
    <n v="39"/>
    <m/>
    <n v="0.42"/>
    <x v="0"/>
    <m/>
    <s v="N"/>
    <m/>
    <m/>
    <m/>
    <s v="N"/>
    <s v="N"/>
    <s v="N"/>
    <s v="N"/>
    <s v="N"/>
    <s v="N"/>
    <s v="N"/>
    <s v="N"/>
    <s v="N"/>
    <s v="N"/>
    <m/>
    <m/>
  </r>
  <r>
    <x v="2"/>
    <x v="5"/>
    <x v="53"/>
    <x v="28"/>
    <n v="81"/>
    <x v="1"/>
    <x v="0"/>
    <n v="38"/>
    <m/>
    <n v="0.42"/>
    <x v="0"/>
    <m/>
    <s v="N"/>
    <m/>
    <m/>
    <m/>
    <s v="N"/>
    <s v="N"/>
    <s v="N"/>
    <s v="N"/>
    <s v="N"/>
    <s v="N"/>
    <s v="N"/>
    <s v="N"/>
    <s v="N"/>
    <s v="N"/>
    <m/>
    <m/>
  </r>
  <r>
    <x v="2"/>
    <x v="5"/>
    <x v="53"/>
    <x v="28"/>
    <n v="81"/>
    <x v="1"/>
    <x v="0"/>
    <n v="32"/>
    <m/>
    <n v="0.28000000000000003"/>
    <x v="0"/>
    <m/>
    <s v="N"/>
    <m/>
    <m/>
    <m/>
    <s v="N"/>
    <s v="N"/>
    <s v="N"/>
    <s v="N"/>
    <s v="N"/>
    <s v="N"/>
    <s v="N"/>
    <s v="N"/>
    <s v="N"/>
    <s v="N"/>
    <m/>
    <m/>
  </r>
  <r>
    <x v="2"/>
    <x v="5"/>
    <x v="53"/>
    <x v="28"/>
    <n v="81"/>
    <x v="0"/>
    <x v="0"/>
    <n v="41"/>
    <m/>
    <n v="0.35"/>
    <x v="0"/>
    <m/>
    <s v="N"/>
    <m/>
    <m/>
    <m/>
    <s v="N"/>
    <s v="N"/>
    <s v="N"/>
    <s v="N"/>
    <s v="N"/>
    <s v="N"/>
    <s v="N"/>
    <s v="N"/>
    <s v="N"/>
    <s v="N"/>
    <m/>
    <m/>
  </r>
  <r>
    <x v="2"/>
    <x v="5"/>
    <x v="53"/>
    <x v="28"/>
    <n v="81"/>
    <x v="1"/>
    <x v="0"/>
    <n v="35"/>
    <m/>
    <n v="0.32"/>
    <x v="0"/>
    <m/>
    <s v="N"/>
    <m/>
    <m/>
    <m/>
    <s v="N"/>
    <s v="N"/>
    <s v="N"/>
    <s v="N"/>
    <s v="N"/>
    <s v="N"/>
    <s v="N"/>
    <s v="N"/>
    <s v="N"/>
    <s v="N"/>
    <m/>
    <m/>
  </r>
  <r>
    <x v="2"/>
    <x v="5"/>
    <x v="53"/>
    <x v="28"/>
    <n v="81"/>
    <x v="1"/>
    <x v="0"/>
    <n v="36"/>
    <m/>
    <n v="0.31"/>
    <x v="0"/>
    <m/>
    <s v="N"/>
    <m/>
    <m/>
    <m/>
    <s v="N"/>
    <s v="N"/>
    <s v="N"/>
    <s v="N"/>
    <s v="N"/>
    <s v="N"/>
    <s v="N"/>
    <s v="N"/>
    <s v="N"/>
    <s v="N"/>
    <m/>
    <m/>
  </r>
  <r>
    <x v="2"/>
    <x v="5"/>
    <x v="53"/>
    <x v="28"/>
    <n v="81"/>
    <x v="1"/>
    <x v="0"/>
    <n v="35"/>
    <m/>
    <n v="0.39"/>
    <x v="0"/>
    <m/>
    <s v="N"/>
    <m/>
    <m/>
    <m/>
    <s v="N"/>
    <s v="N"/>
    <s v="N"/>
    <s v="N"/>
    <s v="N"/>
    <s v="N"/>
    <s v="N"/>
    <s v="N"/>
    <s v="N"/>
    <s v="N"/>
    <m/>
    <m/>
  </r>
  <r>
    <x v="2"/>
    <x v="5"/>
    <x v="53"/>
    <x v="28"/>
    <n v="81"/>
    <x v="2"/>
    <x v="0"/>
    <n v="39"/>
    <m/>
    <n v="0.34"/>
    <x v="0"/>
    <m/>
    <s v="N"/>
    <m/>
    <m/>
    <m/>
    <s v="N"/>
    <s v="N"/>
    <s v="N"/>
    <s v="N"/>
    <s v="N"/>
    <s v="N"/>
    <s v="N"/>
    <s v="N"/>
    <s v="N"/>
    <s v="N"/>
    <m/>
    <m/>
  </r>
  <r>
    <x v="2"/>
    <x v="5"/>
    <x v="53"/>
    <x v="28"/>
    <n v="81"/>
    <x v="1"/>
    <x v="0"/>
    <n v="34"/>
    <m/>
    <n v="0.32"/>
    <x v="0"/>
    <m/>
    <s v="N"/>
    <m/>
    <m/>
    <m/>
    <s v="N"/>
    <s v="N"/>
    <s v="N"/>
    <s v="N"/>
    <s v="N"/>
    <s v="N"/>
    <s v="N"/>
    <s v="N"/>
    <s v="N"/>
    <s v="N"/>
    <m/>
    <m/>
  </r>
  <r>
    <x v="2"/>
    <x v="5"/>
    <x v="53"/>
    <x v="28"/>
    <n v="81"/>
    <x v="2"/>
    <x v="0"/>
    <n v="49"/>
    <m/>
    <n v="0.54"/>
    <x v="0"/>
    <m/>
    <s v="N"/>
    <m/>
    <m/>
    <m/>
    <s v="N"/>
    <s v="N"/>
    <s v="N"/>
    <s v="N"/>
    <s v="N"/>
    <s v="N"/>
    <s v="N"/>
    <s v="N"/>
    <s v="N"/>
    <s v="N"/>
    <m/>
    <m/>
  </r>
  <r>
    <x v="2"/>
    <x v="5"/>
    <x v="53"/>
    <x v="28"/>
    <n v="81"/>
    <x v="1"/>
    <x v="0"/>
    <n v="36"/>
    <m/>
    <n v="0.45"/>
    <x v="0"/>
    <m/>
    <s v="N"/>
    <m/>
    <m/>
    <m/>
    <s v="N"/>
    <s v="N"/>
    <s v="N"/>
    <s v="N"/>
    <s v="N"/>
    <s v="N"/>
    <s v="N"/>
    <s v="N"/>
    <s v="N"/>
    <s v="N"/>
    <m/>
    <m/>
  </r>
  <r>
    <x v="2"/>
    <x v="5"/>
    <x v="53"/>
    <x v="28"/>
    <n v="81"/>
    <x v="1"/>
    <x v="0"/>
    <n v="32"/>
    <m/>
    <n v="0.26"/>
    <x v="0"/>
    <m/>
    <s v="N"/>
    <m/>
    <m/>
    <m/>
    <s v="N"/>
    <s v="N"/>
    <s v="N"/>
    <s v="N"/>
    <s v="N"/>
    <s v="N"/>
    <s v="N"/>
    <s v="N"/>
    <s v="N"/>
    <s v="N"/>
    <m/>
    <m/>
  </r>
  <r>
    <x v="2"/>
    <x v="5"/>
    <x v="53"/>
    <x v="28"/>
    <n v="81"/>
    <x v="2"/>
    <x v="0"/>
    <n v="41"/>
    <m/>
    <n v="0.46"/>
    <x v="0"/>
    <m/>
    <s v="N"/>
    <m/>
    <m/>
    <m/>
    <s v="N"/>
    <s v="N"/>
    <s v="N"/>
    <s v="N"/>
    <s v="N"/>
    <s v="N"/>
    <s v="N"/>
    <s v="N"/>
    <s v="N"/>
    <s v="N"/>
    <m/>
    <m/>
  </r>
  <r>
    <x v="2"/>
    <x v="5"/>
    <x v="53"/>
    <x v="28"/>
    <n v="81"/>
    <x v="2"/>
    <x v="0"/>
    <n v="36"/>
    <m/>
    <n v="0.39"/>
    <x v="0"/>
    <m/>
    <s v="N"/>
    <m/>
    <m/>
    <m/>
    <s v="N"/>
    <s v="N"/>
    <s v="N"/>
    <s v="N"/>
    <s v="N"/>
    <s v="N"/>
    <s v="N"/>
    <s v="N"/>
    <s v="N"/>
    <s v="N"/>
    <m/>
    <m/>
  </r>
  <r>
    <x v="2"/>
    <x v="5"/>
    <x v="53"/>
    <x v="28"/>
    <n v="81"/>
    <x v="1"/>
    <x v="0"/>
    <n v="38"/>
    <m/>
    <n v="0.43"/>
    <x v="0"/>
    <m/>
    <s v="N"/>
    <m/>
    <m/>
    <m/>
    <s v="N"/>
    <s v="N"/>
    <s v="N"/>
    <s v="N"/>
    <s v="N"/>
    <s v="N"/>
    <s v="N"/>
    <s v="N"/>
    <s v="N"/>
    <s v="N"/>
    <m/>
    <m/>
  </r>
  <r>
    <x v="2"/>
    <x v="5"/>
    <x v="53"/>
    <x v="28"/>
    <n v="81"/>
    <x v="1"/>
    <x v="0"/>
    <n v="35"/>
    <m/>
    <n v="0.33"/>
    <x v="0"/>
    <m/>
    <s v="N"/>
    <m/>
    <m/>
    <m/>
    <s v="N"/>
    <s v="N"/>
    <s v="N"/>
    <s v="N"/>
    <s v="N"/>
    <s v="N"/>
    <s v="N"/>
    <s v="N"/>
    <s v="N"/>
    <s v="N"/>
    <m/>
    <m/>
  </r>
  <r>
    <x v="2"/>
    <x v="5"/>
    <x v="53"/>
    <x v="28"/>
    <n v="81"/>
    <x v="1"/>
    <x v="0"/>
    <n v="36"/>
    <m/>
    <n v="0.39"/>
    <x v="0"/>
    <m/>
    <s v="N"/>
    <m/>
    <m/>
    <m/>
    <s v="N"/>
    <s v="N"/>
    <s v="N"/>
    <s v="N"/>
    <s v="N"/>
    <s v="N"/>
    <s v="N"/>
    <s v="N"/>
    <s v="N"/>
    <s v="N"/>
    <m/>
    <m/>
  </r>
  <r>
    <x v="2"/>
    <x v="5"/>
    <x v="53"/>
    <x v="28"/>
    <n v="81"/>
    <x v="1"/>
    <x v="0"/>
    <n v="36"/>
    <m/>
    <n v="0.37"/>
    <x v="0"/>
    <m/>
    <s v="N"/>
    <m/>
    <m/>
    <m/>
    <s v="N"/>
    <s v="N"/>
    <s v="N"/>
    <s v="N"/>
    <s v="N"/>
    <s v="N"/>
    <s v="N"/>
    <s v="N"/>
    <s v="N"/>
    <s v="N"/>
    <m/>
    <m/>
  </r>
  <r>
    <x v="2"/>
    <x v="5"/>
    <x v="53"/>
    <x v="28"/>
    <n v="81"/>
    <x v="1"/>
    <x v="0"/>
    <n v="35"/>
    <m/>
    <n v="0.36"/>
    <x v="0"/>
    <m/>
    <s v="N"/>
    <m/>
    <m/>
    <m/>
    <s v="N"/>
    <s v="N"/>
    <s v="N"/>
    <s v="N"/>
    <s v="N"/>
    <s v="N"/>
    <s v="N"/>
    <s v="N"/>
    <s v="N"/>
    <s v="N"/>
    <m/>
    <m/>
  </r>
  <r>
    <x v="2"/>
    <x v="5"/>
    <x v="53"/>
    <x v="28"/>
    <n v="81"/>
    <x v="1"/>
    <x v="0"/>
    <n v="34"/>
    <m/>
    <n v="0.28000000000000003"/>
    <x v="0"/>
    <m/>
    <s v="N"/>
    <m/>
    <m/>
    <m/>
    <s v="N"/>
    <s v="N"/>
    <s v="N"/>
    <s v="N"/>
    <s v="N"/>
    <s v="N"/>
    <s v="N"/>
    <s v="N"/>
    <s v="N"/>
    <s v="N"/>
    <m/>
    <m/>
  </r>
  <r>
    <x v="2"/>
    <x v="5"/>
    <x v="53"/>
    <x v="28"/>
    <n v="81"/>
    <x v="2"/>
    <x v="0"/>
    <n v="42"/>
    <m/>
    <n v="0.54"/>
    <x v="0"/>
    <m/>
    <s v="N"/>
    <m/>
    <m/>
    <m/>
    <s v="N"/>
    <s v="N"/>
    <s v="N"/>
    <s v="N"/>
    <s v="N"/>
    <s v="N"/>
    <s v="N"/>
    <s v="N"/>
    <s v="N"/>
    <s v="N"/>
    <m/>
    <m/>
  </r>
  <r>
    <x v="2"/>
    <x v="5"/>
    <x v="53"/>
    <x v="28"/>
    <n v="81"/>
    <x v="1"/>
    <x v="0"/>
    <n v="37"/>
    <m/>
    <n v="0.43"/>
    <x v="0"/>
    <m/>
    <s v="N"/>
    <m/>
    <m/>
    <m/>
    <s v="N"/>
    <s v="N"/>
    <s v="N"/>
    <s v="N"/>
    <s v="N"/>
    <s v="N"/>
    <s v="N"/>
    <s v="N"/>
    <s v="N"/>
    <s v="N"/>
    <m/>
    <m/>
  </r>
  <r>
    <x v="2"/>
    <x v="5"/>
    <x v="53"/>
    <x v="28"/>
    <n v="81"/>
    <x v="0"/>
    <x v="0"/>
    <n v="41"/>
    <m/>
    <n v="0.38"/>
    <x v="0"/>
    <m/>
    <s v="N"/>
    <m/>
    <m/>
    <m/>
    <s v="N"/>
    <s v="N"/>
    <s v="N"/>
    <s v="N"/>
    <s v="N"/>
    <s v="N"/>
    <s v="N"/>
    <s v="N"/>
    <s v="N"/>
    <s v="N"/>
    <m/>
    <m/>
  </r>
  <r>
    <x v="2"/>
    <x v="5"/>
    <x v="53"/>
    <x v="28"/>
    <n v="81"/>
    <x v="1"/>
    <x v="0"/>
    <n v="35"/>
    <m/>
    <n v="0.35"/>
    <x v="0"/>
    <m/>
    <s v="N"/>
    <m/>
    <m/>
    <m/>
    <s v="N"/>
    <s v="N"/>
    <s v="N"/>
    <s v="N"/>
    <s v="N"/>
    <s v="N"/>
    <s v="N"/>
    <s v="N"/>
    <s v="N"/>
    <s v="N"/>
    <m/>
    <m/>
  </r>
  <r>
    <x v="2"/>
    <x v="5"/>
    <x v="53"/>
    <x v="28"/>
    <n v="81"/>
    <x v="1"/>
    <x v="0"/>
    <n v="33"/>
    <m/>
    <n v="0.31"/>
    <x v="0"/>
    <m/>
    <s v="N"/>
    <m/>
    <m/>
    <m/>
    <s v="N"/>
    <s v="N"/>
    <s v="N"/>
    <s v="N"/>
    <s v="N"/>
    <s v="N"/>
    <s v="N"/>
    <s v="N"/>
    <s v="N"/>
    <s v="N"/>
    <m/>
    <m/>
  </r>
  <r>
    <x v="2"/>
    <x v="5"/>
    <x v="53"/>
    <x v="28"/>
    <n v="81"/>
    <x v="1"/>
    <x v="0"/>
    <n v="37"/>
    <m/>
    <n v="0.45"/>
    <x v="0"/>
    <m/>
    <s v="N"/>
    <m/>
    <m/>
    <m/>
    <s v="N"/>
    <s v="N"/>
    <s v="N"/>
    <s v="N"/>
    <s v="N"/>
    <s v="N"/>
    <s v="N"/>
    <s v="N"/>
    <s v="N"/>
    <s v="N"/>
    <m/>
    <m/>
  </r>
  <r>
    <x v="2"/>
    <x v="5"/>
    <x v="53"/>
    <x v="28"/>
    <n v="81"/>
    <x v="1"/>
    <x v="0"/>
    <n v="34"/>
    <m/>
    <n v="0.32"/>
    <x v="0"/>
    <m/>
    <s v="N"/>
    <m/>
    <m/>
    <m/>
    <s v="N"/>
    <s v="N"/>
    <s v="N"/>
    <s v="N"/>
    <s v="N"/>
    <s v="N"/>
    <s v="N"/>
    <s v="N"/>
    <s v="N"/>
    <s v="N"/>
    <m/>
    <m/>
  </r>
  <r>
    <x v="2"/>
    <x v="5"/>
    <x v="53"/>
    <x v="28"/>
    <n v="81"/>
    <x v="1"/>
    <x v="0"/>
    <n v="32"/>
    <m/>
    <n v="0.3"/>
    <x v="0"/>
    <m/>
    <s v="N"/>
    <m/>
    <m/>
    <m/>
    <s v="N"/>
    <s v="N"/>
    <s v="N"/>
    <s v="N"/>
    <s v="N"/>
    <s v="N"/>
    <s v="N"/>
    <s v="N"/>
    <s v="N"/>
    <s v="N"/>
    <m/>
    <m/>
  </r>
  <r>
    <x v="2"/>
    <x v="5"/>
    <x v="53"/>
    <x v="28"/>
    <n v="81"/>
    <x v="2"/>
    <x v="0"/>
    <n v="39"/>
    <m/>
    <n v="0.48"/>
    <x v="0"/>
    <m/>
    <s v="N"/>
    <m/>
    <m/>
    <m/>
    <s v="N"/>
    <s v="N"/>
    <s v="N"/>
    <s v="N"/>
    <s v="N"/>
    <s v="N"/>
    <s v="N"/>
    <s v="N"/>
    <s v="N"/>
    <s v="N"/>
    <m/>
    <m/>
  </r>
  <r>
    <x v="2"/>
    <x v="5"/>
    <x v="53"/>
    <x v="28"/>
    <n v="81"/>
    <x v="1"/>
    <x v="0"/>
    <n v="38"/>
    <m/>
    <n v="0.48"/>
    <x v="0"/>
    <m/>
    <s v="N"/>
    <m/>
    <m/>
    <m/>
    <s v="N"/>
    <s v="N"/>
    <s v="N"/>
    <s v="N"/>
    <s v="N"/>
    <s v="N"/>
    <s v="N"/>
    <s v="N"/>
    <s v="N"/>
    <s v="N"/>
    <m/>
    <m/>
  </r>
  <r>
    <x v="2"/>
    <x v="5"/>
    <x v="53"/>
    <x v="28"/>
    <n v="81"/>
    <x v="1"/>
    <x v="0"/>
    <n v="35"/>
    <m/>
    <n v="0.32"/>
    <x v="0"/>
    <m/>
    <s v="N"/>
    <m/>
    <m/>
    <m/>
    <s v="N"/>
    <s v="N"/>
    <s v="N"/>
    <s v="N"/>
    <s v="N"/>
    <s v="N"/>
    <s v="N"/>
    <s v="N"/>
    <s v="N"/>
    <s v="N"/>
    <m/>
    <m/>
  </r>
  <r>
    <x v="2"/>
    <x v="5"/>
    <x v="53"/>
    <x v="28"/>
    <n v="81"/>
    <x v="1"/>
    <x v="0"/>
    <n v="34"/>
    <m/>
    <n v="0.27"/>
    <x v="0"/>
    <m/>
    <s v="N"/>
    <m/>
    <m/>
    <m/>
    <s v="N"/>
    <s v="N"/>
    <s v="N"/>
    <s v="N"/>
    <s v="N"/>
    <s v="N"/>
    <s v="N"/>
    <s v="N"/>
    <s v="N"/>
    <s v="N"/>
    <m/>
    <m/>
  </r>
  <r>
    <x v="2"/>
    <x v="5"/>
    <x v="53"/>
    <x v="28"/>
    <n v="81"/>
    <x v="0"/>
    <x v="0"/>
    <n v="36"/>
    <m/>
    <n v="0.37"/>
    <x v="0"/>
    <m/>
    <s v="N"/>
    <m/>
    <m/>
    <m/>
    <s v="N"/>
    <s v="N"/>
    <s v="N"/>
    <s v="N"/>
    <s v="N"/>
    <s v="N"/>
    <s v="N"/>
    <s v="N"/>
    <s v="N"/>
    <s v="N"/>
    <m/>
    <m/>
  </r>
  <r>
    <x v="2"/>
    <x v="5"/>
    <x v="53"/>
    <x v="28"/>
    <n v="81"/>
    <x v="1"/>
    <x v="0"/>
    <n v="36"/>
    <m/>
    <n v="0.37"/>
    <x v="0"/>
    <m/>
    <s v="N"/>
    <m/>
    <m/>
    <m/>
    <s v="N"/>
    <s v="N"/>
    <s v="N"/>
    <s v="N"/>
    <s v="N"/>
    <s v="N"/>
    <s v="N"/>
    <s v="N"/>
    <s v="N"/>
    <s v="N"/>
    <m/>
    <m/>
  </r>
  <r>
    <x v="2"/>
    <x v="5"/>
    <x v="53"/>
    <x v="28"/>
    <n v="81"/>
    <x v="1"/>
    <x v="0"/>
    <n v="37"/>
    <m/>
    <n v="0.33"/>
    <x v="0"/>
    <m/>
    <s v="N"/>
    <m/>
    <m/>
    <m/>
    <s v="N"/>
    <s v="N"/>
    <s v="N"/>
    <s v="N"/>
    <s v="N"/>
    <s v="N"/>
    <s v="N"/>
    <s v="N"/>
    <s v="N"/>
    <s v="N"/>
    <m/>
    <m/>
  </r>
  <r>
    <x v="2"/>
    <x v="5"/>
    <x v="53"/>
    <x v="28"/>
    <n v="81"/>
    <x v="1"/>
    <x v="0"/>
    <n v="38"/>
    <m/>
    <n v="0.42"/>
    <x v="0"/>
    <m/>
    <s v="N"/>
    <m/>
    <m/>
    <m/>
    <s v="N"/>
    <s v="N"/>
    <s v="N"/>
    <s v="N"/>
    <s v="N"/>
    <s v="N"/>
    <s v="N"/>
    <s v="N"/>
    <s v="N"/>
    <s v="N"/>
    <m/>
    <m/>
  </r>
  <r>
    <x v="2"/>
    <x v="5"/>
    <x v="53"/>
    <x v="28"/>
    <n v="81"/>
    <x v="2"/>
    <x v="0"/>
    <n v="41"/>
    <m/>
    <n v="0.53"/>
    <x v="0"/>
    <m/>
    <s v="N"/>
    <m/>
    <m/>
    <m/>
    <s v="N"/>
    <s v="N"/>
    <s v="N"/>
    <s v="N"/>
    <s v="N"/>
    <s v="N"/>
    <s v="N"/>
    <s v="N"/>
    <s v="N"/>
    <s v="N"/>
    <m/>
    <m/>
  </r>
  <r>
    <x v="2"/>
    <x v="5"/>
    <x v="53"/>
    <x v="28"/>
    <n v="81"/>
    <x v="0"/>
    <x v="0"/>
    <n v="35"/>
    <m/>
    <n v="0.31"/>
    <x v="0"/>
    <m/>
    <s v="N"/>
    <m/>
    <m/>
    <m/>
    <s v="N"/>
    <s v="N"/>
    <s v="N"/>
    <s v="N"/>
    <s v="N"/>
    <s v="N"/>
    <s v="N"/>
    <s v="N"/>
    <s v="N"/>
    <s v="N"/>
    <m/>
    <m/>
  </r>
  <r>
    <x v="2"/>
    <x v="5"/>
    <x v="53"/>
    <x v="28"/>
    <n v="81"/>
    <x v="0"/>
    <x v="0"/>
    <n v="41"/>
    <m/>
    <n v="0.46"/>
    <x v="0"/>
    <m/>
    <s v="N"/>
    <m/>
    <m/>
    <m/>
    <s v="N"/>
    <s v="N"/>
    <s v="N"/>
    <s v="N"/>
    <s v="N"/>
    <s v="N"/>
    <s v="N"/>
    <s v="N"/>
    <s v="N"/>
    <s v="N"/>
    <m/>
    <m/>
  </r>
  <r>
    <x v="2"/>
    <x v="5"/>
    <x v="53"/>
    <x v="28"/>
    <n v="81"/>
    <x v="1"/>
    <x v="0"/>
    <n v="40"/>
    <m/>
    <n v="0.42"/>
    <x v="0"/>
    <m/>
    <s v="N"/>
    <m/>
    <m/>
    <m/>
    <s v="N"/>
    <s v="N"/>
    <s v="N"/>
    <s v="N"/>
    <s v="N"/>
    <s v="N"/>
    <s v="N"/>
    <s v="N"/>
    <s v="N"/>
    <s v="N"/>
    <m/>
    <m/>
  </r>
  <r>
    <x v="2"/>
    <x v="5"/>
    <x v="53"/>
    <x v="28"/>
    <n v="81"/>
    <x v="1"/>
    <x v="0"/>
    <n v="37"/>
    <m/>
    <n v="0.35"/>
    <x v="0"/>
    <m/>
    <s v="N"/>
    <m/>
    <m/>
    <m/>
    <s v="N"/>
    <s v="N"/>
    <s v="N"/>
    <s v="N"/>
    <s v="N"/>
    <s v="N"/>
    <s v="N"/>
    <s v="N"/>
    <s v="N"/>
    <s v="N"/>
    <m/>
    <m/>
  </r>
  <r>
    <x v="2"/>
    <x v="5"/>
    <x v="53"/>
    <x v="28"/>
    <n v="81"/>
    <x v="1"/>
    <x v="0"/>
    <n v="39"/>
    <m/>
    <n v="0.45"/>
    <x v="0"/>
    <m/>
    <s v="N"/>
    <m/>
    <m/>
    <m/>
    <s v="N"/>
    <s v="N"/>
    <s v="N"/>
    <s v="N"/>
    <s v="N"/>
    <s v="N"/>
    <s v="N"/>
    <s v="N"/>
    <s v="N"/>
    <s v="N"/>
    <m/>
    <m/>
  </r>
  <r>
    <x v="2"/>
    <x v="5"/>
    <x v="53"/>
    <x v="28"/>
    <n v="81"/>
    <x v="0"/>
    <x v="0"/>
    <n v="37"/>
    <m/>
    <n v="0.36"/>
    <x v="0"/>
    <m/>
    <s v="N"/>
    <m/>
    <m/>
    <m/>
    <s v="N"/>
    <s v="N"/>
    <s v="N"/>
    <s v="N"/>
    <s v="N"/>
    <s v="N"/>
    <s v="N"/>
    <s v="N"/>
    <s v="N"/>
    <s v="N"/>
    <m/>
    <m/>
  </r>
  <r>
    <x v="2"/>
    <x v="5"/>
    <x v="53"/>
    <x v="28"/>
    <n v="81"/>
    <x v="0"/>
    <x v="0"/>
    <n v="42"/>
    <m/>
    <n v="0.4"/>
    <x v="0"/>
    <m/>
    <s v="N"/>
    <m/>
    <m/>
    <m/>
    <s v="N"/>
    <s v="N"/>
    <s v="N"/>
    <s v="N"/>
    <s v="N"/>
    <s v="N"/>
    <s v="N"/>
    <s v="N"/>
    <s v="N"/>
    <s v="N"/>
    <m/>
    <m/>
  </r>
  <r>
    <x v="2"/>
    <x v="0"/>
    <x v="97"/>
    <x v="50"/>
    <n v="86"/>
    <x v="2"/>
    <x v="0"/>
    <n v="42"/>
    <m/>
    <n v="0.7"/>
    <x v="0"/>
    <m/>
    <s v="N"/>
    <m/>
    <m/>
    <m/>
    <s v="N"/>
    <s v="N"/>
    <s v="N"/>
    <s v="N"/>
    <s v="N"/>
    <s v="N"/>
    <s v="N"/>
    <s v="N"/>
    <s v="N"/>
    <s v="N"/>
    <m/>
    <m/>
  </r>
  <r>
    <x v="2"/>
    <x v="0"/>
    <x v="97"/>
    <x v="50"/>
    <n v="86"/>
    <x v="1"/>
    <x v="0"/>
    <n v="34"/>
    <m/>
    <n v="0.34"/>
    <x v="0"/>
    <m/>
    <s v="N"/>
    <m/>
    <m/>
    <m/>
    <s v="N"/>
    <s v="N"/>
    <s v="N"/>
    <s v="N"/>
    <s v="N"/>
    <s v="N"/>
    <s v="N"/>
    <s v="N"/>
    <s v="N"/>
    <s v="N"/>
    <m/>
    <m/>
  </r>
  <r>
    <x v="2"/>
    <x v="0"/>
    <x v="97"/>
    <x v="50"/>
    <n v="86"/>
    <x v="1"/>
    <x v="0"/>
    <n v="37"/>
    <m/>
    <n v="0.46"/>
    <x v="0"/>
    <m/>
    <s v="N"/>
    <m/>
    <m/>
    <m/>
    <s v="N"/>
    <s v="N"/>
    <s v="N"/>
    <s v="N"/>
    <s v="N"/>
    <s v="N"/>
    <s v="N"/>
    <s v="N"/>
    <s v="N"/>
    <s v="N"/>
    <m/>
    <m/>
  </r>
  <r>
    <x v="2"/>
    <x v="0"/>
    <x v="97"/>
    <x v="50"/>
    <n v="86"/>
    <x v="2"/>
    <x v="0"/>
    <n v="40"/>
    <m/>
    <n v="0.54"/>
    <x v="0"/>
    <m/>
    <s v="N"/>
    <m/>
    <m/>
    <m/>
    <s v="N"/>
    <s v="N"/>
    <s v="N"/>
    <s v="N"/>
    <s v="N"/>
    <s v="N"/>
    <s v="N"/>
    <s v="N"/>
    <s v="N"/>
    <s v="N"/>
    <m/>
    <m/>
  </r>
  <r>
    <x v="2"/>
    <x v="0"/>
    <x v="97"/>
    <x v="50"/>
    <n v="86"/>
    <x v="1"/>
    <x v="0"/>
    <n v="35"/>
    <m/>
    <n v="0.41"/>
    <x v="0"/>
    <m/>
    <s v="N"/>
    <m/>
    <m/>
    <m/>
    <s v="N"/>
    <s v="N"/>
    <s v="N"/>
    <s v="N"/>
    <s v="N"/>
    <s v="N"/>
    <s v="N"/>
    <s v="N"/>
    <s v="N"/>
    <s v="N"/>
    <m/>
    <m/>
  </r>
  <r>
    <x v="2"/>
    <x v="0"/>
    <x v="97"/>
    <x v="50"/>
    <n v="86"/>
    <x v="2"/>
    <x v="0"/>
    <n v="40"/>
    <m/>
    <n v="0.47"/>
    <x v="0"/>
    <m/>
    <s v="N"/>
    <m/>
    <m/>
    <m/>
    <s v="N"/>
    <s v="N"/>
    <s v="N"/>
    <s v="N"/>
    <s v="N"/>
    <s v="N"/>
    <s v="N"/>
    <s v="N"/>
    <s v="N"/>
    <s v="N"/>
    <m/>
    <m/>
  </r>
  <r>
    <x v="2"/>
    <x v="0"/>
    <x v="97"/>
    <x v="50"/>
    <n v="86"/>
    <x v="1"/>
    <x v="1"/>
    <n v="74"/>
    <m/>
    <n v="3.9"/>
    <x v="0"/>
    <m/>
    <s v="N"/>
    <m/>
    <m/>
    <m/>
    <s v="N"/>
    <s v="N"/>
    <s v="N"/>
    <s v="N"/>
    <s v="N"/>
    <s v="N"/>
    <s v="N"/>
    <s v="N"/>
    <s v="N"/>
    <s v="N"/>
    <m/>
    <m/>
  </r>
  <r>
    <x v="2"/>
    <x v="0"/>
    <x v="97"/>
    <x v="50"/>
    <n v="86"/>
    <x v="1"/>
    <x v="1"/>
    <n v="70"/>
    <m/>
    <n v="3.72"/>
    <x v="0"/>
    <m/>
    <s v="N"/>
    <m/>
    <m/>
    <m/>
    <s v="N"/>
    <s v="N"/>
    <s v="N"/>
    <s v="N"/>
    <s v="N"/>
    <s v="N"/>
    <s v="N"/>
    <s v="N"/>
    <s v="N"/>
    <s v="N"/>
    <m/>
    <m/>
  </r>
  <r>
    <x v="2"/>
    <x v="0"/>
    <x v="97"/>
    <x v="50"/>
    <n v="86"/>
    <x v="1"/>
    <x v="1"/>
    <n v="78"/>
    <m/>
    <n v="4.9000000000000004"/>
    <x v="0"/>
    <m/>
    <s v="N"/>
    <m/>
    <m/>
    <m/>
    <s v="N"/>
    <s v="N"/>
    <s v="N"/>
    <s v="N"/>
    <s v="N"/>
    <s v="N"/>
    <s v="N"/>
    <s v="N"/>
    <s v="N"/>
    <s v="N"/>
    <m/>
    <m/>
  </r>
  <r>
    <x v="2"/>
    <x v="0"/>
    <x v="97"/>
    <x v="50"/>
    <n v="86"/>
    <x v="1"/>
    <x v="1"/>
    <n v="88"/>
    <m/>
    <n v="8.24"/>
    <x v="0"/>
    <m/>
    <s v="N"/>
    <m/>
    <m/>
    <m/>
    <s v="N"/>
    <s v="N"/>
    <s v="N"/>
    <s v="N"/>
    <s v="N"/>
    <s v="N"/>
    <s v="N"/>
    <s v="N"/>
    <s v="N"/>
    <s v="N"/>
    <m/>
    <m/>
  </r>
  <r>
    <x v="2"/>
    <x v="0"/>
    <x v="97"/>
    <x v="50"/>
    <n v="86"/>
    <x v="1"/>
    <x v="1"/>
    <n v="85"/>
    <m/>
    <n v="6.13"/>
    <x v="0"/>
    <m/>
    <s v="N"/>
    <m/>
    <m/>
    <m/>
    <s v="N"/>
    <s v="N"/>
    <s v="N"/>
    <s v="N"/>
    <s v="N"/>
    <s v="N"/>
    <s v="N"/>
    <s v="N"/>
    <s v="N"/>
    <s v="N"/>
    <m/>
    <m/>
  </r>
  <r>
    <x v="2"/>
    <x v="0"/>
    <x v="97"/>
    <x v="50"/>
    <n v="86"/>
    <x v="1"/>
    <x v="1"/>
    <n v="85"/>
    <m/>
    <n v="6.46"/>
    <x v="0"/>
    <m/>
    <s v="N"/>
    <m/>
    <m/>
    <m/>
    <s v="N"/>
    <s v="N"/>
    <s v="N"/>
    <s v="N"/>
    <s v="N"/>
    <s v="N"/>
    <s v="N"/>
    <s v="N"/>
    <s v="N"/>
    <s v="N"/>
    <m/>
    <m/>
  </r>
  <r>
    <x v="2"/>
    <x v="0"/>
    <x v="97"/>
    <x v="50"/>
    <n v="86"/>
    <x v="1"/>
    <x v="1"/>
    <n v="125"/>
    <m/>
    <n v="18.309999999999999"/>
    <x v="0"/>
    <m/>
    <s v="N"/>
    <m/>
    <m/>
    <m/>
    <s v="N"/>
    <s v="N"/>
    <s v="N"/>
    <s v="N"/>
    <s v="N"/>
    <s v="N"/>
    <s v="N"/>
    <s v="N"/>
    <s v="N"/>
    <s v="N"/>
    <m/>
    <m/>
  </r>
  <r>
    <x v="2"/>
    <x v="0"/>
    <x v="98"/>
    <x v="51"/>
    <n v="87"/>
    <x v="2"/>
    <x v="0"/>
    <n v="42"/>
    <m/>
    <n v="0.63"/>
    <x v="0"/>
    <m/>
    <s v="N"/>
    <m/>
    <m/>
    <m/>
    <s v="N"/>
    <s v="N"/>
    <s v="N"/>
    <s v="N"/>
    <s v="N"/>
    <s v="N"/>
    <s v="N"/>
    <s v="N"/>
    <s v="N"/>
    <s v="N"/>
    <m/>
    <m/>
  </r>
  <r>
    <x v="2"/>
    <x v="0"/>
    <x v="98"/>
    <x v="51"/>
    <n v="87"/>
    <x v="1"/>
    <x v="1"/>
    <n v="83"/>
    <m/>
    <n v="6.32"/>
    <x v="0"/>
    <m/>
    <s v="N"/>
    <m/>
    <m/>
    <m/>
    <s v="N"/>
    <s v="N"/>
    <s v="N"/>
    <s v="N"/>
    <s v="N"/>
    <s v="N"/>
    <s v="N"/>
    <s v="N"/>
    <s v="N"/>
    <s v="N"/>
    <m/>
    <m/>
  </r>
  <r>
    <x v="2"/>
    <x v="0"/>
    <x v="98"/>
    <x v="51"/>
    <n v="87"/>
    <x v="2"/>
    <x v="0"/>
    <n v="41"/>
    <m/>
    <n v="0.56999999999999995"/>
    <x v="0"/>
    <m/>
    <s v="N"/>
    <m/>
    <m/>
    <m/>
    <s v="N"/>
    <s v="N"/>
    <s v="N"/>
    <s v="N"/>
    <s v="N"/>
    <s v="N"/>
    <s v="N"/>
    <s v="N"/>
    <s v="N"/>
    <s v="N"/>
    <m/>
    <m/>
  </r>
  <r>
    <x v="2"/>
    <x v="0"/>
    <x v="98"/>
    <x v="51"/>
    <n v="87"/>
    <x v="1"/>
    <x v="0"/>
    <n v="35"/>
    <m/>
    <n v="0.37"/>
    <x v="0"/>
    <m/>
    <s v="N"/>
    <m/>
    <m/>
    <m/>
    <s v="N"/>
    <s v="N"/>
    <s v="N"/>
    <s v="N"/>
    <s v="N"/>
    <s v="N"/>
    <s v="N"/>
    <s v="N"/>
    <s v="N"/>
    <s v="N"/>
    <m/>
    <m/>
  </r>
  <r>
    <x v="2"/>
    <x v="0"/>
    <x v="98"/>
    <x v="51"/>
    <n v="87"/>
    <x v="1"/>
    <x v="0"/>
    <n v="34"/>
    <m/>
    <n v="0.31"/>
    <x v="0"/>
    <m/>
    <s v="N"/>
    <m/>
    <m/>
    <m/>
    <s v="N"/>
    <s v="N"/>
    <s v="N"/>
    <s v="N"/>
    <s v="N"/>
    <s v="N"/>
    <s v="N"/>
    <s v="N"/>
    <s v="N"/>
    <s v="N"/>
    <m/>
    <m/>
  </r>
  <r>
    <x v="2"/>
    <x v="0"/>
    <x v="98"/>
    <x v="51"/>
    <n v="87"/>
    <x v="1"/>
    <x v="0"/>
    <n v="37"/>
    <m/>
    <n v="0.4"/>
    <x v="0"/>
    <m/>
    <s v="N"/>
    <m/>
    <m/>
    <m/>
    <s v="N"/>
    <s v="N"/>
    <s v="N"/>
    <s v="N"/>
    <s v="N"/>
    <s v="N"/>
    <s v="N"/>
    <s v="N"/>
    <s v="N"/>
    <s v="N"/>
    <m/>
    <m/>
  </r>
  <r>
    <x v="2"/>
    <x v="0"/>
    <x v="98"/>
    <x v="51"/>
    <n v="87"/>
    <x v="1"/>
    <x v="0"/>
    <n v="35"/>
    <m/>
    <n v="0.36"/>
    <x v="0"/>
    <m/>
    <s v="N"/>
    <m/>
    <m/>
    <m/>
    <s v="N"/>
    <s v="N"/>
    <s v="N"/>
    <s v="N"/>
    <s v="N"/>
    <s v="N"/>
    <s v="N"/>
    <s v="N"/>
    <s v="N"/>
    <s v="N"/>
    <m/>
    <m/>
  </r>
  <r>
    <x v="2"/>
    <x v="0"/>
    <x v="98"/>
    <x v="51"/>
    <n v="87"/>
    <x v="1"/>
    <x v="0"/>
    <n v="37"/>
    <m/>
    <n v="0.39"/>
    <x v="0"/>
    <m/>
    <s v="N"/>
    <m/>
    <m/>
    <m/>
    <s v="N"/>
    <s v="N"/>
    <s v="N"/>
    <s v="N"/>
    <s v="N"/>
    <s v="N"/>
    <s v="N"/>
    <s v="N"/>
    <s v="N"/>
    <s v="N"/>
    <m/>
    <m/>
  </r>
  <r>
    <x v="2"/>
    <x v="0"/>
    <x v="98"/>
    <x v="51"/>
    <n v="87"/>
    <x v="2"/>
    <x v="0"/>
    <n v="38"/>
    <m/>
    <n v="0.42"/>
    <x v="0"/>
    <m/>
    <s v="N"/>
    <m/>
    <m/>
    <m/>
    <s v="N"/>
    <s v="N"/>
    <s v="N"/>
    <s v="N"/>
    <s v="N"/>
    <s v="N"/>
    <s v="N"/>
    <s v="N"/>
    <s v="N"/>
    <s v="N"/>
    <m/>
    <m/>
  </r>
  <r>
    <x v="2"/>
    <x v="0"/>
    <x v="98"/>
    <x v="51"/>
    <n v="87"/>
    <x v="1"/>
    <x v="0"/>
    <n v="35"/>
    <m/>
    <n v="0.35"/>
    <x v="0"/>
    <m/>
    <s v="N"/>
    <m/>
    <m/>
    <m/>
    <s v="N"/>
    <s v="N"/>
    <s v="N"/>
    <s v="N"/>
    <s v="N"/>
    <s v="N"/>
    <s v="N"/>
    <s v="N"/>
    <s v="N"/>
    <s v="N"/>
    <m/>
    <m/>
  </r>
  <r>
    <x v="2"/>
    <x v="0"/>
    <x v="98"/>
    <x v="51"/>
    <n v="87"/>
    <x v="1"/>
    <x v="0"/>
    <n v="36"/>
    <m/>
    <n v="0.42"/>
    <x v="0"/>
    <m/>
    <s v="N"/>
    <m/>
    <m/>
    <m/>
    <s v="N"/>
    <s v="N"/>
    <s v="N"/>
    <s v="N"/>
    <s v="N"/>
    <s v="N"/>
    <s v="N"/>
    <s v="N"/>
    <s v="N"/>
    <s v="N"/>
    <m/>
    <m/>
  </r>
  <r>
    <x v="2"/>
    <x v="0"/>
    <x v="98"/>
    <x v="51"/>
    <n v="87"/>
    <x v="1"/>
    <x v="0"/>
    <n v="36"/>
    <m/>
    <n v="0.42"/>
    <x v="0"/>
    <m/>
    <s v="N"/>
    <m/>
    <m/>
    <m/>
    <s v="N"/>
    <s v="N"/>
    <s v="N"/>
    <s v="N"/>
    <s v="N"/>
    <s v="N"/>
    <s v="N"/>
    <s v="N"/>
    <s v="N"/>
    <s v="N"/>
    <m/>
    <m/>
  </r>
  <r>
    <x v="2"/>
    <x v="0"/>
    <x v="98"/>
    <x v="51"/>
    <n v="87"/>
    <x v="1"/>
    <x v="0"/>
    <n v="32"/>
    <m/>
    <n v="0.26"/>
    <x v="0"/>
    <m/>
    <s v="N"/>
    <m/>
    <m/>
    <m/>
    <s v="N"/>
    <s v="N"/>
    <s v="N"/>
    <s v="N"/>
    <s v="N"/>
    <s v="N"/>
    <s v="N"/>
    <s v="N"/>
    <s v="N"/>
    <s v="N"/>
    <m/>
    <m/>
  </r>
  <r>
    <x v="2"/>
    <x v="0"/>
    <x v="98"/>
    <x v="51"/>
    <n v="87"/>
    <x v="1"/>
    <x v="0"/>
    <n v="36"/>
    <m/>
    <n v="0.37"/>
    <x v="0"/>
    <m/>
    <s v="N"/>
    <m/>
    <m/>
    <m/>
    <s v="N"/>
    <s v="N"/>
    <s v="N"/>
    <s v="N"/>
    <s v="N"/>
    <s v="N"/>
    <s v="N"/>
    <s v="N"/>
    <s v="N"/>
    <s v="N"/>
    <m/>
    <m/>
  </r>
  <r>
    <x v="2"/>
    <x v="0"/>
    <x v="98"/>
    <x v="51"/>
    <n v="87"/>
    <x v="1"/>
    <x v="0"/>
    <n v="36"/>
    <m/>
    <n v="0.43"/>
    <x v="0"/>
    <m/>
    <s v="N"/>
    <m/>
    <m/>
    <m/>
    <s v="N"/>
    <s v="N"/>
    <s v="N"/>
    <s v="N"/>
    <s v="N"/>
    <s v="N"/>
    <s v="N"/>
    <s v="N"/>
    <s v="N"/>
    <s v="N"/>
    <m/>
    <m/>
  </r>
  <r>
    <x v="2"/>
    <x v="0"/>
    <x v="98"/>
    <x v="51"/>
    <n v="87"/>
    <x v="1"/>
    <x v="0"/>
    <n v="33"/>
    <m/>
    <n v="0.26"/>
    <x v="0"/>
    <m/>
    <s v="N"/>
    <m/>
    <m/>
    <m/>
    <s v="N"/>
    <s v="N"/>
    <s v="N"/>
    <s v="N"/>
    <s v="N"/>
    <s v="N"/>
    <s v="N"/>
    <s v="N"/>
    <s v="N"/>
    <s v="N"/>
    <m/>
    <m/>
  </r>
  <r>
    <x v="2"/>
    <x v="0"/>
    <x v="98"/>
    <x v="51"/>
    <n v="87"/>
    <x v="1"/>
    <x v="0"/>
    <n v="37"/>
    <m/>
    <n v="0.38"/>
    <x v="0"/>
    <m/>
    <s v="N"/>
    <m/>
    <m/>
    <m/>
    <s v="N"/>
    <s v="N"/>
    <s v="N"/>
    <s v="N"/>
    <s v="N"/>
    <s v="N"/>
    <s v="N"/>
    <s v="N"/>
    <s v="N"/>
    <s v="N"/>
    <m/>
    <m/>
  </r>
  <r>
    <x v="2"/>
    <x v="0"/>
    <x v="98"/>
    <x v="51"/>
    <n v="87"/>
    <x v="1"/>
    <x v="0"/>
    <n v="37"/>
    <m/>
    <n v="0.41"/>
    <x v="0"/>
    <m/>
    <s v="N"/>
    <m/>
    <m/>
    <m/>
    <s v="N"/>
    <s v="N"/>
    <s v="N"/>
    <s v="N"/>
    <s v="N"/>
    <s v="N"/>
    <s v="N"/>
    <s v="N"/>
    <s v="N"/>
    <s v="N"/>
    <m/>
    <m/>
  </r>
  <r>
    <x v="2"/>
    <x v="0"/>
    <x v="98"/>
    <x v="51"/>
    <n v="87"/>
    <x v="2"/>
    <x v="0"/>
    <n v="38"/>
    <m/>
    <n v="0.55000000000000004"/>
    <x v="0"/>
    <m/>
    <s v="N"/>
    <m/>
    <m/>
    <m/>
    <s v="N"/>
    <s v="N"/>
    <s v="N"/>
    <s v="N"/>
    <s v="N"/>
    <s v="N"/>
    <s v="N"/>
    <s v="N"/>
    <s v="N"/>
    <s v="N"/>
    <m/>
    <m/>
  </r>
  <r>
    <x v="2"/>
    <x v="0"/>
    <x v="98"/>
    <x v="51"/>
    <n v="87"/>
    <x v="1"/>
    <x v="0"/>
    <n v="37"/>
    <m/>
    <n v="0.43"/>
    <x v="0"/>
    <m/>
    <s v="N"/>
    <m/>
    <m/>
    <m/>
    <s v="N"/>
    <s v="N"/>
    <s v="N"/>
    <s v="N"/>
    <s v="N"/>
    <s v="N"/>
    <s v="N"/>
    <s v="N"/>
    <s v="N"/>
    <s v="N"/>
    <m/>
    <m/>
  </r>
  <r>
    <x v="2"/>
    <x v="0"/>
    <x v="98"/>
    <x v="51"/>
    <n v="87"/>
    <x v="1"/>
    <x v="0"/>
    <n v="37"/>
    <m/>
    <n v="0.42"/>
    <x v="0"/>
    <m/>
    <s v="N"/>
    <m/>
    <m/>
    <m/>
    <s v="N"/>
    <s v="N"/>
    <s v="N"/>
    <s v="N"/>
    <s v="N"/>
    <s v="N"/>
    <s v="N"/>
    <s v="N"/>
    <s v="N"/>
    <s v="N"/>
    <m/>
    <m/>
  </r>
  <r>
    <x v="2"/>
    <x v="0"/>
    <x v="98"/>
    <x v="51"/>
    <n v="87"/>
    <x v="1"/>
    <x v="0"/>
    <n v="35"/>
    <m/>
    <n v="0.3"/>
    <x v="0"/>
    <m/>
    <s v="N"/>
    <m/>
    <m/>
    <m/>
    <s v="N"/>
    <s v="N"/>
    <s v="N"/>
    <s v="N"/>
    <s v="N"/>
    <s v="N"/>
    <s v="N"/>
    <s v="N"/>
    <s v="N"/>
    <s v="N"/>
    <m/>
    <m/>
  </r>
  <r>
    <x v="2"/>
    <x v="0"/>
    <x v="98"/>
    <x v="51"/>
    <n v="87"/>
    <x v="1"/>
    <x v="0"/>
    <n v="35"/>
    <m/>
    <n v="0.4"/>
    <x v="0"/>
    <m/>
    <s v="N"/>
    <m/>
    <m/>
    <m/>
    <s v="N"/>
    <s v="N"/>
    <s v="N"/>
    <s v="N"/>
    <s v="N"/>
    <s v="N"/>
    <s v="N"/>
    <s v="N"/>
    <s v="N"/>
    <s v="N"/>
    <m/>
    <m/>
  </r>
  <r>
    <x v="2"/>
    <x v="0"/>
    <x v="98"/>
    <x v="51"/>
    <n v="87"/>
    <x v="1"/>
    <x v="0"/>
    <n v="34"/>
    <m/>
    <n v="0.36"/>
    <x v="0"/>
    <m/>
    <s v="N"/>
    <m/>
    <m/>
    <m/>
    <s v="N"/>
    <s v="N"/>
    <s v="N"/>
    <s v="N"/>
    <s v="N"/>
    <s v="N"/>
    <s v="N"/>
    <s v="N"/>
    <s v="N"/>
    <s v="N"/>
    <m/>
    <m/>
  </r>
  <r>
    <x v="2"/>
    <x v="0"/>
    <x v="98"/>
    <x v="51"/>
    <n v="87"/>
    <x v="1"/>
    <x v="0"/>
    <n v="37"/>
    <m/>
    <n v="0.4"/>
    <x v="0"/>
    <m/>
    <s v="N"/>
    <m/>
    <m/>
    <m/>
    <s v="N"/>
    <s v="N"/>
    <s v="N"/>
    <s v="N"/>
    <s v="N"/>
    <s v="N"/>
    <s v="N"/>
    <s v="N"/>
    <s v="N"/>
    <s v="N"/>
    <m/>
    <m/>
  </r>
  <r>
    <x v="2"/>
    <x v="0"/>
    <x v="98"/>
    <x v="51"/>
    <n v="87"/>
    <x v="2"/>
    <x v="0"/>
    <n v="34"/>
    <m/>
    <n v="0.3"/>
    <x v="0"/>
    <m/>
    <s v="N"/>
    <m/>
    <m/>
    <m/>
    <s v="N"/>
    <s v="N"/>
    <s v="N"/>
    <s v="N"/>
    <s v="N"/>
    <s v="N"/>
    <s v="N"/>
    <s v="N"/>
    <s v="N"/>
    <s v="N"/>
    <m/>
    <m/>
  </r>
  <r>
    <x v="2"/>
    <x v="0"/>
    <x v="98"/>
    <x v="51"/>
    <n v="87"/>
    <x v="1"/>
    <x v="0"/>
    <n v="35"/>
    <m/>
    <n v="0.39"/>
    <x v="0"/>
    <m/>
    <s v="N"/>
    <m/>
    <m/>
    <m/>
    <s v="N"/>
    <s v="N"/>
    <s v="N"/>
    <s v="N"/>
    <s v="N"/>
    <s v="N"/>
    <s v="N"/>
    <s v="N"/>
    <s v="N"/>
    <s v="N"/>
    <m/>
    <m/>
  </r>
  <r>
    <x v="2"/>
    <x v="0"/>
    <x v="98"/>
    <x v="51"/>
    <n v="87"/>
    <x v="1"/>
    <x v="0"/>
    <n v="35"/>
    <m/>
    <n v="0.35"/>
    <x v="0"/>
    <m/>
    <s v="N"/>
    <m/>
    <m/>
    <m/>
    <s v="N"/>
    <s v="N"/>
    <s v="N"/>
    <s v="N"/>
    <s v="N"/>
    <s v="N"/>
    <s v="N"/>
    <s v="N"/>
    <s v="N"/>
    <s v="N"/>
    <m/>
    <m/>
  </r>
  <r>
    <x v="2"/>
    <x v="0"/>
    <x v="98"/>
    <x v="51"/>
    <n v="87"/>
    <x v="1"/>
    <x v="0"/>
    <n v="36"/>
    <m/>
    <n v="0.42"/>
    <x v="0"/>
    <m/>
    <s v="N"/>
    <m/>
    <m/>
    <m/>
    <s v="N"/>
    <s v="N"/>
    <s v="N"/>
    <s v="N"/>
    <s v="N"/>
    <s v="N"/>
    <s v="N"/>
    <s v="N"/>
    <s v="N"/>
    <s v="N"/>
    <m/>
    <m/>
  </r>
  <r>
    <x v="2"/>
    <x v="0"/>
    <x v="98"/>
    <x v="51"/>
    <n v="87"/>
    <x v="2"/>
    <x v="0"/>
    <n v="40"/>
    <m/>
    <n v="0.53"/>
    <x v="0"/>
    <m/>
    <s v="N"/>
    <m/>
    <m/>
    <m/>
    <s v="N"/>
    <s v="N"/>
    <s v="N"/>
    <s v="N"/>
    <s v="N"/>
    <s v="N"/>
    <s v="N"/>
    <s v="N"/>
    <s v="N"/>
    <s v="N"/>
    <m/>
    <m/>
  </r>
  <r>
    <x v="2"/>
    <x v="0"/>
    <x v="98"/>
    <x v="51"/>
    <n v="87"/>
    <x v="1"/>
    <x v="0"/>
    <n v="35"/>
    <m/>
    <n v="0.36"/>
    <x v="0"/>
    <m/>
    <s v="N"/>
    <m/>
    <m/>
    <m/>
    <s v="N"/>
    <s v="N"/>
    <s v="N"/>
    <s v="N"/>
    <s v="N"/>
    <s v="N"/>
    <s v="N"/>
    <s v="N"/>
    <s v="N"/>
    <s v="N"/>
    <m/>
    <m/>
  </r>
  <r>
    <x v="2"/>
    <x v="0"/>
    <x v="98"/>
    <x v="51"/>
    <n v="87"/>
    <x v="2"/>
    <x v="0"/>
    <n v="35"/>
    <m/>
    <n v="0.32"/>
    <x v="0"/>
    <m/>
    <s v="N"/>
    <m/>
    <m/>
    <m/>
    <s v="N"/>
    <s v="N"/>
    <s v="N"/>
    <s v="N"/>
    <s v="N"/>
    <s v="N"/>
    <s v="N"/>
    <s v="N"/>
    <s v="N"/>
    <s v="N"/>
    <m/>
    <m/>
  </r>
  <r>
    <x v="2"/>
    <x v="0"/>
    <x v="98"/>
    <x v="51"/>
    <n v="87"/>
    <x v="1"/>
    <x v="0"/>
    <n v="35"/>
    <m/>
    <n v="0.32"/>
    <x v="0"/>
    <m/>
    <s v="N"/>
    <m/>
    <m/>
    <m/>
    <s v="N"/>
    <s v="N"/>
    <s v="N"/>
    <s v="N"/>
    <s v="N"/>
    <s v="N"/>
    <s v="N"/>
    <s v="N"/>
    <s v="N"/>
    <s v="N"/>
    <m/>
    <m/>
  </r>
  <r>
    <x v="2"/>
    <x v="0"/>
    <x v="98"/>
    <x v="51"/>
    <n v="87"/>
    <x v="1"/>
    <x v="0"/>
    <n v="35"/>
    <m/>
    <n v="0.36"/>
    <x v="0"/>
    <m/>
    <s v="N"/>
    <m/>
    <m/>
    <m/>
    <s v="N"/>
    <s v="N"/>
    <s v="N"/>
    <s v="N"/>
    <s v="N"/>
    <s v="N"/>
    <s v="N"/>
    <s v="N"/>
    <s v="N"/>
    <s v="N"/>
    <m/>
    <m/>
  </r>
  <r>
    <x v="2"/>
    <x v="0"/>
    <x v="98"/>
    <x v="51"/>
    <n v="87"/>
    <x v="1"/>
    <x v="0"/>
    <n v="36"/>
    <m/>
    <n v="0.39"/>
    <x v="0"/>
    <m/>
    <s v="N"/>
    <m/>
    <m/>
    <m/>
    <s v="N"/>
    <s v="N"/>
    <s v="N"/>
    <s v="N"/>
    <s v="N"/>
    <s v="N"/>
    <s v="N"/>
    <s v="N"/>
    <s v="N"/>
    <s v="N"/>
    <m/>
    <m/>
  </r>
  <r>
    <x v="2"/>
    <x v="0"/>
    <x v="98"/>
    <x v="51"/>
    <n v="87"/>
    <x v="2"/>
    <x v="0"/>
    <n v="40"/>
    <m/>
    <n v="0.53"/>
    <x v="0"/>
    <m/>
    <s v="N"/>
    <m/>
    <m/>
    <m/>
    <s v="N"/>
    <s v="N"/>
    <s v="N"/>
    <s v="N"/>
    <s v="N"/>
    <s v="N"/>
    <s v="N"/>
    <s v="N"/>
    <s v="N"/>
    <s v="N"/>
    <m/>
    <m/>
  </r>
  <r>
    <x v="2"/>
    <x v="0"/>
    <x v="98"/>
    <x v="51"/>
    <n v="87"/>
    <x v="0"/>
    <x v="0"/>
    <n v="40"/>
    <m/>
    <n v="0.39"/>
    <x v="0"/>
    <m/>
    <s v="N"/>
    <m/>
    <m/>
    <m/>
    <s v="N"/>
    <s v="N"/>
    <s v="N"/>
    <s v="N"/>
    <s v="N"/>
    <s v="N"/>
    <s v="N"/>
    <s v="N"/>
    <s v="N"/>
    <s v="N"/>
    <m/>
    <m/>
  </r>
  <r>
    <x v="2"/>
    <x v="0"/>
    <x v="98"/>
    <x v="51"/>
    <n v="87"/>
    <x v="2"/>
    <x v="0"/>
    <n v="41"/>
    <m/>
    <n v="0.68"/>
    <x v="0"/>
    <m/>
    <s v="N"/>
    <m/>
    <m/>
    <m/>
    <s v="N"/>
    <s v="N"/>
    <s v="N"/>
    <s v="N"/>
    <s v="N"/>
    <s v="N"/>
    <s v="N"/>
    <s v="N"/>
    <s v="N"/>
    <s v="N"/>
    <m/>
    <m/>
  </r>
  <r>
    <x v="2"/>
    <x v="0"/>
    <x v="98"/>
    <x v="51"/>
    <n v="87"/>
    <x v="2"/>
    <x v="0"/>
    <n v="40"/>
    <m/>
    <n v="0.54"/>
    <x v="0"/>
    <m/>
    <s v="N"/>
    <m/>
    <m/>
    <m/>
    <s v="N"/>
    <s v="N"/>
    <s v="N"/>
    <s v="N"/>
    <s v="N"/>
    <s v="N"/>
    <s v="N"/>
    <s v="N"/>
    <s v="N"/>
    <s v="N"/>
    <m/>
    <m/>
  </r>
  <r>
    <x v="2"/>
    <x v="0"/>
    <x v="98"/>
    <x v="51"/>
    <n v="87"/>
    <x v="2"/>
    <x v="0"/>
    <n v="40"/>
    <m/>
    <n v="0.54"/>
    <x v="0"/>
    <m/>
    <s v="N"/>
    <m/>
    <m/>
    <m/>
    <s v="N"/>
    <s v="N"/>
    <s v="N"/>
    <s v="N"/>
    <s v="N"/>
    <s v="N"/>
    <s v="N"/>
    <s v="N"/>
    <s v="N"/>
    <s v="N"/>
    <m/>
    <m/>
  </r>
  <r>
    <x v="2"/>
    <x v="0"/>
    <x v="98"/>
    <x v="51"/>
    <n v="87"/>
    <x v="2"/>
    <x v="0"/>
    <n v="40"/>
    <m/>
    <n v="0.52"/>
    <x v="0"/>
    <m/>
    <s v="N"/>
    <m/>
    <m/>
    <m/>
    <s v="N"/>
    <s v="N"/>
    <s v="N"/>
    <s v="N"/>
    <s v="N"/>
    <s v="N"/>
    <s v="N"/>
    <s v="N"/>
    <s v="N"/>
    <s v="N"/>
    <m/>
    <m/>
  </r>
  <r>
    <x v="2"/>
    <x v="0"/>
    <x v="98"/>
    <x v="51"/>
    <n v="87"/>
    <x v="2"/>
    <x v="0"/>
    <n v="39"/>
    <m/>
    <n v="0.52"/>
    <x v="0"/>
    <m/>
    <s v="N"/>
    <m/>
    <m/>
    <m/>
    <s v="N"/>
    <s v="N"/>
    <s v="N"/>
    <s v="N"/>
    <s v="N"/>
    <s v="N"/>
    <s v="N"/>
    <s v="N"/>
    <s v="N"/>
    <s v="N"/>
    <m/>
    <m/>
  </r>
  <r>
    <x v="2"/>
    <x v="0"/>
    <x v="98"/>
    <x v="51"/>
    <n v="87"/>
    <x v="2"/>
    <x v="0"/>
    <n v="40"/>
    <m/>
    <n v="0.51"/>
    <x v="0"/>
    <m/>
    <s v="N"/>
    <m/>
    <m/>
    <m/>
    <s v="N"/>
    <s v="N"/>
    <s v="N"/>
    <s v="N"/>
    <s v="N"/>
    <s v="N"/>
    <s v="N"/>
    <s v="N"/>
    <s v="N"/>
    <s v="N"/>
    <m/>
    <m/>
  </r>
  <r>
    <x v="2"/>
    <x v="0"/>
    <x v="98"/>
    <x v="51"/>
    <n v="87"/>
    <x v="2"/>
    <x v="0"/>
    <n v="35"/>
    <m/>
    <n v="0.36"/>
    <x v="0"/>
    <m/>
    <s v="N"/>
    <m/>
    <m/>
    <m/>
    <s v="N"/>
    <s v="N"/>
    <s v="N"/>
    <s v="N"/>
    <s v="N"/>
    <s v="N"/>
    <s v="N"/>
    <s v="N"/>
    <s v="N"/>
    <s v="N"/>
    <m/>
    <m/>
  </r>
  <r>
    <x v="2"/>
    <x v="0"/>
    <x v="98"/>
    <x v="51"/>
    <n v="87"/>
    <x v="2"/>
    <x v="0"/>
    <n v="41"/>
    <m/>
    <n v="0.61"/>
    <x v="0"/>
    <m/>
    <s v="N"/>
    <m/>
    <m/>
    <m/>
    <s v="N"/>
    <s v="N"/>
    <s v="N"/>
    <s v="N"/>
    <s v="N"/>
    <s v="N"/>
    <s v="N"/>
    <s v="N"/>
    <s v="N"/>
    <s v="N"/>
    <m/>
    <m/>
  </r>
  <r>
    <x v="2"/>
    <x v="0"/>
    <x v="98"/>
    <x v="51"/>
    <n v="87"/>
    <x v="2"/>
    <x v="0"/>
    <n v="38"/>
    <m/>
    <n v="0.48"/>
    <x v="0"/>
    <m/>
    <s v="N"/>
    <m/>
    <m/>
    <m/>
    <s v="N"/>
    <s v="N"/>
    <s v="N"/>
    <s v="N"/>
    <s v="N"/>
    <s v="N"/>
    <s v="N"/>
    <s v="N"/>
    <s v="N"/>
    <s v="N"/>
    <m/>
    <m/>
  </r>
  <r>
    <x v="2"/>
    <x v="0"/>
    <x v="98"/>
    <x v="51"/>
    <n v="87"/>
    <x v="0"/>
    <x v="0"/>
    <n v="39"/>
    <m/>
    <n v="0.41"/>
    <x v="0"/>
    <m/>
    <s v="N"/>
    <m/>
    <m/>
    <m/>
    <s v="N"/>
    <s v="N"/>
    <s v="N"/>
    <s v="N"/>
    <s v="N"/>
    <s v="N"/>
    <s v="N"/>
    <s v="N"/>
    <s v="N"/>
    <s v="N"/>
    <m/>
    <m/>
  </r>
  <r>
    <x v="2"/>
    <x v="0"/>
    <x v="98"/>
    <x v="51"/>
    <n v="87"/>
    <x v="2"/>
    <x v="0"/>
    <n v="40"/>
    <m/>
    <n v="0.54"/>
    <x v="0"/>
    <m/>
    <s v="N"/>
    <m/>
    <m/>
    <m/>
    <s v="N"/>
    <s v="N"/>
    <s v="N"/>
    <s v="N"/>
    <s v="N"/>
    <s v="N"/>
    <s v="N"/>
    <s v="N"/>
    <s v="N"/>
    <s v="N"/>
    <m/>
    <m/>
  </r>
  <r>
    <x v="2"/>
    <x v="0"/>
    <x v="98"/>
    <x v="51"/>
    <n v="87"/>
    <x v="2"/>
    <x v="0"/>
    <n v="39"/>
    <m/>
    <n v="0.49"/>
    <x v="0"/>
    <m/>
    <s v="N"/>
    <m/>
    <m/>
    <m/>
    <s v="N"/>
    <s v="N"/>
    <s v="N"/>
    <s v="N"/>
    <s v="N"/>
    <s v="N"/>
    <s v="N"/>
    <s v="N"/>
    <s v="N"/>
    <s v="N"/>
    <m/>
    <m/>
  </r>
  <r>
    <x v="2"/>
    <x v="0"/>
    <x v="98"/>
    <x v="51"/>
    <n v="87"/>
    <x v="2"/>
    <x v="0"/>
    <n v="40"/>
    <m/>
    <n v="0.53"/>
    <x v="0"/>
    <m/>
    <s v="N"/>
    <m/>
    <m/>
    <m/>
    <s v="N"/>
    <s v="N"/>
    <s v="N"/>
    <s v="N"/>
    <s v="N"/>
    <s v="N"/>
    <s v="N"/>
    <s v="N"/>
    <s v="N"/>
    <s v="N"/>
    <m/>
    <m/>
  </r>
  <r>
    <x v="2"/>
    <x v="0"/>
    <x v="98"/>
    <x v="51"/>
    <n v="87"/>
    <x v="2"/>
    <x v="0"/>
    <n v="38"/>
    <m/>
    <n v="0.36"/>
    <x v="0"/>
    <m/>
    <s v="N"/>
    <m/>
    <m/>
    <m/>
    <s v="N"/>
    <s v="N"/>
    <s v="N"/>
    <s v="N"/>
    <s v="N"/>
    <s v="N"/>
    <s v="N"/>
    <s v="N"/>
    <s v="N"/>
    <s v="N"/>
    <m/>
    <m/>
  </r>
  <r>
    <x v="2"/>
    <x v="0"/>
    <x v="98"/>
    <x v="51"/>
    <n v="87"/>
    <x v="2"/>
    <x v="0"/>
    <n v="40"/>
    <m/>
    <n v="0.52"/>
    <x v="0"/>
    <m/>
    <s v="N"/>
    <m/>
    <m/>
    <m/>
    <s v="N"/>
    <s v="N"/>
    <s v="N"/>
    <s v="N"/>
    <s v="N"/>
    <s v="N"/>
    <s v="N"/>
    <s v="N"/>
    <s v="N"/>
    <s v="N"/>
    <m/>
    <m/>
  </r>
  <r>
    <x v="2"/>
    <x v="0"/>
    <x v="98"/>
    <x v="51"/>
    <n v="87"/>
    <x v="2"/>
    <x v="0"/>
    <n v="37"/>
    <m/>
    <n v="0.39"/>
    <x v="0"/>
    <m/>
    <s v="N"/>
    <m/>
    <m/>
    <m/>
    <s v="N"/>
    <s v="N"/>
    <s v="N"/>
    <s v="N"/>
    <s v="N"/>
    <s v="N"/>
    <s v="N"/>
    <s v="N"/>
    <s v="N"/>
    <s v="N"/>
    <m/>
    <m/>
  </r>
  <r>
    <x v="2"/>
    <x v="0"/>
    <x v="98"/>
    <x v="51"/>
    <n v="87"/>
    <x v="2"/>
    <x v="0"/>
    <n v="39"/>
    <m/>
    <n v="0.5"/>
    <x v="0"/>
    <m/>
    <s v="N"/>
    <m/>
    <m/>
    <m/>
    <s v="N"/>
    <s v="N"/>
    <s v="N"/>
    <s v="N"/>
    <s v="N"/>
    <s v="N"/>
    <s v="N"/>
    <s v="N"/>
    <s v="N"/>
    <s v="N"/>
    <m/>
    <m/>
  </r>
  <r>
    <x v="2"/>
    <x v="0"/>
    <x v="98"/>
    <x v="51"/>
    <n v="87"/>
    <x v="2"/>
    <x v="0"/>
    <n v="40"/>
    <m/>
    <n v="0.46"/>
    <x v="0"/>
    <m/>
    <s v="N"/>
    <m/>
    <m/>
    <m/>
    <s v="N"/>
    <s v="N"/>
    <s v="N"/>
    <s v="N"/>
    <s v="N"/>
    <s v="N"/>
    <s v="N"/>
    <s v="N"/>
    <s v="N"/>
    <s v="N"/>
    <m/>
    <m/>
  </r>
  <r>
    <x v="2"/>
    <x v="0"/>
    <x v="98"/>
    <x v="51"/>
    <n v="87"/>
    <x v="2"/>
    <x v="0"/>
    <n v="39"/>
    <m/>
    <n v="0.43"/>
    <x v="0"/>
    <m/>
    <s v="N"/>
    <m/>
    <m/>
    <m/>
    <s v="N"/>
    <s v="N"/>
    <s v="N"/>
    <s v="N"/>
    <s v="N"/>
    <s v="N"/>
    <s v="N"/>
    <s v="N"/>
    <s v="N"/>
    <s v="N"/>
    <m/>
    <m/>
  </r>
  <r>
    <x v="2"/>
    <x v="0"/>
    <x v="98"/>
    <x v="51"/>
    <n v="87"/>
    <x v="2"/>
    <x v="0"/>
    <n v="40"/>
    <m/>
    <n v="0.56000000000000005"/>
    <x v="0"/>
    <m/>
    <s v="N"/>
    <m/>
    <m/>
    <m/>
    <s v="N"/>
    <s v="N"/>
    <s v="N"/>
    <s v="N"/>
    <s v="N"/>
    <s v="N"/>
    <s v="N"/>
    <s v="N"/>
    <s v="N"/>
    <s v="N"/>
    <m/>
    <m/>
  </r>
  <r>
    <x v="2"/>
    <x v="0"/>
    <x v="98"/>
    <x v="51"/>
    <n v="87"/>
    <x v="2"/>
    <x v="0"/>
    <n v="39"/>
    <m/>
    <n v="0.44"/>
    <x v="0"/>
    <m/>
    <s v="N"/>
    <m/>
    <m/>
    <m/>
    <s v="N"/>
    <s v="N"/>
    <s v="N"/>
    <s v="N"/>
    <s v="N"/>
    <s v="N"/>
    <s v="N"/>
    <s v="N"/>
    <s v="N"/>
    <s v="N"/>
    <m/>
    <m/>
  </r>
  <r>
    <x v="2"/>
    <x v="0"/>
    <x v="98"/>
    <x v="51"/>
    <n v="87"/>
    <x v="2"/>
    <x v="0"/>
    <n v="39"/>
    <m/>
    <n v="0.42"/>
    <x v="0"/>
    <m/>
    <s v="N"/>
    <m/>
    <m/>
    <m/>
    <s v="N"/>
    <s v="N"/>
    <s v="N"/>
    <s v="N"/>
    <s v="N"/>
    <s v="N"/>
    <s v="N"/>
    <s v="N"/>
    <s v="N"/>
    <s v="N"/>
    <m/>
    <m/>
  </r>
  <r>
    <x v="2"/>
    <x v="0"/>
    <x v="98"/>
    <x v="51"/>
    <n v="87"/>
    <x v="2"/>
    <x v="0"/>
    <n v="40"/>
    <m/>
    <n v="0.51"/>
    <x v="0"/>
    <m/>
    <s v="N"/>
    <m/>
    <m/>
    <m/>
    <s v="N"/>
    <s v="N"/>
    <s v="N"/>
    <s v="N"/>
    <s v="N"/>
    <s v="N"/>
    <s v="N"/>
    <s v="N"/>
    <s v="N"/>
    <s v="N"/>
    <m/>
    <m/>
  </r>
  <r>
    <x v="2"/>
    <x v="0"/>
    <x v="98"/>
    <x v="51"/>
    <n v="87"/>
    <x v="2"/>
    <x v="0"/>
    <n v="39"/>
    <m/>
    <n v="0.45"/>
    <x v="0"/>
    <m/>
    <s v="N"/>
    <m/>
    <m/>
    <m/>
    <s v="N"/>
    <s v="N"/>
    <s v="N"/>
    <s v="N"/>
    <s v="N"/>
    <s v="N"/>
    <s v="N"/>
    <s v="N"/>
    <s v="N"/>
    <s v="N"/>
    <m/>
    <m/>
  </r>
  <r>
    <x v="2"/>
    <x v="0"/>
    <x v="98"/>
    <x v="51"/>
    <n v="87"/>
    <x v="0"/>
    <x v="0"/>
    <n v="40"/>
    <m/>
    <n v="0.36"/>
    <x v="0"/>
    <m/>
    <s v="N"/>
    <m/>
    <m/>
    <m/>
    <s v="N"/>
    <s v="N"/>
    <s v="N"/>
    <s v="N"/>
    <s v="N"/>
    <s v="N"/>
    <s v="N"/>
    <s v="N"/>
    <s v="N"/>
    <s v="N"/>
    <m/>
    <m/>
  </r>
  <r>
    <x v="2"/>
    <x v="0"/>
    <x v="98"/>
    <x v="51"/>
    <n v="87"/>
    <x v="2"/>
    <x v="0"/>
    <n v="40"/>
    <m/>
    <n v="0.51"/>
    <x v="0"/>
    <m/>
    <s v="N"/>
    <m/>
    <m/>
    <m/>
    <s v="N"/>
    <s v="N"/>
    <s v="N"/>
    <s v="N"/>
    <s v="N"/>
    <s v="N"/>
    <s v="N"/>
    <s v="N"/>
    <s v="N"/>
    <s v="N"/>
    <m/>
    <m/>
  </r>
  <r>
    <x v="2"/>
    <x v="0"/>
    <x v="98"/>
    <x v="51"/>
    <n v="87"/>
    <x v="10"/>
    <x v="0"/>
    <s v="NA"/>
    <m/>
    <s v="NA"/>
    <x v="0"/>
    <m/>
    <s v="N"/>
    <m/>
    <m/>
    <m/>
    <s v="N"/>
    <s v="N"/>
    <s v="N"/>
    <s v="N"/>
    <s v="N"/>
    <s v="N"/>
    <s v="N"/>
    <s v="N"/>
    <s v="N"/>
    <s v="N"/>
    <m/>
    <s v="One unidentified mort"/>
  </r>
  <r>
    <x v="2"/>
    <x v="0"/>
    <x v="57"/>
    <x v="32"/>
    <n v="96"/>
    <x v="2"/>
    <x v="0"/>
    <n v="43"/>
    <n v="7"/>
    <n v="58"/>
    <x v="0"/>
    <m/>
    <s v="N"/>
    <s v="SJF24-04-05-16"/>
    <m/>
    <s v="SJF24-04-05-16"/>
    <s v="Y"/>
    <m/>
    <m/>
    <m/>
    <m/>
    <m/>
    <m/>
    <m/>
    <m/>
    <m/>
    <m/>
    <s v="Not recorded on field data (epi), but recorded in lab data. Inserted where logical."/>
  </r>
  <r>
    <x v="2"/>
    <x v="0"/>
    <x v="57"/>
    <x v="32"/>
    <n v="96"/>
    <x v="2"/>
    <x v="0"/>
    <n v="41"/>
    <n v="6"/>
    <n v="45"/>
    <x v="0"/>
    <m/>
    <s v="N"/>
    <s v="SJF24-04-05-17"/>
    <m/>
    <s v="SJF24-04-05-17"/>
    <s v="Y"/>
    <m/>
    <m/>
    <m/>
    <m/>
    <m/>
    <m/>
    <m/>
    <m/>
    <m/>
    <m/>
    <s v="Redownloaded from Epi"/>
  </r>
  <r>
    <x v="2"/>
    <x v="0"/>
    <x v="57"/>
    <x v="32"/>
    <n v="96"/>
    <x v="2"/>
    <x v="0"/>
    <n v="43"/>
    <n v="6"/>
    <n v="53"/>
    <x v="0"/>
    <m/>
    <s v="N"/>
    <s v="SJF24-04-05-18"/>
    <m/>
    <s v="SJF24-04-05-18"/>
    <s v="Y"/>
    <m/>
    <m/>
    <m/>
    <m/>
    <m/>
    <m/>
    <m/>
    <m/>
    <m/>
    <m/>
    <s v="Redownloaded from Epi"/>
  </r>
  <r>
    <x v="2"/>
    <x v="0"/>
    <x v="57"/>
    <x v="32"/>
    <n v="96"/>
    <x v="2"/>
    <x v="0"/>
    <n v="41"/>
    <n v="6"/>
    <n v="49"/>
    <x v="0"/>
    <m/>
    <s v="N"/>
    <s v="SJF24-04-05-19"/>
    <m/>
    <s v="SJF24-04-05-19"/>
    <s v="Y"/>
    <m/>
    <m/>
    <m/>
    <m/>
    <m/>
    <m/>
    <m/>
    <m/>
    <m/>
    <m/>
    <s v="Redownloaded from Epi"/>
  </r>
  <r>
    <x v="2"/>
    <x v="0"/>
    <x v="54"/>
    <x v="29"/>
    <n v="88"/>
    <x v="1"/>
    <x v="0"/>
    <n v="34"/>
    <m/>
    <n v="0.36"/>
    <x v="0"/>
    <m/>
    <s v="N"/>
    <m/>
    <m/>
    <m/>
    <s v="N"/>
    <m/>
    <m/>
    <m/>
    <m/>
    <m/>
    <m/>
    <m/>
    <m/>
    <m/>
    <m/>
    <m/>
  </r>
  <r>
    <x v="2"/>
    <x v="0"/>
    <x v="54"/>
    <x v="29"/>
    <n v="88"/>
    <x v="1"/>
    <x v="0"/>
    <n v="35"/>
    <m/>
    <n v="0.37"/>
    <x v="0"/>
    <m/>
    <s v="N"/>
    <m/>
    <m/>
    <m/>
    <s v="N"/>
    <m/>
    <m/>
    <m/>
    <m/>
    <m/>
    <m/>
    <m/>
    <m/>
    <m/>
    <m/>
    <m/>
  </r>
  <r>
    <x v="2"/>
    <x v="0"/>
    <x v="54"/>
    <x v="29"/>
    <n v="88"/>
    <x v="2"/>
    <x v="0"/>
    <n v="35"/>
    <m/>
    <n v="0.3"/>
    <x v="0"/>
    <m/>
    <s v="N"/>
    <m/>
    <m/>
    <m/>
    <s v="N"/>
    <m/>
    <m/>
    <m/>
    <m/>
    <m/>
    <m/>
    <m/>
    <m/>
    <m/>
    <m/>
    <s v="Recap bismark"/>
  </r>
  <r>
    <x v="2"/>
    <x v="0"/>
    <x v="54"/>
    <x v="29"/>
    <n v="88"/>
    <x v="1"/>
    <x v="0"/>
    <n v="36"/>
    <m/>
    <n v="0.39"/>
    <x v="0"/>
    <m/>
    <s v="N"/>
    <m/>
    <m/>
    <m/>
    <s v="N"/>
    <m/>
    <m/>
    <m/>
    <m/>
    <m/>
    <m/>
    <m/>
    <m/>
    <m/>
    <m/>
    <m/>
  </r>
  <r>
    <x v="2"/>
    <x v="0"/>
    <x v="54"/>
    <x v="29"/>
    <n v="88"/>
    <x v="1"/>
    <x v="0"/>
    <n v="36"/>
    <m/>
    <n v="0.47"/>
    <x v="0"/>
    <m/>
    <s v="N"/>
    <m/>
    <m/>
    <m/>
    <s v="N"/>
    <m/>
    <m/>
    <m/>
    <m/>
    <m/>
    <m/>
    <m/>
    <m/>
    <m/>
    <m/>
    <m/>
  </r>
  <r>
    <x v="2"/>
    <x v="0"/>
    <x v="54"/>
    <x v="29"/>
    <n v="88"/>
    <x v="1"/>
    <x v="0"/>
    <n v="37"/>
    <m/>
    <n v="0.42"/>
    <x v="0"/>
    <m/>
    <s v="N"/>
    <m/>
    <m/>
    <m/>
    <s v="N"/>
    <m/>
    <m/>
    <m/>
    <m/>
    <m/>
    <m/>
    <m/>
    <m/>
    <m/>
    <m/>
    <m/>
  </r>
  <r>
    <x v="2"/>
    <x v="0"/>
    <x v="54"/>
    <x v="29"/>
    <n v="88"/>
    <x v="1"/>
    <x v="0"/>
    <n v="31"/>
    <m/>
    <n v="0.28999999999999998"/>
    <x v="0"/>
    <m/>
    <s v="N"/>
    <m/>
    <m/>
    <m/>
    <s v="N"/>
    <m/>
    <m/>
    <m/>
    <m/>
    <m/>
    <m/>
    <m/>
    <m/>
    <m/>
    <m/>
    <m/>
  </r>
  <r>
    <x v="2"/>
    <x v="0"/>
    <x v="54"/>
    <x v="29"/>
    <n v="88"/>
    <x v="1"/>
    <x v="0"/>
    <n v="35"/>
    <m/>
    <n v="0.36"/>
    <x v="0"/>
    <m/>
    <s v="N"/>
    <m/>
    <m/>
    <m/>
    <s v="N"/>
    <m/>
    <m/>
    <m/>
    <m/>
    <m/>
    <m/>
    <m/>
    <m/>
    <m/>
    <m/>
    <m/>
  </r>
  <r>
    <x v="2"/>
    <x v="0"/>
    <x v="54"/>
    <x v="29"/>
    <n v="88"/>
    <x v="1"/>
    <x v="0"/>
    <n v="36"/>
    <m/>
    <n v="0.39"/>
    <x v="0"/>
    <m/>
    <s v="N"/>
    <m/>
    <m/>
    <m/>
    <s v="N"/>
    <m/>
    <m/>
    <m/>
    <m/>
    <m/>
    <m/>
    <m/>
    <m/>
    <m/>
    <m/>
    <m/>
  </r>
  <r>
    <x v="2"/>
    <x v="0"/>
    <x v="54"/>
    <x v="29"/>
    <n v="88"/>
    <x v="2"/>
    <x v="0"/>
    <n v="40"/>
    <m/>
    <n v="0.55000000000000004"/>
    <x v="0"/>
    <m/>
    <s v="N"/>
    <m/>
    <m/>
    <m/>
    <s v="N"/>
    <m/>
    <m/>
    <m/>
    <m/>
    <m/>
    <m/>
    <m/>
    <m/>
    <m/>
    <m/>
    <m/>
  </r>
  <r>
    <x v="2"/>
    <x v="0"/>
    <x v="54"/>
    <x v="29"/>
    <n v="88"/>
    <x v="1"/>
    <x v="0"/>
    <n v="36"/>
    <m/>
    <n v="0.38"/>
    <x v="0"/>
    <m/>
    <s v="N"/>
    <m/>
    <m/>
    <m/>
    <s v="N"/>
    <m/>
    <m/>
    <m/>
    <m/>
    <m/>
    <m/>
    <m/>
    <m/>
    <m/>
    <m/>
    <m/>
  </r>
  <r>
    <x v="2"/>
    <x v="0"/>
    <x v="54"/>
    <x v="29"/>
    <n v="88"/>
    <x v="1"/>
    <x v="0"/>
    <n v="35"/>
    <m/>
    <n v="0.25"/>
    <x v="0"/>
    <m/>
    <s v="N"/>
    <m/>
    <m/>
    <m/>
    <s v="N"/>
    <m/>
    <m/>
    <m/>
    <m/>
    <m/>
    <m/>
    <m/>
    <m/>
    <m/>
    <m/>
    <s v="Recap"/>
  </r>
  <r>
    <x v="2"/>
    <x v="0"/>
    <x v="54"/>
    <x v="29"/>
    <n v="88"/>
    <x v="1"/>
    <x v="0"/>
    <n v="35"/>
    <m/>
    <n v="0.41"/>
    <x v="0"/>
    <m/>
    <s v="N"/>
    <m/>
    <m/>
    <m/>
    <s v="N"/>
    <m/>
    <m/>
    <m/>
    <m/>
    <m/>
    <m/>
    <m/>
    <m/>
    <m/>
    <m/>
    <m/>
  </r>
  <r>
    <x v="2"/>
    <x v="0"/>
    <x v="54"/>
    <x v="29"/>
    <n v="88"/>
    <x v="1"/>
    <x v="0"/>
    <n v="35"/>
    <m/>
    <n v="0.32"/>
    <x v="0"/>
    <m/>
    <s v="N"/>
    <m/>
    <m/>
    <m/>
    <s v="N"/>
    <m/>
    <m/>
    <m/>
    <m/>
    <m/>
    <m/>
    <m/>
    <m/>
    <m/>
    <m/>
    <m/>
  </r>
  <r>
    <x v="2"/>
    <x v="0"/>
    <x v="54"/>
    <x v="29"/>
    <n v="88"/>
    <x v="1"/>
    <x v="0"/>
    <n v="39"/>
    <m/>
    <n v="0.56000000000000005"/>
    <x v="0"/>
    <m/>
    <s v="N"/>
    <m/>
    <m/>
    <m/>
    <s v="N"/>
    <m/>
    <m/>
    <m/>
    <m/>
    <m/>
    <m/>
    <m/>
    <m/>
    <m/>
    <m/>
    <m/>
  </r>
  <r>
    <x v="2"/>
    <x v="0"/>
    <x v="54"/>
    <x v="29"/>
    <n v="88"/>
    <x v="1"/>
    <x v="1"/>
    <n v="93"/>
    <m/>
    <n v="9.15"/>
    <x v="0"/>
    <m/>
    <s v="N"/>
    <m/>
    <m/>
    <m/>
    <s v="N"/>
    <m/>
    <m/>
    <m/>
    <m/>
    <m/>
    <m/>
    <m/>
    <m/>
    <m/>
    <m/>
    <m/>
  </r>
  <r>
    <x v="2"/>
    <x v="0"/>
    <x v="54"/>
    <x v="29"/>
    <n v="88"/>
    <x v="1"/>
    <x v="0"/>
    <n v="35"/>
    <m/>
    <n v="0.45"/>
    <x v="0"/>
    <m/>
    <s v="N"/>
    <m/>
    <m/>
    <m/>
    <s v="N"/>
    <m/>
    <m/>
    <m/>
    <m/>
    <m/>
    <m/>
    <m/>
    <m/>
    <m/>
    <m/>
    <m/>
  </r>
  <r>
    <x v="2"/>
    <x v="0"/>
    <x v="54"/>
    <x v="29"/>
    <n v="88"/>
    <x v="2"/>
    <x v="0"/>
    <n v="41"/>
    <m/>
    <n v="0.63"/>
    <x v="0"/>
    <m/>
    <s v="N"/>
    <m/>
    <m/>
    <m/>
    <s v="N"/>
    <m/>
    <m/>
    <m/>
    <m/>
    <m/>
    <m/>
    <m/>
    <m/>
    <m/>
    <m/>
    <m/>
  </r>
  <r>
    <x v="2"/>
    <x v="0"/>
    <x v="54"/>
    <x v="29"/>
    <n v="88"/>
    <x v="1"/>
    <x v="0"/>
    <n v="36"/>
    <m/>
    <n v="0.42"/>
    <x v="0"/>
    <m/>
    <s v="N"/>
    <m/>
    <m/>
    <m/>
    <s v="N"/>
    <m/>
    <m/>
    <m/>
    <m/>
    <m/>
    <m/>
    <m/>
    <m/>
    <m/>
    <m/>
    <m/>
  </r>
  <r>
    <x v="2"/>
    <x v="0"/>
    <x v="54"/>
    <x v="29"/>
    <n v="88"/>
    <x v="1"/>
    <x v="0"/>
    <n v="35"/>
    <m/>
    <n v="0.32"/>
    <x v="0"/>
    <m/>
    <s v="N"/>
    <m/>
    <m/>
    <m/>
    <s v="N"/>
    <m/>
    <m/>
    <m/>
    <m/>
    <m/>
    <m/>
    <m/>
    <m/>
    <m/>
    <m/>
    <m/>
  </r>
  <r>
    <x v="2"/>
    <x v="0"/>
    <x v="54"/>
    <x v="29"/>
    <n v="88"/>
    <x v="1"/>
    <x v="0"/>
    <n v="36"/>
    <m/>
    <n v="0.42"/>
    <x v="0"/>
    <m/>
    <s v="N"/>
    <m/>
    <m/>
    <m/>
    <s v="N"/>
    <m/>
    <m/>
    <m/>
    <m/>
    <m/>
    <m/>
    <m/>
    <m/>
    <m/>
    <m/>
    <m/>
  </r>
  <r>
    <x v="2"/>
    <x v="0"/>
    <x v="54"/>
    <x v="29"/>
    <n v="88"/>
    <x v="1"/>
    <x v="0"/>
    <n v="36"/>
    <m/>
    <n v="0.4"/>
    <x v="0"/>
    <m/>
    <s v="N"/>
    <m/>
    <m/>
    <m/>
    <s v="N"/>
    <m/>
    <m/>
    <m/>
    <m/>
    <m/>
    <m/>
    <m/>
    <m/>
    <m/>
    <m/>
    <m/>
  </r>
  <r>
    <x v="2"/>
    <x v="0"/>
    <x v="54"/>
    <x v="29"/>
    <n v="88"/>
    <x v="1"/>
    <x v="0"/>
    <n v="34"/>
    <m/>
    <n v="0.34"/>
    <x v="0"/>
    <m/>
    <s v="N"/>
    <m/>
    <m/>
    <m/>
    <s v="N"/>
    <m/>
    <m/>
    <m/>
    <m/>
    <m/>
    <m/>
    <m/>
    <m/>
    <m/>
    <m/>
    <m/>
  </r>
  <r>
    <x v="2"/>
    <x v="0"/>
    <x v="54"/>
    <x v="29"/>
    <n v="88"/>
    <x v="1"/>
    <x v="0"/>
    <n v="37"/>
    <m/>
    <n v="0.44"/>
    <x v="0"/>
    <m/>
    <s v="N"/>
    <m/>
    <m/>
    <m/>
    <s v="N"/>
    <m/>
    <m/>
    <m/>
    <m/>
    <m/>
    <m/>
    <m/>
    <m/>
    <m/>
    <m/>
    <m/>
  </r>
  <r>
    <x v="2"/>
    <x v="0"/>
    <x v="54"/>
    <x v="29"/>
    <n v="88"/>
    <x v="1"/>
    <x v="0"/>
    <n v="37"/>
    <m/>
    <n v="0.47"/>
    <x v="0"/>
    <m/>
    <s v="N"/>
    <m/>
    <m/>
    <m/>
    <s v="N"/>
    <m/>
    <m/>
    <m/>
    <m/>
    <m/>
    <m/>
    <m/>
    <m/>
    <m/>
    <m/>
    <m/>
  </r>
  <r>
    <x v="2"/>
    <x v="0"/>
    <x v="54"/>
    <x v="29"/>
    <n v="88"/>
    <x v="1"/>
    <x v="0"/>
    <n v="35"/>
    <m/>
    <n v="0.39"/>
    <x v="0"/>
    <m/>
    <s v="N"/>
    <m/>
    <m/>
    <m/>
    <s v="N"/>
    <m/>
    <m/>
    <m/>
    <m/>
    <m/>
    <m/>
    <m/>
    <m/>
    <m/>
    <m/>
    <m/>
  </r>
  <r>
    <x v="2"/>
    <x v="0"/>
    <x v="54"/>
    <x v="29"/>
    <n v="88"/>
    <x v="1"/>
    <x v="0"/>
    <n v="37"/>
    <m/>
    <n v="0.43"/>
    <x v="0"/>
    <m/>
    <s v="N"/>
    <m/>
    <m/>
    <m/>
    <s v="N"/>
    <m/>
    <m/>
    <m/>
    <m/>
    <m/>
    <m/>
    <m/>
    <m/>
    <m/>
    <m/>
    <m/>
  </r>
  <r>
    <x v="2"/>
    <x v="0"/>
    <x v="54"/>
    <x v="29"/>
    <n v="88"/>
    <x v="1"/>
    <x v="1"/>
    <n v="94"/>
    <m/>
    <n v="9.43"/>
    <x v="0"/>
    <m/>
    <s v="N"/>
    <m/>
    <m/>
    <m/>
    <s v="N"/>
    <m/>
    <m/>
    <m/>
    <m/>
    <m/>
    <m/>
    <m/>
    <m/>
    <m/>
    <m/>
    <m/>
  </r>
  <r>
    <x v="2"/>
    <x v="0"/>
    <x v="54"/>
    <x v="29"/>
    <n v="88"/>
    <x v="1"/>
    <x v="1"/>
    <n v="97"/>
    <m/>
    <n v="11.99"/>
    <x v="0"/>
    <m/>
    <s v="N"/>
    <m/>
    <m/>
    <m/>
    <s v="N"/>
    <m/>
    <m/>
    <m/>
    <m/>
    <m/>
    <m/>
    <m/>
    <m/>
    <m/>
    <m/>
    <m/>
  </r>
  <r>
    <x v="2"/>
    <x v="0"/>
    <x v="54"/>
    <x v="29"/>
    <n v="88"/>
    <x v="1"/>
    <x v="1"/>
    <n v="105"/>
    <m/>
    <n v="13.89"/>
    <x v="0"/>
    <m/>
    <s v="N"/>
    <m/>
    <m/>
    <m/>
    <s v="N"/>
    <m/>
    <m/>
    <m/>
    <m/>
    <m/>
    <m/>
    <m/>
    <m/>
    <m/>
    <m/>
    <m/>
  </r>
  <r>
    <x v="2"/>
    <x v="0"/>
    <x v="54"/>
    <x v="29"/>
    <n v="88"/>
    <x v="1"/>
    <x v="1"/>
    <n v="85"/>
    <m/>
    <n v="6"/>
    <x v="0"/>
    <m/>
    <s v="N"/>
    <m/>
    <m/>
    <m/>
    <s v="N"/>
    <m/>
    <m/>
    <m/>
    <m/>
    <m/>
    <m/>
    <m/>
    <m/>
    <m/>
    <m/>
    <m/>
  </r>
  <r>
    <x v="2"/>
    <x v="0"/>
    <x v="54"/>
    <x v="29"/>
    <n v="88"/>
    <x v="1"/>
    <x v="0"/>
    <n v="34"/>
    <m/>
    <n v="0.27"/>
    <x v="0"/>
    <m/>
    <s v="N"/>
    <m/>
    <m/>
    <m/>
    <s v="N"/>
    <m/>
    <m/>
    <m/>
    <m/>
    <m/>
    <m/>
    <m/>
    <m/>
    <m/>
    <m/>
    <m/>
  </r>
  <r>
    <x v="2"/>
    <x v="0"/>
    <x v="54"/>
    <x v="29"/>
    <n v="88"/>
    <x v="1"/>
    <x v="0"/>
    <n v="32"/>
    <m/>
    <n v="0.22"/>
    <x v="0"/>
    <m/>
    <s v="N"/>
    <m/>
    <m/>
    <m/>
    <s v="N"/>
    <m/>
    <m/>
    <m/>
    <m/>
    <m/>
    <m/>
    <m/>
    <m/>
    <m/>
    <m/>
    <m/>
  </r>
  <r>
    <x v="2"/>
    <x v="0"/>
    <x v="54"/>
    <x v="29"/>
    <n v="88"/>
    <x v="1"/>
    <x v="0"/>
    <n v="34"/>
    <m/>
    <n v="0.34"/>
    <x v="0"/>
    <m/>
    <s v="N"/>
    <m/>
    <m/>
    <m/>
    <s v="N"/>
    <m/>
    <m/>
    <m/>
    <m/>
    <m/>
    <m/>
    <m/>
    <m/>
    <m/>
    <m/>
    <m/>
  </r>
  <r>
    <x v="2"/>
    <x v="0"/>
    <x v="54"/>
    <x v="29"/>
    <n v="88"/>
    <x v="1"/>
    <x v="0"/>
    <n v="35"/>
    <m/>
    <n v="0.38"/>
    <x v="0"/>
    <m/>
    <s v="N"/>
    <m/>
    <m/>
    <m/>
    <s v="N"/>
    <m/>
    <m/>
    <m/>
    <m/>
    <m/>
    <m/>
    <m/>
    <m/>
    <m/>
    <m/>
    <m/>
  </r>
  <r>
    <x v="2"/>
    <x v="0"/>
    <x v="54"/>
    <x v="29"/>
    <n v="88"/>
    <x v="1"/>
    <x v="0"/>
    <n v="33"/>
    <m/>
    <n v="0.3"/>
    <x v="0"/>
    <m/>
    <s v="N"/>
    <m/>
    <m/>
    <m/>
    <s v="N"/>
    <m/>
    <m/>
    <m/>
    <m/>
    <m/>
    <m/>
    <m/>
    <m/>
    <m/>
    <m/>
    <m/>
  </r>
  <r>
    <x v="2"/>
    <x v="0"/>
    <x v="54"/>
    <x v="29"/>
    <n v="88"/>
    <x v="1"/>
    <x v="0"/>
    <n v="37"/>
    <m/>
    <n v="0.43"/>
    <x v="0"/>
    <m/>
    <s v="N"/>
    <m/>
    <m/>
    <m/>
    <s v="N"/>
    <m/>
    <m/>
    <m/>
    <m/>
    <m/>
    <m/>
    <m/>
    <m/>
    <m/>
    <m/>
    <m/>
  </r>
  <r>
    <x v="2"/>
    <x v="0"/>
    <x v="54"/>
    <x v="29"/>
    <n v="88"/>
    <x v="1"/>
    <x v="0"/>
    <n v="34"/>
    <m/>
    <n v="0.3"/>
    <x v="0"/>
    <m/>
    <s v="N"/>
    <m/>
    <m/>
    <m/>
    <s v="N"/>
    <m/>
    <m/>
    <m/>
    <m/>
    <m/>
    <m/>
    <m/>
    <m/>
    <m/>
    <m/>
    <m/>
  </r>
  <r>
    <x v="2"/>
    <x v="0"/>
    <x v="54"/>
    <x v="29"/>
    <n v="88"/>
    <x v="2"/>
    <x v="0"/>
    <n v="41"/>
    <m/>
    <n v="0.59"/>
    <x v="0"/>
    <m/>
    <s v="N"/>
    <m/>
    <m/>
    <m/>
    <s v="N"/>
    <m/>
    <m/>
    <m/>
    <m/>
    <m/>
    <m/>
    <m/>
    <m/>
    <m/>
    <m/>
    <m/>
  </r>
  <r>
    <x v="2"/>
    <x v="0"/>
    <x v="54"/>
    <x v="29"/>
    <n v="88"/>
    <x v="2"/>
    <x v="0"/>
    <n v="41"/>
    <m/>
    <n v="0.53"/>
    <x v="0"/>
    <m/>
    <s v="N"/>
    <m/>
    <m/>
    <m/>
    <s v="N"/>
    <m/>
    <m/>
    <m/>
    <m/>
    <m/>
    <m/>
    <m/>
    <m/>
    <m/>
    <m/>
    <m/>
  </r>
  <r>
    <x v="2"/>
    <x v="0"/>
    <x v="54"/>
    <x v="29"/>
    <n v="88"/>
    <x v="0"/>
    <x v="0"/>
    <n v="38"/>
    <m/>
    <n v="0.39"/>
    <x v="0"/>
    <m/>
    <s v="N"/>
    <m/>
    <m/>
    <m/>
    <s v="N"/>
    <m/>
    <m/>
    <m/>
    <m/>
    <m/>
    <m/>
    <m/>
    <m/>
    <m/>
    <m/>
    <m/>
  </r>
  <r>
    <x v="2"/>
    <x v="0"/>
    <x v="54"/>
    <x v="29"/>
    <n v="88"/>
    <x v="2"/>
    <x v="0"/>
    <n v="40"/>
    <m/>
    <n v="0.45"/>
    <x v="0"/>
    <m/>
    <s v="N"/>
    <m/>
    <m/>
    <m/>
    <s v="N"/>
    <m/>
    <m/>
    <m/>
    <m/>
    <m/>
    <m/>
    <m/>
    <m/>
    <m/>
    <m/>
    <m/>
  </r>
  <r>
    <x v="2"/>
    <x v="0"/>
    <x v="54"/>
    <x v="29"/>
    <n v="88"/>
    <x v="2"/>
    <x v="0"/>
    <n v="40"/>
    <m/>
    <n v="0.54"/>
    <x v="0"/>
    <m/>
    <s v="N"/>
    <m/>
    <m/>
    <m/>
    <s v="N"/>
    <m/>
    <m/>
    <m/>
    <m/>
    <m/>
    <m/>
    <m/>
    <m/>
    <m/>
    <m/>
    <m/>
  </r>
  <r>
    <x v="2"/>
    <x v="0"/>
    <x v="54"/>
    <x v="29"/>
    <n v="88"/>
    <x v="2"/>
    <x v="0"/>
    <n v="42"/>
    <m/>
    <n v="0.55000000000000004"/>
    <x v="0"/>
    <m/>
    <s v="N"/>
    <m/>
    <m/>
    <m/>
    <s v="N"/>
    <m/>
    <m/>
    <m/>
    <m/>
    <m/>
    <m/>
    <m/>
    <m/>
    <m/>
    <m/>
    <m/>
  </r>
  <r>
    <x v="2"/>
    <x v="0"/>
    <x v="54"/>
    <x v="29"/>
    <n v="88"/>
    <x v="2"/>
    <x v="0"/>
    <n v="39"/>
    <m/>
    <n v="0.42"/>
    <x v="0"/>
    <m/>
    <s v="N"/>
    <m/>
    <m/>
    <m/>
    <s v="N"/>
    <m/>
    <m/>
    <m/>
    <m/>
    <m/>
    <m/>
    <m/>
    <m/>
    <m/>
    <m/>
    <m/>
  </r>
  <r>
    <x v="2"/>
    <x v="0"/>
    <x v="54"/>
    <x v="29"/>
    <n v="88"/>
    <x v="2"/>
    <x v="0"/>
    <n v="41"/>
    <m/>
    <n v="0.54"/>
    <x v="0"/>
    <m/>
    <s v="N"/>
    <m/>
    <m/>
    <m/>
    <s v="N"/>
    <m/>
    <m/>
    <m/>
    <m/>
    <m/>
    <m/>
    <m/>
    <m/>
    <m/>
    <m/>
    <m/>
  </r>
  <r>
    <x v="2"/>
    <x v="0"/>
    <x v="54"/>
    <x v="29"/>
    <n v="88"/>
    <x v="2"/>
    <x v="0"/>
    <n v="42"/>
    <m/>
    <n v="0.53"/>
    <x v="0"/>
    <m/>
    <s v="N"/>
    <m/>
    <m/>
    <m/>
    <s v="N"/>
    <m/>
    <m/>
    <m/>
    <m/>
    <m/>
    <m/>
    <m/>
    <m/>
    <m/>
    <m/>
    <m/>
  </r>
  <r>
    <x v="2"/>
    <x v="0"/>
    <x v="57"/>
    <x v="32"/>
    <n v="96"/>
    <x v="2"/>
    <x v="0"/>
    <n v="40"/>
    <n v="6"/>
    <n v="50"/>
    <x v="0"/>
    <m/>
    <s v="N"/>
    <s v="SJF24-04-05-20"/>
    <m/>
    <m/>
    <s v="Y"/>
    <m/>
    <m/>
    <m/>
    <m/>
    <m/>
    <m/>
    <m/>
    <m/>
    <m/>
    <m/>
    <s v="Redownloaded from Epi"/>
  </r>
  <r>
    <x v="2"/>
    <x v="0"/>
    <x v="99"/>
    <x v="52"/>
    <n v="102"/>
    <x v="2"/>
    <x v="0"/>
    <n v="40"/>
    <n v="3"/>
    <n v="0.5"/>
    <x v="0"/>
    <m/>
    <s v="N"/>
    <s v="SJF24-04-11-01"/>
    <m/>
    <s v="SJF24-04-11-01"/>
    <s v="Y"/>
    <m/>
    <m/>
    <m/>
    <m/>
    <m/>
    <m/>
    <m/>
    <m/>
    <m/>
    <m/>
    <s v="Format changed to match. See QC file."/>
  </r>
  <r>
    <x v="2"/>
    <x v="0"/>
    <x v="99"/>
    <x v="52"/>
    <n v="102"/>
    <x v="2"/>
    <x v="0"/>
    <n v="40"/>
    <n v="3"/>
    <n v="0.37"/>
    <x v="0"/>
    <m/>
    <s v="N"/>
    <s v="SJF24-04-11-02"/>
    <m/>
    <s v="SJF24-04-11-02"/>
    <s v="Y"/>
    <m/>
    <m/>
    <m/>
    <m/>
    <m/>
    <m/>
    <m/>
    <m/>
    <m/>
    <m/>
    <s v="Format changed to match. See QC file."/>
  </r>
  <r>
    <x v="2"/>
    <x v="0"/>
    <x v="55"/>
    <x v="30"/>
    <n v="94"/>
    <x v="1"/>
    <x v="0"/>
    <n v="36"/>
    <m/>
    <n v="0.39"/>
    <x v="0"/>
    <m/>
    <s v="N"/>
    <m/>
    <m/>
    <m/>
    <s v="N"/>
    <m/>
    <m/>
    <m/>
    <m/>
    <m/>
    <m/>
    <m/>
    <m/>
    <m/>
    <m/>
    <m/>
  </r>
  <r>
    <x v="2"/>
    <x v="0"/>
    <x v="55"/>
    <x v="30"/>
    <n v="94"/>
    <x v="2"/>
    <x v="0"/>
    <n v="43"/>
    <m/>
    <n v="0.65"/>
    <x v="0"/>
    <m/>
    <s v="N"/>
    <m/>
    <m/>
    <m/>
    <s v="N"/>
    <m/>
    <m/>
    <m/>
    <m/>
    <m/>
    <m/>
    <m/>
    <m/>
    <m/>
    <m/>
    <m/>
  </r>
  <r>
    <x v="2"/>
    <x v="0"/>
    <x v="55"/>
    <x v="30"/>
    <n v="94"/>
    <x v="1"/>
    <x v="0"/>
    <n v="37"/>
    <m/>
    <n v="0.41"/>
    <x v="0"/>
    <m/>
    <s v="N"/>
    <m/>
    <m/>
    <m/>
    <s v="N"/>
    <m/>
    <m/>
    <m/>
    <m/>
    <m/>
    <m/>
    <m/>
    <m/>
    <m/>
    <m/>
    <m/>
  </r>
  <r>
    <x v="2"/>
    <x v="0"/>
    <x v="55"/>
    <x v="30"/>
    <n v="94"/>
    <x v="1"/>
    <x v="0"/>
    <n v="36"/>
    <m/>
    <n v="0.38"/>
    <x v="0"/>
    <m/>
    <s v="N"/>
    <m/>
    <m/>
    <m/>
    <s v="N"/>
    <m/>
    <m/>
    <m/>
    <m/>
    <m/>
    <m/>
    <m/>
    <m/>
    <m/>
    <m/>
    <m/>
  </r>
  <r>
    <x v="2"/>
    <x v="0"/>
    <x v="55"/>
    <x v="30"/>
    <n v="94"/>
    <x v="1"/>
    <x v="0"/>
    <n v="35"/>
    <m/>
    <n v="0.38"/>
    <x v="0"/>
    <m/>
    <s v="N"/>
    <m/>
    <m/>
    <m/>
    <s v="N"/>
    <m/>
    <m/>
    <m/>
    <m/>
    <m/>
    <m/>
    <m/>
    <m/>
    <m/>
    <m/>
    <m/>
  </r>
  <r>
    <x v="2"/>
    <x v="0"/>
    <x v="55"/>
    <x v="30"/>
    <n v="94"/>
    <x v="1"/>
    <x v="0"/>
    <n v="35"/>
    <m/>
    <n v="0.34"/>
    <x v="0"/>
    <m/>
    <s v="N"/>
    <m/>
    <m/>
    <m/>
    <s v="N"/>
    <m/>
    <m/>
    <m/>
    <m/>
    <m/>
    <m/>
    <m/>
    <m/>
    <m/>
    <m/>
    <m/>
  </r>
  <r>
    <x v="2"/>
    <x v="0"/>
    <x v="55"/>
    <x v="30"/>
    <n v="94"/>
    <x v="1"/>
    <x v="0"/>
    <n v="33"/>
    <m/>
    <n v="0.35"/>
    <x v="0"/>
    <m/>
    <s v="N"/>
    <m/>
    <m/>
    <m/>
    <s v="N"/>
    <m/>
    <m/>
    <m/>
    <m/>
    <m/>
    <m/>
    <m/>
    <m/>
    <m/>
    <m/>
    <m/>
  </r>
  <r>
    <x v="2"/>
    <x v="0"/>
    <x v="55"/>
    <x v="30"/>
    <n v="94"/>
    <x v="1"/>
    <x v="0"/>
    <n v="35"/>
    <m/>
    <n v="0.39"/>
    <x v="0"/>
    <m/>
    <s v="N"/>
    <m/>
    <m/>
    <m/>
    <s v="N"/>
    <m/>
    <m/>
    <m/>
    <m/>
    <m/>
    <m/>
    <m/>
    <m/>
    <m/>
    <m/>
    <m/>
  </r>
  <r>
    <x v="2"/>
    <x v="0"/>
    <x v="55"/>
    <x v="30"/>
    <n v="94"/>
    <x v="1"/>
    <x v="0"/>
    <n v="37"/>
    <m/>
    <n v="0.45"/>
    <x v="0"/>
    <m/>
    <s v="N"/>
    <m/>
    <m/>
    <m/>
    <s v="N"/>
    <m/>
    <m/>
    <m/>
    <m/>
    <m/>
    <m/>
    <m/>
    <m/>
    <m/>
    <m/>
    <m/>
  </r>
  <r>
    <x v="2"/>
    <x v="0"/>
    <x v="55"/>
    <x v="30"/>
    <n v="94"/>
    <x v="1"/>
    <x v="0"/>
    <n v="35"/>
    <m/>
    <n v="0.37"/>
    <x v="0"/>
    <m/>
    <s v="N"/>
    <m/>
    <m/>
    <m/>
    <s v="N"/>
    <m/>
    <m/>
    <m/>
    <m/>
    <m/>
    <m/>
    <m/>
    <m/>
    <m/>
    <m/>
    <m/>
  </r>
  <r>
    <x v="2"/>
    <x v="0"/>
    <x v="55"/>
    <x v="30"/>
    <n v="94"/>
    <x v="2"/>
    <x v="0"/>
    <n v="39"/>
    <m/>
    <n v="0.55000000000000004"/>
    <x v="0"/>
    <m/>
    <s v="N"/>
    <m/>
    <m/>
    <m/>
    <s v="N"/>
    <m/>
    <m/>
    <m/>
    <m/>
    <m/>
    <m/>
    <m/>
    <m/>
    <m/>
    <m/>
    <m/>
  </r>
  <r>
    <x v="2"/>
    <x v="0"/>
    <x v="55"/>
    <x v="30"/>
    <n v="94"/>
    <x v="1"/>
    <x v="0"/>
    <n v="37"/>
    <m/>
    <n v="0.43"/>
    <x v="0"/>
    <m/>
    <s v="N"/>
    <m/>
    <m/>
    <m/>
    <s v="N"/>
    <m/>
    <m/>
    <m/>
    <m/>
    <m/>
    <m/>
    <m/>
    <m/>
    <m/>
    <m/>
    <m/>
  </r>
  <r>
    <x v="2"/>
    <x v="0"/>
    <x v="55"/>
    <x v="30"/>
    <n v="94"/>
    <x v="1"/>
    <x v="0"/>
    <n v="32"/>
    <m/>
    <n v="0.3"/>
    <x v="0"/>
    <m/>
    <s v="N"/>
    <m/>
    <m/>
    <m/>
    <s v="N"/>
    <m/>
    <m/>
    <m/>
    <m/>
    <m/>
    <m/>
    <m/>
    <m/>
    <m/>
    <m/>
    <m/>
  </r>
  <r>
    <x v="2"/>
    <x v="0"/>
    <x v="55"/>
    <x v="30"/>
    <n v="94"/>
    <x v="1"/>
    <x v="0"/>
    <n v="34"/>
    <m/>
    <n v="0.31"/>
    <x v="0"/>
    <m/>
    <s v="N"/>
    <m/>
    <m/>
    <m/>
    <s v="N"/>
    <m/>
    <m/>
    <m/>
    <m/>
    <m/>
    <m/>
    <m/>
    <m/>
    <m/>
    <m/>
    <m/>
  </r>
  <r>
    <x v="2"/>
    <x v="0"/>
    <x v="55"/>
    <x v="30"/>
    <n v="94"/>
    <x v="1"/>
    <x v="0"/>
    <n v="32"/>
    <m/>
    <n v="0.28000000000000003"/>
    <x v="0"/>
    <m/>
    <s v="N"/>
    <m/>
    <m/>
    <m/>
    <s v="N"/>
    <m/>
    <m/>
    <m/>
    <m/>
    <m/>
    <m/>
    <m/>
    <m/>
    <m/>
    <m/>
    <m/>
  </r>
  <r>
    <x v="2"/>
    <x v="0"/>
    <x v="55"/>
    <x v="30"/>
    <n v="94"/>
    <x v="1"/>
    <x v="0"/>
    <n v="34"/>
    <m/>
    <n v="0.33"/>
    <x v="0"/>
    <m/>
    <s v="N"/>
    <m/>
    <m/>
    <m/>
    <s v="N"/>
    <m/>
    <m/>
    <m/>
    <m/>
    <m/>
    <m/>
    <m/>
    <m/>
    <m/>
    <m/>
    <m/>
  </r>
  <r>
    <x v="2"/>
    <x v="0"/>
    <x v="55"/>
    <x v="30"/>
    <n v="94"/>
    <x v="2"/>
    <x v="0"/>
    <n v="38"/>
    <m/>
    <n v="0.45"/>
    <x v="0"/>
    <m/>
    <s v="N"/>
    <m/>
    <m/>
    <m/>
    <s v="N"/>
    <m/>
    <m/>
    <m/>
    <m/>
    <m/>
    <m/>
    <m/>
    <m/>
    <m/>
    <m/>
    <m/>
  </r>
  <r>
    <x v="2"/>
    <x v="0"/>
    <x v="55"/>
    <x v="30"/>
    <n v="94"/>
    <x v="1"/>
    <x v="0"/>
    <n v="37"/>
    <m/>
    <n v="0.46"/>
    <x v="0"/>
    <m/>
    <s v="N"/>
    <m/>
    <m/>
    <m/>
    <s v="N"/>
    <m/>
    <m/>
    <m/>
    <m/>
    <m/>
    <m/>
    <m/>
    <m/>
    <m/>
    <m/>
    <m/>
  </r>
  <r>
    <x v="2"/>
    <x v="0"/>
    <x v="55"/>
    <x v="30"/>
    <n v="94"/>
    <x v="1"/>
    <x v="0"/>
    <n v="35"/>
    <m/>
    <n v="0.38"/>
    <x v="0"/>
    <m/>
    <s v="N"/>
    <m/>
    <m/>
    <m/>
    <s v="N"/>
    <m/>
    <m/>
    <m/>
    <m/>
    <m/>
    <m/>
    <m/>
    <m/>
    <m/>
    <m/>
    <m/>
  </r>
  <r>
    <x v="2"/>
    <x v="0"/>
    <x v="55"/>
    <x v="30"/>
    <n v="94"/>
    <x v="1"/>
    <x v="0"/>
    <n v="35"/>
    <m/>
    <n v="0.35"/>
    <x v="0"/>
    <m/>
    <s v="N"/>
    <m/>
    <m/>
    <m/>
    <s v="N"/>
    <m/>
    <m/>
    <m/>
    <m/>
    <m/>
    <m/>
    <m/>
    <m/>
    <m/>
    <m/>
    <m/>
  </r>
  <r>
    <x v="2"/>
    <x v="0"/>
    <x v="55"/>
    <x v="30"/>
    <n v="94"/>
    <x v="1"/>
    <x v="0"/>
    <n v="34"/>
    <m/>
    <n v="0.34"/>
    <x v="0"/>
    <m/>
    <s v="N"/>
    <m/>
    <m/>
    <m/>
    <s v="N"/>
    <m/>
    <m/>
    <m/>
    <m/>
    <m/>
    <m/>
    <m/>
    <m/>
    <m/>
    <m/>
    <m/>
  </r>
  <r>
    <x v="2"/>
    <x v="0"/>
    <x v="55"/>
    <x v="30"/>
    <n v="94"/>
    <x v="1"/>
    <x v="0"/>
    <n v="36"/>
    <m/>
    <n v="0.4"/>
    <x v="0"/>
    <m/>
    <s v="N"/>
    <m/>
    <m/>
    <m/>
    <s v="N"/>
    <m/>
    <m/>
    <m/>
    <m/>
    <m/>
    <m/>
    <m/>
    <m/>
    <m/>
    <m/>
    <m/>
  </r>
  <r>
    <x v="2"/>
    <x v="0"/>
    <x v="55"/>
    <x v="30"/>
    <n v="94"/>
    <x v="1"/>
    <x v="0"/>
    <n v="36"/>
    <m/>
    <n v="0.39"/>
    <x v="0"/>
    <m/>
    <s v="N"/>
    <m/>
    <m/>
    <m/>
    <s v="N"/>
    <m/>
    <m/>
    <m/>
    <m/>
    <m/>
    <m/>
    <m/>
    <m/>
    <m/>
    <m/>
    <m/>
  </r>
  <r>
    <x v="2"/>
    <x v="0"/>
    <x v="55"/>
    <x v="30"/>
    <n v="94"/>
    <x v="1"/>
    <x v="0"/>
    <n v="33"/>
    <m/>
    <n v="0.26"/>
    <x v="0"/>
    <m/>
    <s v="N"/>
    <m/>
    <m/>
    <m/>
    <s v="N"/>
    <m/>
    <m/>
    <m/>
    <m/>
    <m/>
    <m/>
    <m/>
    <m/>
    <m/>
    <m/>
    <m/>
  </r>
  <r>
    <x v="2"/>
    <x v="0"/>
    <x v="55"/>
    <x v="30"/>
    <n v="94"/>
    <x v="1"/>
    <x v="0"/>
    <n v="35"/>
    <m/>
    <n v="0.39"/>
    <x v="0"/>
    <m/>
    <s v="N"/>
    <m/>
    <m/>
    <m/>
    <s v="N"/>
    <m/>
    <m/>
    <m/>
    <m/>
    <m/>
    <m/>
    <m/>
    <m/>
    <m/>
    <m/>
    <m/>
  </r>
  <r>
    <x v="2"/>
    <x v="0"/>
    <x v="55"/>
    <x v="30"/>
    <n v="94"/>
    <x v="1"/>
    <x v="0"/>
    <n v="34"/>
    <m/>
    <n v="0.39"/>
    <x v="0"/>
    <m/>
    <s v="N"/>
    <m/>
    <m/>
    <m/>
    <s v="N"/>
    <m/>
    <m/>
    <m/>
    <m/>
    <m/>
    <m/>
    <m/>
    <m/>
    <m/>
    <m/>
    <m/>
  </r>
  <r>
    <x v="2"/>
    <x v="0"/>
    <x v="55"/>
    <x v="30"/>
    <n v="94"/>
    <x v="2"/>
    <x v="0"/>
    <n v="43"/>
    <m/>
    <n v="0.5"/>
    <x v="0"/>
    <m/>
    <s v="N"/>
    <m/>
    <m/>
    <m/>
    <s v="N"/>
    <m/>
    <m/>
    <m/>
    <m/>
    <m/>
    <m/>
    <m/>
    <m/>
    <m/>
    <m/>
    <m/>
  </r>
  <r>
    <x v="2"/>
    <x v="0"/>
    <x v="55"/>
    <x v="30"/>
    <n v="94"/>
    <x v="1"/>
    <x v="0"/>
    <n v="36"/>
    <m/>
    <n v="0.41"/>
    <x v="0"/>
    <m/>
    <s v="N"/>
    <m/>
    <m/>
    <m/>
    <s v="N"/>
    <m/>
    <m/>
    <m/>
    <m/>
    <m/>
    <m/>
    <m/>
    <m/>
    <m/>
    <m/>
    <m/>
  </r>
  <r>
    <x v="2"/>
    <x v="0"/>
    <x v="55"/>
    <x v="30"/>
    <n v="94"/>
    <x v="1"/>
    <x v="0"/>
    <n v="34"/>
    <m/>
    <n v="0.31"/>
    <x v="0"/>
    <m/>
    <s v="N"/>
    <m/>
    <m/>
    <m/>
    <s v="N"/>
    <m/>
    <m/>
    <m/>
    <m/>
    <m/>
    <m/>
    <m/>
    <m/>
    <m/>
    <m/>
    <m/>
  </r>
  <r>
    <x v="2"/>
    <x v="0"/>
    <x v="55"/>
    <x v="30"/>
    <n v="94"/>
    <x v="1"/>
    <x v="0"/>
    <n v="34"/>
    <m/>
    <n v="0.36"/>
    <x v="0"/>
    <m/>
    <s v="N"/>
    <m/>
    <m/>
    <m/>
    <s v="N"/>
    <m/>
    <m/>
    <m/>
    <m/>
    <m/>
    <m/>
    <m/>
    <m/>
    <m/>
    <m/>
    <m/>
  </r>
  <r>
    <x v="2"/>
    <x v="0"/>
    <x v="55"/>
    <x v="30"/>
    <n v="94"/>
    <x v="2"/>
    <x v="0"/>
    <n v="38"/>
    <m/>
    <n v="0.39"/>
    <x v="0"/>
    <m/>
    <s v="N"/>
    <m/>
    <m/>
    <m/>
    <s v="N"/>
    <m/>
    <m/>
    <m/>
    <m/>
    <m/>
    <m/>
    <m/>
    <m/>
    <m/>
    <m/>
    <m/>
  </r>
  <r>
    <x v="2"/>
    <x v="0"/>
    <x v="55"/>
    <x v="30"/>
    <n v="94"/>
    <x v="1"/>
    <x v="0"/>
    <n v="36"/>
    <m/>
    <n v="0.41"/>
    <x v="0"/>
    <m/>
    <s v="N"/>
    <m/>
    <m/>
    <m/>
    <s v="N"/>
    <m/>
    <m/>
    <m/>
    <m/>
    <m/>
    <m/>
    <m/>
    <m/>
    <m/>
    <m/>
    <m/>
  </r>
  <r>
    <x v="2"/>
    <x v="0"/>
    <x v="55"/>
    <x v="30"/>
    <n v="94"/>
    <x v="1"/>
    <x v="0"/>
    <n v="34"/>
    <m/>
    <n v="0.35"/>
    <x v="0"/>
    <m/>
    <s v="N"/>
    <m/>
    <m/>
    <m/>
    <s v="N"/>
    <m/>
    <m/>
    <m/>
    <m/>
    <m/>
    <m/>
    <m/>
    <m/>
    <m/>
    <m/>
    <m/>
  </r>
  <r>
    <x v="2"/>
    <x v="0"/>
    <x v="55"/>
    <x v="30"/>
    <n v="94"/>
    <x v="1"/>
    <x v="0"/>
    <n v="36"/>
    <m/>
    <n v="0.39"/>
    <x v="0"/>
    <m/>
    <s v="N"/>
    <m/>
    <m/>
    <m/>
    <s v="N"/>
    <m/>
    <m/>
    <m/>
    <m/>
    <m/>
    <m/>
    <m/>
    <m/>
    <m/>
    <m/>
    <m/>
  </r>
  <r>
    <x v="2"/>
    <x v="0"/>
    <x v="55"/>
    <x v="30"/>
    <n v="94"/>
    <x v="1"/>
    <x v="0"/>
    <n v="34"/>
    <m/>
    <n v="0.34"/>
    <x v="0"/>
    <m/>
    <s v="N"/>
    <m/>
    <m/>
    <m/>
    <s v="N"/>
    <m/>
    <m/>
    <m/>
    <m/>
    <m/>
    <m/>
    <m/>
    <m/>
    <m/>
    <m/>
    <m/>
  </r>
  <r>
    <x v="2"/>
    <x v="0"/>
    <x v="55"/>
    <x v="30"/>
    <n v="94"/>
    <x v="1"/>
    <x v="0"/>
    <n v="35"/>
    <m/>
    <n v="0.35"/>
    <x v="0"/>
    <m/>
    <s v="N"/>
    <m/>
    <m/>
    <m/>
    <s v="N"/>
    <m/>
    <m/>
    <m/>
    <m/>
    <m/>
    <m/>
    <m/>
    <m/>
    <m/>
    <m/>
    <m/>
  </r>
  <r>
    <x v="2"/>
    <x v="0"/>
    <x v="55"/>
    <x v="30"/>
    <n v="94"/>
    <x v="1"/>
    <x v="0"/>
    <n v="35"/>
    <m/>
    <n v="0.34"/>
    <x v="0"/>
    <m/>
    <s v="N"/>
    <m/>
    <m/>
    <m/>
    <s v="N"/>
    <m/>
    <m/>
    <m/>
    <m/>
    <m/>
    <m/>
    <m/>
    <m/>
    <m/>
    <m/>
    <m/>
  </r>
  <r>
    <x v="2"/>
    <x v="0"/>
    <x v="55"/>
    <x v="30"/>
    <n v="94"/>
    <x v="1"/>
    <x v="1"/>
    <n v="88"/>
    <m/>
    <n v="7.52"/>
    <x v="0"/>
    <m/>
    <s v="N"/>
    <m/>
    <m/>
    <m/>
    <s v="N"/>
    <m/>
    <m/>
    <m/>
    <m/>
    <m/>
    <m/>
    <m/>
    <m/>
    <m/>
    <m/>
    <m/>
  </r>
  <r>
    <x v="2"/>
    <x v="0"/>
    <x v="55"/>
    <x v="30"/>
    <n v="94"/>
    <x v="1"/>
    <x v="1"/>
    <n v="85"/>
    <m/>
    <n v="7.58"/>
    <x v="0"/>
    <m/>
    <s v="N"/>
    <m/>
    <m/>
    <m/>
    <s v="N"/>
    <m/>
    <m/>
    <m/>
    <m/>
    <m/>
    <m/>
    <m/>
    <m/>
    <m/>
    <m/>
    <m/>
  </r>
  <r>
    <x v="2"/>
    <x v="0"/>
    <x v="55"/>
    <x v="30"/>
    <n v="94"/>
    <x v="1"/>
    <x v="1"/>
    <n v="72"/>
    <m/>
    <n v="3.72"/>
    <x v="0"/>
    <m/>
    <s v="N"/>
    <m/>
    <m/>
    <m/>
    <s v="N"/>
    <m/>
    <m/>
    <m/>
    <m/>
    <m/>
    <m/>
    <m/>
    <m/>
    <m/>
    <m/>
    <m/>
  </r>
  <r>
    <x v="2"/>
    <x v="0"/>
    <x v="55"/>
    <x v="30"/>
    <n v="94"/>
    <x v="1"/>
    <x v="1"/>
    <n v="85"/>
    <m/>
    <n v="5.63"/>
    <x v="0"/>
    <m/>
    <s v="N"/>
    <m/>
    <m/>
    <m/>
    <s v="N"/>
    <m/>
    <m/>
    <m/>
    <m/>
    <m/>
    <m/>
    <m/>
    <m/>
    <m/>
    <m/>
    <m/>
  </r>
  <r>
    <x v="2"/>
    <x v="0"/>
    <x v="55"/>
    <x v="30"/>
    <n v="94"/>
    <x v="1"/>
    <x v="1"/>
    <n v="95"/>
    <m/>
    <n v="8.9"/>
    <x v="0"/>
    <m/>
    <s v="N"/>
    <m/>
    <m/>
    <m/>
    <s v="N"/>
    <m/>
    <m/>
    <m/>
    <m/>
    <m/>
    <m/>
    <m/>
    <m/>
    <m/>
    <m/>
    <m/>
  </r>
  <r>
    <x v="2"/>
    <x v="0"/>
    <x v="55"/>
    <x v="30"/>
    <n v="94"/>
    <x v="1"/>
    <x v="1"/>
    <n v="68"/>
    <m/>
    <n v="3.47"/>
    <x v="0"/>
    <m/>
    <s v="N"/>
    <m/>
    <m/>
    <m/>
    <s v="N"/>
    <m/>
    <m/>
    <m/>
    <m/>
    <m/>
    <m/>
    <m/>
    <m/>
    <m/>
    <m/>
    <m/>
  </r>
  <r>
    <x v="2"/>
    <x v="0"/>
    <x v="55"/>
    <x v="30"/>
    <n v="94"/>
    <x v="1"/>
    <x v="1"/>
    <n v="98"/>
    <m/>
    <n v="7.56"/>
    <x v="0"/>
    <m/>
    <s v="N"/>
    <m/>
    <m/>
    <m/>
    <s v="N"/>
    <m/>
    <m/>
    <m/>
    <m/>
    <m/>
    <m/>
    <m/>
    <m/>
    <m/>
    <m/>
    <m/>
  </r>
  <r>
    <x v="2"/>
    <x v="0"/>
    <x v="55"/>
    <x v="30"/>
    <n v="94"/>
    <x v="2"/>
    <x v="0"/>
    <n v="38"/>
    <m/>
    <n v="0.55000000000000004"/>
    <x v="0"/>
    <m/>
    <s v="N"/>
    <m/>
    <m/>
    <m/>
    <s v="N"/>
    <m/>
    <m/>
    <m/>
    <m/>
    <m/>
    <m/>
    <m/>
    <m/>
    <m/>
    <m/>
    <m/>
  </r>
  <r>
    <x v="2"/>
    <x v="0"/>
    <x v="55"/>
    <x v="30"/>
    <n v="94"/>
    <x v="2"/>
    <x v="0"/>
    <n v="43"/>
    <m/>
    <n v="0.67"/>
    <x v="0"/>
    <m/>
    <s v="N"/>
    <m/>
    <m/>
    <m/>
    <s v="N"/>
    <m/>
    <m/>
    <m/>
    <m/>
    <m/>
    <m/>
    <m/>
    <m/>
    <m/>
    <m/>
    <m/>
  </r>
  <r>
    <x v="2"/>
    <x v="0"/>
    <x v="55"/>
    <x v="30"/>
    <n v="94"/>
    <x v="2"/>
    <x v="0"/>
    <n v="37"/>
    <m/>
    <n v="0.46"/>
    <x v="0"/>
    <m/>
    <s v="N"/>
    <m/>
    <m/>
    <m/>
    <s v="N"/>
    <m/>
    <m/>
    <m/>
    <m/>
    <m/>
    <m/>
    <m/>
    <m/>
    <m/>
    <m/>
    <m/>
  </r>
  <r>
    <x v="2"/>
    <x v="0"/>
    <x v="55"/>
    <x v="30"/>
    <n v="94"/>
    <x v="2"/>
    <x v="0"/>
    <n v="41"/>
    <m/>
    <n v="0.53"/>
    <x v="0"/>
    <m/>
    <s v="N"/>
    <m/>
    <m/>
    <m/>
    <s v="N"/>
    <m/>
    <m/>
    <m/>
    <m/>
    <m/>
    <m/>
    <m/>
    <m/>
    <m/>
    <m/>
    <m/>
  </r>
  <r>
    <x v="2"/>
    <x v="0"/>
    <x v="55"/>
    <x v="30"/>
    <n v="94"/>
    <x v="0"/>
    <x v="0"/>
    <n v="43"/>
    <m/>
    <n v="0.52"/>
    <x v="0"/>
    <m/>
    <s v="N"/>
    <m/>
    <m/>
    <m/>
    <s v="N"/>
    <m/>
    <m/>
    <m/>
    <m/>
    <m/>
    <m/>
    <m/>
    <m/>
    <m/>
    <m/>
    <m/>
  </r>
  <r>
    <x v="2"/>
    <x v="0"/>
    <x v="55"/>
    <x v="30"/>
    <n v="94"/>
    <x v="2"/>
    <x v="0"/>
    <n v="37"/>
    <m/>
    <n v="0.42"/>
    <x v="0"/>
    <m/>
    <s v="N"/>
    <m/>
    <m/>
    <m/>
    <s v="N"/>
    <m/>
    <m/>
    <m/>
    <m/>
    <m/>
    <m/>
    <m/>
    <m/>
    <m/>
    <m/>
    <m/>
  </r>
  <r>
    <x v="2"/>
    <x v="0"/>
    <x v="55"/>
    <x v="30"/>
    <n v="94"/>
    <x v="2"/>
    <x v="0"/>
    <n v="38"/>
    <m/>
    <n v="0.47"/>
    <x v="0"/>
    <m/>
    <s v="N"/>
    <m/>
    <m/>
    <m/>
    <s v="N"/>
    <m/>
    <m/>
    <m/>
    <m/>
    <m/>
    <m/>
    <m/>
    <m/>
    <m/>
    <m/>
    <m/>
  </r>
  <r>
    <x v="2"/>
    <x v="0"/>
    <x v="55"/>
    <x v="30"/>
    <n v="94"/>
    <x v="2"/>
    <x v="0"/>
    <n v="43"/>
    <m/>
    <n v="0.57999999999999996"/>
    <x v="0"/>
    <m/>
    <s v="N"/>
    <m/>
    <m/>
    <m/>
    <s v="N"/>
    <m/>
    <m/>
    <m/>
    <m/>
    <m/>
    <m/>
    <m/>
    <m/>
    <m/>
    <m/>
    <m/>
  </r>
  <r>
    <x v="2"/>
    <x v="0"/>
    <x v="55"/>
    <x v="30"/>
    <n v="94"/>
    <x v="2"/>
    <x v="0"/>
    <n v="41"/>
    <m/>
    <n v="0.54"/>
    <x v="0"/>
    <m/>
    <s v="N"/>
    <m/>
    <m/>
    <m/>
    <s v="N"/>
    <m/>
    <m/>
    <m/>
    <m/>
    <m/>
    <m/>
    <m/>
    <m/>
    <m/>
    <m/>
    <m/>
  </r>
  <r>
    <x v="2"/>
    <x v="0"/>
    <x v="55"/>
    <x v="30"/>
    <n v="94"/>
    <x v="2"/>
    <x v="0"/>
    <n v="42"/>
    <m/>
    <n v="0.57999999999999996"/>
    <x v="0"/>
    <m/>
    <s v="N"/>
    <m/>
    <m/>
    <m/>
    <s v="N"/>
    <m/>
    <m/>
    <m/>
    <m/>
    <m/>
    <m/>
    <m/>
    <m/>
    <m/>
    <m/>
    <m/>
  </r>
  <r>
    <x v="2"/>
    <x v="0"/>
    <x v="55"/>
    <x v="30"/>
    <n v="94"/>
    <x v="2"/>
    <x v="0"/>
    <n v="40"/>
    <m/>
    <n v="0.55000000000000004"/>
    <x v="0"/>
    <m/>
    <s v="N"/>
    <m/>
    <m/>
    <m/>
    <s v="N"/>
    <m/>
    <m/>
    <m/>
    <m/>
    <m/>
    <m/>
    <m/>
    <m/>
    <m/>
    <m/>
    <m/>
  </r>
  <r>
    <x v="2"/>
    <x v="0"/>
    <x v="55"/>
    <x v="30"/>
    <n v="94"/>
    <x v="2"/>
    <x v="0"/>
    <n v="33"/>
    <m/>
    <n v="0.32"/>
    <x v="0"/>
    <m/>
    <s v="N"/>
    <m/>
    <m/>
    <m/>
    <s v="N"/>
    <m/>
    <m/>
    <m/>
    <m/>
    <m/>
    <m/>
    <m/>
    <m/>
    <m/>
    <m/>
    <m/>
  </r>
  <r>
    <x v="2"/>
    <x v="0"/>
    <x v="55"/>
    <x v="30"/>
    <n v="94"/>
    <x v="2"/>
    <x v="0"/>
    <n v="42"/>
    <m/>
    <n v="0.51"/>
    <x v="0"/>
    <m/>
    <s v="N"/>
    <m/>
    <m/>
    <m/>
    <s v="N"/>
    <m/>
    <m/>
    <m/>
    <m/>
    <m/>
    <m/>
    <m/>
    <m/>
    <m/>
    <m/>
    <m/>
  </r>
  <r>
    <x v="2"/>
    <x v="0"/>
    <x v="55"/>
    <x v="30"/>
    <n v="94"/>
    <x v="2"/>
    <x v="0"/>
    <n v="43"/>
    <m/>
    <n v="0.56000000000000005"/>
    <x v="0"/>
    <m/>
    <s v="N"/>
    <m/>
    <m/>
    <m/>
    <s v="N"/>
    <m/>
    <m/>
    <m/>
    <m/>
    <m/>
    <m/>
    <m/>
    <m/>
    <m/>
    <m/>
    <m/>
  </r>
  <r>
    <x v="2"/>
    <x v="0"/>
    <x v="55"/>
    <x v="30"/>
    <n v="94"/>
    <x v="0"/>
    <x v="0"/>
    <n v="43"/>
    <m/>
    <n v="0.53"/>
    <x v="0"/>
    <m/>
    <s v="N"/>
    <m/>
    <m/>
    <m/>
    <s v="N"/>
    <m/>
    <m/>
    <m/>
    <m/>
    <m/>
    <m/>
    <m/>
    <m/>
    <m/>
    <m/>
    <m/>
  </r>
  <r>
    <x v="2"/>
    <x v="0"/>
    <x v="55"/>
    <x v="30"/>
    <n v="94"/>
    <x v="2"/>
    <x v="0"/>
    <n v="39"/>
    <m/>
    <n v="0.46"/>
    <x v="0"/>
    <m/>
    <s v="N"/>
    <m/>
    <m/>
    <m/>
    <s v="N"/>
    <m/>
    <m/>
    <m/>
    <m/>
    <m/>
    <m/>
    <m/>
    <m/>
    <m/>
    <m/>
    <m/>
  </r>
  <r>
    <x v="2"/>
    <x v="0"/>
    <x v="55"/>
    <x v="30"/>
    <n v="94"/>
    <x v="2"/>
    <x v="0"/>
    <n v="37"/>
    <m/>
    <n v="0.39"/>
    <x v="0"/>
    <m/>
    <s v="N"/>
    <m/>
    <m/>
    <m/>
    <s v="N"/>
    <m/>
    <m/>
    <m/>
    <m/>
    <m/>
    <m/>
    <m/>
    <m/>
    <m/>
    <m/>
    <m/>
  </r>
  <r>
    <x v="2"/>
    <x v="0"/>
    <x v="55"/>
    <x v="30"/>
    <n v="94"/>
    <x v="2"/>
    <x v="0"/>
    <n v="39"/>
    <m/>
    <n v="0.5"/>
    <x v="0"/>
    <m/>
    <s v="N"/>
    <m/>
    <m/>
    <m/>
    <s v="N"/>
    <m/>
    <m/>
    <m/>
    <m/>
    <m/>
    <m/>
    <m/>
    <m/>
    <m/>
    <m/>
    <m/>
  </r>
  <r>
    <x v="2"/>
    <x v="0"/>
    <x v="55"/>
    <x v="30"/>
    <n v="94"/>
    <x v="2"/>
    <x v="0"/>
    <n v="40"/>
    <m/>
    <n v="0.52"/>
    <x v="0"/>
    <m/>
    <s v="N"/>
    <m/>
    <m/>
    <m/>
    <s v="N"/>
    <m/>
    <m/>
    <m/>
    <m/>
    <m/>
    <m/>
    <m/>
    <m/>
    <m/>
    <m/>
    <m/>
  </r>
  <r>
    <x v="2"/>
    <x v="0"/>
    <x v="55"/>
    <x v="30"/>
    <n v="94"/>
    <x v="2"/>
    <x v="0"/>
    <n v="40"/>
    <m/>
    <n v="0.52"/>
    <x v="0"/>
    <m/>
    <s v="N"/>
    <m/>
    <m/>
    <m/>
    <s v="N"/>
    <m/>
    <m/>
    <m/>
    <m/>
    <m/>
    <m/>
    <m/>
    <m/>
    <m/>
    <m/>
    <m/>
  </r>
  <r>
    <x v="2"/>
    <x v="0"/>
    <x v="55"/>
    <x v="30"/>
    <n v="94"/>
    <x v="2"/>
    <x v="0"/>
    <n v="42"/>
    <n v="5"/>
    <n v="0.69"/>
    <x v="0"/>
    <m/>
    <s v="N"/>
    <m/>
    <m/>
    <m/>
    <s v="N"/>
    <m/>
    <m/>
    <m/>
    <m/>
    <m/>
    <m/>
    <m/>
    <m/>
    <m/>
    <m/>
    <m/>
  </r>
  <r>
    <x v="2"/>
    <x v="0"/>
    <x v="55"/>
    <x v="30"/>
    <n v="94"/>
    <x v="2"/>
    <x v="0"/>
    <n v="40"/>
    <m/>
    <n v="0.53"/>
    <x v="0"/>
    <m/>
    <s v="N"/>
    <m/>
    <m/>
    <m/>
    <s v="N"/>
    <m/>
    <m/>
    <m/>
    <m/>
    <m/>
    <m/>
    <m/>
    <m/>
    <m/>
    <m/>
    <m/>
  </r>
  <r>
    <x v="2"/>
    <x v="0"/>
    <x v="55"/>
    <x v="30"/>
    <n v="94"/>
    <x v="2"/>
    <x v="0"/>
    <n v="41"/>
    <m/>
    <n v="0.55000000000000004"/>
    <x v="0"/>
    <m/>
    <s v="N"/>
    <m/>
    <m/>
    <m/>
    <s v="N"/>
    <m/>
    <m/>
    <m/>
    <m/>
    <m/>
    <m/>
    <m/>
    <m/>
    <m/>
    <m/>
    <m/>
  </r>
  <r>
    <x v="2"/>
    <x v="0"/>
    <x v="55"/>
    <x v="30"/>
    <n v="94"/>
    <x v="2"/>
    <x v="0"/>
    <n v="39"/>
    <m/>
    <n v="0.51"/>
    <x v="0"/>
    <m/>
    <s v="N"/>
    <m/>
    <m/>
    <m/>
    <s v="N"/>
    <m/>
    <m/>
    <m/>
    <m/>
    <m/>
    <m/>
    <m/>
    <m/>
    <m/>
    <m/>
    <m/>
  </r>
  <r>
    <x v="2"/>
    <x v="0"/>
    <x v="55"/>
    <x v="30"/>
    <n v="94"/>
    <x v="2"/>
    <x v="0"/>
    <n v="41"/>
    <m/>
    <n v="0.62"/>
    <x v="0"/>
    <m/>
    <s v="N"/>
    <m/>
    <m/>
    <m/>
    <s v="N"/>
    <m/>
    <m/>
    <m/>
    <m/>
    <m/>
    <m/>
    <m/>
    <m/>
    <m/>
    <m/>
    <m/>
  </r>
  <r>
    <x v="2"/>
    <x v="0"/>
    <x v="55"/>
    <x v="30"/>
    <n v="94"/>
    <x v="2"/>
    <x v="0"/>
    <n v="40"/>
    <m/>
    <n v="0.51"/>
    <x v="0"/>
    <m/>
    <s v="N"/>
    <m/>
    <m/>
    <m/>
    <s v="N"/>
    <m/>
    <m/>
    <m/>
    <m/>
    <m/>
    <m/>
    <m/>
    <m/>
    <m/>
    <m/>
    <m/>
  </r>
  <r>
    <x v="2"/>
    <x v="0"/>
    <x v="99"/>
    <x v="52"/>
    <n v="102"/>
    <x v="2"/>
    <x v="0"/>
    <n v="39"/>
    <n v="2.7"/>
    <n v="0.46"/>
    <x v="0"/>
    <m/>
    <s v="N"/>
    <s v="SJF24-04-11-03"/>
    <m/>
    <s v="SJF24-04-11-03"/>
    <s v="Y"/>
    <m/>
    <m/>
    <m/>
    <m/>
    <m/>
    <m/>
    <m/>
    <m/>
    <m/>
    <m/>
    <s v="Format changed to match. See QC file."/>
  </r>
  <r>
    <x v="2"/>
    <x v="0"/>
    <x v="99"/>
    <x v="52"/>
    <n v="102"/>
    <x v="2"/>
    <x v="0"/>
    <n v="40"/>
    <n v="3"/>
    <n v="0.56999999999999995"/>
    <x v="0"/>
    <m/>
    <s v="N"/>
    <s v="SJF24-04-11-04"/>
    <m/>
    <s v="SJF24-04-11-04"/>
    <s v="Y"/>
    <m/>
    <m/>
    <m/>
    <m/>
    <m/>
    <m/>
    <m/>
    <m/>
    <m/>
    <m/>
    <s v="Not recorded on field data (epi), but recorded in lab data. Inserted where logical."/>
  </r>
  <r>
    <x v="2"/>
    <x v="0"/>
    <x v="99"/>
    <x v="52"/>
    <n v="102"/>
    <x v="2"/>
    <x v="0"/>
    <n v="39"/>
    <n v="3.1"/>
    <s v="NA"/>
    <x v="0"/>
    <m/>
    <s v="N"/>
    <s v="SJF24-04-11-05"/>
    <m/>
    <s v="SJF24-04-11-05"/>
    <s v="Y"/>
    <m/>
    <m/>
    <m/>
    <m/>
    <m/>
    <m/>
    <m/>
    <m/>
    <m/>
    <m/>
    <s v="Format changed to match. See QC file."/>
  </r>
  <r>
    <x v="2"/>
    <x v="0"/>
    <x v="99"/>
    <x v="52"/>
    <n v="102"/>
    <x v="2"/>
    <x v="0"/>
    <n v="40"/>
    <n v="3"/>
    <n v="0.55000000000000004"/>
    <x v="0"/>
    <m/>
    <s v="N"/>
    <s v="SJF24-04-11-06"/>
    <m/>
    <s v="SJF24-04-11-06"/>
    <s v="Y"/>
    <m/>
    <m/>
    <m/>
    <m/>
    <m/>
    <m/>
    <m/>
    <m/>
    <m/>
    <m/>
    <s v="Format changed to match. See QC file."/>
  </r>
  <r>
    <x v="2"/>
    <x v="0"/>
    <x v="99"/>
    <x v="52"/>
    <n v="102"/>
    <x v="2"/>
    <x v="0"/>
    <n v="40"/>
    <n v="3"/>
    <n v="0.55000000000000004"/>
    <x v="0"/>
    <m/>
    <s v="N"/>
    <s v="SJF24-04-11-07"/>
    <m/>
    <s v="SJF24-04-11-07"/>
    <s v="Y"/>
    <m/>
    <m/>
    <m/>
    <m/>
    <m/>
    <m/>
    <m/>
    <m/>
    <m/>
    <m/>
    <s v="Format changed to match. See QC file."/>
  </r>
  <r>
    <x v="2"/>
    <x v="0"/>
    <x v="56"/>
    <x v="31"/>
    <n v="95"/>
    <x v="2"/>
    <x v="0"/>
    <n v="42"/>
    <m/>
    <n v="0.59"/>
    <x v="0"/>
    <m/>
    <s v="N"/>
    <m/>
    <m/>
    <m/>
    <s v="N"/>
    <m/>
    <m/>
    <m/>
    <m/>
    <m/>
    <m/>
    <m/>
    <m/>
    <m/>
    <m/>
    <m/>
  </r>
  <r>
    <x v="2"/>
    <x v="0"/>
    <x v="56"/>
    <x v="31"/>
    <n v="95"/>
    <x v="2"/>
    <x v="0"/>
    <n v="36"/>
    <m/>
    <n v="0.39"/>
    <x v="0"/>
    <m/>
    <s v="N"/>
    <m/>
    <m/>
    <m/>
    <s v="N"/>
    <m/>
    <m/>
    <m/>
    <m/>
    <m/>
    <m/>
    <m/>
    <m/>
    <m/>
    <m/>
    <m/>
  </r>
  <r>
    <x v="2"/>
    <x v="0"/>
    <x v="56"/>
    <x v="31"/>
    <n v="95"/>
    <x v="2"/>
    <x v="0"/>
    <n v="38"/>
    <m/>
    <n v="0.43"/>
    <x v="0"/>
    <m/>
    <s v="N"/>
    <m/>
    <m/>
    <m/>
    <s v="N"/>
    <m/>
    <m/>
    <m/>
    <m/>
    <m/>
    <m/>
    <m/>
    <m/>
    <m/>
    <m/>
    <m/>
  </r>
  <r>
    <x v="2"/>
    <x v="0"/>
    <x v="56"/>
    <x v="31"/>
    <n v="95"/>
    <x v="2"/>
    <x v="0"/>
    <n v="41"/>
    <m/>
    <n v="0.57999999999999996"/>
    <x v="0"/>
    <m/>
    <s v="N"/>
    <m/>
    <m/>
    <m/>
    <s v="N"/>
    <m/>
    <m/>
    <m/>
    <m/>
    <m/>
    <m/>
    <m/>
    <m/>
    <m/>
    <m/>
    <m/>
  </r>
  <r>
    <x v="2"/>
    <x v="0"/>
    <x v="56"/>
    <x v="31"/>
    <n v="95"/>
    <x v="2"/>
    <x v="0"/>
    <n v="44"/>
    <m/>
    <n v="0.69"/>
    <x v="0"/>
    <m/>
    <s v="N"/>
    <m/>
    <m/>
    <m/>
    <s v="N"/>
    <m/>
    <m/>
    <m/>
    <m/>
    <m/>
    <m/>
    <m/>
    <m/>
    <m/>
    <m/>
    <m/>
  </r>
  <r>
    <x v="2"/>
    <x v="0"/>
    <x v="56"/>
    <x v="31"/>
    <n v="95"/>
    <x v="2"/>
    <x v="0"/>
    <n v="36"/>
    <m/>
    <n v="0.37"/>
    <x v="0"/>
    <m/>
    <s v="N"/>
    <m/>
    <m/>
    <m/>
    <s v="N"/>
    <m/>
    <m/>
    <m/>
    <m/>
    <m/>
    <m/>
    <m/>
    <m/>
    <m/>
    <m/>
    <m/>
  </r>
  <r>
    <x v="2"/>
    <x v="0"/>
    <x v="56"/>
    <x v="31"/>
    <n v="95"/>
    <x v="2"/>
    <x v="0"/>
    <n v="38"/>
    <m/>
    <n v="0.42"/>
    <x v="0"/>
    <m/>
    <s v="N"/>
    <m/>
    <m/>
    <m/>
    <s v="N"/>
    <m/>
    <m/>
    <m/>
    <m/>
    <m/>
    <m/>
    <m/>
    <m/>
    <m/>
    <m/>
    <m/>
  </r>
  <r>
    <x v="2"/>
    <x v="0"/>
    <x v="56"/>
    <x v="31"/>
    <n v="95"/>
    <x v="2"/>
    <x v="0"/>
    <n v="39"/>
    <m/>
    <n v="0.52"/>
    <x v="0"/>
    <m/>
    <s v="N"/>
    <m/>
    <m/>
    <m/>
    <s v="N"/>
    <m/>
    <m/>
    <m/>
    <m/>
    <m/>
    <m/>
    <m/>
    <m/>
    <m/>
    <m/>
    <m/>
  </r>
  <r>
    <x v="2"/>
    <x v="0"/>
    <x v="56"/>
    <x v="31"/>
    <n v="95"/>
    <x v="2"/>
    <x v="0"/>
    <n v="36"/>
    <m/>
    <n v="0.38"/>
    <x v="0"/>
    <m/>
    <s v="N"/>
    <m/>
    <m/>
    <m/>
    <s v="N"/>
    <m/>
    <m/>
    <m/>
    <m/>
    <m/>
    <m/>
    <m/>
    <m/>
    <m/>
    <m/>
    <m/>
  </r>
  <r>
    <x v="2"/>
    <x v="0"/>
    <x v="56"/>
    <x v="31"/>
    <n v="95"/>
    <x v="2"/>
    <x v="0"/>
    <n v="35"/>
    <m/>
    <n v="0.33"/>
    <x v="0"/>
    <m/>
    <s v="N"/>
    <m/>
    <m/>
    <m/>
    <s v="N"/>
    <m/>
    <m/>
    <m/>
    <m/>
    <m/>
    <m/>
    <m/>
    <m/>
    <m/>
    <m/>
    <m/>
  </r>
  <r>
    <x v="2"/>
    <x v="0"/>
    <x v="56"/>
    <x v="31"/>
    <n v="95"/>
    <x v="2"/>
    <x v="0"/>
    <n v="37"/>
    <m/>
    <n v="0.41"/>
    <x v="0"/>
    <m/>
    <s v="N"/>
    <m/>
    <m/>
    <m/>
    <s v="N"/>
    <m/>
    <m/>
    <m/>
    <m/>
    <m/>
    <m/>
    <m/>
    <m/>
    <m/>
    <m/>
    <m/>
  </r>
  <r>
    <x v="2"/>
    <x v="0"/>
    <x v="56"/>
    <x v="31"/>
    <n v="95"/>
    <x v="2"/>
    <x v="0"/>
    <n v="36"/>
    <m/>
    <n v="0.41"/>
    <x v="0"/>
    <m/>
    <s v="N"/>
    <m/>
    <m/>
    <m/>
    <s v="N"/>
    <m/>
    <m/>
    <m/>
    <m/>
    <m/>
    <m/>
    <m/>
    <m/>
    <m/>
    <m/>
    <m/>
  </r>
  <r>
    <x v="2"/>
    <x v="0"/>
    <x v="56"/>
    <x v="31"/>
    <n v="95"/>
    <x v="2"/>
    <x v="0"/>
    <n v="39"/>
    <m/>
    <n v="0.45"/>
    <x v="0"/>
    <m/>
    <s v="N"/>
    <m/>
    <m/>
    <m/>
    <s v="N"/>
    <m/>
    <m/>
    <m/>
    <m/>
    <m/>
    <m/>
    <m/>
    <m/>
    <m/>
    <m/>
    <m/>
  </r>
  <r>
    <x v="2"/>
    <x v="0"/>
    <x v="56"/>
    <x v="31"/>
    <n v="95"/>
    <x v="2"/>
    <x v="0"/>
    <n v="34"/>
    <m/>
    <n v="0.33"/>
    <x v="0"/>
    <m/>
    <s v="N"/>
    <m/>
    <m/>
    <m/>
    <s v="N"/>
    <m/>
    <m/>
    <m/>
    <m/>
    <m/>
    <m/>
    <m/>
    <m/>
    <m/>
    <m/>
    <m/>
  </r>
  <r>
    <x v="2"/>
    <x v="0"/>
    <x v="56"/>
    <x v="31"/>
    <n v="95"/>
    <x v="0"/>
    <x v="0"/>
    <n v="36"/>
    <m/>
    <n v="0.35"/>
    <x v="0"/>
    <m/>
    <s v="N"/>
    <m/>
    <m/>
    <m/>
    <s v="N"/>
    <m/>
    <m/>
    <m/>
    <m/>
    <m/>
    <m/>
    <m/>
    <m/>
    <m/>
    <m/>
    <m/>
  </r>
  <r>
    <x v="2"/>
    <x v="0"/>
    <x v="56"/>
    <x v="31"/>
    <n v="95"/>
    <x v="2"/>
    <x v="0"/>
    <n v="38"/>
    <m/>
    <n v="0.41"/>
    <x v="0"/>
    <m/>
    <s v="N"/>
    <m/>
    <m/>
    <m/>
    <s v="N"/>
    <m/>
    <m/>
    <m/>
    <m/>
    <m/>
    <m/>
    <m/>
    <m/>
    <m/>
    <m/>
    <m/>
  </r>
  <r>
    <x v="2"/>
    <x v="0"/>
    <x v="56"/>
    <x v="31"/>
    <n v="95"/>
    <x v="2"/>
    <x v="0"/>
    <n v="37"/>
    <m/>
    <n v="0.47"/>
    <x v="0"/>
    <m/>
    <s v="N"/>
    <m/>
    <m/>
    <m/>
    <s v="N"/>
    <m/>
    <m/>
    <m/>
    <m/>
    <m/>
    <m/>
    <m/>
    <m/>
    <m/>
    <m/>
    <m/>
  </r>
  <r>
    <x v="2"/>
    <x v="0"/>
    <x v="56"/>
    <x v="31"/>
    <n v="95"/>
    <x v="0"/>
    <x v="0"/>
    <n v="35"/>
    <m/>
    <n v="0.31"/>
    <x v="0"/>
    <m/>
    <s v="N"/>
    <m/>
    <m/>
    <m/>
    <s v="N"/>
    <m/>
    <m/>
    <m/>
    <m/>
    <m/>
    <m/>
    <m/>
    <m/>
    <m/>
    <m/>
    <m/>
  </r>
  <r>
    <x v="2"/>
    <x v="0"/>
    <x v="56"/>
    <x v="31"/>
    <n v="95"/>
    <x v="2"/>
    <x v="0"/>
    <n v="43"/>
    <m/>
    <n v="0.66"/>
    <x v="0"/>
    <m/>
    <s v="N"/>
    <m/>
    <m/>
    <m/>
    <s v="N"/>
    <m/>
    <m/>
    <m/>
    <m/>
    <m/>
    <m/>
    <m/>
    <m/>
    <m/>
    <m/>
    <m/>
  </r>
  <r>
    <x v="2"/>
    <x v="0"/>
    <x v="56"/>
    <x v="31"/>
    <n v="95"/>
    <x v="0"/>
    <x v="0"/>
    <n v="36"/>
    <m/>
    <n v="0.3"/>
    <x v="0"/>
    <m/>
    <s v="N"/>
    <m/>
    <m/>
    <m/>
    <s v="N"/>
    <m/>
    <m/>
    <m/>
    <m/>
    <m/>
    <m/>
    <m/>
    <m/>
    <m/>
    <m/>
    <m/>
  </r>
  <r>
    <x v="2"/>
    <x v="0"/>
    <x v="56"/>
    <x v="31"/>
    <n v="95"/>
    <x v="2"/>
    <x v="0"/>
    <n v="35"/>
    <m/>
    <n v="0.35"/>
    <x v="0"/>
    <m/>
    <s v="N"/>
    <m/>
    <m/>
    <m/>
    <s v="N"/>
    <m/>
    <m/>
    <m/>
    <m/>
    <m/>
    <m/>
    <m/>
    <m/>
    <m/>
    <m/>
    <m/>
  </r>
  <r>
    <x v="2"/>
    <x v="0"/>
    <x v="56"/>
    <x v="31"/>
    <n v="95"/>
    <x v="2"/>
    <x v="0"/>
    <n v="40"/>
    <m/>
    <n v="0.54"/>
    <x v="0"/>
    <m/>
    <s v="N"/>
    <m/>
    <m/>
    <m/>
    <s v="N"/>
    <m/>
    <m/>
    <m/>
    <m/>
    <m/>
    <m/>
    <m/>
    <m/>
    <m/>
    <m/>
    <m/>
  </r>
  <r>
    <x v="2"/>
    <x v="0"/>
    <x v="56"/>
    <x v="31"/>
    <n v="95"/>
    <x v="2"/>
    <x v="0"/>
    <n v="41"/>
    <m/>
    <n v="0.55000000000000004"/>
    <x v="0"/>
    <m/>
    <s v="N"/>
    <m/>
    <m/>
    <m/>
    <s v="N"/>
    <m/>
    <m/>
    <m/>
    <m/>
    <m/>
    <m/>
    <m/>
    <m/>
    <m/>
    <m/>
    <m/>
  </r>
  <r>
    <x v="2"/>
    <x v="0"/>
    <x v="56"/>
    <x v="31"/>
    <n v="95"/>
    <x v="2"/>
    <x v="0"/>
    <n v="41"/>
    <m/>
    <n v="0.59"/>
    <x v="0"/>
    <m/>
    <s v="N"/>
    <m/>
    <m/>
    <m/>
    <s v="N"/>
    <m/>
    <m/>
    <m/>
    <m/>
    <m/>
    <m/>
    <m/>
    <m/>
    <m/>
    <m/>
    <m/>
  </r>
  <r>
    <x v="2"/>
    <x v="0"/>
    <x v="56"/>
    <x v="31"/>
    <n v="95"/>
    <x v="2"/>
    <x v="0"/>
    <n v="42"/>
    <m/>
    <n v="0.54"/>
    <x v="0"/>
    <m/>
    <s v="N"/>
    <m/>
    <m/>
    <m/>
    <s v="N"/>
    <m/>
    <m/>
    <m/>
    <m/>
    <m/>
    <m/>
    <m/>
    <m/>
    <m/>
    <m/>
    <m/>
  </r>
  <r>
    <x v="2"/>
    <x v="0"/>
    <x v="56"/>
    <x v="31"/>
    <n v="95"/>
    <x v="2"/>
    <x v="0"/>
    <n v="51"/>
    <m/>
    <n v="0.53"/>
    <x v="0"/>
    <m/>
    <s v="N"/>
    <m/>
    <m/>
    <m/>
    <s v="N"/>
    <m/>
    <m/>
    <m/>
    <m/>
    <m/>
    <m/>
    <m/>
    <m/>
    <m/>
    <m/>
    <m/>
  </r>
  <r>
    <x v="2"/>
    <x v="0"/>
    <x v="56"/>
    <x v="31"/>
    <n v="95"/>
    <x v="2"/>
    <x v="0"/>
    <n v="38"/>
    <m/>
    <n v="0.48"/>
    <x v="0"/>
    <m/>
    <s v="N"/>
    <m/>
    <m/>
    <m/>
    <s v="N"/>
    <m/>
    <m/>
    <m/>
    <m/>
    <m/>
    <m/>
    <m/>
    <m/>
    <m/>
    <m/>
    <m/>
  </r>
  <r>
    <x v="2"/>
    <x v="0"/>
    <x v="56"/>
    <x v="31"/>
    <n v="95"/>
    <x v="0"/>
    <x v="0"/>
    <n v="40"/>
    <m/>
    <n v="0.43"/>
    <x v="0"/>
    <m/>
    <s v="N"/>
    <m/>
    <m/>
    <m/>
    <s v="N"/>
    <m/>
    <m/>
    <m/>
    <m/>
    <m/>
    <m/>
    <m/>
    <m/>
    <m/>
    <m/>
    <m/>
  </r>
  <r>
    <x v="2"/>
    <x v="0"/>
    <x v="56"/>
    <x v="31"/>
    <n v="95"/>
    <x v="0"/>
    <x v="0"/>
    <n v="37"/>
    <m/>
    <n v="0.36"/>
    <x v="0"/>
    <m/>
    <s v="N"/>
    <m/>
    <m/>
    <m/>
    <s v="N"/>
    <m/>
    <m/>
    <m/>
    <m/>
    <m/>
    <m/>
    <m/>
    <m/>
    <m/>
    <m/>
    <m/>
  </r>
  <r>
    <x v="2"/>
    <x v="0"/>
    <x v="56"/>
    <x v="31"/>
    <n v="95"/>
    <x v="1"/>
    <x v="0"/>
    <n v="35"/>
    <m/>
    <n v="0.39"/>
    <x v="0"/>
    <m/>
    <s v="N"/>
    <m/>
    <m/>
    <m/>
    <s v="N"/>
    <m/>
    <m/>
    <m/>
    <m/>
    <m/>
    <m/>
    <m/>
    <m/>
    <m/>
    <m/>
    <m/>
  </r>
  <r>
    <x v="2"/>
    <x v="0"/>
    <x v="56"/>
    <x v="31"/>
    <n v="95"/>
    <x v="1"/>
    <x v="0"/>
    <n v="35"/>
    <m/>
    <n v="0.3"/>
    <x v="0"/>
    <m/>
    <s v="N"/>
    <m/>
    <m/>
    <m/>
    <s v="N"/>
    <m/>
    <m/>
    <m/>
    <m/>
    <m/>
    <m/>
    <m/>
    <m/>
    <m/>
    <m/>
    <m/>
  </r>
  <r>
    <x v="2"/>
    <x v="0"/>
    <x v="56"/>
    <x v="31"/>
    <n v="95"/>
    <x v="1"/>
    <x v="0"/>
    <n v="35"/>
    <m/>
    <n v="0.42"/>
    <x v="0"/>
    <m/>
    <s v="N"/>
    <m/>
    <m/>
    <m/>
    <s v="N"/>
    <m/>
    <m/>
    <m/>
    <m/>
    <m/>
    <m/>
    <m/>
    <m/>
    <m/>
    <m/>
    <m/>
  </r>
  <r>
    <x v="2"/>
    <x v="0"/>
    <x v="56"/>
    <x v="31"/>
    <n v="95"/>
    <x v="1"/>
    <x v="0"/>
    <n v="37"/>
    <m/>
    <n v="0.41"/>
    <x v="0"/>
    <m/>
    <s v="N"/>
    <m/>
    <m/>
    <m/>
    <s v="N"/>
    <m/>
    <m/>
    <m/>
    <m/>
    <m/>
    <m/>
    <m/>
    <m/>
    <m/>
    <m/>
    <m/>
  </r>
  <r>
    <x v="2"/>
    <x v="0"/>
    <x v="56"/>
    <x v="31"/>
    <n v="95"/>
    <x v="1"/>
    <x v="0"/>
    <n v="41"/>
    <m/>
    <n v="0.56999999999999995"/>
    <x v="0"/>
    <m/>
    <s v="N"/>
    <m/>
    <m/>
    <m/>
    <s v="N"/>
    <m/>
    <m/>
    <m/>
    <m/>
    <m/>
    <m/>
    <m/>
    <m/>
    <m/>
    <m/>
    <m/>
  </r>
  <r>
    <x v="2"/>
    <x v="0"/>
    <x v="56"/>
    <x v="31"/>
    <n v="95"/>
    <x v="1"/>
    <x v="0"/>
    <n v="34"/>
    <m/>
    <n v="0.39"/>
    <x v="0"/>
    <m/>
    <s v="N"/>
    <m/>
    <m/>
    <m/>
    <s v="N"/>
    <m/>
    <m/>
    <m/>
    <m/>
    <m/>
    <m/>
    <m/>
    <m/>
    <m/>
    <m/>
    <m/>
  </r>
  <r>
    <x v="2"/>
    <x v="0"/>
    <x v="56"/>
    <x v="31"/>
    <n v="95"/>
    <x v="1"/>
    <x v="0"/>
    <n v="34"/>
    <m/>
    <n v="0.34"/>
    <x v="0"/>
    <m/>
    <s v="N"/>
    <m/>
    <m/>
    <m/>
    <s v="N"/>
    <m/>
    <m/>
    <m/>
    <m/>
    <m/>
    <m/>
    <m/>
    <m/>
    <m/>
    <m/>
    <m/>
  </r>
  <r>
    <x v="2"/>
    <x v="0"/>
    <x v="56"/>
    <x v="31"/>
    <n v="95"/>
    <x v="1"/>
    <x v="0"/>
    <n v="48"/>
    <m/>
    <n v="0.42"/>
    <x v="0"/>
    <m/>
    <s v="N"/>
    <m/>
    <m/>
    <m/>
    <s v="N"/>
    <m/>
    <m/>
    <m/>
    <m/>
    <m/>
    <m/>
    <m/>
    <m/>
    <m/>
    <m/>
    <m/>
  </r>
  <r>
    <x v="2"/>
    <x v="0"/>
    <x v="56"/>
    <x v="31"/>
    <n v="95"/>
    <x v="1"/>
    <x v="0"/>
    <n v="47"/>
    <m/>
    <n v="0.43"/>
    <x v="0"/>
    <m/>
    <s v="N"/>
    <m/>
    <m/>
    <m/>
    <s v="N"/>
    <m/>
    <m/>
    <m/>
    <m/>
    <m/>
    <m/>
    <m/>
    <m/>
    <m/>
    <m/>
    <m/>
  </r>
  <r>
    <x v="2"/>
    <x v="0"/>
    <x v="56"/>
    <x v="31"/>
    <n v="95"/>
    <x v="1"/>
    <x v="0"/>
    <n v="44"/>
    <m/>
    <n v="0.31"/>
    <x v="0"/>
    <m/>
    <s v="N"/>
    <m/>
    <m/>
    <m/>
    <s v="N"/>
    <m/>
    <m/>
    <m/>
    <m/>
    <m/>
    <m/>
    <m/>
    <m/>
    <m/>
    <m/>
    <m/>
  </r>
  <r>
    <x v="2"/>
    <x v="0"/>
    <x v="56"/>
    <x v="31"/>
    <n v="95"/>
    <x v="1"/>
    <x v="0"/>
    <n v="44"/>
    <m/>
    <n v="0.36"/>
    <x v="0"/>
    <m/>
    <s v="N"/>
    <m/>
    <m/>
    <m/>
    <s v="N"/>
    <m/>
    <m/>
    <m/>
    <m/>
    <m/>
    <m/>
    <m/>
    <m/>
    <m/>
    <m/>
    <m/>
  </r>
  <r>
    <x v="2"/>
    <x v="0"/>
    <x v="56"/>
    <x v="31"/>
    <n v="95"/>
    <x v="1"/>
    <x v="0"/>
    <n v="36"/>
    <m/>
    <n v="0.37"/>
    <x v="0"/>
    <m/>
    <s v="N"/>
    <m/>
    <m/>
    <m/>
    <s v="N"/>
    <m/>
    <m/>
    <m/>
    <m/>
    <m/>
    <m/>
    <m/>
    <m/>
    <m/>
    <m/>
    <m/>
  </r>
  <r>
    <x v="2"/>
    <x v="0"/>
    <x v="56"/>
    <x v="31"/>
    <n v="95"/>
    <x v="1"/>
    <x v="0"/>
    <n v="45"/>
    <m/>
    <n v="0.36"/>
    <x v="0"/>
    <m/>
    <s v="N"/>
    <m/>
    <m/>
    <m/>
    <s v="N"/>
    <m/>
    <m/>
    <m/>
    <m/>
    <m/>
    <m/>
    <m/>
    <m/>
    <m/>
    <m/>
    <m/>
  </r>
  <r>
    <x v="2"/>
    <x v="0"/>
    <x v="56"/>
    <x v="31"/>
    <n v="95"/>
    <x v="1"/>
    <x v="0"/>
    <n v="28"/>
    <m/>
    <n v="0.18"/>
    <x v="0"/>
    <m/>
    <s v="N"/>
    <m/>
    <m/>
    <m/>
    <s v="N"/>
    <m/>
    <m/>
    <m/>
    <m/>
    <m/>
    <m/>
    <m/>
    <m/>
    <m/>
    <m/>
    <m/>
  </r>
  <r>
    <x v="2"/>
    <x v="0"/>
    <x v="56"/>
    <x v="31"/>
    <n v="95"/>
    <x v="1"/>
    <x v="0"/>
    <n v="36"/>
    <m/>
    <n v="0.36"/>
    <x v="0"/>
    <m/>
    <s v="N"/>
    <m/>
    <m/>
    <m/>
    <s v="N"/>
    <m/>
    <m/>
    <m/>
    <m/>
    <m/>
    <m/>
    <m/>
    <m/>
    <m/>
    <m/>
    <m/>
  </r>
  <r>
    <x v="2"/>
    <x v="0"/>
    <x v="56"/>
    <x v="31"/>
    <n v="95"/>
    <x v="1"/>
    <x v="1"/>
    <n v="35"/>
    <m/>
    <n v="0.33"/>
    <x v="0"/>
    <m/>
    <s v="N"/>
    <m/>
    <m/>
    <m/>
    <s v="N"/>
    <m/>
    <m/>
    <m/>
    <m/>
    <m/>
    <m/>
    <m/>
    <m/>
    <m/>
    <m/>
    <m/>
  </r>
  <r>
    <x v="2"/>
    <x v="0"/>
    <x v="56"/>
    <x v="31"/>
    <n v="95"/>
    <x v="1"/>
    <x v="0"/>
    <n v="34"/>
    <m/>
    <n v="0.34"/>
    <x v="0"/>
    <m/>
    <s v="N"/>
    <m/>
    <m/>
    <m/>
    <s v="N"/>
    <m/>
    <m/>
    <m/>
    <m/>
    <m/>
    <m/>
    <m/>
    <m/>
    <m/>
    <m/>
    <m/>
  </r>
  <r>
    <x v="2"/>
    <x v="0"/>
    <x v="56"/>
    <x v="31"/>
    <n v="95"/>
    <x v="1"/>
    <x v="0"/>
    <n v="35"/>
    <m/>
    <n v="0.4"/>
    <x v="0"/>
    <m/>
    <s v="N"/>
    <m/>
    <m/>
    <m/>
    <s v="N"/>
    <m/>
    <m/>
    <m/>
    <m/>
    <m/>
    <m/>
    <m/>
    <m/>
    <m/>
    <m/>
    <m/>
  </r>
  <r>
    <x v="2"/>
    <x v="0"/>
    <x v="56"/>
    <x v="31"/>
    <n v="95"/>
    <x v="1"/>
    <x v="0"/>
    <n v="34"/>
    <m/>
    <n v="0.39"/>
    <x v="0"/>
    <m/>
    <s v="N"/>
    <m/>
    <m/>
    <m/>
    <s v="N"/>
    <m/>
    <m/>
    <m/>
    <m/>
    <m/>
    <m/>
    <m/>
    <m/>
    <m/>
    <m/>
    <m/>
  </r>
  <r>
    <x v="2"/>
    <x v="0"/>
    <x v="56"/>
    <x v="31"/>
    <n v="95"/>
    <x v="1"/>
    <x v="0"/>
    <n v="34"/>
    <m/>
    <n v="0.33"/>
    <x v="0"/>
    <m/>
    <s v="N"/>
    <m/>
    <m/>
    <m/>
    <s v="N"/>
    <m/>
    <m/>
    <m/>
    <m/>
    <m/>
    <m/>
    <m/>
    <m/>
    <m/>
    <m/>
    <m/>
  </r>
  <r>
    <x v="2"/>
    <x v="0"/>
    <x v="56"/>
    <x v="31"/>
    <n v="95"/>
    <x v="1"/>
    <x v="0"/>
    <n v="33"/>
    <m/>
    <n v="0.35"/>
    <x v="0"/>
    <m/>
    <s v="N"/>
    <m/>
    <m/>
    <m/>
    <s v="N"/>
    <m/>
    <m/>
    <m/>
    <m/>
    <m/>
    <m/>
    <m/>
    <m/>
    <m/>
    <m/>
    <m/>
  </r>
  <r>
    <x v="2"/>
    <x v="0"/>
    <x v="56"/>
    <x v="31"/>
    <n v="95"/>
    <x v="1"/>
    <x v="0"/>
    <n v="37"/>
    <m/>
    <n v="0.4"/>
    <x v="0"/>
    <m/>
    <s v="N"/>
    <m/>
    <m/>
    <m/>
    <s v="N"/>
    <m/>
    <m/>
    <m/>
    <m/>
    <m/>
    <m/>
    <m/>
    <m/>
    <m/>
    <m/>
    <m/>
  </r>
  <r>
    <x v="2"/>
    <x v="0"/>
    <x v="56"/>
    <x v="31"/>
    <n v="95"/>
    <x v="1"/>
    <x v="0"/>
    <n v="35"/>
    <m/>
    <n v="0.38"/>
    <x v="0"/>
    <m/>
    <s v="N"/>
    <m/>
    <m/>
    <m/>
    <s v="N"/>
    <m/>
    <m/>
    <m/>
    <m/>
    <m/>
    <m/>
    <m/>
    <m/>
    <m/>
    <m/>
    <m/>
  </r>
  <r>
    <x v="2"/>
    <x v="0"/>
    <x v="56"/>
    <x v="31"/>
    <n v="95"/>
    <x v="1"/>
    <x v="0"/>
    <n v="30"/>
    <m/>
    <n v="0.18"/>
    <x v="0"/>
    <m/>
    <s v="N"/>
    <m/>
    <m/>
    <m/>
    <s v="N"/>
    <m/>
    <m/>
    <m/>
    <m/>
    <m/>
    <m/>
    <m/>
    <m/>
    <m/>
    <m/>
    <m/>
  </r>
  <r>
    <x v="2"/>
    <x v="0"/>
    <x v="56"/>
    <x v="31"/>
    <n v="95"/>
    <x v="1"/>
    <x v="0"/>
    <n v="37"/>
    <m/>
    <n v="0.37"/>
    <x v="0"/>
    <m/>
    <s v="N"/>
    <m/>
    <m/>
    <m/>
    <s v="N"/>
    <m/>
    <m/>
    <m/>
    <m/>
    <m/>
    <m/>
    <m/>
    <m/>
    <m/>
    <m/>
    <m/>
  </r>
  <r>
    <x v="2"/>
    <x v="0"/>
    <x v="56"/>
    <x v="31"/>
    <n v="95"/>
    <x v="1"/>
    <x v="0"/>
    <n v="36"/>
    <m/>
    <n v="0.36"/>
    <x v="0"/>
    <m/>
    <s v="N"/>
    <m/>
    <m/>
    <m/>
    <s v="N"/>
    <m/>
    <m/>
    <m/>
    <m/>
    <m/>
    <m/>
    <m/>
    <m/>
    <m/>
    <m/>
    <m/>
  </r>
  <r>
    <x v="2"/>
    <x v="0"/>
    <x v="56"/>
    <x v="31"/>
    <n v="95"/>
    <x v="1"/>
    <x v="0"/>
    <n v="39"/>
    <m/>
    <n v="0.43"/>
    <x v="0"/>
    <m/>
    <s v="N"/>
    <m/>
    <m/>
    <m/>
    <s v="N"/>
    <m/>
    <m/>
    <m/>
    <m/>
    <m/>
    <m/>
    <m/>
    <m/>
    <m/>
    <m/>
    <m/>
  </r>
  <r>
    <x v="2"/>
    <x v="0"/>
    <x v="56"/>
    <x v="31"/>
    <n v="95"/>
    <x v="1"/>
    <x v="0"/>
    <n v="32"/>
    <m/>
    <n v="0.25"/>
    <x v="0"/>
    <m/>
    <s v="N"/>
    <m/>
    <m/>
    <m/>
    <s v="N"/>
    <m/>
    <m/>
    <m/>
    <m/>
    <m/>
    <m/>
    <m/>
    <m/>
    <m/>
    <m/>
    <m/>
  </r>
  <r>
    <x v="2"/>
    <x v="0"/>
    <x v="56"/>
    <x v="31"/>
    <n v="95"/>
    <x v="1"/>
    <x v="0"/>
    <n v="36"/>
    <m/>
    <n v="0.35"/>
    <x v="0"/>
    <m/>
    <s v="N"/>
    <m/>
    <m/>
    <m/>
    <s v="N"/>
    <m/>
    <m/>
    <m/>
    <m/>
    <m/>
    <m/>
    <m/>
    <m/>
    <m/>
    <m/>
    <m/>
  </r>
  <r>
    <x v="2"/>
    <x v="0"/>
    <x v="56"/>
    <x v="31"/>
    <n v="95"/>
    <x v="1"/>
    <x v="0"/>
    <n v="31"/>
    <m/>
    <n v="0.2"/>
    <x v="0"/>
    <m/>
    <s v="N"/>
    <m/>
    <m/>
    <m/>
    <s v="N"/>
    <m/>
    <m/>
    <m/>
    <m/>
    <m/>
    <m/>
    <m/>
    <m/>
    <m/>
    <m/>
    <m/>
  </r>
  <r>
    <x v="2"/>
    <x v="0"/>
    <x v="56"/>
    <x v="31"/>
    <n v="95"/>
    <x v="1"/>
    <x v="1"/>
    <n v="90"/>
    <m/>
    <n v="7.95"/>
    <x v="0"/>
    <m/>
    <s v="N"/>
    <m/>
    <m/>
    <m/>
    <s v="N"/>
    <m/>
    <m/>
    <m/>
    <m/>
    <m/>
    <m/>
    <m/>
    <m/>
    <m/>
    <m/>
    <m/>
  </r>
  <r>
    <x v="2"/>
    <x v="0"/>
    <x v="56"/>
    <x v="31"/>
    <n v="95"/>
    <x v="1"/>
    <x v="1"/>
    <n v="73"/>
    <m/>
    <n v="4.22"/>
    <x v="0"/>
    <m/>
    <s v="N"/>
    <m/>
    <m/>
    <m/>
    <s v="N"/>
    <m/>
    <m/>
    <m/>
    <m/>
    <m/>
    <m/>
    <m/>
    <m/>
    <m/>
    <m/>
    <m/>
  </r>
  <r>
    <x v="2"/>
    <x v="0"/>
    <x v="56"/>
    <x v="31"/>
    <n v="95"/>
    <x v="1"/>
    <x v="1"/>
    <n v="69"/>
    <m/>
    <n v="3.25"/>
    <x v="0"/>
    <m/>
    <s v="N"/>
    <m/>
    <m/>
    <m/>
    <s v="N"/>
    <m/>
    <m/>
    <m/>
    <m/>
    <m/>
    <m/>
    <m/>
    <m/>
    <m/>
    <m/>
    <m/>
  </r>
  <r>
    <x v="2"/>
    <x v="0"/>
    <x v="99"/>
    <x v="52"/>
    <n v="102"/>
    <x v="2"/>
    <x v="0"/>
    <n v="38"/>
    <n v="3"/>
    <n v="0.42"/>
    <x v="0"/>
    <m/>
    <s v="N"/>
    <s v="SJF24-04-11-08"/>
    <m/>
    <m/>
    <s v="Y"/>
    <m/>
    <m/>
    <m/>
    <m/>
    <m/>
    <m/>
    <m/>
    <m/>
    <m/>
    <m/>
    <s v="Format changed to match. See QC file."/>
  </r>
  <r>
    <x v="2"/>
    <x v="0"/>
    <x v="99"/>
    <x v="52"/>
    <n v="102"/>
    <x v="2"/>
    <x v="0"/>
    <n v="38"/>
    <n v="3"/>
    <n v="0.45"/>
    <x v="0"/>
    <m/>
    <s v="N"/>
    <s v="SJF24-04-11-09"/>
    <m/>
    <s v="SJF24-04-11-09"/>
    <s v="Y"/>
    <m/>
    <m/>
    <m/>
    <m/>
    <m/>
    <m/>
    <m/>
    <m/>
    <m/>
    <m/>
    <s v="Format changed to match. See QC file."/>
  </r>
  <r>
    <x v="2"/>
    <x v="0"/>
    <x v="99"/>
    <x v="52"/>
    <n v="102"/>
    <x v="2"/>
    <x v="0"/>
    <n v="40"/>
    <n v="3.1"/>
    <n v="0.56000000000000005"/>
    <x v="0"/>
    <m/>
    <s v="N"/>
    <s v="SJF24-04-11-10"/>
    <m/>
    <s v="SJF24-04-11-10"/>
    <s v="Y"/>
    <m/>
    <m/>
    <m/>
    <m/>
    <m/>
    <m/>
    <m/>
    <m/>
    <m/>
    <m/>
    <s v="Format changed to match. See QC file."/>
  </r>
  <r>
    <x v="2"/>
    <x v="0"/>
    <x v="99"/>
    <x v="52"/>
    <n v="102"/>
    <x v="2"/>
    <x v="0"/>
    <n v="36"/>
    <n v="2.9"/>
    <n v="0.38"/>
    <x v="0"/>
    <m/>
    <s v="N"/>
    <s v="SJF24-04-11-11"/>
    <m/>
    <s v="SJF24-04-11-11"/>
    <s v="Y"/>
    <m/>
    <m/>
    <m/>
    <m/>
    <m/>
    <m/>
    <m/>
    <m/>
    <m/>
    <m/>
    <s v="Format changed to match. See QC file."/>
  </r>
  <r>
    <x v="2"/>
    <x v="0"/>
    <x v="100"/>
    <x v="53"/>
    <n v="128"/>
    <x v="2"/>
    <x v="0"/>
    <n v="47"/>
    <n v="9"/>
    <n v="0.89"/>
    <x v="0"/>
    <m/>
    <s v="N"/>
    <s v="SJF24-05-07-01"/>
    <m/>
    <s v="SJF24-05-07-01"/>
    <s v="Y"/>
    <m/>
    <m/>
    <m/>
    <m/>
    <m/>
    <m/>
    <m/>
    <m/>
    <m/>
    <m/>
    <s v="Format changed to match. See QC file."/>
  </r>
  <r>
    <x v="2"/>
    <x v="0"/>
    <x v="101"/>
    <x v="54"/>
    <n v="138"/>
    <x v="2"/>
    <x v="0"/>
    <n v="59"/>
    <m/>
    <n v="2.2999999999999998"/>
    <x v="0"/>
    <m/>
    <s v="N"/>
    <s v="SJF24-05-17-01"/>
    <m/>
    <s v="SJF24-05-17-01"/>
    <s v="Y"/>
    <m/>
    <m/>
    <m/>
    <m/>
    <m/>
    <m/>
    <m/>
    <m/>
    <m/>
    <m/>
    <s v="Format changed to match. See QC file."/>
  </r>
  <r>
    <x v="2"/>
    <x v="0"/>
    <x v="102"/>
    <x v="55"/>
    <n v="149"/>
    <x v="2"/>
    <x v="0"/>
    <n v="67"/>
    <m/>
    <n v="3.35"/>
    <x v="0"/>
    <m/>
    <s v="N"/>
    <s v="SJF24-05-28-01"/>
    <m/>
    <s v="SJF24-05-28-01"/>
    <s v="Y"/>
    <m/>
    <m/>
    <m/>
    <m/>
    <m/>
    <m/>
    <m/>
    <m/>
    <m/>
    <m/>
    <s v="Four lethal were dissected from this date but I am not sure which entry thy belong to."/>
  </r>
  <r>
    <x v="2"/>
    <x v="0"/>
    <x v="102"/>
    <x v="55"/>
    <n v="149"/>
    <x v="2"/>
    <x v="0"/>
    <n v="64"/>
    <m/>
    <n v="2.96"/>
    <x v="0"/>
    <m/>
    <s v="N"/>
    <s v="SJF24-05-28-02"/>
    <m/>
    <s v="SJF24-05-28-02"/>
    <s v="Y"/>
    <m/>
    <m/>
    <m/>
    <m/>
    <m/>
    <m/>
    <m/>
    <m/>
    <m/>
    <m/>
    <s v="Four lethal were dissected from this date but I am not sure which entry thy belong to."/>
  </r>
  <r>
    <x v="2"/>
    <x v="0"/>
    <x v="102"/>
    <x v="55"/>
    <n v="149"/>
    <x v="2"/>
    <x v="0"/>
    <n v="62"/>
    <m/>
    <n v="2.59"/>
    <x v="0"/>
    <m/>
    <s v="N"/>
    <s v="SJF24-05-28-03"/>
    <m/>
    <s v="SJF24-05-28-03"/>
    <s v="Y"/>
    <m/>
    <m/>
    <m/>
    <m/>
    <m/>
    <m/>
    <m/>
    <m/>
    <m/>
    <m/>
    <s v="Four lethal were dissected from this date but I am not sure which entry thy belong to."/>
  </r>
  <r>
    <x v="2"/>
    <x v="0"/>
    <x v="102"/>
    <x v="55"/>
    <n v="149"/>
    <x v="2"/>
    <x v="0"/>
    <n v="65"/>
    <m/>
    <n v="3.2"/>
    <x v="0"/>
    <m/>
    <s v="N"/>
    <s v="SJF24-05-28-04"/>
    <m/>
    <s v="SJF24-05-28-04"/>
    <s v="Y"/>
    <m/>
    <m/>
    <m/>
    <m/>
    <m/>
    <m/>
    <m/>
    <m/>
    <m/>
    <m/>
    <s v="Four lethal were dissected from this date but I am not sure which entry thy belong to."/>
  </r>
  <r>
    <x v="1"/>
    <x v="3"/>
    <x v="103"/>
    <x v="56"/>
    <n v="58"/>
    <x v="2"/>
    <x v="0"/>
    <n v="43"/>
    <n v="16"/>
    <n v="0.56000000000000005"/>
    <x v="0"/>
    <m/>
    <m/>
    <s v="SJF25-02-27-03"/>
    <m/>
    <m/>
    <s v="Y"/>
    <m/>
    <m/>
    <m/>
    <m/>
    <m/>
    <m/>
    <m/>
    <m/>
    <m/>
    <m/>
    <m/>
  </r>
  <r>
    <x v="1"/>
    <x v="3"/>
    <x v="103"/>
    <x v="56"/>
    <n v="58"/>
    <x v="2"/>
    <x v="0"/>
    <n v="44"/>
    <n v="17"/>
    <n v="0.54"/>
    <x v="0"/>
    <m/>
    <m/>
    <s v="SJF25-02-27-07"/>
    <m/>
    <m/>
    <s v="Y"/>
    <m/>
    <m/>
    <m/>
    <m/>
    <m/>
    <m/>
    <m/>
    <m/>
    <m/>
    <m/>
    <m/>
  </r>
  <r>
    <x v="1"/>
    <x v="3"/>
    <x v="104"/>
    <x v="57"/>
    <n v="65"/>
    <x v="2"/>
    <x v="0"/>
    <n v="41"/>
    <n v="6"/>
    <n v="0.57999999999999996"/>
    <x v="0"/>
    <m/>
    <m/>
    <s v="SJF25-03-06-01"/>
    <m/>
    <m/>
    <s v="Y"/>
    <m/>
    <m/>
    <m/>
    <m/>
    <m/>
    <m/>
    <m/>
    <m/>
    <m/>
    <m/>
    <m/>
  </r>
  <r>
    <x v="1"/>
    <x v="3"/>
    <x v="104"/>
    <x v="57"/>
    <n v="65"/>
    <x v="2"/>
    <x v="0"/>
    <n v="37"/>
    <n v="6"/>
    <n v="0.42"/>
    <x v="0"/>
    <m/>
    <m/>
    <s v="SJF25-03-06-02"/>
    <m/>
    <m/>
    <s v="Y"/>
    <m/>
    <m/>
    <m/>
    <m/>
    <m/>
    <m/>
    <m/>
    <m/>
    <m/>
    <m/>
    <m/>
  </r>
  <r>
    <x v="1"/>
    <x v="3"/>
    <x v="104"/>
    <x v="57"/>
    <n v="65"/>
    <x v="2"/>
    <x v="0"/>
    <n v="39"/>
    <n v="7"/>
    <n v="0.56999999999999995"/>
    <x v="0"/>
    <m/>
    <m/>
    <s v="SJF25-03-06-03"/>
    <m/>
    <m/>
    <s v="Y"/>
    <m/>
    <m/>
    <m/>
    <m/>
    <m/>
    <m/>
    <m/>
    <m/>
    <m/>
    <m/>
    <m/>
  </r>
  <r>
    <x v="1"/>
    <x v="3"/>
    <x v="104"/>
    <x v="57"/>
    <n v="65"/>
    <x v="2"/>
    <x v="0"/>
    <n v="39"/>
    <n v="7"/>
    <n v="0.55000000000000004"/>
    <x v="0"/>
    <m/>
    <m/>
    <s v="SJF25-03-06-04"/>
    <m/>
    <m/>
    <s v="Y"/>
    <m/>
    <m/>
    <m/>
    <m/>
    <m/>
    <m/>
    <m/>
    <m/>
    <m/>
    <m/>
    <m/>
  </r>
  <r>
    <x v="1"/>
    <x v="3"/>
    <x v="104"/>
    <x v="57"/>
    <n v="65"/>
    <x v="2"/>
    <x v="0"/>
    <n v="39"/>
    <n v="8"/>
    <n v="0.65"/>
    <x v="0"/>
    <m/>
    <m/>
    <s v="SJF25-03-06-05"/>
    <m/>
    <m/>
    <s v="Y"/>
    <m/>
    <m/>
    <m/>
    <m/>
    <m/>
    <m/>
    <m/>
    <m/>
    <m/>
    <m/>
    <m/>
  </r>
  <r>
    <x v="1"/>
    <x v="3"/>
    <x v="104"/>
    <x v="57"/>
    <n v="65"/>
    <x v="2"/>
    <x v="0"/>
    <n v="35"/>
    <n v="4"/>
    <n v="0.33"/>
    <x v="0"/>
    <m/>
    <m/>
    <s v="SJF25-03-06-06"/>
    <m/>
    <m/>
    <s v="Y"/>
    <m/>
    <m/>
    <m/>
    <m/>
    <m/>
    <m/>
    <m/>
    <m/>
    <m/>
    <m/>
    <s v="Fish lethal ID duplicated on original field notes (SJF25-03-06-05)"/>
  </r>
  <r>
    <x v="1"/>
    <x v="3"/>
    <x v="105"/>
    <x v="58"/>
    <n v="122"/>
    <x v="2"/>
    <x v="0"/>
    <n v="54"/>
    <n v="10"/>
    <n v="1.24"/>
    <x v="0"/>
    <m/>
    <m/>
    <s v="SJF25-05-02-01"/>
    <m/>
    <m/>
    <s v="Y"/>
    <m/>
    <m/>
    <m/>
    <m/>
    <m/>
    <m/>
    <m/>
    <m/>
    <m/>
    <m/>
    <m/>
  </r>
  <r>
    <x v="1"/>
    <x v="3"/>
    <x v="105"/>
    <x v="58"/>
    <n v="122"/>
    <x v="2"/>
    <x v="0"/>
    <n v="56"/>
    <m/>
    <n v="1.41"/>
    <x v="0"/>
    <m/>
    <m/>
    <s v="SJF25-05-02-02"/>
    <m/>
    <m/>
    <s v="Y"/>
    <m/>
    <m/>
    <m/>
    <m/>
    <m/>
    <m/>
    <m/>
    <m/>
    <m/>
    <m/>
    <m/>
  </r>
  <r>
    <x v="2"/>
    <x v="0"/>
    <x v="57"/>
    <x v="32"/>
    <n v="96"/>
    <x v="1"/>
    <x v="1"/>
    <n v="102"/>
    <m/>
    <n v="10.78"/>
    <x v="0"/>
    <m/>
    <s v="N"/>
    <m/>
    <m/>
    <m/>
    <s v="N"/>
    <m/>
    <m/>
    <m/>
    <m/>
    <m/>
    <m/>
    <m/>
    <m/>
    <m/>
    <m/>
    <m/>
  </r>
  <r>
    <x v="2"/>
    <x v="0"/>
    <x v="57"/>
    <x v="32"/>
    <n v="96"/>
    <x v="1"/>
    <x v="0"/>
    <n v="63"/>
    <m/>
    <n v="2.54"/>
    <x v="0"/>
    <m/>
    <s v="N"/>
    <m/>
    <m/>
    <m/>
    <s v="N"/>
    <m/>
    <m/>
    <m/>
    <m/>
    <m/>
    <m/>
    <m/>
    <m/>
    <m/>
    <m/>
    <m/>
  </r>
  <r>
    <x v="2"/>
    <x v="0"/>
    <x v="57"/>
    <x v="32"/>
    <n v="96"/>
    <x v="1"/>
    <x v="0"/>
    <n v="35"/>
    <m/>
    <n v="0.38"/>
    <x v="0"/>
    <m/>
    <s v="N"/>
    <m/>
    <m/>
    <m/>
    <s v="N"/>
    <m/>
    <m/>
    <m/>
    <m/>
    <m/>
    <m/>
    <m/>
    <m/>
    <m/>
    <m/>
    <m/>
  </r>
  <r>
    <x v="2"/>
    <x v="0"/>
    <x v="57"/>
    <x v="32"/>
    <n v="96"/>
    <x v="1"/>
    <x v="0"/>
    <n v="36"/>
    <m/>
    <n v="0.38"/>
    <x v="0"/>
    <m/>
    <s v="N"/>
    <m/>
    <m/>
    <m/>
    <s v="N"/>
    <m/>
    <m/>
    <m/>
    <m/>
    <m/>
    <m/>
    <m/>
    <m/>
    <m/>
    <m/>
    <m/>
  </r>
  <r>
    <x v="2"/>
    <x v="0"/>
    <x v="57"/>
    <x v="32"/>
    <n v="96"/>
    <x v="1"/>
    <x v="0"/>
    <n v="32"/>
    <m/>
    <n v="0.28999999999999998"/>
    <x v="0"/>
    <m/>
    <s v="N"/>
    <m/>
    <m/>
    <m/>
    <s v="N"/>
    <m/>
    <m/>
    <m/>
    <m/>
    <m/>
    <m/>
    <m/>
    <m/>
    <m/>
    <m/>
    <m/>
  </r>
  <r>
    <x v="2"/>
    <x v="0"/>
    <x v="57"/>
    <x v="32"/>
    <n v="96"/>
    <x v="1"/>
    <x v="0"/>
    <n v="35"/>
    <m/>
    <n v="0.34"/>
    <x v="0"/>
    <m/>
    <s v="N"/>
    <m/>
    <m/>
    <m/>
    <s v="N"/>
    <m/>
    <m/>
    <m/>
    <m/>
    <m/>
    <m/>
    <m/>
    <m/>
    <m/>
    <m/>
    <m/>
  </r>
  <r>
    <x v="2"/>
    <x v="0"/>
    <x v="57"/>
    <x v="32"/>
    <n v="96"/>
    <x v="1"/>
    <x v="0"/>
    <n v="21"/>
    <m/>
    <n v="0.23"/>
    <x v="0"/>
    <m/>
    <s v="N"/>
    <m/>
    <m/>
    <m/>
    <s v="N"/>
    <m/>
    <m/>
    <m/>
    <m/>
    <m/>
    <m/>
    <m/>
    <m/>
    <m/>
    <m/>
    <m/>
  </r>
  <r>
    <x v="2"/>
    <x v="0"/>
    <x v="57"/>
    <x v="32"/>
    <n v="96"/>
    <x v="1"/>
    <x v="0"/>
    <n v="34"/>
    <m/>
    <n v="0.33"/>
    <x v="0"/>
    <m/>
    <s v="N"/>
    <m/>
    <m/>
    <m/>
    <s v="N"/>
    <m/>
    <m/>
    <m/>
    <m/>
    <m/>
    <m/>
    <m/>
    <m/>
    <m/>
    <m/>
    <m/>
  </r>
  <r>
    <x v="2"/>
    <x v="0"/>
    <x v="57"/>
    <x v="32"/>
    <n v="96"/>
    <x v="1"/>
    <x v="0"/>
    <n v="36"/>
    <m/>
    <n v="0.43"/>
    <x v="0"/>
    <m/>
    <s v="N"/>
    <m/>
    <m/>
    <m/>
    <s v="N"/>
    <m/>
    <m/>
    <m/>
    <m/>
    <m/>
    <m/>
    <m/>
    <m/>
    <m/>
    <m/>
    <m/>
  </r>
  <r>
    <x v="2"/>
    <x v="0"/>
    <x v="57"/>
    <x v="32"/>
    <n v="96"/>
    <x v="1"/>
    <x v="0"/>
    <n v="36"/>
    <m/>
    <n v="0.39"/>
    <x v="0"/>
    <m/>
    <s v="N"/>
    <m/>
    <m/>
    <m/>
    <s v="N"/>
    <m/>
    <m/>
    <m/>
    <m/>
    <m/>
    <m/>
    <m/>
    <m/>
    <m/>
    <m/>
    <m/>
  </r>
  <r>
    <x v="2"/>
    <x v="0"/>
    <x v="57"/>
    <x v="32"/>
    <n v="96"/>
    <x v="1"/>
    <x v="0"/>
    <n v="37"/>
    <m/>
    <n v="0.46"/>
    <x v="0"/>
    <m/>
    <s v="N"/>
    <m/>
    <m/>
    <m/>
    <s v="N"/>
    <m/>
    <m/>
    <m/>
    <m/>
    <m/>
    <m/>
    <m/>
    <m/>
    <m/>
    <m/>
    <m/>
  </r>
  <r>
    <x v="2"/>
    <x v="0"/>
    <x v="57"/>
    <x v="32"/>
    <n v="96"/>
    <x v="1"/>
    <x v="0"/>
    <n v="34"/>
    <m/>
    <n v="0.3"/>
    <x v="0"/>
    <m/>
    <s v="N"/>
    <m/>
    <m/>
    <m/>
    <s v="N"/>
    <m/>
    <m/>
    <m/>
    <m/>
    <m/>
    <m/>
    <m/>
    <m/>
    <m/>
    <m/>
    <m/>
  </r>
  <r>
    <x v="2"/>
    <x v="0"/>
    <x v="57"/>
    <x v="32"/>
    <n v="96"/>
    <x v="1"/>
    <x v="0"/>
    <n v="34"/>
    <m/>
    <n v="0.32"/>
    <x v="0"/>
    <m/>
    <s v="N"/>
    <m/>
    <m/>
    <m/>
    <s v="N"/>
    <m/>
    <m/>
    <m/>
    <m/>
    <m/>
    <m/>
    <m/>
    <m/>
    <m/>
    <m/>
    <m/>
  </r>
  <r>
    <x v="2"/>
    <x v="0"/>
    <x v="57"/>
    <x v="32"/>
    <n v="96"/>
    <x v="1"/>
    <x v="0"/>
    <n v="37"/>
    <m/>
    <n v="0.44"/>
    <x v="0"/>
    <m/>
    <s v="N"/>
    <m/>
    <m/>
    <m/>
    <s v="N"/>
    <m/>
    <m/>
    <m/>
    <m/>
    <m/>
    <m/>
    <m/>
    <m/>
    <m/>
    <m/>
    <m/>
  </r>
  <r>
    <x v="2"/>
    <x v="0"/>
    <x v="57"/>
    <x v="32"/>
    <n v="96"/>
    <x v="1"/>
    <x v="0"/>
    <n v="35"/>
    <m/>
    <n v="0.39"/>
    <x v="0"/>
    <m/>
    <s v="N"/>
    <m/>
    <m/>
    <m/>
    <s v="N"/>
    <m/>
    <m/>
    <m/>
    <m/>
    <m/>
    <m/>
    <m/>
    <m/>
    <m/>
    <m/>
    <m/>
  </r>
  <r>
    <x v="2"/>
    <x v="0"/>
    <x v="57"/>
    <x v="32"/>
    <n v="96"/>
    <x v="1"/>
    <x v="0"/>
    <n v="37"/>
    <m/>
    <n v="0.38"/>
    <x v="0"/>
    <m/>
    <s v="N"/>
    <m/>
    <m/>
    <m/>
    <s v="N"/>
    <m/>
    <m/>
    <m/>
    <m/>
    <m/>
    <m/>
    <m/>
    <m/>
    <m/>
    <m/>
    <m/>
  </r>
  <r>
    <x v="2"/>
    <x v="0"/>
    <x v="57"/>
    <x v="32"/>
    <n v="96"/>
    <x v="1"/>
    <x v="0"/>
    <n v="35"/>
    <m/>
    <n v="0.31"/>
    <x v="0"/>
    <m/>
    <s v="N"/>
    <m/>
    <m/>
    <m/>
    <s v="N"/>
    <m/>
    <m/>
    <m/>
    <m/>
    <m/>
    <m/>
    <m/>
    <m/>
    <m/>
    <m/>
    <m/>
  </r>
  <r>
    <x v="2"/>
    <x v="0"/>
    <x v="57"/>
    <x v="32"/>
    <n v="96"/>
    <x v="1"/>
    <x v="0"/>
    <n v="36"/>
    <m/>
    <n v="0.41"/>
    <x v="0"/>
    <m/>
    <s v="N"/>
    <m/>
    <m/>
    <m/>
    <s v="N"/>
    <m/>
    <m/>
    <m/>
    <m/>
    <m/>
    <m/>
    <m/>
    <m/>
    <m/>
    <m/>
    <m/>
  </r>
  <r>
    <x v="2"/>
    <x v="0"/>
    <x v="57"/>
    <x v="32"/>
    <n v="96"/>
    <x v="1"/>
    <x v="0"/>
    <n v="34"/>
    <m/>
    <n v="0.31"/>
    <x v="0"/>
    <m/>
    <s v="N"/>
    <m/>
    <m/>
    <m/>
    <s v="N"/>
    <m/>
    <m/>
    <m/>
    <m/>
    <m/>
    <m/>
    <m/>
    <m/>
    <m/>
    <m/>
    <m/>
  </r>
  <r>
    <x v="2"/>
    <x v="0"/>
    <x v="57"/>
    <x v="32"/>
    <n v="96"/>
    <x v="1"/>
    <x v="0"/>
    <n v="32"/>
    <m/>
    <n v="0.28000000000000003"/>
    <x v="0"/>
    <m/>
    <s v="N"/>
    <m/>
    <m/>
    <m/>
    <s v="N"/>
    <m/>
    <m/>
    <m/>
    <m/>
    <m/>
    <m/>
    <m/>
    <m/>
    <m/>
    <m/>
    <m/>
  </r>
  <r>
    <x v="2"/>
    <x v="0"/>
    <x v="57"/>
    <x v="32"/>
    <n v="96"/>
    <x v="1"/>
    <x v="0"/>
    <n v="34"/>
    <m/>
    <n v="0.31"/>
    <x v="0"/>
    <m/>
    <s v="N"/>
    <m/>
    <m/>
    <m/>
    <s v="N"/>
    <m/>
    <m/>
    <m/>
    <m/>
    <m/>
    <m/>
    <m/>
    <m/>
    <m/>
    <m/>
    <m/>
  </r>
  <r>
    <x v="2"/>
    <x v="0"/>
    <x v="57"/>
    <x v="32"/>
    <n v="96"/>
    <x v="1"/>
    <x v="0"/>
    <n v="36"/>
    <m/>
    <n v="0.41"/>
    <x v="0"/>
    <m/>
    <s v="N"/>
    <m/>
    <m/>
    <m/>
    <s v="N"/>
    <m/>
    <m/>
    <m/>
    <m/>
    <m/>
    <m/>
    <m/>
    <m/>
    <m/>
    <m/>
    <m/>
  </r>
  <r>
    <x v="2"/>
    <x v="0"/>
    <x v="57"/>
    <x v="32"/>
    <n v="96"/>
    <x v="1"/>
    <x v="0"/>
    <n v="34"/>
    <m/>
    <n v="0.35"/>
    <x v="0"/>
    <m/>
    <s v="N"/>
    <m/>
    <m/>
    <m/>
    <s v="N"/>
    <m/>
    <m/>
    <m/>
    <m/>
    <m/>
    <m/>
    <m/>
    <m/>
    <m/>
    <m/>
    <m/>
  </r>
  <r>
    <x v="2"/>
    <x v="0"/>
    <x v="57"/>
    <x v="32"/>
    <n v="96"/>
    <x v="1"/>
    <x v="0"/>
    <n v="34"/>
    <m/>
    <n v="0.35"/>
    <x v="0"/>
    <m/>
    <s v="N"/>
    <m/>
    <m/>
    <m/>
    <s v="N"/>
    <m/>
    <m/>
    <m/>
    <m/>
    <m/>
    <m/>
    <m/>
    <m/>
    <m/>
    <m/>
    <m/>
  </r>
  <r>
    <x v="2"/>
    <x v="0"/>
    <x v="57"/>
    <x v="32"/>
    <n v="96"/>
    <x v="1"/>
    <x v="0"/>
    <n v="32"/>
    <m/>
    <n v="0.26"/>
    <x v="0"/>
    <m/>
    <s v="N"/>
    <m/>
    <m/>
    <m/>
    <s v="N"/>
    <m/>
    <m/>
    <m/>
    <m/>
    <m/>
    <m/>
    <m/>
    <m/>
    <m/>
    <m/>
    <m/>
  </r>
  <r>
    <x v="2"/>
    <x v="0"/>
    <x v="57"/>
    <x v="32"/>
    <n v="96"/>
    <x v="1"/>
    <x v="0"/>
    <n v="33"/>
    <m/>
    <n v="0.33"/>
    <x v="0"/>
    <m/>
    <s v="N"/>
    <m/>
    <m/>
    <m/>
    <s v="N"/>
    <m/>
    <m/>
    <m/>
    <m/>
    <m/>
    <m/>
    <m/>
    <m/>
    <m/>
    <m/>
    <m/>
  </r>
  <r>
    <x v="2"/>
    <x v="0"/>
    <x v="57"/>
    <x v="32"/>
    <n v="96"/>
    <x v="1"/>
    <x v="0"/>
    <n v="36"/>
    <m/>
    <n v="0.38"/>
    <x v="0"/>
    <m/>
    <s v="N"/>
    <m/>
    <m/>
    <m/>
    <s v="N"/>
    <m/>
    <m/>
    <m/>
    <m/>
    <m/>
    <m/>
    <m/>
    <m/>
    <m/>
    <m/>
    <m/>
  </r>
  <r>
    <x v="2"/>
    <x v="0"/>
    <x v="57"/>
    <x v="32"/>
    <n v="96"/>
    <x v="1"/>
    <x v="0"/>
    <n v="34"/>
    <m/>
    <n v="0.33"/>
    <x v="0"/>
    <m/>
    <s v="N"/>
    <m/>
    <m/>
    <m/>
    <s v="N"/>
    <m/>
    <m/>
    <m/>
    <m/>
    <m/>
    <m/>
    <m/>
    <m/>
    <m/>
    <m/>
    <m/>
  </r>
  <r>
    <x v="2"/>
    <x v="0"/>
    <x v="57"/>
    <x v="32"/>
    <n v="96"/>
    <x v="1"/>
    <x v="0"/>
    <n v="34"/>
    <m/>
    <n v="0.28999999999999998"/>
    <x v="0"/>
    <m/>
    <s v="N"/>
    <m/>
    <m/>
    <m/>
    <s v="N"/>
    <m/>
    <m/>
    <m/>
    <m/>
    <m/>
    <m/>
    <m/>
    <m/>
    <m/>
    <m/>
    <m/>
  </r>
  <r>
    <x v="2"/>
    <x v="0"/>
    <x v="57"/>
    <x v="32"/>
    <n v="96"/>
    <x v="1"/>
    <x v="0"/>
    <n v="34"/>
    <m/>
    <n v="0.47"/>
    <x v="0"/>
    <m/>
    <s v="N"/>
    <m/>
    <m/>
    <m/>
    <s v="N"/>
    <m/>
    <m/>
    <m/>
    <m/>
    <m/>
    <m/>
    <m/>
    <m/>
    <m/>
    <m/>
    <m/>
  </r>
  <r>
    <x v="2"/>
    <x v="0"/>
    <x v="57"/>
    <x v="32"/>
    <n v="96"/>
    <x v="1"/>
    <x v="0"/>
    <n v="37"/>
    <m/>
    <n v="0.48"/>
    <x v="0"/>
    <m/>
    <s v="N"/>
    <m/>
    <m/>
    <m/>
    <s v="N"/>
    <m/>
    <m/>
    <m/>
    <m/>
    <m/>
    <m/>
    <m/>
    <m/>
    <m/>
    <m/>
    <m/>
  </r>
  <r>
    <x v="2"/>
    <x v="0"/>
    <x v="57"/>
    <x v="32"/>
    <n v="96"/>
    <x v="1"/>
    <x v="0"/>
    <n v="35"/>
    <m/>
    <n v="0.38"/>
    <x v="0"/>
    <m/>
    <s v="N"/>
    <m/>
    <m/>
    <m/>
    <s v="N"/>
    <m/>
    <m/>
    <m/>
    <m/>
    <m/>
    <m/>
    <m/>
    <m/>
    <m/>
    <m/>
    <m/>
  </r>
  <r>
    <x v="2"/>
    <x v="0"/>
    <x v="57"/>
    <x v="32"/>
    <n v="96"/>
    <x v="0"/>
    <x v="0"/>
    <n v="34"/>
    <m/>
    <n v="0.38"/>
    <x v="0"/>
    <m/>
    <s v="N"/>
    <m/>
    <m/>
    <m/>
    <s v="N"/>
    <m/>
    <m/>
    <m/>
    <m/>
    <m/>
    <m/>
    <m/>
    <m/>
    <m/>
    <m/>
    <m/>
  </r>
  <r>
    <x v="2"/>
    <x v="0"/>
    <x v="57"/>
    <x v="32"/>
    <n v="96"/>
    <x v="0"/>
    <x v="0"/>
    <n v="41"/>
    <m/>
    <n v="0.43"/>
    <x v="0"/>
    <m/>
    <s v="N"/>
    <m/>
    <m/>
    <m/>
    <s v="N"/>
    <m/>
    <m/>
    <m/>
    <m/>
    <m/>
    <m/>
    <m/>
    <m/>
    <m/>
    <m/>
    <m/>
  </r>
  <r>
    <x v="2"/>
    <x v="0"/>
    <x v="57"/>
    <x v="32"/>
    <n v="96"/>
    <x v="0"/>
    <x v="0"/>
    <n v="38"/>
    <m/>
    <n v="0.46"/>
    <x v="0"/>
    <m/>
    <s v="N"/>
    <m/>
    <m/>
    <m/>
    <s v="N"/>
    <m/>
    <m/>
    <m/>
    <m/>
    <m/>
    <m/>
    <m/>
    <m/>
    <m/>
    <m/>
    <m/>
  </r>
  <r>
    <x v="2"/>
    <x v="0"/>
    <x v="57"/>
    <x v="32"/>
    <n v="96"/>
    <x v="0"/>
    <x v="0"/>
    <n v="39"/>
    <m/>
    <n v="0.38"/>
    <x v="0"/>
    <m/>
    <s v="N"/>
    <m/>
    <m/>
    <m/>
    <s v="N"/>
    <m/>
    <m/>
    <m/>
    <m/>
    <m/>
    <m/>
    <m/>
    <m/>
    <m/>
    <m/>
    <m/>
  </r>
  <r>
    <x v="2"/>
    <x v="0"/>
    <x v="57"/>
    <x v="32"/>
    <n v="96"/>
    <x v="0"/>
    <x v="0"/>
    <n v="41"/>
    <m/>
    <n v="0.43"/>
    <x v="0"/>
    <m/>
    <s v="N"/>
    <m/>
    <m/>
    <m/>
    <s v="N"/>
    <m/>
    <m/>
    <m/>
    <m/>
    <m/>
    <m/>
    <m/>
    <m/>
    <m/>
    <m/>
    <m/>
  </r>
  <r>
    <x v="2"/>
    <x v="0"/>
    <x v="57"/>
    <x v="32"/>
    <n v="96"/>
    <x v="0"/>
    <x v="0"/>
    <n v="37"/>
    <m/>
    <n v="0.37"/>
    <x v="0"/>
    <m/>
    <s v="N"/>
    <m/>
    <m/>
    <m/>
    <s v="N"/>
    <m/>
    <m/>
    <m/>
    <m/>
    <m/>
    <m/>
    <m/>
    <m/>
    <m/>
    <m/>
    <m/>
  </r>
  <r>
    <x v="2"/>
    <x v="0"/>
    <x v="57"/>
    <x v="32"/>
    <n v="96"/>
    <x v="0"/>
    <x v="0"/>
    <n v="39"/>
    <m/>
    <n v="0.4"/>
    <x v="0"/>
    <m/>
    <s v="N"/>
    <m/>
    <m/>
    <m/>
    <s v="N"/>
    <m/>
    <m/>
    <m/>
    <m/>
    <m/>
    <m/>
    <m/>
    <m/>
    <m/>
    <m/>
    <m/>
  </r>
  <r>
    <x v="2"/>
    <x v="0"/>
    <x v="57"/>
    <x v="32"/>
    <n v="96"/>
    <x v="0"/>
    <x v="0"/>
    <n v="42"/>
    <m/>
    <n v="0.48"/>
    <x v="0"/>
    <m/>
    <s v="N"/>
    <m/>
    <m/>
    <m/>
    <s v="N"/>
    <m/>
    <m/>
    <m/>
    <m/>
    <m/>
    <m/>
    <m/>
    <m/>
    <m/>
    <m/>
    <m/>
  </r>
  <r>
    <x v="2"/>
    <x v="0"/>
    <x v="57"/>
    <x v="32"/>
    <n v="96"/>
    <x v="0"/>
    <x v="0"/>
    <n v="36"/>
    <m/>
    <n v="0.35"/>
    <x v="0"/>
    <m/>
    <s v="N"/>
    <m/>
    <m/>
    <m/>
    <s v="N"/>
    <m/>
    <m/>
    <m/>
    <m/>
    <m/>
    <m/>
    <m/>
    <m/>
    <m/>
    <m/>
    <m/>
  </r>
  <r>
    <x v="2"/>
    <x v="0"/>
    <x v="57"/>
    <x v="32"/>
    <n v="96"/>
    <x v="0"/>
    <x v="0"/>
    <n v="39"/>
    <m/>
    <n v="0.4"/>
    <x v="0"/>
    <m/>
    <s v="N"/>
    <m/>
    <m/>
    <m/>
    <s v="N"/>
    <m/>
    <m/>
    <m/>
    <m/>
    <m/>
    <m/>
    <m/>
    <m/>
    <m/>
    <m/>
    <m/>
  </r>
  <r>
    <x v="2"/>
    <x v="0"/>
    <x v="57"/>
    <x v="32"/>
    <n v="96"/>
    <x v="0"/>
    <x v="0"/>
    <n v="42"/>
    <m/>
    <n v="0.44"/>
    <x v="0"/>
    <m/>
    <s v="N"/>
    <m/>
    <m/>
    <m/>
    <s v="N"/>
    <m/>
    <m/>
    <m/>
    <m/>
    <m/>
    <m/>
    <m/>
    <m/>
    <m/>
    <m/>
    <m/>
  </r>
  <r>
    <x v="2"/>
    <x v="0"/>
    <x v="57"/>
    <x v="32"/>
    <n v="96"/>
    <x v="0"/>
    <x v="0"/>
    <n v="40"/>
    <m/>
    <n v="0.38"/>
    <x v="0"/>
    <m/>
    <s v="N"/>
    <m/>
    <m/>
    <m/>
    <s v="N"/>
    <m/>
    <m/>
    <m/>
    <m/>
    <m/>
    <m/>
    <m/>
    <m/>
    <m/>
    <m/>
    <m/>
  </r>
  <r>
    <x v="2"/>
    <x v="0"/>
    <x v="57"/>
    <x v="32"/>
    <n v="96"/>
    <x v="2"/>
    <x v="0"/>
    <n v="42"/>
    <m/>
    <n v="0.56000000000000005"/>
    <x v="0"/>
    <m/>
    <s v="N"/>
    <m/>
    <m/>
    <m/>
    <s v="N"/>
    <m/>
    <m/>
    <m/>
    <m/>
    <m/>
    <m/>
    <m/>
    <m/>
    <m/>
    <m/>
    <m/>
  </r>
  <r>
    <x v="2"/>
    <x v="0"/>
    <x v="57"/>
    <x v="32"/>
    <n v="96"/>
    <x v="2"/>
    <x v="0"/>
    <n v="40"/>
    <m/>
    <n v="0.5"/>
    <x v="0"/>
    <m/>
    <s v="N"/>
    <m/>
    <m/>
    <m/>
    <s v="N"/>
    <m/>
    <m/>
    <m/>
    <m/>
    <m/>
    <m/>
    <m/>
    <m/>
    <m/>
    <m/>
    <m/>
  </r>
  <r>
    <x v="2"/>
    <x v="0"/>
    <x v="57"/>
    <x v="32"/>
    <n v="96"/>
    <x v="2"/>
    <x v="0"/>
    <n v="43"/>
    <m/>
    <n v="0.59"/>
    <x v="0"/>
    <m/>
    <s v="N"/>
    <m/>
    <m/>
    <m/>
    <s v="N"/>
    <m/>
    <m/>
    <m/>
    <m/>
    <m/>
    <m/>
    <m/>
    <m/>
    <m/>
    <m/>
    <m/>
  </r>
  <r>
    <x v="2"/>
    <x v="0"/>
    <x v="57"/>
    <x v="32"/>
    <n v="96"/>
    <x v="2"/>
    <x v="0"/>
    <n v="37"/>
    <m/>
    <n v="0.4"/>
    <x v="0"/>
    <m/>
    <s v="N"/>
    <m/>
    <m/>
    <m/>
    <s v="N"/>
    <m/>
    <m/>
    <m/>
    <m/>
    <m/>
    <m/>
    <m/>
    <m/>
    <m/>
    <m/>
    <m/>
  </r>
  <r>
    <x v="2"/>
    <x v="0"/>
    <x v="57"/>
    <x v="32"/>
    <n v="96"/>
    <x v="2"/>
    <x v="0"/>
    <n v="39"/>
    <m/>
    <n v="0.42"/>
    <x v="0"/>
    <m/>
    <s v="N"/>
    <m/>
    <m/>
    <m/>
    <s v="N"/>
    <m/>
    <m/>
    <m/>
    <m/>
    <m/>
    <m/>
    <m/>
    <m/>
    <m/>
    <m/>
    <m/>
  </r>
  <r>
    <x v="2"/>
    <x v="0"/>
    <x v="57"/>
    <x v="32"/>
    <n v="96"/>
    <x v="2"/>
    <x v="0"/>
    <n v="38"/>
    <m/>
    <n v="0.41"/>
    <x v="0"/>
    <m/>
    <s v="N"/>
    <m/>
    <m/>
    <m/>
    <s v="N"/>
    <m/>
    <m/>
    <m/>
    <m/>
    <m/>
    <m/>
    <m/>
    <m/>
    <m/>
    <m/>
    <m/>
  </r>
  <r>
    <x v="2"/>
    <x v="0"/>
    <x v="57"/>
    <x v="32"/>
    <n v="96"/>
    <x v="2"/>
    <x v="0"/>
    <n v="40"/>
    <m/>
    <n v="0.47"/>
    <x v="0"/>
    <m/>
    <s v="N"/>
    <m/>
    <m/>
    <m/>
    <s v="N"/>
    <m/>
    <m/>
    <m/>
    <m/>
    <m/>
    <m/>
    <m/>
    <m/>
    <m/>
    <m/>
    <m/>
  </r>
  <r>
    <x v="2"/>
    <x v="0"/>
    <x v="57"/>
    <x v="32"/>
    <n v="96"/>
    <x v="2"/>
    <x v="0"/>
    <n v="39"/>
    <m/>
    <n v="0.49"/>
    <x v="0"/>
    <m/>
    <s v="N"/>
    <m/>
    <m/>
    <m/>
    <s v="N"/>
    <m/>
    <m/>
    <m/>
    <m/>
    <m/>
    <m/>
    <m/>
    <m/>
    <m/>
    <m/>
    <m/>
  </r>
  <r>
    <x v="2"/>
    <x v="0"/>
    <x v="57"/>
    <x v="32"/>
    <n v="96"/>
    <x v="2"/>
    <x v="0"/>
    <n v="41"/>
    <m/>
    <n v="0.42"/>
    <x v="0"/>
    <m/>
    <s v="N"/>
    <m/>
    <m/>
    <m/>
    <s v="N"/>
    <m/>
    <m/>
    <m/>
    <m/>
    <m/>
    <m/>
    <m/>
    <m/>
    <m/>
    <m/>
    <m/>
  </r>
  <r>
    <x v="2"/>
    <x v="0"/>
    <x v="57"/>
    <x v="32"/>
    <n v="96"/>
    <x v="2"/>
    <x v="0"/>
    <n v="42"/>
    <m/>
    <n v="0.56000000000000005"/>
    <x v="0"/>
    <m/>
    <s v="N"/>
    <m/>
    <m/>
    <m/>
    <s v="N"/>
    <m/>
    <m/>
    <m/>
    <m/>
    <m/>
    <m/>
    <m/>
    <m/>
    <m/>
    <m/>
    <m/>
  </r>
  <r>
    <x v="2"/>
    <x v="0"/>
    <x v="57"/>
    <x v="32"/>
    <n v="96"/>
    <x v="2"/>
    <x v="0"/>
    <n v="39"/>
    <m/>
    <n v="0.5"/>
    <x v="0"/>
    <m/>
    <s v="N"/>
    <m/>
    <m/>
    <m/>
    <s v="N"/>
    <m/>
    <m/>
    <m/>
    <m/>
    <m/>
    <m/>
    <m/>
    <m/>
    <m/>
    <m/>
    <m/>
  </r>
  <r>
    <x v="2"/>
    <x v="0"/>
    <x v="57"/>
    <x v="32"/>
    <n v="96"/>
    <x v="2"/>
    <x v="0"/>
    <n v="38"/>
    <m/>
    <n v="0.4"/>
    <x v="0"/>
    <m/>
    <s v="N"/>
    <m/>
    <m/>
    <m/>
    <s v="N"/>
    <m/>
    <m/>
    <m/>
    <m/>
    <m/>
    <m/>
    <m/>
    <m/>
    <m/>
    <m/>
    <m/>
  </r>
  <r>
    <x v="2"/>
    <x v="0"/>
    <x v="57"/>
    <x v="32"/>
    <n v="96"/>
    <x v="2"/>
    <x v="0"/>
    <n v="39"/>
    <m/>
    <n v="0.49"/>
    <x v="0"/>
    <m/>
    <s v="N"/>
    <m/>
    <m/>
    <m/>
    <s v="N"/>
    <m/>
    <m/>
    <m/>
    <m/>
    <m/>
    <m/>
    <m/>
    <m/>
    <m/>
    <m/>
    <m/>
  </r>
  <r>
    <x v="2"/>
    <x v="0"/>
    <x v="57"/>
    <x v="32"/>
    <n v="96"/>
    <x v="2"/>
    <x v="0"/>
    <n v="45"/>
    <m/>
    <n v="87"/>
    <x v="0"/>
    <m/>
    <s v="N"/>
    <m/>
    <m/>
    <m/>
    <s v="N"/>
    <m/>
    <m/>
    <m/>
    <m/>
    <m/>
    <m/>
    <m/>
    <m/>
    <m/>
    <m/>
    <m/>
  </r>
  <r>
    <x v="2"/>
    <x v="0"/>
    <x v="57"/>
    <x v="32"/>
    <n v="96"/>
    <x v="2"/>
    <x v="0"/>
    <n v="41"/>
    <m/>
    <n v="61"/>
    <x v="0"/>
    <m/>
    <s v="N"/>
    <m/>
    <m/>
    <m/>
    <s v="N"/>
    <m/>
    <m/>
    <m/>
    <m/>
    <m/>
    <m/>
    <m/>
    <m/>
    <m/>
    <m/>
    <m/>
  </r>
  <r>
    <x v="2"/>
    <x v="0"/>
    <x v="57"/>
    <x v="32"/>
    <n v="96"/>
    <x v="2"/>
    <x v="0"/>
    <n v="38"/>
    <m/>
    <n v="43"/>
    <x v="0"/>
    <m/>
    <s v="N"/>
    <m/>
    <m/>
    <m/>
    <s v="N"/>
    <m/>
    <m/>
    <m/>
    <m/>
    <m/>
    <m/>
    <m/>
    <m/>
    <m/>
    <m/>
    <m/>
  </r>
  <r>
    <x v="2"/>
    <x v="0"/>
    <x v="57"/>
    <x v="32"/>
    <n v="96"/>
    <x v="2"/>
    <x v="0"/>
    <n v="42"/>
    <m/>
    <n v="58"/>
    <x v="0"/>
    <m/>
    <s v="N"/>
    <m/>
    <m/>
    <m/>
    <s v="N"/>
    <m/>
    <m/>
    <m/>
    <m/>
    <m/>
    <m/>
    <m/>
    <m/>
    <m/>
    <m/>
    <m/>
  </r>
  <r>
    <x v="2"/>
    <x v="0"/>
    <x v="57"/>
    <x v="32"/>
    <n v="96"/>
    <x v="2"/>
    <x v="0"/>
    <n v="41"/>
    <m/>
    <n v="55"/>
    <x v="0"/>
    <m/>
    <s v="N"/>
    <m/>
    <m/>
    <m/>
    <s v="N"/>
    <m/>
    <m/>
    <m/>
    <m/>
    <m/>
    <m/>
    <m/>
    <m/>
    <m/>
    <m/>
    <m/>
  </r>
  <r>
    <x v="2"/>
    <x v="0"/>
    <x v="57"/>
    <x v="32"/>
    <n v="96"/>
    <x v="2"/>
    <x v="0"/>
    <n v="40"/>
    <m/>
    <n v="56"/>
    <x v="0"/>
    <m/>
    <s v="N"/>
    <m/>
    <m/>
    <m/>
    <s v="N"/>
    <m/>
    <m/>
    <m/>
    <m/>
    <m/>
    <m/>
    <m/>
    <m/>
    <m/>
    <m/>
    <m/>
  </r>
  <r>
    <x v="2"/>
    <x v="0"/>
    <x v="57"/>
    <x v="32"/>
    <n v="96"/>
    <x v="2"/>
    <x v="0"/>
    <n v="41"/>
    <m/>
    <n v="54"/>
    <x v="0"/>
    <m/>
    <s v="N"/>
    <m/>
    <m/>
    <m/>
    <s v="N"/>
    <m/>
    <m/>
    <m/>
    <m/>
    <m/>
    <m/>
    <m/>
    <m/>
    <m/>
    <m/>
    <m/>
  </r>
  <r>
    <x v="2"/>
    <x v="0"/>
    <x v="57"/>
    <x v="32"/>
    <n v="96"/>
    <x v="2"/>
    <x v="0"/>
    <n v="43"/>
    <m/>
    <n v="53"/>
    <x v="0"/>
    <m/>
    <s v="N"/>
    <m/>
    <m/>
    <m/>
    <s v="N"/>
    <m/>
    <m/>
    <m/>
    <m/>
    <m/>
    <m/>
    <m/>
    <m/>
    <m/>
    <m/>
    <m/>
  </r>
  <r>
    <x v="2"/>
    <x v="0"/>
    <x v="57"/>
    <x v="32"/>
    <n v="96"/>
    <x v="2"/>
    <x v="0"/>
    <n v="41"/>
    <m/>
    <n v="57"/>
    <x v="0"/>
    <m/>
    <s v="N"/>
    <m/>
    <m/>
    <m/>
    <s v="N"/>
    <m/>
    <m/>
    <m/>
    <m/>
    <m/>
    <m/>
    <m/>
    <m/>
    <m/>
    <m/>
    <m/>
  </r>
  <r>
    <x v="2"/>
    <x v="0"/>
    <x v="57"/>
    <x v="32"/>
    <n v="96"/>
    <x v="2"/>
    <x v="0"/>
    <n v="40"/>
    <m/>
    <n v="55"/>
    <x v="0"/>
    <m/>
    <s v="N"/>
    <m/>
    <m/>
    <m/>
    <s v="N"/>
    <m/>
    <m/>
    <m/>
    <m/>
    <m/>
    <m/>
    <m/>
    <m/>
    <m/>
    <m/>
    <m/>
  </r>
  <r>
    <x v="2"/>
    <x v="0"/>
    <x v="57"/>
    <x v="32"/>
    <n v="96"/>
    <x v="2"/>
    <x v="0"/>
    <n v="40"/>
    <m/>
    <n v="57"/>
    <x v="0"/>
    <m/>
    <s v="N"/>
    <m/>
    <m/>
    <m/>
    <s v="N"/>
    <m/>
    <m/>
    <m/>
    <m/>
    <m/>
    <m/>
    <m/>
    <m/>
    <m/>
    <m/>
    <m/>
  </r>
  <r>
    <x v="2"/>
    <x v="0"/>
    <x v="57"/>
    <x v="32"/>
    <n v="96"/>
    <x v="2"/>
    <x v="0"/>
    <n v="41"/>
    <m/>
    <n v="56"/>
    <x v="0"/>
    <m/>
    <s v="N"/>
    <m/>
    <m/>
    <m/>
    <s v="N"/>
    <m/>
    <m/>
    <m/>
    <m/>
    <m/>
    <m/>
    <m/>
    <m/>
    <m/>
    <m/>
    <m/>
  </r>
  <r>
    <x v="2"/>
    <x v="0"/>
    <x v="57"/>
    <x v="32"/>
    <n v="96"/>
    <x v="2"/>
    <x v="0"/>
    <n v="39"/>
    <m/>
    <n v="51"/>
    <x v="0"/>
    <m/>
    <s v="N"/>
    <m/>
    <m/>
    <m/>
    <s v="N"/>
    <m/>
    <m/>
    <m/>
    <m/>
    <m/>
    <m/>
    <m/>
    <m/>
    <m/>
    <m/>
    <m/>
  </r>
  <r>
    <x v="2"/>
    <x v="0"/>
    <x v="57"/>
    <x v="32"/>
    <n v="96"/>
    <x v="2"/>
    <x v="0"/>
    <n v="40"/>
    <m/>
    <n v="47"/>
    <x v="0"/>
    <m/>
    <s v="N"/>
    <m/>
    <m/>
    <m/>
    <s v="N"/>
    <m/>
    <m/>
    <m/>
    <m/>
    <m/>
    <m/>
    <m/>
    <m/>
    <m/>
    <m/>
    <m/>
  </r>
  <r>
    <x v="2"/>
    <x v="0"/>
    <x v="57"/>
    <x v="32"/>
    <n v="96"/>
    <x v="2"/>
    <x v="0"/>
    <n v="41"/>
    <m/>
    <n v="55"/>
    <x v="0"/>
    <m/>
    <s v="N"/>
    <m/>
    <m/>
    <m/>
    <s v="N"/>
    <m/>
    <m/>
    <m/>
    <m/>
    <m/>
    <m/>
    <m/>
    <m/>
    <m/>
    <m/>
    <m/>
  </r>
  <r>
    <x v="2"/>
    <x v="0"/>
    <x v="57"/>
    <x v="32"/>
    <n v="96"/>
    <x v="2"/>
    <x v="0"/>
    <n v="38"/>
    <m/>
    <n v="55"/>
    <x v="0"/>
    <m/>
    <s v="N"/>
    <m/>
    <m/>
    <m/>
    <s v="N"/>
    <m/>
    <m/>
    <m/>
    <m/>
    <m/>
    <m/>
    <m/>
    <m/>
    <m/>
    <m/>
    <m/>
  </r>
  <r>
    <x v="2"/>
    <x v="0"/>
    <x v="57"/>
    <x v="32"/>
    <n v="96"/>
    <x v="2"/>
    <x v="0"/>
    <n v="36"/>
    <m/>
    <n v="41"/>
    <x v="0"/>
    <m/>
    <s v="N"/>
    <m/>
    <m/>
    <m/>
    <s v="N"/>
    <m/>
    <m/>
    <m/>
    <m/>
    <m/>
    <m/>
    <m/>
    <m/>
    <m/>
    <m/>
    <m/>
  </r>
  <r>
    <x v="2"/>
    <x v="0"/>
    <x v="106"/>
    <x v="59"/>
    <n v="100"/>
    <x v="1"/>
    <x v="1"/>
    <n v="82"/>
    <m/>
    <n v="6.35"/>
    <x v="0"/>
    <m/>
    <s v="N"/>
    <m/>
    <m/>
    <m/>
    <s v="N"/>
    <m/>
    <m/>
    <m/>
    <m/>
    <m/>
    <m/>
    <m/>
    <m/>
    <m/>
    <m/>
    <m/>
  </r>
  <r>
    <x v="2"/>
    <x v="0"/>
    <x v="106"/>
    <x v="59"/>
    <n v="100"/>
    <x v="1"/>
    <x v="0"/>
    <n v="34"/>
    <m/>
    <n v="0.41"/>
    <x v="0"/>
    <m/>
    <s v="N"/>
    <m/>
    <m/>
    <m/>
    <s v="N"/>
    <m/>
    <m/>
    <m/>
    <m/>
    <m/>
    <m/>
    <m/>
    <m/>
    <m/>
    <m/>
    <m/>
  </r>
  <r>
    <x v="2"/>
    <x v="0"/>
    <x v="106"/>
    <x v="59"/>
    <n v="100"/>
    <x v="1"/>
    <x v="0"/>
    <s v="NA"/>
    <m/>
    <s v="NA"/>
    <x v="0"/>
    <m/>
    <s v="N"/>
    <m/>
    <m/>
    <m/>
    <s v="N"/>
    <m/>
    <m/>
    <m/>
    <m/>
    <m/>
    <m/>
    <m/>
    <m/>
    <m/>
    <m/>
    <m/>
  </r>
  <r>
    <x v="2"/>
    <x v="0"/>
    <x v="106"/>
    <x v="59"/>
    <n v="100"/>
    <x v="1"/>
    <x v="0"/>
    <n v="33"/>
    <m/>
    <n v="0.31"/>
    <x v="0"/>
    <m/>
    <s v="N"/>
    <m/>
    <m/>
    <m/>
    <s v="N"/>
    <m/>
    <m/>
    <m/>
    <m/>
    <m/>
    <m/>
    <m/>
    <m/>
    <m/>
    <m/>
    <m/>
  </r>
  <r>
    <x v="2"/>
    <x v="0"/>
    <x v="106"/>
    <x v="59"/>
    <n v="100"/>
    <x v="1"/>
    <x v="0"/>
    <n v="37"/>
    <m/>
    <n v="0.43"/>
    <x v="0"/>
    <m/>
    <s v="N"/>
    <m/>
    <m/>
    <m/>
    <s v="N"/>
    <m/>
    <m/>
    <m/>
    <m/>
    <m/>
    <m/>
    <m/>
    <m/>
    <m/>
    <m/>
    <m/>
  </r>
  <r>
    <x v="2"/>
    <x v="0"/>
    <x v="106"/>
    <x v="59"/>
    <n v="100"/>
    <x v="1"/>
    <x v="0"/>
    <n v="36"/>
    <m/>
    <n v="0.4"/>
    <x v="0"/>
    <m/>
    <s v="N"/>
    <m/>
    <m/>
    <m/>
    <s v="N"/>
    <m/>
    <m/>
    <m/>
    <m/>
    <m/>
    <m/>
    <m/>
    <m/>
    <m/>
    <m/>
    <m/>
  </r>
  <r>
    <x v="2"/>
    <x v="0"/>
    <x v="106"/>
    <x v="59"/>
    <n v="100"/>
    <x v="1"/>
    <x v="0"/>
    <n v="35"/>
    <m/>
    <n v="0.34"/>
    <x v="0"/>
    <m/>
    <s v="N"/>
    <m/>
    <m/>
    <m/>
    <s v="N"/>
    <m/>
    <m/>
    <m/>
    <m/>
    <m/>
    <m/>
    <m/>
    <m/>
    <m/>
    <m/>
    <m/>
  </r>
  <r>
    <x v="2"/>
    <x v="0"/>
    <x v="106"/>
    <x v="59"/>
    <n v="100"/>
    <x v="1"/>
    <x v="0"/>
    <n v="37"/>
    <m/>
    <n v="0.42"/>
    <x v="0"/>
    <m/>
    <s v="N"/>
    <m/>
    <m/>
    <m/>
    <s v="N"/>
    <m/>
    <m/>
    <m/>
    <m/>
    <m/>
    <m/>
    <m/>
    <m/>
    <m/>
    <m/>
    <m/>
  </r>
  <r>
    <x v="2"/>
    <x v="0"/>
    <x v="106"/>
    <x v="59"/>
    <n v="100"/>
    <x v="1"/>
    <x v="0"/>
    <n v="36"/>
    <m/>
    <n v="0.38"/>
    <x v="0"/>
    <m/>
    <s v="N"/>
    <m/>
    <m/>
    <m/>
    <s v="N"/>
    <m/>
    <m/>
    <m/>
    <m/>
    <m/>
    <m/>
    <m/>
    <m/>
    <m/>
    <m/>
    <m/>
  </r>
  <r>
    <x v="2"/>
    <x v="0"/>
    <x v="106"/>
    <x v="59"/>
    <n v="100"/>
    <x v="1"/>
    <x v="0"/>
    <n v="36"/>
    <m/>
    <n v="0.42"/>
    <x v="0"/>
    <m/>
    <s v="N"/>
    <m/>
    <m/>
    <m/>
    <s v="N"/>
    <m/>
    <m/>
    <m/>
    <m/>
    <m/>
    <m/>
    <m/>
    <m/>
    <m/>
    <m/>
    <m/>
  </r>
  <r>
    <x v="2"/>
    <x v="0"/>
    <x v="106"/>
    <x v="59"/>
    <n v="100"/>
    <x v="1"/>
    <x v="0"/>
    <n v="35"/>
    <m/>
    <n v="0.35"/>
    <x v="0"/>
    <m/>
    <s v="N"/>
    <m/>
    <m/>
    <m/>
    <s v="N"/>
    <m/>
    <m/>
    <m/>
    <m/>
    <m/>
    <m/>
    <m/>
    <m/>
    <m/>
    <m/>
    <m/>
  </r>
  <r>
    <x v="2"/>
    <x v="0"/>
    <x v="106"/>
    <x v="59"/>
    <n v="100"/>
    <x v="1"/>
    <x v="0"/>
    <n v="38"/>
    <m/>
    <n v="0.44"/>
    <x v="0"/>
    <m/>
    <s v="N"/>
    <m/>
    <m/>
    <m/>
    <s v="N"/>
    <m/>
    <m/>
    <m/>
    <m/>
    <m/>
    <m/>
    <m/>
    <m/>
    <m/>
    <m/>
    <m/>
  </r>
  <r>
    <x v="2"/>
    <x v="0"/>
    <x v="106"/>
    <x v="59"/>
    <n v="100"/>
    <x v="1"/>
    <x v="0"/>
    <n v="35"/>
    <m/>
    <n v="0.42"/>
    <x v="0"/>
    <m/>
    <s v="N"/>
    <m/>
    <m/>
    <m/>
    <s v="N"/>
    <m/>
    <m/>
    <m/>
    <m/>
    <m/>
    <m/>
    <m/>
    <m/>
    <m/>
    <m/>
    <m/>
  </r>
  <r>
    <x v="2"/>
    <x v="0"/>
    <x v="106"/>
    <x v="59"/>
    <n v="100"/>
    <x v="1"/>
    <x v="0"/>
    <n v="38"/>
    <m/>
    <n v="0.42"/>
    <x v="0"/>
    <m/>
    <s v="N"/>
    <m/>
    <m/>
    <m/>
    <s v="N"/>
    <m/>
    <m/>
    <m/>
    <m/>
    <m/>
    <m/>
    <m/>
    <m/>
    <m/>
    <m/>
    <m/>
  </r>
  <r>
    <x v="2"/>
    <x v="0"/>
    <x v="106"/>
    <x v="59"/>
    <n v="100"/>
    <x v="1"/>
    <x v="0"/>
    <n v="37"/>
    <m/>
    <n v="0.39"/>
    <x v="0"/>
    <m/>
    <s v="N"/>
    <m/>
    <m/>
    <m/>
    <s v="N"/>
    <m/>
    <m/>
    <m/>
    <m/>
    <m/>
    <m/>
    <m/>
    <m/>
    <m/>
    <m/>
    <m/>
  </r>
  <r>
    <x v="2"/>
    <x v="0"/>
    <x v="106"/>
    <x v="59"/>
    <n v="100"/>
    <x v="1"/>
    <x v="0"/>
    <n v="35"/>
    <m/>
    <n v="0.39"/>
    <x v="0"/>
    <m/>
    <s v="N"/>
    <m/>
    <m/>
    <m/>
    <s v="N"/>
    <m/>
    <m/>
    <m/>
    <m/>
    <m/>
    <m/>
    <m/>
    <m/>
    <m/>
    <m/>
    <m/>
  </r>
  <r>
    <x v="2"/>
    <x v="0"/>
    <x v="106"/>
    <x v="59"/>
    <n v="100"/>
    <x v="1"/>
    <x v="0"/>
    <n v="37"/>
    <m/>
    <n v="0.47"/>
    <x v="0"/>
    <m/>
    <s v="N"/>
    <m/>
    <m/>
    <m/>
    <s v="N"/>
    <m/>
    <m/>
    <m/>
    <m/>
    <m/>
    <m/>
    <m/>
    <m/>
    <m/>
    <m/>
    <m/>
  </r>
  <r>
    <x v="2"/>
    <x v="0"/>
    <x v="106"/>
    <x v="59"/>
    <n v="100"/>
    <x v="1"/>
    <x v="0"/>
    <n v="35"/>
    <m/>
    <n v="0.33"/>
    <x v="0"/>
    <m/>
    <s v="N"/>
    <m/>
    <m/>
    <m/>
    <s v="N"/>
    <m/>
    <m/>
    <m/>
    <m/>
    <m/>
    <m/>
    <m/>
    <m/>
    <m/>
    <m/>
    <m/>
  </r>
  <r>
    <x v="2"/>
    <x v="0"/>
    <x v="106"/>
    <x v="59"/>
    <n v="100"/>
    <x v="1"/>
    <x v="0"/>
    <n v="37"/>
    <m/>
    <n v="0.4"/>
    <x v="0"/>
    <m/>
    <s v="N"/>
    <m/>
    <m/>
    <m/>
    <s v="N"/>
    <m/>
    <m/>
    <m/>
    <m/>
    <m/>
    <m/>
    <m/>
    <m/>
    <m/>
    <m/>
    <m/>
  </r>
  <r>
    <x v="2"/>
    <x v="0"/>
    <x v="106"/>
    <x v="59"/>
    <n v="100"/>
    <x v="1"/>
    <x v="0"/>
    <n v="35"/>
    <m/>
    <n v="0.37"/>
    <x v="0"/>
    <m/>
    <s v="N"/>
    <m/>
    <m/>
    <m/>
    <s v="N"/>
    <m/>
    <m/>
    <m/>
    <m/>
    <m/>
    <m/>
    <m/>
    <m/>
    <m/>
    <m/>
    <m/>
  </r>
  <r>
    <x v="2"/>
    <x v="0"/>
    <x v="106"/>
    <x v="59"/>
    <n v="100"/>
    <x v="1"/>
    <x v="0"/>
    <n v="37"/>
    <m/>
    <n v="0.4"/>
    <x v="0"/>
    <m/>
    <s v="N"/>
    <m/>
    <m/>
    <m/>
    <s v="N"/>
    <m/>
    <m/>
    <m/>
    <m/>
    <m/>
    <m/>
    <m/>
    <m/>
    <m/>
    <m/>
    <m/>
  </r>
  <r>
    <x v="2"/>
    <x v="0"/>
    <x v="106"/>
    <x v="59"/>
    <n v="100"/>
    <x v="1"/>
    <x v="0"/>
    <n v="36"/>
    <m/>
    <n v="0.43"/>
    <x v="0"/>
    <m/>
    <s v="N"/>
    <m/>
    <m/>
    <m/>
    <s v="N"/>
    <m/>
    <m/>
    <m/>
    <m/>
    <m/>
    <m/>
    <m/>
    <m/>
    <m/>
    <m/>
    <m/>
  </r>
  <r>
    <x v="2"/>
    <x v="0"/>
    <x v="106"/>
    <x v="59"/>
    <n v="100"/>
    <x v="1"/>
    <x v="0"/>
    <n v="36"/>
    <m/>
    <n v="0.41"/>
    <x v="0"/>
    <m/>
    <s v="N"/>
    <m/>
    <m/>
    <m/>
    <s v="N"/>
    <m/>
    <m/>
    <m/>
    <m/>
    <m/>
    <m/>
    <m/>
    <m/>
    <m/>
    <m/>
    <m/>
  </r>
  <r>
    <x v="2"/>
    <x v="0"/>
    <x v="106"/>
    <x v="59"/>
    <n v="100"/>
    <x v="1"/>
    <x v="0"/>
    <n v="38"/>
    <m/>
    <n v="0.47"/>
    <x v="0"/>
    <m/>
    <s v="N"/>
    <m/>
    <m/>
    <m/>
    <s v="N"/>
    <m/>
    <m/>
    <m/>
    <m/>
    <m/>
    <m/>
    <m/>
    <m/>
    <m/>
    <m/>
    <m/>
  </r>
  <r>
    <x v="2"/>
    <x v="0"/>
    <x v="106"/>
    <x v="59"/>
    <n v="100"/>
    <x v="1"/>
    <x v="0"/>
    <n v="37"/>
    <m/>
    <n v="0.4"/>
    <x v="0"/>
    <m/>
    <s v="N"/>
    <m/>
    <m/>
    <m/>
    <s v="N"/>
    <m/>
    <m/>
    <m/>
    <m/>
    <m/>
    <m/>
    <m/>
    <m/>
    <m/>
    <m/>
    <m/>
  </r>
  <r>
    <x v="2"/>
    <x v="0"/>
    <x v="106"/>
    <x v="59"/>
    <n v="100"/>
    <x v="1"/>
    <x v="0"/>
    <n v="35"/>
    <m/>
    <n v="0.44"/>
    <x v="0"/>
    <m/>
    <s v="N"/>
    <m/>
    <m/>
    <m/>
    <s v="N"/>
    <m/>
    <m/>
    <m/>
    <m/>
    <m/>
    <m/>
    <m/>
    <m/>
    <m/>
    <m/>
    <m/>
  </r>
  <r>
    <x v="2"/>
    <x v="0"/>
    <x v="106"/>
    <x v="59"/>
    <n v="100"/>
    <x v="1"/>
    <x v="0"/>
    <n v="36"/>
    <m/>
    <n v="0.38"/>
    <x v="0"/>
    <m/>
    <s v="N"/>
    <m/>
    <m/>
    <m/>
    <s v="N"/>
    <m/>
    <m/>
    <m/>
    <m/>
    <m/>
    <m/>
    <m/>
    <m/>
    <m/>
    <m/>
    <m/>
  </r>
  <r>
    <x v="2"/>
    <x v="0"/>
    <x v="106"/>
    <x v="59"/>
    <n v="100"/>
    <x v="1"/>
    <x v="0"/>
    <n v="36"/>
    <m/>
    <n v="0.34"/>
    <x v="0"/>
    <m/>
    <s v="N"/>
    <m/>
    <m/>
    <m/>
    <s v="N"/>
    <m/>
    <m/>
    <m/>
    <m/>
    <m/>
    <m/>
    <m/>
    <m/>
    <m/>
    <m/>
    <m/>
  </r>
  <r>
    <x v="2"/>
    <x v="0"/>
    <x v="106"/>
    <x v="59"/>
    <n v="100"/>
    <x v="1"/>
    <x v="0"/>
    <n v="36"/>
    <m/>
    <n v="0.46"/>
    <x v="0"/>
    <m/>
    <s v="N"/>
    <m/>
    <m/>
    <m/>
    <s v="N"/>
    <m/>
    <m/>
    <m/>
    <m/>
    <m/>
    <m/>
    <m/>
    <m/>
    <m/>
    <m/>
    <m/>
  </r>
  <r>
    <x v="2"/>
    <x v="0"/>
    <x v="106"/>
    <x v="59"/>
    <n v="100"/>
    <x v="1"/>
    <x v="0"/>
    <n v="37"/>
    <m/>
    <n v="0.48"/>
    <x v="0"/>
    <m/>
    <s v="N"/>
    <m/>
    <m/>
    <m/>
    <s v="N"/>
    <m/>
    <m/>
    <m/>
    <m/>
    <m/>
    <m/>
    <m/>
    <m/>
    <m/>
    <m/>
    <m/>
  </r>
  <r>
    <x v="2"/>
    <x v="0"/>
    <x v="106"/>
    <x v="59"/>
    <n v="100"/>
    <x v="1"/>
    <x v="0"/>
    <n v="37"/>
    <m/>
    <n v="0.47"/>
    <x v="0"/>
    <m/>
    <s v="N"/>
    <m/>
    <m/>
    <m/>
    <s v="N"/>
    <m/>
    <m/>
    <m/>
    <m/>
    <m/>
    <m/>
    <m/>
    <m/>
    <m/>
    <m/>
    <m/>
  </r>
  <r>
    <x v="2"/>
    <x v="0"/>
    <x v="106"/>
    <x v="59"/>
    <n v="100"/>
    <x v="1"/>
    <x v="0"/>
    <s v="NA"/>
    <m/>
    <s v="NA"/>
    <x v="0"/>
    <m/>
    <s v="N"/>
    <m/>
    <m/>
    <m/>
    <s v="N"/>
    <m/>
    <m/>
    <m/>
    <m/>
    <m/>
    <m/>
    <m/>
    <m/>
    <m/>
    <m/>
    <m/>
  </r>
  <r>
    <x v="2"/>
    <x v="0"/>
    <x v="106"/>
    <x v="59"/>
    <n v="100"/>
    <x v="1"/>
    <x v="0"/>
    <n v="36"/>
    <m/>
    <n v="0.41"/>
    <x v="0"/>
    <m/>
    <s v="N"/>
    <m/>
    <m/>
    <m/>
    <s v="N"/>
    <m/>
    <m/>
    <m/>
    <m/>
    <m/>
    <m/>
    <m/>
    <m/>
    <m/>
    <m/>
    <m/>
  </r>
  <r>
    <x v="2"/>
    <x v="0"/>
    <x v="106"/>
    <x v="59"/>
    <n v="100"/>
    <x v="2"/>
    <x v="0"/>
    <n v="41"/>
    <m/>
    <n v="0.55000000000000004"/>
    <x v="0"/>
    <m/>
    <s v="N"/>
    <m/>
    <m/>
    <m/>
    <s v="N"/>
    <m/>
    <m/>
    <m/>
    <m/>
    <m/>
    <m/>
    <m/>
    <m/>
    <m/>
    <m/>
    <m/>
  </r>
  <r>
    <x v="2"/>
    <x v="0"/>
    <x v="106"/>
    <x v="59"/>
    <n v="100"/>
    <x v="2"/>
    <x v="0"/>
    <n v="41"/>
    <m/>
    <n v="0.63"/>
    <x v="0"/>
    <m/>
    <s v="N"/>
    <m/>
    <m/>
    <m/>
    <s v="N"/>
    <m/>
    <m/>
    <m/>
    <m/>
    <m/>
    <m/>
    <m/>
    <m/>
    <m/>
    <m/>
    <m/>
  </r>
  <r>
    <x v="2"/>
    <x v="0"/>
    <x v="106"/>
    <x v="59"/>
    <n v="100"/>
    <x v="2"/>
    <x v="0"/>
    <n v="41"/>
    <m/>
    <n v="0.6"/>
    <x v="0"/>
    <m/>
    <s v="N"/>
    <m/>
    <m/>
    <m/>
    <s v="N"/>
    <m/>
    <m/>
    <m/>
    <m/>
    <m/>
    <m/>
    <m/>
    <m/>
    <m/>
    <m/>
    <m/>
  </r>
  <r>
    <x v="2"/>
    <x v="0"/>
    <x v="106"/>
    <x v="59"/>
    <n v="100"/>
    <x v="2"/>
    <x v="0"/>
    <n v="43"/>
    <m/>
    <n v="0.9"/>
    <x v="0"/>
    <m/>
    <s v="N"/>
    <m/>
    <m/>
    <m/>
    <s v="N"/>
    <m/>
    <m/>
    <m/>
    <m/>
    <m/>
    <m/>
    <m/>
    <m/>
    <m/>
    <m/>
    <m/>
  </r>
  <r>
    <x v="2"/>
    <x v="0"/>
    <x v="106"/>
    <x v="59"/>
    <n v="100"/>
    <x v="2"/>
    <x v="0"/>
    <n v="40"/>
    <m/>
    <n v="0.57999999999999996"/>
    <x v="0"/>
    <m/>
    <s v="N"/>
    <m/>
    <m/>
    <m/>
    <s v="N"/>
    <m/>
    <m/>
    <m/>
    <m/>
    <m/>
    <m/>
    <m/>
    <m/>
    <m/>
    <m/>
    <m/>
  </r>
  <r>
    <x v="2"/>
    <x v="0"/>
    <x v="106"/>
    <x v="59"/>
    <n v="100"/>
    <x v="2"/>
    <x v="0"/>
    <n v="42"/>
    <m/>
    <n v="0.65"/>
    <x v="0"/>
    <m/>
    <s v="N"/>
    <m/>
    <m/>
    <m/>
    <s v="N"/>
    <m/>
    <m/>
    <m/>
    <m/>
    <m/>
    <m/>
    <m/>
    <m/>
    <m/>
    <m/>
    <m/>
  </r>
  <r>
    <x v="2"/>
    <x v="0"/>
    <x v="106"/>
    <x v="59"/>
    <n v="100"/>
    <x v="2"/>
    <x v="0"/>
    <n v="42"/>
    <m/>
    <n v="0.63"/>
    <x v="0"/>
    <m/>
    <s v="N"/>
    <m/>
    <m/>
    <m/>
    <s v="N"/>
    <m/>
    <m/>
    <m/>
    <m/>
    <m/>
    <m/>
    <m/>
    <m/>
    <m/>
    <m/>
    <m/>
  </r>
  <r>
    <x v="2"/>
    <x v="0"/>
    <x v="106"/>
    <x v="59"/>
    <n v="100"/>
    <x v="2"/>
    <x v="0"/>
    <n v="40"/>
    <m/>
    <n v="0.5"/>
    <x v="0"/>
    <m/>
    <s v="N"/>
    <m/>
    <m/>
    <m/>
    <s v="N"/>
    <m/>
    <m/>
    <m/>
    <m/>
    <m/>
    <m/>
    <m/>
    <m/>
    <m/>
    <m/>
    <m/>
  </r>
  <r>
    <x v="2"/>
    <x v="0"/>
    <x v="106"/>
    <x v="59"/>
    <n v="100"/>
    <x v="2"/>
    <x v="0"/>
    <n v="45"/>
    <m/>
    <n v="0.86"/>
    <x v="0"/>
    <m/>
    <s v="N"/>
    <m/>
    <m/>
    <m/>
    <s v="N"/>
    <m/>
    <m/>
    <m/>
    <m/>
    <m/>
    <m/>
    <m/>
    <m/>
    <m/>
    <m/>
    <m/>
  </r>
  <r>
    <x v="2"/>
    <x v="0"/>
    <x v="106"/>
    <x v="59"/>
    <n v="100"/>
    <x v="2"/>
    <x v="0"/>
    <n v="39"/>
    <m/>
    <n v="0.54"/>
    <x v="0"/>
    <m/>
    <s v="N"/>
    <m/>
    <m/>
    <m/>
    <s v="N"/>
    <m/>
    <m/>
    <m/>
    <m/>
    <m/>
    <m/>
    <m/>
    <m/>
    <m/>
    <m/>
    <m/>
  </r>
  <r>
    <x v="2"/>
    <x v="0"/>
    <x v="106"/>
    <x v="59"/>
    <n v="100"/>
    <x v="2"/>
    <x v="0"/>
    <n v="38"/>
    <m/>
    <n v="0.46"/>
    <x v="0"/>
    <m/>
    <s v="N"/>
    <m/>
    <m/>
    <m/>
    <s v="N"/>
    <m/>
    <m/>
    <m/>
    <m/>
    <m/>
    <m/>
    <m/>
    <m/>
    <m/>
    <m/>
    <m/>
  </r>
  <r>
    <x v="2"/>
    <x v="0"/>
    <x v="106"/>
    <x v="59"/>
    <n v="100"/>
    <x v="2"/>
    <x v="0"/>
    <n v="42"/>
    <m/>
    <n v="0.51"/>
    <x v="0"/>
    <m/>
    <s v="N"/>
    <m/>
    <m/>
    <m/>
    <s v="N"/>
    <m/>
    <m/>
    <m/>
    <m/>
    <m/>
    <m/>
    <m/>
    <m/>
    <m/>
    <m/>
    <m/>
  </r>
  <r>
    <x v="2"/>
    <x v="0"/>
    <x v="106"/>
    <x v="59"/>
    <n v="100"/>
    <x v="2"/>
    <x v="0"/>
    <s v="NA"/>
    <m/>
    <s v="NA"/>
    <x v="0"/>
    <m/>
    <s v="N"/>
    <m/>
    <m/>
    <m/>
    <s v="N"/>
    <m/>
    <m/>
    <m/>
    <m/>
    <m/>
    <m/>
    <m/>
    <m/>
    <m/>
    <m/>
    <m/>
  </r>
  <r>
    <x v="2"/>
    <x v="0"/>
    <x v="106"/>
    <x v="59"/>
    <n v="100"/>
    <x v="2"/>
    <x v="0"/>
    <n v="40"/>
    <m/>
    <n v="0.54"/>
    <x v="0"/>
    <m/>
    <s v="N"/>
    <m/>
    <m/>
    <m/>
    <s v="N"/>
    <m/>
    <m/>
    <m/>
    <m/>
    <m/>
    <m/>
    <m/>
    <m/>
    <m/>
    <m/>
    <m/>
  </r>
  <r>
    <x v="2"/>
    <x v="0"/>
    <x v="106"/>
    <x v="59"/>
    <n v="100"/>
    <x v="2"/>
    <x v="0"/>
    <n v="38"/>
    <m/>
    <n v="0.46"/>
    <x v="0"/>
    <m/>
    <s v="N"/>
    <m/>
    <m/>
    <m/>
    <s v="N"/>
    <m/>
    <m/>
    <m/>
    <m/>
    <m/>
    <m/>
    <m/>
    <m/>
    <m/>
    <m/>
    <m/>
  </r>
  <r>
    <x v="2"/>
    <x v="0"/>
    <x v="106"/>
    <x v="59"/>
    <n v="100"/>
    <x v="2"/>
    <x v="0"/>
    <n v="40"/>
    <m/>
    <n v="0.5"/>
    <x v="0"/>
    <m/>
    <s v="N"/>
    <m/>
    <m/>
    <m/>
    <s v="N"/>
    <m/>
    <m/>
    <m/>
    <m/>
    <m/>
    <m/>
    <m/>
    <m/>
    <m/>
    <m/>
    <m/>
  </r>
  <r>
    <x v="2"/>
    <x v="0"/>
    <x v="106"/>
    <x v="59"/>
    <n v="100"/>
    <x v="0"/>
    <x v="0"/>
    <n v="39"/>
    <m/>
    <n v="0.42"/>
    <x v="0"/>
    <m/>
    <s v="N"/>
    <m/>
    <m/>
    <m/>
    <s v="N"/>
    <m/>
    <m/>
    <m/>
    <m/>
    <m/>
    <m/>
    <m/>
    <m/>
    <m/>
    <m/>
    <m/>
  </r>
  <r>
    <x v="2"/>
    <x v="0"/>
    <x v="106"/>
    <x v="59"/>
    <n v="100"/>
    <x v="0"/>
    <x v="0"/>
    <n v="40"/>
    <m/>
    <n v="0.42"/>
    <x v="0"/>
    <m/>
    <s v="N"/>
    <m/>
    <m/>
    <m/>
    <s v="N"/>
    <m/>
    <m/>
    <m/>
    <m/>
    <m/>
    <m/>
    <m/>
    <m/>
    <m/>
    <m/>
    <m/>
  </r>
  <r>
    <x v="2"/>
    <x v="0"/>
    <x v="107"/>
    <x v="60"/>
    <n v="101"/>
    <x v="1"/>
    <x v="1"/>
    <n v="95"/>
    <m/>
    <n v="10.119999999999999"/>
    <x v="0"/>
    <m/>
    <s v="N"/>
    <m/>
    <m/>
    <m/>
    <s v="N"/>
    <m/>
    <m/>
    <m/>
    <m/>
    <m/>
    <m/>
    <m/>
    <m/>
    <m/>
    <m/>
    <m/>
  </r>
  <r>
    <x v="2"/>
    <x v="0"/>
    <x v="107"/>
    <x v="60"/>
    <n v="101"/>
    <x v="1"/>
    <x v="1"/>
    <n v="60"/>
    <m/>
    <n v="2.3199999999999998"/>
    <x v="0"/>
    <m/>
    <s v="N"/>
    <m/>
    <m/>
    <m/>
    <s v="N"/>
    <m/>
    <m/>
    <m/>
    <m/>
    <m/>
    <m/>
    <m/>
    <m/>
    <m/>
    <m/>
    <m/>
  </r>
  <r>
    <x v="2"/>
    <x v="0"/>
    <x v="107"/>
    <x v="60"/>
    <n v="101"/>
    <x v="1"/>
    <x v="1"/>
    <n v="82"/>
    <m/>
    <n v="6.03"/>
    <x v="0"/>
    <m/>
    <s v="N"/>
    <m/>
    <m/>
    <m/>
    <s v="N"/>
    <m/>
    <m/>
    <m/>
    <m/>
    <m/>
    <m/>
    <m/>
    <m/>
    <m/>
    <m/>
    <m/>
  </r>
  <r>
    <x v="2"/>
    <x v="0"/>
    <x v="107"/>
    <x v="60"/>
    <n v="101"/>
    <x v="1"/>
    <x v="1"/>
    <n v="55"/>
    <m/>
    <n v="1.92"/>
    <x v="0"/>
    <m/>
    <s v="N"/>
    <m/>
    <m/>
    <m/>
    <s v="N"/>
    <m/>
    <m/>
    <m/>
    <m/>
    <m/>
    <m/>
    <m/>
    <m/>
    <m/>
    <m/>
    <m/>
  </r>
  <r>
    <x v="2"/>
    <x v="0"/>
    <x v="107"/>
    <x v="60"/>
    <n v="101"/>
    <x v="1"/>
    <x v="1"/>
    <n v="69"/>
    <m/>
    <n v="3.31"/>
    <x v="0"/>
    <m/>
    <s v="N"/>
    <m/>
    <m/>
    <m/>
    <s v="N"/>
    <m/>
    <m/>
    <m/>
    <m/>
    <m/>
    <m/>
    <m/>
    <m/>
    <m/>
    <m/>
    <m/>
  </r>
  <r>
    <x v="2"/>
    <x v="0"/>
    <x v="107"/>
    <x v="60"/>
    <n v="101"/>
    <x v="1"/>
    <x v="1"/>
    <n v="69"/>
    <m/>
    <n v="4.0199999999999996"/>
    <x v="0"/>
    <m/>
    <s v="N"/>
    <m/>
    <m/>
    <m/>
    <s v="N"/>
    <m/>
    <m/>
    <m/>
    <m/>
    <m/>
    <m/>
    <m/>
    <m/>
    <m/>
    <m/>
    <m/>
  </r>
  <r>
    <x v="2"/>
    <x v="0"/>
    <x v="107"/>
    <x v="60"/>
    <n v="101"/>
    <x v="1"/>
    <x v="1"/>
    <n v="82"/>
    <m/>
    <n v="6.12"/>
    <x v="0"/>
    <m/>
    <s v="N"/>
    <m/>
    <m/>
    <m/>
    <s v="N"/>
    <m/>
    <m/>
    <m/>
    <m/>
    <m/>
    <m/>
    <m/>
    <m/>
    <m/>
    <m/>
    <m/>
  </r>
  <r>
    <x v="2"/>
    <x v="0"/>
    <x v="107"/>
    <x v="60"/>
    <n v="101"/>
    <x v="1"/>
    <x v="1"/>
    <n v="74"/>
    <m/>
    <n v="4.57"/>
    <x v="0"/>
    <m/>
    <s v="N"/>
    <m/>
    <m/>
    <m/>
    <s v="N"/>
    <m/>
    <m/>
    <m/>
    <m/>
    <m/>
    <m/>
    <m/>
    <m/>
    <m/>
    <m/>
    <m/>
  </r>
  <r>
    <x v="2"/>
    <x v="0"/>
    <x v="107"/>
    <x v="60"/>
    <n v="101"/>
    <x v="1"/>
    <x v="1"/>
    <n v="78"/>
    <m/>
    <n v="4.54"/>
    <x v="0"/>
    <m/>
    <s v="N"/>
    <m/>
    <m/>
    <m/>
    <s v="N"/>
    <m/>
    <m/>
    <m/>
    <m/>
    <m/>
    <m/>
    <m/>
    <m/>
    <m/>
    <m/>
    <m/>
  </r>
  <r>
    <x v="2"/>
    <x v="0"/>
    <x v="107"/>
    <x v="60"/>
    <n v="101"/>
    <x v="1"/>
    <x v="1"/>
    <n v="97"/>
    <m/>
    <n v="9.19"/>
    <x v="0"/>
    <m/>
    <s v="N"/>
    <m/>
    <m/>
    <m/>
    <s v="N"/>
    <m/>
    <m/>
    <m/>
    <m/>
    <m/>
    <m/>
    <m/>
    <m/>
    <m/>
    <m/>
    <m/>
  </r>
  <r>
    <x v="2"/>
    <x v="0"/>
    <x v="107"/>
    <x v="60"/>
    <n v="101"/>
    <x v="1"/>
    <x v="0"/>
    <n v="37"/>
    <m/>
    <n v="0.43"/>
    <x v="0"/>
    <m/>
    <s v="N"/>
    <m/>
    <m/>
    <m/>
    <s v="N"/>
    <m/>
    <m/>
    <m/>
    <m/>
    <m/>
    <m/>
    <m/>
    <m/>
    <m/>
    <m/>
    <m/>
  </r>
  <r>
    <x v="2"/>
    <x v="0"/>
    <x v="107"/>
    <x v="60"/>
    <n v="101"/>
    <x v="1"/>
    <x v="0"/>
    <n v="34"/>
    <m/>
    <n v="0.33"/>
    <x v="0"/>
    <m/>
    <s v="N"/>
    <m/>
    <m/>
    <m/>
    <s v="N"/>
    <m/>
    <m/>
    <m/>
    <m/>
    <m/>
    <m/>
    <m/>
    <m/>
    <m/>
    <m/>
    <m/>
  </r>
  <r>
    <x v="2"/>
    <x v="0"/>
    <x v="107"/>
    <x v="60"/>
    <n v="101"/>
    <x v="1"/>
    <x v="0"/>
    <n v="34"/>
    <m/>
    <n v="0.37"/>
    <x v="0"/>
    <m/>
    <s v="N"/>
    <m/>
    <m/>
    <m/>
    <s v="N"/>
    <m/>
    <m/>
    <m/>
    <m/>
    <m/>
    <m/>
    <m/>
    <m/>
    <m/>
    <m/>
    <m/>
  </r>
  <r>
    <x v="2"/>
    <x v="0"/>
    <x v="107"/>
    <x v="60"/>
    <n v="101"/>
    <x v="1"/>
    <x v="0"/>
    <n v="35"/>
    <m/>
    <n v="0.33"/>
    <x v="0"/>
    <m/>
    <s v="N"/>
    <m/>
    <m/>
    <m/>
    <s v="N"/>
    <m/>
    <m/>
    <m/>
    <m/>
    <m/>
    <m/>
    <m/>
    <m/>
    <m/>
    <m/>
    <m/>
  </r>
  <r>
    <x v="2"/>
    <x v="0"/>
    <x v="107"/>
    <x v="60"/>
    <n v="101"/>
    <x v="1"/>
    <x v="0"/>
    <n v="36"/>
    <m/>
    <n v="0.39"/>
    <x v="0"/>
    <m/>
    <s v="N"/>
    <m/>
    <m/>
    <m/>
    <s v="N"/>
    <m/>
    <m/>
    <m/>
    <m/>
    <m/>
    <m/>
    <m/>
    <m/>
    <m/>
    <m/>
    <m/>
  </r>
  <r>
    <x v="2"/>
    <x v="0"/>
    <x v="107"/>
    <x v="60"/>
    <n v="101"/>
    <x v="1"/>
    <x v="0"/>
    <n v="34"/>
    <m/>
    <n v="0.36"/>
    <x v="0"/>
    <m/>
    <s v="N"/>
    <m/>
    <m/>
    <m/>
    <s v="N"/>
    <m/>
    <m/>
    <m/>
    <m/>
    <m/>
    <m/>
    <m/>
    <m/>
    <m/>
    <m/>
    <m/>
  </r>
  <r>
    <x v="2"/>
    <x v="0"/>
    <x v="107"/>
    <x v="60"/>
    <n v="101"/>
    <x v="1"/>
    <x v="0"/>
    <n v="40"/>
    <m/>
    <n v="0.73"/>
    <x v="0"/>
    <m/>
    <s v="N"/>
    <m/>
    <m/>
    <m/>
    <s v="N"/>
    <m/>
    <m/>
    <m/>
    <m/>
    <m/>
    <m/>
    <m/>
    <m/>
    <m/>
    <m/>
    <m/>
  </r>
  <r>
    <x v="2"/>
    <x v="0"/>
    <x v="107"/>
    <x v="60"/>
    <n v="101"/>
    <x v="1"/>
    <x v="0"/>
    <n v="35"/>
    <m/>
    <n v="0.38"/>
    <x v="0"/>
    <m/>
    <s v="N"/>
    <m/>
    <m/>
    <m/>
    <s v="N"/>
    <m/>
    <m/>
    <m/>
    <m/>
    <m/>
    <m/>
    <m/>
    <m/>
    <m/>
    <m/>
    <m/>
  </r>
  <r>
    <x v="2"/>
    <x v="0"/>
    <x v="107"/>
    <x v="60"/>
    <n v="101"/>
    <x v="1"/>
    <x v="0"/>
    <n v="37"/>
    <m/>
    <n v="0.43"/>
    <x v="0"/>
    <m/>
    <s v="N"/>
    <m/>
    <m/>
    <m/>
    <s v="N"/>
    <m/>
    <m/>
    <m/>
    <m/>
    <m/>
    <m/>
    <m/>
    <m/>
    <m/>
    <m/>
    <m/>
  </r>
  <r>
    <x v="2"/>
    <x v="0"/>
    <x v="107"/>
    <x v="60"/>
    <n v="101"/>
    <x v="1"/>
    <x v="0"/>
    <n v="37"/>
    <m/>
    <n v="0.47"/>
    <x v="0"/>
    <m/>
    <s v="N"/>
    <m/>
    <m/>
    <m/>
    <s v="N"/>
    <m/>
    <m/>
    <m/>
    <m/>
    <m/>
    <m/>
    <m/>
    <m/>
    <m/>
    <m/>
    <m/>
  </r>
  <r>
    <x v="2"/>
    <x v="0"/>
    <x v="107"/>
    <x v="60"/>
    <n v="101"/>
    <x v="1"/>
    <x v="0"/>
    <n v="37"/>
    <m/>
    <n v="0.47"/>
    <x v="0"/>
    <m/>
    <s v="N"/>
    <m/>
    <m/>
    <m/>
    <s v="N"/>
    <m/>
    <m/>
    <m/>
    <m/>
    <m/>
    <m/>
    <m/>
    <m/>
    <m/>
    <m/>
    <m/>
  </r>
  <r>
    <x v="2"/>
    <x v="0"/>
    <x v="107"/>
    <x v="60"/>
    <n v="101"/>
    <x v="1"/>
    <x v="0"/>
    <n v="35"/>
    <m/>
    <n v="0.36"/>
    <x v="0"/>
    <m/>
    <s v="N"/>
    <m/>
    <m/>
    <m/>
    <s v="N"/>
    <m/>
    <m/>
    <m/>
    <m/>
    <m/>
    <m/>
    <m/>
    <m/>
    <m/>
    <m/>
    <m/>
  </r>
  <r>
    <x v="2"/>
    <x v="0"/>
    <x v="107"/>
    <x v="60"/>
    <n v="101"/>
    <x v="1"/>
    <x v="0"/>
    <n v="36"/>
    <m/>
    <n v="0.38"/>
    <x v="0"/>
    <m/>
    <s v="N"/>
    <m/>
    <m/>
    <m/>
    <s v="N"/>
    <m/>
    <m/>
    <m/>
    <m/>
    <m/>
    <m/>
    <m/>
    <m/>
    <m/>
    <m/>
    <m/>
  </r>
  <r>
    <x v="2"/>
    <x v="0"/>
    <x v="107"/>
    <x v="60"/>
    <n v="101"/>
    <x v="1"/>
    <x v="0"/>
    <n v="36"/>
    <m/>
    <n v="0.43"/>
    <x v="0"/>
    <m/>
    <s v="N"/>
    <m/>
    <m/>
    <m/>
    <s v="N"/>
    <m/>
    <m/>
    <m/>
    <m/>
    <m/>
    <m/>
    <m/>
    <m/>
    <m/>
    <m/>
    <m/>
  </r>
  <r>
    <x v="2"/>
    <x v="0"/>
    <x v="107"/>
    <x v="60"/>
    <n v="101"/>
    <x v="1"/>
    <x v="0"/>
    <n v="38"/>
    <m/>
    <n v="0.41"/>
    <x v="0"/>
    <m/>
    <s v="N"/>
    <m/>
    <m/>
    <m/>
    <s v="N"/>
    <m/>
    <m/>
    <m/>
    <m/>
    <m/>
    <m/>
    <m/>
    <m/>
    <m/>
    <m/>
    <m/>
  </r>
  <r>
    <x v="2"/>
    <x v="0"/>
    <x v="107"/>
    <x v="60"/>
    <n v="101"/>
    <x v="1"/>
    <x v="0"/>
    <n v="36"/>
    <m/>
    <n v="0.37"/>
    <x v="0"/>
    <m/>
    <s v="N"/>
    <m/>
    <m/>
    <m/>
    <s v="N"/>
    <m/>
    <m/>
    <m/>
    <m/>
    <m/>
    <m/>
    <m/>
    <m/>
    <m/>
    <m/>
    <m/>
  </r>
  <r>
    <x v="2"/>
    <x v="0"/>
    <x v="107"/>
    <x v="60"/>
    <n v="101"/>
    <x v="1"/>
    <x v="0"/>
    <n v="35"/>
    <m/>
    <n v="0.41"/>
    <x v="0"/>
    <m/>
    <s v="N"/>
    <m/>
    <m/>
    <m/>
    <s v="N"/>
    <m/>
    <m/>
    <m/>
    <m/>
    <m/>
    <m/>
    <m/>
    <m/>
    <m/>
    <m/>
    <m/>
  </r>
  <r>
    <x v="2"/>
    <x v="0"/>
    <x v="107"/>
    <x v="60"/>
    <n v="101"/>
    <x v="1"/>
    <x v="0"/>
    <n v="35"/>
    <m/>
    <n v="0.39"/>
    <x v="0"/>
    <m/>
    <s v="N"/>
    <m/>
    <m/>
    <m/>
    <s v="N"/>
    <m/>
    <m/>
    <m/>
    <m/>
    <m/>
    <m/>
    <m/>
    <m/>
    <m/>
    <m/>
    <m/>
  </r>
  <r>
    <x v="2"/>
    <x v="0"/>
    <x v="107"/>
    <x v="60"/>
    <n v="101"/>
    <x v="1"/>
    <x v="0"/>
    <n v="35"/>
    <m/>
    <n v="0.38"/>
    <x v="0"/>
    <m/>
    <s v="N"/>
    <m/>
    <m/>
    <m/>
    <s v="N"/>
    <m/>
    <m/>
    <m/>
    <m/>
    <m/>
    <m/>
    <m/>
    <m/>
    <m/>
    <m/>
    <m/>
  </r>
  <r>
    <x v="2"/>
    <x v="0"/>
    <x v="107"/>
    <x v="60"/>
    <n v="101"/>
    <x v="1"/>
    <x v="0"/>
    <s v="NA"/>
    <m/>
    <s v="NA"/>
    <x v="0"/>
    <m/>
    <s v="N"/>
    <m/>
    <m/>
    <m/>
    <s v="N"/>
    <m/>
    <m/>
    <m/>
    <m/>
    <m/>
    <m/>
    <m/>
    <m/>
    <m/>
    <m/>
    <m/>
  </r>
  <r>
    <x v="2"/>
    <x v="0"/>
    <x v="107"/>
    <x v="60"/>
    <n v="101"/>
    <x v="1"/>
    <x v="0"/>
    <n v="36"/>
    <m/>
    <n v="0.39"/>
    <x v="0"/>
    <m/>
    <s v="N"/>
    <m/>
    <m/>
    <m/>
    <s v="N"/>
    <m/>
    <m/>
    <m/>
    <m/>
    <m/>
    <m/>
    <m/>
    <m/>
    <m/>
    <m/>
    <m/>
  </r>
  <r>
    <x v="2"/>
    <x v="0"/>
    <x v="107"/>
    <x v="60"/>
    <n v="101"/>
    <x v="1"/>
    <x v="0"/>
    <n v="34"/>
    <m/>
    <n v="0.31"/>
    <x v="0"/>
    <m/>
    <s v="N"/>
    <m/>
    <m/>
    <m/>
    <s v="N"/>
    <m/>
    <m/>
    <m/>
    <m/>
    <m/>
    <m/>
    <m/>
    <m/>
    <m/>
    <m/>
    <m/>
  </r>
  <r>
    <x v="2"/>
    <x v="0"/>
    <x v="107"/>
    <x v="60"/>
    <n v="101"/>
    <x v="1"/>
    <x v="0"/>
    <n v="35"/>
    <m/>
    <n v="0.33"/>
    <x v="0"/>
    <m/>
    <s v="N"/>
    <m/>
    <m/>
    <m/>
    <s v="N"/>
    <m/>
    <m/>
    <m/>
    <m/>
    <m/>
    <m/>
    <m/>
    <m/>
    <m/>
    <m/>
    <m/>
  </r>
  <r>
    <x v="2"/>
    <x v="0"/>
    <x v="107"/>
    <x v="60"/>
    <n v="101"/>
    <x v="1"/>
    <x v="0"/>
    <n v="35"/>
    <m/>
    <n v="0.36"/>
    <x v="0"/>
    <m/>
    <s v="N"/>
    <m/>
    <m/>
    <m/>
    <s v="N"/>
    <m/>
    <m/>
    <m/>
    <m/>
    <m/>
    <m/>
    <m/>
    <m/>
    <m/>
    <m/>
    <m/>
  </r>
  <r>
    <x v="2"/>
    <x v="0"/>
    <x v="107"/>
    <x v="60"/>
    <n v="101"/>
    <x v="1"/>
    <x v="0"/>
    <n v="37"/>
    <m/>
    <n v="0.45"/>
    <x v="0"/>
    <m/>
    <s v="N"/>
    <m/>
    <m/>
    <m/>
    <s v="N"/>
    <m/>
    <m/>
    <m/>
    <m/>
    <m/>
    <m/>
    <m/>
    <m/>
    <m/>
    <m/>
    <m/>
  </r>
  <r>
    <x v="2"/>
    <x v="0"/>
    <x v="107"/>
    <x v="60"/>
    <n v="101"/>
    <x v="1"/>
    <x v="0"/>
    <n v="38"/>
    <m/>
    <n v="0.46"/>
    <x v="0"/>
    <m/>
    <s v="N"/>
    <m/>
    <m/>
    <m/>
    <s v="N"/>
    <m/>
    <m/>
    <m/>
    <m/>
    <m/>
    <m/>
    <m/>
    <m/>
    <m/>
    <m/>
    <m/>
  </r>
  <r>
    <x v="2"/>
    <x v="0"/>
    <x v="107"/>
    <x v="60"/>
    <n v="101"/>
    <x v="1"/>
    <x v="0"/>
    <n v="38"/>
    <m/>
    <n v="0.46"/>
    <x v="0"/>
    <m/>
    <s v="N"/>
    <m/>
    <m/>
    <m/>
    <s v="N"/>
    <m/>
    <m/>
    <m/>
    <m/>
    <m/>
    <m/>
    <m/>
    <m/>
    <m/>
    <m/>
    <m/>
  </r>
  <r>
    <x v="2"/>
    <x v="0"/>
    <x v="107"/>
    <x v="60"/>
    <n v="101"/>
    <x v="1"/>
    <x v="0"/>
    <n v="36"/>
    <m/>
    <n v="0.39"/>
    <x v="0"/>
    <m/>
    <s v="N"/>
    <m/>
    <m/>
    <m/>
    <s v="N"/>
    <m/>
    <m/>
    <m/>
    <m/>
    <m/>
    <m/>
    <m/>
    <m/>
    <m/>
    <m/>
    <m/>
  </r>
  <r>
    <x v="2"/>
    <x v="0"/>
    <x v="107"/>
    <x v="60"/>
    <n v="101"/>
    <x v="1"/>
    <x v="0"/>
    <n v="36"/>
    <m/>
    <n v="0.43"/>
    <x v="0"/>
    <m/>
    <s v="N"/>
    <m/>
    <m/>
    <m/>
    <s v="N"/>
    <m/>
    <m/>
    <m/>
    <m/>
    <m/>
    <m/>
    <m/>
    <m/>
    <m/>
    <m/>
    <m/>
  </r>
  <r>
    <x v="2"/>
    <x v="0"/>
    <x v="107"/>
    <x v="60"/>
    <n v="101"/>
    <x v="1"/>
    <x v="0"/>
    <n v="34"/>
    <m/>
    <n v="0.3"/>
    <x v="0"/>
    <m/>
    <s v="N"/>
    <m/>
    <m/>
    <m/>
    <s v="N"/>
    <m/>
    <m/>
    <m/>
    <m/>
    <m/>
    <m/>
    <m/>
    <m/>
    <m/>
    <m/>
    <m/>
  </r>
  <r>
    <x v="2"/>
    <x v="0"/>
    <x v="107"/>
    <x v="60"/>
    <n v="101"/>
    <x v="1"/>
    <x v="0"/>
    <n v="36"/>
    <m/>
    <n v="0.39"/>
    <x v="0"/>
    <m/>
    <s v="N"/>
    <m/>
    <m/>
    <m/>
    <s v="N"/>
    <m/>
    <m/>
    <m/>
    <m/>
    <m/>
    <m/>
    <m/>
    <m/>
    <m/>
    <m/>
    <m/>
  </r>
  <r>
    <x v="1"/>
    <x v="3"/>
    <x v="105"/>
    <x v="58"/>
    <n v="122"/>
    <x v="2"/>
    <x v="0"/>
    <n v="65"/>
    <m/>
    <n v="2.68"/>
    <x v="0"/>
    <m/>
    <m/>
    <s v="SJF25-05-02-03"/>
    <m/>
    <m/>
    <s v="Y"/>
    <m/>
    <m/>
    <m/>
    <m/>
    <m/>
    <m/>
    <m/>
    <m/>
    <m/>
    <m/>
    <m/>
  </r>
  <r>
    <x v="1"/>
    <x v="3"/>
    <x v="108"/>
    <x v="61"/>
    <n v="71"/>
    <x v="2"/>
    <x v="0"/>
    <n v="39"/>
    <n v="7"/>
    <n v="0.64"/>
    <x v="0"/>
    <m/>
    <m/>
    <s v="SJF25-3-12-1"/>
    <m/>
    <m/>
    <s v="Y"/>
    <m/>
    <m/>
    <m/>
    <m/>
    <m/>
    <m/>
    <m/>
    <m/>
    <m/>
    <m/>
    <m/>
  </r>
  <r>
    <x v="1"/>
    <x v="3"/>
    <x v="108"/>
    <x v="61"/>
    <n v="71"/>
    <x v="2"/>
    <x v="0"/>
    <n v="39"/>
    <n v="6"/>
    <n v="0.41"/>
    <x v="0"/>
    <m/>
    <m/>
    <s v="SJF25-3-12-2"/>
    <m/>
    <m/>
    <s v="Y"/>
    <m/>
    <m/>
    <m/>
    <m/>
    <m/>
    <m/>
    <m/>
    <m/>
    <m/>
    <m/>
    <m/>
  </r>
  <r>
    <x v="1"/>
    <x v="3"/>
    <x v="108"/>
    <x v="61"/>
    <n v="71"/>
    <x v="2"/>
    <x v="0"/>
    <n v="40"/>
    <n v="6"/>
    <n v="0.57999999999999996"/>
    <x v="0"/>
    <m/>
    <m/>
    <s v="SJF25-3-12-3"/>
    <m/>
    <m/>
    <s v="Y"/>
    <m/>
    <m/>
    <m/>
    <m/>
    <m/>
    <m/>
    <m/>
    <m/>
    <m/>
    <m/>
    <m/>
  </r>
  <r>
    <x v="1"/>
    <x v="3"/>
    <x v="108"/>
    <x v="61"/>
    <n v="71"/>
    <x v="2"/>
    <x v="0"/>
    <n v="38"/>
    <n v="5"/>
    <n v="0.39"/>
    <x v="0"/>
    <m/>
    <m/>
    <s v="SJF25-3-12-4"/>
    <m/>
    <m/>
    <s v="Y"/>
    <m/>
    <m/>
    <m/>
    <m/>
    <m/>
    <m/>
    <m/>
    <m/>
    <m/>
    <m/>
    <m/>
  </r>
  <r>
    <x v="1"/>
    <x v="3"/>
    <x v="108"/>
    <x v="61"/>
    <n v="71"/>
    <x v="2"/>
    <x v="0"/>
    <n v="37"/>
    <n v="6"/>
    <n v="0.5"/>
    <x v="0"/>
    <m/>
    <m/>
    <s v="SJF25-3-12-5"/>
    <m/>
    <m/>
    <s v="Y"/>
    <m/>
    <m/>
    <m/>
    <m/>
    <m/>
    <m/>
    <m/>
    <m/>
    <m/>
    <m/>
    <m/>
  </r>
  <r>
    <x v="1"/>
    <x v="3"/>
    <x v="109"/>
    <x v="62"/>
    <n v="72"/>
    <x v="2"/>
    <x v="0"/>
    <n v="40"/>
    <m/>
    <m/>
    <x v="0"/>
    <m/>
    <m/>
    <s v="SJF25-3-13-1"/>
    <m/>
    <m/>
    <s v="Y"/>
    <m/>
    <m/>
    <m/>
    <m/>
    <m/>
    <m/>
    <m/>
    <m/>
    <m/>
    <m/>
    <m/>
  </r>
  <r>
    <x v="1"/>
    <x v="3"/>
    <x v="109"/>
    <x v="62"/>
    <n v="72"/>
    <x v="2"/>
    <x v="0"/>
    <n v="42"/>
    <m/>
    <n v="0.66"/>
    <x v="0"/>
    <m/>
    <m/>
    <s v="SJF25-3-13-2"/>
    <m/>
    <m/>
    <s v="Y"/>
    <m/>
    <m/>
    <m/>
    <m/>
    <m/>
    <m/>
    <m/>
    <m/>
    <m/>
    <m/>
    <s v="mort"/>
  </r>
  <r>
    <x v="1"/>
    <x v="3"/>
    <x v="109"/>
    <x v="62"/>
    <n v="72"/>
    <x v="2"/>
    <x v="0"/>
    <n v="41"/>
    <m/>
    <n v="0.56999999999999995"/>
    <x v="0"/>
    <m/>
    <m/>
    <s v="SJF25-3-13-3"/>
    <m/>
    <m/>
    <s v="Y"/>
    <m/>
    <m/>
    <m/>
    <m/>
    <m/>
    <m/>
    <m/>
    <m/>
    <m/>
    <m/>
    <m/>
  </r>
  <r>
    <x v="1"/>
    <x v="3"/>
    <x v="110"/>
    <x v="63"/>
    <n v="78"/>
    <x v="2"/>
    <x v="0"/>
    <n v="40"/>
    <m/>
    <n v="0.52"/>
    <x v="0"/>
    <m/>
    <m/>
    <s v="SJF25-3-19-1"/>
    <m/>
    <m/>
    <s v="Y"/>
    <m/>
    <m/>
    <m/>
    <m/>
    <m/>
    <m/>
    <m/>
    <m/>
    <m/>
    <m/>
    <m/>
  </r>
  <r>
    <x v="1"/>
    <x v="3"/>
    <x v="110"/>
    <x v="63"/>
    <n v="78"/>
    <x v="2"/>
    <x v="0"/>
    <n v="41"/>
    <m/>
    <n v="0.61"/>
    <x v="0"/>
    <m/>
    <m/>
    <s v="SJF25-3-19-2"/>
    <m/>
    <m/>
    <s v="Y"/>
    <m/>
    <m/>
    <m/>
    <m/>
    <m/>
    <m/>
    <m/>
    <m/>
    <m/>
    <m/>
    <m/>
  </r>
  <r>
    <x v="2"/>
    <x v="0"/>
    <x v="99"/>
    <x v="52"/>
    <n v="102"/>
    <x v="1"/>
    <x v="0"/>
    <n v="38"/>
    <m/>
    <n v="0.52"/>
    <x v="0"/>
    <m/>
    <s v="N"/>
    <m/>
    <m/>
    <m/>
    <s v="N"/>
    <m/>
    <m/>
    <m/>
    <m/>
    <m/>
    <m/>
    <m/>
    <m/>
    <m/>
    <m/>
    <m/>
  </r>
  <r>
    <x v="2"/>
    <x v="0"/>
    <x v="99"/>
    <x v="52"/>
    <n v="102"/>
    <x v="1"/>
    <x v="0"/>
    <n v="35"/>
    <m/>
    <n v="0.4"/>
    <x v="0"/>
    <m/>
    <s v="N"/>
    <m/>
    <m/>
    <m/>
    <s v="N"/>
    <m/>
    <m/>
    <m/>
    <m/>
    <m/>
    <m/>
    <m/>
    <m/>
    <m/>
    <m/>
    <m/>
  </r>
  <r>
    <x v="2"/>
    <x v="0"/>
    <x v="99"/>
    <x v="52"/>
    <n v="102"/>
    <x v="1"/>
    <x v="0"/>
    <n v="37"/>
    <m/>
    <n v="0.42"/>
    <x v="0"/>
    <m/>
    <s v="N"/>
    <m/>
    <m/>
    <m/>
    <s v="N"/>
    <m/>
    <m/>
    <m/>
    <m/>
    <m/>
    <m/>
    <m/>
    <m/>
    <m/>
    <m/>
    <m/>
  </r>
  <r>
    <x v="2"/>
    <x v="0"/>
    <x v="99"/>
    <x v="52"/>
    <n v="102"/>
    <x v="1"/>
    <x v="0"/>
    <n v="36"/>
    <m/>
    <n v="0.39"/>
    <x v="0"/>
    <m/>
    <s v="N"/>
    <m/>
    <m/>
    <m/>
    <s v="N"/>
    <m/>
    <m/>
    <m/>
    <m/>
    <m/>
    <m/>
    <m/>
    <m/>
    <m/>
    <m/>
    <m/>
  </r>
  <r>
    <x v="2"/>
    <x v="0"/>
    <x v="99"/>
    <x v="52"/>
    <n v="102"/>
    <x v="1"/>
    <x v="0"/>
    <n v="35"/>
    <m/>
    <n v="0.37"/>
    <x v="0"/>
    <m/>
    <s v="N"/>
    <m/>
    <m/>
    <m/>
    <s v="N"/>
    <m/>
    <m/>
    <m/>
    <m/>
    <m/>
    <m/>
    <m/>
    <m/>
    <m/>
    <m/>
    <m/>
  </r>
  <r>
    <x v="2"/>
    <x v="0"/>
    <x v="99"/>
    <x v="52"/>
    <n v="102"/>
    <x v="1"/>
    <x v="0"/>
    <n v="34"/>
    <m/>
    <n v="0.28999999999999998"/>
    <x v="0"/>
    <m/>
    <s v="N"/>
    <m/>
    <m/>
    <m/>
    <s v="N"/>
    <m/>
    <m/>
    <m/>
    <m/>
    <m/>
    <m/>
    <m/>
    <m/>
    <m/>
    <m/>
    <m/>
  </r>
  <r>
    <x v="2"/>
    <x v="0"/>
    <x v="99"/>
    <x v="52"/>
    <n v="102"/>
    <x v="1"/>
    <x v="0"/>
    <n v="35"/>
    <m/>
    <n v="0.38"/>
    <x v="0"/>
    <m/>
    <s v="N"/>
    <m/>
    <m/>
    <m/>
    <s v="N"/>
    <m/>
    <m/>
    <m/>
    <m/>
    <m/>
    <m/>
    <m/>
    <m/>
    <m/>
    <m/>
    <m/>
  </r>
  <r>
    <x v="2"/>
    <x v="0"/>
    <x v="99"/>
    <x v="52"/>
    <n v="102"/>
    <x v="1"/>
    <x v="0"/>
    <n v="35"/>
    <m/>
    <n v="0.36"/>
    <x v="0"/>
    <m/>
    <s v="N"/>
    <m/>
    <m/>
    <m/>
    <s v="N"/>
    <m/>
    <m/>
    <m/>
    <m/>
    <m/>
    <m/>
    <m/>
    <m/>
    <m/>
    <m/>
    <m/>
  </r>
  <r>
    <x v="2"/>
    <x v="0"/>
    <x v="99"/>
    <x v="52"/>
    <n v="102"/>
    <x v="1"/>
    <x v="0"/>
    <n v="37"/>
    <m/>
    <n v="0.42"/>
    <x v="0"/>
    <m/>
    <s v="N"/>
    <m/>
    <m/>
    <m/>
    <s v="N"/>
    <m/>
    <m/>
    <m/>
    <m/>
    <m/>
    <m/>
    <m/>
    <m/>
    <m/>
    <m/>
    <m/>
  </r>
  <r>
    <x v="2"/>
    <x v="0"/>
    <x v="99"/>
    <x v="52"/>
    <n v="102"/>
    <x v="1"/>
    <x v="0"/>
    <n v="34"/>
    <m/>
    <n v="0.34"/>
    <x v="0"/>
    <m/>
    <s v="N"/>
    <m/>
    <m/>
    <m/>
    <s v="N"/>
    <m/>
    <m/>
    <m/>
    <m/>
    <m/>
    <m/>
    <m/>
    <m/>
    <m/>
    <m/>
    <m/>
  </r>
  <r>
    <x v="2"/>
    <x v="0"/>
    <x v="99"/>
    <x v="52"/>
    <n v="102"/>
    <x v="1"/>
    <x v="0"/>
    <n v="35"/>
    <m/>
    <n v="0.32"/>
    <x v="0"/>
    <m/>
    <s v="N"/>
    <m/>
    <m/>
    <m/>
    <s v="N"/>
    <m/>
    <m/>
    <m/>
    <m/>
    <m/>
    <m/>
    <m/>
    <m/>
    <m/>
    <m/>
    <m/>
  </r>
  <r>
    <x v="2"/>
    <x v="0"/>
    <x v="99"/>
    <x v="52"/>
    <n v="102"/>
    <x v="1"/>
    <x v="0"/>
    <n v="32"/>
    <m/>
    <n v="0.28000000000000003"/>
    <x v="0"/>
    <m/>
    <s v="N"/>
    <m/>
    <m/>
    <m/>
    <s v="N"/>
    <m/>
    <m/>
    <m/>
    <m/>
    <m/>
    <m/>
    <m/>
    <m/>
    <m/>
    <m/>
    <m/>
  </r>
  <r>
    <x v="2"/>
    <x v="0"/>
    <x v="99"/>
    <x v="52"/>
    <n v="102"/>
    <x v="1"/>
    <x v="0"/>
    <n v="35"/>
    <m/>
    <n v="0.36"/>
    <x v="0"/>
    <m/>
    <s v="N"/>
    <m/>
    <m/>
    <m/>
    <s v="N"/>
    <m/>
    <m/>
    <m/>
    <m/>
    <m/>
    <m/>
    <m/>
    <m/>
    <m/>
    <m/>
    <m/>
  </r>
  <r>
    <x v="2"/>
    <x v="0"/>
    <x v="99"/>
    <x v="52"/>
    <n v="102"/>
    <x v="1"/>
    <x v="0"/>
    <n v="34"/>
    <m/>
    <n v="0.36"/>
    <x v="0"/>
    <m/>
    <s v="N"/>
    <m/>
    <m/>
    <m/>
    <s v="N"/>
    <m/>
    <m/>
    <m/>
    <m/>
    <m/>
    <m/>
    <m/>
    <m/>
    <m/>
    <m/>
    <m/>
  </r>
  <r>
    <x v="2"/>
    <x v="0"/>
    <x v="99"/>
    <x v="52"/>
    <n v="102"/>
    <x v="1"/>
    <x v="0"/>
    <n v="34"/>
    <m/>
    <n v="0.32"/>
    <x v="0"/>
    <m/>
    <s v="N"/>
    <m/>
    <m/>
    <m/>
    <s v="N"/>
    <m/>
    <m/>
    <m/>
    <m/>
    <m/>
    <m/>
    <m/>
    <m/>
    <m/>
    <m/>
    <m/>
  </r>
  <r>
    <x v="2"/>
    <x v="0"/>
    <x v="99"/>
    <x v="52"/>
    <n v="102"/>
    <x v="1"/>
    <x v="0"/>
    <n v="35"/>
    <m/>
    <n v="0.33"/>
    <x v="0"/>
    <m/>
    <s v="N"/>
    <m/>
    <m/>
    <m/>
    <s v="N"/>
    <m/>
    <m/>
    <m/>
    <m/>
    <m/>
    <m/>
    <m/>
    <m/>
    <m/>
    <m/>
    <m/>
  </r>
  <r>
    <x v="2"/>
    <x v="0"/>
    <x v="99"/>
    <x v="52"/>
    <n v="102"/>
    <x v="1"/>
    <x v="0"/>
    <n v="36"/>
    <m/>
    <n v="0.39"/>
    <x v="0"/>
    <m/>
    <s v="N"/>
    <m/>
    <m/>
    <m/>
    <s v="N"/>
    <m/>
    <m/>
    <m/>
    <m/>
    <m/>
    <m/>
    <m/>
    <m/>
    <m/>
    <m/>
    <m/>
  </r>
  <r>
    <x v="2"/>
    <x v="0"/>
    <x v="99"/>
    <x v="52"/>
    <n v="102"/>
    <x v="1"/>
    <x v="0"/>
    <n v="35"/>
    <m/>
    <n v="0.38"/>
    <x v="0"/>
    <m/>
    <s v="N"/>
    <m/>
    <m/>
    <m/>
    <s v="N"/>
    <m/>
    <m/>
    <m/>
    <m/>
    <m/>
    <m/>
    <m/>
    <m/>
    <m/>
    <m/>
    <m/>
  </r>
  <r>
    <x v="2"/>
    <x v="0"/>
    <x v="99"/>
    <x v="52"/>
    <n v="102"/>
    <x v="1"/>
    <x v="0"/>
    <n v="34"/>
    <m/>
    <n v="0.35"/>
    <x v="0"/>
    <m/>
    <s v="N"/>
    <m/>
    <m/>
    <m/>
    <s v="N"/>
    <m/>
    <m/>
    <m/>
    <m/>
    <m/>
    <m/>
    <m/>
    <m/>
    <m/>
    <m/>
    <m/>
  </r>
  <r>
    <x v="2"/>
    <x v="0"/>
    <x v="99"/>
    <x v="52"/>
    <n v="102"/>
    <x v="1"/>
    <x v="0"/>
    <n v="36"/>
    <m/>
    <n v="0.41"/>
    <x v="0"/>
    <m/>
    <s v="N"/>
    <m/>
    <m/>
    <m/>
    <s v="N"/>
    <m/>
    <m/>
    <m/>
    <m/>
    <m/>
    <m/>
    <m/>
    <m/>
    <m/>
    <m/>
    <m/>
  </r>
  <r>
    <x v="2"/>
    <x v="0"/>
    <x v="99"/>
    <x v="52"/>
    <n v="102"/>
    <x v="1"/>
    <x v="0"/>
    <n v="36"/>
    <m/>
    <n v="0.38"/>
    <x v="0"/>
    <m/>
    <s v="N"/>
    <m/>
    <m/>
    <m/>
    <s v="N"/>
    <m/>
    <m/>
    <m/>
    <m/>
    <m/>
    <m/>
    <m/>
    <m/>
    <m/>
    <m/>
    <m/>
  </r>
  <r>
    <x v="2"/>
    <x v="0"/>
    <x v="99"/>
    <x v="52"/>
    <n v="102"/>
    <x v="1"/>
    <x v="0"/>
    <n v="32"/>
    <m/>
    <n v="0.28999999999999998"/>
    <x v="0"/>
    <m/>
    <s v="N"/>
    <m/>
    <m/>
    <m/>
    <s v="N"/>
    <m/>
    <m/>
    <m/>
    <m/>
    <m/>
    <m/>
    <m/>
    <m/>
    <m/>
    <m/>
    <m/>
  </r>
  <r>
    <x v="2"/>
    <x v="0"/>
    <x v="99"/>
    <x v="52"/>
    <n v="102"/>
    <x v="1"/>
    <x v="0"/>
    <n v="35"/>
    <m/>
    <n v="0.4"/>
    <x v="0"/>
    <m/>
    <s v="N"/>
    <m/>
    <m/>
    <m/>
    <s v="N"/>
    <m/>
    <m/>
    <m/>
    <m/>
    <m/>
    <m/>
    <m/>
    <m/>
    <m/>
    <m/>
    <m/>
  </r>
  <r>
    <x v="2"/>
    <x v="0"/>
    <x v="99"/>
    <x v="52"/>
    <n v="102"/>
    <x v="1"/>
    <x v="0"/>
    <n v="36"/>
    <m/>
    <n v="0.43"/>
    <x v="0"/>
    <m/>
    <s v="N"/>
    <m/>
    <m/>
    <m/>
    <s v="N"/>
    <m/>
    <m/>
    <m/>
    <m/>
    <m/>
    <m/>
    <m/>
    <m/>
    <m/>
    <m/>
    <m/>
  </r>
  <r>
    <x v="2"/>
    <x v="0"/>
    <x v="99"/>
    <x v="52"/>
    <n v="102"/>
    <x v="1"/>
    <x v="0"/>
    <n v="35"/>
    <m/>
    <n v="0.42"/>
    <x v="0"/>
    <m/>
    <s v="N"/>
    <m/>
    <m/>
    <m/>
    <s v="N"/>
    <m/>
    <m/>
    <m/>
    <m/>
    <m/>
    <m/>
    <m/>
    <m/>
    <m/>
    <m/>
    <m/>
  </r>
  <r>
    <x v="2"/>
    <x v="0"/>
    <x v="99"/>
    <x v="52"/>
    <n v="102"/>
    <x v="1"/>
    <x v="0"/>
    <n v="36"/>
    <m/>
    <n v="0.44"/>
    <x v="0"/>
    <m/>
    <s v="N"/>
    <m/>
    <m/>
    <m/>
    <s v="N"/>
    <m/>
    <m/>
    <m/>
    <m/>
    <m/>
    <m/>
    <m/>
    <m/>
    <m/>
    <m/>
    <m/>
  </r>
  <r>
    <x v="2"/>
    <x v="0"/>
    <x v="99"/>
    <x v="52"/>
    <n v="102"/>
    <x v="1"/>
    <x v="0"/>
    <n v="32"/>
    <m/>
    <n v="0.27"/>
    <x v="0"/>
    <m/>
    <s v="N"/>
    <m/>
    <m/>
    <m/>
    <s v="N"/>
    <m/>
    <m/>
    <m/>
    <m/>
    <m/>
    <m/>
    <m/>
    <m/>
    <m/>
    <m/>
    <m/>
  </r>
  <r>
    <x v="2"/>
    <x v="0"/>
    <x v="99"/>
    <x v="52"/>
    <n v="102"/>
    <x v="1"/>
    <x v="0"/>
    <n v="35"/>
    <m/>
    <n v="0.33"/>
    <x v="0"/>
    <m/>
    <s v="N"/>
    <m/>
    <m/>
    <m/>
    <s v="N"/>
    <m/>
    <m/>
    <m/>
    <m/>
    <m/>
    <m/>
    <m/>
    <m/>
    <m/>
    <m/>
    <m/>
  </r>
  <r>
    <x v="2"/>
    <x v="0"/>
    <x v="99"/>
    <x v="52"/>
    <n v="102"/>
    <x v="1"/>
    <x v="0"/>
    <n v="34"/>
    <m/>
    <n v="0.35"/>
    <x v="0"/>
    <m/>
    <s v="N"/>
    <m/>
    <m/>
    <m/>
    <s v="N"/>
    <m/>
    <m/>
    <m/>
    <m/>
    <m/>
    <m/>
    <m/>
    <m/>
    <m/>
    <m/>
    <m/>
  </r>
  <r>
    <x v="2"/>
    <x v="0"/>
    <x v="99"/>
    <x v="52"/>
    <n v="102"/>
    <x v="1"/>
    <x v="0"/>
    <n v="35"/>
    <m/>
    <n v="0.41"/>
    <x v="0"/>
    <m/>
    <s v="N"/>
    <m/>
    <m/>
    <m/>
    <s v="N"/>
    <m/>
    <m/>
    <m/>
    <m/>
    <m/>
    <m/>
    <m/>
    <m/>
    <m/>
    <m/>
    <m/>
  </r>
  <r>
    <x v="2"/>
    <x v="0"/>
    <x v="99"/>
    <x v="52"/>
    <n v="102"/>
    <x v="1"/>
    <x v="1"/>
    <n v="64"/>
    <m/>
    <n v="2.65"/>
    <x v="0"/>
    <m/>
    <s v="N"/>
    <m/>
    <m/>
    <m/>
    <s v="N"/>
    <m/>
    <m/>
    <m/>
    <m/>
    <m/>
    <m/>
    <m/>
    <m/>
    <m/>
    <m/>
    <m/>
  </r>
  <r>
    <x v="2"/>
    <x v="0"/>
    <x v="99"/>
    <x v="52"/>
    <n v="102"/>
    <x v="1"/>
    <x v="1"/>
    <n v="68"/>
    <m/>
    <n v="3.67"/>
    <x v="0"/>
    <m/>
    <s v="N"/>
    <m/>
    <m/>
    <m/>
    <s v="N"/>
    <m/>
    <m/>
    <m/>
    <m/>
    <m/>
    <m/>
    <m/>
    <m/>
    <m/>
    <m/>
    <m/>
  </r>
  <r>
    <x v="2"/>
    <x v="0"/>
    <x v="99"/>
    <x v="52"/>
    <n v="102"/>
    <x v="1"/>
    <x v="1"/>
    <n v="102"/>
    <m/>
    <n v="12.64"/>
    <x v="0"/>
    <m/>
    <s v="N"/>
    <m/>
    <m/>
    <m/>
    <s v="N"/>
    <m/>
    <m/>
    <m/>
    <m/>
    <m/>
    <m/>
    <m/>
    <m/>
    <m/>
    <m/>
    <m/>
  </r>
  <r>
    <x v="2"/>
    <x v="0"/>
    <x v="99"/>
    <x v="52"/>
    <n v="102"/>
    <x v="2"/>
    <x v="0"/>
    <n v="47"/>
    <m/>
    <n v="0.99"/>
    <x v="0"/>
    <m/>
    <s v="N"/>
    <m/>
    <m/>
    <m/>
    <s v="N"/>
    <m/>
    <m/>
    <m/>
    <m/>
    <m/>
    <m/>
    <m/>
    <m/>
    <m/>
    <m/>
    <m/>
  </r>
  <r>
    <x v="2"/>
    <x v="0"/>
    <x v="99"/>
    <x v="52"/>
    <n v="102"/>
    <x v="0"/>
    <x v="0"/>
    <n v="38"/>
    <m/>
    <n v="0.34"/>
    <x v="0"/>
    <m/>
    <s v="N"/>
    <m/>
    <m/>
    <m/>
    <s v="N"/>
    <m/>
    <m/>
    <m/>
    <m/>
    <m/>
    <m/>
    <m/>
    <m/>
    <m/>
    <m/>
    <m/>
  </r>
  <r>
    <x v="2"/>
    <x v="0"/>
    <x v="99"/>
    <x v="52"/>
    <n v="102"/>
    <x v="2"/>
    <x v="0"/>
    <n v="42"/>
    <m/>
    <n v="0.76"/>
    <x v="0"/>
    <m/>
    <s v="N"/>
    <m/>
    <m/>
    <m/>
    <s v="N"/>
    <m/>
    <m/>
    <m/>
    <m/>
    <m/>
    <m/>
    <m/>
    <m/>
    <m/>
    <m/>
    <m/>
  </r>
  <r>
    <x v="2"/>
    <x v="0"/>
    <x v="99"/>
    <x v="52"/>
    <n v="102"/>
    <x v="0"/>
    <x v="0"/>
    <n v="38"/>
    <m/>
    <n v="0.39"/>
    <x v="0"/>
    <m/>
    <s v="N"/>
    <m/>
    <m/>
    <m/>
    <s v="N"/>
    <m/>
    <m/>
    <m/>
    <m/>
    <m/>
    <m/>
    <m/>
    <m/>
    <m/>
    <m/>
    <m/>
  </r>
  <r>
    <x v="2"/>
    <x v="0"/>
    <x v="99"/>
    <x v="52"/>
    <n v="102"/>
    <x v="2"/>
    <x v="0"/>
    <n v="40"/>
    <m/>
    <n v="0.41"/>
    <x v="0"/>
    <m/>
    <s v="N"/>
    <m/>
    <m/>
    <m/>
    <s v="N"/>
    <m/>
    <m/>
    <m/>
    <m/>
    <m/>
    <m/>
    <m/>
    <m/>
    <m/>
    <m/>
    <m/>
  </r>
  <r>
    <x v="2"/>
    <x v="0"/>
    <x v="99"/>
    <x v="52"/>
    <n v="102"/>
    <x v="2"/>
    <x v="0"/>
    <n v="38"/>
    <m/>
    <n v="0.45"/>
    <x v="0"/>
    <m/>
    <s v="N"/>
    <m/>
    <m/>
    <m/>
    <s v="N"/>
    <m/>
    <m/>
    <m/>
    <m/>
    <m/>
    <m/>
    <m/>
    <m/>
    <m/>
    <m/>
    <m/>
  </r>
  <r>
    <x v="2"/>
    <x v="0"/>
    <x v="99"/>
    <x v="52"/>
    <n v="102"/>
    <x v="2"/>
    <x v="0"/>
    <n v="40"/>
    <m/>
    <n v="0.56999999999999995"/>
    <x v="0"/>
    <m/>
    <s v="N"/>
    <m/>
    <m/>
    <m/>
    <s v="N"/>
    <m/>
    <m/>
    <m/>
    <m/>
    <m/>
    <m/>
    <m/>
    <m/>
    <m/>
    <m/>
    <m/>
  </r>
  <r>
    <x v="2"/>
    <x v="0"/>
    <x v="99"/>
    <x v="52"/>
    <n v="102"/>
    <x v="2"/>
    <x v="0"/>
    <n v="41"/>
    <m/>
    <n v="0.7"/>
    <x v="0"/>
    <m/>
    <s v="N"/>
    <m/>
    <m/>
    <m/>
    <s v="N"/>
    <m/>
    <m/>
    <m/>
    <m/>
    <m/>
    <m/>
    <m/>
    <m/>
    <m/>
    <m/>
    <m/>
  </r>
  <r>
    <x v="2"/>
    <x v="0"/>
    <x v="99"/>
    <x v="52"/>
    <n v="102"/>
    <x v="0"/>
    <x v="0"/>
    <n v="38"/>
    <m/>
    <n v="0.35"/>
    <x v="0"/>
    <m/>
    <s v="N"/>
    <m/>
    <m/>
    <m/>
    <s v="N"/>
    <m/>
    <m/>
    <m/>
    <m/>
    <m/>
    <m/>
    <m/>
    <m/>
    <m/>
    <m/>
    <m/>
  </r>
  <r>
    <x v="2"/>
    <x v="0"/>
    <x v="99"/>
    <x v="52"/>
    <n v="102"/>
    <x v="2"/>
    <x v="0"/>
    <n v="38"/>
    <m/>
    <n v="0.5"/>
    <x v="0"/>
    <m/>
    <s v="N"/>
    <m/>
    <m/>
    <m/>
    <s v="N"/>
    <m/>
    <m/>
    <m/>
    <m/>
    <m/>
    <m/>
    <m/>
    <m/>
    <m/>
    <m/>
    <m/>
  </r>
  <r>
    <x v="2"/>
    <x v="0"/>
    <x v="99"/>
    <x v="52"/>
    <n v="102"/>
    <x v="2"/>
    <x v="0"/>
    <n v="40"/>
    <m/>
    <n v="0.56000000000000005"/>
    <x v="0"/>
    <m/>
    <s v="N"/>
    <m/>
    <m/>
    <m/>
    <s v="N"/>
    <m/>
    <m/>
    <m/>
    <m/>
    <m/>
    <m/>
    <m/>
    <m/>
    <m/>
    <m/>
    <m/>
  </r>
  <r>
    <x v="2"/>
    <x v="0"/>
    <x v="99"/>
    <x v="52"/>
    <n v="102"/>
    <x v="0"/>
    <x v="0"/>
    <n v="36"/>
    <m/>
    <n v="0.32"/>
    <x v="0"/>
    <m/>
    <s v="N"/>
    <m/>
    <m/>
    <m/>
    <s v="N"/>
    <m/>
    <m/>
    <m/>
    <m/>
    <m/>
    <m/>
    <m/>
    <m/>
    <m/>
    <m/>
    <m/>
  </r>
  <r>
    <x v="2"/>
    <x v="0"/>
    <x v="99"/>
    <x v="52"/>
    <n v="102"/>
    <x v="0"/>
    <x v="0"/>
    <n v="40"/>
    <m/>
    <n v="0.46"/>
    <x v="0"/>
    <m/>
    <s v="N"/>
    <m/>
    <m/>
    <m/>
    <s v="N"/>
    <m/>
    <m/>
    <m/>
    <m/>
    <m/>
    <m/>
    <m/>
    <m/>
    <m/>
    <m/>
    <m/>
  </r>
  <r>
    <x v="2"/>
    <x v="0"/>
    <x v="99"/>
    <x v="52"/>
    <n v="102"/>
    <x v="2"/>
    <x v="0"/>
    <n v="35"/>
    <m/>
    <n v="0.32"/>
    <x v="0"/>
    <m/>
    <s v="N"/>
    <m/>
    <m/>
    <m/>
    <s v="N"/>
    <m/>
    <m/>
    <m/>
    <m/>
    <m/>
    <m/>
    <m/>
    <m/>
    <m/>
    <m/>
    <m/>
  </r>
  <r>
    <x v="2"/>
    <x v="0"/>
    <x v="99"/>
    <x v="52"/>
    <n v="102"/>
    <x v="0"/>
    <x v="0"/>
    <n v="38"/>
    <m/>
    <n v="0.38"/>
    <x v="0"/>
    <m/>
    <s v="N"/>
    <m/>
    <m/>
    <m/>
    <s v="N"/>
    <m/>
    <m/>
    <m/>
    <m/>
    <m/>
    <m/>
    <m/>
    <m/>
    <m/>
    <m/>
    <m/>
  </r>
  <r>
    <x v="2"/>
    <x v="0"/>
    <x v="99"/>
    <x v="52"/>
    <n v="102"/>
    <x v="2"/>
    <x v="0"/>
    <n v="35"/>
    <m/>
    <n v="0.37"/>
    <x v="0"/>
    <m/>
    <s v="N"/>
    <m/>
    <m/>
    <m/>
    <s v="N"/>
    <m/>
    <m/>
    <m/>
    <m/>
    <m/>
    <m/>
    <m/>
    <m/>
    <m/>
    <m/>
    <m/>
  </r>
  <r>
    <x v="2"/>
    <x v="0"/>
    <x v="99"/>
    <x v="52"/>
    <n v="102"/>
    <x v="0"/>
    <x v="0"/>
    <n v="36"/>
    <m/>
    <n v="0.34"/>
    <x v="0"/>
    <m/>
    <s v="N"/>
    <m/>
    <m/>
    <m/>
    <s v="N"/>
    <m/>
    <m/>
    <m/>
    <m/>
    <m/>
    <m/>
    <m/>
    <m/>
    <m/>
    <m/>
    <m/>
  </r>
  <r>
    <x v="2"/>
    <x v="0"/>
    <x v="99"/>
    <x v="52"/>
    <n v="102"/>
    <x v="0"/>
    <x v="0"/>
    <n v="40"/>
    <m/>
    <n v="0.47"/>
    <x v="0"/>
    <m/>
    <s v="N"/>
    <m/>
    <m/>
    <m/>
    <s v="N"/>
    <m/>
    <m/>
    <m/>
    <m/>
    <m/>
    <m/>
    <m/>
    <m/>
    <m/>
    <m/>
    <m/>
  </r>
  <r>
    <x v="2"/>
    <x v="0"/>
    <x v="99"/>
    <x v="52"/>
    <n v="102"/>
    <x v="0"/>
    <x v="0"/>
    <n v="40"/>
    <m/>
    <n v="0.42"/>
    <x v="0"/>
    <m/>
    <s v="N"/>
    <m/>
    <m/>
    <m/>
    <s v="N"/>
    <m/>
    <m/>
    <m/>
    <m/>
    <m/>
    <m/>
    <m/>
    <m/>
    <m/>
    <m/>
    <m/>
  </r>
  <r>
    <x v="2"/>
    <x v="0"/>
    <x v="99"/>
    <x v="52"/>
    <n v="102"/>
    <x v="0"/>
    <x v="0"/>
    <n v="40"/>
    <m/>
    <n v="0.43"/>
    <x v="0"/>
    <m/>
    <s v="N"/>
    <m/>
    <m/>
    <m/>
    <s v="N"/>
    <m/>
    <m/>
    <m/>
    <m/>
    <m/>
    <m/>
    <m/>
    <m/>
    <m/>
    <m/>
    <m/>
  </r>
  <r>
    <x v="2"/>
    <x v="0"/>
    <x v="99"/>
    <x v="52"/>
    <n v="102"/>
    <x v="2"/>
    <x v="0"/>
    <n v="37"/>
    <m/>
    <n v="0.38"/>
    <x v="0"/>
    <m/>
    <s v="N"/>
    <m/>
    <m/>
    <m/>
    <s v="N"/>
    <m/>
    <m/>
    <m/>
    <m/>
    <m/>
    <m/>
    <m/>
    <m/>
    <m/>
    <m/>
    <m/>
  </r>
  <r>
    <x v="2"/>
    <x v="0"/>
    <x v="99"/>
    <x v="52"/>
    <n v="102"/>
    <x v="0"/>
    <x v="0"/>
    <n v="37"/>
    <m/>
    <n v="0.33"/>
    <x v="0"/>
    <m/>
    <s v="N"/>
    <m/>
    <m/>
    <m/>
    <s v="N"/>
    <m/>
    <m/>
    <m/>
    <m/>
    <m/>
    <m/>
    <m/>
    <m/>
    <m/>
    <m/>
    <m/>
  </r>
  <r>
    <x v="2"/>
    <x v="0"/>
    <x v="99"/>
    <x v="52"/>
    <n v="102"/>
    <x v="2"/>
    <x v="0"/>
    <n v="36"/>
    <m/>
    <n v="0.34"/>
    <x v="0"/>
    <m/>
    <s v="N"/>
    <m/>
    <m/>
    <m/>
    <s v="N"/>
    <m/>
    <m/>
    <m/>
    <m/>
    <m/>
    <m/>
    <m/>
    <m/>
    <m/>
    <m/>
    <m/>
  </r>
  <r>
    <x v="2"/>
    <x v="0"/>
    <x v="99"/>
    <x v="52"/>
    <n v="102"/>
    <x v="2"/>
    <x v="0"/>
    <n v="35"/>
    <m/>
    <n v="0.37"/>
    <x v="0"/>
    <m/>
    <s v="N"/>
    <m/>
    <m/>
    <m/>
    <s v="N"/>
    <m/>
    <m/>
    <m/>
    <m/>
    <m/>
    <m/>
    <m/>
    <m/>
    <m/>
    <m/>
    <m/>
  </r>
  <r>
    <x v="2"/>
    <x v="0"/>
    <x v="99"/>
    <x v="52"/>
    <n v="102"/>
    <x v="0"/>
    <x v="0"/>
    <n v="39"/>
    <m/>
    <n v="0.34"/>
    <x v="0"/>
    <m/>
    <s v="N"/>
    <m/>
    <m/>
    <m/>
    <s v="N"/>
    <m/>
    <m/>
    <m/>
    <m/>
    <m/>
    <m/>
    <m/>
    <m/>
    <m/>
    <m/>
    <m/>
  </r>
  <r>
    <x v="2"/>
    <x v="0"/>
    <x v="111"/>
    <x v="64"/>
    <n v="103"/>
    <x v="1"/>
    <x v="0"/>
    <n v="36"/>
    <m/>
    <n v="0.39"/>
    <x v="0"/>
    <m/>
    <s v="N"/>
    <m/>
    <m/>
    <m/>
    <s v="N"/>
    <m/>
    <m/>
    <m/>
    <m/>
    <m/>
    <m/>
    <m/>
    <m/>
    <m/>
    <m/>
    <m/>
  </r>
  <r>
    <x v="2"/>
    <x v="0"/>
    <x v="111"/>
    <x v="64"/>
    <n v="103"/>
    <x v="1"/>
    <x v="0"/>
    <n v="36"/>
    <m/>
    <n v="0.48"/>
    <x v="0"/>
    <m/>
    <s v="N"/>
    <m/>
    <m/>
    <m/>
    <s v="N"/>
    <m/>
    <m/>
    <m/>
    <m/>
    <m/>
    <m/>
    <m/>
    <m/>
    <m/>
    <m/>
    <m/>
  </r>
  <r>
    <x v="2"/>
    <x v="0"/>
    <x v="111"/>
    <x v="64"/>
    <n v="103"/>
    <x v="1"/>
    <x v="0"/>
    <n v="35"/>
    <m/>
    <n v="0.33"/>
    <x v="0"/>
    <m/>
    <s v="N"/>
    <m/>
    <m/>
    <m/>
    <s v="N"/>
    <m/>
    <m/>
    <m/>
    <m/>
    <m/>
    <m/>
    <m/>
    <m/>
    <m/>
    <m/>
    <m/>
  </r>
  <r>
    <x v="2"/>
    <x v="0"/>
    <x v="111"/>
    <x v="64"/>
    <n v="103"/>
    <x v="1"/>
    <x v="0"/>
    <n v="34"/>
    <m/>
    <n v="0.36"/>
    <x v="0"/>
    <m/>
    <s v="N"/>
    <m/>
    <m/>
    <m/>
    <s v="N"/>
    <m/>
    <m/>
    <m/>
    <m/>
    <m/>
    <m/>
    <m/>
    <m/>
    <m/>
    <m/>
    <m/>
  </r>
  <r>
    <x v="2"/>
    <x v="0"/>
    <x v="111"/>
    <x v="64"/>
    <n v="103"/>
    <x v="1"/>
    <x v="0"/>
    <n v="36"/>
    <m/>
    <n v="0.36"/>
    <x v="0"/>
    <m/>
    <s v="N"/>
    <m/>
    <m/>
    <m/>
    <s v="N"/>
    <m/>
    <m/>
    <m/>
    <m/>
    <m/>
    <m/>
    <m/>
    <m/>
    <m/>
    <m/>
    <m/>
  </r>
  <r>
    <x v="2"/>
    <x v="0"/>
    <x v="111"/>
    <x v="64"/>
    <n v="103"/>
    <x v="1"/>
    <x v="0"/>
    <n v="37"/>
    <m/>
    <n v="0.42"/>
    <x v="0"/>
    <m/>
    <s v="N"/>
    <m/>
    <m/>
    <m/>
    <s v="N"/>
    <m/>
    <m/>
    <m/>
    <m/>
    <m/>
    <m/>
    <m/>
    <m/>
    <m/>
    <m/>
    <m/>
  </r>
  <r>
    <x v="2"/>
    <x v="0"/>
    <x v="111"/>
    <x v="64"/>
    <n v="103"/>
    <x v="1"/>
    <x v="0"/>
    <n v="39"/>
    <m/>
    <n v="0.5"/>
    <x v="0"/>
    <m/>
    <s v="N"/>
    <m/>
    <m/>
    <m/>
    <s v="N"/>
    <m/>
    <m/>
    <m/>
    <m/>
    <m/>
    <m/>
    <m/>
    <m/>
    <m/>
    <m/>
    <m/>
  </r>
  <r>
    <x v="2"/>
    <x v="0"/>
    <x v="111"/>
    <x v="64"/>
    <n v="103"/>
    <x v="1"/>
    <x v="0"/>
    <n v="45"/>
    <m/>
    <n v="0.94"/>
    <x v="0"/>
    <m/>
    <s v="N"/>
    <m/>
    <m/>
    <m/>
    <s v="N"/>
    <m/>
    <m/>
    <m/>
    <m/>
    <m/>
    <m/>
    <m/>
    <m/>
    <m/>
    <m/>
    <m/>
  </r>
  <r>
    <x v="2"/>
    <x v="0"/>
    <x v="111"/>
    <x v="64"/>
    <n v="103"/>
    <x v="1"/>
    <x v="0"/>
    <n v="36"/>
    <m/>
    <n v="0.42"/>
    <x v="0"/>
    <m/>
    <s v="N"/>
    <m/>
    <m/>
    <m/>
    <s v="N"/>
    <m/>
    <m/>
    <m/>
    <m/>
    <m/>
    <m/>
    <m/>
    <m/>
    <m/>
    <m/>
    <m/>
  </r>
  <r>
    <x v="2"/>
    <x v="0"/>
    <x v="111"/>
    <x v="64"/>
    <n v="103"/>
    <x v="1"/>
    <x v="0"/>
    <n v="35"/>
    <m/>
    <n v="0.41"/>
    <x v="0"/>
    <m/>
    <s v="N"/>
    <m/>
    <m/>
    <m/>
    <s v="N"/>
    <m/>
    <m/>
    <m/>
    <m/>
    <m/>
    <m/>
    <m/>
    <m/>
    <m/>
    <m/>
    <m/>
  </r>
  <r>
    <x v="2"/>
    <x v="0"/>
    <x v="111"/>
    <x v="64"/>
    <n v="103"/>
    <x v="1"/>
    <x v="0"/>
    <n v="41"/>
    <m/>
    <n v="0.76"/>
    <x v="0"/>
    <m/>
    <s v="N"/>
    <m/>
    <m/>
    <m/>
    <s v="N"/>
    <m/>
    <m/>
    <m/>
    <m/>
    <m/>
    <m/>
    <m/>
    <m/>
    <m/>
    <m/>
    <m/>
  </r>
  <r>
    <x v="2"/>
    <x v="0"/>
    <x v="111"/>
    <x v="64"/>
    <n v="103"/>
    <x v="1"/>
    <x v="0"/>
    <n v="35"/>
    <m/>
    <n v="0.36"/>
    <x v="0"/>
    <m/>
    <s v="N"/>
    <m/>
    <m/>
    <m/>
    <s v="N"/>
    <m/>
    <m/>
    <m/>
    <m/>
    <m/>
    <m/>
    <m/>
    <m/>
    <m/>
    <m/>
    <m/>
  </r>
  <r>
    <x v="2"/>
    <x v="0"/>
    <x v="111"/>
    <x v="64"/>
    <n v="103"/>
    <x v="1"/>
    <x v="0"/>
    <n v="37"/>
    <m/>
    <n v="0.44"/>
    <x v="0"/>
    <m/>
    <s v="N"/>
    <m/>
    <m/>
    <m/>
    <s v="N"/>
    <m/>
    <m/>
    <m/>
    <m/>
    <m/>
    <m/>
    <m/>
    <m/>
    <m/>
    <m/>
    <m/>
  </r>
  <r>
    <x v="2"/>
    <x v="0"/>
    <x v="111"/>
    <x v="64"/>
    <n v="103"/>
    <x v="1"/>
    <x v="0"/>
    <n v="37"/>
    <m/>
    <n v="0.47"/>
    <x v="0"/>
    <m/>
    <s v="N"/>
    <m/>
    <m/>
    <m/>
    <s v="N"/>
    <m/>
    <m/>
    <m/>
    <m/>
    <m/>
    <m/>
    <m/>
    <m/>
    <m/>
    <m/>
    <m/>
  </r>
  <r>
    <x v="2"/>
    <x v="0"/>
    <x v="111"/>
    <x v="64"/>
    <n v="103"/>
    <x v="1"/>
    <x v="0"/>
    <n v="36"/>
    <m/>
    <n v="0.46"/>
    <x v="0"/>
    <m/>
    <s v="N"/>
    <m/>
    <m/>
    <m/>
    <s v="N"/>
    <m/>
    <m/>
    <m/>
    <m/>
    <m/>
    <m/>
    <m/>
    <m/>
    <m/>
    <m/>
    <m/>
  </r>
  <r>
    <x v="2"/>
    <x v="0"/>
    <x v="111"/>
    <x v="64"/>
    <n v="103"/>
    <x v="1"/>
    <x v="0"/>
    <n v="40"/>
    <m/>
    <n v="0.38"/>
    <x v="0"/>
    <m/>
    <s v="N"/>
    <m/>
    <m/>
    <m/>
    <s v="N"/>
    <m/>
    <m/>
    <m/>
    <m/>
    <m/>
    <m/>
    <m/>
    <m/>
    <m/>
    <m/>
    <m/>
  </r>
  <r>
    <x v="2"/>
    <x v="0"/>
    <x v="111"/>
    <x v="64"/>
    <n v="103"/>
    <x v="1"/>
    <x v="0"/>
    <n v="35"/>
    <m/>
    <n v="38"/>
    <x v="0"/>
    <m/>
    <s v="N"/>
    <m/>
    <m/>
    <m/>
    <s v="N"/>
    <m/>
    <m/>
    <m/>
    <m/>
    <m/>
    <m/>
    <m/>
    <m/>
    <m/>
    <m/>
    <m/>
  </r>
  <r>
    <x v="2"/>
    <x v="0"/>
    <x v="111"/>
    <x v="64"/>
    <n v="103"/>
    <x v="1"/>
    <x v="0"/>
    <n v="36"/>
    <m/>
    <n v="0.36"/>
    <x v="0"/>
    <m/>
    <s v="N"/>
    <m/>
    <m/>
    <m/>
    <s v="N"/>
    <m/>
    <m/>
    <m/>
    <m/>
    <m/>
    <m/>
    <m/>
    <m/>
    <m/>
    <m/>
    <m/>
  </r>
  <r>
    <x v="2"/>
    <x v="0"/>
    <x v="111"/>
    <x v="64"/>
    <n v="103"/>
    <x v="1"/>
    <x v="0"/>
    <n v="35"/>
    <m/>
    <n v="0.36"/>
    <x v="0"/>
    <m/>
    <s v="N"/>
    <m/>
    <m/>
    <m/>
    <s v="N"/>
    <m/>
    <m/>
    <m/>
    <m/>
    <m/>
    <m/>
    <m/>
    <m/>
    <m/>
    <m/>
    <m/>
  </r>
  <r>
    <x v="2"/>
    <x v="0"/>
    <x v="111"/>
    <x v="64"/>
    <n v="103"/>
    <x v="1"/>
    <x v="0"/>
    <n v="35"/>
    <m/>
    <n v="0.34"/>
    <x v="0"/>
    <m/>
    <s v="N"/>
    <m/>
    <m/>
    <m/>
    <s v="N"/>
    <m/>
    <m/>
    <m/>
    <m/>
    <m/>
    <m/>
    <m/>
    <m/>
    <m/>
    <m/>
    <m/>
  </r>
  <r>
    <x v="2"/>
    <x v="0"/>
    <x v="111"/>
    <x v="64"/>
    <n v="103"/>
    <x v="1"/>
    <x v="0"/>
    <n v="31"/>
    <m/>
    <n v="0.3"/>
    <x v="0"/>
    <m/>
    <s v="N"/>
    <m/>
    <m/>
    <m/>
    <s v="N"/>
    <m/>
    <m/>
    <m/>
    <m/>
    <m/>
    <m/>
    <m/>
    <m/>
    <m/>
    <m/>
    <m/>
  </r>
  <r>
    <x v="2"/>
    <x v="0"/>
    <x v="111"/>
    <x v="64"/>
    <n v="103"/>
    <x v="1"/>
    <x v="0"/>
    <n v="35"/>
    <m/>
    <n v="0.43"/>
    <x v="0"/>
    <m/>
    <s v="N"/>
    <m/>
    <m/>
    <m/>
    <s v="N"/>
    <m/>
    <m/>
    <m/>
    <m/>
    <m/>
    <m/>
    <m/>
    <m/>
    <m/>
    <m/>
    <m/>
  </r>
  <r>
    <x v="2"/>
    <x v="0"/>
    <x v="111"/>
    <x v="64"/>
    <n v="103"/>
    <x v="1"/>
    <x v="0"/>
    <n v="36"/>
    <m/>
    <n v="0.38"/>
    <x v="0"/>
    <m/>
    <s v="N"/>
    <m/>
    <m/>
    <m/>
    <s v="N"/>
    <m/>
    <m/>
    <m/>
    <m/>
    <m/>
    <m/>
    <m/>
    <m/>
    <m/>
    <m/>
    <m/>
  </r>
  <r>
    <x v="2"/>
    <x v="0"/>
    <x v="111"/>
    <x v="64"/>
    <n v="103"/>
    <x v="1"/>
    <x v="0"/>
    <n v="35"/>
    <m/>
    <n v="0.44"/>
    <x v="0"/>
    <m/>
    <s v="N"/>
    <m/>
    <m/>
    <m/>
    <s v="N"/>
    <m/>
    <m/>
    <m/>
    <m/>
    <m/>
    <m/>
    <m/>
    <m/>
    <m/>
    <m/>
    <m/>
  </r>
  <r>
    <x v="2"/>
    <x v="0"/>
    <x v="111"/>
    <x v="64"/>
    <n v="103"/>
    <x v="1"/>
    <x v="0"/>
    <n v="36"/>
    <m/>
    <n v="0.4"/>
    <x v="0"/>
    <m/>
    <s v="N"/>
    <m/>
    <m/>
    <m/>
    <s v="N"/>
    <m/>
    <m/>
    <m/>
    <m/>
    <m/>
    <m/>
    <m/>
    <m/>
    <m/>
    <m/>
    <m/>
  </r>
  <r>
    <x v="2"/>
    <x v="0"/>
    <x v="111"/>
    <x v="64"/>
    <n v="103"/>
    <x v="1"/>
    <x v="0"/>
    <n v="34"/>
    <m/>
    <n v="0.34"/>
    <x v="0"/>
    <m/>
    <s v="N"/>
    <m/>
    <m/>
    <m/>
    <s v="N"/>
    <m/>
    <m/>
    <m/>
    <m/>
    <m/>
    <m/>
    <m/>
    <m/>
    <m/>
    <m/>
    <m/>
  </r>
  <r>
    <x v="2"/>
    <x v="0"/>
    <x v="111"/>
    <x v="64"/>
    <n v="103"/>
    <x v="1"/>
    <x v="0"/>
    <n v="35"/>
    <m/>
    <n v="0.35"/>
    <x v="0"/>
    <m/>
    <s v="N"/>
    <m/>
    <m/>
    <m/>
    <s v="N"/>
    <m/>
    <m/>
    <m/>
    <m/>
    <m/>
    <m/>
    <m/>
    <m/>
    <m/>
    <m/>
    <m/>
  </r>
  <r>
    <x v="2"/>
    <x v="0"/>
    <x v="111"/>
    <x v="64"/>
    <n v="103"/>
    <x v="1"/>
    <x v="0"/>
    <n v="35"/>
    <m/>
    <n v="0.4"/>
    <x v="0"/>
    <m/>
    <s v="N"/>
    <m/>
    <m/>
    <m/>
    <s v="N"/>
    <m/>
    <m/>
    <m/>
    <m/>
    <m/>
    <m/>
    <m/>
    <m/>
    <m/>
    <m/>
    <m/>
  </r>
  <r>
    <x v="2"/>
    <x v="0"/>
    <x v="111"/>
    <x v="64"/>
    <n v="103"/>
    <x v="1"/>
    <x v="0"/>
    <n v="33"/>
    <m/>
    <n v="0.27"/>
    <x v="0"/>
    <m/>
    <s v="N"/>
    <m/>
    <m/>
    <m/>
    <s v="N"/>
    <m/>
    <m/>
    <m/>
    <m/>
    <m/>
    <m/>
    <m/>
    <m/>
    <m/>
    <m/>
    <m/>
  </r>
  <r>
    <x v="2"/>
    <x v="0"/>
    <x v="111"/>
    <x v="64"/>
    <n v="103"/>
    <x v="1"/>
    <x v="0"/>
    <n v="35"/>
    <m/>
    <n v="0.35"/>
    <x v="0"/>
    <m/>
    <s v="N"/>
    <m/>
    <m/>
    <m/>
    <s v="N"/>
    <m/>
    <m/>
    <m/>
    <m/>
    <m/>
    <m/>
    <m/>
    <m/>
    <m/>
    <m/>
    <m/>
  </r>
  <r>
    <x v="2"/>
    <x v="0"/>
    <x v="111"/>
    <x v="64"/>
    <n v="103"/>
    <x v="11"/>
    <x v="1"/>
    <n v="70"/>
    <m/>
    <n v="3.31"/>
    <x v="0"/>
    <m/>
    <s v="N"/>
    <m/>
    <m/>
    <m/>
    <s v="N"/>
    <m/>
    <m/>
    <m/>
    <m/>
    <m/>
    <m/>
    <m/>
    <m/>
    <m/>
    <m/>
    <m/>
  </r>
  <r>
    <x v="2"/>
    <x v="0"/>
    <x v="111"/>
    <x v="64"/>
    <n v="103"/>
    <x v="1"/>
    <x v="1"/>
    <n v="98"/>
    <m/>
    <n v="10.19"/>
    <x v="0"/>
    <m/>
    <s v="N"/>
    <m/>
    <m/>
    <m/>
    <s v="N"/>
    <m/>
    <m/>
    <m/>
    <m/>
    <m/>
    <m/>
    <m/>
    <m/>
    <m/>
    <m/>
    <m/>
  </r>
  <r>
    <x v="2"/>
    <x v="0"/>
    <x v="111"/>
    <x v="64"/>
    <n v="103"/>
    <x v="1"/>
    <x v="0"/>
    <n v="110"/>
    <m/>
    <n v="14.45"/>
    <x v="0"/>
    <m/>
    <s v="N"/>
    <m/>
    <m/>
    <m/>
    <s v="N"/>
    <m/>
    <m/>
    <m/>
    <m/>
    <m/>
    <m/>
    <m/>
    <m/>
    <m/>
    <m/>
    <m/>
  </r>
  <r>
    <x v="2"/>
    <x v="0"/>
    <x v="112"/>
    <x v="65"/>
    <n v="107"/>
    <x v="1"/>
    <x v="1"/>
    <n v="99"/>
    <m/>
    <n v="9.68"/>
    <x v="0"/>
    <m/>
    <s v="N"/>
    <m/>
    <m/>
    <m/>
    <s v="N"/>
    <m/>
    <m/>
    <m/>
    <m/>
    <m/>
    <m/>
    <m/>
    <m/>
    <m/>
    <m/>
    <m/>
  </r>
  <r>
    <x v="2"/>
    <x v="0"/>
    <x v="112"/>
    <x v="65"/>
    <n v="107"/>
    <x v="1"/>
    <x v="1"/>
    <n v="109"/>
    <m/>
    <n v="14.48"/>
    <x v="0"/>
    <m/>
    <s v="N"/>
    <m/>
    <m/>
    <m/>
    <s v="N"/>
    <m/>
    <m/>
    <m/>
    <m/>
    <m/>
    <m/>
    <m/>
    <m/>
    <m/>
    <m/>
    <m/>
  </r>
  <r>
    <x v="2"/>
    <x v="0"/>
    <x v="112"/>
    <x v="65"/>
    <n v="107"/>
    <x v="1"/>
    <x v="0"/>
    <n v="36"/>
    <m/>
    <n v="0.49"/>
    <x v="0"/>
    <m/>
    <s v="N"/>
    <m/>
    <m/>
    <m/>
    <s v="N"/>
    <m/>
    <m/>
    <m/>
    <m/>
    <m/>
    <m/>
    <m/>
    <m/>
    <m/>
    <m/>
    <m/>
  </r>
  <r>
    <x v="2"/>
    <x v="0"/>
    <x v="112"/>
    <x v="65"/>
    <n v="107"/>
    <x v="1"/>
    <x v="0"/>
    <n v="42"/>
    <m/>
    <n v="0.72"/>
    <x v="0"/>
    <m/>
    <s v="N"/>
    <m/>
    <m/>
    <m/>
    <s v="N"/>
    <m/>
    <m/>
    <m/>
    <m/>
    <m/>
    <m/>
    <m/>
    <m/>
    <m/>
    <m/>
    <m/>
  </r>
  <r>
    <x v="2"/>
    <x v="0"/>
    <x v="112"/>
    <x v="65"/>
    <n v="107"/>
    <x v="1"/>
    <x v="0"/>
    <n v="35"/>
    <m/>
    <n v="0.38"/>
    <x v="0"/>
    <m/>
    <s v="N"/>
    <m/>
    <m/>
    <m/>
    <s v="N"/>
    <m/>
    <m/>
    <m/>
    <m/>
    <m/>
    <m/>
    <m/>
    <m/>
    <m/>
    <m/>
    <m/>
  </r>
  <r>
    <x v="2"/>
    <x v="0"/>
    <x v="112"/>
    <x v="65"/>
    <n v="107"/>
    <x v="1"/>
    <x v="0"/>
    <n v="34"/>
    <m/>
    <n v="0.34"/>
    <x v="0"/>
    <m/>
    <s v="N"/>
    <m/>
    <m/>
    <m/>
    <s v="N"/>
    <m/>
    <m/>
    <m/>
    <m/>
    <m/>
    <m/>
    <m/>
    <m/>
    <m/>
    <m/>
    <m/>
  </r>
  <r>
    <x v="2"/>
    <x v="0"/>
    <x v="112"/>
    <x v="65"/>
    <n v="107"/>
    <x v="1"/>
    <x v="0"/>
    <n v="35"/>
    <m/>
    <n v="0.35"/>
    <x v="0"/>
    <m/>
    <s v="N"/>
    <m/>
    <m/>
    <m/>
    <s v="N"/>
    <m/>
    <m/>
    <m/>
    <m/>
    <m/>
    <m/>
    <m/>
    <m/>
    <m/>
    <m/>
    <m/>
  </r>
  <r>
    <x v="2"/>
    <x v="0"/>
    <x v="112"/>
    <x v="65"/>
    <n v="107"/>
    <x v="1"/>
    <x v="0"/>
    <n v="34"/>
    <m/>
    <n v="0.34"/>
    <x v="0"/>
    <m/>
    <s v="N"/>
    <m/>
    <m/>
    <m/>
    <s v="N"/>
    <m/>
    <m/>
    <m/>
    <m/>
    <m/>
    <m/>
    <m/>
    <m/>
    <m/>
    <m/>
    <m/>
  </r>
  <r>
    <x v="2"/>
    <x v="0"/>
    <x v="112"/>
    <x v="65"/>
    <n v="107"/>
    <x v="1"/>
    <x v="0"/>
    <n v="37"/>
    <m/>
    <n v="0.46"/>
    <x v="0"/>
    <m/>
    <s v="N"/>
    <m/>
    <m/>
    <m/>
    <s v="N"/>
    <m/>
    <m/>
    <m/>
    <m/>
    <m/>
    <m/>
    <m/>
    <m/>
    <m/>
    <m/>
    <m/>
  </r>
  <r>
    <x v="2"/>
    <x v="0"/>
    <x v="112"/>
    <x v="65"/>
    <n v="107"/>
    <x v="1"/>
    <x v="0"/>
    <n v="34"/>
    <m/>
    <n v="0.39"/>
    <x v="0"/>
    <m/>
    <s v="N"/>
    <m/>
    <m/>
    <m/>
    <s v="N"/>
    <m/>
    <m/>
    <m/>
    <m/>
    <m/>
    <m/>
    <m/>
    <m/>
    <m/>
    <m/>
    <m/>
  </r>
  <r>
    <x v="2"/>
    <x v="0"/>
    <x v="112"/>
    <x v="65"/>
    <n v="107"/>
    <x v="1"/>
    <x v="0"/>
    <n v="38"/>
    <m/>
    <n v="0.48"/>
    <x v="0"/>
    <m/>
    <s v="N"/>
    <m/>
    <m/>
    <m/>
    <s v="N"/>
    <m/>
    <m/>
    <m/>
    <m/>
    <m/>
    <m/>
    <m/>
    <m/>
    <m/>
    <m/>
    <m/>
  </r>
  <r>
    <x v="2"/>
    <x v="0"/>
    <x v="112"/>
    <x v="65"/>
    <n v="107"/>
    <x v="1"/>
    <x v="0"/>
    <n v="34"/>
    <m/>
    <n v="0.31"/>
    <x v="0"/>
    <m/>
    <s v="N"/>
    <m/>
    <m/>
    <m/>
    <s v="N"/>
    <m/>
    <m/>
    <m/>
    <m/>
    <m/>
    <m/>
    <m/>
    <m/>
    <m/>
    <m/>
    <m/>
  </r>
  <r>
    <x v="2"/>
    <x v="0"/>
    <x v="112"/>
    <x v="65"/>
    <n v="107"/>
    <x v="1"/>
    <x v="0"/>
    <n v="37"/>
    <m/>
    <n v="0.45"/>
    <x v="0"/>
    <m/>
    <s v="N"/>
    <m/>
    <m/>
    <m/>
    <s v="N"/>
    <m/>
    <m/>
    <m/>
    <m/>
    <m/>
    <m/>
    <m/>
    <m/>
    <m/>
    <m/>
    <m/>
  </r>
  <r>
    <x v="2"/>
    <x v="0"/>
    <x v="112"/>
    <x v="65"/>
    <n v="107"/>
    <x v="1"/>
    <x v="0"/>
    <n v="36"/>
    <m/>
    <n v="0.38"/>
    <x v="0"/>
    <m/>
    <s v="N"/>
    <m/>
    <m/>
    <m/>
    <s v="N"/>
    <m/>
    <m/>
    <m/>
    <m/>
    <m/>
    <m/>
    <m/>
    <m/>
    <m/>
    <m/>
    <m/>
  </r>
  <r>
    <x v="2"/>
    <x v="0"/>
    <x v="112"/>
    <x v="65"/>
    <n v="107"/>
    <x v="1"/>
    <x v="0"/>
    <n v="36"/>
    <m/>
    <n v="0.42"/>
    <x v="0"/>
    <m/>
    <s v="N"/>
    <m/>
    <m/>
    <m/>
    <s v="N"/>
    <m/>
    <m/>
    <m/>
    <m/>
    <m/>
    <m/>
    <m/>
    <m/>
    <m/>
    <m/>
    <m/>
  </r>
  <r>
    <x v="2"/>
    <x v="0"/>
    <x v="113"/>
    <x v="66"/>
    <n v="108"/>
    <x v="1"/>
    <x v="1"/>
    <n v="92"/>
    <m/>
    <n v="7.49"/>
    <x v="0"/>
    <m/>
    <s v="N"/>
    <m/>
    <m/>
    <m/>
    <s v="N"/>
    <m/>
    <m/>
    <m/>
    <m/>
    <m/>
    <m/>
    <m/>
    <m/>
    <m/>
    <m/>
    <m/>
  </r>
  <r>
    <x v="2"/>
    <x v="0"/>
    <x v="113"/>
    <x v="66"/>
    <n v="108"/>
    <x v="1"/>
    <x v="1"/>
    <n v="87"/>
    <m/>
    <n v="4.8"/>
    <x v="0"/>
    <m/>
    <s v="N"/>
    <m/>
    <m/>
    <m/>
    <s v="N"/>
    <m/>
    <m/>
    <m/>
    <m/>
    <m/>
    <m/>
    <m/>
    <m/>
    <m/>
    <m/>
    <m/>
  </r>
  <r>
    <x v="2"/>
    <x v="0"/>
    <x v="113"/>
    <x v="66"/>
    <n v="108"/>
    <x v="1"/>
    <x v="1"/>
    <n v="86"/>
    <m/>
    <n v="6.77"/>
    <x v="0"/>
    <m/>
    <s v="N"/>
    <m/>
    <m/>
    <m/>
    <s v="N"/>
    <m/>
    <m/>
    <m/>
    <m/>
    <m/>
    <m/>
    <m/>
    <m/>
    <m/>
    <m/>
    <m/>
  </r>
  <r>
    <x v="2"/>
    <x v="0"/>
    <x v="113"/>
    <x v="66"/>
    <n v="108"/>
    <x v="1"/>
    <x v="1"/>
    <n v="101"/>
    <m/>
    <n v="12.58"/>
    <x v="0"/>
    <m/>
    <s v="N"/>
    <m/>
    <m/>
    <m/>
    <s v="N"/>
    <m/>
    <m/>
    <m/>
    <m/>
    <m/>
    <m/>
    <m/>
    <m/>
    <m/>
    <m/>
    <m/>
  </r>
  <r>
    <x v="2"/>
    <x v="0"/>
    <x v="113"/>
    <x v="66"/>
    <n v="108"/>
    <x v="1"/>
    <x v="0"/>
    <n v="35"/>
    <m/>
    <n v="0.35"/>
    <x v="0"/>
    <m/>
    <s v="N"/>
    <m/>
    <m/>
    <m/>
    <s v="N"/>
    <m/>
    <m/>
    <m/>
    <m/>
    <m/>
    <m/>
    <m/>
    <m/>
    <m/>
    <m/>
    <m/>
  </r>
  <r>
    <x v="2"/>
    <x v="0"/>
    <x v="113"/>
    <x v="66"/>
    <n v="108"/>
    <x v="1"/>
    <x v="0"/>
    <n v="38"/>
    <m/>
    <n v="0.49"/>
    <x v="0"/>
    <m/>
    <s v="N"/>
    <m/>
    <m/>
    <m/>
    <s v="N"/>
    <m/>
    <m/>
    <m/>
    <m/>
    <m/>
    <m/>
    <m/>
    <m/>
    <m/>
    <m/>
    <m/>
  </r>
  <r>
    <x v="2"/>
    <x v="0"/>
    <x v="113"/>
    <x v="66"/>
    <n v="108"/>
    <x v="1"/>
    <x v="0"/>
    <n v="35"/>
    <m/>
    <n v="0.41"/>
    <x v="0"/>
    <m/>
    <s v="N"/>
    <m/>
    <m/>
    <m/>
    <s v="N"/>
    <m/>
    <m/>
    <m/>
    <m/>
    <m/>
    <m/>
    <m/>
    <m/>
    <m/>
    <m/>
    <m/>
  </r>
  <r>
    <x v="2"/>
    <x v="0"/>
    <x v="113"/>
    <x v="66"/>
    <n v="108"/>
    <x v="1"/>
    <x v="0"/>
    <n v="34"/>
    <m/>
    <n v="0.33"/>
    <x v="0"/>
    <m/>
    <s v="N"/>
    <m/>
    <m/>
    <m/>
    <s v="N"/>
    <m/>
    <m/>
    <m/>
    <m/>
    <m/>
    <m/>
    <m/>
    <m/>
    <m/>
    <m/>
    <m/>
  </r>
  <r>
    <x v="2"/>
    <x v="0"/>
    <x v="113"/>
    <x v="66"/>
    <n v="108"/>
    <x v="1"/>
    <x v="0"/>
    <n v="35"/>
    <m/>
    <n v="0.34"/>
    <x v="0"/>
    <m/>
    <s v="N"/>
    <m/>
    <m/>
    <m/>
    <s v="N"/>
    <m/>
    <m/>
    <m/>
    <m/>
    <m/>
    <m/>
    <m/>
    <m/>
    <m/>
    <m/>
    <m/>
  </r>
  <r>
    <x v="2"/>
    <x v="0"/>
    <x v="113"/>
    <x v="66"/>
    <n v="108"/>
    <x v="1"/>
    <x v="0"/>
    <n v="35"/>
    <m/>
    <n v="0.39"/>
    <x v="0"/>
    <m/>
    <s v="N"/>
    <m/>
    <m/>
    <m/>
    <s v="N"/>
    <m/>
    <m/>
    <m/>
    <m/>
    <m/>
    <m/>
    <m/>
    <m/>
    <m/>
    <m/>
    <m/>
  </r>
  <r>
    <x v="2"/>
    <x v="0"/>
    <x v="113"/>
    <x v="66"/>
    <n v="108"/>
    <x v="1"/>
    <x v="0"/>
    <n v="38"/>
    <m/>
    <n v="0.4"/>
    <x v="0"/>
    <m/>
    <s v="N"/>
    <m/>
    <m/>
    <m/>
    <s v="N"/>
    <m/>
    <m/>
    <m/>
    <m/>
    <m/>
    <m/>
    <m/>
    <m/>
    <m/>
    <m/>
    <m/>
  </r>
  <r>
    <x v="2"/>
    <x v="0"/>
    <x v="113"/>
    <x v="66"/>
    <n v="108"/>
    <x v="1"/>
    <x v="0"/>
    <n v="26"/>
    <m/>
    <n v="0.17"/>
    <x v="0"/>
    <m/>
    <s v="N"/>
    <m/>
    <m/>
    <m/>
    <s v="N"/>
    <m/>
    <m/>
    <m/>
    <m/>
    <m/>
    <m/>
    <m/>
    <m/>
    <m/>
    <m/>
    <m/>
  </r>
  <r>
    <x v="2"/>
    <x v="0"/>
    <x v="113"/>
    <x v="66"/>
    <n v="108"/>
    <x v="1"/>
    <x v="0"/>
    <n v="33"/>
    <m/>
    <n v="0.31"/>
    <x v="0"/>
    <m/>
    <s v="N"/>
    <m/>
    <m/>
    <m/>
    <s v="N"/>
    <m/>
    <m/>
    <m/>
    <m/>
    <m/>
    <m/>
    <m/>
    <m/>
    <m/>
    <m/>
    <m/>
  </r>
  <r>
    <x v="2"/>
    <x v="0"/>
    <x v="113"/>
    <x v="66"/>
    <n v="108"/>
    <x v="1"/>
    <x v="0"/>
    <n v="35"/>
    <m/>
    <n v="0.36"/>
    <x v="0"/>
    <m/>
    <s v="N"/>
    <m/>
    <m/>
    <m/>
    <s v="N"/>
    <m/>
    <m/>
    <m/>
    <m/>
    <m/>
    <m/>
    <m/>
    <m/>
    <m/>
    <m/>
    <m/>
  </r>
  <r>
    <x v="2"/>
    <x v="0"/>
    <x v="113"/>
    <x v="66"/>
    <n v="108"/>
    <x v="1"/>
    <x v="0"/>
    <n v="37"/>
    <m/>
    <n v="0.4"/>
    <x v="0"/>
    <m/>
    <s v="N"/>
    <m/>
    <m/>
    <m/>
    <s v="N"/>
    <m/>
    <m/>
    <m/>
    <m/>
    <m/>
    <m/>
    <m/>
    <m/>
    <m/>
    <m/>
    <m/>
  </r>
  <r>
    <x v="2"/>
    <x v="0"/>
    <x v="113"/>
    <x v="66"/>
    <n v="108"/>
    <x v="1"/>
    <x v="0"/>
    <n v="35"/>
    <m/>
    <n v="0.4"/>
    <x v="0"/>
    <m/>
    <s v="N"/>
    <m/>
    <m/>
    <m/>
    <s v="N"/>
    <m/>
    <m/>
    <m/>
    <m/>
    <m/>
    <m/>
    <m/>
    <m/>
    <m/>
    <m/>
    <m/>
  </r>
  <r>
    <x v="2"/>
    <x v="0"/>
    <x v="113"/>
    <x v="66"/>
    <n v="108"/>
    <x v="1"/>
    <x v="0"/>
    <n v="37"/>
    <m/>
    <n v="0.44"/>
    <x v="0"/>
    <m/>
    <s v="N"/>
    <m/>
    <m/>
    <m/>
    <s v="N"/>
    <m/>
    <m/>
    <m/>
    <m/>
    <m/>
    <m/>
    <m/>
    <m/>
    <m/>
    <m/>
    <m/>
  </r>
  <r>
    <x v="2"/>
    <x v="0"/>
    <x v="113"/>
    <x v="66"/>
    <n v="108"/>
    <x v="1"/>
    <x v="0"/>
    <n v="33"/>
    <m/>
    <n v="0.28000000000000003"/>
    <x v="0"/>
    <m/>
    <s v="N"/>
    <m/>
    <m/>
    <m/>
    <s v="N"/>
    <m/>
    <m/>
    <m/>
    <m/>
    <m/>
    <m/>
    <m/>
    <m/>
    <m/>
    <m/>
    <m/>
  </r>
  <r>
    <x v="2"/>
    <x v="0"/>
    <x v="113"/>
    <x v="66"/>
    <n v="108"/>
    <x v="1"/>
    <x v="0"/>
    <n v="38"/>
    <m/>
    <n v="0.45"/>
    <x v="0"/>
    <m/>
    <s v="N"/>
    <m/>
    <m/>
    <m/>
    <s v="N"/>
    <m/>
    <m/>
    <m/>
    <m/>
    <m/>
    <m/>
    <m/>
    <m/>
    <m/>
    <m/>
    <m/>
  </r>
  <r>
    <x v="2"/>
    <x v="0"/>
    <x v="113"/>
    <x v="66"/>
    <n v="108"/>
    <x v="1"/>
    <x v="0"/>
    <n v="35"/>
    <m/>
    <n v="0.33"/>
    <x v="0"/>
    <m/>
    <s v="N"/>
    <m/>
    <m/>
    <m/>
    <s v="N"/>
    <m/>
    <m/>
    <m/>
    <m/>
    <m/>
    <m/>
    <m/>
    <m/>
    <m/>
    <m/>
    <m/>
  </r>
  <r>
    <x v="2"/>
    <x v="0"/>
    <x v="113"/>
    <x v="66"/>
    <n v="108"/>
    <x v="1"/>
    <x v="0"/>
    <n v="33"/>
    <m/>
    <n v="0.31"/>
    <x v="0"/>
    <m/>
    <s v="N"/>
    <m/>
    <m/>
    <m/>
    <s v="N"/>
    <m/>
    <m/>
    <m/>
    <m/>
    <m/>
    <m/>
    <m/>
    <m/>
    <m/>
    <m/>
    <m/>
  </r>
  <r>
    <x v="2"/>
    <x v="0"/>
    <x v="113"/>
    <x v="66"/>
    <n v="108"/>
    <x v="1"/>
    <x v="0"/>
    <n v="37"/>
    <m/>
    <n v="0.48"/>
    <x v="0"/>
    <m/>
    <s v="N"/>
    <m/>
    <m/>
    <m/>
    <s v="N"/>
    <m/>
    <m/>
    <m/>
    <m/>
    <m/>
    <m/>
    <m/>
    <m/>
    <m/>
    <m/>
    <m/>
  </r>
  <r>
    <x v="2"/>
    <x v="0"/>
    <x v="113"/>
    <x v="66"/>
    <n v="108"/>
    <x v="1"/>
    <x v="0"/>
    <n v="37"/>
    <m/>
    <n v="0.44"/>
    <x v="0"/>
    <m/>
    <s v="N"/>
    <m/>
    <m/>
    <m/>
    <s v="N"/>
    <m/>
    <m/>
    <m/>
    <m/>
    <m/>
    <m/>
    <m/>
    <m/>
    <m/>
    <m/>
    <m/>
  </r>
  <r>
    <x v="2"/>
    <x v="0"/>
    <x v="113"/>
    <x v="66"/>
    <n v="108"/>
    <x v="1"/>
    <x v="0"/>
    <n v="34"/>
    <m/>
    <n v="0.34"/>
    <x v="0"/>
    <m/>
    <s v="N"/>
    <m/>
    <m/>
    <m/>
    <s v="N"/>
    <m/>
    <m/>
    <m/>
    <m/>
    <m/>
    <m/>
    <m/>
    <m/>
    <m/>
    <m/>
    <m/>
  </r>
  <r>
    <x v="2"/>
    <x v="0"/>
    <x v="113"/>
    <x v="66"/>
    <n v="108"/>
    <x v="1"/>
    <x v="0"/>
    <n v="34"/>
    <m/>
    <n v="0.37"/>
    <x v="0"/>
    <m/>
    <s v="N"/>
    <m/>
    <m/>
    <m/>
    <s v="N"/>
    <m/>
    <m/>
    <m/>
    <m/>
    <m/>
    <m/>
    <m/>
    <m/>
    <m/>
    <m/>
    <m/>
  </r>
  <r>
    <x v="2"/>
    <x v="0"/>
    <x v="113"/>
    <x v="66"/>
    <n v="108"/>
    <x v="1"/>
    <x v="0"/>
    <n v="34"/>
    <m/>
    <n v="0.35"/>
    <x v="0"/>
    <m/>
    <s v="N"/>
    <m/>
    <m/>
    <m/>
    <s v="N"/>
    <m/>
    <m/>
    <m/>
    <m/>
    <m/>
    <m/>
    <m/>
    <m/>
    <m/>
    <m/>
    <m/>
  </r>
  <r>
    <x v="2"/>
    <x v="0"/>
    <x v="113"/>
    <x v="66"/>
    <n v="108"/>
    <x v="1"/>
    <x v="0"/>
    <n v="35"/>
    <m/>
    <n v="0.4"/>
    <x v="0"/>
    <m/>
    <s v="N"/>
    <m/>
    <m/>
    <m/>
    <s v="N"/>
    <m/>
    <m/>
    <m/>
    <m/>
    <m/>
    <m/>
    <m/>
    <m/>
    <m/>
    <m/>
    <m/>
  </r>
  <r>
    <x v="2"/>
    <x v="0"/>
    <x v="113"/>
    <x v="66"/>
    <n v="108"/>
    <x v="1"/>
    <x v="0"/>
    <n v="38"/>
    <m/>
    <n v="0.54"/>
    <x v="0"/>
    <m/>
    <s v="N"/>
    <m/>
    <m/>
    <m/>
    <s v="N"/>
    <m/>
    <m/>
    <m/>
    <m/>
    <m/>
    <m/>
    <m/>
    <m/>
    <m/>
    <m/>
    <m/>
  </r>
  <r>
    <x v="2"/>
    <x v="0"/>
    <x v="113"/>
    <x v="66"/>
    <n v="108"/>
    <x v="1"/>
    <x v="0"/>
    <n v="32"/>
    <m/>
    <n v="0.3"/>
    <x v="0"/>
    <m/>
    <s v="N"/>
    <m/>
    <m/>
    <m/>
    <s v="N"/>
    <m/>
    <m/>
    <m/>
    <m/>
    <m/>
    <m/>
    <m/>
    <m/>
    <m/>
    <m/>
    <m/>
  </r>
  <r>
    <x v="2"/>
    <x v="0"/>
    <x v="113"/>
    <x v="66"/>
    <n v="108"/>
    <x v="1"/>
    <x v="0"/>
    <n v="35"/>
    <m/>
    <n v="0.37"/>
    <x v="0"/>
    <m/>
    <s v="N"/>
    <m/>
    <m/>
    <m/>
    <s v="N"/>
    <m/>
    <m/>
    <m/>
    <m/>
    <m/>
    <m/>
    <m/>
    <m/>
    <m/>
    <m/>
    <m/>
  </r>
  <r>
    <x v="2"/>
    <x v="0"/>
    <x v="113"/>
    <x v="66"/>
    <n v="108"/>
    <x v="0"/>
    <x v="0"/>
    <n v="38"/>
    <m/>
    <n v="0.41"/>
    <x v="0"/>
    <m/>
    <s v="N"/>
    <m/>
    <m/>
    <m/>
    <s v="N"/>
    <m/>
    <m/>
    <m/>
    <m/>
    <m/>
    <m/>
    <m/>
    <m/>
    <m/>
    <m/>
    <m/>
  </r>
  <r>
    <x v="2"/>
    <x v="0"/>
    <x v="113"/>
    <x v="66"/>
    <n v="108"/>
    <x v="1"/>
    <x v="0"/>
    <n v="34"/>
    <m/>
    <n v="0.32"/>
    <x v="0"/>
    <m/>
    <s v="N"/>
    <m/>
    <m/>
    <m/>
    <s v="N"/>
    <m/>
    <m/>
    <m/>
    <m/>
    <m/>
    <m/>
    <m/>
    <m/>
    <m/>
    <m/>
    <m/>
  </r>
  <r>
    <x v="2"/>
    <x v="0"/>
    <x v="113"/>
    <x v="66"/>
    <n v="108"/>
    <x v="1"/>
    <x v="0"/>
    <n v="32"/>
    <m/>
    <n v="0.28999999999999998"/>
    <x v="0"/>
    <m/>
    <s v="N"/>
    <m/>
    <m/>
    <m/>
    <s v="N"/>
    <m/>
    <m/>
    <m/>
    <m/>
    <m/>
    <m/>
    <m/>
    <m/>
    <m/>
    <m/>
    <m/>
  </r>
  <r>
    <x v="2"/>
    <x v="0"/>
    <x v="113"/>
    <x v="66"/>
    <n v="108"/>
    <x v="1"/>
    <x v="0"/>
    <n v="41"/>
    <m/>
    <n v="0.65"/>
    <x v="0"/>
    <m/>
    <s v="N"/>
    <m/>
    <m/>
    <m/>
    <s v="N"/>
    <m/>
    <m/>
    <m/>
    <m/>
    <m/>
    <m/>
    <m/>
    <m/>
    <m/>
    <m/>
    <m/>
  </r>
  <r>
    <x v="2"/>
    <x v="0"/>
    <x v="113"/>
    <x v="66"/>
    <n v="108"/>
    <x v="1"/>
    <x v="0"/>
    <n v="36"/>
    <m/>
    <n v="0.41"/>
    <x v="0"/>
    <m/>
    <s v="N"/>
    <m/>
    <m/>
    <m/>
    <s v="N"/>
    <m/>
    <m/>
    <m/>
    <m/>
    <m/>
    <m/>
    <m/>
    <m/>
    <m/>
    <m/>
    <m/>
  </r>
  <r>
    <x v="2"/>
    <x v="0"/>
    <x v="113"/>
    <x v="66"/>
    <n v="108"/>
    <x v="0"/>
    <x v="0"/>
    <n v="38"/>
    <m/>
    <n v="0.38"/>
    <x v="0"/>
    <m/>
    <s v="N"/>
    <m/>
    <m/>
    <m/>
    <s v="N"/>
    <m/>
    <m/>
    <m/>
    <m/>
    <m/>
    <m/>
    <m/>
    <m/>
    <m/>
    <m/>
    <m/>
  </r>
  <r>
    <x v="2"/>
    <x v="0"/>
    <x v="113"/>
    <x v="66"/>
    <n v="108"/>
    <x v="2"/>
    <x v="0"/>
    <n v="41"/>
    <m/>
    <n v="0.5"/>
    <x v="0"/>
    <m/>
    <s v="N"/>
    <m/>
    <m/>
    <m/>
    <s v="N"/>
    <m/>
    <m/>
    <m/>
    <m/>
    <m/>
    <m/>
    <m/>
    <m/>
    <m/>
    <m/>
    <m/>
  </r>
  <r>
    <x v="2"/>
    <x v="0"/>
    <x v="113"/>
    <x v="66"/>
    <n v="108"/>
    <x v="2"/>
    <x v="0"/>
    <n v="39"/>
    <m/>
    <n v="0.49"/>
    <x v="0"/>
    <m/>
    <s v="N"/>
    <m/>
    <m/>
    <m/>
    <s v="N"/>
    <m/>
    <m/>
    <m/>
    <m/>
    <m/>
    <m/>
    <m/>
    <m/>
    <m/>
    <m/>
    <m/>
  </r>
  <r>
    <x v="2"/>
    <x v="0"/>
    <x v="113"/>
    <x v="66"/>
    <n v="108"/>
    <x v="2"/>
    <x v="0"/>
    <n v="38"/>
    <m/>
    <n v="0.47"/>
    <x v="0"/>
    <m/>
    <s v="N"/>
    <m/>
    <m/>
    <m/>
    <s v="N"/>
    <m/>
    <m/>
    <m/>
    <m/>
    <m/>
    <m/>
    <m/>
    <m/>
    <m/>
    <m/>
    <m/>
  </r>
  <r>
    <x v="2"/>
    <x v="0"/>
    <x v="114"/>
    <x v="67"/>
    <n v="109"/>
    <x v="1"/>
    <x v="1"/>
    <n v="99"/>
    <m/>
    <n v="10.36"/>
    <x v="0"/>
    <m/>
    <s v="N"/>
    <m/>
    <m/>
    <m/>
    <s v="N"/>
    <m/>
    <m/>
    <m/>
    <m/>
    <m/>
    <m/>
    <m/>
    <m/>
    <m/>
    <m/>
    <m/>
  </r>
  <r>
    <x v="2"/>
    <x v="0"/>
    <x v="114"/>
    <x v="67"/>
    <n v="109"/>
    <x v="1"/>
    <x v="1"/>
    <n v="94"/>
    <m/>
    <n v="8.49"/>
    <x v="0"/>
    <m/>
    <s v="N"/>
    <m/>
    <m/>
    <m/>
    <s v="N"/>
    <m/>
    <m/>
    <m/>
    <m/>
    <m/>
    <m/>
    <m/>
    <m/>
    <m/>
    <m/>
    <m/>
  </r>
  <r>
    <x v="2"/>
    <x v="0"/>
    <x v="114"/>
    <x v="67"/>
    <n v="109"/>
    <x v="1"/>
    <x v="1"/>
    <n v="81"/>
    <m/>
    <n v="6.58"/>
    <x v="0"/>
    <m/>
    <s v="N"/>
    <m/>
    <m/>
    <m/>
    <s v="N"/>
    <m/>
    <m/>
    <m/>
    <m/>
    <m/>
    <m/>
    <m/>
    <m/>
    <m/>
    <m/>
    <m/>
  </r>
  <r>
    <x v="2"/>
    <x v="0"/>
    <x v="114"/>
    <x v="67"/>
    <n v="109"/>
    <x v="2"/>
    <x v="0"/>
    <n v="36"/>
    <m/>
    <n v="0.49"/>
    <x v="0"/>
    <m/>
    <s v="N"/>
    <m/>
    <m/>
    <m/>
    <s v="N"/>
    <m/>
    <m/>
    <m/>
    <m/>
    <m/>
    <m/>
    <m/>
    <m/>
    <m/>
    <m/>
    <m/>
  </r>
  <r>
    <x v="2"/>
    <x v="0"/>
    <x v="114"/>
    <x v="67"/>
    <n v="109"/>
    <x v="1"/>
    <x v="0"/>
    <n v="35"/>
    <m/>
    <n v="0.32"/>
    <x v="0"/>
    <m/>
    <s v="N"/>
    <m/>
    <m/>
    <m/>
    <s v="N"/>
    <m/>
    <m/>
    <m/>
    <m/>
    <m/>
    <m/>
    <m/>
    <m/>
    <m/>
    <m/>
    <m/>
  </r>
  <r>
    <x v="2"/>
    <x v="0"/>
    <x v="114"/>
    <x v="67"/>
    <n v="109"/>
    <x v="1"/>
    <x v="0"/>
    <n v="36"/>
    <m/>
    <n v="0.47"/>
    <x v="0"/>
    <m/>
    <s v="N"/>
    <m/>
    <m/>
    <m/>
    <s v="N"/>
    <m/>
    <m/>
    <m/>
    <m/>
    <m/>
    <m/>
    <m/>
    <m/>
    <m/>
    <m/>
    <m/>
  </r>
  <r>
    <x v="2"/>
    <x v="0"/>
    <x v="114"/>
    <x v="67"/>
    <n v="109"/>
    <x v="1"/>
    <x v="0"/>
    <n v="36"/>
    <m/>
    <n v="0.38"/>
    <x v="0"/>
    <m/>
    <s v="N"/>
    <m/>
    <m/>
    <m/>
    <s v="N"/>
    <m/>
    <m/>
    <m/>
    <m/>
    <m/>
    <m/>
    <m/>
    <m/>
    <m/>
    <m/>
    <m/>
  </r>
  <r>
    <x v="2"/>
    <x v="0"/>
    <x v="114"/>
    <x v="67"/>
    <n v="109"/>
    <x v="1"/>
    <x v="0"/>
    <n v="35"/>
    <m/>
    <n v="0.35"/>
    <x v="0"/>
    <m/>
    <s v="N"/>
    <m/>
    <m/>
    <m/>
    <s v="N"/>
    <m/>
    <m/>
    <m/>
    <m/>
    <m/>
    <m/>
    <m/>
    <m/>
    <m/>
    <m/>
    <m/>
  </r>
  <r>
    <x v="2"/>
    <x v="0"/>
    <x v="114"/>
    <x v="67"/>
    <n v="109"/>
    <x v="1"/>
    <x v="0"/>
    <n v="37"/>
    <m/>
    <n v="0.4"/>
    <x v="0"/>
    <m/>
    <s v="N"/>
    <m/>
    <m/>
    <m/>
    <s v="N"/>
    <m/>
    <m/>
    <m/>
    <m/>
    <m/>
    <m/>
    <m/>
    <m/>
    <m/>
    <m/>
    <m/>
  </r>
  <r>
    <x v="2"/>
    <x v="0"/>
    <x v="114"/>
    <x v="67"/>
    <n v="109"/>
    <x v="1"/>
    <x v="0"/>
    <n v="36"/>
    <m/>
    <n v="0.37"/>
    <x v="0"/>
    <m/>
    <s v="N"/>
    <m/>
    <m/>
    <m/>
    <s v="N"/>
    <m/>
    <m/>
    <m/>
    <m/>
    <m/>
    <m/>
    <m/>
    <m/>
    <m/>
    <m/>
    <m/>
  </r>
  <r>
    <x v="2"/>
    <x v="0"/>
    <x v="114"/>
    <x v="67"/>
    <n v="109"/>
    <x v="1"/>
    <x v="0"/>
    <n v="34"/>
    <m/>
    <n v="0.37"/>
    <x v="0"/>
    <m/>
    <s v="N"/>
    <m/>
    <m/>
    <m/>
    <s v="N"/>
    <m/>
    <m/>
    <m/>
    <m/>
    <m/>
    <m/>
    <m/>
    <m/>
    <m/>
    <m/>
    <m/>
  </r>
  <r>
    <x v="2"/>
    <x v="0"/>
    <x v="114"/>
    <x v="67"/>
    <n v="109"/>
    <x v="1"/>
    <x v="0"/>
    <n v="33"/>
    <m/>
    <n v="0.31"/>
    <x v="0"/>
    <m/>
    <s v="N"/>
    <m/>
    <m/>
    <m/>
    <s v="N"/>
    <m/>
    <m/>
    <m/>
    <m/>
    <m/>
    <m/>
    <m/>
    <m/>
    <m/>
    <m/>
    <m/>
  </r>
  <r>
    <x v="2"/>
    <x v="0"/>
    <x v="114"/>
    <x v="67"/>
    <n v="109"/>
    <x v="1"/>
    <x v="0"/>
    <n v="35"/>
    <m/>
    <n v="0.45"/>
    <x v="0"/>
    <m/>
    <s v="N"/>
    <m/>
    <m/>
    <m/>
    <s v="N"/>
    <m/>
    <m/>
    <m/>
    <m/>
    <m/>
    <m/>
    <m/>
    <m/>
    <m/>
    <m/>
    <m/>
  </r>
  <r>
    <x v="2"/>
    <x v="0"/>
    <x v="114"/>
    <x v="67"/>
    <n v="109"/>
    <x v="2"/>
    <x v="0"/>
    <n v="41"/>
    <m/>
    <n v="0.56999999999999995"/>
    <x v="0"/>
    <m/>
    <s v="N"/>
    <m/>
    <m/>
    <m/>
    <s v="N"/>
    <m/>
    <m/>
    <m/>
    <m/>
    <m/>
    <m/>
    <m/>
    <m/>
    <m/>
    <m/>
    <m/>
  </r>
  <r>
    <x v="2"/>
    <x v="0"/>
    <x v="114"/>
    <x v="67"/>
    <n v="109"/>
    <x v="1"/>
    <x v="0"/>
    <n v="32"/>
    <m/>
    <n v="0.26"/>
    <x v="0"/>
    <m/>
    <s v="N"/>
    <m/>
    <m/>
    <m/>
    <s v="N"/>
    <m/>
    <m/>
    <m/>
    <m/>
    <m/>
    <m/>
    <m/>
    <m/>
    <m/>
    <m/>
    <m/>
  </r>
  <r>
    <x v="2"/>
    <x v="0"/>
    <x v="114"/>
    <x v="67"/>
    <n v="109"/>
    <x v="1"/>
    <x v="0"/>
    <n v="36"/>
    <m/>
    <n v="0.4"/>
    <x v="0"/>
    <m/>
    <s v="N"/>
    <m/>
    <m/>
    <m/>
    <s v="N"/>
    <m/>
    <m/>
    <m/>
    <m/>
    <m/>
    <m/>
    <m/>
    <m/>
    <m/>
    <m/>
    <m/>
  </r>
  <r>
    <x v="2"/>
    <x v="0"/>
    <x v="114"/>
    <x v="67"/>
    <n v="109"/>
    <x v="1"/>
    <x v="0"/>
    <n v="31"/>
    <m/>
    <n v="0.31"/>
    <x v="0"/>
    <m/>
    <s v="N"/>
    <m/>
    <m/>
    <m/>
    <s v="N"/>
    <m/>
    <m/>
    <m/>
    <m/>
    <m/>
    <m/>
    <m/>
    <m/>
    <m/>
    <m/>
    <m/>
  </r>
  <r>
    <x v="2"/>
    <x v="0"/>
    <x v="114"/>
    <x v="67"/>
    <n v="109"/>
    <x v="1"/>
    <x v="0"/>
    <n v="35"/>
    <m/>
    <n v="0.33"/>
    <x v="0"/>
    <m/>
    <s v="N"/>
    <m/>
    <m/>
    <m/>
    <s v="N"/>
    <m/>
    <m/>
    <m/>
    <m/>
    <m/>
    <m/>
    <m/>
    <m/>
    <m/>
    <m/>
    <m/>
  </r>
  <r>
    <x v="2"/>
    <x v="0"/>
    <x v="114"/>
    <x v="67"/>
    <n v="109"/>
    <x v="1"/>
    <x v="0"/>
    <n v="34"/>
    <m/>
    <n v="0.36"/>
    <x v="0"/>
    <m/>
    <s v="N"/>
    <m/>
    <m/>
    <m/>
    <s v="N"/>
    <m/>
    <m/>
    <m/>
    <m/>
    <m/>
    <m/>
    <m/>
    <m/>
    <m/>
    <m/>
    <m/>
  </r>
  <r>
    <x v="2"/>
    <x v="0"/>
    <x v="114"/>
    <x v="67"/>
    <n v="109"/>
    <x v="1"/>
    <x v="0"/>
    <n v="36"/>
    <m/>
    <n v="0.38"/>
    <x v="0"/>
    <m/>
    <s v="N"/>
    <m/>
    <m/>
    <m/>
    <s v="N"/>
    <m/>
    <m/>
    <m/>
    <m/>
    <m/>
    <m/>
    <m/>
    <m/>
    <m/>
    <m/>
    <m/>
  </r>
  <r>
    <x v="2"/>
    <x v="0"/>
    <x v="115"/>
    <x v="68"/>
    <n v="110"/>
    <x v="1"/>
    <x v="1"/>
    <n v="72"/>
    <m/>
    <n v="3.86"/>
    <x v="0"/>
    <m/>
    <s v="N"/>
    <m/>
    <m/>
    <m/>
    <s v="N"/>
    <m/>
    <m/>
    <m/>
    <m/>
    <m/>
    <m/>
    <m/>
    <m/>
    <m/>
    <m/>
    <m/>
  </r>
  <r>
    <x v="2"/>
    <x v="0"/>
    <x v="115"/>
    <x v="68"/>
    <n v="110"/>
    <x v="1"/>
    <x v="0"/>
    <n v="36"/>
    <m/>
    <n v="0.42"/>
    <x v="0"/>
    <m/>
    <s v="N"/>
    <m/>
    <m/>
    <m/>
    <s v="N"/>
    <m/>
    <m/>
    <m/>
    <m/>
    <m/>
    <m/>
    <m/>
    <m/>
    <m/>
    <m/>
    <m/>
  </r>
  <r>
    <x v="2"/>
    <x v="0"/>
    <x v="115"/>
    <x v="68"/>
    <n v="110"/>
    <x v="1"/>
    <x v="0"/>
    <n v="34"/>
    <m/>
    <n v="0.31"/>
    <x v="0"/>
    <m/>
    <s v="N"/>
    <m/>
    <m/>
    <m/>
    <s v="N"/>
    <m/>
    <m/>
    <m/>
    <m/>
    <m/>
    <m/>
    <m/>
    <m/>
    <m/>
    <m/>
    <m/>
  </r>
  <r>
    <x v="2"/>
    <x v="0"/>
    <x v="115"/>
    <x v="68"/>
    <n v="110"/>
    <x v="1"/>
    <x v="0"/>
    <n v="38"/>
    <m/>
    <n v="0.37"/>
    <x v="0"/>
    <m/>
    <s v="N"/>
    <m/>
    <m/>
    <m/>
    <s v="N"/>
    <m/>
    <m/>
    <m/>
    <m/>
    <m/>
    <m/>
    <m/>
    <m/>
    <m/>
    <m/>
    <m/>
  </r>
  <r>
    <x v="2"/>
    <x v="0"/>
    <x v="115"/>
    <x v="68"/>
    <n v="110"/>
    <x v="1"/>
    <x v="0"/>
    <n v="35"/>
    <m/>
    <n v="0.39"/>
    <x v="0"/>
    <m/>
    <s v="N"/>
    <m/>
    <m/>
    <m/>
    <s v="N"/>
    <m/>
    <m/>
    <m/>
    <m/>
    <m/>
    <m/>
    <m/>
    <m/>
    <m/>
    <m/>
    <m/>
  </r>
  <r>
    <x v="2"/>
    <x v="0"/>
    <x v="115"/>
    <x v="68"/>
    <n v="110"/>
    <x v="0"/>
    <x v="0"/>
    <n v="37"/>
    <m/>
    <n v="0.37"/>
    <x v="0"/>
    <m/>
    <s v="N"/>
    <m/>
    <m/>
    <m/>
    <s v="N"/>
    <m/>
    <m/>
    <m/>
    <m/>
    <m/>
    <m/>
    <m/>
    <m/>
    <m/>
    <m/>
    <m/>
  </r>
  <r>
    <x v="2"/>
    <x v="0"/>
    <x v="115"/>
    <x v="68"/>
    <n v="110"/>
    <x v="0"/>
    <x v="0"/>
    <n v="40"/>
    <m/>
    <n v="0.44"/>
    <x v="0"/>
    <m/>
    <s v="N"/>
    <m/>
    <m/>
    <m/>
    <s v="N"/>
    <m/>
    <m/>
    <m/>
    <m/>
    <m/>
    <m/>
    <m/>
    <m/>
    <m/>
    <m/>
    <m/>
  </r>
  <r>
    <x v="2"/>
    <x v="0"/>
    <x v="115"/>
    <x v="68"/>
    <n v="110"/>
    <x v="1"/>
    <x v="0"/>
    <n v="36"/>
    <m/>
    <n v="0.34"/>
    <x v="0"/>
    <m/>
    <s v="N"/>
    <m/>
    <m/>
    <m/>
    <s v="N"/>
    <m/>
    <m/>
    <m/>
    <m/>
    <m/>
    <m/>
    <m/>
    <m/>
    <m/>
    <m/>
    <m/>
  </r>
  <r>
    <x v="2"/>
    <x v="0"/>
    <x v="115"/>
    <x v="68"/>
    <n v="110"/>
    <x v="1"/>
    <x v="0"/>
    <n v="37"/>
    <m/>
    <n v="0.37"/>
    <x v="0"/>
    <m/>
    <s v="N"/>
    <m/>
    <m/>
    <m/>
    <s v="N"/>
    <m/>
    <m/>
    <m/>
    <m/>
    <m/>
    <m/>
    <m/>
    <m/>
    <m/>
    <m/>
    <m/>
  </r>
  <r>
    <x v="2"/>
    <x v="0"/>
    <x v="115"/>
    <x v="68"/>
    <n v="110"/>
    <x v="1"/>
    <x v="0"/>
    <n v="34"/>
    <m/>
    <n v="0.32"/>
    <x v="0"/>
    <m/>
    <s v="N"/>
    <m/>
    <m/>
    <m/>
    <s v="N"/>
    <m/>
    <m/>
    <m/>
    <m/>
    <m/>
    <m/>
    <m/>
    <m/>
    <m/>
    <m/>
    <m/>
  </r>
  <r>
    <x v="2"/>
    <x v="0"/>
    <x v="115"/>
    <x v="68"/>
    <n v="110"/>
    <x v="1"/>
    <x v="0"/>
    <n v="36"/>
    <m/>
    <n v="0.32"/>
    <x v="0"/>
    <m/>
    <s v="N"/>
    <m/>
    <m/>
    <m/>
    <s v="N"/>
    <m/>
    <m/>
    <m/>
    <m/>
    <m/>
    <m/>
    <m/>
    <m/>
    <m/>
    <m/>
    <m/>
  </r>
  <r>
    <x v="2"/>
    <x v="0"/>
    <x v="115"/>
    <x v="68"/>
    <n v="110"/>
    <x v="1"/>
    <x v="0"/>
    <n v="36"/>
    <m/>
    <n v="0.38"/>
    <x v="0"/>
    <m/>
    <s v="N"/>
    <m/>
    <m/>
    <m/>
    <s v="N"/>
    <m/>
    <m/>
    <m/>
    <m/>
    <m/>
    <m/>
    <m/>
    <m/>
    <m/>
    <m/>
    <m/>
  </r>
  <r>
    <x v="2"/>
    <x v="0"/>
    <x v="115"/>
    <x v="68"/>
    <n v="110"/>
    <x v="1"/>
    <x v="0"/>
    <n v="36"/>
    <m/>
    <n v="0.42"/>
    <x v="0"/>
    <m/>
    <s v="N"/>
    <m/>
    <m/>
    <m/>
    <s v="N"/>
    <m/>
    <m/>
    <m/>
    <m/>
    <m/>
    <m/>
    <m/>
    <m/>
    <m/>
    <m/>
    <m/>
  </r>
  <r>
    <x v="2"/>
    <x v="0"/>
    <x v="115"/>
    <x v="68"/>
    <n v="110"/>
    <x v="2"/>
    <x v="0"/>
    <n v="42"/>
    <m/>
    <n v="0.69"/>
    <x v="0"/>
    <m/>
    <s v="N"/>
    <m/>
    <m/>
    <m/>
    <s v="N"/>
    <m/>
    <m/>
    <m/>
    <m/>
    <m/>
    <m/>
    <m/>
    <m/>
    <m/>
    <m/>
    <m/>
  </r>
  <r>
    <x v="2"/>
    <x v="0"/>
    <x v="115"/>
    <x v="68"/>
    <n v="110"/>
    <x v="1"/>
    <x v="0"/>
    <n v="35"/>
    <m/>
    <n v="0.34"/>
    <x v="0"/>
    <m/>
    <s v="N"/>
    <m/>
    <m/>
    <m/>
    <s v="N"/>
    <m/>
    <m/>
    <m/>
    <m/>
    <m/>
    <m/>
    <m/>
    <m/>
    <m/>
    <m/>
    <m/>
  </r>
  <r>
    <x v="2"/>
    <x v="0"/>
    <x v="115"/>
    <x v="68"/>
    <n v="110"/>
    <x v="1"/>
    <x v="0"/>
    <n v="34"/>
    <m/>
    <n v="0.32"/>
    <x v="0"/>
    <m/>
    <s v="N"/>
    <m/>
    <m/>
    <m/>
    <s v="N"/>
    <m/>
    <m/>
    <m/>
    <m/>
    <m/>
    <m/>
    <m/>
    <m/>
    <m/>
    <m/>
    <m/>
  </r>
  <r>
    <x v="2"/>
    <x v="0"/>
    <x v="115"/>
    <x v="68"/>
    <n v="110"/>
    <x v="1"/>
    <x v="0"/>
    <n v="35"/>
    <m/>
    <n v="0.31"/>
    <x v="0"/>
    <m/>
    <s v="N"/>
    <m/>
    <m/>
    <m/>
    <s v="N"/>
    <m/>
    <m/>
    <m/>
    <m/>
    <m/>
    <m/>
    <m/>
    <m/>
    <m/>
    <m/>
    <m/>
  </r>
  <r>
    <x v="2"/>
    <x v="0"/>
    <x v="115"/>
    <x v="68"/>
    <n v="110"/>
    <x v="1"/>
    <x v="0"/>
    <n v="33"/>
    <m/>
    <n v="0.31"/>
    <x v="0"/>
    <m/>
    <s v="N"/>
    <m/>
    <m/>
    <m/>
    <s v="N"/>
    <m/>
    <m/>
    <m/>
    <m/>
    <m/>
    <m/>
    <m/>
    <m/>
    <m/>
    <m/>
    <m/>
  </r>
  <r>
    <x v="2"/>
    <x v="0"/>
    <x v="115"/>
    <x v="68"/>
    <n v="110"/>
    <x v="1"/>
    <x v="0"/>
    <n v="36"/>
    <m/>
    <n v="0.34"/>
    <x v="0"/>
    <m/>
    <s v="N"/>
    <m/>
    <m/>
    <m/>
    <s v="N"/>
    <m/>
    <m/>
    <m/>
    <m/>
    <m/>
    <m/>
    <m/>
    <m/>
    <m/>
    <m/>
    <m/>
  </r>
  <r>
    <x v="2"/>
    <x v="0"/>
    <x v="115"/>
    <x v="68"/>
    <n v="110"/>
    <x v="1"/>
    <x v="0"/>
    <n v="36"/>
    <m/>
    <n v="0.41"/>
    <x v="0"/>
    <m/>
    <s v="N"/>
    <m/>
    <m/>
    <m/>
    <s v="N"/>
    <m/>
    <m/>
    <m/>
    <m/>
    <m/>
    <m/>
    <m/>
    <m/>
    <m/>
    <m/>
    <m/>
  </r>
  <r>
    <x v="2"/>
    <x v="0"/>
    <x v="115"/>
    <x v="68"/>
    <n v="110"/>
    <x v="1"/>
    <x v="0"/>
    <n v="38"/>
    <m/>
    <n v="0.51"/>
    <x v="0"/>
    <m/>
    <s v="N"/>
    <m/>
    <m/>
    <m/>
    <s v="N"/>
    <m/>
    <m/>
    <m/>
    <m/>
    <m/>
    <m/>
    <m/>
    <m/>
    <m/>
    <m/>
    <m/>
  </r>
  <r>
    <x v="2"/>
    <x v="0"/>
    <x v="115"/>
    <x v="68"/>
    <n v="110"/>
    <x v="1"/>
    <x v="0"/>
    <n v="38"/>
    <m/>
    <n v="0.47"/>
    <x v="0"/>
    <m/>
    <s v="N"/>
    <m/>
    <m/>
    <m/>
    <s v="N"/>
    <m/>
    <m/>
    <m/>
    <m/>
    <m/>
    <m/>
    <m/>
    <m/>
    <m/>
    <m/>
    <m/>
  </r>
  <r>
    <x v="2"/>
    <x v="0"/>
    <x v="115"/>
    <x v="68"/>
    <n v="110"/>
    <x v="1"/>
    <x v="0"/>
    <n v="35"/>
    <m/>
    <n v="0.32"/>
    <x v="0"/>
    <m/>
    <s v="N"/>
    <m/>
    <m/>
    <m/>
    <s v="N"/>
    <m/>
    <m/>
    <m/>
    <m/>
    <m/>
    <m/>
    <m/>
    <m/>
    <m/>
    <m/>
    <m/>
  </r>
  <r>
    <x v="2"/>
    <x v="0"/>
    <x v="115"/>
    <x v="68"/>
    <n v="110"/>
    <x v="1"/>
    <x v="0"/>
    <n v="31"/>
    <m/>
    <n v="0.21"/>
    <x v="0"/>
    <m/>
    <s v="N"/>
    <m/>
    <m/>
    <m/>
    <s v="N"/>
    <m/>
    <m/>
    <m/>
    <m/>
    <m/>
    <m/>
    <m/>
    <m/>
    <m/>
    <m/>
    <m/>
  </r>
  <r>
    <x v="2"/>
    <x v="0"/>
    <x v="115"/>
    <x v="68"/>
    <n v="110"/>
    <x v="1"/>
    <x v="0"/>
    <n v="33"/>
    <m/>
    <n v="0.35"/>
    <x v="0"/>
    <m/>
    <s v="N"/>
    <m/>
    <m/>
    <m/>
    <s v="N"/>
    <m/>
    <m/>
    <m/>
    <m/>
    <m/>
    <m/>
    <m/>
    <m/>
    <m/>
    <m/>
    <m/>
  </r>
  <r>
    <x v="2"/>
    <x v="0"/>
    <x v="115"/>
    <x v="68"/>
    <n v="110"/>
    <x v="1"/>
    <x v="0"/>
    <n v="35"/>
    <m/>
    <n v="0.32"/>
    <x v="0"/>
    <m/>
    <s v="N"/>
    <m/>
    <m/>
    <m/>
    <s v="N"/>
    <m/>
    <m/>
    <m/>
    <m/>
    <m/>
    <m/>
    <m/>
    <m/>
    <m/>
    <m/>
    <m/>
  </r>
  <r>
    <x v="2"/>
    <x v="0"/>
    <x v="115"/>
    <x v="68"/>
    <n v="110"/>
    <x v="1"/>
    <x v="0"/>
    <n v="37"/>
    <m/>
    <n v="0.5"/>
    <x v="0"/>
    <m/>
    <s v="N"/>
    <m/>
    <m/>
    <m/>
    <s v="N"/>
    <m/>
    <m/>
    <m/>
    <m/>
    <m/>
    <m/>
    <m/>
    <m/>
    <m/>
    <m/>
    <m/>
  </r>
  <r>
    <x v="2"/>
    <x v="0"/>
    <x v="115"/>
    <x v="68"/>
    <n v="110"/>
    <x v="1"/>
    <x v="0"/>
    <n v="37"/>
    <m/>
    <n v="0.49"/>
    <x v="0"/>
    <m/>
    <s v="N"/>
    <m/>
    <m/>
    <m/>
    <s v="N"/>
    <m/>
    <m/>
    <m/>
    <m/>
    <m/>
    <m/>
    <m/>
    <m/>
    <m/>
    <m/>
    <m/>
  </r>
  <r>
    <x v="2"/>
    <x v="0"/>
    <x v="116"/>
    <x v="69"/>
    <n v="114"/>
    <x v="1"/>
    <x v="0"/>
    <n v="36"/>
    <m/>
    <n v="0.32"/>
    <x v="0"/>
    <m/>
    <s v="N"/>
    <m/>
    <m/>
    <m/>
    <s v="N"/>
    <m/>
    <m/>
    <m/>
    <m/>
    <m/>
    <m/>
    <m/>
    <m/>
    <m/>
    <m/>
    <m/>
  </r>
  <r>
    <x v="2"/>
    <x v="0"/>
    <x v="116"/>
    <x v="69"/>
    <n v="114"/>
    <x v="1"/>
    <x v="0"/>
    <n v="34"/>
    <m/>
    <n v="0.28999999999999998"/>
    <x v="0"/>
    <m/>
    <s v="N"/>
    <m/>
    <m/>
    <m/>
    <s v="N"/>
    <m/>
    <m/>
    <m/>
    <m/>
    <m/>
    <m/>
    <m/>
    <m/>
    <m/>
    <m/>
    <m/>
  </r>
  <r>
    <x v="2"/>
    <x v="0"/>
    <x v="116"/>
    <x v="69"/>
    <n v="114"/>
    <x v="1"/>
    <x v="0"/>
    <n v="55"/>
    <m/>
    <n v="1.52"/>
    <x v="0"/>
    <m/>
    <s v="N"/>
    <m/>
    <m/>
    <m/>
    <s v="N"/>
    <m/>
    <m/>
    <m/>
    <m/>
    <m/>
    <m/>
    <m/>
    <m/>
    <m/>
    <m/>
    <m/>
  </r>
  <r>
    <x v="2"/>
    <x v="0"/>
    <x v="116"/>
    <x v="69"/>
    <n v="114"/>
    <x v="1"/>
    <x v="0"/>
    <n v="37"/>
    <m/>
    <n v="0.37"/>
    <x v="0"/>
    <m/>
    <s v="N"/>
    <m/>
    <m/>
    <m/>
    <s v="N"/>
    <m/>
    <m/>
    <m/>
    <m/>
    <m/>
    <m/>
    <m/>
    <m/>
    <m/>
    <m/>
    <m/>
  </r>
  <r>
    <x v="2"/>
    <x v="0"/>
    <x v="116"/>
    <x v="69"/>
    <n v="114"/>
    <x v="1"/>
    <x v="0"/>
    <n v="35"/>
    <m/>
    <n v="0.41"/>
    <x v="0"/>
    <m/>
    <s v="N"/>
    <m/>
    <m/>
    <m/>
    <s v="N"/>
    <m/>
    <m/>
    <m/>
    <m/>
    <m/>
    <m/>
    <m/>
    <m/>
    <m/>
    <m/>
    <m/>
  </r>
  <r>
    <x v="2"/>
    <x v="0"/>
    <x v="116"/>
    <x v="69"/>
    <n v="114"/>
    <x v="1"/>
    <x v="0"/>
    <s v="NA"/>
    <m/>
    <s v="NA"/>
    <x v="0"/>
    <m/>
    <s v="N"/>
    <m/>
    <m/>
    <m/>
    <s v="N"/>
    <m/>
    <m/>
    <m/>
    <m/>
    <m/>
    <m/>
    <m/>
    <m/>
    <m/>
    <m/>
    <m/>
  </r>
  <r>
    <x v="2"/>
    <x v="0"/>
    <x v="116"/>
    <x v="69"/>
    <n v="114"/>
    <x v="1"/>
    <x v="0"/>
    <n v="36"/>
    <m/>
    <n v="0.38"/>
    <x v="0"/>
    <m/>
    <s v="N"/>
    <m/>
    <m/>
    <m/>
    <s v="N"/>
    <m/>
    <m/>
    <m/>
    <m/>
    <m/>
    <m/>
    <m/>
    <m/>
    <m/>
    <m/>
    <m/>
  </r>
  <r>
    <x v="2"/>
    <x v="0"/>
    <x v="116"/>
    <x v="69"/>
    <n v="114"/>
    <x v="1"/>
    <x v="0"/>
    <n v="35"/>
    <m/>
    <n v="0.35"/>
    <x v="0"/>
    <m/>
    <s v="N"/>
    <m/>
    <m/>
    <m/>
    <s v="N"/>
    <m/>
    <m/>
    <m/>
    <m/>
    <m/>
    <m/>
    <m/>
    <m/>
    <m/>
    <m/>
    <m/>
  </r>
  <r>
    <x v="2"/>
    <x v="0"/>
    <x v="116"/>
    <x v="69"/>
    <n v="114"/>
    <x v="1"/>
    <x v="0"/>
    <n v="36"/>
    <m/>
    <n v="0.38"/>
    <x v="0"/>
    <m/>
    <s v="N"/>
    <m/>
    <m/>
    <m/>
    <s v="N"/>
    <m/>
    <m/>
    <m/>
    <m/>
    <m/>
    <m/>
    <m/>
    <m/>
    <m/>
    <m/>
    <m/>
  </r>
  <r>
    <x v="2"/>
    <x v="0"/>
    <x v="116"/>
    <x v="69"/>
    <n v="114"/>
    <x v="1"/>
    <x v="0"/>
    <n v="34"/>
    <m/>
    <n v="0.35"/>
    <x v="0"/>
    <m/>
    <s v="N"/>
    <m/>
    <m/>
    <m/>
    <s v="N"/>
    <m/>
    <m/>
    <m/>
    <m/>
    <m/>
    <m/>
    <m/>
    <m/>
    <m/>
    <m/>
    <m/>
  </r>
  <r>
    <x v="2"/>
    <x v="0"/>
    <x v="116"/>
    <x v="69"/>
    <n v="114"/>
    <x v="1"/>
    <x v="0"/>
    <n v="36"/>
    <m/>
    <n v="0.33"/>
    <x v="0"/>
    <m/>
    <s v="N"/>
    <m/>
    <m/>
    <m/>
    <s v="N"/>
    <m/>
    <m/>
    <m/>
    <m/>
    <m/>
    <m/>
    <m/>
    <m/>
    <m/>
    <m/>
    <m/>
  </r>
  <r>
    <x v="2"/>
    <x v="0"/>
    <x v="116"/>
    <x v="69"/>
    <n v="114"/>
    <x v="1"/>
    <x v="0"/>
    <n v="37"/>
    <m/>
    <n v="0.38"/>
    <x v="0"/>
    <m/>
    <s v="N"/>
    <m/>
    <m/>
    <m/>
    <s v="N"/>
    <m/>
    <m/>
    <m/>
    <m/>
    <m/>
    <m/>
    <m/>
    <m/>
    <m/>
    <m/>
    <m/>
  </r>
  <r>
    <x v="2"/>
    <x v="0"/>
    <x v="116"/>
    <x v="69"/>
    <n v="114"/>
    <x v="1"/>
    <x v="0"/>
    <n v="34"/>
    <m/>
    <n v="0.35"/>
    <x v="0"/>
    <m/>
    <s v="N"/>
    <m/>
    <m/>
    <m/>
    <s v="N"/>
    <m/>
    <m/>
    <m/>
    <m/>
    <m/>
    <m/>
    <m/>
    <m/>
    <m/>
    <m/>
    <m/>
  </r>
  <r>
    <x v="2"/>
    <x v="0"/>
    <x v="116"/>
    <x v="69"/>
    <n v="114"/>
    <x v="1"/>
    <x v="0"/>
    <n v="38"/>
    <m/>
    <n v="0.44"/>
    <x v="0"/>
    <m/>
    <s v="N"/>
    <m/>
    <m/>
    <m/>
    <s v="N"/>
    <m/>
    <m/>
    <m/>
    <m/>
    <m/>
    <m/>
    <m/>
    <m/>
    <m/>
    <m/>
    <m/>
  </r>
  <r>
    <x v="2"/>
    <x v="0"/>
    <x v="116"/>
    <x v="69"/>
    <n v="114"/>
    <x v="1"/>
    <x v="0"/>
    <n v="37"/>
    <m/>
    <n v="0.35"/>
    <x v="0"/>
    <m/>
    <s v="N"/>
    <m/>
    <m/>
    <m/>
    <s v="N"/>
    <m/>
    <m/>
    <m/>
    <m/>
    <m/>
    <m/>
    <m/>
    <m/>
    <m/>
    <m/>
    <m/>
  </r>
  <r>
    <x v="2"/>
    <x v="0"/>
    <x v="116"/>
    <x v="69"/>
    <n v="114"/>
    <x v="1"/>
    <x v="0"/>
    <n v="37"/>
    <m/>
    <n v="0.47"/>
    <x v="0"/>
    <m/>
    <s v="N"/>
    <m/>
    <m/>
    <m/>
    <s v="N"/>
    <m/>
    <m/>
    <m/>
    <m/>
    <m/>
    <m/>
    <m/>
    <m/>
    <m/>
    <m/>
    <m/>
  </r>
  <r>
    <x v="2"/>
    <x v="0"/>
    <x v="116"/>
    <x v="69"/>
    <n v="114"/>
    <x v="1"/>
    <x v="0"/>
    <n v="35"/>
    <m/>
    <n v="0.33"/>
    <x v="0"/>
    <m/>
    <s v="N"/>
    <m/>
    <m/>
    <m/>
    <s v="N"/>
    <m/>
    <m/>
    <m/>
    <m/>
    <m/>
    <m/>
    <m/>
    <m/>
    <m/>
    <m/>
    <m/>
  </r>
  <r>
    <x v="2"/>
    <x v="0"/>
    <x v="116"/>
    <x v="69"/>
    <n v="114"/>
    <x v="1"/>
    <x v="0"/>
    <n v="36"/>
    <m/>
    <n v="0.43"/>
    <x v="0"/>
    <m/>
    <s v="N"/>
    <m/>
    <m/>
    <m/>
    <s v="N"/>
    <m/>
    <m/>
    <m/>
    <m/>
    <m/>
    <m/>
    <m/>
    <m/>
    <m/>
    <m/>
    <m/>
  </r>
  <r>
    <x v="2"/>
    <x v="0"/>
    <x v="116"/>
    <x v="69"/>
    <n v="114"/>
    <x v="1"/>
    <x v="0"/>
    <n v="39"/>
    <m/>
    <n v="0.42"/>
    <x v="0"/>
    <m/>
    <s v="N"/>
    <m/>
    <m/>
    <m/>
    <s v="N"/>
    <m/>
    <m/>
    <m/>
    <m/>
    <m/>
    <m/>
    <m/>
    <m/>
    <m/>
    <m/>
    <m/>
  </r>
  <r>
    <x v="2"/>
    <x v="0"/>
    <x v="116"/>
    <x v="69"/>
    <n v="114"/>
    <x v="1"/>
    <x v="0"/>
    <n v="38"/>
    <m/>
    <n v="0.41"/>
    <x v="0"/>
    <m/>
    <s v="N"/>
    <m/>
    <m/>
    <m/>
    <s v="N"/>
    <m/>
    <m/>
    <m/>
    <m/>
    <m/>
    <m/>
    <m/>
    <m/>
    <m/>
    <m/>
    <m/>
  </r>
  <r>
    <x v="2"/>
    <x v="0"/>
    <x v="116"/>
    <x v="69"/>
    <n v="114"/>
    <x v="1"/>
    <x v="0"/>
    <n v="38"/>
    <m/>
    <n v="0.42"/>
    <x v="0"/>
    <m/>
    <s v="N"/>
    <m/>
    <m/>
    <m/>
    <s v="N"/>
    <m/>
    <m/>
    <m/>
    <m/>
    <m/>
    <m/>
    <m/>
    <m/>
    <m/>
    <m/>
    <m/>
  </r>
  <r>
    <x v="2"/>
    <x v="0"/>
    <x v="116"/>
    <x v="69"/>
    <n v="114"/>
    <x v="1"/>
    <x v="0"/>
    <n v="35"/>
    <m/>
    <n v="0.33"/>
    <x v="0"/>
    <m/>
    <s v="N"/>
    <m/>
    <m/>
    <m/>
    <s v="N"/>
    <m/>
    <m/>
    <m/>
    <m/>
    <m/>
    <m/>
    <m/>
    <m/>
    <m/>
    <m/>
    <m/>
  </r>
  <r>
    <x v="2"/>
    <x v="0"/>
    <x v="116"/>
    <x v="69"/>
    <n v="114"/>
    <x v="1"/>
    <x v="0"/>
    <n v="36"/>
    <m/>
    <n v="0.36"/>
    <x v="0"/>
    <m/>
    <s v="N"/>
    <m/>
    <m/>
    <m/>
    <s v="N"/>
    <m/>
    <m/>
    <m/>
    <m/>
    <m/>
    <m/>
    <m/>
    <m/>
    <m/>
    <m/>
    <m/>
  </r>
  <r>
    <x v="2"/>
    <x v="0"/>
    <x v="116"/>
    <x v="69"/>
    <n v="114"/>
    <x v="1"/>
    <x v="0"/>
    <n v="38"/>
    <m/>
    <n v="0.42"/>
    <x v="0"/>
    <m/>
    <s v="N"/>
    <m/>
    <m/>
    <m/>
    <s v="N"/>
    <m/>
    <m/>
    <m/>
    <m/>
    <m/>
    <m/>
    <m/>
    <m/>
    <m/>
    <m/>
    <m/>
  </r>
  <r>
    <x v="2"/>
    <x v="0"/>
    <x v="116"/>
    <x v="69"/>
    <n v="114"/>
    <x v="1"/>
    <x v="0"/>
    <n v="35"/>
    <m/>
    <n v="0.43"/>
    <x v="0"/>
    <m/>
    <s v="N"/>
    <m/>
    <m/>
    <m/>
    <s v="N"/>
    <m/>
    <m/>
    <m/>
    <m/>
    <m/>
    <m/>
    <m/>
    <m/>
    <m/>
    <m/>
    <m/>
  </r>
  <r>
    <x v="2"/>
    <x v="0"/>
    <x v="116"/>
    <x v="69"/>
    <n v="114"/>
    <x v="1"/>
    <x v="0"/>
    <n v="34"/>
    <m/>
    <n v="0.35"/>
    <x v="0"/>
    <m/>
    <s v="N"/>
    <m/>
    <m/>
    <m/>
    <s v="N"/>
    <m/>
    <m/>
    <m/>
    <m/>
    <m/>
    <m/>
    <m/>
    <m/>
    <m/>
    <m/>
    <m/>
  </r>
  <r>
    <x v="2"/>
    <x v="0"/>
    <x v="116"/>
    <x v="69"/>
    <n v="114"/>
    <x v="1"/>
    <x v="0"/>
    <n v="30"/>
    <m/>
    <n v="0.2"/>
    <x v="0"/>
    <m/>
    <s v="N"/>
    <m/>
    <m/>
    <m/>
    <s v="N"/>
    <m/>
    <m/>
    <m/>
    <m/>
    <m/>
    <m/>
    <m/>
    <m/>
    <m/>
    <m/>
    <m/>
  </r>
  <r>
    <x v="2"/>
    <x v="0"/>
    <x v="116"/>
    <x v="69"/>
    <n v="114"/>
    <x v="1"/>
    <x v="0"/>
    <n v="36"/>
    <m/>
    <n v="0.41"/>
    <x v="0"/>
    <m/>
    <s v="N"/>
    <m/>
    <m/>
    <m/>
    <s v="N"/>
    <m/>
    <m/>
    <m/>
    <m/>
    <m/>
    <m/>
    <m/>
    <m/>
    <m/>
    <m/>
    <m/>
  </r>
  <r>
    <x v="2"/>
    <x v="0"/>
    <x v="116"/>
    <x v="69"/>
    <n v="114"/>
    <x v="1"/>
    <x v="0"/>
    <n v="37"/>
    <m/>
    <n v="0.46"/>
    <x v="0"/>
    <m/>
    <s v="N"/>
    <m/>
    <m/>
    <m/>
    <s v="N"/>
    <m/>
    <m/>
    <m/>
    <m/>
    <m/>
    <m/>
    <m/>
    <m/>
    <m/>
    <m/>
    <m/>
  </r>
  <r>
    <x v="2"/>
    <x v="0"/>
    <x v="116"/>
    <x v="69"/>
    <n v="114"/>
    <x v="1"/>
    <x v="0"/>
    <n v="32"/>
    <m/>
    <n v="0.26"/>
    <x v="0"/>
    <m/>
    <s v="N"/>
    <m/>
    <m/>
    <m/>
    <s v="N"/>
    <m/>
    <m/>
    <m/>
    <m/>
    <m/>
    <m/>
    <m/>
    <m/>
    <m/>
    <m/>
    <m/>
  </r>
  <r>
    <x v="2"/>
    <x v="0"/>
    <x v="116"/>
    <x v="69"/>
    <n v="114"/>
    <x v="1"/>
    <x v="0"/>
    <n v="38"/>
    <m/>
    <n v="0.43"/>
    <x v="0"/>
    <m/>
    <s v="N"/>
    <m/>
    <m/>
    <m/>
    <s v="N"/>
    <m/>
    <m/>
    <m/>
    <m/>
    <m/>
    <m/>
    <m/>
    <m/>
    <m/>
    <m/>
    <m/>
  </r>
  <r>
    <x v="2"/>
    <x v="0"/>
    <x v="116"/>
    <x v="69"/>
    <n v="114"/>
    <x v="1"/>
    <x v="0"/>
    <n v="51"/>
    <m/>
    <n v="1.39"/>
    <x v="0"/>
    <m/>
    <s v="N"/>
    <m/>
    <m/>
    <m/>
    <s v="N"/>
    <m/>
    <m/>
    <m/>
    <m/>
    <m/>
    <m/>
    <m/>
    <m/>
    <m/>
    <m/>
    <m/>
  </r>
  <r>
    <x v="2"/>
    <x v="0"/>
    <x v="116"/>
    <x v="69"/>
    <n v="114"/>
    <x v="2"/>
    <x v="0"/>
    <n v="39"/>
    <m/>
    <n v="0.44"/>
    <x v="0"/>
    <m/>
    <s v="N"/>
    <m/>
    <m/>
    <m/>
    <s v="N"/>
    <m/>
    <m/>
    <m/>
    <m/>
    <m/>
    <m/>
    <m/>
    <m/>
    <m/>
    <m/>
    <m/>
  </r>
  <r>
    <x v="2"/>
    <x v="0"/>
    <x v="116"/>
    <x v="69"/>
    <n v="114"/>
    <x v="0"/>
    <x v="0"/>
    <n v="42"/>
    <m/>
    <n v="0.45"/>
    <x v="0"/>
    <m/>
    <s v="N"/>
    <m/>
    <m/>
    <m/>
    <s v="N"/>
    <m/>
    <m/>
    <m/>
    <m/>
    <m/>
    <m/>
    <m/>
    <m/>
    <m/>
    <m/>
    <m/>
  </r>
  <r>
    <x v="2"/>
    <x v="0"/>
    <x v="116"/>
    <x v="69"/>
    <n v="114"/>
    <x v="0"/>
    <x v="0"/>
    <n v="42"/>
    <m/>
    <n v="0.49"/>
    <x v="0"/>
    <m/>
    <s v="N"/>
    <m/>
    <m/>
    <m/>
    <s v="N"/>
    <m/>
    <m/>
    <m/>
    <m/>
    <m/>
    <m/>
    <m/>
    <m/>
    <m/>
    <m/>
    <m/>
  </r>
  <r>
    <x v="2"/>
    <x v="0"/>
    <x v="116"/>
    <x v="69"/>
    <n v="114"/>
    <x v="0"/>
    <x v="0"/>
    <n v="31"/>
    <m/>
    <n v="0.19"/>
    <x v="0"/>
    <m/>
    <s v="N"/>
    <m/>
    <m/>
    <m/>
    <s v="N"/>
    <m/>
    <m/>
    <m/>
    <m/>
    <m/>
    <m/>
    <m/>
    <m/>
    <m/>
    <m/>
    <m/>
  </r>
  <r>
    <x v="2"/>
    <x v="0"/>
    <x v="116"/>
    <x v="69"/>
    <n v="114"/>
    <x v="1"/>
    <x v="1"/>
    <n v="116"/>
    <m/>
    <n v="13.8"/>
    <x v="0"/>
    <m/>
    <s v="N"/>
    <m/>
    <m/>
    <s v="SJ24-R001"/>
    <s v="N"/>
    <m/>
    <m/>
    <m/>
    <m/>
    <m/>
    <m/>
    <m/>
    <m/>
    <m/>
    <m/>
    <s v="Time taken 13:50; row highlighted red initially, not sure why (KD)"/>
  </r>
  <r>
    <x v="2"/>
    <x v="0"/>
    <x v="116"/>
    <x v="69"/>
    <n v="114"/>
    <x v="1"/>
    <x v="1"/>
    <n v="100"/>
    <m/>
    <n v="8.68"/>
    <x v="0"/>
    <m/>
    <s v="N"/>
    <m/>
    <m/>
    <m/>
    <s v="N"/>
    <m/>
    <m/>
    <m/>
    <m/>
    <m/>
    <m/>
    <m/>
    <m/>
    <m/>
    <m/>
    <m/>
  </r>
  <r>
    <x v="2"/>
    <x v="0"/>
    <x v="116"/>
    <x v="69"/>
    <n v="114"/>
    <x v="1"/>
    <x v="1"/>
    <n v="95"/>
    <m/>
    <n v="8.27"/>
    <x v="0"/>
    <m/>
    <s v="N"/>
    <m/>
    <m/>
    <m/>
    <s v="N"/>
    <m/>
    <m/>
    <m/>
    <m/>
    <m/>
    <m/>
    <m/>
    <m/>
    <m/>
    <m/>
    <m/>
  </r>
  <r>
    <x v="2"/>
    <x v="0"/>
    <x v="117"/>
    <x v="70"/>
    <n v="115"/>
    <x v="1"/>
    <x v="0"/>
    <n v="70"/>
    <m/>
    <n v="3.09"/>
    <x v="0"/>
    <m/>
    <s v="N"/>
    <m/>
    <m/>
    <m/>
    <s v="N"/>
    <m/>
    <m/>
    <m/>
    <m/>
    <m/>
    <m/>
    <m/>
    <m/>
    <m/>
    <m/>
    <m/>
  </r>
  <r>
    <x v="2"/>
    <x v="0"/>
    <x v="117"/>
    <x v="70"/>
    <n v="115"/>
    <x v="1"/>
    <x v="0"/>
    <n v="36"/>
    <m/>
    <n v="40"/>
    <x v="0"/>
    <m/>
    <s v="N"/>
    <m/>
    <m/>
    <m/>
    <s v="N"/>
    <m/>
    <m/>
    <m/>
    <m/>
    <m/>
    <m/>
    <m/>
    <m/>
    <m/>
    <m/>
    <m/>
  </r>
  <r>
    <x v="2"/>
    <x v="0"/>
    <x v="117"/>
    <x v="70"/>
    <n v="115"/>
    <x v="1"/>
    <x v="0"/>
    <n v="35"/>
    <m/>
    <n v="50"/>
    <x v="0"/>
    <m/>
    <s v="N"/>
    <m/>
    <m/>
    <m/>
    <s v="N"/>
    <m/>
    <m/>
    <m/>
    <m/>
    <m/>
    <m/>
    <m/>
    <m/>
    <m/>
    <m/>
    <m/>
  </r>
  <r>
    <x v="2"/>
    <x v="0"/>
    <x v="117"/>
    <x v="70"/>
    <n v="115"/>
    <x v="1"/>
    <x v="0"/>
    <n v="38"/>
    <m/>
    <n v="51"/>
    <x v="0"/>
    <m/>
    <s v="N"/>
    <m/>
    <m/>
    <m/>
    <s v="N"/>
    <m/>
    <m/>
    <m/>
    <m/>
    <m/>
    <m/>
    <m/>
    <m/>
    <m/>
    <m/>
    <m/>
  </r>
  <r>
    <x v="2"/>
    <x v="0"/>
    <x v="117"/>
    <x v="70"/>
    <n v="115"/>
    <x v="1"/>
    <x v="1"/>
    <n v="83"/>
    <m/>
    <n v="5.75"/>
    <x v="0"/>
    <m/>
    <s v="N"/>
    <m/>
    <m/>
    <m/>
    <s v="N"/>
    <m/>
    <m/>
    <m/>
    <m/>
    <m/>
    <m/>
    <m/>
    <m/>
    <m/>
    <m/>
    <m/>
  </r>
  <r>
    <x v="2"/>
    <x v="0"/>
    <x v="117"/>
    <x v="70"/>
    <n v="115"/>
    <x v="1"/>
    <x v="1"/>
    <n v="80"/>
    <m/>
    <n v="5.55"/>
    <x v="0"/>
    <m/>
    <s v="N"/>
    <m/>
    <m/>
    <m/>
    <s v="N"/>
    <m/>
    <m/>
    <m/>
    <m/>
    <m/>
    <m/>
    <m/>
    <m/>
    <m/>
    <m/>
    <m/>
  </r>
  <r>
    <x v="2"/>
    <x v="0"/>
    <x v="117"/>
    <x v="70"/>
    <n v="115"/>
    <x v="1"/>
    <x v="1"/>
    <n v="95"/>
    <m/>
    <n v="9.17"/>
    <x v="0"/>
    <m/>
    <s v="N"/>
    <m/>
    <m/>
    <m/>
    <s v="N"/>
    <m/>
    <m/>
    <m/>
    <m/>
    <m/>
    <m/>
    <m/>
    <m/>
    <m/>
    <m/>
    <m/>
  </r>
  <r>
    <x v="2"/>
    <x v="0"/>
    <x v="117"/>
    <x v="70"/>
    <n v="115"/>
    <x v="2"/>
    <x v="1"/>
    <n v="102"/>
    <m/>
    <n v="10.76"/>
    <x v="0"/>
    <m/>
    <s v="N"/>
    <m/>
    <m/>
    <s v="SJ24-R002"/>
    <s v="N"/>
    <m/>
    <m/>
    <m/>
    <m/>
    <m/>
    <m/>
    <m/>
    <m/>
    <m/>
    <m/>
    <s v="Time taken 12:49; no lethal tag"/>
  </r>
  <r>
    <x v="2"/>
    <x v="0"/>
    <x v="118"/>
    <x v="71"/>
    <n v="116"/>
    <x v="2"/>
    <x v="0"/>
    <n v="41"/>
    <m/>
    <n v="0.51"/>
    <x v="0"/>
    <m/>
    <s v="N"/>
    <m/>
    <m/>
    <m/>
    <s v="N"/>
    <m/>
    <m/>
    <m/>
    <m/>
    <m/>
    <m/>
    <m/>
    <m/>
    <m/>
    <m/>
    <m/>
  </r>
  <r>
    <x v="2"/>
    <x v="0"/>
    <x v="118"/>
    <x v="71"/>
    <n v="116"/>
    <x v="0"/>
    <x v="0"/>
    <n v="40"/>
    <m/>
    <n v="0.44"/>
    <x v="0"/>
    <m/>
    <s v="N"/>
    <m/>
    <m/>
    <m/>
    <s v="N"/>
    <m/>
    <m/>
    <m/>
    <m/>
    <m/>
    <m/>
    <m/>
    <m/>
    <m/>
    <m/>
    <m/>
  </r>
  <r>
    <x v="2"/>
    <x v="0"/>
    <x v="118"/>
    <x v="71"/>
    <n v="116"/>
    <x v="1"/>
    <x v="0"/>
    <n v="36"/>
    <m/>
    <n v="0.34"/>
    <x v="0"/>
    <m/>
    <s v="N"/>
    <m/>
    <m/>
    <m/>
    <s v="N"/>
    <m/>
    <m/>
    <m/>
    <m/>
    <m/>
    <m/>
    <m/>
    <m/>
    <m/>
    <m/>
    <m/>
  </r>
  <r>
    <x v="2"/>
    <x v="0"/>
    <x v="118"/>
    <x v="71"/>
    <n v="116"/>
    <x v="1"/>
    <x v="0"/>
    <n v="37"/>
    <m/>
    <n v="0.42"/>
    <x v="0"/>
    <m/>
    <s v="N"/>
    <m/>
    <m/>
    <m/>
    <s v="N"/>
    <m/>
    <m/>
    <m/>
    <m/>
    <m/>
    <m/>
    <m/>
    <m/>
    <m/>
    <m/>
    <m/>
  </r>
  <r>
    <x v="2"/>
    <x v="0"/>
    <x v="118"/>
    <x v="71"/>
    <n v="116"/>
    <x v="1"/>
    <x v="0"/>
    <n v="35"/>
    <m/>
    <n v="0.38"/>
    <x v="0"/>
    <m/>
    <s v="N"/>
    <m/>
    <m/>
    <m/>
    <s v="N"/>
    <m/>
    <m/>
    <m/>
    <m/>
    <m/>
    <m/>
    <m/>
    <m/>
    <m/>
    <m/>
    <m/>
  </r>
  <r>
    <x v="2"/>
    <x v="0"/>
    <x v="118"/>
    <x v="71"/>
    <n v="116"/>
    <x v="1"/>
    <x v="0"/>
    <n v="36"/>
    <m/>
    <n v="0.38"/>
    <x v="0"/>
    <m/>
    <s v="N"/>
    <m/>
    <m/>
    <m/>
    <s v="N"/>
    <m/>
    <m/>
    <m/>
    <m/>
    <m/>
    <m/>
    <m/>
    <m/>
    <m/>
    <m/>
    <m/>
  </r>
  <r>
    <x v="2"/>
    <x v="0"/>
    <x v="118"/>
    <x v="71"/>
    <n v="116"/>
    <x v="1"/>
    <x v="0"/>
    <n v="37"/>
    <m/>
    <n v="0.43"/>
    <x v="0"/>
    <m/>
    <s v="N"/>
    <m/>
    <m/>
    <m/>
    <s v="N"/>
    <m/>
    <m/>
    <m/>
    <m/>
    <m/>
    <m/>
    <m/>
    <m/>
    <m/>
    <m/>
    <m/>
  </r>
  <r>
    <x v="2"/>
    <x v="0"/>
    <x v="118"/>
    <x v="71"/>
    <n v="116"/>
    <x v="1"/>
    <x v="0"/>
    <n v="35"/>
    <m/>
    <n v="0.34"/>
    <x v="0"/>
    <m/>
    <s v="N"/>
    <m/>
    <m/>
    <m/>
    <s v="N"/>
    <m/>
    <m/>
    <m/>
    <m/>
    <m/>
    <m/>
    <m/>
    <m/>
    <m/>
    <m/>
    <m/>
  </r>
  <r>
    <x v="2"/>
    <x v="0"/>
    <x v="118"/>
    <x v="71"/>
    <n v="116"/>
    <x v="1"/>
    <x v="0"/>
    <n v="37"/>
    <m/>
    <n v="0.37"/>
    <x v="0"/>
    <m/>
    <s v="N"/>
    <m/>
    <m/>
    <m/>
    <s v="N"/>
    <m/>
    <m/>
    <m/>
    <m/>
    <m/>
    <m/>
    <m/>
    <m/>
    <m/>
    <m/>
    <m/>
  </r>
  <r>
    <x v="2"/>
    <x v="0"/>
    <x v="118"/>
    <x v="71"/>
    <n v="116"/>
    <x v="1"/>
    <x v="0"/>
    <n v="35"/>
    <m/>
    <n v="0.35"/>
    <x v="0"/>
    <m/>
    <s v="N"/>
    <m/>
    <m/>
    <m/>
    <s v="N"/>
    <m/>
    <m/>
    <m/>
    <m/>
    <m/>
    <m/>
    <m/>
    <m/>
    <m/>
    <m/>
    <m/>
  </r>
  <r>
    <x v="2"/>
    <x v="0"/>
    <x v="118"/>
    <x v="71"/>
    <n v="116"/>
    <x v="1"/>
    <x v="0"/>
    <n v="35"/>
    <m/>
    <n v="0.33"/>
    <x v="0"/>
    <m/>
    <s v="N"/>
    <m/>
    <m/>
    <m/>
    <s v="N"/>
    <m/>
    <m/>
    <m/>
    <m/>
    <m/>
    <m/>
    <m/>
    <m/>
    <m/>
    <m/>
    <m/>
  </r>
  <r>
    <x v="2"/>
    <x v="0"/>
    <x v="118"/>
    <x v="71"/>
    <n v="116"/>
    <x v="1"/>
    <x v="0"/>
    <n v="35"/>
    <m/>
    <n v="0.37"/>
    <x v="0"/>
    <m/>
    <s v="N"/>
    <m/>
    <m/>
    <m/>
    <s v="N"/>
    <m/>
    <m/>
    <m/>
    <m/>
    <m/>
    <m/>
    <m/>
    <m/>
    <m/>
    <m/>
    <m/>
  </r>
  <r>
    <x v="2"/>
    <x v="0"/>
    <x v="118"/>
    <x v="71"/>
    <n v="116"/>
    <x v="1"/>
    <x v="0"/>
    <n v="35"/>
    <m/>
    <n v="0.35"/>
    <x v="0"/>
    <m/>
    <s v="N"/>
    <m/>
    <m/>
    <m/>
    <s v="N"/>
    <m/>
    <m/>
    <m/>
    <m/>
    <m/>
    <m/>
    <m/>
    <m/>
    <m/>
    <m/>
    <m/>
  </r>
  <r>
    <x v="2"/>
    <x v="0"/>
    <x v="118"/>
    <x v="71"/>
    <n v="116"/>
    <x v="1"/>
    <x v="0"/>
    <n v="34"/>
    <m/>
    <n v="0.3"/>
    <x v="0"/>
    <m/>
    <s v="N"/>
    <m/>
    <m/>
    <m/>
    <s v="N"/>
    <m/>
    <m/>
    <m/>
    <m/>
    <m/>
    <m/>
    <m/>
    <m/>
    <m/>
    <m/>
    <m/>
  </r>
  <r>
    <x v="2"/>
    <x v="0"/>
    <x v="118"/>
    <x v="71"/>
    <n v="116"/>
    <x v="1"/>
    <x v="0"/>
    <n v="36"/>
    <m/>
    <n v="0.35"/>
    <x v="0"/>
    <m/>
    <s v="N"/>
    <m/>
    <m/>
    <m/>
    <s v="N"/>
    <m/>
    <m/>
    <m/>
    <m/>
    <m/>
    <m/>
    <m/>
    <m/>
    <m/>
    <m/>
    <m/>
  </r>
  <r>
    <x v="2"/>
    <x v="0"/>
    <x v="118"/>
    <x v="71"/>
    <n v="116"/>
    <x v="1"/>
    <x v="0"/>
    <n v="36"/>
    <m/>
    <n v="0.44"/>
    <x v="0"/>
    <m/>
    <s v="N"/>
    <m/>
    <m/>
    <m/>
    <s v="N"/>
    <m/>
    <m/>
    <m/>
    <m/>
    <m/>
    <m/>
    <m/>
    <m/>
    <m/>
    <m/>
    <m/>
  </r>
  <r>
    <x v="2"/>
    <x v="0"/>
    <x v="118"/>
    <x v="71"/>
    <n v="116"/>
    <x v="1"/>
    <x v="0"/>
    <n v="34"/>
    <m/>
    <n v="0.34"/>
    <x v="0"/>
    <m/>
    <s v="N"/>
    <m/>
    <m/>
    <m/>
    <s v="N"/>
    <m/>
    <m/>
    <m/>
    <m/>
    <m/>
    <m/>
    <m/>
    <m/>
    <m/>
    <m/>
    <m/>
  </r>
  <r>
    <x v="2"/>
    <x v="0"/>
    <x v="118"/>
    <x v="71"/>
    <n v="116"/>
    <x v="1"/>
    <x v="0"/>
    <n v="32"/>
    <m/>
    <n v="0.24"/>
    <x v="0"/>
    <m/>
    <s v="N"/>
    <m/>
    <m/>
    <m/>
    <s v="N"/>
    <m/>
    <m/>
    <m/>
    <m/>
    <m/>
    <m/>
    <m/>
    <m/>
    <m/>
    <m/>
    <m/>
  </r>
  <r>
    <x v="2"/>
    <x v="0"/>
    <x v="118"/>
    <x v="71"/>
    <n v="116"/>
    <x v="1"/>
    <x v="0"/>
    <n v="36"/>
    <m/>
    <n v="0.41"/>
    <x v="0"/>
    <m/>
    <s v="N"/>
    <m/>
    <m/>
    <m/>
    <s v="N"/>
    <m/>
    <m/>
    <m/>
    <m/>
    <m/>
    <m/>
    <m/>
    <m/>
    <m/>
    <m/>
    <m/>
  </r>
  <r>
    <x v="2"/>
    <x v="0"/>
    <x v="118"/>
    <x v="71"/>
    <n v="116"/>
    <x v="1"/>
    <x v="0"/>
    <n v="34"/>
    <m/>
    <n v="0.33"/>
    <x v="0"/>
    <m/>
    <s v="N"/>
    <m/>
    <m/>
    <m/>
    <s v="N"/>
    <m/>
    <m/>
    <m/>
    <m/>
    <m/>
    <m/>
    <m/>
    <m/>
    <m/>
    <m/>
    <m/>
  </r>
  <r>
    <x v="2"/>
    <x v="0"/>
    <x v="118"/>
    <x v="71"/>
    <n v="116"/>
    <x v="1"/>
    <x v="0"/>
    <n v="33"/>
    <m/>
    <n v="0.28999999999999998"/>
    <x v="0"/>
    <m/>
    <s v="N"/>
    <m/>
    <m/>
    <m/>
    <s v="N"/>
    <m/>
    <m/>
    <m/>
    <m/>
    <m/>
    <m/>
    <m/>
    <m/>
    <m/>
    <m/>
    <m/>
  </r>
  <r>
    <x v="2"/>
    <x v="0"/>
    <x v="118"/>
    <x v="71"/>
    <n v="116"/>
    <x v="1"/>
    <x v="0"/>
    <n v="37"/>
    <m/>
    <n v="0.42"/>
    <x v="0"/>
    <m/>
    <s v="N"/>
    <m/>
    <m/>
    <m/>
    <s v="N"/>
    <m/>
    <m/>
    <m/>
    <m/>
    <m/>
    <m/>
    <m/>
    <m/>
    <m/>
    <m/>
    <m/>
  </r>
  <r>
    <x v="2"/>
    <x v="0"/>
    <x v="118"/>
    <x v="71"/>
    <n v="116"/>
    <x v="1"/>
    <x v="0"/>
    <n v="37"/>
    <m/>
    <n v="0.45"/>
    <x v="0"/>
    <m/>
    <s v="N"/>
    <m/>
    <m/>
    <m/>
    <s v="N"/>
    <m/>
    <m/>
    <m/>
    <m/>
    <m/>
    <m/>
    <m/>
    <m/>
    <m/>
    <m/>
    <m/>
  </r>
  <r>
    <x v="2"/>
    <x v="0"/>
    <x v="118"/>
    <x v="71"/>
    <n v="116"/>
    <x v="1"/>
    <x v="0"/>
    <n v="34"/>
    <m/>
    <n v="0.31"/>
    <x v="0"/>
    <m/>
    <s v="N"/>
    <m/>
    <m/>
    <m/>
    <s v="N"/>
    <m/>
    <m/>
    <m/>
    <m/>
    <m/>
    <m/>
    <m/>
    <m/>
    <m/>
    <m/>
    <m/>
  </r>
  <r>
    <x v="2"/>
    <x v="0"/>
    <x v="118"/>
    <x v="71"/>
    <n v="116"/>
    <x v="1"/>
    <x v="0"/>
    <n v="35"/>
    <m/>
    <n v="0.39"/>
    <x v="0"/>
    <m/>
    <s v="N"/>
    <m/>
    <m/>
    <m/>
    <s v="N"/>
    <m/>
    <m/>
    <m/>
    <m/>
    <m/>
    <m/>
    <m/>
    <m/>
    <m/>
    <m/>
    <m/>
  </r>
  <r>
    <x v="2"/>
    <x v="0"/>
    <x v="118"/>
    <x v="71"/>
    <n v="116"/>
    <x v="1"/>
    <x v="0"/>
    <n v="35"/>
    <m/>
    <n v="0.35"/>
    <x v="0"/>
    <m/>
    <s v="N"/>
    <m/>
    <m/>
    <m/>
    <s v="N"/>
    <m/>
    <m/>
    <m/>
    <m/>
    <m/>
    <m/>
    <m/>
    <m/>
    <m/>
    <m/>
    <m/>
  </r>
  <r>
    <x v="2"/>
    <x v="0"/>
    <x v="118"/>
    <x v="71"/>
    <n v="116"/>
    <x v="1"/>
    <x v="0"/>
    <n v="35"/>
    <m/>
    <n v="0.33"/>
    <x v="0"/>
    <m/>
    <s v="N"/>
    <m/>
    <m/>
    <m/>
    <s v="N"/>
    <m/>
    <m/>
    <m/>
    <m/>
    <m/>
    <m/>
    <m/>
    <m/>
    <m/>
    <m/>
    <m/>
  </r>
  <r>
    <x v="2"/>
    <x v="0"/>
    <x v="118"/>
    <x v="71"/>
    <n v="116"/>
    <x v="1"/>
    <x v="0"/>
    <n v="33"/>
    <m/>
    <n v="0.28000000000000003"/>
    <x v="0"/>
    <m/>
    <s v="N"/>
    <m/>
    <m/>
    <m/>
    <s v="N"/>
    <m/>
    <m/>
    <m/>
    <m/>
    <m/>
    <m/>
    <m/>
    <m/>
    <m/>
    <m/>
    <m/>
  </r>
  <r>
    <x v="2"/>
    <x v="0"/>
    <x v="118"/>
    <x v="71"/>
    <n v="116"/>
    <x v="1"/>
    <x v="0"/>
    <n v="36"/>
    <m/>
    <n v="0.41"/>
    <x v="0"/>
    <m/>
    <s v="N"/>
    <m/>
    <m/>
    <m/>
    <s v="N"/>
    <m/>
    <m/>
    <m/>
    <m/>
    <m/>
    <m/>
    <m/>
    <m/>
    <m/>
    <m/>
    <m/>
  </r>
  <r>
    <x v="2"/>
    <x v="0"/>
    <x v="118"/>
    <x v="71"/>
    <n v="116"/>
    <x v="1"/>
    <x v="0"/>
    <n v="38"/>
    <m/>
    <n v="0.41"/>
    <x v="0"/>
    <m/>
    <s v="N"/>
    <m/>
    <m/>
    <m/>
    <s v="N"/>
    <m/>
    <m/>
    <m/>
    <m/>
    <m/>
    <m/>
    <m/>
    <m/>
    <m/>
    <m/>
    <m/>
  </r>
  <r>
    <x v="2"/>
    <x v="0"/>
    <x v="118"/>
    <x v="71"/>
    <n v="116"/>
    <x v="1"/>
    <x v="0"/>
    <n v="35"/>
    <m/>
    <n v="0.32"/>
    <x v="0"/>
    <m/>
    <s v="N"/>
    <m/>
    <m/>
    <m/>
    <s v="N"/>
    <m/>
    <m/>
    <m/>
    <m/>
    <m/>
    <m/>
    <m/>
    <m/>
    <m/>
    <m/>
    <m/>
  </r>
  <r>
    <x v="2"/>
    <x v="0"/>
    <x v="118"/>
    <x v="71"/>
    <n v="116"/>
    <x v="1"/>
    <x v="0"/>
    <n v="37"/>
    <m/>
    <n v="0.37"/>
    <x v="0"/>
    <m/>
    <s v="N"/>
    <m/>
    <m/>
    <m/>
    <s v="N"/>
    <m/>
    <m/>
    <m/>
    <m/>
    <m/>
    <m/>
    <m/>
    <m/>
    <m/>
    <m/>
    <m/>
  </r>
  <r>
    <x v="2"/>
    <x v="0"/>
    <x v="118"/>
    <x v="71"/>
    <n v="116"/>
    <x v="2"/>
    <x v="1"/>
    <n v="116"/>
    <m/>
    <n v="16.66"/>
    <x v="0"/>
    <m/>
    <s v="N"/>
    <m/>
    <m/>
    <s v="SJ24-R003"/>
    <s v="N"/>
    <m/>
    <m/>
    <m/>
    <m/>
    <m/>
    <m/>
    <m/>
    <m/>
    <m/>
    <m/>
    <s v="Time taken 13:25; This smolt looks like a chinook to Tom and myself, we might be wrong on that so please let us know if we are right or wrong Thx"/>
  </r>
  <r>
    <x v="2"/>
    <x v="0"/>
    <x v="119"/>
    <x v="72"/>
    <n v="117"/>
    <x v="2"/>
    <x v="0"/>
    <n v="52"/>
    <m/>
    <n v="1.54"/>
    <x v="0"/>
    <m/>
    <s v="N"/>
    <m/>
    <m/>
    <m/>
    <s v="N"/>
    <m/>
    <m/>
    <m/>
    <m/>
    <m/>
    <m/>
    <m/>
    <m/>
    <m/>
    <m/>
    <m/>
  </r>
  <r>
    <x v="2"/>
    <x v="0"/>
    <x v="119"/>
    <x v="72"/>
    <n v="117"/>
    <x v="1"/>
    <x v="0"/>
    <n v="69"/>
    <m/>
    <n v="3.31"/>
    <x v="0"/>
    <m/>
    <s v="N"/>
    <m/>
    <m/>
    <m/>
    <s v="N"/>
    <m/>
    <m/>
    <m/>
    <m/>
    <m/>
    <m/>
    <m/>
    <m/>
    <m/>
    <m/>
    <m/>
  </r>
  <r>
    <x v="2"/>
    <x v="0"/>
    <x v="119"/>
    <x v="72"/>
    <n v="117"/>
    <x v="1"/>
    <x v="0"/>
    <n v="35"/>
    <m/>
    <n v="0.35"/>
    <x v="0"/>
    <m/>
    <s v="N"/>
    <m/>
    <m/>
    <m/>
    <s v="N"/>
    <m/>
    <m/>
    <m/>
    <m/>
    <m/>
    <m/>
    <m/>
    <m/>
    <m/>
    <m/>
    <m/>
  </r>
  <r>
    <x v="2"/>
    <x v="0"/>
    <x v="119"/>
    <x v="72"/>
    <n v="117"/>
    <x v="1"/>
    <x v="0"/>
    <n v="36"/>
    <m/>
    <n v="0.4"/>
    <x v="0"/>
    <m/>
    <s v="N"/>
    <m/>
    <m/>
    <m/>
    <s v="N"/>
    <m/>
    <m/>
    <m/>
    <m/>
    <m/>
    <m/>
    <m/>
    <m/>
    <m/>
    <m/>
    <m/>
  </r>
  <r>
    <x v="2"/>
    <x v="0"/>
    <x v="119"/>
    <x v="72"/>
    <n v="117"/>
    <x v="1"/>
    <x v="0"/>
    <n v="36"/>
    <m/>
    <n v="0.41"/>
    <x v="0"/>
    <m/>
    <s v="N"/>
    <m/>
    <m/>
    <m/>
    <s v="N"/>
    <m/>
    <m/>
    <m/>
    <m/>
    <m/>
    <m/>
    <m/>
    <m/>
    <m/>
    <m/>
    <m/>
  </r>
  <r>
    <x v="2"/>
    <x v="0"/>
    <x v="119"/>
    <x v="72"/>
    <n v="117"/>
    <x v="1"/>
    <x v="0"/>
    <n v="33"/>
    <m/>
    <n v="0.27"/>
    <x v="0"/>
    <m/>
    <s v="N"/>
    <m/>
    <m/>
    <m/>
    <s v="N"/>
    <m/>
    <m/>
    <m/>
    <m/>
    <m/>
    <m/>
    <m/>
    <m/>
    <m/>
    <m/>
    <m/>
  </r>
  <r>
    <x v="2"/>
    <x v="0"/>
    <x v="119"/>
    <x v="72"/>
    <n v="117"/>
    <x v="1"/>
    <x v="0"/>
    <n v="28"/>
    <m/>
    <n v="0.28999999999999998"/>
    <x v="0"/>
    <m/>
    <s v="N"/>
    <m/>
    <m/>
    <m/>
    <s v="N"/>
    <m/>
    <m/>
    <m/>
    <m/>
    <m/>
    <m/>
    <m/>
    <m/>
    <m/>
    <m/>
    <m/>
  </r>
  <r>
    <x v="2"/>
    <x v="0"/>
    <x v="119"/>
    <x v="72"/>
    <n v="117"/>
    <x v="1"/>
    <x v="0"/>
    <n v="34"/>
    <m/>
    <n v="0.32"/>
    <x v="0"/>
    <m/>
    <s v="N"/>
    <m/>
    <m/>
    <m/>
    <s v="N"/>
    <m/>
    <m/>
    <m/>
    <m/>
    <m/>
    <m/>
    <m/>
    <m/>
    <m/>
    <m/>
    <m/>
  </r>
  <r>
    <x v="2"/>
    <x v="0"/>
    <x v="119"/>
    <x v="72"/>
    <n v="117"/>
    <x v="1"/>
    <x v="0"/>
    <n v="28"/>
    <m/>
    <n v="0.19"/>
    <x v="0"/>
    <m/>
    <s v="N"/>
    <m/>
    <m/>
    <m/>
    <s v="N"/>
    <m/>
    <m/>
    <m/>
    <m/>
    <m/>
    <m/>
    <m/>
    <m/>
    <m/>
    <m/>
    <m/>
  </r>
  <r>
    <x v="2"/>
    <x v="0"/>
    <x v="119"/>
    <x v="72"/>
    <n v="117"/>
    <x v="1"/>
    <x v="0"/>
    <n v="35"/>
    <m/>
    <n v="0.37"/>
    <x v="0"/>
    <m/>
    <s v="N"/>
    <m/>
    <m/>
    <m/>
    <s v="N"/>
    <m/>
    <m/>
    <m/>
    <m/>
    <m/>
    <m/>
    <m/>
    <m/>
    <m/>
    <m/>
    <m/>
  </r>
  <r>
    <x v="2"/>
    <x v="0"/>
    <x v="119"/>
    <x v="72"/>
    <n v="117"/>
    <x v="1"/>
    <x v="0"/>
    <n v="34"/>
    <m/>
    <n v="0.3"/>
    <x v="0"/>
    <m/>
    <s v="N"/>
    <m/>
    <m/>
    <m/>
    <s v="N"/>
    <m/>
    <m/>
    <m/>
    <m/>
    <m/>
    <m/>
    <m/>
    <m/>
    <m/>
    <m/>
    <m/>
  </r>
  <r>
    <x v="2"/>
    <x v="0"/>
    <x v="119"/>
    <x v="72"/>
    <n v="117"/>
    <x v="1"/>
    <x v="0"/>
    <n v="33"/>
    <m/>
    <n v="0.27"/>
    <x v="0"/>
    <m/>
    <s v="N"/>
    <m/>
    <m/>
    <m/>
    <s v="N"/>
    <m/>
    <m/>
    <m/>
    <m/>
    <m/>
    <m/>
    <m/>
    <m/>
    <m/>
    <m/>
    <m/>
  </r>
  <r>
    <x v="2"/>
    <x v="0"/>
    <x v="119"/>
    <x v="72"/>
    <n v="117"/>
    <x v="1"/>
    <x v="0"/>
    <n v="33"/>
    <m/>
    <n v="0.23"/>
    <x v="0"/>
    <m/>
    <s v="N"/>
    <m/>
    <m/>
    <m/>
    <s v="N"/>
    <m/>
    <m/>
    <m/>
    <m/>
    <m/>
    <m/>
    <m/>
    <m/>
    <m/>
    <m/>
    <m/>
  </r>
  <r>
    <x v="2"/>
    <x v="0"/>
    <x v="119"/>
    <x v="72"/>
    <n v="117"/>
    <x v="1"/>
    <x v="0"/>
    <n v="35"/>
    <m/>
    <n v="0.38"/>
    <x v="0"/>
    <m/>
    <s v="N"/>
    <m/>
    <m/>
    <m/>
    <s v="N"/>
    <m/>
    <m/>
    <m/>
    <m/>
    <m/>
    <m/>
    <m/>
    <m/>
    <m/>
    <m/>
    <m/>
  </r>
  <r>
    <x v="2"/>
    <x v="0"/>
    <x v="119"/>
    <x v="72"/>
    <n v="117"/>
    <x v="1"/>
    <x v="0"/>
    <n v="34"/>
    <m/>
    <n v="0.28999999999999998"/>
    <x v="0"/>
    <m/>
    <s v="N"/>
    <m/>
    <m/>
    <m/>
    <s v="N"/>
    <m/>
    <m/>
    <m/>
    <m/>
    <m/>
    <m/>
    <m/>
    <m/>
    <m/>
    <m/>
    <m/>
  </r>
  <r>
    <x v="2"/>
    <x v="0"/>
    <x v="119"/>
    <x v="72"/>
    <n v="117"/>
    <x v="1"/>
    <x v="0"/>
    <n v="42"/>
    <m/>
    <n v="0.23"/>
    <x v="0"/>
    <m/>
    <s v="N"/>
    <m/>
    <m/>
    <m/>
    <s v="N"/>
    <m/>
    <m/>
    <m/>
    <m/>
    <m/>
    <m/>
    <m/>
    <m/>
    <m/>
    <m/>
    <m/>
  </r>
  <r>
    <x v="2"/>
    <x v="0"/>
    <x v="119"/>
    <x v="72"/>
    <n v="117"/>
    <x v="1"/>
    <x v="0"/>
    <n v="34"/>
    <m/>
    <n v="0.33"/>
    <x v="0"/>
    <m/>
    <s v="N"/>
    <m/>
    <m/>
    <m/>
    <s v="N"/>
    <m/>
    <m/>
    <m/>
    <m/>
    <m/>
    <m/>
    <m/>
    <m/>
    <m/>
    <m/>
    <m/>
  </r>
  <r>
    <x v="2"/>
    <x v="0"/>
    <x v="119"/>
    <x v="72"/>
    <n v="117"/>
    <x v="1"/>
    <x v="0"/>
    <n v="35"/>
    <m/>
    <n v="0.37"/>
    <x v="0"/>
    <m/>
    <s v="N"/>
    <m/>
    <m/>
    <m/>
    <s v="N"/>
    <m/>
    <m/>
    <m/>
    <m/>
    <m/>
    <m/>
    <m/>
    <m/>
    <m/>
    <m/>
    <m/>
  </r>
  <r>
    <x v="2"/>
    <x v="0"/>
    <x v="119"/>
    <x v="72"/>
    <n v="117"/>
    <x v="1"/>
    <x v="0"/>
    <n v="34"/>
    <m/>
    <n v="0.35"/>
    <x v="0"/>
    <m/>
    <s v="N"/>
    <m/>
    <m/>
    <m/>
    <s v="N"/>
    <m/>
    <m/>
    <m/>
    <m/>
    <m/>
    <m/>
    <m/>
    <m/>
    <m/>
    <m/>
    <m/>
  </r>
  <r>
    <x v="2"/>
    <x v="0"/>
    <x v="119"/>
    <x v="72"/>
    <n v="117"/>
    <x v="1"/>
    <x v="0"/>
    <n v="35"/>
    <m/>
    <n v="0.33"/>
    <x v="0"/>
    <m/>
    <s v="N"/>
    <m/>
    <m/>
    <m/>
    <s v="N"/>
    <m/>
    <m/>
    <m/>
    <m/>
    <m/>
    <m/>
    <m/>
    <m/>
    <m/>
    <m/>
    <m/>
  </r>
  <r>
    <x v="2"/>
    <x v="0"/>
    <x v="119"/>
    <x v="72"/>
    <n v="117"/>
    <x v="1"/>
    <x v="0"/>
    <n v="30"/>
    <m/>
    <n v="0.24"/>
    <x v="0"/>
    <m/>
    <s v="N"/>
    <m/>
    <m/>
    <m/>
    <s v="N"/>
    <m/>
    <m/>
    <m/>
    <m/>
    <m/>
    <m/>
    <m/>
    <m/>
    <m/>
    <m/>
    <m/>
  </r>
  <r>
    <x v="2"/>
    <x v="0"/>
    <x v="119"/>
    <x v="72"/>
    <n v="117"/>
    <x v="1"/>
    <x v="0"/>
    <n v="29"/>
    <m/>
    <n v="0.19"/>
    <x v="0"/>
    <m/>
    <s v="N"/>
    <m/>
    <m/>
    <m/>
    <s v="N"/>
    <m/>
    <m/>
    <m/>
    <m/>
    <m/>
    <m/>
    <m/>
    <m/>
    <m/>
    <m/>
    <m/>
  </r>
  <r>
    <x v="2"/>
    <x v="0"/>
    <x v="119"/>
    <x v="72"/>
    <n v="117"/>
    <x v="1"/>
    <x v="0"/>
    <n v="36"/>
    <m/>
    <n v="0.38"/>
    <x v="0"/>
    <m/>
    <s v="N"/>
    <m/>
    <m/>
    <m/>
    <s v="N"/>
    <m/>
    <m/>
    <m/>
    <m/>
    <m/>
    <m/>
    <m/>
    <m/>
    <m/>
    <m/>
    <m/>
  </r>
  <r>
    <x v="2"/>
    <x v="0"/>
    <x v="119"/>
    <x v="72"/>
    <n v="117"/>
    <x v="1"/>
    <x v="0"/>
    <n v="37"/>
    <m/>
    <n v="0.37"/>
    <x v="0"/>
    <m/>
    <s v="N"/>
    <m/>
    <m/>
    <m/>
    <s v="N"/>
    <m/>
    <m/>
    <m/>
    <m/>
    <m/>
    <m/>
    <m/>
    <m/>
    <m/>
    <m/>
    <m/>
  </r>
  <r>
    <x v="2"/>
    <x v="0"/>
    <x v="119"/>
    <x v="72"/>
    <n v="117"/>
    <x v="1"/>
    <x v="0"/>
    <n v="32"/>
    <m/>
    <n v="0.28000000000000003"/>
    <x v="0"/>
    <m/>
    <s v="N"/>
    <m/>
    <m/>
    <m/>
    <s v="N"/>
    <m/>
    <m/>
    <m/>
    <m/>
    <m/>
    <m/>
    <m/>
    <m/>
    <m/>
    <m/>
    <m/>
  </r>
  <r>
    <x v="2"/>
    <x v="0"/>
    <x v="119"/>
    <x v="72"/>
    <n v="117"/>
    <x v="1"/>
    <x v="0"/>
    <n v="36"/>
    <m/>
    <n v="0.4"/>
    <x v="0"/>
    <m/>
    <s v="N"/>
    <m/>
    <m/>
    <m/>
    <s v="N"/>
    <m/>
    <m/>
    <m/>
    <m/>
    <m/>
    <m/>
    <m/>
    <m/>
    <m/>
    <m/>
    <m/>
  </r>
  <r>
    <x v="2"/>
    <x v="0"/>
    <x v="119"/>
    <x v="72"/>
    <n v="117"/>
    <x v="1"/>
    <x v="0"/>
    <n v="33"/>
    <m/>
    <n v="0.35"/>
    <x v="0"/>
    <m/>
    <s v="N"/>
    <m/>
    <m/>
    <m/>
    <s v="N"/>
    <m/>
    <m/>
    <m/>
    <m/>
    <m/>
    <m/>
    <m/>
    <m/>
    <m/>
    <m/>
    <m/>
  </r>
  <r>
    <x v="2"/>
    <x v="0"/>
    <x v="119"/>
    <x v="72"/>
    <n v="117"/>
    <x v="1"/>
    <x v="0"/>
    <n v="34"/>
    <m/>
    <n v="0.36"/>
    <x v="0"/>
    <m/>
    <s v="N"/>
    <m/>
    <m/>
    <m/>
    <s v="N"/>
    <m/>
    <m/>
    <m/>
    <m/>
    <m/>
    <m/>
    <m/>
    <m/>
    <m/>
    <m/>
    <m/>
  </r>
  <r>
    <x v="2"/>
    <x v="0"/>
    <x v="119"/>
    <x v="72"/>
    <n v="117"/>
    <x v="1"/>
    <x v="0"/>
    <n v="34"/>
    <m/>
    <n v="0.33"/>
    <x v="0"/>
    <m/>
    <s v="N"/>
    <m/>
    <m/>
    <m/>
    <s v="N"/>
    <m/>
    <m/>
    <m/>
    <m/>
    <m/>
    <m/>
    <m/>
    <m/>
    <m/>
    <m/>
    <m/>
  </r>
  <r>
    <x v="2"/>
    <x v="0"/>
    <x v="119"/>
    <x v="72"/>
    <n v="117"/>
    <x v="1"/>
    <x v="0"/>
    <n v="29"/>
    <m/>
    <n v="0.17"/>
    <x v="0"/>
    <m/>
    <s v="N"/>
    <m/>
    <m/>
    <m/>
    <s v="N"/>
    <m/>
    <m/>
    <m/>
    <m/>
    <m/>
    <m/>
    <m/>
    <m/>
    <m/>
    <m/>
    <m/>
  </r>
  <r>
    <x v="2"/>
    <x v="0"/>
    <x v="119"/>
    <x v="72"/>
    <n v="117"/>
    <x v="1"/>
    <x v="0"/>
    <n v="37"/>
    <m/>
    <n v="0.41"/>
    <x v="0"/>
    <m/>
    <s v="N"/>
    <m/>
    <m/>
    <m/>
    <s v="N"/>
    <m/>
    <m/>
    <m/>
    <m/>
    <m/>
    <m/>
    <m/>
    <m/>
    <m/>
    <m/>
    <m/>
  </r>
  <r>
    <x v="2"/>
    <x v="0"/>
    <x v="119"/>
    <x v="72"/>
    <n v="117"/>
    <x v="1"/>
    <x v="1"/>
    <n v="84"/>
    <m/>
    <n v="6.32"/>
    <x v="0"/>
    <m/>
    <s v="N"/>
    <m/>
    <m/>
    <m/>
    <s v="N"/>
    <m/>
    <m/>
    <m/>
    <m/>
    <m/>
    <m/>
    <m/>
    <m/>
    <m/>
    <m/>
    <m/>
  </r>
  <r>
    <x v="2"/>
    <x v="0"/>
    <x v="120"/>
    <x v="73"/>
    <n v="121"/>
    <x v="2"/>
    <x v="1"/>
    <n v="63"/>
    <m/>
    <n v="2.82"/>
    <x v="2"/>
    <m/>
    <s v="Y"/>
    <m/>
    <m/>
    <m/>
    <s v="N"/>
    <m/>
    <m/>
    <m/>
    <m/>
    <m/>
    <m/>
    <m/>
    <m/>
    <m/>
    <m/>
    <m/>
  </r>
  <r>
    <x v="2"/>
    <x v="0"/>
    <x v="120"/>
    <x v="73"/>
    <n v="121"/>
    <x v="2"/>
    <x v="1"/>
    <n v="64"/>
    <m/>
    <n v="2.82"/>
    <x v="2"/>
    <m/>
    <s v="Y"/>
    <m/>
    <m/>
    <m/>
    <s v="N"/>
    <m/>
    <m/>
    <m/>
    <m/>
    <m/>
    <m/>
    <m/>
    <m/>
    <m/>
    <m/>
    <m/>
  </r>
  <r>
    <x v="2"/>
    <x v="0"/>
    <x v="120"/>
    <x v="73"/>
    <n v="121"/>
    <x v="2"/>
    <x v="1"/>
    <n v="65"/>
    <m/>
    <n v="3.15"/>
    <x v="2"/>
    <m/>
    <s v="Y"/>
    <m/>
    <m/>
    <m/>
    <s v="N"/>
    <m/>
    <m/>
    <m/>
    <m/>
    <m/>
    <m/>
    <m/>
    <m/>
    <m/>
    <m/>
    <m/>
  </r>
  <r>
    <x v="2"/>
    <x v="0"/>
    <x v="120"/>
    <x v="73"/>
    <n v="121"/>
    <x v="2"/>
    <x v="1"/>
    <n v="67"/>
    <m/>
    <n v="2.06"/>
    <x v="2"/>
    <m/>
    <s v="Y"/>
    <m/>
    <m/>
    <m/>
    <s v="N"/>
    <m/>
    <m/>
    <m/>
    <m/>
    <m/>
    <m/>
    <m/>
    <m/>
    <m/>
    <m/>
    <m/>
  </r>
  <r>
    <x v="2"/>
    <x v="0"/>
    <x v="120"/>
    <x v="73"/>
    <n v="121"/>
    <x v="2"/>
    <x v="1"/>
    <n v="47"/>
    <m/>
    <n v="3.41"/>
    <x v="2"/>
    <m/>
    <s v="Y"/>
    <m/>
    <m/>
    <m/>
    <s v="N"/>
    <m/>
    <m/>
    <m/>
    <m/>
    <m/>
    <m/>
    <m/>
    <m/>
    <m/>
    <m/>
    <m/>
  </r>
  <r>
    <x v="2"/>
    <x v="0"/>
    <x v="120"/>
    <x v="73"/>
    <n v="121"/>
    <x v="2"/>
    <x v="1"/>
    <n v="59"/>
    <m/>
    <n v="2.41"/>
    <x v="2"/>
    <m/>
    <s v="Y"/>
    <m/>
    <m/>
    <m/>
    <s v="N"/>
    <m/>
    <m/>
    <m/>
    <m/>
    <m/>
    <m/>
    <m/>
    <m/>
    <m/>
    <m/>
    <m/>
  </r>
  <r>
    <x v="2"/>
    <x v="0"/>
    <x v="120"/>
    <x v="73"/>
    <n v="121"/>
    <x v="2"/>
    <x v="1"/>
    <n v="63"/>
    <m/>
    <n v="2.72"/>
    <x v="2"/>
    <m/>
    <s v="Y"/>
    <m/>
    <m/>
    <m/>
    <s v="N"/>
    <m/>
    <m/>
    <m/>
    <m/>
    <m/>
    <m/>
    <m/>
    <m/>
    <m/>
    <m/>
    <m/>
  </r>
  <r>
    <x v="2"/>
    <x v="0"/>
    <x v="120"/>
    <x v="73"/>
    <n v="121"/>
    <x v="2"/>
    <x v="1"/>
    <n v="66"/>
    <m/>
    <n v="3.68"/>
    <x v="2"/>
    <m/>
    <s v="Y"/>
    <m/>
    <m/>
    <m/>
    <s v="N"/>
    <m/>
    <m/>
    <m/>
    <m/>
    <m/>
    <m/>
    <m/>
    <m/>
    <m/>
    <m/>
    <m/>
  </r>
  <r>
    <x v="2"/>
    <x v="0"/>
    <x v="120"/>
    <x v="73"/>
    <n v="121"/>
    <x v="2"/>
    <x v="1"/>
    <n v="65"/>
    <m/>
    <n v="2.88"/>
    <x v="2"/>
    <m/>
    <s v="Y"/>
    <m/>
    <m/>
    <m/>
    <s v="N"/>
    <m/>
    <m/>
    <m/>
    <m/>
    <m/>
    <m/>
    <m/>
    <m/>
    <m/>
    <m/>
    <m/>
  </r>
  <r>
    <x v="2"/>
    <x v="0"/>
    <x v="120"/>
    <x v="73"/>
    <n v="121"/>
    <x v="2"/>
    <x v="1"/>
    <n v="61"/>
    <m/>
    <n v="2.52"/>
    <x v="2"/>
    <m/>
    <s v="Y"/>
    <m/>
    <m/>
    <m/>
    <s v="N"/>
    <m/>
    <m/>
    <m/>
    <m/>
    <m/>
    <m/>
    <m/>
    <m/>
    <m/>
    <m/>
    <m/>
  </r>
  <r>
    <x v="2"/>
    <x v="0"/>
    <x v="120"/>
    <x v="73"/>
    <n v="121"/>
    <x v="2"/>
    <x v="1"/>
    <n v="60"/>
    <m/>
    <n v="2.4300000000000002"/>
    <x v="2"/>
    <m/>
    <s v="Y"/>
    <m/>
    <m/>
    <m/>
    <s v="N"/>
    <m/>
    <m/>
    <m/>
    <m/>
    <m/>
    <m/>
    <m/>
    <m/>
    <m/>
    <m/>
    <m/>
  </r>
  <r>
    <x v="2"/>
    <x v="0"/>
    <x v="120"/>
    <x v="73"/>
    <n v="121"/>
    <x v="2"/>
    <x v="1"/>
    <n v="66"/>
    <m/>
    <n v="3.23"/>
    <x v="2"/>
    <m/>
    <s v="Y"/>
    <m/>
    <m/>
    <m/>
    <s v="N"/>
    <m/>
    <m/>
    <m/>
    <m/>
    <m/>
    <m/>
    <m/>
    <m/>
    <m/>
    <m/>
    <m/>
  </r>
  <r>
    <x v="2"/>
    <x v="0"/>
    <x v="120"/>
    <x v="73"/>
    <n v="121"/>
    <x v="2"/>
    <x v="1"/>
    <n v="65"/>
    <m/>
    <n v="2.84"/>
    <x v="2"/>
    <m/>
    <s v="Y"/>
    <m/>
    <m/>
    <m/>
    <s v="N"/>
    <m/>
    <m/>
    <m/>
    <m/>
    <m/>
    <m/>
    <m/>
    <m/>
    <m/>
    <m/>
    <m/>
  </r>
  <r>
    <x v="2"/>
    <x v="0"/>
    <x v="120"/>
    <x v="73"/>
    <n v="121"/>
    <x v="2"/>
    <x v="1"/>
    <n v="62"/>
    <m/>
    <n v="2.78"/>
    <x v="2"/>
    <m/>
    <s v="Y"/>
    <m/>
    <m/>
    <m/>
    <s v="N"/>
    <m/>
    <m/>
    <m/>
    <m/>
    <m/>
    <m/>
    <m/>
    <m/>
    <m/>
    <m/>
    <m/>
  </r>
  <r>
    <x v="2"/>
    <x v="0"/>
    <x v="120"/>
    <x v="73"/>
    <n v="121"/>
    <x v="2"/>
    <x v="1"/>
    <n v="65"/>
    <m/>
    <n v="3.19"/>
    <x v="2"/>
    <m/>
    <s v="Y"/>
    <m/>
    <m/>
    <m/>
    <s v="N"/>
    <m/>
    <m/>
    <m/>
    <m/>
    <m/>
    <m/>
    <m/>
    <m/>
    <m/>
    <m/>
    <m/>
  </r>
  <r>
    <x v="2"/>
    <x v="0"/>
    <x v="120"/>
    <x v="73"/>
    <n v="121"/>
    <x v="2"/>
    <x v="1"/>
    <n v="52"/>
    <m/>
    <n v="1.33"/>
    <x v="2"/>
    <m/>
    <s v="Y"/>
    <m/>
    <m/>
    <m/>
    <s v="N"/>
    <m/>
    <m/>
    <m/>
    <m/>
    <m/>
    <m/>
    <m/>
    <m/>
    <m/>
    <m/>
    <m/>
  </r>
  <r>
    <x v="2"/>
    <x v="0"/>
    <x v="120"/>
    <x v="73"/>
    <n v="121"/>
    <x v="2"/>
    <x v="1"/>
    <n v="65"/>
    <m/>
    <n v="3.32"/>
    <x v="2"/>
    <m/>
    <s v="Y"/>
    <m/>
    <m/>
    <m/>
    <s v="N"/>
    <m/>
    <m/>
    <m/>
    <m/>
    <m/>
    <m/>
    <m/>
    <m/>
    <m/>
    <m/>
    <m/>
  </r>
  <r>
    <x v="2"/>
    <x v="0"/>
    <x v="120"/>
    <x v="73"/>
    <n v="121"/>
    <x v="2"/>
    <x v="1"/>
    <n v="66"/>
    <m/>
    <n v="3.2"/>
    <x v="2"/>
    <m/>
    <s v="Y"/>
    <m/>
    <m/>
    <m/>
    <s v="N"/>
    <m/>
    <m/>
    <m/>
    <m/>
    <m/>
    <m/>
    <m/>
    <m/>
    <m/>
    <m/>
    <m/>
  </r>
  <r>
    <x v="2"/>
    <x v="0"/>
    <x v="120"/>
    <x v="73"/>
    <n v="121"/>
    <x v="2"/>
    <x v="1"/>
    <n v="62"/>
    <m/>
    <n v="2.57"/>
    <x v="2"/>
    <m/>
    <s v="Y"/>
    <m/>
    <m/>
    <m/>
    <s v="N"/>
    <m/>
    <m/>
    <m/>
    <m/>
    <m/>
    <m/>
    <m/>
    <m/>
    <m/>
    <m/>
    <m/>
  </r>
  <r>
    <x v="2"/>
    <x v="0"/>
    <x v="120"/>
    <x v="73"/>
    <n v="121"/>
    <x v="2"/>
    <x v="1"/>
    <n v="64"/>
    <m/>
    <n v="3.32"/>
    <x v="2"/>
    <m/>
    <s v="Y"/>
    <m/>
    <m/>
    <m/>
    <s v="N"/>
    <m/>
    <m/>
    <m/>
    <m/>
    <m/>
    <m/>
    <m/>
    <m/>
    <m/>
    <m/>
    <m/>
  </r>
  <r>
    <x v="2"/>
    <x v="0"/>
    <x v="120"/>
    <x v="73"/>
    <n v="121"/>
    <x v="2"/>
    <x v="1"/>
    <n v="69"/>
    <m/>
    <n v="3.26"/>
    <x v="2"/>
    <m/>
    <s v="Y"/>
    <m/>
    <m/>
    <m/>
    <s v="N"/>
    <m/>
    <m/>
    <m/>
    <m/>
    <m/>
    <m/>
    <m/>
    <m/>
    <m/>
    <m/>
    <m/>
  </r>
  <r>
    <x v="2"/>
    <x v="0"/>
    <x v="120"/>
    <x v="73"/>
    <n v="121"/>
    <x v="2"/>
    <x v="1"/>
    <n v="64"/>
    <m/>
    <n v="2.79"/>
    <x v="2"/>
    <m/>
    <s v="Y"/>
    <m/>
    <m/>
    <m/>
    <s v="N"/>
    <m/>
    <m/>
    <m/>
    <m/>
    <m/>
    <m/>
    <m/>
    <m/>
    <m/>
    <m/>
    <m/>
  </r>
  <r>
    <x v="2"/>
    <x v="0"/>
    <x v="120"/>
    <x v="73"/>
    <n v="121"/>
    <x v="2"/>
    <x v="1"/>
    <n v="66"/>
    <m/>
    <n v="3.14"/>
    <x v="2"/>
    <m/>
    <s v="Y"/>
    <m/>
    <m/>
    <m/>
    <s v="N"/>
    <m/>
    <m/>
    <m/>
    <m/>
    <m/>
    <m/>
    <m/>
    <m/>
    <m/>
    <m/>
    <m/>
  </r>
  <r>
    <x v="2"/>
    <x v="0"/>
    <x v="120"/>
    <x v="73"/>
    <n v="121"/>
    <x v="2"/>
    <x v="1"/>
    <n v="62"/>
    <m/>
    <n v="2.65"/>
    <x v="2"/>
    <m/>
    <s v="Y"/>
    <m/>
    <m/>
    <m/>
    <s v="N"/>
    <m/>
    <m/>
    <m/>
    <m/>
    <m/>
    <m/>
    <m/>
    <m/>
    <m/>
    <m/>
    <m/>
  </r>
  <r>
    <x v="2"/>
    <x v="0"/>
    <x v="120"/>
    <x v="73"/>
    <n v="121"/>
    <x v="2"/>
    <x v="1"/>
    <n v="64"/>
    <m/>
    <n v="2.96"/>
    <x v="2"/>
    <m/>
    <s v="Y"/>
    <m/>
    <m/>
    <m/>
    <s v="N"/>
    <m/>
    <m/>
    <m/>
    <m/>
    <m/>
    <m/>
    <m/>
    <m/>
    <m/>
    <m/>
    <m/>
  </r>
  <r>
    <x v="2"/>
    <x v="0"/>
    <x v="120"/>
    <x v="73"/>
    <n v="121"/>
    <x v="2"/>
    <x v="1"/>
    <n v="62"/>
    <m/>
    <n v="2.92"/>
    <x v="2"/>
    <m/>
    <s v="Y"/>
    <m/>
    <m/>
    <m/>
    <s v="N"/>
    <m/>
    <m/>
    <m/>
    <m/>
    <m/>
    <m/>
    <m/>
    <m/>
    <m/>
    <m/>
    <m/>
  </r>
  <r>
    <x v="2"/>
    <x v="0"/>
    <x v="120"/>
    <x v="73"/>
    <n v="121"/>
    <x v="2"/>
    <x v="1"/>
    <n v="67"/>
    <m/>
    <n v="3.27"/>
    <x v="2"/>
    <m/>
    <s v="Y"/>
    <m/>
    <m/>
    <m/>
    <s v="N"/>
    <m/>
    <m/>
    <m/>
    <m/>
    <m/>
    <m/>
    <m/>
    <m/>
    <m/>
    <m/>
    <m/>
  </r>
  <r>
    <x v="2"/>
    <x v="0"/>
    <x v="120"/>
    <x v="73"/>
    <n v="121"/>
    <x v="2"/>
    <x v="1"/>
    <n v="61"/>
    <m/>
    <n v="2.57"/>
    <x v="2"/>
    <m/>
    <s v="Y"/>
    <m/>
    <m/>
    <m/>
    <s v="N"/>
    <m/>
    <m/>
    <m/>
    <m/>
    <m/>
    <m/>
    <m/>
    <m/>
    <m/>
    <m/>
    <m/>
  </r>
  <r>
    <x v="2"/>
    <x v="0"/>
    <x v="120"/>
    <x v="73"/>
    <n v="121"/>
    <x v="2"/>
    <x v="1"/>
    <n v="65"/>
    <m/>
    <n v="3.79"/>
    <x v="2"/>
    <m/>
    <s v="Y"/>
    <m/>
    <m/>
    <m/>
    <s v="N"/>
    <m/>
    <m/>
    <m/>
    <m/>
    <m/>
    <m/>
    <m/>
    <m/>
    <m/>
    <m/>
    <m/>
  </r>
  <r>
    <x v="2"/>
    <x v="0"/>
    <x v="120"/>
    <x v="73"/>
    <n v="121"/>
    <x v="2"/>
    <x v="1"/>
    <n v="65"/>
    <m/>
    <n v="3.16"/>
    <x v="2"/>
    <m/>
    <s v="Y"/>
    <m/>
    <m/>
    <m/>
    <s v="N"/>
    <m/>
    <m/>
    <m/>
    <m/>
    <m/>
    <m/>
    <m/>
    <m/>
    <m/>
    <m/>
    <m/>
  </r>
  <r>
    <x v="2"/>
    <x v="0"/>
    <x v="120"/>
    <x v="73"/>
    <n v="121"/>
    <x v="1"/>
    <x v="0"/>
    <n v="35"/>
    <m/>
    <n v="0.35"/>
    <x v="0"/>
    <m/>
    <s v="N"/>
    <m/>
    <m/>
    <m/>
    <s v="N"/>
    <m/>
    <m/>
    <m/>
    <m/>
    <m/>
    <m/>
    <m/>
    <m/>
    <m/>
    <m/>
    <m/>
  </r>
  <r>
    <x v="2"/>
    <x v="0"/>
    <x v="120"/>
    <x v="73"/>
    <n v="121"/>
    <x v="1"/>
    <x v="0"/>
    <n v="37"/>
    <m/>
    <n v="0.38"/>
    <x v="0"/>
    <m/>
    <s v="N"/>
    <m/>
    <m/>
    <m/>
    <s v="N"/>
    <m/>
    <m/>
    <m/>
    <m/>
    <m/>
    <m/>
    <m/>
    <m/>
    <m/>
    <m/>
    <m/>
  </r>
  <r>
    <x v="2"/>
    <x v="0"/>
    <x v="120"/>
    <x v="73"/>
    <n v="121"/>
    <x v="1"/>
    <x v="0"/>
    <n v="34"/>
    <m/>
    <n v="0.28000000000000003"/>
    <x v="0"/>
    <m/>
    <s v="N"/>
    <m/>
    <m/>
    <m/>
    <s v="N"/>
    <m/>
    <m/>
    <m/>
    <m/>
    <m/>
    <m/>
    <m/>
    <m/>
    <m/>
    <m/>
    <m/>
  </r>
  <r>
    <x v="2"/>
    <x v="0"/>
    <x v="120"/>
    <x v="73"/>
    <n v="121"/>
    <x v="1"/>
    <x v="0"/>
    <n v="37"/>
    <m/>
    <n v="0.39"/>
    <x v="0"/>
    <m/>
    <s v="N"/>
    <m/>
    <m/>
    <m/>
    <s v="N"/>
    <m/>
    <m/>
    <m/>
    <m/>
    <m/>
    <m/>
    <m/>
    <m/>
    <m/>
    <m/>
    <m/>
  </r>
  <r>
    <x v="2"/>
    <x v="0"/>
    <x v="120"/>
    <x v="73"/>
    <n v="121"/>
    <x v="1"/>
    <x v="0"/>
    <n v="35"/>
    <m/>
    <n v="0.34"/>
    <x v="0"/>
    <m/>
    <s v="N"/>
    <m/>
    <m/>
    <m/>
    <s v="N"/>
    <m/>
    <m/>
    <m/>
    <m/>
    <m/>
    <m/>
    <m/>
    <m/>
    <m/>
    <m/>
    <m/>
  </r>
  <r>
    <x v="2"/>
    <x v="0"/>
    <x v="120"/>
    <x v="73"/>
    <n v="121"/>
    <x v="1"/>
    <x v="0"/>
    <n v="35"/>
    <m/>
    <n v="0.44"/>
    <x v="0"/>
    <m/>
    <s v="N"/>
    <m/>
    <m/>
    <m/>
    <s v="N"/>
    <m/>
    <m/>
    <m/>
    <m/>
    <m/>
    <m/>
    <m/>
    <m/>
    <m/>
    <m/>
    <m/>
  </r>
  <r>
    <x v="2"/>
    <x v="0"/>
    <x v="120"/>
    <x v="73"/>
    <n v="121"/>
    <x v="1"/>
    <x v="0"/>
    <n v="34"/>
    <m/>
    <n v="0.36"/>
    <x v="0"/>
    <m/>
    <s v="N"/>
    <m/>
    <m/>
    <m/>
    <s v="N"/>
    <m/>
    <m/>
    <m/>
    <m/>
    <m/>
    <m/>
    <m/>
    <m/>
    <m/>
    <m/>
    <m/>
  </r>
  <r>
    <x v="2"/>
    <x v="0"/>
    <x v="120"/>
    <x v="73"/>
    <n v="121"/>
    <x v="1"/>
    <x v="0"/>
    <n v="35"/>
    <m/>
    <n v="0.36"/>
    <x v="0"/>
    <m/>
    <s v="N"/>
    <m/>
    <m/>
    <m/>
    <s v="N"/>
    <m/>
    <m/>
    <m/>
    <m/>
    <m/>
    <m/>
    <m/>
    <m/>
    <m/>
    <m/>
    <m/>
  </r>
  <r>
    <x v="2"/>
    <x v="0"/>
    <x v="120"/>
    <x v="73"/>
    <n v="121"/>
    <x v="1"/>
    <x v="0"/>
    <n v="35"/>
    <m/>
    <n v="0.31"/>
    <x v="0"/>
    <m/>
    <s v="N"/>
    <m/>
    <m/>
    <m/>
    <s v="N"/>
    <m/>
    <m/>
    <m/>
    <m/>
    <m/>
    <m/>
    <m/>
    <m/>
    <m/>
    <m/>
    <m/>
  </r>
  <r>
    <x v="2"/>
    <x v="0"/>
    <x v="120"/>
    <x v="73"/>
    <n v="121"/>
    <x v="1"/>
    <x v="0"/>
    <n v="36"/>
    <m/>
    <n v="0.36"/>
    <x v="0"/>
    <m/>
    <s v="N"/>
    <m/>
    <m/>
    <m/>
    <s v="N"/>
    <m/>
    <m/>
    <m/>
    <m/>
    <m/>
    <m/>
    <m/>
    <m/>
    <m/>
    <m/>
    <m/>
  </r>
  <r>
    <x v="2"/>
    <x v="0"/>
    <x v="120"/>
    <x v="73"/>
    <n v="121"/>
    <x v="1"/>
    <x v="0"/>
    <n v="35"/>
    <m/>
    <n v="0.37"/>
    <x v="0"/>
    <m/>
    <s v="N"/>
    <m/>
    <m/>
    <m/>
    <s v="N"/>
    <m/>
    <m/>
    <m/>
    <m/>
    <m/>
    <m/>
    <m/>
    <m/>
    <m/>
    <m/>
    <m/>
  </r>
  <r>
    <x v="2"/>
    <x v="0"/>
    <x v="120"/>
    <x v="73"/>
    <n v="121"/>
    <x v="1"/>
    <x v="0"/>
    <n v="34"/>
    <m/>
    <n v="0.28000000000000003"/>
    <x v="0"/>
    <m/>
    <s v="N"/>
    <m/>
    <m/>
    <m/>
    <s v="N"/>
    <m/>
    <m/>
    <m/>
    <m/>
    <m/>
    <m/>
    <m/>
    <m/>
    <m/>
    <m/>
    <m/>
  </r>
  <r>
    <x v="2"/>
    <x v="0"/>
    <x v="120"/>
    <x v="73"/>
    <n v="121"/>
    <x v="1"/>
    <x v="0"/>
    <n v="36"/>
    <m/>
    <n v="0.42"/>
    <x v="0"/>
    <m/>
    <s v="N"/>
    <m/>
    <m/>
    <m/>
    <s v="N"/>
    <m/>
    <m/>
    <m/>
    <m/>
    <m/>
    <m/>
    <m/>
    <m/>
    <m/>
    <m/>
    <m/>
  </r>
  <r>
    <x v="2"/>
    <x v="0"/>
    <x v="120"/>
    <x v="73"/>
    <n v="121"/>
    <x v="1"/>
    <x v="0"/>
    <n v="34"/>
    <m/>
    <n v="0.3"/>
    <x v="0"/>
    <m/>
    <s v="N"/>
    <m/>
    <m/>
    <m/>
    <s v="N"/>
    <m/>
    <m/>
    <m/>
    <m/>
    <m/>
    <m/>
    <m/>
    <m/>
    <m/>
    <m/>
    <m/>
  </r>
  <r>
    <x v="2"/>
    <x v="0"/>
    <x v="120"/>
    <x v="73"/>
    <n v="121"/>
    <x v="1"/>
    <x v="0"/>
    <n v="35"/>
    <m/>
    <n v="0.31"/>
    <x v="0"/>
    <m/>
    <s v="N"/>
    <m/>
    <m/>
    <m/>
    <s v="N"/>
    <m/>
    <m/>
    <m/>
    <m/>
    <m/>
    <m/>
    <m/>
    <m/>
    <m/>
    <m/>
    <m/>
  </r>
  <r>
    <x v="2"/>
    <x v="0"/>
    <x v="120"/>
    <x v="73"/>
    <n v="121"/>
    <x v="1"/>
    <x v="0"/>
    <n v="34"/>
    <m/>
    <n v="0.25"/>
    <x v="0"/>
    <m/>
    <s v="N"/>
    <m/>
    <m/>
    <m/>
    <s v="N"/>
    <m/>
    <m/>
    <m/>
    <m/>
    <m/>
    <m/>
    <m/>
    <m/>
    <m/>
    <m/>
    <m/>
  </r>
  <r>
    <x v="2"/>
    <x v="0"/>
    <x v="120"/>
    <x v="73"/>
    <n v="121"/>
    <x v="1"/>
    <x v="0"/>
    <n v="38"/>
    <m/>
    <n v="0.44"/>
    <x v="0"/>
    <m/>
    <s v="N"/>
    <m/>
    <m/>
    <m/>
    <s v="N"/>
    <m/>
    <m/>
    <m/>
    <m/>
    <m/>
    <m/>
    <m/>
    <m/>
    <m/>
    <m/>
    <m/>
  </r>
  <r>
    <x v="2"/>
    <x v="0"/>
    <x v="120"/>
    <x v="73"/>
    <n v="121"/>
    <x v="1"/>
    <x v="0"/>
    <n v="34"/>
    <m/>
    <n v="0.32"/>
    <x v="0"/>
    <m/>
    <s v="N"/>
    <m/>
    <m/>
    <m/>
    <s v="N"/>
    <m/>
    <m/>
    <m/>
    <m/>
    <m/>
    <m/>
    <m/>
    <m/>
    <m/>
    <m/>
    <m/>
  </r>
  <r>
    <x v="2"/>
    <x v="0"/>
    <x v="120"/>
    <x v="73"/>
    <n v="121"/>
    <x v="1"/>
    <x v="0"/>
    <n v="35"/>
    <m/>
    <n v="0.32"/>
    <x v="0"/>
    <m/>
    <s v="N"/>
    <m/>
    <m/>
    <m/>
    <s v="N"/>
    <m/>
    <m/>
    <m/>
    <m/>
    <m/>
    <m/>
    <m/>
    <m/>
    <m/>
    <m/>
    <m/>
  </r>
  <r>
    <x v="2"/>
    <x v="0"/>
    <x v="120"/>
    <x v="73"/>
    <n v="121"/>
    <x v="1"/>
    <x v="0"/>
    <n v="37"/>
    <m/>
    <n v="0.42"/>
    <x v="0"/>
    <m/>
    <s v="N"/>
    <m/>
    <m/>
    <m/>
    <s v="N"/>
    <m/>
    <m/>
    <m/>
    <m/>
    <m/>
    <m/>
    <m/>
    <m/>
    <m/>
    <m/>
    <m/>
  </r>
  <r>
    <x v="2"/>
    <x v="0"/>
    <x v="120"/>
    <x v="73"/>
    <n v="121"/>
    <x v="1"/>
    <x v="0"/>
    <n v="35"/>
    <m/>
    <n v="0.32"/>
    <x v="0"/>
    <m/>
    <s v="N"/>
    <m/>
    <m/>
    <m/>
    <s v="N"/>
    <m/>
    <m/>
    <m/>
    <m/>
    <m/>
    <m/>
    <m/>
    <m/>
    <m/>
    <m/>
    <m/>
  </r>
  <r>
    <x v="2"/>
    <x v="0"/>
    <x v="120"/>
    <x v="73"/>
    <n v="121"/>
    <x v="1"/>
    <x v="0"/>
    <n v="35"/>
    <m/>
    <n v="0.36"/>
    <x v="0"/>
    <m/>
    <s v="N"/>
    <m/>
    <m/>
    <m/>
    <s v="N"/>
    <m/>
    <m/>
    <m/>
    <m/>
    <m/>
    <m/>
    <m/>
    <m/>
    <m/>
    <m/>
    <m/>
  </r>
  <r>
    <x v="2"/>
    <x v="0"/>
    <x v="120"/>
    <x v="73"/>
    <n v="121"/>
    <x v="1"/>
    <x v="0"/>
    <n v="34"/>
    <m/>
    <n v="0.32"/>
    <x v="0"/>
    <m/>
    <s v="N"/>
    <m/>
    <m/>
    <m/>
    <s v="N"/>
    <m/>
    <m/>
    <m/>
    <m/>
    <m/>
    <m/>
    <m/>
    <m/>
    <m/>
    <m/>
    <m/>
  </r>
  <r>
    <x v="2"/>
    <x v="0"/>
    <x v="120"/>
    <x v="73"/>
    <n v="121"/>
    <x v="1"/>
    <x v="0"/>
    <n v="36"/>
    <m/>
    <n v="0.36"/>
    <x v="0"/>
    <m/>
    <s v="N"/>
    <m/>
    <m/>
    <m/>
    <s v="N"/>
    <m/>
    <m/>
    <m/>
    <m/>
    <m/>
    <m/>
    <m/>
    <m/>
    <m/>
    <m/>
    <m/>
  </r>
  <r>
    <x v="2"/>
    <x v="0"/>
    <x v="120"/>
    <x v="73"/>
    <n v="121"/>
    <x v="1"/>
    <x v="0"/>
    <n v="35"/>
    <m/>
    <n v="0.32"/>
    <x v="0"/>
    <m/>
    <s v="N"/>
    <m/>
    <m/>
    <m/>
    <s v="N"/>
    <m/>
    <m/>
    <m/>
    <m/>
    <m/>
    <m/>
    <m/>
    <m/>
    <m/>
    <m/>
    <m/>
  </r>
  <r>
    <x v="2"/>
    <x v="0"/>
    <x v="120"/>
    <x v="73"/>
    <n v="121"/>
    <x v="1"/>
    <x v="0"/>
    <n v="39"/>
    <m/>
    <n v="0.46"/>
    <x v="0"/>
    <m/>
    <s v="N"/>
    <m/>
    <m/>
    <m/>
    <s v="N"/>
    <m/>
    <m/>
    <m/>
    <m/>
    <m/>
    <m/>
    <m/>
    <m/>
    <m/>
    <m/>
    <m/>
  </r>
  <r>
    <x v="2"/>
    <x v="0"/>
    <x v="120"/>
    <x v="73"/>
    <n v="121"/>
    <x v="1"/>
    <x v="0"/>
    <n v="35"/>
    <m/>
    <n v="0.34"/>
    <x v="0"/>
    <m/>
    <s v="N"/>
    <m/>
    <m/>
    <m/>
    <s v="N"/>
    <m/>
    <m/>
    <m/>
    <m/>
    <m/>
    <m/>
    <m/>
    <m/>
    <m/>
    <m/>
    <m/>
  </r>
  <r>
    <x v="2"/>
    <x v="0"/>
    <x v="120"/>
    <x v="73"/>
    <n v="121"/>
    <x v="1"/>
    <x v="0"/>
    <n v="34"/>
    <m/>
    <n v="0.37"/>
    <x v="0"/>
    <m/>
    <s v="N"/>
    <m/>
    <m/>
    <m/>
    <s v="N"/>
    <m/>
    <m/>
    <m/>
    <m/>
    <m/>
    <m/>
    <m/>
    <m/>
    <m/>
    <m/>
    <m/>
  </r>
  <r>
    <x v="2"/>
    <x v="0"/>
    <x v="120"/>
    <x v="73"/>
    <n v="121"/>
    <x v="1"/>
    <x v="0"/>
    <n v="37"/>
    <m/>
    <n v="0.38"/>
    <x v="0"/>
    <m/>
    <s v="N"/>
    <m/>
    <m/>
    <m/>
    <s v="N"/>
    <m/>
    <m/>
    <m/>
    <m/>
    <m/>
    <m/>
    <m/>
    <m/>
    <m/>
    <m/>
    <m/>
  </r>
  <r>
    <x v="2"/>
    <x v="0"/>
    <x v="120"/>
    <x v="73"/>
    <n v="121"/>
    <x v="1"/>
    <x v="0"/>
    <n v="34"/>
    <m/>
    <n v="0.31"/>
    <x v="0"/>
    <m/>
    <s v="N"/>
    <m/>
    <m/>
    <m/>
    <s v="N"/>
    <m/>
    <m/>
    <m/>
    <m/>
    <m/>
    <m/>
    <m/>
    <m/>
    <m/>
    <m/>
    <m/>
  </r>
  <r>
    <x v="2"/>
    <x v="0"/>
    <x v="120"/>
    <x v="73"/>
    <n v="121"/>
    <x v="1"/>
    <x v="1"/>
    <n v="84"/>
    <m/>
    <n v="6.15"/>
    <x v="0"/>
    <m/>
    <s v="N"/>
    <m/>
    <m/>
    <m/>
    <s v="N"/>
    <m/>
    <m/>
    <m/>
    <m/>
    <m/>
    <m/>
    <m/>
    <m/>
    <m/>
    <m/>
    <m/>
  </r>
  <r>
    <x v="2"/>
    <x v="0"/>
    <x v="120"/>
    <x v="73"/>
    <n v="121"/>
    <x v="1"/>
    <x v="1"/>
    <n v="123"/>
    <m/>
    <n v="18.440000000000001"/>
    <x v="0"/>
    <m/>
    <s v="N"/>
    <m/>
    <m/>
    <m/>
    <s v="N"/>
    <m/>
    <m/>
    <m/>
    <m/>
    <m/>
    <m/>
    <m/>
    <m/>
    <m/>
    <m/>
    <m/>
  </r>
  <r>
    <x v="2"/>
    <x v="0"/>
    <x v="120"/>
    <x v="73"/>
    <n v="121"/>
    <x v="1"/>
    <x v="1"/>
    <n v="116"/>
    <m/>
    <n v="14.62"/>
    <x v="0"/>
    <m/>
    <s v="N"/>
    <m/>
    <m/>
    <m/>
    <s v="N"/>
    <m/>
    <m/>
    <m/>
    <m/>
    <m/>
    <m/>
    <m/>
    <m/>
    <m/>
    <m/>
    <m/>
  </r>
  <r>
    <x v="2"/>
    <x v="0"/>
    <x v="120"/>
    <x v="73"/>
    <n v="121"/>
    <x v="1"/>
    <x v="1"/>
    <n v="120"/>
    <m/>
    <n v="19.690000000000001"/>
    <x v="0"/>
    <m/>
    <s v="N"/>
    <m/>
    <m/>
    <m/>
    <s v="N"/>
    <m/>
    <m/>
    <m/>
    <m/>
    <m/>
    <m/>
    <m/>
    <m/>
    <m/>
    <m/>
    <m/>
  </r>
  <r>
    <x v="2"/>
    <x v="0"/>
    <x v="120"/>
    <x v="73"/>
    <n v="121"/>
    <x v="10"/>
    <x v="1"/>
    <n v="89"/>
    <m/>
    <n v="7.75"/>
    <x v="0"/>
    <m/>
    <s v="N"/>
    <m/>
    <m/>
    <m/>
    <s v="N"/>
    <m/>
    <m/>
    <m/>
    <m/>
    <m/>
    <m/>
    <m/>
    <m/>
    <m/>
    <m/>
    <m/>
  </r>
  <r>
    <x v="2"/>
    <x v="0"/>
    <x v="120"/>
    <x v="73"/>
    <n v="121"/>
    <x v="1"/>
    <x v="1"/>
    <n v="88"/>
    <m/>
    <n v="8.07"/>
    <x v="0"/>
    <m/>
    <s v="N"/>
    <m/>
    <m/>
    <m/>
    <s v="N"/>
    <m/>
    <m/>
    <m/>
    <m/>
    <m/>
    <m/>
    <m/>
    <m/>
    <m/>
    <m/>
    <m/>
  </r>
  <r>
    <x v="2"/>
    <x v="0"/>
    <x v="121"/>
    <x v="74"/>
    <n v="122"/>
    <x v="1"/>
    <x v="0"/>
    <n v="35"/>
    <m/>
    <n v="0.31"/>
    <x v="0"/>
    <m/>
    <s v="N"/>
    <m/>
    <m/>
    <m/>
    <s v="N"/>
    <m/>
    <m/>
    <m/>
    <m/>
    <m/>
    <m/>
    <m/>
    <m/>
    <m/>
    <m/>
    <m/>
  </r>
  <r>
    <x v="2"/>
    <x v="0"/>
    <x v="121"/>
    <x v="74"/>
    <n v="122"/>
    <x v="1"/>
    <x v="0"/>
    <n v="37"/>
    <m/>
    <n v="0.38"/>
    <x v="0"/>
    <m/>
    <s v="N"/>
    <m/>
    <m/>
    <m/>
    <s v="N"/>
    <m/>
    <m/>
    <m/>
    <m/>
    <m/>
    <m/>
    <m/>
    <m/>
    <m/>
    <m/>
    <m/>
  </r>
  <r>
    <x v="2"/>
    <x v="0"/>
    <x v="121"/>
    <x v="74"/>
    <n v="122"/>
    <x v="1"/>
    <x v="0"/>
    <n v="36"/>
    <m/>
    <n v="0.4"/>
    <x v="0"/>
    <m/>
    <s v="N"/>
    <m/>
    <m/>
    <m/>
    <s v="N"/>
    <m/>
    <m/>
    <m/>
    <m/>
    <m/>
    <m/>
    <m/>
    <m/>
    <m/>
    <m/>
    <m/>
  </r>
  <r>
    <x v="2"/>
    <x v="0"/>
    <x v="121"/>
    <x v="74"/>
    <n v="122"/>
    <x v="1"/>
    <x v="0"/>
    <n v="35"/>
    <m/>
    <n v="0.32"/>
    <x v="0"/>
    <m/>
    <s v="N"/>
    <m/>
    <m/>
    <m/>
    <s v="N"/>
    <m/>
    <m/>
    <m/>
    <m/>
    <m/>
    <m/>
    <m/>
    <m/>
    <m/>
    <m/>
    <m/>
  </r>
  <r>
    <x v="2"/>
    <x v="0"/>
    <x v="121"/>
    <x v="74"/>
    <n v="122"/>
    <x v="1"/>
    <x v="0"/>
    <n v="34"/>
    <m/>
    <n v="0.34"/>
    <x v="0"/>
    <m/>
    <s v="N"/>
    <m/>
    <m/>
    <m/>
    <s v="N"/>
    <m/>
    <m/>
    <m/>
    <m/>
    <m/>
    <m/>
    <m/>
    <m/>
    <m/>
    <m/>
    <m/>
  </r>
  <r>
    <x v="2"/>
    <x v="0"/>
    <x v="121"/>
    <x v="74"/>
    <n v="122"/>
    <x v="1"/>
    <x v="0"/>
    <n v="32"/>
    <m/>
    <n v="0.28000000000000003"/>
    <x v="0"/>
    <m/>
    <s v="N"/>
    <m/>
    <m/>
    <m/>
    <s v="N"/>
    <m/>
    <m/>
    <m/>
    <m/>
    <m/>
    <m/>
    <m/>
    <m/>
    <m/>
    <m/>
    <m/>
  </r>
  <r>
    <x v="2"/>
    <x v="0"/>
    <x v="121"/>
    <x v="74"/>
    <n v="122"/>
    <x v="1"/>
    <x v="0"/>
    <n v="35"/>
    <m/>
    <n v="0.4"/>
    <x v="0"/>
    <m/>
    <s v="N"/>
    <m/>
    <m/>
    <m/>
    <s v="N"/>
    <m/>
    <m/>
    <m/>
    <m/>
    <m/>
    <m/>
    <m/>
    <m/>
    <m/>
    <m/>
    <m/>
  </r>
  <r>
    <x v="2"/>
    <x v="0"/>
    <x v="121"/>
    <x v="74"/>
    <n v="122"/>
    <x v="1"/>
    <x v="0"/>
    <n v="33"/>
    <m/>
    <n v="0.25"/>
    <x v="0"/>
    <m/>
    <s v="N"/>
    <m/>
    <m/>
    <m/>
    <s v="N"/>
    <m/>
    <m/>
    <m/>
    <m/>
    <m/>
    <m/>
    <m/>
    <m/>
    <m/>
    <m/>
    <m/>
  </r>
  <r>
    <x v="2"/>
    <x v="0"/>
    <x v="121"/>
    <x v="74"/>
    <n v="122"/>
    <x v="1"/>
    <x v="0"/>
    <n v="36"/>
    <m/>
    <n v="0.36"/>
    <x v="0"/>
    <m/>
    <s v="N"/>
    <m/>
    <m/>
    <m/>
    <s v="N"/>
    <m/>
    <m/>
    <m/>
    <m/>
    <m/>
    <m/>
    <m/>
    <m/>
    <m/>
    <m/>
    <m/>
  </r>
  <r>
    <x v="2"/>
    <x v="0"/>
    <x v="121"/>
    <x v="74"/>
    <n v="122"/>
    <x v="1"/>
    <x v="0"/>
    <n v="35"/>
    <m/>
    <n v="0.35"/>
    <x v="0"/>
    <m/>
    <s v="N"/>
    <m/>
    <m/>
    <m/>
    <s v="N"/>
    <m/>
    <m/>
    <m/>
    <m/>
    <m/>
    <m/>
    <m/>
    <m/>
    <m/>
    <m/>
    <m/>
  </r>
  <r>
    <x v="2"/>
    <x v="0"/>
    <x v="121"/>
    <x v="74"/>
    <n v="122"/>
    <x v="1"/>
    <x v="0"/>
    <n v="37"/>
    <m/>
    <n v="0.47"/>
    <x v="0"/>
    <m/>
    <s v="N"/>
    <m/>
    <m/>
    <m/>
    <s v="N"/>
    <m/>
    <m/>
    <m/>
    <m/>
    <m/>
    <m/>
    <m/>
    <m/>
    <m/>
    <m/>
    <m/>
  </r>
  <r>
    <x v="2"/>
    <x v="0"/>
    <x v="121"/>
    <x v="74"/>
    <n v="122"/>
    <x v="1"/>
    <x v="0"/>
    <n v="34"/>
    <m/>
    <n v="0.34"/>
    <x v="0"/>
    <m/>
    <s v="N"/>
    <m/>
    <m/>
    <m/>
    <s v="N"/>
    <m/>
    <m/>
    <m/>
    <m/>
    <m/>
    <m/>
    <m/>
    <m/>
    <m/>
    <m/>
    <m/>
  </r>
  <r>
    <x v="2"/>
    <x v="0"/>
    <x v="121"/>
    <x v="74"/>
    <n v="122"/>
    <x v="1"/>
    <x v="0"/>
    <n v="34"/>
    <m/>
    <n v="0.34"/>
    <x v="0"/>
    <m/>
    <s v="N"/>
    <m/>
    <m/>
    <m/>
    <s v="N"/>
    <m/>
    <m/>
    <m/>
    <m/>
    <m/>
    <m/>
    <m/>
    <m/>
    <m/>
    <m/>
    <m/>
  </r>
  <r>
    <x v="2"/>
    <x v="0"/>
    <x v="121"/>
    <x v="74"/>
    <n v="122"/>
    <x v="1"/>
    <x v="0"/>
    <n v="37"/>
    <m/>
    <n v="0.43"/>
    <x v="0"/>
    <m/>
    <s v="N"/>
    <m/>
    <m/>
    <m/>
    <s v="N"/>
    <m/>
    <m/>
    <m/>
    <m/>
    <m/>
    <m/>
    <m/>
    <m/>
    <m/>
    <m/>
    <m/>
  </r>
  <r>
    <x v="2"/>
    <x v="0"/>
    <x v="121"/>
    <x v="74"/>
    <n v="122"/>
    <x v="1"/>
    <x v="0"/>
    <n v="33"/>
    <m/>
    <n v="0.28000000000000003"/>
    <x v="0"/>
    <m/>
    <s v="N"/>
    <m/>
    <m/>
    <m/>
    <s v="N"/>
    <m/>
    <m/>
    <m/>
    <m/>
    <m/>
    <m/>
    <m/>
    <m/>
    <m/>
    <m/>
    <m/>
  </r>
  <r>
    <x v="2"/>
    <x v="0"/>
    <x v="121"/>
    <x v="74"/>
    <n v="122"/>
    <x v="1"/>
    <x v="0"/>
    <n v="36"/>
    <m/>
    <n v="0.44"/>
    <x v="0"/>
    <m/>
    <s v="N"/>
    <m/>
    <m/>
    <m/>
    <s v="N"/>
    <m/>
    <m/>
    <m/>
    <m/>
    <m/>
    <m/>
    <m/>
    <m/>
    <m/>
    <m/>
    <m/>
  </r>
  <r>
    <x v="2"/>
    <x v="0"/>
    <x v="121"/>
    <x v="74"/>
    <n v="122"/>
    <x v="1"/>
    <x v="0"/>
    <n v="34"/>
    <m/>
    <n v="0.39"/>
    <x v="0"/>
    <m/>
    <s v="N"/>
    <m/>
    <m/>
    <m/>
    <s v="N"/>
    <m/>
    <m/>
    <m/>
    <m/>
    <m/>
    <m/>
    <m/>
    <m/>
    <m/>
    <m/>
    <m/>
  </r>
  <r>
    <x v="2"/>
    <x v="0"/>
    <x v="121"/>
    <x v="74"/>
    <n v="122"/>
    <x v="1"/>
    <x v="0"/>
    <n v="35"/>
    <m/>
    <n v="0.33"/>
    <x v="0"/>
    <m/>
    <s v="N"/>
    <m/>
    <m/>
    <m/>
    <s v="N"/>
    <m/>
    <m/>
    <m/>
    <m/>
    <m/>
    <m/>
    <m/>
    <m/>
    <m/>
    <m/>
    <m/>
  </r>
  <r>
    <x v="2"/>
    <x v="0"/>
    <x v="121"/>
    <x v="74"/>
    <n v="122"/>
    <x v="1"/>
    <x v="0"/>
    <n v="36"/>
    <m/>
    <n v="0.35"/>
    <x v="0"/>
    <m/>
    <s v="N"/>
    <m/>
    <m/>
    <m/>
    <s v="N"/>
    <m/>
    <m/>
    <m/>
    <m/>
    <m/>
    <m/>
    <m/>
    <m/>
    <m/>
    <m/>
    <m/>
  </r>
  <r>
    <x v="2"/>
    <x v="0"/>
    <x v="121"/>
    <x v="74"/>
    <n v="122"/>
    <x v="1"/>
    <x v="0"/>
    <n v="34"/>
    <m/>
    <n v="0.35"/>
    <x v="0"/>
    <m/>
    <s v="N"/>
    <m/>
    <m/>
    <m/>
    <s v="N"/>
    <m/>
    <m/>
    <m/>
    <m/>
    <m/>
    <m/>
    <m/>
    <m/>
    <m/>
    <m/>
    <m/>
  </r>
  <r>
    <x v="2"/>
    <x v="0"/>
    <x v="121"/>
    <x v="74"/>
    <n v="122"/>
    <x v="1"/>
    <x v="0"/>
    <n v="35"/>
    <m/>
    <n v="0.32"/>
    <x v="0"/>
    <m/>
    <s v="N"/>
    <m/>
    <m/>
    <m/>
    <s v="N"/>
    <m/>
    <m/>
    <m/>
    <m/>
    <m/>
    <m/>
    <m/>
    <m/>
    <m/>
    <m/>
    <m/>
  </r>
  <r>
    <x v="2"/>
    <x v="0"/>
    <x v="121"/>
    <x v="74"/>
    <n v="122"/>
    <x v="1"/>
    <x v="0"/>
    <n v="34"/>
    <m/>
    <n v="0.33"/>
    <x v="0"/>
    <m/>
    <s v="N"/>
    <m/>
    <m/>
    <m/>
    <s v="N"/>
    <m/>
    <m/>
    <m/>
    <m/>
    <m/>
    <m/>
    <m/>
    <m/>
    <m/>
    <m/>
    <m/>
  </r>
  <r>
    <x v="2"/>
    <x v="0"/>
    <x v="121"/>
    <x v="74"/>
    <n v="122"/>
    <x v="1"/>
    <x v="0"/>
    <n v="32"/>
    <m/>
    <n v="0.33"/>
    <x v="0"/>
    <m/>
    <s v="N"/>
    <m/>
    <m/>
    <m/>
    <s v="N"/>
    <m/>
    <m/>
    <m/>
    <m/>
    <m/>
    <m/>
    <m/>
    <m/>
    <m/>
    <m/>
    <m/>
  </r>
  <r>
    <x v="2"/>
    <x v="0"/>
    <x v="121"/>
    <x v="74"/>
    <n v="122"/>
    <x v="1"/>
    <x v="0"/>
    <n v="36"/>
    <m/>
    <n v="0.39"/>
    <x v="0"/>
    <m/>
    <s v="N"/>
    <m/>
    <m/>
    <m/>
    <s v="N"/>
    <m/>
    <m/>
    <m/>
    <m/>
    <m/>
    <m/>
    <m/>
    <m/>
    <m/>
    <m/>
    <m/>
  </r>
  <r>
    <x v="2"/>
    <x v="0"/>
    <x v="121"/>
    <x v="74"/>
    <n v="122"/>
    <x v="1"/>
    <x v="0"/>
    <n v="37"/>
    <m/>
    <n v="0.38"/>
    <x v="0"/>
    <m/>
    <s v="N"/>
    <m/>
    <m/>
    <m/>
    <s v="N"/>
    <m/>
    <m/>
    <m/>
    <m/>
    <m/>
    <m/>
    <m/>
    <m/>
    <m/>
    <m/>
    <m/>
  </r>
  <r>
    <x v="2"/>
    <x v="0"/>
    <x v="121"/>
    <x v="74"/>
    <n v="122"/>
    <x v="1"/>
    <x v="0"/>
    <n v="34"/>
    <m/>
    <n v="0.32"/>
    <x v="0"/>
    <m/>
    <s v="N"/>
    <m/>
    <m/>
    <m/>
    <s v="N"/>
    <m/>
    <m/>
    <m/>
    <m/>
    <m/>
    <m/>
    <m/>
    <m/>
    <m/>
    <m/>
    <m/>
  </r>
  <r>
    <x v="2"/>
    <x v="0"/>
    <x v="121"/>
    <x v="74"/>
    <n v="122"/>
    <x v="1"/>
    <x v="0"/>
    <n v="35"/>
    <m/>
    <n v="0.35"/>
    <x v="0"/>
    <m/>
    <s v="N"/>
    <m/>
    <m/>
    <m/>
    <s v="N"/>
    <m/>
    <m/>
    <m/>
    <m/>
    <m/>
    <m/>
    <m/>
    <m/>
    <m/>
    <m/>
    <m/>
  </r>
  <r>
    <x v="2"/>
    <x v="0"/>
    <x v="121"/>
    <x v="74"/>
    <n v="122"/>
    <x v="1"/>
    <x v="0"/>
    <n v="40"/>
    <m/>
    <n v="0.59"/>
    <x v="0"/>
    <m/>
    <s v="N"/>
    <m/>
    <m/>
    <m/>
    <s v="N"/>
    <m/>
    <m/>
    <m/>
    <m/>
    <m/>
    <m/>
    <m/>
    <m/>
    <m/>
    <m/>
    <m/>
  </r>
  <r>
    <x v="2"/>
    <x v="0"/>
    <x v="121"/>
    <x v="74"/>
    <n v="122"/>
    <x v="1"/>
    <x v="0"/>
    <n v="37"/>
    <m/>
    <n v="0.41"/>
    <x v="0"/>
    <m/>
    <s v="N"/>
    <m/>
    <m/>
    <m/>
    <s v="N"/>
    <m/>
    <m/>
    <m/>
    <m/>
    <m/>
    <m/>
    <m/>
    <m/>
    <m/>
    <m/>
    <m/>
  </r>
  <r>
    <x v="2"/>
    <x v="0"/>
    <x v="121"/>
    <x v="74"/>
    <n v="122"/>
    <x v="1"/>
    <x v="0"/>
    <n v="32"/>
    <m/>
    <n v="0.3"/>
    <x v="0"/>
    <m/>
    <s v="N"/>
    <m/>
    <m/>
    <m/>
    <s v="N"/>
    <m/>
    <m/>
    <m/>
    <m/>
    <m/>
    <m/>
    <m/>
    <m/>
    <m/>
    <m/>
    <m/>
  </r>
  <r>
    <x v="2"/>
    <x v="0"/>
    <x v="121"/>
    <x v="74"/>
    <n v="122"/>
    <x v="2"/>
    <x v="0"/>
    <n v="58"/>
    <m/>
    <n v="2.23"/>
    <x v="2"/>
    <m/>
    <s v="Y"/>
    <m/>
    <m/>
    <m/>
    <s v="N"/>
    <m/>
    <m/>
    <m/>
    <m/>
    <m/>
    <m/>
    <m/>
    <m/>
    <m/>
    <m/>
    <s v="Adipose is clipped not al fin. Hatchery recapture and Bismarck"/>
  </r>
  <r>
    <x v="2"/>
    <x v="0"/>
    <x v="121"/>
    <x v="74"/>
    <n v="122"/>
    <x v="2"/>
    <x v="0"/>
    <n v="67"/>
    <m/>
    <n v="3.32"/>
    <x v="2"/>
    <m/>
    <s v="Y"/>
    <m/>
    <m/>
    <m/>
    <s v="N"/>
    <m/>
    <m/>
    <m/>
    <m/>
    <m/>
    <m/>
    <m/>
    <m/>
    <m/>
    <m/>
    <s v="Hatchery"/>
  </r>
  <r>
    <x v="2"/>
    <x v="0"/>
    <x v="121"/>
    <x v="74"/>
    <n v="122"/>
    <x v="2"/>
    <x v="0"/>
    <n v="65"/>
    <m/>
    <n v="3.03"/>
    <x v="2"/>
    <m/>
    <s v="Y"/>
    <m/>
    <m/>
    <m/>
    <s v="N"/>
    <m/>
    <m/>
    <m/>
    <m/>
    <m/>
    <m/>
    <m/>
    <m/>
    <m/>
    <m/>
    <s v="Hatchery chinook. Adipose clipped not al fin"/>
  </r>
  <r>
    <x v="2"/>
    <x v="0"/>
    <x v="121"/>
    <x v="74"/>
    <n v="122"/>
    <x v="2"/>
    <x v="0"/>
    <n v="37"/>
    <m/>
    <n v="0.45"/>
    <x v="0"/>
    <m/>
    <s v="N"/>
    <m/>
    <m/>
    <m/>
    <s v="N"/>
    <m/>
    <m/>
    <m/>
    <m/>
    <m/>
    <m/>
    <m/>
    <m/>
    <m/>
    <m/>
    <m/>
  </r>
  <r>
    <x v="2"/>
    <x v="0"/>
    <x v="121"/>
    <x v="74"/>
    <n v="122"/>
    <x v="2"/>
    <x v="0"/>
    <n v="31"/>
    <m/>
    <n v="0.61"/>
    <x v="0"/>
    <m/>
    <s v="N"/>
    <m/>
    <m/>
    <m/>
    <s v="N"/>
    <m/>
    <m/>
    <m/>
    <m/>
    <m/>
    <m/>
    <m/>
    <m/>
    <m/>
    <m/>
    <m/>
  </r>
  <r>
    <x v="2"/>
    <x v="0"/>
    <x v="122"/>
    <x v="75"/>
    <n v="123"/>
    <x v="1"/>
    <x v="0"/>
    <n v="33"/>
    <m/>
    <n v="0.32"/>
    <x v="0"/>
    <m/>
    <s v="N"/>
    <m/>
    <m/>
    <m/>
    <s v="N"/>
    <m/>
    <m/>
    <m/>
    <m/>
    <m/>
    <m/>
    <m/>
    <m/>
    <m/>
    <m/>
    <m/>
  </r>
  <r>
    <x v="2"/>
    <x v="0"/>
    <x v="122"/>
    <x v="75"/>
    <n v="123"/>
    <x v="1"/>
    <x v="0"/>
    <n v="34"/>
    <m/>
    <n v="0.34"/>
    <x v="0"/>
    <m/>
    <s v="N"/>
    <m/>
    <m/>
    <m/>
    <s v="N"/>
    <m/>
    <m/>
    <m/>
    <m/>
    <m/>
    <m/>
    <m/>
    <m/>
    <m/>
    <m/>
    <m/>
  </r>
  <r>
    <x v="2"/>
    <x v="0"/>
    <x v="122"/>
    <x v="75"/>
    <n v="123"/>
    <x v="1"/>
    <x v="0"/>
    <n v="35"/>
    <m/>
    <n v="0.35"/>
    <x v="0"/>
    <m/>
    <s v="N"/>
    <m/>
    <m/>
    <m/>
    <s v="N"/>
    <m/>
    <m/>
    <m/>
    <m/>
    <m/>
    <m/>
    <m/>
    <m/>
    <m/>
    <m/>
    <m/>
  </r>
  <r>
    <x v="2"/>
    <x v="0"/>
    <x v="122"/>
    <x v="75"/>
    <n v="123"/>
    <x v="1"/>
    <x v="0"/>
    <n v="38"/>
    <m/>
    <n v="0.46"/>
    <x v="0"/>
    <m/>
    <s v="N"/>
    <m/>
    <m/>
    <m/>
    <s v="N"/>
    <m/>
    <m/>
    <m/>
    <m/>
    <m/>
    <m/>
    <m/>
    <m/>
    <m/>
    <m/>
    <m/>
  </r>
  <r>
    <x v="2"/>
    <x v="0"/>
    <x v="122"/>
    <x v="75"/>
    <n v="123"/>
    <x v="1"/>
    <x v="0"/>
    <n v="37"/>
    <m/>
    <n v="0.43"/>
    <x v="0"/>
    <m/>
    <s v="N"/>
    <m/>
    <m/>
    <m/>
    <s v="N"/>
    <m/>
    <m/>
    <m/>
    <m/>
    <m/>
    <m/>
    <m/>
    <m/>
    <m/>
    <m/>
    <m/>
  </r>
  <r>
    <x v="2"/>
    <x v="0"/>
    <x v="122"/>
    <x v="75"/>
    <n v="123"/>
    <x v="1"/>
    <x v="0"/>
    <n v="35"/>
    <m/>
    <n v="0.33"/>
    <x v="0"/>
    <m/>
    <s v="N"/>
    <m/>
    <m/>
    <m/>
    <s v="N"/>
    <m/>
    <m/>
    <m/>
    <m/>
    <m/>
    <m/>
    <m/>
    <m/>
    <m/>
    <m/>
    <m/>
  </r>
  <r>
    <x v="2"/>
    <x v="0"/>
    <x v="122"/>
    <x v="75"/>
    <n v="123"/>
    <x v="1"/>
    <x v="0"/>
    <n v="35"/>
    <m/>
    <n v="0.35"/>
    <x v="0"/>
    <m/>
    <s v="N"/>
    <m/>
    <m/>
    <m/>
    <s v="N"/>
    <m/>
    <m/>
    <m/>
    <m/>
    <m/>
    <m/>
    <m/>
    <m/>
    <m/>
    <m/>
    <m/>
  </r>
  <r>
    <x v="2"/>
    <x v="0"/>
    <x v="122"/>
    <x v="75"/>
    <n v="123"/>
    <x v="1"/>
    <x v="0"/>
    <n v="36"/>
    <m/>
    <n v="0.38"/>
    <x v="0"/>
    <m/>
    <s v="N"/>
    <m/>
    <m/>
    <m/>
    <s v="N"/>
    <m/>
    <m/>
    <m/>
    <m/>
    <m/>
    <m/>
    <m/>
    <m/>
    <m/>
    <m/>
    <m/>
  </r>
  <r>
    <x v="2"/>
    <x v="0"/>
    <x v="122"/>
    <x v="75"/>
    <n v="123"/>
    <x v="1"/>
    <x v="0"/>
    <n v="34"/>
    <m/>
    <n v="0.37"/>
    <x v="0"/>
    <m/>
    <s v="N"/>
    <m/>
    <m/>
    <m/>
    <s v="N"/>
    <m/>
    <m/>
    <m/>
    <m/>
    <m/>
    <m/>
    <m/>
    <m/>
    <m/>
    <m/>
    <m/>
  </r>
  <r>
    <x v="2"/>
    <x v="0"/>
    <x v="122"/>
    <x v="75"/>
    <n v="123"/>
    <x v="1"/>
    <x v="0"/>
    <n v="34"/>
    <m/>
    <n v="0.3"/>
    <x v="0"/>
    <m/>
    <s v="N"/>
    <m/>
    <m/>
    <m/>
    <s v="N"/>
    <m/>
    <m/>
    <m/>
    <m/>
    <m/>
    <m/>
    <m/>
    <m/>
    <m/>
    <m/>
    <m/>
  </r>
  <r>
    <x v="2"/>
    <x v="0"/>
    <x v="122"/>
    <x v="75"/>
    <n v="123"/>
    <x v="1"/>
    <x v="0"/>
    <n v="36"/>
    <m/>
    <n v="0.4"/>
    <x v="0"/>
    <m/>
    <s v="N"/>
    <m/>
    <m/>
    <m/>
    <s v="N"/>
    <m/>
    <m/>
    <m/>
    <m/>
    <m/>
    <m/>
    <m/>
    <m/>
    <m/>
    <m/>
    <m/>
  </r>
  <r>
    <x v="2"/>
    <x v="0"/>
    <x v="122"/>
    <x v="75"/>
    <n v="123"/>
    <x v="1"/>
    <x v="0"/>
    <n v="32"/>
    <m/>
    <n v="0.27"/>
    <x v="0"/>
    <m/>
    <s v="N"/>
    <m/>
    <m/>
    <m/>
    <s v="N"/>
    <m/>
    <m/>
    <m/>
    <m/>
    <m/>
    <m/>
    <m/>
    <m/>
    <m/>
    <m/>
    <m/>
  </r>
  <r>
    <x v="2"/>
    <x v="0"/>
    <x v="122"/>
    <x v="75"/>
    <n v="123"/>
    <x v="1"/>
    <x v="0"/>
    <n v="33"/>
    <m/>
    <n v="0.28000000000000003"/>
    <x v="0"/>
    <m/>
    <s v="N"/>
    <m/>
    <m/>
    <m/>
    <s v="N"/>
    <m/>
    <m/>
    <m/>
    <m/>
    <m/>
    <m/>
    <m/>
    <m/>
    <m/>
    <m/>
    <m/>
  </r>
  <r>
    <x v="2"/>
    <x v="0"/>
    <x v="122"/>
    <x v="75"/>
    <n v="123"/>
    <x v="1"/>
    <x v="0"/>
    <n v="34"/>
    <m/>
    <n v="0.35"/>
    <x v="0"/>
    <m/>
    <s v="N"/>
    <m/>
    <m/>
    <m/>
    <s v="N"/>
    <m/>
    <m/>
    <m/>
    <m/>
    <m/>
    <m/>
    <m/>
    <m/>
    <m/>
    <m/>
    <m/>
  </r>
  <r>
    <x v="2"/>
    <x v="0"/>
    <x v="122"/>
    <x v="75"/>
    <n v="123"/>
    <x v="1"/>
    <x v="0"/>
    <n v="32"/>
    <m/>
    <n v="0.28999999999999998"/>
    <x v="0"/>
    <m/>
    <s v="N"/>
    <m/>
    <m/>
    <m/>
    <s v="N"/>
    <m/>
    <m/>
    <m/>
    <m/>
    <m/>
    <m/>
    <m/>
    <m/>
    <m/>
    <m/>
    <m/>
  </r>
  <r>
    <x v="2"/>
    <x v="0"/>
    <x v="122"/>
    <x v="75"/>
    <n v="123"/>
    <x v="1"/>
    <x v="0"/>
    <n v="34"/>
    <m/>
    <n v="0.37"/>
    <x v="0"/>
    <m/>
    <s v="N"/>
    <m/>
    <m/>
    <m/>
    <s v="N"/>
    <m/>
    <m/>
    <m/>
    <m/>
    <m/>
    <m/>
    <m/>
    <m/>
    <m/>
    <m/>
    <m/>
  </r>
  <r>
    <x v="2"/>
    <x v="0"/>
    <x v="122"/>
    <x v="75"/>
    <n v="123"/>
    <x v="1"/>
    <x v="0"/>
    <n v="35"/>
    <m/>
    <n v="0.43"/>
    <x v="0"/>
    <m/>
    <s v="N"/>
    <m/>
    <m/>
    <m/>
    <s v="N"/>
    <m/>
    <m/>
    <m/>
    <m/>
    <m/>
    <m/>
    <m/>
    <m/>
    <m/>
    <m/>
    <m/>
  </r>
  <r>
    <x v="2"/>
    <x v="0"/>
    <x v="122"/>
    <x v="75"/>
    <n v="123"/>
    <x v="1"/>
    <x v="0"/>
    <n v="35"/>
    <m/>
    <n v="0.35"/>
    <x v="0"/>
    <m/>
    <s v="N"/>
    <m/>
    <m/>
    <m/>
    <s v="N"/>
    <m/>
    <m/>
    <m/>
    <m/>
    <m/>
    <m/>
    <m/>
    <m/>
    <m/>
    <m/>
    <m/>
  </r>
  <r>
    <x v="2"/>
    <x v="0"/>
    <x v="122"/>
    <x v="75"/>
    <n v="123"/>
    <x v="1"/>
    <x v="0"/>
    <n v="34"/>
    <m/>
    <n v="0.34"/>
    <x v="0"/>
    <m/>
    <s v="N"/>
    <m/>
    <m/>
    <m/>
    <s v="N"/>
    <m/>
    <m/>
    <m/>
    <m/>
    <m/>
    <m/>
    <m/>
    <m/>
    <m/>
    <m/>
    <m/>
  </r>
  <r>
    <x v="2"/>
    <x v="0"/>
    <x v="122"/>
    <x v="75"/>
    <n v="123"/>
    <x v="1"/>
    <x v="0"/>
    <n v="33"/>
    <m/>
    <n v="0.3"/>
    <x v="0"/>
    <m/>
    <s v="N"/>
    <m/>
    <m/>
    <m/>
    <s v="N"/>
    <m/>
    <m/>
    <m/>
    <m/>
    <m/>
    <m/>
    <m/>
    <m/>
    <m/>
    <m/>
    <m/>
  </r>
  <r>
    <x v="2"/>
    <x v="0"/>
    <x v="122"/>
    <x v="75"/>
    <n v="123"/>
    <x v="1"/>
    <x v="0"/>
    <n v="35"/>
    <m/>
    <n v="0.35"/>
    <x v="0"/>
    <m/>
    <s v="N"/>
    <m/>
    <m/>
    <m/>
    <s v="N"/>
    <m/>
    <m/>
    <m/>
    <m/>
    <m/>
    <m/>
    <m/>
    <m/>
    <m/>
    <m/>
    <m/>
  </r>
  <r>
    <x v="2"/>
    <x v="0"/>
    <x v="122"/>
    <x v="75"/>
    <n v="123"/>
    <x v="1"/>
    <x v="0"/>
    <n v="33"/>
    <m/>
    <n v="0.36"/>
    <x v="0"/>
    <m/>
    <s v="N"/>
    <m/>
    <m/>
    <m/>
    <s v="N"/>
    <m/>
    <m/>
    <m/>
    <m/>
    <m/>
    <m/>
    <m/>
    <m/>
    <m/>
    <m/>
    <m/>
  </r>
  <r>
    <x v="2"/>
    <x v="0"/>
    <x v="122"/>
    <x v="75"/>
    <n v="123"/>
    <x v="1"/>
    <x v="0"/>
    <n v="34"/>
    <m/>
    <n v="0.36"/>
    <x v="0"/>
    <m/>
    <s v="N"/>
    <m/>
    <m/>
    <m/>
    <s v="N"/>
    <m/>
    <m/>
    <m/>
    <m/>
    <m/>
    <m/>
    <m/>
    <m/>
    <m/>
    <m/>
    <m/>
  </r>
  <r>
    <x v="2"/>
    <x v="0"/>
    <x v="122"/>
    <x v="75"/>
    <n v="123"/>
    <x v="1"/>
    <x v="0"/>
    <n v="33"/>
    <m/>
    <n v="0.32"/>
    <x v="0"/>
    <m/>
    <s v="N"/>
    <m/>
    <m/>
    <m/>
    <s v="N"/>
    <m/>
    <m/>
    <m/>
    <m/>
    <m/>
    <m/>
    <m/>
    <m/>
    <m/>
    <m/>
    <m/>
  </r>
  <r>
    <x v="2"/>
    <x v="0"/>
    <x v="122"/>
    <x v="75"/>
    <n v="123"/>
    <x v="1"/>
    <x v="0"/>
    <n v="36"/>
    <m/>
    <n v="0.42"/>
    <x v="0"/>
    <m/>
    <s v="N"/>
    <m/>
    <m/>
    <m/>
    <s v="N"/>
    <m/>
    <m/>
    <m/>
    <m/>
    <m/>
    <m/>
    <m/>
    <m/>
    <m/>
    <m/>
    <m/>
  </r>
  <r>
    <x v="2"/>
    <x v="0"/>
    <x v="122"/>
    <x v="75"/>
    <n v="123"/>
    <x v="1"/>
    <x v="0"/>
    <n v="36"/>
    <m/>
    <n v="0.37"/>
    <x v="0"/>
    <m/>
    <s v="N"/>
    <m/>
    <m/>
    <m/>
    <s v="N"/>
    <m/>
    <m/>
    <m/>
    <m/>
    <m/>
    <m/>
    <m/>
    <m/>
    <m/>
    <m/>
    <m/>
  </r>
  <r>
    <x v="2"/>
    <x v="0"/>
    <x v="122"/>
    <x v="75"/>
    <n v="123"/>
    <x v="1"/>
    <x v="0"/>
    <n v="35"/>
    <m/>
    <n v="0.36"/>
    <x v="0"/>
    <m/>
    <s v="N"/>
    <m/>
    <m/>
    <m/>
    <s v="N"/>
    <m/>
    <m/>
    <m/>
    <m/>
    <m/>
    <m/>
    <m/>
    <m/>
    <m/>
    <m/>
    <m/>
  </r>
  <r>
    <x v="2"/>
    <x v="0"/>
    <x v="122"/>
    <x v="75"/>
    <n v="123"/>
    <x v="1"/>
    <x v="0"/>
    <n v="35"/>
    <m/>
    <n v="0.36"/>
    <x v="0"/>
    <m/>
    <s v="N"/>
    <m/>
    <m/>
    <m/>
    <s v="N"/>
    <m/>
    <m/>
    <m/>
    <m/>
    <m/>
    <m/>
    <m/>
    <m/>
    <m/>
    <m/>
    <m/>
  </r>
  <r>
    <x v="2"/>
    <x v="0"/>
    <x v="122"/>
    <x v="75"/>
    <n v="123"/>
    <x v="1"/>
    <x v="0"/>
    <n v="32"/>
    <m/>
    <n v="0.28000000000000003"/>
    <x v="0"/>
    <m/>
    <s v="N"/>
    <m/>
    <m/>
    <m/>
    <s v="N"/>
    <m/>
    <m/>
    <m/>
    <m/>
    <m/>
    <m/>
    <m/>
    <m/>
    <m/>
    <m/>
    <m/>
  </r>
  <r>
    <x v="2"/>
    <x v="0"/>
    <x v="122"/>
    <x v="75"/>
    <n v="123"/>
    <x v="1"/>
    <x v="0"/>
    <n v="33"/>
    <m/>
    <n v="0.33"/>
    <x v="0"/>
    <m/>
    <s v="N"/>
    <m/>
    <m/>
    <m/>
    <s v="N"/>
    <m/>
    <m/>
    <m/>
    <m/>
    <m/>
    <m/>
    <m/>
    <m/>
    <m/>
    <m/>
    <m/>
  </r>
  <r>
    <x v="2"/>
    <x v="0"/>
    <x v="122"/>
    <x v="75"/>
    <n v="123"/>
    <x v="1"/>
    <x v="1"/>
    <n v="92"/>
    <m/>
    <n v="7.56"/>
    <x v="0"/>
    <m/>
    <s v="N"/>
    <m/>
    <m/>
    <m/>
    <s v="N"/>
    <m/>
    <m/>
    <m/>
    <m/>
    <m/>
    <m/>
    <m/>
    <m/>
    <m/>
    <m/>
    <m/>
  </r>
  <r>
    <x v="2"/>
    <x v="0"/>
    <x v="122"/>
    <x v="75"/>
    <n v="123"/>
    <x v="1"/>
    <x v="1"/>
    <n v="93"/>
    <m/>
    <n v="10.25"/>
    <x v="0"/>
    <m/>
    <s v="N"/>
    <m/>
    <m/>
    <m/>
    <s v="N"/>
    <m/>
    <m/>
    <m/>
    <m/>
    <m/>
    <m/>
    <m/>
    <m/>
    <m/>
    <m/>
    <m/>
  </r>
  <r>
    <x v="2"/>
    <x v="0"/>
    <x v="122"/>
    <x v="75"/>
    <n v="123"/>
    <x v="1"/>
    <x v="1"/>
    <n v="108"/>
    <m/>
    <n v="11.77"/>
    <x v="0"/>
    <m/>
    <s v="N"/>
    <m/>
    <m/>
    <m/>
    <s v="N"/>
    <m/>
    <m/>
    <m/>
    <m/>
    <m/>
    <m/>
    <m/>
    <m/>
    <m/>
    <m/>
    <m/>
  </r>
  <r>
    <x v="2"/>
    <x v="0"/>
    <x v="122"/>
    <x v="75"/>
    <n v="123"/>
    <x v="1"/>
    <x v="1"/>
    <n v="104"/>
    <m/>
    <n v="11.82"/>
    <x v="0"/>
    <m/>
    <s v="N"/>
    <m/>
    <m/>
    <m/>
    <s v="N"/>
    <m/>
    <m/>
    <m/>
    <m/>
    <m/>
    <m/>
    <m/>
    <m/>
    <m/>
    <m/>
    <m/>
  </r>
  <r>
    <x v="2"/>
    <x v="0"/>
    <x v="122"/>
    <x v="75"/>
    <n v="123"/>
    <x v="1"/>
    <x v="0"/>
    <n v="95"/>
    <m/>
    <n v="9.34"/>
    <x v="0"/>
    <m/>
    <s v="N"/>
    <m/>
    <m/>
    <m/>
    <s v="N"/>
    <m/>
    <m/>
    <m/>
    <m/>
    <m/>
    <m/>
    <m/>
    <m/>
    <m/>
    <m/>
    <m/>
  </r>
  <r>
    <x v="2"/>
    <x v="0"/>
    <x v="122"/>
    <x v="75"/>
    <n v="123"/>
    <x v="1"/>
    <x v="1"/>
    <n v="93"/>
    <m/>
    <n v="8.82"/>
    <x v="0"/>
    <m/>
    <s v="N"/>
    <m/>
    <m/>
    <m/>
    <s v="N"/>
    <m/>
    <m/>
    <m/>
    <m/>
    <m/>
    <m/>
    <m/>
    <m/>
    <m/>
    <m/>
    <m/>
  </r>
  <r>
    <x v="2"/>
    <x v="0"/>
    <x v="122"/>
    <x v="75"/>
    <n v="123"/>
    <x v="1"/>
    <x v="0"/>
    <n v="80"/>
    <m/>
    <n v="6.09"/>
    <x v="0"/>
    <m/>
    <s v="N"/>
    <m/>
    <m/>
    <m/>
    <s v="N"/>
    <m/>
    <m/>
    <m/>
    <m/>
    <m/>
    <m/>
    <m/>
    <m/>
    <m/>
    <m/>
    <m/>
  </r>
  <r>
    <x v="2"/>
    <x v="0"/>
    <x v="122"/>
    <x v="75"/>
    <n v="123"/>
    <x v="1"/>
    <x v="1"/>
    <n v="102"/>
    <m/>
    <n v="10.39"/>
    <x v="0"/>
    <m/>
    <s v="N"/>
    <m/>
    <m/>
    <m/>
    <s v="N"/>
    <m/>
    <m/>
    <m/>
    <m/>
    <m/>
    <m/>
    <m/>
    <m/>
    <m/>
    <m/>
    <m/>
  </r>
  <r>
    <x v="2"/>
    <x v="0"/>
    <x v="122"/>
    <x v="75"/>
    <n v="123"/>
    <x v="1"/>
    <x v="1"/>
    <n v="102"/>
    <m/>
    <n v="10.85"/>
    <x v="0"/>
    <m/>
    <s v="N"/>
    <m/>
    <m/>
    <m/>
    <s v="N"/>
    <m/>
    <m/>
    <m/>
    <m/>
    <m/>
    <m/>
    <m/>
    <m/>
    <m/>
    <m/>
    <m/>
  </r>
  <r>
    <x v="2"/>
    <x v="0"/>
    <x v="122"/>
    <x v="75"/>
    <n v="123"/>
    <x v="1"/>
    <x v="1"/>
    <n v="118"/>
    <m/>
    <n v="16.16"/>
    <x v="0"/>
    <m/>
    <s v="N"/>
    <m/>
    <m/>
    <m/>
    <s v="N"/>
    <m/>
    <m/>
    <m/>
    <m/>
    <m/>
    <m/>
    <m/>
    <m/>
    <m/>
    <m/>
    <m/>
  </r>
  <r>
    <x v="2"/>
    <x v="0"/>
    <x v="122"/>
    <x v="75"/>
    <n v="123"/>
    <x v="1"/>
    <x v="1"/>
    <n v="108"/>
    <m/>
    <n v="11.03"/>
    <x v="0"/>
    <m/>
    <s v="N"/>
    <m/>
    <m/>
    <m/>
    <s v="N"/>
    <m/>
    <m/>
    <m/>
    <m/>
    <m/>
    <m/>
    <m/>
    <m/>
    <m/>
    <m/>
    <m/>
  </r>
  <r>
    <x v="2"/>
    <x v="0"/>
    <x v="122"/>
    <x v="75"/>
    <n v="123"/>
    <x v="1"/>
    <x v="1"/>
    <n v="110"/>
    <m/>
    <n v="15.37"/>
    <x v="0"/>
    <m/>
    <s v="N"/>
    <m/>
    <m/>
    <m/>
    <s v="N"/>
    <m/>
    <m/>
    <m/>
    <m/>
    <m/>
    <m/>
    <m/>
    <m/>
    <m/>
    <m/>
    <m/>
  </r>
  <r>
    <x v="2"/>
    <x v="0"/>
    <x v="122"/>
    <x v="75"/>
    <n v="123"/>
    <x v="1"/>
    <x v="1"/>
    <n v="106"/>
    <m/>
    <n v="13.1"/>
    <x v="0"/>
    <m/>
    <s v="N"/>
    <m/>
    <m/>
    <m/>
    <s v="N"/>
    <m/>
    <m/>
    <m/>
    <m/>
    <m/>
    <m/>
    <m/>
    <m/>
    <m/>
    <m/>
    <m/>
  </r>
  <r>
    <x v="2"/>
    <x v="0"/>
    <x v="122"/>
    <x v="75"/>
    <n v="123"/>
    <x v="2"/>
    <x v="1"/>
    <n v="66"/>
    <m/>
    <n v="2.95"/>
    <x v="2"/>
    <m/>
    <s v="Y"/>
    <m/>
    <m/>
    <m/>
    <s v="N"/>
    <m/>
    <m/>
    <m/>
    <m/>
    <m/>
    <m/>
    <m/>
    <m/>
    <m/>
    <m/>
    <s v="Hatchery adipose clipped not al fin Bismarck brown. One chinook barley moving, tried to revive him but not working going to release him"/>
  </r>
  <r>
    <x v="2"/>
    <x v="0"/>
    <x v="123"/>
    <x v="76"/>
    <n v="124"/>
    <x v="1"/>
    <x v="0"/>
    <n v="35"/>
    <m/>
    <n v="0.33"/>
    <x v="0"/>
    <m/>
    <s v="N"/>
    <m/>
    <m/>
    <m/>
    <s v="N"/>
    <m/>
    <m/>
    <m/>
    <m/>
    <m/>
    <m/>
    <m/>
    <m/>
    <m/>
    <m/>
    <m/>
  </r>
  <r>
    <x v="2"/>
    <x v="0"/>
    <x v="123"/>
    <x v="76"/>
    <n v="124"/>
    <x v="1"/>
    <x v="0"/>
    <n v="34"/>
    <m/>
    <n v="0.35"/>
    <x v="0"/>
    <m/>
    <s v="N"/>
    <m/>
    <m/>
    <m/>
    <s v="N"/>
    <m/>
    <m/>
    <m/>
    <m/>
    <m/>
    <m/>
    <m/>
    <m/>
    <m/>
    <m/>
    <m/>
  </r>
  <r>
    <x v="2"/>
    <x v="0"/>
    <x v="123"/>
    <x v="76"/>
    <n v="124"/>
    <x v="1"/>
    <x v="0"/>
    <n v="33"/>
    <m/>
    <n v="0.28999999999999998"/>
    <x v="0"/>
    <m/>
    <s v="N"/>
    <m/>
    <m/>
    <m/>
    <s v="N"/>
    <m/>
    <m/>
    <m/>
    <m/>
    <m/>
    <m/>
    <m/>
    <m/>
    <m/>
    <m/>
    <m/>
  </r>
  <r>
    <x v="2"/>
    <x v="0"/>
    <x v="123"/>
    <x v="76"/>
    <n v="124"/>
    <x v="1"/>
    <x v="0"/>
    <n v="32"/>
    <m/>
    <n v="0.25"/>
    <x v="0"/>
    <m/>
    <s v="N"/>
    <m/>
    <m/>
    <m/>
    <s v="N"/>
    <m/>
    <m/>
    <m/>
    <m/>
    <m/>
    <m/>
    <m/>
    <m/>
    <m/>
    <m/>
    <m/>
  </r>
  <r>
    <x v="2"/>
    <x v="0"/>
    <x v="123"/>
    <x v="76"/>
    <n v="124"/>
    <x v="1"/>
    <x v="0"/>
    <n v="37"/>
    <m/>
    <n v="0.4"/>
    <x v="0"/>
    <m/>
    <s v="N"/>
    <m/>
    <m/>
    <m/>
    <s v="N"/>
    <m/>
    <m/>
    <m/>
    <m/>
    <m/>
    <m/>
    <m/>
    <m/>
    <m/>
    <m/>
    <m/>
  </r>
  <r>
    <x v="2"/>
    <x v="0"/>
    <x v="123"/>
    <x v="76"/>
    <n v="124"/>
    <x v="1"/>
    <x v="0"/>
    <n v="34"/>
    <m/>
    <n v="0.27"/>
    <x v="0"/>
    <m/>
    <s v="N"/>
    <m/>
    <m/>
    <m/>
    <s v="N"/>
    <m/>
    <m/>
    <m/>
    <m/>
    <m/>
    <m/>
    <m/>
    <m/>
    <m/>
    <m/>
    <m/>
  </r>
  <r>
    <x v="2"/>
    <x v="0"/>
    <x v="123"/>
    <x v="76"/>
    <n v="124"/>
    <x v="1"/>
    <x v="0"/>
    <n v="35"/>
    <m/>
    <n v="0.4"/>
    <x v="0"/>
    <m/>
    <s v="N"/>
    <m/>
    <m/>
    <m/>
    <s v="N"/>
    <m/>
    <m/>
    <m/>
    <m/>
    <m/>
    <m/>
    <m/>
    <m/>
    <m/>
    <m/>
    <m/>
  </r>
  <r>
    <x v="2"/>
    <x v="0"/>
    <x v="123"/>
    <x v="76"/>
    <n v="124"/>
    <x v="1"/>
    <x v="0"/>
    <n v="35"/>
    <m/>
    <n v="0.42"/>
    <x v="0"/>
    <m/>
    <s v="N"/>
    <m/>
    <m/>
    <m/>
    <s v="N"/>
    <m/>
    <m/>
    <m/>
    <m/>
    <m/>
    <m/>
    <m/>
    <m/>
    <m/>
    <m/>
    <m/>
  </r>
  <r>
    <x v="2"/>
    <x v="0"/>
    <x v="123"/>
    <x v="76"/>
    <n v="124"/>
    <x v="1"/>
    <x v="0"/>
    <n v="36"/>
    <m/>
    <n v="0.33"/>
    <x v="0"/>
    <m/>
    <s v="N"/>
    <m/>
    <m/>
    <m/>
    <s v="N"/>
    <m/>
    <m/>
    <m/>
    <m/>
    <m/>
    <m/>
    <m/>
    <m/>
    <m/>
    <m/>
    <m/>
  </r>
  <r>
    <x v="2"/>
    <x v="0"/>
    <x v="123"/>
    <x v="76"/>
    <n v="124"/>
    <x v="1"/>
    <x v="0"/>
    <n v="35"/>
    <m/>
    <n v="0.37"/>
    <x v="0"/>
    <m/>
    <s v="N"/>
    <m/>
    <m/>
    <m/>
    <s v="N"/>
    <m/>
    <m/>
    <m/>
    <m/>
    <m/>
    <m/>
    <m/>
    <m/>
    <m/>
    <m/>
    <m/>
  </r>
  <r>
    <x v="2"/>
    <x v="0"/>
    <x v="123"/>
    <x v="76"/>
    <n v="124"/>
    <x v="1"/>
    <x v="0"/>
    <n v="37"/>
    <m/>
    <n v="0.37"/>
    <x v="0"/>
    <m/>
    <s v="N"/>
    <m/>
    <m/>
    <m/>
    <s v="N"/>
    <m/>
    <m/>
    <m/>
    <m/>
    <m/>
    <m/>
    <m/>
    <m/>
    <m/>
    <m/>
    <m/>
  </r>
  <r>
    <x v="2"/>
    <x v="0"/>
    <x v="123"/>
    <x v="76"/>
    <n v="124"/>
    <x v="1"/>
    <x v="0"/>
    <n v="36"/>
    <m/>
    <n v="0.35"/>
    <x v="0"/>
    <m/>
    <s v="N"/>
    <m/>
    <m/>
    <m/>
    <s v="N"/>
    <m/>
    <m/>
    <m/>
    <m/>
    <m/>
    <m/>
    <m/>
    <m/>
    <m/>
    <m/>
    <m/>
  </r>
  <r>
    <x v="2"/>
    <x v="0"/>
    <x v="123"/>
    <x v="76"/>
    <n v="124"/>
    <x v="1"/>
    <x v="0"/>
    <n v="35"/>
    <m/>
    <n v="0.33"/>
    <x v="0"/>
    <m/>
    <s v="N"/>
    <m/>
    <m/>
    <m/>
    <s v="N"/>
    <m/>
    <m/>
    <m/>
    <m/>
    <m/>
    <m/>
    <m/>
    <m/>
    <m/>
    <m/>
    <m/>
  </r>
  <r>
    <x v="2"/>
    <x v="0"/>
    <x v="123"/>
    <x v="76"/>
    <n v="124"/>
    <x v="1"/>
    <x v="0"/>
    <n v="35"/>
    <m/>
    <n v="0.38"/>
    <x v="0"/>
    <m/>
    <s v="N"/>
    <m/>
    <m/>
    <m/>
    <s v="N"/>
    <m/>
    <m/>
    <m/>
    <m/>
    <m/>
    <m/>
    <m/>
    <m/>
    <m/>
    <m/>
    <m/>
  </r>
  <r>
    <x v="2"/>
    <x v="0"/>
    <x v="123"/>
    <x v="76"/>
    <n v="124"/>
    <x v="1"/>
    <x v="0"/>
    <n v="34"/>
    <m/>
    <n v="0.27"/>
    <x v="0"/>
    <m/>
    <s v="N"/>
    <m/>
    <m/>
    <m/>
    <s v="N"/>
    <m/>
    <m/>
    <m/>
    <m/>
    <m/>
    <m/>
    <m/>
    <m/>
    <m/>
    <m/>
    <m/>
  </r>
  <r>
    <x v="2"/>
    <x v="0"/>
    <x v="123"/>
    <x v="76"/>
    <n v="124"/>
    <x v="1"/>
    <x v="0"/>
    <n v="32"/>
    <m/>
    <n v="0.28000000000000003"/>
    <x v="0"/>
    <m/>
    <s v="N"/>
    <m/>
    <m/>
    <m/>
    <s v="N"/>
    <m/>
    <m/>
    <m/>
    <m/>
    <m/>
    <m/>
    <m/>
    <m/>
    <m/>
    <m/>
    <m/>
  </r>
  <r>
    <x v="2"/>
    <x v="0"/>
    <x v="123"/>
    <x v="76"/>
    <n v="124"/>
    <x v="1"/>
    <x v="0"/>
    <n v="31"/>
    <m/>
    <n v="0.25"/>
    <x v="0"/>
    <m/>
    <s v="N"/>
    <m/>
    <m/>
    <m/>
    <s v="N"/>
    <m/>
    <m/>
    <m/>
    <m/>
    <m/>
    <m/>
    <m/>
    <m/>
    <m/>
    <m/>
    <m/>
  </r>
  <r>
    <x v="2"/>
    <x v="0"/>
    <x v="123"/>
    <x v="76"/>
    <n v="124"/>
    <x v="1"/>
    <x v="0"/>
    <n v="34"/>
    <m/>
    <n v="0.38"/>
    <x v="0"/>
    <m/>
    <s v="N"/>
    <m/>
    <m/>
    <m/>
    <s v="N"/>
    <m/>
    <m/>
    <m/>
    <m/>
    <m/>
    <m/>
    <m/>
    <m/>
    <m/>
    <m/>
    <m/>
  </r>
  <r>
    <x v="2"/>
    <x v="0"/>
    <x v="123"/>
    <x v="76"/>
    <n v="124"/>
    <x v="1"/>
    <x v="0"/>
    <n v="33"/>
    <m/>
    <n v="0.3"/>
    <x v="0"/>
    <m/>
    <s v="N"/>
    <m/>
    <m/>
    <m/>
    <s v="N"/>
    <m/>
    <m/>
    <m/>
    <m/>
    <m/>
    <m/>
    <m/>
    <m/>
    <m/>
    <m/>
    <m/>
  </r>
  <r>
    <x v="2"/>
    <x v="0"/>
    <x v="123"/>
    <x v="76"/>
    <n v="124"/>
    <x v="1"/>
    <x v="0"/>
    <n v="37"/>
    <m/>
    <n v="0.39"/>
    <x v="0"/>
    <m/>
    <s v="N"/>
    <m/>
    <m/>
    <m/>
    <s v="N"/>
    <m/>
    <m/>
    <m/>
    <m/>
    <m/>
    <m/>
    <m/>
    <m/>
    <m/>
    <m/>
    <m/>
  </r>
  <r>
    <x v="2"/>
    <x v="0"/>
    <x v="123"/>
    <x v="76"/>
    <n v="124"/>
    <x v="1"/>
    <x v="0"/>
    <n v="35"/>
    <m/>
    <n v="0.37"/>
    <x v="0"/>
    <m/>
    <s v="N"/>
    <m/>
    <m/>
    <m/>
    <s v="N"/>
    <m/>
    <m/>
    <m/>
    <m/>
    <m/>
    <m/>
    <m/>
    <m/>
    <m/>
    <m/>
    <m/>
  </r>
  <r>
    <x v="2"/>
    <x v="0"/>
    <x v="123"/>
    <x v="76"/>
    <n v="124"/>
    <x v="1"/>
    <x v="0"/>
    <n v="36"/>
    <m/>
    <n v="0.37"/>
    <x v="0"/>
    <m/>
    <s v="N"/>
    <m/>
    <m/>
    <m/>
    <s v="N"/>
    <m/>
    <m/>
    <m/>
    <m/>
    <m/>
    <m/>
    <m/>
    <m/>
    <m/>
    <m/>
    <m/>
  </r>
  <r>
    <x v="2"/>
    <x v="0"/>
    <x v="123"/>
    <x v="76"/>
    <n v="124"/>
    <x v="1"/>
    <x v="0"/>
    <n v="40"/>
    <m/>
    <n v="0.68"/>
    <x v="0"/>
    <m/>
    <s v="N"/>
    <m/>
    <m/>
    <m/>
    <s v="N"/>
    <m/>
    <m/>
    <m/>
    <m/>
    <m/>
    <m/>
    <m/>
    <m/>
    <m/>
    <m/>
    <m/>
  </r>
  <r>
    <x v="2"/>
    <x v="0"/>
    <x v="123"/>
    <x v="76"/>
    <n v="124"/>
    <x v="1"/>
    <x v="0"/>
    <n v="35"/>
    <m/>
    <n v="0.35"/>
    <x v="0"/>
    <m/>
    <s v="N"/>
    <m/>
    <m/>
    <m/>
    <s v="N"/>
    <m/>
    <m/>
    <m/>
    <m/>
    <m/>
    <m/>
    <m/>
    <m/>
    <m/>
    <m/>
    <m/>
  </r>
  <r>
    <x v="2"/>
    <x v="0"/>
    <x v="123"/>
    <x v="76"/>
    <n v="124"/>
    <x v="1"/>
    <x v="0"/>
    <n v="34"/>
    <m/>
    <n v="0.33"/>
    <x v="0"/>
    <m/>
    <s v="N"/>
    <m/>
    <m/>
    <m/>
    <s v="N"/>
    <m/>
    <m/>
    <m/>
    <m/>
    <m/>
    <m/>
    <m/>
    <m/>
    <m/>
    <m/>
    <m/>
  </r>
  <r>
    <x v="2"/>
    <x v="0"/>
    <x v="123"/>
    <x v="76"/>
    <n v="124"/>
    <x v="1"/>
    <x v="0"/>
    <n v="35"/>
    <m/>
    <n v="0.31"/>
    <x v="0"/>
    <m/>
    <s v="N"/>
    <m/>
    <m/>
    <m/>
    <s v="N"/>
    <m/>
    <m/>
    <m/>
    <m/>
    <m/>
    <m/>
    <m/>
    <m/>
    <m/>
    <m/>
    <m/>
  </r>
  <r>
    <x v="2"/>
    <x v="0"/>
    <x v="123"/>
    <x v="76"/>
    <n v="124"/>
    <x v="1"/>
    <x v="0"/>
    <n v="34"/>
    <m/>
    <n v="0.35"/>
    <x v="0"/>
    <m/>
    <s v="N"/>
    <m/>
    <m/>
    <m/>
    <s v="N"/>
    <m/>
    <m/>
    <m/>
    <m/>
    <m/>
    <m/>
    <m/>
    <m/>
    <m/>
    <m/>
    <m/>
  </r>
  <r>
    <x v="2"/>
    <x v="0"/>
    <x v="123"/>
    <x v="76"/>
    <n v="124"/>
    <x v="1"/>
    <x v="0"/>
    <n v="34"/>
    <m/>
    <n v="0.27"/>
    <x v="0"/>
    <m/>
    <s v="N"/>
    <m/>
    <m/>
    <m/>
    <s v="N"/>
    <m/>
    <m/>
    <m/>
    <m/>
    <m/>
    <m/>
    <m/>
    <m/>
    <m/>
    <m/>
    <m/>
  </r>
  <r>
    <x v="2"/>
    <x v="0"/>
    <x v="123"/>
    <x v="76"/>
    <n v="124"/>
    <x v="1"/>
    <x v="0"/>
    <n v="30"/>
    <m/>
    <n v="0.26"/>
    <x v="0"/>
    <m/>
    <s v="N"/>
    <m/>
    <m/>
    <m/>
    <s v="N"/>
    <m/>
    <m/>
    <m/>
    <m/>
    <m/>
    <m/>
    <m/>
    <m/>
    <m/>
    <m/>
    <m/>
  </r>
  <r>
    <x v="2"/>
    <x v="0"/>
    <x v="123"/>
    <x v="76"/>
    <n v="124"/>
    <x v="1"/>
    <x v="0"/>
    <n v="32"/>
    <m/>
    <n v="0.28000000000000003"/>
    <x v="0"/>
    <m/>
    <s v="N"/>
    <m/>
    <m/>
    <m/>
    <s v="N"/>
    <m/>
    <m/>
    <m/>
    <m/>
    <m/>
    <m/>
    <m/>
    <m/>
    <m/>
    <m/>
    <m/>
  </r>
  <r>
    <x v="2"/>
    <x v="0"/>
    <x v="123"/>
    <x v="76"/>
    <n v="124"/>
    <x v="1"/>
    <x v="1"/>
    <n v="110"/>
    <m/>
    <n v="14.2"/>
    <x v="0"/>
    <m/>
    <s v="N"/>
    <m/>
    <m/>
    <s v="SJ24-F001"/>
    <s v="N"/>
    <m/>
    <m/>
    <m/>
    <m/>
    <m/>
    <m/>
    <m/>
    <m/>
    <m/>
    <m/>
    <s v="Time taken 10:11"/>
  </r>
  <r>
    <x v="2"/>
    <x v="0"/>
    <x v="123"/>
    <x v="76"/>
    <n v="124"/>
    <x v="1"/>
    <x v="1"/>
    <n v="98"/>
    <m/>
    <n v="10.23"/>
    <x v="0"/>
    <m/>
    <s v="N"/>
    <m/>
    <m/>
    <m/>
    <s v="N"/>
    <m/>
    <m/>
    <m/>
    <m/>
    <m/>
    <m/>
    <m/>
    <m/>
    <m/>
    <m/>
    <m/>
  </r>
  <r>
    <x v="2"/>
    <x v="0"/>
    <x v="123"/>
    <x v="76"/>
    <n v="124"/>
    <x v="1"/>
    <x v="1"/>
    <n v="92"/>
    <m/>
    <n v="8.2899999999999991"/>
    <x v="0"/>
    <m/>
    <s v="N"/>
    <m/>
    <m/>
    <m/>
    <s v="N"/>
    <m/>
    <m/>
    <m/>
    <m/>
    <m/>
    <m/>
    <m/>
    <m/>
    <m/>
    <m/>
    <m/>
  </r>
  <r>
    <x v="1"/>
    <x v="3"/>
    <x v="110"/>
    <x v="63"/>
    <n v="78"/>
    <x v="2"/>
    <x v="0"/>
    <n v="38"/>
    <m/>
    <m/>
    <x v="0"/>
    <m/>
    <m/>
    <s v="SJF25-3-19-3"/>
    <m/>
    <m/>
    <s v="Y"/>
    <m/>
    <m/>
    <m/>
    <m/>
    <m/>
    <m/>
    <m/>
    <m/>
    <m/>
    <m/>
    <m/>
  </r>
  <r>
    <x v="2"/>
    <x v="0"/>
    <x v="100"/>
    <x v="53"/>
    <n v="128"/>
    <x v="1"/>
    <x v="0"/>
    <n v="35"/>
    <m/>
    <n v="0.4"/>
    <x v="0"/>
    <m/>
    <s v="N"/>
    <m/>
    <m/>
    <m/>
    <s v="N"/>
    <m/>
    <m/>
    <m/>
    <m/>
    <m/>
    <m/>
    <m/>
    <m/>
    <m/>
    <m/>
    <m/>
  </r>
  <r>
    <x v="2"/>
    <x v="0"/>
    <x v="100"/>
    <x v="53"/>
    <n v="128"/>
    <x v="1"/>
    <x v="0"/>
    <n v="39"/>
    <m/>
    <n v="0.44"/>
    <x v="0"/>
    <m/>
    <s v="N"/>
    <m/>
    <m/>
    <m/>
    <s v="N"/>
    <m/>
    <m/>
    <m/>
    <m/>
    <m/>
    <m/>
    <m/>
    <m/>
    <m/>
    <m/>
    <m/>
  </r>
  <r>
    <x v="2"/>
    <x v="0"/>
    <x v="100"/>
    <x v="53"/>
    <n v="128"/>
    <x v="1"/>
    <x v="0"/>
    <n v="39"/>
    <m/>
    <n v="0.4"/>
    <x v="0"/>
    <m/>
    <s v="N"/>
    <m/>
    <m/>
    <m/>
    <s v="N"/>
    <m/>
    <m/>
    <m/>
    <m/>
    <m/>
    <m/>
    <m/>
    <m/>
    <m/>
    <m/>
    <m/>
  </r>
  <r>
    <x v="2"/>
    <x v="0"/>
    <x v="100"/>
    <x v="53"/>
    <n v="128"/>
    <x v="1"/>
    <x v="0"/>
    <n v="39"/>
    <m/>
    <n v="0.4"/>
    <x v="0"/>
    <m/>
    <s v="N"/>
    <m/>
    <m/>
    <m/>
    <s v="N"/>
    <m/>
    <m/>
    <m/>
    <m/>
    <m/>
    <m/>
    <m/>
    <m/>
    <m/>
    <m/>
    <m/>
  </r>
  <r>
    <x v="2"/>
    <x v="0"/>
    <x v="100"/>
    <x v="53"/>
    <n v="128"/>
    <x v="1"/>
    <x v="0"/>
    <n v="35"/>
    <m/>
    <n v="0.37"/>
    <x v="0"/>
    <m/>
    <s v="N"/>
    <m/>
    <m/>
    <m/>
    <s v="N"/>
    <m/>
    <m/>
    <m/>
    <m/>
    <m/>
    <m/>
    <m/>
    <m/>
    <m/>
    <m/>
    <m/>
  </r>
  <r>
    <x v="2"/>
    <x v="0"/>
    <x v="100"/>
    <x v="53"/>
    <n v="128"/>
    <x v="1"/>
    <x v="0"/>
    <n v="34"/>
    <m/>
    <n v="0.35"/>
    <x v="0"/>
    <m/>
    <s v="N"/>
    <m/>
    <m/>
    <m/>
    <s v="N"/>
    <m/>
    <m/>
    <m/>
    <m/>
    <m/>
    <m/>
    <m/>
    <m/>
    <m/>
    <m/>
    <m/>
  </r>
  <r>
    <x v="2"/>
    <x v="0"/>
    <x v="100"/>
    <x v="53"/>
    <n v="128"/>
    <x v="1"/>
    <x v="0"/>
    <n v="36"/>
    <m/>
    <n v="0.43"/>
    <x v="0"/>
    <m/>
    <s v="N"/>
    <m/>
    <m/>
    <m/>
    <s v="N"/>
    <m/>
    <m/>
    <m/>
    <m/>
    <m/>
    <m/>
    <m/>
    <m/>
    <m/>
    <m/>
    <m/>
  </r>
  <r>
    <x v="2"/>
    <x v="0"/>
    <x v="100"/>
    <x v="53"/>
    <n v="128"/>
    <x v="1"/>
    <x v="0"/>
    <n v="35"/>
    <m/>
    <n v="0.3"/>
    <x v="0"/>
    <m/>
    <s v="N"/>
    <m/>
    <m/>
    <m/>
    <s v="N"/>
    <m/>
    <m/>
    <m/>
    <m/>
    <m/>
    <m/>
    <m/>
    <m/>
    <m/>
    <m/>
    <m/>
  </r>
  <r>
    <x v="2"/>
    <x v="0"/>
    <x v="100"/>
    <x v="53"/>
    <n v="128"/>
    <x v="1"/>
    <x v="0"/>
    <n v="47"/>
    <m/>
    <n v="0.88"/>
    <x v="0"/>
    <m/>
    <s v="N"/>
    <m/>
    <m/>
    <m/>
    <s v="N"/>
    <m/>
    <m/>
    <m/>
    <m/>
    <m/>
    <m/>
    <m/>
    <m/>
    <m/>
    <m/>
    <m/>
  </r>
  <r>
    <x v="2"/>
    <x v="0"/>
    <x v="100"/>
    <x v="53"/>
    <n v="128"/>
    <x v="1"/>
    <x v="0"/>
    <n v="33"/>
    <m/>
    <n v="0.28000000000000003"/>
    <x v="0"/>
    <m/>
    <s v="N"/>
    <m/>
    <m/>
    <m/>
    <s v="N"/>
    <m/>
    <m/>
    <m/>
    <m/>
    <m/>
    <m/>
    <m/>
    <m/>
    <m/>
    <m/>
    <m/>
  </r>
  <r>
    <x v="2"/>
    <x v="0"/>
    <x v="100"/>
    <x v="53"/>
    <n v="128"/>
    <x v="1"/>
    <x v="0"/>
    <n v="35"/>
    <m/>
    <n v="0.35"/>
    <x v="0"/>
    <m/>
    <s v="N"/>
    <m/>
    <m/>
    <m/>
    <s v="N"/>
    <m/>
    <m/>
    <m/>
    <m/>
    <m/>
    <m/>
    <m/>
    <m/>
    <m/>
    <m/>
    <m/>
  </r>
  <r>
    <x v="2"/>
    <x v="0"/>
    <x v="100"/>
    <x v="53"/>
    <n v="128"/>
    <x v="1"/>
    <x v="0"/>
    <n v="37"/>
    <m/>
    <n v="0.42"/>
    <x v="0"/>
    <m/>
    <s v="N"/>
    <m/>
    <m/>
    <m/>
    <s v="N"/>
    <m/>
    <m/>
    <m/>
    <m/>
    <m/>
    <m/>
    <m/>
    <m/>
    <m/>
    <m/>
    <m/>
  </r>
  <r>
    <x v="2"/>
    <x v="0"/>
    <x v="100"/>
    <x v="53"/>
    <n v="128"/>
    <x v="1"/>
    <x v="0"/>
    <n v="39"/>
    <m/>
    <n v="0.37"/>
    <x v="0"/>
    <m/>
    <s v="N"/>
    <m/>
    <m/>
    <m/>
    <s v="N"/>
    <m/>
    <m/>
    <m/>
    <m/>
    <m/>
    <m/>
    <m/>
    <m/>
    <m/>
    <m/>
    <m/>
  </r>
  <r>
    <x v="2"/>
    <x v="0"/>
    <x v="100"/>
    <x v="53"/>
    <n v="128"/>
    <x v="1"/>
    <x v="0"/>
    <n v="35"/>
    <m/>
    <n v="0.35"/>
    <x v="0"/>
    <m/>
    <s v="N"/>
    <m/>
    <m/>
    <m/>
    <s v="N"/>
    <m/>
    <m/>
    <m/>
    <m/>
    <m/>
    <m/>
    <m/>
    <m/>
    <m/>
    <m/>
    <m/>
  </r>
  <r>
    <x v="2"/>
    <x v="0"/>
    <x v="100"/>
    <x v="53"/>
    <n v="128"/>
    <x v="1"/>
    <x v="0"/>
    <n v="35"/>
    <m/>
    <n v="0.32"/>
    <x v="0"/>
    <m/>
    <s v="N"/>
    <m/>
    <m/>
    <m/>
    <s v="N"/>
    <m/>
    <m/>
    <m/>
    <m/>
    <m/>
    <m/>
    <m/>
    <m/>
    <m/>
    <m/>
    <m/>
  </r>
  <r>
    <x v="2"/>
    <x v="0"/>
    <x v="100"/>
    <x v="53"/>
    <n v="128"/>
    <x v="1"/>
    <x v="0"/>
    <n v="35"/>
    <m/>
    <n v="0.26"/>
    <x v="0"/>
    <m/>
    <s v="N"/>
    <m/>
    <m/>
    <m/>
    <s v="N"/>
    <m/>
    <m/>
    <m/>
    <m/>
    <m/>
    <m/>
    <m/>
    <m/>
    <m/>
    <m/>
    <m/>
  </r>
  <r>
    <x v="2"/>
    <x v="0"/>
    <x v="100"/>
    <x v="53"/>
    <n v="128"/>
    <x v="1"/>
    <x v="0"/>
    <n v="36"/>
    <m/>
    <n v="0.36"/>
    <x v="0"/>
    <m/>
    <s v="N"/>
    <m/>
    <m/>
    <m/>
    <s v="N"/>
    <m/>
    <m/>
    <m/>
    <m/>
    <m/>
    <m/>
    <m/>
    <m/>
    <m/>
    <m/>
    <m/>
  </r>
  <r>
    <x v="2"/>
    <x v="0"/>
    <x v="100"/>
    <x v="53"/>
    <n v="128"/>
    <x v="1"/>
    <x v="0"/>
    <n v="37"/>
    <m/>
    <n v="0.38"/>
    <x v="0"/>
    <m/>
    <s v="N"/>
    <m/>
    <m/>
    <m/>
    <s v="N"/>
    <m/>
    <m/>
    <m/>
    <m/>
    <m/>
    <m/>
    <m/>
    <m/>
    <m/>
    <m/>
    <m/>
  </r>
  <r>
    <x v="2"/>
    <x v="0"/>
    <x v="100"/>
    <x v="53"/>
    <n v="128"/>
    <x v="1"/>
    <x v="0"/>
    <n v="35"/>
    <m/>
    <n v="0.33"/>
    <x v="0"/>
    <m/>
    <s v="N"/>
    <m/>
    <m/>
    <m/>
    <s v="N"/>
    <m/>
    <m/>
    <m/>
    <m/>
    <m/>
    <m/>
    <m/>
    <m/>
    <m/>
    <m/>
    <m/>
  </r>
  <r>
    <x v="2"/>
    <x v="0"/>
    <x v="100"/>
    <x v="53"/>
    <n v="128"/>
    <x v="1"/>
    <x v="0"/>
    <n v="38"/>
    <m/>
    <n v="0.49"/>
    <x v="0"/>
    <m/>
    <s v="N"/>
    <m/>
    <m/>
    <m/>
    <s v="N"/>
    <m/>
    <m/>
    <m/>
    <m/>
    <m/>
    <m/>
    <m/>
    <m/>
    <m/>
    <m/>
    <m/>
  </r>
  <r>
    <x v="2"/>
    <x v="0"/>
    <x v="100"/>
    <x v="53"/>
    <n v="128"/>
    <x v="1"/>
    <x v="0"/>
    <n v="35"/>
    <m/>
    <n v="0.36"/>
    <x v="0"/>
    <m/>
    <s v="N"/>
    <m/>
    <m/>
    <m/>
    <s v="N"/>
    <m/>
    <m/>
    <m/>
    <m/>
    <m/>
    <m/>
    <m/>
    <m/>
    <m/>
    <m/>
    <m/>
  </r>
  <r>
    <x v="2"/>
    <x v="0"/>
    <x v="100"/>
    <x v="53"/>
    <n v="128"/>
    <x v="1"/>
    <x v="0"/>
    <n v="37"/>
    <m/>
    <n v="0.43"/>
    <x v="0"/>
    <m/>
    <s v="N"/>
    <m/>
    <m/>
    <m/>
    <s v="N"/>
    <m/>
    <m/>
    <m/>
    <m/>
    <m/>
    <m/>
    <m/>
    <m/>
    <m/>
    <m/>
    <m/>
  </r>
  <r>
    <x v="2"/>
    <x v="0"/>
    <x v="100"/>
    <x v="53"/>
    <n v="128"/>
    <x v="1"/>
    <x v="0"/>
    <n v="38"/>
    <m/>
    <n v="0.4"/>
    <x v="0"/>
    <m/>
    <s v="N"/>
    <m/>
    <m/>
    <m/>
    <s v="N"/>
    <m/>
    <m/>
    <m/>
    <m/>
    <m/>
    <m/>
    <m/>
    <m/>
    <m/>
    <m/>
    <m/>
  </r>
  <r>
    <x v="2"/>
    <x v="0"/>
    <x v="100"/>
    <x v="53"/>
    <n v="128"/>
    <x v="1"/>
    <x v="0"/>
    <n v="46"/>
    <m/>
    <n v="0.91"/>
    <x v="0"/>
    <m/>
    <s v="N"/>
    <m/>
    <m/>
    <m/>
    <s v="N"/>
    <m/>
    <m/>
    <m/>
    <m/>
    <m/>
    <m/>
    <m/>
    <m/>
    <m/>
    <m/>
    <m/>
  </r>
  <r>
    <x v="2"/>
    <x v="0"/>
    <x v="100"/>
    <x v="53"/>
    <n v="128"/>
    <x v="1"/>
    <x v="0"/>
    <n v="31"/>
    <m/>
    <n v="0.33"/>
    <x v="0"/>
    <m/>
    <s v="N"/>
    <m/>
    <m/>
    <m/>
    <s v="N"/>
    <m/>
    <m/>
    <m/>
    <m/>
    <m/>
    <m/>
    <m/>
    <m/>
    <m/>
    <m/>
    <m/>
  </r>
  <r>
    <x v="2"/>
    <x v="0"/>
    <x v="100"/>
    <x v="53"/>
    <n v="128"/>
    <x v="1"/>
    <x v="0"/>
    <n v="39"/>
    <m/>
    <n v="0.45"/>
    <x v="0"/>
    <m/>
    <s v="N"/>
    <m/>
    <m/>
    <m/>
    <s v="N"/>
    <m/>
    <m/>
    <m/>
    <m/>
    <m/>
    <m/>
    <m/>
    <m/>
    <m/>
    <m/>
    <m/>
  </r>
  <r>
    <x v="2"/>
    <x v="0"/>
    <x v="100"/>
    <x v="53"/>
    <n v="128"/>
    <x v="1"/>
    <x v="0"/>
    <n v="38"/>
    <m/>
    <n v="0.44"/>
    <x v="0"/>
    <m/>
    <s v="N"/>
    <m/>
    <m/>
    <m/>
    <s v="N"/>
    <m/>
    <m/>
    <m/>
    <m/>
    <m/>
    <m/>
    <m/>
    <m/>
    <m/>
    <m/>
    <m/>
  </r>
  <r>
    <x v="2"/>
    <x v="0"/>
    <x v="100"/>
    <x v="53"/>
    <n v="128"/>
    <x v="1"/>
    <x v="0"/>
    <n v="36"/>
    <m/>
    <n v="0.42"/>
    <x v="0"/>
    <m/>
    <s v="N"/>
    <m/>
    <m/>
    <m/>
    <s v="N"/>
    <m/>
    <m/>
    <m/>
    <m/>
    <m/>
    <m/>
    <m/>
    <m/>
    <m/>
    <m/>
    <m/>
  </r>
  <r>
    <x v="2"/>
    <x v="0"/>
    <x v="100"/>
    <x v="53"/>
    <n v="128"/>
    <x v="1"/>
    <x v="0"/>
    <n v="36"/>
    <m/>
    <n v="0.41"/>
    <x v="0"/>
    <m/>
    <s v="N"/>
    <m/>
    <m/>
    <m/>
    <s v="N"/>
    <m/>
    <m/>
    <m/>
    <m/>
    <m/>
    <m/>
    <m/>
    <m/>
    <m/>
    <m/>
    <m/>
  </r>
  <r>
    <x v="2"/>
    <x v="0"/>
    <x v="100"/>
    <x v="53"/>
    <n v="128"/>
    <x v="1"/>
    <x v="0"/>
    <n v="35"/>
    <m/>
    <n v="0.34"/>
    <x v="0"/>
    <m/>
    <s v="N"/>
    <m/>
    <m/>
    <m/>
    <s v="N"/>
    <m/>
    <m/>
    <m/>
    <m/>
    <m/>
    <m/>
    <m/>
    <m/>
    <m/>
    <m/>
    <m/>
  </r>
  <r>
    <x v="2"/>
    <x v="0"/>
    <x v="100"/>
    <x v="53"/>
    <n v="128"/>
    <x v="1"/>
    <x v="1"/>
    <n v="88"/>
    <m/>
    <n v="6.48"/>
    <x v="0"/>
    <m/>
    <s v="N"/>
    <m/>
    <m/>
    <m/>
    <s v="N"/>
    <m/>
    <m/>
    <m/>
    <m/>
    <m/>
    <m/>
    <m/>
    <m/>
    <m/>
    <m/>
    <m/>
  </r>
  <r>
    <x v="2"/>
    <x v="0"/>
    <x v="100"/>
    <x v="53"/>
    <n v="128"/>
    <x v="1"/>
    <x v="1"/>
    <n v="95"/>
    <m/>
    <n v="8.2899999999999991"/>
    <x v="0"/>
    <m/>
    <s v="N"/>
    <m/>
    <m/>
    <m/>
    <s v="N"/>
    <m/>
    <m/>
    <m/>
    <m/>
    <m/>
    <m/>
    <m/>
    <m/>
    <m/>
    <m/>
    <m/>
  </r>
  <r>
    <x v="2"/>
    <x v="0"/>
    <x v="100"/>
    <x v="53"/>
    <n v="128"/>
    <x v="1"/>
    <x v="1"/>
    <n v="90"/>
    <m/>
    <n v="6.31"/>
    <x v="0"/>
    <m/>
    <s v="N"/>
    <m/>
    <m/>
    <m/>
    <s v="N"/>
    <m/>
    <m/>
    <m/>
    <m/>
    <m/>
    <m/>
    <m/>
    <m/>
    <m/>
    <m/>
    <m/>
  </r>
  <r>
    <x v="2"/>
    <x v="0"/>
    <x v="100"/>
    <x v="53"/>
    <n v="128"/>
    <x v="1"/>
    <x v="1"/>
    <n v="100"/>
    <m/>
    <n v="8.3800000000000008"/>
    <x v="0"/>
    <m/>
    <s v="N"/>
    <m/>
    <m/>
    <m/>
    <s v="N"/>
    <m/>
    <m/>
    <m/>
    <m/>
    <m/>
    <m/>
    <m/>
    <m/>
    <m/>
    <m/>
    <m/>
  </r>
  <r>
    <x v="2"/>
    <x v="0"/>
    <x v="100"/>
    <x v="53"/>
    <n v="128"/>
    <x v="1"/>
    <x v="1"/>
    <n v="90"/>
    <m/>
    <n v="7.51"/>
    <x v="0"/>
    <m/>
    <s v="N"/>
    <m/>
    <m/>
    <m/>
    <s v="N"/>
    <m/>
    <m/>
    <m/>
    <m/>
    <m/>
    <m/>
    <m/>
    <m/>
    <m/>
    <m/>
    <m/>
  </r>
  <r>
    <x v="2"/>
    <x v="0"/>
    <x v="100"/>
    <x v="53"/>
    <n v="128"/>
    <x v="1"/>
    <x v="0"/>
    <n v="89"/>
    <m/>
    <n v="10.3"/>
    <x v="0"/>
    <m/>
    <s v="N"/>
    <m/>
    <m/>
    <m/>
    <s v="N"/>
    <m/>
    <m/>
    <m/>
    <m/>
    <m/>
    <m/>
    <m/>
    <m/>
    <m/>
    <m/>
    <m/>
  </r>
  <r>
    <x v="2"/>
    <x v="0"/>
    <x v="100"/>
    <x v="53"/>
    <n v="128"/>
    <x v="1"/>
    <x v="1"/>
    <n v="96"/>
    <m/>
    <n v="10.49"/>
    <x v="0"/>
    <m/>
    <s v="N"/>
    <m/>
    <m/>
    <m/>
    <s v="N"/>
    <m/>
    <m/>
    <m/>
    <m/>
    <m/>
    <m/>
    <m/>
    <m/>
    <m/>
    <m/>
    <m/>
  </r>
  <r>
    <x v="2"/>
    <x v="0"/>
    <x v="100"/>
    <x v="53"/>
    <n v="128"/>
    <x v="2"/>
    <x v="1"/>
    <n v="88"/>
    <m/>
    <n v="7.68"/>
    <x v="0"/>
    <m/>
    <s v="N"/>
    <m/>
    <m/>
    <s v="SJ24-F002"/>
    <s v="N"/>
    <m/>
    <m/>
    <m/>
    <m/>
    <m/>
    <m/>
    <m/>
    <m/>
    <m/>
    <m/>
    <s v="Time taken 12:21"/>
  </r>
  <r>
    <x v="2"/>
    <x v="0"/>
    <x v="124"/>
    <x v="77"/>
    <n v="129"/>
    <x v="1"/>
    <x v="0"/>
    <n v="35"/>
    <m/>
    <n v="0.31"/>
    <x v="0"/>
    <m/>
    <s v="N"/>
    <m/>
    <m/>
    <m/>
    <s v="N"/>
    <m/>
    <m/>
    <m/>
    <m/>
    <m/>
    <m/>
    <m/>
    <m/>
    <m/>
    <m/>
    <m/>
  </r>
  <r>
    <x v="2"/>
    <x v="0"/>
    <x v="124"/>
    <x v="77"/>
    <n v="129"/>
    <x v="1"/>
    <x v="0"/>
    <n v="37"/>
    <m/>
    <n v="0.41"/>
    <x v="0"/>
    <m/>
    <s v="N"/>
    <m/>
    <m/>
    <m/>
    <s v="N"/>
    <m/>
    <m/>
    <m/>
    <m/>
    <m/>
    <m/>
    <m/>
    <m/>
    <m/>
    <m/>
    <m/>
  </r>
  <r>
    <x v="2"/>
    <x v="0"/>
    <x v="124"/>
    <x v="77"/>
    <n v="129"/>
    <x v="1"/>
    <x v="0"/>
    <n v="37"/>
    <m/>
    <n v="0.45"/>
    <x v="0"/>
    <m/>
    <s v="N"/>
    <m/>
    <m/>
    <m/>
    <s v="N"/>
    <m/>
    <m/>
    <m/>
    <m/>
    <m/>
    <m/>
    <m/>
    <m/>
    <m/>
    <m/>
    <m/>
  </r>
  <r>
    <x v="2"/>
    <x v="0"/>
    <x v="124"/>
    <x v="77"/>
    <n v="129"/>
    <x v="1"/>
    <x v="0"/>
    <n v="34"/>
    <m/>
    <n v="0.27"/>
    <x v="0"/>
    <m/>
    <s v="N"/>
    <m/>
    <m/>
    <m/>
    <s v="N"/>
    <m/>
    <m/>
    <m/>
    <m/>
    <m/>
    <m/>
    <m/>
    <m/>
    <m/>
    <m/>
    <m/>
  </r>
  <r>
    <x v="2"/>
    <x v="0"/>
    <x v="124"/>
    <x v="77"/>
    <n v="129"/>
    <x v="1"/>
    <x v="0"/>
    <n v="35"/>
    <m/>
    <s v="NA"/>
    <x v="0"/>
    <m/>
    <s v="N"/>
    <m/>
    <m/>
    <m/>
    <s v="N"/>
    <m/>
    <m/>
    <m/>
    <m/>
    <m/>
    <m/>
    <m/>
    <m/>
    <m/>
    <m/>
    <m/>
  </r>
  <r>
    <x v="2"/>
    <x v="0"/>
    <x v="124"/>
    <x v="77"/>
    <n v="129"/>
    <x v="1"/>
    <x v="0"/>
    <n v="35"/>
    <m/>
    <n v="0.38"/>
    <x v="0"/>
    <m/>
    <s v="N"/>
    <m/>
    <m/>
    <m/>
    <s v="N"/>
    <m/>
    <m/>
    <m/>
    <m/>
    <m/>
    <m/>
    <m/>
    <m/>
    <m/>
    <m/>
    <m/>
  </r>
  <r>
    <x v="2"/>
    <x v="0"/>
    <x v="124"/>
    <x v="77"/>
    <n v="129"/>
    <x v="1"/>
    <x v="0"/>
    <n v="42"/>
    <m/>
    <n v="1.01"/>
    <x v="0"/>
    <m/>
    <s v="N"/>
    <m/>
    <m/>
    <m/>
    <s v="N"/>
    <m/>
    <m/>
    <m/>
    <m/>
    <m/>
    <m/>
    <m/>
    <m/>
    <m/>
    <m/>
    <s v="Recap"/>
  </r>
  <r>
    <x v="2"/>
    <x v="0"/>
    <x v="124"/>
    <x v="77"/>
    <n v="129"/>
    <x v="1"/>
    <x v="0"/>
    <n v="35"/>
    <m/>
    <n v="0.33"/>
    <x v="0"/>
    <m/>
    <s v="N"/>
    <m/>
    <m/>
    <m/>
    <s v="N"/>
    <m/>
    <m/>
    <m/>
    <m/>
    <m/>
    <m/>
    <m/>
    <m/>
    <m/>
    <m/>
    <m/>
  </r>
  <r>
    <x v="2"/>
    <x v="0"/>
    <x v="124"/>
    <x v="77"/>
    <n v="129"/>
    <x v="1"/>
    <x v="0"/>
    <n v="38"/>
    <m/>
    <n v="0.45"/>
    <x v="0"/>
    <m/>
    <s v="N"/>
    <m/>
    <m/>
    <m/>
    <s v="N"/>
    <m/>
    <m/>
    <m/>
    <m/>
    <m/>
    <m/>
    <m/>
    <m/>
    <m/>
    <m/>
    <m/>
  </r>
  <r>
    <x v="2"/>
    <x v="0"/>
    <x v="124"/>
    <x v="77"/>
    <n v="129"/>
    <x v="1"/>
    <x v="0"/>
    <n v="37"/>
    <m/>
    <n v="0.4"/>
    <x v="0"/>
    <m/>
    <s v="N"/>
    <m/>
    <m/>
    <m/>
    <s v="N"/>
    <m/>
    <m/>
    <m/>
    <m/>
    <m/>
    <m/>
    <m/>
    <m/>
    <m/>
    <m/>
    <m/>
  </r>
  <r>
    <x v="2"/>
    <x v="0"/>
    <x v="124"/>
    <x v="77"/>
    <n v="129"/>
    <x v="1"/>
    <x v="0"/>
    <n v="35"/>
    <m/>
    <n v="0.3"/>
    <x v="0"/>
    <m/>
    <s v="N"/>
    <m/>
    <m/>
    <m/>
    <s v="N"/>
    <m/>
    <m/>
    <m/>
    <m/>
    <m/>
    <m/>
    <m/>
    <m/>
    <m/>
    <m/>
    <s v="Recap"/>
  </r>
  <r>
    <x v="2"/>
    <x v="0"/>
    <x v="124"/>
    <x v="77"/>
    <n v="129"/>
    <x v="1"/>
    <x v="0"/>
    <n v="37"/>
    <m/>
    <n v="0.43"/>
    <x v="0"/>
    <m/>
    <s v="N"/>
    <m/>
    <m/>
    <m/>
    <s v="N"/>
    <m/>
    <m/>
    <m/>
    <m/>
    <m/>
    <m/>
    <m/>
    <m/>
    <m/>
    <m/>
    <m/>
  </r>
  <r>
    <x v="2"/>
    <x v="0"/>
    <x v="124"/>
    <x v="77"/>
    <n v="129"/>
    <x v="1"/>
    <x v="0"/>
    <n v="35"/>
    <m/>
    <n v="0.31"/>
    <x v="0"/>
    <m/>
    <s v="N"/>
    <m/>
    <m/>
    <m/>
    <s v="N"/>
    <m/>
    <m/>
    <m/>
    <m/>
    <m/>
    <m/>
    <m/>
    <m/>
    <m/>
    <m/>
    <m/>
  </r>
  <r>
    <x v="2"/>
    <x v="0"/>
    <x v="124"/>
    <x v="77"/>
    <n v="129"/>
    <x v="1"/>
    <x v="0"/>
    <n v="36"/>
    <m/>
    <n v="0.35"/>
    <x v="0"/>
    <m/>
    <s v="N"/>
    <m/>
    <m/>
    <m/>
    <s v="N"/>
    <m/>
    <m/>
    <m/>
    <m/>
    <m/>
    <m/>
    <m/>
    <m/>
    <m/>
    <m/>
    <m/>
  </r>
  <r>
    <x v="2"/>
    <x v="0"/>
    <x v="124"/>
    <x v="77"/>
    <n v="129"/>
    <x v="1"/>
    <x v="0"/>
    <n v="36"/>
    <m/>
    <n v="0.33"/>
    <x v="0"/>
    <m/>
    <s v="N"/>
    <m/>
    <m/>
    <m/>
    <s v="N"/>
    <m/>
    <m/>
    <m/>
    <m/>
    <m/>
    <m/>
    <m/>
    <m/>
    <m/>
    <m/>
    <m/>
  </r>
  <r>
    <x v="2"/>
    <x v="0"/>
    <x v="124"/>
    <x v="77"/>
    <n v="129"/>
    <x v="1"/>
    <x v="0"/>
    <n v="36"/>
    <m/>
    <n v="0.41"/>
    <x v="0"/>
    <m/>
    <s v="N"/>
    <m/>
    <m/>
    <m/>
    <s v="N"/>
    <m/>
    <m/>
    <m/>
    <m/>
    <m/>
    <m/>
    <m/>
    <m/>
    <m/>
    <m/>
    <m/>
  </r>
  <r>
    <x v="2"/>
    <x v="0"/>
    <x v="124"/>
    <x v="77"/>
    <n v="129"/>
    <x v="1"/>
    <x v="0"/>
    <n v="35"/>
    <m/>
    <n v="0.34"/>
    <x v="0"/>
    <m/>
    <s v="N"/>
    <m/>
    <m/>
    <m/>
    <s v="N"/>
    <m/>
    <m/>
    <m/>
    <m/>
    <m/>
    <m/>
    <m/>
    <m/>
    <m/>
    <m/>
    <m/>
  </r>
  <r>
    <x v="2"/>
    <x v="0"/>
    <x v="124"/>
    <x v="77"/>
    <n v="129"/>
    <x v="1"/>
    <x v="0"/>
    <n v="36"/>
    <m/>
    <n v="0.43"/>
    <x v="0"/>
    <m/>
    <s v="N"/>
    <m/>
    <m/>
    <m/>
    <s v="N"/>
    <m/>
    <m/>
    <m/>
    <m/>
    <m/>
    <m/>
    <m/>
    <m/>
    <m/>
    <m/>
    <m/>
  </r>
  <r>
    <x v="2"/>
    <x v="0"/>
    <x v="124"/>
    <x v="77"/>
    <n v="129"/>
    <x v="1"/>
    <x v="0"/>
    <n v="35"/>
    <m/>
    <n v="0.37"/>
    <x v="0"/>
    <m/>
    <s v="N"/>
    <m/>
    <m/>
    <m/>
    <s v="N"/>
    <m/>
    <m/>
    <m/>
    <m/>
    <m/>
    <m/>
    <m/>
    <m/>
    <m/>
    <m/>
    <m/>
  </r>
  <r>
    <x v="2"/>
    <x v="0"/>
    <x v="124"/>
    <x v="77"/>
    <n v="129"/>
    <x v="1"/>
    <x v="0"/>
    <n v="37"/>
    <m/>
    <n v="0.4"/>
    <x v="0"/>
    <m/>
    <s v="N"/>
    <m/>
    <m/>
    <m/>
    <s v="N"/>
    <m/>
    <m/>
    <m/>
    <m/>
    <m/>
    <m/>
    <m/>
    <m/>
    <m/>
    <m/>
    <m/>
  </r>
  <r>
    <x v="2"/>
    <x v="0"/>
    <x v="124"/>
    <x v="77"/>
    <n v="129"/>
    <x v="1"/>
    <x v="0"/>
    <n v="59"/>
    <m/>
    <n v="1.86"/>
    <x v="0"/>
    <m/>
    <s v="N"/>
    <m/>
    <m/>
    <m/>
    <s v="N"/>
    <m/>
    <m/>
    <m/>
    <m/>
    <m/>
    <m/>
    <m/>
    <m/>
    <m/>
    <m/>
    <m/>
  </r>
  <r>
    <x v="2"/>
    <x v="0"/>
    <x v="124"/>
    <x v="77"/>
    <n v="129"/>
    <x v="1"/>
    <x v="0"/>
    <n v="34"/>
    <m/>
    <n v="0.33"/>
    <x v="0"/>
    <m/>
    <s v="N"/>
    <m/>
    <m/>
    <m/>
    <s v="N"/>
    <m/>
    <m/>
    <m/>
    <m/>
    <m/>
    <m/>
    <m/>
    <m/>
    <m/>
    <m/>
    <m/>
  </r>
  <r>
    <x v="2"/>
    <x v="0"/>
    <x v="124"/>
    <x v="77"/>
    <n v="129"/>
    <x v="1"/>
    <x v="0"/>
    <n v="35"/>
    <m/>
    <n v="0.35"/>
    <x v="0"/>
    <m/>
    <s v="N"/>
    <m/>
    <m/>
    <m/>
    <s v="N"/>
    <m/>
    <m/>
    <m/>
    <m/>
    <m/>
    <m/>
    <m/>
    <m/>
    <m/>
    <m/>
    <m/>
  </r>
  <r>
    <x v="2"/>
    <x v="0"/>
    <x v="124"/>
    <x v="77"/>
    <n v="129"/>
    <x v="1"/>
    <x v="0"/>
    <n v="38"/>
    <m/>
    <n v="0.38"/>
    <x v="0"/>
    <m/>
    <s v="N"/>
    <m/>
    <m/>
    <m/>
    <s v="N"/>
    <m/>
    <m/>
    <m/>
    <m/>
    <m/>
    <m/>
    <m/>
    <m/>
    <m/>
    <m/>
    <m/>
  </r>
  <r>
    <x v="2"/>
    <x v="0"/>
    <x v="124"/>
    <x v="77"/>
    <n v="129"/>
    <x v="1"/>
    <x v="0"/>
    <n v="35"/>
    <m/>
    <n v="0.34"/>
    <x v="0"/>
    <m/>
    <s v="N"/>
    <m/>
    <m/>
    <m/>
    <s v="N"/>
    <m/>
    <m/>
    <m/>
    <m/>
    <m/>
    <m/>
    <m/>
    <m/>
    <m/>
    <m/>
    <m/>
  </r>
  <r>
    <x v="2"/>
    <x v="0"/>
    <x v="124"/>
    <x v="77"/>
    <n v="129"/>
    <x v="1"/>
    <x v="0"/>
    <n v="38"/>
    <m/>
    <n v="0.45"/>
    <x v="0"/>
    <m/>
    <s v="N"/>
    <m/>
    <m/>
    <m/>
    <s v="N"/>
    <m/>
    <m/>
    <m/>
    <m/>
    <m/>
    <m/>
    <m/>
    <m/>
    <m/>
    <m/>
    <m/>
  </r>
  <r>
    <x v="2"/>
    <x v="0"/>
    <x v="124"/>
    <x v="77"/>
    <n v="129"/>
    <x v="1"/>
    <x v="0"/>
    <n v="35"/>
    <m/>
    <n v="0.37"/>
    <x v="0"/>
    <m/>
    <s v="N"/>
    <m/>
    <m/>
    <m/>
    <s v="N"/>
    <m/>
    <m/>
    <m/>
    <m/>
    <m/>
    <m/>
    <m/>
    <m/>
    <m/>
    <m/>
    <m/>
  </r>
  <r>
    <x v="2"/>
    <x v="0"/>
    <x v="124"/>
    <x v="77"/>
    <n v="129"/>
    <x v="1"/>
    <x v="0"/>
    <n v="34"/>
    <m/>
    <n v="0.28999999999999998"/>
    <x v="0"/>
    <m/>
    <s v="N"/>
    <m/>
    <m/>
    <m/>
    <s v="N"/>
    <m/>
    <m/>
    <m/>
    <m/>
    <m/>
    <m/>
    <m/>
    <m/>
    <m/>
    <m/>
    <m/>
  </r>
  <r>
    <x v="2"/>
    <x v="0"/>
    <x v="124"/>
    <x v="77"/>
    <n v="129"/>
    <x v="1"/>
    <x v="0"/>
    <n v="38"/>
    <m/>
    <n v="0.53"/>
    <x v="0"/>
    <m/>
    <s v="N"/>
    <m/>
    <m/>
    <m/>
    <s v="N"/>
    <m/>
    <m/>
    <m/>
    <m/>
    <m/>
    <m/>
    <m/>
    <m/>
    <m/>
    <m/>
    <m/>
  </r>
  <r>
    <x v="2"/>
    <x v="0"/>
    <x v="124"/>
    <x v="77"/>
    <n v="129"/>
    <x v="1"/>
    <x v="0"/>
    <n v="35"/>
    <m/>
    <n v="0.31"/>
    <x v="0"/>
    <m/>
    <s v="N"/>
    <m/>
    <m/>
    <m/>
    <s v="N"/>
    <m/>
    <m/>
    <m/>
    <m/>
    <m/>
    <m/>
    <m/>
    <m/>
    <m/>
    <m/>
    <m/>
  </r>
  <r>
    <x v="2"/>
    <x v="0"/>
    <x v="124"/>
    <x v="77"/>
    <n v="129"/>
    <x v="1"/>
    <x v="0"/>
    <n v="69"/>
    <m/>
    <n v="3.45"/>
    <x v="0"/>
    <m/>
    <s v="N"/>
    <m/>
    <m/>
    <m/>
    <s v="N"/>
    <m/>
    <m/>
    <m/>
    <m/>
    <m/>
    <m/>
    <m/>
    <m/>
    <m/>
    <m/>
    <m/>
  </r>
  <r>
    <x v="2"/>
    <x v="0"/>
    <x v="124"/>
    <x v="77"/>
    <n v="129"/>
    <x v="1"/>
    <x v="1"/>
    <n v="81"/>
    <m/>
    <n v="5"/>
    <x v="0"/>
    <m/>
    <s v="N"/>
    <m/>
    <m/>
    <m/>
    <s v="N"/>
    <m/>
    <m/>
    <m/>
    <m/>
    <m/>
    <m/>
    <m/>
    <m/>
    <m/>
    <m/>
    <m/>
  </r>
  <r>
    <x v="2"/>
    <x v="0"/>
    <x v="124"/>
    <x v="77"/>
    <n v="129"/>
    <x v="1"/>
    <x v="1"/>
    <n v="101"/>
    <m/>
    <n v="10.89"/>
    <x v="0"/>
    <m/>
    <s v="N"/>
    <m/>
    <m/>
    <m/>
    <s v="N"/>
    <m/>
    <m/>
    <m/>
    <m/>
    <m/>
    <m/>
    <m/>
    <m/>
    <m/>
    <m/>
    <m/>
  </r>
  <r>
    <x v="2"/>
    <x v="0"/>
    <x v="124"/>
    <x v="77"/>
    <n v="129"/>
    <x v="1"/>
    <x v="1"/>
    <n v="82"/>
    <m/>
    <n v="5.52"/>
    <x v="0"/>
    <m/>
    <s v="N"/>
    <m/>
    <m/>
    <m/>
    <s v="N"/>
    <m/>
    <m/>
    <m/>
    <m/>
    <m/>
    <m/>
    <m/>
    <m/>
    <m/>
    <m/>
    <m/>
  </r>
  <r>
    <x v="2"/>
    <x v="0"/>
    <x v="124"/>
    <x v="77"/>
    <n v="129"/>
    <x v="1"/>
    <x v="1"/>
    <n v="89"/>
    <m/>
    <n v="7.9"/>
    <x v="0"/>
    <m/>
    <s v="N"/>
    <m/>
    <m/>
    <m/>
    <s v="N"/>
    <m/>
    <m/>
    <m/>
    <m/>
    <m/>
    <m/>
    <m/>
    <m/>
    <m/>
    <m/>
    <m/>
  </r>
  <r>
    <x v="2"/>
    <x v="0"/>
    <x v="124"/>
    <x v="77"/>
    <n v="129"/>
    <x v="1"/>
    <x v="1"/>
    <n v="99"/>
    <m/>
    <n v="10.9"/>
    <x v="0"/>
    <m/>
    <s v="N"/>
    <m/>
    <m/>
    <m/>
    <s v="N"/>
    <m/>
    <m/>
    <m/>
    <m/>
    <m/>
    <m/>
    <m/>
    <m/>
    <m/>
    <m/>
    <m/>
  </r>
  <r>
    <x v="2"/>
    <x v="0"/>
    <x v="124"/>
    <x v="77"/>
    <n v="129"/>
    <x v="1"/>
    <x v="1"/>
    <n v="92"/>
    <m/>
    <n v="7.86"/>
    <x v="0"/>
    <m/>
    <s v="N"/>
    <m/>
    <m/>
    <m/>
    <s v="N"/>
    <m/>
    <m/>
    <m/>
    <m/>
    <m/>
    <m/>
    <m/>
    <m/>
    <m/>
    <m/>
    <m/>
  </r>
  <r>
    <x v="2"/>
    <x v="0"/>
    <x v="124"/>
    <x v="77"/>
    <n v="129"/>
    <x v="1"/>
    <x v="1"/>
    <n v="99"/>
    <m/>
    <n v="10.33"/>
    <x v="0"/>
    <m/>
    <s v="N"/>
    <m/>
    <m/>
    <m/>
    <s v="N"/>
    <m/>
    <m/>
    <m/>
    <m/>
    <m/>
    <m/>
    <m/>
    <m/>
    <m/>
    <m/>
    <m/>
  </r>
  <r>
    <x v="2"/>
    <x v="0"/>
    <x v="124"/>
    <x v="77"/>
    <n v="129"/>
    <x v="1"/>
    <x v="1"/>
    <n v="100"/>
    <m/>
    <n v="10.73"/>
    <x v="0"/>
    <m/>
    <s v="N"/>
    <m/>
    <m/>
    <m/>
    <s v="N"/>
    <m/>
    <m/>
    <m/>
    <m/>
    <m/>
    <m/>
    <m/>
    <m/>
    <m/>
    <m/>
    <m/>
  </r>
  <r>
    <x v="2"/>
    <x v="0"/>
    <x v="125"/>
    <x v="78"/>
    <n v="130"/>
    <x v="1"/>
    <x v="0"/>
    <n v="35"/>
    <m/>
    <n v="0.36"/>
    <x v="0"/>
    <m/>
    <s v="N"/>
    <m/>
    <m/>
    <m/>
    <s v="N"/>
    <m/>
    <m/>
    <m/>
    <m/>
    <m/>
    <m/>
    <m/>
    <m/>
    <m/>
    <m/>
    <m/>
  </r>
  <r>
    <x v="2"/>
    <x v="0"/>
    <x v="125"/>
    <x v="78"/>
    <n v="130"/>
    <x v="1"/>
    <x v="0"/>
    <n v="35"/>
    <m/>
    <n v="0.37"/>
    <x v="0"/>
    <m/>
    <s v="N"/>
    <m/>
    <m/>
    <m/>
    <s v="N"/>
    <m/>
    <m/>
    <m/>
    <m/>
    <m/>
    <m/>
    <m/>
    <m/>
    <m/>
    <m/>
    <m/>
  </r>
  <r>
    <x v="2"/>
    <x v="0"/>
    <x v="125"/>
    <x v="78"/>
    <n v="130"/>
    <x v="1"/>
    <x v="0"/>
    <n v="34"/>
    <m/>
    <n v="0.23"/>
    <x v="0"/>
    <m/>
    <s v="N"/>
    <m/>
    <m/>
    <m/>
    <s v="N"/>
    <m/>
    <m/>
    <m/>
    <m/>
    <m/>
    <m/>
    <m/>
    <m/>
    <m/>
    <m/>
    <m/>
  </r>
  <r>
    <x v="2"/>
    <x v="0"/>
    <x v="125"/>
    <x v="78"/>
    <n v="130"/>
    <x v="1"/>
    <x v="0"/>
    <n v="37"/>
    <m/>
    <n v="0.28000000000000003"/>
    <x v="0"/>
    <m/>
    <s v="N"/>
    <m/>
    <m/>
    <m/>
    <s v="N"/>
    <m/>
    <m/>
    <m/>
    <m/>
    <m/>
    <m/>
    <m/>
    <m/>
    <m/>
    <m/>
    <m/>
  </r>
  <r>
    <x v="2"/>
    <x v="0"/>
    <x v="125"/>
    <x v="78"/>
    <n v="130"/>
    <x v="1"/>
    <x v="0"/>
    <n v="39"/>
    <m/>
    <n v="0.39"/>
    <x v="0"/>
    <m/>
    <s v="N"/>
    <m/>
    <m/>
    <m/>
    <s v="N"/>
    <m/>
    <m/>
    <m/>
    <m/>
    <m/>
    <m/>
    <m/>
    <m/>
    <m/>
    <m/>
    <m/>
  </r>
  <r>
    <x v="2"/>
    <x v="0"/>
    <x v="125"/>
    <x v="78"/>
    <n v="130"/>
    <x v="1"/>
    <x v="0"/>
    <n v="35"/>
    <m/>
    <n v="0.33"/>
    <x v="0"/>
    <m/>
    <s v="N"/>
    <m/>
    <m/>
    <m/>
    <s v="N"/>
    <m/>
    <m/>
    <m/>
    <m/>
    <m/>
    <m/>
    <m/>
    <m/>
    <m/>
    <m/>
    <m/>
  </r>
  <r>
    <x v="2"/>
    <x v="0"/>
    <x v="125"/>
    <x v="78"/>
    <n v="130"/>
    <x v="1"/>
    <x v="0"/>
    <n v="34"/>
    <m/>
    <n v="0.37"/>
    <x v="0"/>
    <m/>
    <s v="N"/>
    <m/>
    <m/>
    <m/>
    <s v="N"/>
    <m/>
    <m/>
    <m/>
    <m/>
    <m/>
    <m/>
    <m/>
    <m/>
    <m/>
    <m/>
    <m/>
  </r>
  <r>
    <x v="2"/>
    <x v="0"/>
    <x v="125"/>
    <x v="78"/>
    <n v="130"/>
    <x v="1"/>
    <x v="0"/>
    <n v="37"/>
    <m/>
    <n v="0.44"/>
    <x v="0"/>
    <m/>
    <s v="N"/>
    <m/>
    <m/>
    <m/>
    <s v="N"/>
    <m/>
    <m/>
    <m/>
    <m/>
    <m/>
    <m/>
    <m/>
    <m/>
    <m/>
    <m/>
    <m/>
  </r>
  <r>
    <x v="2"/>
    <x v="0"/>
    <x v="125"/>
    <x v="78"/>
    <n v="130"/>
    <x v="1"/>
    <x v="0"/>
    <n v="34"/>
    <m/>
    <n v="0.28000000000000003"/>
    <x v="0"/>
    <m/>
    <s v="N"/>
    <m/>
    <m/>
    <m/>
    <s v="N"/>
    <m/>
    <m/>
    <m/>
    <m/>
    <m/>
    <m/>
    <m/>
    <m/>
    <m/>
    <m/>
    <m/>
  </r>
  <r>
    <x v="2"/>
    <x v="0"/>
    <x v="125"/>
    <x v="78"/>
    <n v="130"/>
    <x v="1"/>
    <x v="0"/>
    <n v="35"/>
    <m/>
    <n v="0.37"/>
    <x v="0"/>
    <m/>
    <s v="N"/>
    <m/>
    <m/>
    <m/>
    <s v="N"/>
    <m/>
    <m/>
    <m/>
    <m/>
    <m/>
    <m/>
    <m/>
    <m/>
    <m/>
    <m/>
    <m/>
  </r>
  <r>
    <x v="2"/>
    <x v="0"/>
    <x v="125"/>
    <x v="78"/>
    <n v="130"/>
    <x v="1"/>
    <x v="0"/>
    <n v="38"/>
    <m/>
    <n v="0.41"/>
    <x v="0"/>
    <m/>
    <s v="N"/>
    <m/>
    <m/>
    <m/>
    <s v="N"/>
    <m/>
    <m/>
    <m/>
    <m/>
    <m/>
    <m/>
    <m/>
    <m/>
    <m/>
    <m/>
    <m/>
  </r>
  <r>
    <x v="2"/>
    <x v="0"/>
    <x v="125"/>
    <x v="78"/>
    <n v="130"/>
    <x v="1"/>
    <x v="0"/>
    <n v="37"/>
    <m/>
    <n v="0.53"/>
    <x v="0"/>
    <m/>
    <s v="N"/>
    <m/>
    <m/>
    <m/>
    <s v="N"/>
    <m/>
    <m/>
    <m/>
    <m/>
    <m/>
    <m/>
    <m/>
    <m/>
    <m/>
    <m/>
    <m/>
  </r>
  <r>
    <x v="2"/>
    <x v="0"/>
    <x v="125"/>
    <x v="78"/>
    <n v="130"/>
    <x v="1"/>
    <x v="0"/>
    <n v="43"/>
    <m/>
    <n v="0.73"/>
    <x v="0"/>
    <m/>
    <s v="N"/>
    <m/>
    <m/>
    <m/>
    <s v="N"/>
    <m/>
    <m/>
    <m/>
    <m/>
    <m/>
    <m/>
    <m/>
    <m/>
    <m/>
    <m/>
    <m/>
  </r>
  <r>
    <x v="2"/>
    <x v="0"/>
    <x v="125"/>
    <x v="78"/>
    <n v="130"/>
    <x v="1"/>
    <x v="0"/>
    <n v="35"/>
    <m/>
    <n v="0.35"/>
    <x v="0"/>
    <m/>
    <s v="N"/>
    <m/>
    <m/>
    <m/>
    <s v="N"/>
    <m/>
    <m/>
    <m/>
    <m/>
    <m/>
    <m/>
    <m/>
    <m/>
    <m/>
    <m/>
    <m/>
  </r>
  <r>
    <x v="2"/>
    <x v="0"/>
    <x v="125"/>
    <x v="78"/>
    <n v="130"/>
    <x v="1"/>
    <x v="0"/>
    <n v="35"/>
    <m/>
    <n v="0.35"/>
    <x v="0"/>
    <m/>
    <s v="N"/>
    <m/>
    <m/>
    <m/>
    <s v="N"/>
    <m/>
    <m/>
    <m/>
    <m/>
    <m/>
    <m/>
    <m/>
    <m/>
    <m/>
    <m/>
    <m/>
  </r>
  <r>
    <x v="2"/>
    <x v="0"/>
    <x v="125"/>
    <x v="78"/>
    <n v="130"/>
    <x v="1"/>
    <x v="0"/>
    <n v="35"/>
    <m/>
    <n v="0.44"/>
    <x v="0"/>
    <m/>
    <s v="N"/>
    <m/>
    <m/>
    <m/>
    <s v="N"/>
    <m/>
    <m/>
    <m/>
    <m/>
    <m/>
    <m/>
    <m/>
    <m/>
    <m/>
    <m/>
    <m/>
  </r>
  <r>
    <x v="2"/>
    <x v="0"/>
    <x v="125"/>
    <x v="78"/>
    <n v="130"/>
    <x v="1"/>
    <x v="0"/>
    <n v="32"/>
    <m/>
    <n v="0.3"/>
    <x v="0"/>
    <m/>
    <s v="N"/>
    <m/>
    <m/>
    <m/>
    <s v="N"/>
    <m/>
    <m/>
    <m/>
    <m/>
    <m/>
    <m/>
    <m/>
    <m/>
    <m/>
    <m/>
    <m/>
  </r>
  <r>
    <x v="2"/>
    <x v="0"/>
    <x v="125"/>
    <x v="78"/>
    <n v="130"/>
    <x v="1"/>
    <x v="0"/>
    <n v="45"/>
    <m/>
    <n v="0.57999999999999996"/>
    <x v="0"/>
    <m/>
    <s v="N"/>
    <m/>
    <m/>
    <m/>
    <s v="N"/>
    <m/>
    <m/>
    <m/>
    <m/>
    <m/>
    <m/>
    <m/>
    <m/>
    <m/>
    <m/>
    <m/>
  </r>
  <r>
    <x v="2"/>
    <x v="0"/>
    <x v="125"/>
    <x v="78"/>
    <n v="130"/>
    <x v="1"/>
    <x v="0"/>
    <n v="39"/>
    <m/>
    <n v="0.42"/>
    <x v="0"/>
    <m/>
    <s v="N"/>
    <m/>
    <m/>
    <m/>
    <s v="N"/>
    <m/>
    <m/>
    <m/>
    <m/>
    <m/>
    <m/>
    <m/>
    <m/>
    <m/>
    <m/>
    <m/>
  </r>
  <r>
    <x v="2"/>
    <x v="0"/>
    <x v="125"/>
    <x v="78"/>
    <n v="130"/>
    <x v="1"/>
    <x v="0"/>
    <n v="40"/>
    <m/>
    <n v="0.34"/>
    <x v="0"/>
    <m/>
    <s v="N"/>
    <m/>
    <m/>
    <m/>
    <s v="N"/>
    <m/>
    <m/>
    <m/>
    <m/>
    <m/>
    <m/>
    <m/>
    <m/>
    <m/>
    <m/>
    <m/>
  </r>
  <r>
    <x v="2"/>
    <x v="0"/>
    <x v="125"/>
    <x v="78"/>
    <n v="130"/>
    <x v="1"/>
    <x v="0"/>
    <n v="38"/>
    <m/>
    <n v="0.45"/>
    <x v="0"/>
    <m/>
    <s v="N"/>
    <m/>
    <m/>
    <m/>
    <s v="N"/>
    <m/>
    <m/>
    <m/>
    <m/>
    <m/>
    <m/>
    <m/>
    <m/>
    <m/>
    <m/>
    <m/>
  </r>
  <r>
    <x v="2"/>
    <x v="0"/>
    <x v="125"/>
    <x v="78"/>
    <n v="130"/>
    <x v="1"/>
    <x v="0"/>
    <n v="40"/>
    <m/>
    <n v="0.49"/>
    <x v="0"/>
    <m/>
    <s v="N"/>
    <m/>
    <m/>
    <m/>
    <s v="N"/>
    <m/>
    <m/>
    <m/>
    <m/>
    <m/>
    <m/>
    <m/>
    <m/>
    <m/>
    <m/>
    <m/>
  </r>
  <r>
    <x v="2"/>
    <x v="0"/>
    <x v="125"/>
    <x v="78"/>
    <n v="130"/>
    <x v="1"/>
    <x v="0"/>
    <n v="32"/>
    <m/>
    <n v="0.36"/>
    <x v="0"/>
    <m/>
    <s v="N"/>
    <m/>
    <m/>
    <m/>
    <s v="N"/>
    <m/>
    <m/>
    <m/>
    <m/>
    <m/>
    <m/>
    <m/>
    <m/>
    <m/>
    <m/>
    <m/>
  </r>
  <r>
    <x v="2"/>
    <x v="0"/>
    <x v="125"/>
    <x v="78"/>
    <n v="130"/>
    <x v="1"/>
    <x v="0"/>
    <n v="37"/>
    <m/>
    <n v="0.43"/>
    <x v="0"/>
    <m/>
    <s v="N"/>
    <m/>
    <m/>
    <m/>
    <s v="N"/>
    <m/>
    <m/>
    <m/>
    <m/>
    <m/>
    <m/>
    <m/>
    <m/>
    <m/>
    <m/>
    <m/>
  </r>
  <r>
    <x v="2"/>
    <x v="0"/>
    <x v="125"/>
    <x v="78"/>
    <n v="130"/>
    <x v="1"/>
    <x v="0"/>
    <n v="31"/>
    <m/>
    <n v="0.28000000000000003"/>
    <x v="0"/>
    <m/>
    <s v="N"/>
    <m/>
    <m/>
    <m/>
    <s v="N"/>
    <m/>
    <m/>
    <m/>
    <m/>
    <m/>
    <m/>
    <m/>
    <m/>
    <m/>
    <m/>
    <m/>
  </r>
  <r>
    <x v="2"/>
    <x v="0"/>
    <x v="125"/>
    <x v="78"/>
    <n v="130"/>
    <x v="1"/>
    <x v="0"/>
    <n v="36"/>
    <m/>
    <n v="0.42"/>
    <x v="0"/>
    <m/>
    <s v="N"/>
    <m/>
    <m/>
    <m/>
    <s v="N"/>
    <m/>
    <m/>
    <m/>
    <m/>
    <m/>
    <m/>
    <m/>
    <m/>
    <m/>
    <m/>
    <m/>
  </r>
  <r>
    <x v="2"/>
    <x v="0"/>
    <x v="125"/>
    <x v="78"/>
    <n v="130"/>
    <x v="1"/>
    <x v="0"/>
    <n v="35"/>
    <m/>
    <n v="0.4"/>
    <x v="0"/>
    <m/>
    <s v="N"/>
    <m/>
    <m/>
    <m/>
    <s v="N"/>
    <m/>
    <m/>
    <m/>
    <m/>
    <m/>
    <m/>
    <m/>
    <m/>
    <m/>
    <m/>
    <m/>
  </r>
  <r>
    <x v="2"/>
    <x v="0"/>
    <x v="125"/>
    <x v="78"/>
    <n v="130"/>
    <x v="1"/>
    <x v="0"/>
    <n v="35"/>
    <m/>
    <n v="0.35"/>
    <x v="0"/>
    <m/>
    <s v="N"/>
    <m/>
    <m/>
    <m/>
    <s v="N"/>
    <m/>
    <m/>
    <m/>
    <m/>
    <m/>
    <m/>
    <m/>
    <m/>
    <m/>
    <m/>
    <m/>
  </r>
  <r>
    <x v="2"/>
    <x v="0"/>
    <x v="125"/>
    <x v="78"/>
    <n v="130"/>
    <x v="1"/>
    <x v="0"/>
    <n v="34"/>
    <m/>
    <n v="0.31"/>
    <x v="0"/>
    <m/>
    <s v="N"/>
    <m/>
    <m/>
    <m/>
    <s v="N"/>
    <m/>
    <m/>
    <m/>
    <m/>
    <m/>
    <m/>
    <m/>
    <m/>
    <m/>
    <m/>
    <m/>
  </r>
  <r>
    <x v="2"/>
    <x v="0"/>
    <x v="125"/>
    <x v="78"/>
    <n v="130"/>
    <x v="1"/>
    <x v="1"/>
    <n v="105"/>
    <m/>
    <n v="10.54"/>
    <x v="0"/>
    <m/>
    <s v="N"/>
    <m/>
    <m/>
    <s v="SJ24-F003"/>
    <s v="N"/>
    <m/>
    <m/>
    <m/>
    <m/>
    <m/>
    <m/>
    <m/>
    <m/>
    <m/>
    <m/>
    <s v="Time taken 11:02"/>
  </r>
  <r>
    <x v="2"/>
    <x v="0"/>
    <x v="125"/>
    <x v="78"/>
    <n v="130"/>
    <x v="1"/>
    <x v="1"/>
    <n v="111"/>
    <m/>
    <n v="12.58"/>
    <x v="0"/>
    <m/>
    <s v="N"/>
    <m/>
    <m/>
    <m/>
    <s v="N"/>
    <m/>
    <m/>
    <m/>
    <m/>
    <m/>
    <m/>
    <m/>
    <m/>
    <m/>
    <m/>
    <m/>
  </r>
  <r>
    <x v="2"/>
    <x v="0"/>
    <x v="126"/>
    <x v="79"/>
    <n v="131"/>
    <x v="1"/>
    <x v="0"/>
    <n v="30"/>
    <m/>
    <n v="0.23"/>
    <x v="0"/>
    <m/>
    <s v="N"/>
    <m/>
    <m/>
    <m/>
    <s v="N"/>
    <m/>
    <m/>
    <m/>
    <m/>
    <m/>
    <m/>
    <m/>
    <m/>
    <m/>
    <m/>
    <m/>
  </r>
  <r>
    <x v="2"/>
    <x v="0"/>
    <x v="126"/>
    <x v="79"/>
    <n v="131"/>
    <x v="1"/>
    <x v="0"/>
    <n v="35"/>
    <m/>
    <n v="0.32"/>
    <x v="0"/>
    <m/>
    <s v="N"/>
    <m/>
    <m/>
    <m/>
    <s v="N"/>
    <m/>
    <m/>
    <m/>
    <m/>
    <m/>
    <m/>
    <m/>
    <m/>
    <m/>
    <m/>
    <m/>
  </r>
  <r>
    <x v="2"/>
    <x v="0"/>
    <x v="126"/>
    <x v="79"/>
    <n v="131"/>
    <x v="1"/>
    <x v="0"/>
    <n v="38"/>
    <m/>
    <n v="0.36"/>
    <x v="0"/>
    <m/>
    <s v="N"/>
    <m/>
    <m/>
    <m/>
    <s v="N"/>
    <m/>
    <m/>
    <m/>
    <m/>
    <m/>
    <m/>
    <m/>
    <m/>
    <m/>
    <m/>
    <m/>
  </r>
  <r>
    <x v="2"/>
    <x v="0"/>
    <x v="126"/>
    <x v="79"/>
    <n v="131"/>
    <x v="1"/>
    <x v="0"/>
    <n v="35"/>
    <m/>
    <n v="0.32"/>
    <x v="0"/>
    <m/>
    <s v="N"/>
    <m/>
    <m/>
    <m/>
    <s v="N"/>
    <m/>
    <m/>
    <m/>
    <m/>
    <m/>
    <m/>
    <m/>
    <m/>
    <m/>
    <m/>
    <m/>
  </r>
  <r>
    <x v="2"/>
    <x v="0"/>
    <x v="126"/>
    <x v="79"/>
    <n v="131"/>
    <x v="1"/>
    <x v="0"/>
    <n v="37"/>
    <m/>
    <n v="0.4"/>
    <x v="0"/>
    <m/>
    <s v="N"/>
    <m/>
    <m/>
    <m/>
    <s v="N"/>
    <m/>
    <m/>
    <m/>
    <m/>
    <m/>
    <m/>
    <m/>
    <m/>
    <m/>
    <m/>
    <m/>
  </r>
  <r>
    <x v="2"/>
    <x v="0"/>
    <x v="126"/>
    <x v="79"/>
    <n v="131"/>
    <x v="1"/>
    <x v="0"/>
    <n v="35"/>
    <m/>
    <n v="0.39"/>
    <x v="0"/>
    <m/>
    <s v="N"/>
    <m/>
    <m/>
    <m/>
    <s v="N"/>
    <m/>
    <m/>
    <m/>
    <m/>
    <m/>
    <m/>
    <m/>
    <m/>
    <m/>
    <m/>
    <m/>
  </r>
  <r>
    <x v="2"/>
    <x v="0"/>
    <x v="126"/>
    <x v="79"/>
    <n v="131"/>
    <x v="1"/>
    <x v="0"/>
    <n v="40"/>
    <m/>
    <n v="0.48"/>
    <x v="0"/>
    <m/>
    <s v="N"/>
    <m/>
    <m/>
    <m/>
    <s v="N"/>
    <m/>
    <m/>
    <m/>
    <m/>
    <m/>
    <m/>
    <m/>
    <m/>
    <m/>
    <m/>
    <m/>
  </r>
  <r>
    <x v="2"/>
    <x v="0"/>
    <x v="126"/>
    <x v="79"/>
    <n v="131"/>
    <x v="1"/>
    <x v="0"/>
    <n v="40"/>
    <m/>
    <n v="0.4"/>
    <x v="0"/>
    <m/>
    <s v="N"/>
    <m/>
    <m/>
    <m/>
    <s v="N"/>
    <m/>
    <m/>
    <m/>
    <m/>
    <m/>
    <m/>
    <m/>
    <m/>
    <m/>
    <m/>
    <m/>
  </r>
  <r>
    <x v="2"/>
    <x v="0"/>
    <x v="126"/>
    <x v="79"/>
    <n v="131"/>
    <x v="1"/>
    <x v="0"/>
    <n v="35"/>
    <m/>
    <n v="0.4"/>
    <x v="0"/>
    <m/>
    <s v="N"/>
    <m/>
    <m/>
    <m/>
    <s v="N"/>
    <m/>
    <m/>
    <m/>
    <m/>
    <m/>
    <m/>
    <m/>
    <m/>
    <m/>
    <m/>
    <m/>
  </r>
  <r>
    <x v="2"/>
    <x v="0"/>
    <x v="126"/>
    <x v="79"/>
    <n v="131"/>
    <x v="1"/>
    <x v="0"/>
    <n v="36"/>
    <m/>
    <n v="0.45"/>
    <x v="0"/>
    <m/>
    <s v="N"/>
    <m/>
    <m/>
    <m/>
    <s v="N"/>
    <m/>
    <m/>
    <m/>
    <m/>
    <m/>
    <m/>
    <m/>
    <m/>
    <m/>
    <m/>
    <m/>
  </r>
  <r>
    <x v="2"/>
    <x v="0"/>
    <x v="126"/>
    <x v="79"/>
    <n v="131"/>
    <x v="1"/>
    <x v="1"/>
    <n v="90"/>
    <m/>
    <n v="7.28"/>
    <x v="0"/>
    <m/>
    <s v="N"/>
    <m/>
    <m/>
    <m/>
    <s v="N"/>
    <m/>
    <m/>
    <m/>
    <m/>
    <m/>
    <m/>
    <m/>
    <m/>
    <m/>
    <m/>
    <m/>
  </r>
  <r>
    <x v="2"/>
    <x v="0"/>
    <x v="126"/>
    <x v="79"/>
    <n v="131"/>
    <x v="1"/>
    <x v="1"/>
    <n v="105"/>
    <m/>
    <n v="11.78"/>
    <x v="0"/>
    <m/>
    <s v="N"/>
    <m/>
    <m/>
    <m/>
    <s v="N"/>
    <m/>
    <m/>
    <m/>
    <m/>
    <m/>
    <m/>
    <m/>
    <m/>
    <m/>
    <m/>
    <m/>
  </r>
  <r>
    <x v="2"/>
    <x v="0"/>
    <x v="126"/>
    <x v="79"/>
    <n v="131"/>
    <x v="1"/>
    <x v="1"/>
    <n v="99"/>
    <m/>
    <n v="8.89"/>
    <x v="0"/>
    <m/>
    <s v="N"/>
    <m/>
    <m/>
    <m/>
    <s v="N"/>
    <m/>
    <m/>
    <m/>
    <m/>
    <m/>
    <m/>
    <m/>
    <m/>
    <m/>
    <m/>
    <m/>
  </r>
  <r>
    <x v="2"/>
    <x v="0"/>
    <x v="126"/>
    <x v="79"/>
    <n v="131"/>
    <x v="1"/>
    <x v="1"/>
    <n v="110"/>
    <m/>
    <n v="11.46"/>
    <x v="0"/>
    <m/>
    <s v="N"/>
    <m/>
    <m/>
    <m/>
    <s v="N"/>
    <m/>
    <m/>
    <m/>
    <m/>
    <m/>
    <m/>
    <m/>
    <m/>
    <m/>
    <m/>
    <m/>
  </r>
  <r>
    <x v="2"/>
    <x v="0"/>
    <x v="127"/>
    <x v="80"/>
    <n v="135"/>
    <x v="1"/>
    <x v="0"/>
    <n v="35"/>
    <m/>
    <n v="0.3"/>
    <x v="0"/>
    <m/>
    <s v="N"/>
    <m/>
    <m/>
    <m/>
    <s v="N"/>
    <m/>
    <m/>
    <m/>
    <m/>
    <m/>
    <m/>
    <m/>
    <m/>
    <m/>
    <m/>
    <m/>
  </r>
  <r>
    <x v="2"/>
    <x v="0"/>
    <x v="127"/>
    <x v="80"/>
    <n v="135"/>
    <x v="1"/>
    <x v="0"/>
    <n v="31"/>
    <m/>
    <n v="0.28000000000000003"/>
    <x v="0"/>
    <m/>
    <s v="N"/>
    <m/>
    <m/>
    <m/>
    <s v="N"/>
    <m/>
    <m/>
    <m/>
    <m/>
    <m/>
    <m/>
    <m/>
    <m/>
    <m/>
    <m/>
    <m/>
  </r>
  <r>
    <x v="2"/>
    <x v="0"/>
    <x v="127"/>
    <x v="80"/>
    <n v="135"/>
    <x v="1"/>
    <x v="0"/>
    <n v="32"/>
    <m/>
    <n v="0.31"/>
    <x v="0"/>
    <m/>
    <s v="N"/>
    <m/>
    <m/>
    <m/>
    <s v="N"/>
    <m/>
    <m/>
    <m/>
    <m/>
    <m/>
    <m/>
    <m/>
    <m/>
    <m/>
    <m/>
    <m/>
  </r>
  <r>
    <x v="2"/>
    <x v="0"/>
    <x v="127"/>
    <x v="80"/>
    <n v="135"/>
    <x v="1"/>
    <x v="0"/>
    <n v="37"/>
    <m/>
    <n v="0.42"/>
    <x v="0"/>
    <m/>
    <s v="N"/>
    <m/>
    <m/>
    <m/>
    <s v="N"/>
    <m/>
    <m/>
    <m/>
    <m/>
    <m/>
    <m/>
    <m/>
    <m/>
    <m/>
    <m/>
    <m/>
  </r>
  <r>
    <x v="2"/>
    <x v="0"/>
    <x v="127"/>
    <x v="80"/>
    <n v="135"/>
    <x v="1"/>
    <x v="0"/>
    <n v="35"/>
    <m/>
    <n v="0.3"/>
    <x v="0"/>
    <m/>
    <s v="N"/>
    <m/>
    <m/>
    <m/>
    <s v="N"/>
    <m/>
    <m/>
    <m/>
    <m/>
    <m/>
    <m/>
    <m/>
    <m/>
    <m/>
    <m/>
    <m/>
  </r>
  <r>
    <x v="2"/>
    <x v="0"/>
    <x v="127"/>
    <x v="80"/>
    <n v="135"/>
    <x v="2"/>
    <x v="0"/>
    <n v="36"/>
    <m/>
    <n v="0.37"/>
    <x v="0"/>
    <m/>
    <s v="N"/>
    <m/>
    <m/>
    <m/>
    <s v="N"/>
    <m/>
    <m/>
    <m/>
    <m/>
    <m/>
    <m/>
    <m/>
    <m/>
    <m/>
    <m/>
    <m/>
  </r>
  <r>
    <x v="2"/>
    <x v="0"/>
    <x v="127"/>
    <x v="80"/>
    <n v="135"/>
    <x v="1"/>
    <x v="0"/>
    <n v="35"/>
    <m/>
    <n v="0.27"/>
    <x v="0"/>
    <m/>
    <s v="N"/>
    <m/>
    <m/>
    <m/>
    <s v="N"/>
    <m/>
    <m/>
    <m/>
    <m/>
    <m/>
    <m/>
    <m/>
    <m/>
    <m/>
    <m/>
    <m/>
  </r>
  <r>
    <x v="2"/>
    <x v="0"/>
    <x v="127"/>
    <x v="80"/>
    <n v="135"/>
    <x v="1"/>
    <x v="0"/>
    <n v="38"/>
    <m/>
    <n v="0.56999999999999995"/>
    <x v="0"/>
    <m/>
    <s v="N"/>
    <m/>
    <m/>
    <m/>
    <s v="N"/>
    <m/>
    <m/>
    <m/>
    <m/>
    <m/>
    <m/>
    <m/>
    <m/>
    <m/>
    <m/>
    <m/>
  </r>
  <r>
    <x v="2"/>
    <x v="0"/>
    <x v="127"/>
    <x v="80"/>
    <n v="135"/>
    <x v="1"/>
    <x v="0"/>
    <n v="37"/>
    <m/>
    <n v="0.44"/>
    <x v="0"/>
    <m/>
    <s v="N"/>
    <m/>
    <m/>
    <m/>
    <s v="N"/>
    <m/>
    <m/>
    <m/>
    <m/>
    <m/>
    <m/>
    <m/>
    <m/>
    <m/>
    <m/>
    <m/>
  </r>
  <r>
    <x v="2"/>
    <x v="0"/>
    <x v="127"/>
    <x v="80"/>
    <n v="135"/>
    <x v="1"/>
    <x v="0"/>
    <n v="32"/>
    <m/>
    <n v="0.28999999999999998"/>
    <x v="0"/>
    <m/>
    <s v="N"/>
    <m/>
    <m/>
    <m/>
    <s v="N"/>
    <m/>
    <m/>
    <m/>
    <m/>
    <m/>
    <m/>
    <m/>
    <m/>
    <m/>
    <m/>
    <m/>
  </r>
  <r>
    <x v="2"/>
    <x v="0"/>
    <x v="127"/>
    <x v="80"/>
    <n v="135"/>
    <x v="1"/>
    <x v="0"/>
    <n v="37"/>
    <m/>
    <n v="0.36"/>
    <x v="0"/>
    <m/>
    <s v="N"/>
    <m/>
    <m/>
    <m/>
    <s v="N"/>
    <m/>
    <m/>
    <m/>
    <m/>
    <m/>
    <m/>
    <m/>
    <m/>
    <m/>
    <m/>
    <m/>
  </r>
  <r>
    <x v="2"/>
    <x v="0"/>
    <x v="127"/>
    <x v="80"/>
    <n v="135"/>
    <x v="1"/>
    <x v="0"/>
    <n v="53"/>
    <m/>
    <n v="1.71"/>
    <x v="0"/>
    <m/>
    <s v="N"/>
    <m/>
    <m/>
    <m/>
    <s v="N"/>
    <m/>
    <m/>
    <m/>
    <m/>
    <m/>
    <m/>
    <m/>
    <m/>
    <m/>
    <m/>
    <m/>
  </r>
  <r>
    <x v="2"/>
    <x v="0"/>
    <x v="127"/>
    <x v="80"/>
    <n v="135"/>
    <x v="1"/>
    <x v="0"/>
    <n v="34"/>
    <m/>
    <n v="0.35"/>
    <x v="0"/>
    <m/>
    <s v="N"/>
    <m/>
    <m/>
    <m/>
    <s v="N"/>
    <m/>
    <m/>
    <m/>
    <m/>
    <m/>
    <m/>
    <m/>
    <m/>
    <m/>
    <m/>
    <m/>
  </r>
  <r>
    <x v="2"/>
    <x v="0"/>
    <x v="127"/>
    <x v="80"/>
    <n v="135"/>
    <x v="1"/>
    <x v="0"/>
    <n v="29"/>
    <m/>
    <n v="0.25"/>
    <x v="0"/>
    <m/>
    <s v="N"/>
    <m/>
    <m/>
    <m/>
    <s v="N"/>
    <m/>
    <m/>
    <m/>
    <m/>
    <m/>
    <m/>
    <m/>
    <m/>
    <m/>
    <m/>
    <m/>
  </r>
  <r>
    <x v="2"/>
    <x v="0"/>
    <x v="127"/>
    <x v="80"/>
    <n v="135"/>
    <x v="1"/>
    <x v="0"/>
    <n v="40"/>
    <m/>
    <n v="0.53"/>
    <x v="0"/>
    <m/>
    <s v="N"/>
    <m/>
    <m/>
    <m/>
    <s v="N"/>
    <m/>
    <m/>
    <m/>
    <m/>
    <m/>
    <m/>
    <m/>
    <m/>
    <m/>
    <m/>
    <m/>
  </r>
  <r>
    <x v="2"/>
    <x v="0"/>
    <x v="127"/>
    <x v="80"/>
    <n v="135"/>
    <x v="1"/>
    <x v="0"/>
    <n v="34"/>
    <m/>
    <n v="0.28000000000000003"/>
    <x v="0"/>
    <m/>
    <s v="N"/>
    <m/>
    <m/>
    <m/>
    <s v="N"/>
    <m/>
    <m/>
    <m/>
    <m/>
    <m/>
    <m/>
    <m/>
    <m/>
    <m/>
    <m/>
    <m/>
  </r>
  <r>
    <x v="2"/>
    <x v="0"/>
    <x v="127"/>
    <x v="80"/>
    <n v="135"/>
    <x v="1"/>
    <x v="0"/>
    <n v="38"/>
    <m/>
    <n v="0.39"/>
    <x v="0"/>
    <m/>
    <s v="N"/>
    <m/>
    <m/>
    <m/>
    <s v="N"/>
    <m/>
    <m/>
    <m/>
    <m/>
    <m/>
    <m/>
    <m/>
    <m/>
    <m/>
    <m/>
    <m/>
  </r>
  <r>
    <x v="2"/>
    <x v="0"/>
    <x v="127"/>
    <x v="80"/>
    <n v="135"/>
    <x v="1"/>
    <x v="0"/>
    <n v="35"/>
    <m/>
    <n v="0.36"/>
    <x v="0"/>
    <m/>
    <s v="N"/>
    <m/>
    <m/>
    <m/>
    <s v="N"/>
    <m/>
    <m/>
    <m/>
    <m/>
    <m/>
    <m/>
    <m/>
    <m/>
    <m/>
    <m/>
    <m/>
  </r>
  <r>
    <x v="2"/>
    <x v="0"/>
    <x v="127"/>
    <x v="80"/>
    <n v="135"/>
    <x v="1"/>
    <x v="0"/>
    <n v="37"/>
    <m/>
    <n v="0.37"/>
    <x v="0"/>
    <m/>
    <s v="N"/>
    <m/>
    <m/>
    <m/>
    <s v="N"/>
    <m/>
    <m/>
    <m/>
    <m/>
    <m/>
    <m/>
    <m/>
    <m/>
    <m/>
    <m/>
    <m/>
  </r>
  <r>
    <x v="2"/>
    <x v="0"/>
    <x v="127"/>
    <x v="80"/>
    <n v="135"/>
    <x v="1"/>
    <x v="0"/>
    <n v="39"/>
    <m/>
    <n v="0.4"/>
    <x v="0"/>
    <m/>
    <s v="N"/>
    <m/>
    <m/>
    <m/>
    <s v="N"/>
    <m/>
    <m/>
    <m/>
    <m/>
    <m/>
    <m/>
    <m/>
    <m/>
    <m/>
    <m/>
    <m/>
  </r>
  <r>
    <x v="2"/>
    <x v="0"/>
    <x v="127"/>
    <x v="80"/>
    <n v="135"/>
    <x v="1"/>
    <x v="0"/>
    <n v="35"/>
    <m/>
    <n v="0.3"/>
    <x v="0"/>
    <m/>
    <s v="N"/>
    <m/>
    <m/>
    <m/>
    <s v="N"/>
    <m/>
    <m/>
    <m/>
    <m/>
    <m/>
    <m/>
    <m/>
    <m/>
    <m/>
    <m/>
    <m/>
  </r>
  <r>
    <x v="2"/>
    <x v="0"/>
    <x v="127"/>
    <x v="80"/>
    <n v="135"/>
    <x v="1"/>
    <x v="0"/>
    <n v="37"/>
    <m/>
    <n v="0.4"/>
    <x v="0"/>
    <m/>
    <s v="N"/>
    <m/>
    <m/>
    <m/>
    <s v="N"/>
    <m/>
    <m/>
    <m/>
    <m/>
    <m/>
    <m/>
    <m/>
    <m/>
    <m/>
    <m/>
    <m/>
  </r>
  <r>
    <x v="2"/>
    <x v="0"/>
    <x v="127"/>
    <x v="80"/>
    <n v="135"/>
    <x v="1"/>
    <x v="0"/>
    <n v="35"/>
    <m/>
    <n v="0.35"/>
    <x v="0"/>
    <m/>
    <s v="N"/>
    <m/>
    <m/>
    <m/>
    <s v="N"/>
    <m/>
    <m/>
    <m/>
    <m/>
    <m/>
    <m/>
    <m/>
    <m/>
    <m/>
    <m/>
    <m/>
  </r>
  <r>
    <x v="2"/>
    <x v="0"/>
    <x v="127"/>
    <x v="80"/>
    <n v="135"/>
    <x v="1"/>
    <x v="0"/>
    <n v="36"/>
    <m/>
    <n v="0.42"/>
    <x v="0"/>
    <m/>
    <s v="N"/>
    <m/>
    <m/>
    <m/>
    <s v="N"/>
    <m/>
    <m/>
    <m/>
    <m/>
    <m/>
    <m/>
    <m/>
    <m/>
    <m/>
    <m/>
    <m/>
  </r>
  <r>
    <x v="2"/>
    <x v="0"/>
    <x v="127"/>
    <x v="80"/>
    <n v="135"/>
    <x v="1"/>
    <x v="0"/>
    <n v="40"/>
    <m/>
    <n v="0.41"/>
    <x v="0"/>
    <m/>
    <s v="N"/>
    <m/>
    <m/>
    <m/>
    <s v="N"/>
    <m/>
    <m/>
    <m/>
    <m/>
    <m/>
    <m/>
    <m/>
    <m/>
    <m/>
    <m/>
    <m/>
  </r>
  <r>
    <x v="2"/>
    <x v="0"/>
    <x v="127"/>
    <x v="80"/>
    <n v="135"/>
    <x v="1"/>
    <x v="0"/>
    <n v="35"/>
    <m/>
    <n v="0.3"/>
    <x v="0"/>
    <m/>
    <s v="N"/>
    <m/>
    <m/>
    <m/>
    <s v="N"/>
    <m/>
    <m/>
    <m/>
    <m/>
    <m/>
    <m/>
    <m/>
    <m/>
    <m/>
    <m/>
    <m/>
  </r>
  <r>
    <x v="2"/>
    <x v="0"/>
    <x v="127"/>
    <x v="80"/>
    <n v="135"/>
    <x v="1"/>
    <x v="0"/>
    <n v="35"/>
    <m/>
    <n v="0.3"/>
    <x v="0"/>
    <m/>
    <s v="N"/>
    <m/>
    <m/>
    <m/>
    <s v="N"/>
    <m/>
    <m/>
    <m/>
    <m/>
    <m/>
    <m/>
    <m/>
    <m/>
    <m/>
    <m/>
    <m/>
  </r>
  <r>
    <x v="2"/>
    <x v="0"/>
    <x v="127"/>
    <x v="80"/>
    <n v="135"/>
    <x v="1"/>
    <x v="0"/>
    <n v="35"/>
    <m/>
    <n v="0.33"/>
    <x v="0"/>
    <m/>
    <s v="N"/>
    <m/>
    <m/>
    <m/>
    <s v="N"/>
    <m/>
    <m/>
    <m/>
    <m/>
    <m/>
    <m/>
    <m/>
    <m/>
    <m/>
    <m/>
    <m/>
  </r>
  <r>
    <x v="2"/>
    <x v="0"/>
    <x v="127"/>
    <x v="80"/>
    <n v="135"/>
    <x v="1"/>
    <x v="0"/>
    <n v="36"/>
    <m/>
    <n v="0.36"/>
    <x v="0"/>
    <m/>
    <s v="N"/>
    <m/>
    <m/>
    <m/>
    <s v="N"/>
    <m/>
    <m/>
    <m/>
    <m/>
    <m/>
    <m/>
    <m/>
    <m/>
    <m/>
    <m/>
    <m/>
  </r>
  <r>
    <x v="2"/>
    <x v="0"/>
    <x v="127"/>
    <x v="80"/>
    <n v="135"/>
    <x v="1"/>
    <x v="0"/>
    <n v="35"/>
    <m/>
    <n v="0.37"/>
    <x v="0"/>
    <m/>
    <s v="N"/>
    <m/>
    <m/>
    <m/>
    <s v="N"/>
    <m/>
    <m/>
    <m/>
    <m/>
    <m/>
    <m/>
    <m/>
    <m/>
    <m/>
    <m/>
    <m/>
  </r>
  <r>
    <x v="2"/>
    <x v="0"/>
    <x v="127"/>
    <x v="80"/>
    <n v="135"/>
    <x v="1"/>
    <x v="1"/>
    <n v="98"/>
    <m/>
    <n v="9.48"/>
    <x v="0"/>
    <m/>
    <s v="N"/>
    <m/>
    <m/>
    <m/>
    <s v="N"/>
    <m/>
    <m/>
    <m/>
    <m/>
    <m/>
    <m/>
    <m/>
    <m/>
    <m/>
    <m/>
    <m/>
  </r>
  <r>
    <x v="2"/>
    <x v="0"/>
    <x v="127"/>
    <x v="80"/>
    <n v="135"/>
    <x v="1"/>
    <x v="1"/>
    <n v="100"/>
    <m/>
    <n v="8.69"/>
    <x v="0"/>
    <m/>
    <s v="N"/>
    <m/>
    <m/>
    <m/>
    <s v="N"/>
    <m/>
    <m/>
    <m/>
    <m/>
    <m/>
    <m/>
    <m/>
    <m/>
    <m/>
    <m/>
    <m/>
  </r>
  <r>
    <x v="2"/>
    <x v="0"/>
    <x v="127"/>
    <x v="80"/>
    <n v="135"/>
    <x v="1"/>
    <x v="1"/>
    <n v="97"/>
    <m/>
    <n v="9.24"/>
    <x v="0"/>
    <m/>
    <s v="N"/>
    <m/>
    <m/>
    <m/>
    <s v="N"/>
    <m/>
    <m/>
    <m/>
    <m/>
    <m/>
    <m/>
    <m/>
    <m/>
    <m/>
    <m/>
    <m/>
  </r>
  <r>
    <x v="2"/>
    <x v="0"/>
    <x v="127"/>
    <x v="80"/>
    <n v="135"/>
    <x v="1"/>
    <x v="1"/>
    <n v="111"/>
    <m/>
    <n v="12.76"/>
    <x v="0"/>
    <m/>
    <s v="N"/>
    <m/>
    <m/>
    <m/>
    <s v="N"/>
    <m/>
    <m/>
    <m/>
    <m/>
    <m/>
    <m/>
    <m/>
    <m/>
    <m/>
    <m/>
    <m/>
  </r>
  <r>
    <x v="2"/>
    <x v="0"/>
    <x v="127"/>
    <x v="80"/>
    <n v="135"/>
    <x v="1"/>
    <x v="1"/>
    <n v="85"/>
    <m/>
    <n v="6.29"/>
    <x v="0"/>
    <m/>
    <s v="N"/>
    <m/>
    <m/>
    <m/>
    <s v="N"/>
    <m/>
    <m/>
    <m/>
    <m/>
    <m/>
    <m/>
    <m/>
    <m/>
    <m/>
    <m/>
    <m/>
  </r>
  <r>
    <x v="2"/>
    <x v="0"/>
    <x v="128"/>
    <x v="81"/>
    <n v="136"/>
    <x v="1"/>
    <x v="0"/>
    <n v="37"/>
    <m/>
    <n v="0.43"/>
    <x v="0"/>
    <m/>
    <s v="N"/>
    <m/>
    <m/>
    <m/>
    <s v="N"/>
    <m/>
    <m/>
    <m/>
    <m/>
    <m/>
    <m/>
    <m/>
    <m/>
    <m/>
    <m/>
    <m/>
  </r>
  <r>
    <x v="2"/>
    <x v="0"/>
    <x v="128"/>
    <x v="81"/>
    <n v="136"/>
    <x v="1"/>
    <x v="0"/>
    <n v="35"/>
    <m/>
    <n v="0.46"/>
    <x v="0"/>
    <m/>
    <s v="N"/>
    <m/>
    <m/>
    <m/>
    <s v="N"/>
    <m/>
    <m/>
    <m/>
    <m/>
    <m/>
    <m/>
    <m/>
    <m/>
    <m/>
    <m/>
    <m/>
  </r>
  <r>
    <x v="2"/>
    <x v="0"/>
    <x v="128"/>
    <x v="81"/>
    <n v="136"/>
    <x v="1"/>
    <x v="0"/>
    <n v="35"/>
    <m/>
    <n v="0.32"/>
    <x v="0"/>
    <m/>
    <s v="N"/>
    <m/>
    <m/>
    <m/>
    <s v="N"/>
    <m/>
    <m/>
    <m/>
    <m/>
    <m/>
    <m/>
    <m/>
    <m/>
    <m/>
    <m/>
    <m/>
  </r>
  <r>
    <x v="2"/>
    <x v="0"/>
    <x v="128"/>
    <x v="81"/>
    <n v="136"/>
    <x v="1"/>
    <x v="0"/>
    <n v="36"/>
    <m/>
    <n v="0.4"/>
    <x v="0"/>
    <m/>
    <s v="N"/>
    <m/>
    <m/>
    <m/>
    <s v="N"/>
    <m/>
    <m/>
    <m/>
    <m/>
    <m/>
    <m/>
    <m/>
    <m/>
    <m/>
    <m/>
    <m/>
  </r>
  <r>
    <x v="2"/>
    <x v="0"/>
    <x v="128"/>
    <x v="81"/>
    <n v="136"/>
    <x v="1"/>
    <x v="1"/>
    <n v="98"/>
    <m/>
    <n v="9.15"/>
    <x v="0"/>
    <m/>
    <s v="N"/>
    <m/>
    <m/>
    <m/>
    <s v="N"/>
    <m/>
    <m/>
    <m/>
    <m/>
    <m/>
    <m/>
    <m/>
    <m/>
    <m/>
    <m/>
    <m/>
  </r>
  <r>
    <x v="2"/>
    <x v="0"/>
    <x v="128"/>
    <x v="81"/>
    <n v="136"/>
    <x v="1"/>
    <x v="1"/>
    <n v="86"/>
    <m/>
    <n v="7.07"/>
    <x v="0"/>
    <m/>
    <s v="N"/>
    <m/>
    <m/>
    <m/>
    <s v="N"/>
    <m/>
    <m/>
    <m/>
    <m/>
    <m/>
    <m/>
    <m/>
    <m/>
    <m/>
    <m/>
    <m/>
  </r>
  <r>
    <x v="2"/>
    <x v="0"/>
    <x v="128"/>
    <x v="81"/>
    <n v="136"/>
    <x v="1"/>
    <x v="1"/>
    <n v="102"/>
    <m/>
    <n v="10.31"/>
    <x v="0"/>
    <m/>
    <s v="N"/>
    <m/>
    <m/>
    <m/>
    <s v="N"/>
    <m/>
    <m/>
    <m/>
    <m/>
    <m/>
    <m/>
    <m/>
    <m/>
    <m/>
    <m/>
    <m/>
  </r>
  <r>
    <x v="2"/>
    <x v="0"/>
    <x v="128"/>
    <x v="81"/>
    <n v="136"/>
    <x v="1"/>
    <x v="1"/>
    <n v="86"/>
    <m/>
    <n v="4.66"/>
    <x v="0"/>
    <m/>
    <s v="N"/>
    <m/>
    <m/>
    <m/>
    <s v="N"/>
    <m/>
    <m/>
    <m/>
    <m/>
    <m/>
    <m/>
    <m/>
    <m/>
    <m/>
    <m/>
    <m/>
  </r>
  <r>
    <x v="2"/>
    <x v="0"/>
    <x v="128"/>
    <x v="81"/>
    <n v="136"/>
    <x v="1"/>
    <x v="1"/>
    <n v="100"/>
    <m/>
    <n v="11.28"/>
    <x v="0"/>
    <m/>
    <s v="N"/>
    <m/>
    <m/>
    <m/>
    <s v="N"/>
    <m/>
    <m/>
    <m/>
    <m/>
    <m/>
    <m/>
    <m/>
    <m/>
    <m/>
    <m/>
    <m/>
  </r>
  <r>
    <x v="2"/>
    <x v="0"/>
    <x v="128"/>
    <x v="81"/>
    <n v="136"/>
    <x v="1"/>
    <x v="1"/>
    <n v="95"/>
    <m/>
    <n v="9.59"/>
    <x v="0"/>
    <m/>
    <s v="N"/>
    <m/>
    <m/>
    <m/>
    <s v="N"/>
    <m/>
    <m/>
    <m/>
    <m/>
    <m/>
    <m/>
    <m/>
    <m/>
    <m/>
    <m/>
    <m/>
  </r>
  <r>
    <x v="2"/>
    <x v="0"/>
    <x v="128"/>
    <x v="81"/>
    <n v="136"/>
    <x v="1"/>
    <x v="1"/>
    <n v="98"/>
    <m/>
    <n v="9.59"/>
    <x v="0"/>
    <m/>
    <s v="N"/>
    <m/>
    <m/>
    <m/>
    <s v="N"/>
    <m/>
    <m/>
    <m/>
    <m/>
    <m/>
    <m/>
    <m/>
    <m/>
    <m/>
    <m/>
    <m/>
  </r>
  <r>
    <x v="2"/>
    <x v="0"/>
    <x v="128"/>
    <x v="81"/>
    <n v="136"/>
    <x v="1"/>
    <x v="1"/>
    <n v="130"/>
    <m/>
    <n v="20.48"/>
    <x v="0"/>
    <m/>
    <s v="N"/>
    <m/>
    <m/>
    <m/>
    <s v="N"/>
    <m/>
    <m/>
    <m/>
    <m/>
    <m/>
    <m/>
    <m/>
    <m/>
    <m/>
    <m/>
    <m/>
  </r>
  <r>
    <x v="2"/>
    <x v="0"/>
    <x v="129"/>
    <x v="82"/>
    <n v="137"/>
    <x v="1"/>
    <x v="0"/>
    <n v="32"/>
    <m/>
    <n v="0.3"/>
    <x v="0"/>
    <m/>
    <s v="N"/>
    <m/>
    <m/>
    <m/>
    <s v="N"/>
    <m/>
    <m/>
    <m/>
    <m/>
    <m/>
    <m/>
    <m/>
    <m/>
    <m/>
    <m/>
    <m/>
  </r>
  <r>
    <x v="2"/>
    <x v="0"/>
    <x v="129"/>
    <x v="82"/>
    <n v="137"/>
    <x v="1"/>
    <x v="0"/>
    <n v="51"/>
    <m/>
    <n v="1.56"/>
    <x v="0"/>
    <m/>
    <s v="N"/>
    <m/>
    <m/>
    <m/>
    <s v="N"/>
    <m/>
    <m/>
    <m/>
    <m/>
    <m/>
    <m/>
    <m/>
    <m/>
    <m/>
    <m/>
    <m/>
  </r>
  <r>
    <x v="2"/>
    <x v="0"/>
    <x v="129"/>
    <x v="82"/>
    <n v="137"/>
    <x v="1"/>
    <x v="0"/>
    <n v="33"/>
    <m/>
    <n v="0.32"/>
    <x v="0"/>
    <m/>
    <s v="N"/>
    <m/>
    <m/>
    <m/>
    <s v="N"/>
    <m/>
    <m/>
    <m/>
    <m/>
    <m/>
    <m/>
    <m/>
    <m/>
    <m/>
    <m/>
    <m/>
  </r>
  <r>
    <x v="2"/>
    <x v="0"/>
    <x v="129"/>
    <x v="82"/>
    <n v="137"/>
    <x v="1"/>
    <x v="0"/>
    <n v="35"/>
    <m/>
    <n v="0.33"/>
    <x v="0"/>
    <m/>
    <s v="N"/>
    <m/>
    <m/>
    <m/>
    <s v="N"/>
    <m/>
    <m/>
    <m/>
    <m/>
    <m/>
    <m/>
    <m/>
    <m/>
    <m/>
    <m/>
    <m/>
  </r>
  <r>
    <x v="2"/>
    <x v="0"/>
    <x v="129"/>
    <x v="82"/>
    <n v="137"/>
    <x v="1"/>
    <x v="0"/>
    <n v="32"/>
    <m/>
    <n v="0.23"/>
    <x v="0"/>
    <m/>
    <s v="N"/>
    <m/>
    <m/>
    <m/>
    <s v="N"/>
    <m/>
    <m/>
    <m/>
    <m/>
    <m/>
    <m/>
    <m/>
    <m/>
    <m/>
    <m/>
    <m/>
  </r>
  <r>
    <x v="2"/>
    <x v="0"/>
    <x v="129"/>
    <x v="82"/>
    <n v="137"/>
    <x v="1"/>
    <x v="0"/>
    <n v="36"/>
    <m/>
    <n v="0.4"/>
    <x v="0"/>
    <m/>
    <s v="N"/>
    <m/>
    <m/>
    <m/>
    <s v="N"/>
    <m/>
    <m/>
    <m/>
    <m/>
    <m/>
    <m/>
    <m/>
    <m/>
    <m/>
    <m/>
    <m/>
  </r>
  <r>
    <x v="2"/>
    <x v="0"/>
    <x v="129"/>
    <x v="82"/>
    <n v="137"/>
    <x v="1"/>
    <x v="0"/>
    <n v="33"/>
    <m/>
    <n v="0.28999999999999998"/>
    <x v="0"/>
    <m/>
    <s v="N"/>
    <m/>
    <m/>
    <m/>
    <s v="N"/>
    <m/>
    <m/>
    <m/>
    <m/>
    <m/>
    <m/>
    <m/>
    <m/>
    <m/>
    <m/>
    <m/>
  </r>
  <r>
    <x v="2"/>
    <x v="0"/>
    <x v="129"/>
    <x v="82"/>
    <n v="137"/>
    <x v="1"/>
    <x v="0"/>
    <n v="32"/>
    <m/>
    <n v="0.28000000000000003"/>
    <x v="0"/>
    <m/>
    <s v="N"/>
    <m/>
    <m/>
    <m/>
    <s v="N"/>
    <m/>
    <m/>
    <m/>
    <m/>
    <m/>
    <m/>
    <m/>
    <m/>
    <m/>
    <m/>
    <m/>
  </r>
  <r>
    <x v="2"/>
    <x v="0"/>
    <x v="129"/>
    <x v="82"/>
    <n v="137"/>
    <x v="1"/>
    <x v="1"/>
    <n v="97"/>
    <m/>
    <n v="8.65"/>
    <x v="0"/>
    <m/>
    <s v="N"/>
    <m/>
    <m/>
    <m/>
    <s v="N"/>
    <m/>
    <m/>
    <m/>
    <m/>
    <m/>
    <m/>
    <m/>
    <m/>
    <m/>
    <m/>
    <m/>
  </r>
  <r>
    <x v="2"/>
    <x v="0"/>
    <x v="129"/>
    <x v="82"/>
    <n v="137"/>
    <x v="1"/>
    <x v="1"/>
    <n v="103"/>
    <m/>
    <n v="11"/>
    <x v="0"/>
    <m/>
    <s v="N"/>
    <m/>
    <m/>
    <m/>
    <s v="N"/>
    <m/>
    <m/>
    <m/>
    <m/>
    <m/>
    <m/>
    <m/>
    <m/>
    <m/>
    <m/>
    <m/>
  </r>
  <r>
    <x v="2"/>
    <x v="0"/>
    <x v="129"/>
    <x v="82"/>
    <n v="137"/>
    <x v="1"/>
    <x v="1"/>
    <n v="96"/>
    <m/>
    <n v="9.3800000000000008"/>
    <x v="0"/>
    <m/>
    <s v="N"/>
    <m/>
    <m/>
    <m/>
    <s v="N"/>
    <m/>
    <m/>
    <m/>
    <m/>
    <m/>
    <m/>
    <m/>
    <m/>
    <m/>
    <m/>
    <m/>
  </r>
  <r>
    <x v="1"/>
    <x v="3"/>
    <x v="110"/>
    <x v="63"/>
    <n v="78"/>
    <x v="2"/>
    <x v="0"/>
    <n v="39"/>
    <m/>
    <n v="0.46"/>
    <x v="0"/>
    <m/>
    <m/>
    <s v="SJF25-3-19-4"/>
    <m/>
    <m/>
    <s v="Y"/>
    <m/>
    <m/>
    <m/>
    <m/>
    <m/>
    <m/>
    <m/>
    <m/>
    <m/>
    <m/>
    <s v="Error on the data sheet. This was written as a duplicate of SJF25-3-19-3; I offset the series to make up for it."/>
  </r>
  <r>
    <x v="2"/>
    <x v="0"/>
    <x v="101"/>
    <x v="54"/>
    <n v="138"/>
    <x v="1"/>
    <x v="1"/>
    <n v="94"/>
    <m/>
    <n v="8.06"/>
    <x v="0"/>
    <m/>
    <s v="N"/>
    <m/>
    <m/>
    <m/>
    <s v="N"/>
    <m/>
    <m/>
    <m/>
    <m/>
    <m/>
    <m/>
    <m/>
    <m/>
    <m/>
    <m/>
    <m/>
  </r>
  <r>
    <x v="2"/>
    <x v="0"/>
    <x v="101"/>
    <x v="54"/>
    <n v="138"/>
    <x v="1"/>
    <x v="1"/>
    <n v="107"/>
    <m/>
    <n v="11.53"/>
    <x v="0"/>
    <m/>
    <s v="N"/>
    <m/>
    <m/>
    <m/>
    <s v="N"/>
    <m/>
    <m/>
    <m/>
    <m/>
    <m/>
    <m/>
    <m/>
    <m/>
    <m/>
    <m/>
    <m/>
  </r>
  <r>
    <x v="2"/>
    <x v="0"/>
    <x v="101"/>
    <x v="54"/>
    <n v="138"/>
    <x v="1"/>
    <x v="1"/>
    <n v="114"/>
    <m/>
    <n v="14.67"/>
    <x v="0"/>
    <m/>
    <s v="N"/>
    <m/>
    <m/>
    <m/>
    <s v="N"/>
    <m/>
    <m/>
    <m/>
    <m/>
    <m/>
    <m/>
    <m/>
    <m/>
    <m/>
    <m/>
    <m/>
  </r>
  <r>
    <x v="2"/>
    <x v="0"/>
    <x v="101"/>
    <x v="54"/>
    <n v="138"/>
    <x v="1"/>
    <x v="1"/>
    <n v="109"/>
    <m/>
    <n v="11.49"/>
    <x v="0"/>
    <m/>
    <s v="N"/>
    <m/>
    <m/>
    <m/>
    <s v="N"/>
    <m/>
    <m/>
    <m/>
    <m/>
    <m/>
    <m/>
    <m/>
    <m/>
    <m/>
    <m/>
    <m/>
  </r>
  <r>
    <x v="2"/>
    <x v="0"/>
    <x v="101"/>
    <x v="54"/>
    <n v="138"/>
    <x v="1"/>
    <x v="1"/>
    <n v="112"/>
    <m/>
    <n v="14.61"/>
    <x v="0"/>
    <m/>
    <s v="N"/>
    <m/>
    <m/>
    <s v="SJ24-F004"/>
    <s v="N"/>
    <m/>
    <m/>
    <m/>
    <m/>
    <m/>
    <m/>
    <m/>
    <m/>
    <m/>
    <m/>
    <s v="Time taken 09:39"/>
  </r>
  <r>
    <x v="2"/>
    <x v="0"/>
    <x v="130"/>
    <x v="83"/>
    <n v="143"/>
    <x v="1"/>
    <x v="0"/>
    <n v="43"/>
    <m/>
    <n v="0.73"/>
    <x v="0"/>
    <m/>
    <s v="N"/>
    <m/>
    <m/>
    <m/>
    <s v="N"/>
    <m/>
    <m/>
    <m/>
    <m/>
    <m/>
    <m/>
    <m/>
    <m/>
    <m/>
    <m/>
    <m/>
  </r>
  <r>
    <x v="1"/>
    <x v="3"/>
    <x v="110"/>
    <x v="63"/>
    <n v="78"/>
    <x v="2"/>
    <x v="0"/>
    <n v="40"/>
    <m/>
    <n v="0.5"/>
    <x v="0"/>
    <m/>
    <m/>
    <s v="SJF25-3-19-5"/>
    <m/>
    <m/>
    <s v="Y"/>
    <m/>
    <m/>
    <m/>
    <m/>
    <m/>
    <m/>
    <m/>
    <m/>
    <m/>
    <m/>
    <s v="Error on the data sheet. This was written as SJF25-3-19-4"/>
  </r>
  <r>
    <x v="2"/>
    <x v="0"/>
    <x v="131"/>
    <x v="19"/>
    <n v="144"/>
    <x v="1"/>
    <x v="1"/>
    <n v="105"/>
    <m/>
    <n v="11.72"/>
    <x v="0"/>
    <m/>
    <s v="N"/>
    <m/>
    <m/>
    <m/>
    <s v="N"/>
    <m/>
    <m/>
    <m/>
    <m/>
    <m/>
    <m/>
    <m/>
    <m/>
    <m/>
    <m/>
    <m/>
  </r>
  <r>
    <x v="2"/>
    <x v="0"/>
    <x v="131"/>
    <x v="19"/>
    <n v="144"/>
    <x v="1"/>
    <x v="1"/>
    <n v="115"/>
    <m/>
    <n v="15.43"/>
    <x v="0"/>
    <m/>
    <s v="N"/>
    <m/>
    <m/>
    <m/>
    <s v="N"/>
    <m/>
    <m/>
    <m/>
    <m/>
    <m/>
    <m/>
    <m/>
    <m/>
    <m/>
    <m/>
    <m/>
  </r>
  <r>
    <x v="2"/>
    <x v="4"/>
    <x v="132"/>
    <x v="19"/>
    <n v="144"/>
    <x v="2"/>
    <x v="1"/>
    <n v="129"/>
    <n v="22"/>
    <m/>
    <x v="0"/>
    <s v="N"/>
    <m/>
    <m/>
    <m/>
    <s v="SJ24-PRS001"/>
    <m/>
    <m/>
    <m/>
    <m/>
    <m/>
    <m/>
    <m/>
    <m/>
    <m/>
    <m/>
    <m/>
    <m/>
  </r>
  <r>
    <x v="2"/>
    <x v="4"/>
    <x v="132"/>
    <x v="19"/>
    <n v="144"/>
    <x v="1"/>
    <x v="1"/>
    <n v="118"/>
    <n v="22"/>
    <m/>
    <x v="0"/>
    <s v="N"/>
    <m/>
    <m/>
    <m/>
    <s v="SJ24-PRS002"/>
    <m/>
    <m/>
    <m/>
    <m/>
    <m/>
    <m/>
    <m/>
    <m/>
    <m/>
    <m/>
    <m/>
    <s v="Sampled uncertain species ID"/>
  </r>
  <r>
    <x v="2"/>
    <x v="4"/>
    <x v="132"/>
    <x v="19"/>
    <n v="144"/>
    <x v="1"/>
    <x v="1"/>
    <n v="104"/>
    <n v="18"/>
    <m/>
    <x v="0"/>
    <s v="N"/>
    <m/>
    <m/>
    <m/>
    <s v="SJ24-PRS003"/>
    <m/>
    <m/>
    <m/>
    <m/>
    <m/>
    <m/>
    <m/>
    <m/>
    <m/>
    <m/>
    <m/>
    <s v="Sampled uncertain species ID"/>
  </r>
  <r>
    <x v="2"/>
    <x v="4"/>
    <x v="132"/>
    <x v="19"/>
    <n v="144"/>
    <x v="6"/>
    <x v="5"/>
    <n v="128"/>
    <n v="26"/>
    <m/>
    <x v="0"/>
    <s v="N"/>
    <m/>
    <m/>
    <m/>
    <m/>
    <m/>
    <m/>
    <m/>
    <m/>
    <m/>
    <m/>
    <m/>
    <m/>
    <m/>
    <m/>
    <m/>
    <m/>
  </r>
  <r>
    <x v="2"/>
    <x v="4"/>
    <x v="132"/>
    <x v="19"/>
    <n v="144"/>
    <x v="6"/>
    <x v="5"/>
    <n v="126"/>
    <n v="22"/>
    <m/>
    <x v="0"/>
    <s v="N"/>
    <m/>
    <m/>
    <m/>
    <m/>
    <m/>
    <m/>
    <m/>
    <m/>
    <m/>
    <m/>
    <m/>
    <m/>
    <m/>
    <m/>
    <m/>
    <m/>
  </r>
  <r>
    <x v="2"/>
    <x v="4"/>
    <x v="132"/>
    <x v="19"/>
    <n v="144"/>
    <x v="6"/>
    <x v="5"/>
    <n v="126"/>
    <n v="24"/>
    <m/>
    <x v="0"/>
    <s v="N"/>
    <m/>
    <m/>
    <m/>
    <m/>
    <m/>
    <m/>
    <m/>
    <m/>
    <m/>
    <m/>
    <m/>
    <m/>
    <m/>
    <m/>
    <m/>
    <m/>
  </r>
  <r>
    <x v="2"/>
    <x v="4"/>
    <x v="132"/>
    <x v="19"/>
    <n v="144"/>
    <x v="6"/>
    <x v="5"/>
    <n v="158"/>
    <n v="24"/>
    <m/>
    <x v="0"/>
    <s v="N"/>
    <m/>
    <m/>
    <m/>
    <m/>
    <m/>
    <m/>
    <m/>
    <m/>
    <m/>
    <m/>
    <m/>
    <m/>
    <m/>
    <m/>
    <m/>
    <m/>
  </r>
  <r>
    <x v="2"/>
    <x v="4"/>
    <x v="132"/>
    <x v="19"/>
    <n v="144"/>
    <x v="9"/>
    <x v="5"/>
    <n v="144"/>
    <n v="24"/>
    <m/>
    <x v="0"/>
    <s v="N"/>
    <m/>
    <m/>
    <m/>
    <m/>
    <m/>
    <m/>
    <m/>
    <m/>
    <m/>
    <m/>
    <m/>
    <m/>
    <m/>
    <m/>
    <m/>
    <m/>
  </r>
  <r>
    <x v="2"/>
    <x v="4"/>
    <x v="132"/>
    <x v="19"/>
    <n v="144"/>
    <x v="9"/>
    <x v="5"/>
    <n v="156"/>
    <n v="26"/>
    <m/>
    <x v="0"/>
    <s v="N"/>
    <m/>
    <m/>
    <m/>
    <m/>
    <m/>
    <m/>
    <m/>
    <m/>
    <m/>
    <m/>
    <m/>
    <m/>
    <m/>
    <m/>
    <m/>
    <m/>
  </r>
  <r>
    <x v="2"/>
    <x v="4"/>
    <x v="132"/>
    <x v="19"/>
    <n v="144"/>
    <x v="6"/>
    <x v="5"/>
    <n v="126"/>
    <n v="22"/>
    <m/>
    <x v="0"/>
    <s v="N"/>
    <m/>
    <m/>
    <m/>
    <m/>
    <m/>
    <m/>
    <m/>
    <m/>
    <m/>
    <m/>
    <m/>
    <m/>
    <m/>
    <m/>
    <m/>
    <m/>
  </r>
  <r>
    <x v="2"/>
    <x v="4"/>
    <x v="132"/>
    <x v="19"/>
    <n v="144"/>
    <x v="9"/>
    <x v="5"/>
    <n v="146"/>
    <n v="24"/>
    <m/>
    <x v="0"/>
    <s v="N"/>
    <m/>
    <m/>
    <m/>
    <m/>
    <m/>
    <m/>
    <m/>
    <m/>
    <m/>
    <m/>
    <m/>
    <m/>
    <m/>
    <m/>
    <m/>
    <m/>
  </r>
  <r>
    <x v="2"/>
    <x v="4"/>
    <x v="132"/>
    <x v="19"/>
    <n v="144"/>
    <x v="9"/>
    <x v="5"/>
    <n v="148"/>
    <n v="24"/>
    <m/>
    <x v="0"/>
    <s v="N"/>
    <m/>
    <m/>
    <m/>
    <m/>
    <m/>
    <m/>
    <m/>
    <m/>
    <m/>
    <m/>
    <m/>
    <m/>
    <m/>
    <m/>
    <m/>
    <m/>
  </r>
  <r>
    <x v="2"/>
    <x v="4"/>
    <x v="132"/>
    <x v="19"/>
    <n v="144"/>
    <x v="9"/>
    <x v="5"/>
    <n v="150"/>
    <n v="26"/>
    <m/>
    <x v="0"/>
    <s v="N"/>
    <m/>
    <m/>
    <m/>
    <m/>
    <m/>
    <m/>
    <m/>
    <m/>
    <m/>
    <m/>
    <m/>
    <m/>
    <m/>
    <m/>
    <m/>
    <m/>
  </r>
  <r>
    <x v="2"/>
    <x v="4"/>
    <x v="132"/>
    <x v="19"/>
    <n v="144"/>
    <x v="6"/>
    <x v="5"/>
    <n v="114"/>
    <n v="22"/>
    <m/>
    <x v="0"/>
    <s v="N"/>
    <m/>
    <m/>
    <m/>
    <m/>
    <m/>
    <m/>
    <m/>
    <m/>
    <m/>
    <m/>
    <m/>
    <m/>
    <m/>
    <m/>
    <m/>
    <m/>
  </r>
  <r>
    <x v="2"/>
    <x v="4"/>
    <x v="132"/>
    <x v="19"/>
    <n v="144"/>
    <x v="6"/>
    <x v="5"/>
    <n v="128"/>
    <n v="24"/>
    <m/>
    <x v="0"/>
    <s v="N"/>
    <m/>
    <m/>
    <m/>
    <m/>
    <m/>
    <m/>
    <m/>
    <m/>
    <m/>
    <m/>
    <m/>
    <m/>
    <m/>
    <m/>
    <m/>
    <m/>
  </r>
  <r>
    <x v="2"/>
    <x v="4"/>
    <x v="132"/>
    <x v="19"/>
    <n v="144"/>
    <x v="9"/>
    <x v="5"/>
    <n v="156"/>
    <n v="30"/>
    <m/>
    <x v="0"/>
    <s v="N"/>
    <m/>
    <m/>
    <m/>
    <m/>
    <m/>
    <m/>
    <m/>
    <m/>
    <m/>
    <m/>
    <m/>
    <m/>
    <m/>
    <m/>
    <m/>
    <m/>
  </r>
  <r>
    <x v="2"/>
    <x v="4"/>
    <x v="132"/>
    <x v="19"/>
    <n v="144"/>
    <x v="6"/>
    <x v="5"/>
    <n v="132"/>
    <n v="26"/>
    <m/>
    <x v="0"/>
    <s v="N"/>
    <m/>
    <m/>
    <m/>
    <m/>
    <m/>
    <m/>
    <m/>
    <m/>
    <m/>
    <m/>
    <m/>
    <m/>
    <m/>
    <m/>
    <m/>
    <m/>
  </r>
  <r>
    <x v="2"/>
    <x v="4"/>
    <x v="132"/>
    <x v="19"/>
    <n v="144"/>
    <x v="6"/>
    <x v="5"/>
    <n v="128"/>
    <n v="24"/>
    <m/>
    <x v="0"/>
    <s v="N"/>
    <m/>
    <m/>
    <m/>
    <m/>
    <m/>
    <m/>
    <m/>
    <m/>
    <m/>
    <m/>
    <m/>
    <m/>
    <m/>
    <m/>
    <m/>
    <m/>
  </r>
  <r>
    <x v="2"/>
    <x v="4"/>
    <x v="132"/>
    <x v="19"/>
    <n v="144"/>
    <x v="9"/>
    <x v="5"/>
    <n v="162"/>
    <n v="28"/>
    <m/>
    <x v="0"/>
    <s v="N"/>
    <m/>
    <m/>
    <m/>
    <m/>
    <m/>
    <m/>
    <m/>
    <m/>
    <m/>
    <m/>
    <m/>
    <m/>
    <m/>
    <m/>
    <m/>
    <m/>
  </r>
  <r>
    <x v="2"/>
    <x v="4"/>
    <x v="132"/>
    <x v="19"/>
    <n v="144"/>
    <x v="6"/>
    <x v="5"/>
    <n v="130"/>
    <n v="26"/>
    <m/>
    <x v="0"/>
    <s v="N"/>
    <m/>
    <m/>
    <m/>
    <m/>
    <m/>
    <m/>
    <m/>
    <m/>
    <m/>
    <m/>
    <m/>
    <m/>
    <m/>
    <m/>
    <m/>
    <m/>
  </r>
  <r>
    <x v="2"/>
    <x v="4"/>
    <x v="132"/>
    <x v="19"/>
    <n v="144"/>
    <x v="9"/>
    <x v="5"/>
    <n v="154"/>
    <n v="26"/>
    <m/>
    <x v="0"/>
    <s v="N"/>
    <m/>
    <m/>
    <m/>
    <m/>
    <m/>
    <m/>
    <m/>
    <m/>
    <m/>
    <m/>
    <m/>
    <m/>
    <m/>
    <m/>
    <m/>
    <m/>
  </r>
  <r>
    <x v="2"/>
    <x v="4"/>
    <x v="132"/>
    <x v="19"/>
    <n v="144"/>
    <x v="9"/>
    <x v="5"/>
    <n v="144"/>
    <n v="26"/>
    <m/>
    <x v="0"/>
    <s v="N"/>
    <m/>
    <m/>
    <m/>
    <m/>
    <m/>
    <m/>
    <m/>
    <m/>
    <m/>
    <m/>
    <m/>
    <m/>
    <m/>
    <m/>
    <m/>
    <m/>
  </r>
  <r>
    <x v="2"/>
    <x v="4"/>
    <x v="132"/>
    <x v="19"/>
    <n v="144"/>
    <x v="6"/>
    <x v="5"/>
    <n v="126"/>
    <n v="24"/>
    <m/>
    <x v="0"/>
    <s v="N"/>
    <m/>
    <m/>
    <m/>
    <m/>
    <m/>
    <m/>
    <m/>
    <m/>
    <m/>
    <m/>
    <m/>
    <m/>
    <m/>
    <m/>
    <m/>
    <m/>
  </r>
  <r>
    <x v="2"/>
    <x v="4"/>
    <x v="132"/>
    <x v="19"/>
    <n v="144"/>
    <x v="6"/>
    <x v="5"/>
    <n v="122"/>
    <n v="26"/>
    <m/>
    <x v="0"/>
    <s v="N"/>
    <m/>
    <m/>
    <m/>
    <m/>
    <m/>
    <m/>
    <m/>
    <m/>
    <m/>
    <m/>
    <m/>
    <m/>
    <m/>
    <m/>
    <m/>
    <m/>
  </r>
  <r>
    <x v="2"/>
    <x v="4"/>
    <x v="132"/>
    <x v="19"/>
    <n v="144"/>
    <x v="6"/>
    <x v="5"/>
    <n v="140"/>
    <n v="28"/>
    <m/>
    <x v="0"/>
    <s v="N"/>
    <m/>
    <m/>
    <m/>
    <m/>
    <m/>
    <m/>
    <m/>
    <m/>
    <m/>
    <m/>
    <m/>
    <m/>
    <m/>
    <m/>
    <m/>
    <m/>
  </r>
  <r>
    <x v="2"/>
    <x v="4"/>
    <x v="132"/>
    <x v="19"/>
    <n v="144"/>
    <x v="6"/>
    <x v="5"/>
    <n v="120"/>
    <n v="26"/>
    <m/>
    <x v="0"/>
    <s v="N"/>
    <m/>
    <m/>
    <m/>
    <m/>
    <m/>
    <m/>
    <m/>
    <m/>
    <m/>
    <m/>
    <m/>
    <m/>
    <m/>
    <m/>
    <m/>
    <m/>
  </r>
  <r>
    <x v="2"/>
    <x v="4"/>
    <x v="132"/>
    <x v="19"/>
    <n v="144"/>
    <x v="6"/>
    <x v="5"/>
    <n v="126"/>
    <n v="26"/>
    <m/>
    <x v="0"/>
    <s v="N"/>
    <m/>
    <m/>
    <m/>
    <m/>
    <m/>
    <m/>
    <m/>
    <m/>
    <m/>
    <m/>
    <m/>
    <m/>
    <m/>
    <m/>
    <m/>
    <m/>
  </r>
  <r>
    <x v="2"/>
    <x v="4"/>
    <x v="132"/>
    <x v="19"/>
    <n v="144"/>
    <x v="9"/>
    <x v="5"/>
    <n v="136"/>
    <n v="26"/>
    <m/>
    <x v="0"/>
    <s v="N"/>
    <m/>
    <m/>
    <m/>
    <m/>
    <m/>
    <m/>
    <m/>
    <m/>
    <m/>
    <m/>
    <m/>
    <m/>
    <m/>
    <m/>
    <m/>
    <m/>
  </r>
  <r>
    <x v="2"/>
    <x v="4"/>
    <x v="132"/>
    <x v="19"/>
    <n v="144"/>
    <x v="9"/>
    <x v="5"/>
    <n v="148"/>
    <n v="24"/>
    <m/>
    <x v="0"/>
    <s v="N"/>
    <m/>
    <m/>
    <m/>
    <m/>
    <m/>
    <m/>
    <m/>
    <m/>
    <m/>
    <m/>
    <m/>
    <m/>
    <m/>
    <m/>
    <m/>
    <m/>
  </r>
  <r>
    <x v="2"/>
    <x v="4"/>
    <x v="132"/>
    <x v="19"/>
    <n v="144"/>
    <x v="9"/>
    <x v="5"/>
    <n v="168"/>
    <n v="30"/>
    <m/>
    <x v="0"/>
    <s v="N"/>
    <m/>
    <m/>
    <m/>
    <m/>
    <m/>
    <m/>
    <m/>
    <m/>
    <m/>
    <m/>
    <m/>
    <m/>
    <m/>
    <m/>
    <m/>
    <m/>
  </r>
  <r>
    <x v="2"/>
    <x v="4"/>
    <x v="132"/>
    <x v="19"/>
    <n v="144"/>
    <x v="6"/>
    <x v="5"/>
    <n v="134"/>
    <n v="26"/>
    <m/>
    <x v="0"/>
    <s v="N"/>
    <m/>
    <m/>
    <m/>
    <m/>
    <m/>
    <m/>
    <m/>
    <m/>
    <m/>
    <m/>
    <m/>
    <m/>
    <m/>
    <m/>
    <m/>
    <m/>
  </r>
  <r>
    <x v="2"/>
    <x v="4"/>
    <x v="132"/>
    <x v="19"/>
    <n v="144"/>
    <x v="9"/>
    <x v="5"/>
    <n v="156"/>
    <n v="26"/>
    <m/>
    <x v="0"/>
    <s v="N"/>
    <m/>
    <m/>
    <m/>
    <m/>
    <m/>
    <m/>
    <m/>
    <m/>
    <m/>
    <m/>
    <m/>
    <m/>
    <m/>
    <m/>
    <m/>
    <m/>
  </r>
  <r>
    <x v="2"/>
    <x v="4"/>
    <x v="27"/>
    <x v="19"/>
    <n v="144"/>
    <x v="0"/>
    <x v="1"/>
    <n v="120"/>
    <n v="22"/>
    <m/>
    <x v="0"/>
    <s v="N"/>
    <m/>
    <m/>
    <m/>
    <m/>
    <m/>
    <m/>
    <m/>
    <m/>
    <m/>
    <m/>
    <m/>
    <m/>
    <m/>
    <m/>
    <m/>
    <m/>
  </r>
  <r>
    <x v="2"/>
    <x v="4"/>
    <x v="27"/>
    <x v="19"/>
    <n v="144"/>
    <x v="0"/>
    <x v="1"/>
    <n v="96"/>
    <n v="18"/>
    <m/>
    <x v="0"/>
    <s v="N"/>
    <m/>
    <m/>
    <m/>
    <m/>
    <m/>
    <m/>
    <m/>
    <m/>
    <m/>
    <m/>
    <m/>
    <m/>
    <m/>
    <m/>
    <m/>
    <m/>
  </r>
  <r>
    <x v="2"/>
    <x v="4"/>
    <x v="27"/>
    <x v="19"/>
    <n v="144"/>
    <x v="2"/>
    <x v="1"/>
    <n v="126"/>
    <n v="24"/>
    <m/>
    <x v="0"/>
    <s v="N"/>
    <m/>
    <m/>
    <m/>
    <s v="SJ24-PRS004"/>
    <m/>
    <m/>
    <m/>
    <m/>
    <m/>
    <m/>
    <m/>
    <m/>
    <m/>
    <m/>
    <m/>
    <m/>
  </r>
  <r>
    <x v="2"/>
    <x v="4"/>
    <x v="27"/>
    <x v="19"/>
    <n v="144"/>
    <x v="0"/>
    <x v="1"/>
    <n v="94"/>
    <n v="16"/>
    <m/>
    <x v="0"/>
    <s v="N"/>
    <m/>
    <m/>
    <m/>
    <m/>
    <m/>
    <m/>
    <m/>
    <m/>
    <m/>
    <m/>
    <m/>
    <m/>
    <m/>
    <m/>
    <m/>
    <m/>
  </r>
  <r>
    <x v="2"/>
    <x v="4"/>
    <x v="27"/>
    <x v="19"/>
    <n v="144"/>
    <x v="0"/>
    <x v="1"/>
    <n v="104"/>
    <n v="16"/>
    <m/>
    <x v="0"/>
    <s v="N"/>
    <m/>
    <m/>
    <m/>
    <m/>
    <m/>
    <m/>
    <m/>
    <m/>
    <m/>
    <m/>
    <m/>
    <m/>
    <m/>
    <m/>
    <m/>
    <m/>
  </r>
  <r>
    <x v="2"/>
    <x v="4"/>
    <x v="27"/>
    <x v="19"/>
    <n v="144"/>
    <x v="0"/>
    <x v="1"/>
    <n v="78"/>
    <n v="14"/>
    <m/>
    <x v="0"/>
    <s v="N"/>
    <m/>
    <m/>
    <m/>
    <m/>
    <m/>
    <m/>
    <m/>
    <m/>
    <m/>
    <m/>
    <m/>
    <m/>
    <m/>
    <m/>
    <m/>
    <m/>
  </r>
  <r>
    <x v="2"/>
    <x v="4"/>
    <x v="27"/>
    <x v="19"/>
    <n v="144"/>
    <x v="0"/>
    <x v="1"/>
    <n v="96"/>
    <n v="16"/>
    <m/>
    <x v="0"/>
    <s v="N"/>
    <m/>
    <m/>
    <m/>
    <m/>
    <m/>
    <m/>
    <m/>
    <m/>
    <m/>
    <m/>
    <m/>
    <m/>
    <m/>
    <m/>
    <m/>
    <m/>
  </r>
  <r>
    <x v="2"/>
    <x v="4"/>
    <x v="27"/>
    <x v="19"/>
    <n v="144"/>
    <x v="0"/>
    <x v="1"/>
    <n v="102"/>
    <n v="16"/>
    <m/>
    <x v="0"/>
    <s v="N"/>
    <m/>
    <m/>
    <m/>
    <m/>
    <m/>
    <m/>
    <m/>
    <m/>
    <m/>
    <m/>
    <m/>
    <m/>
    <m/>
    <m/>
    <m/>
    <m/>
  </r>
  <r>
    <x v="2"/>
    <x v="4"/>
    <x v="27"/>
    <x v="19"/>
    <n v="144"/>
    <x v="0"/>
    <x v="1"/>
    <n v="100"/>
    <n v="16"/>
    <m/>
    <x v="0"/>
    <s v="N"/>
    <m/>
    <m/>
    <m/>
    <m/>
    <m/>
    <m/>
    <m/>
    <m/>
    <m/>
    <m/>
    <m/>
    <m/>
    <m/>
    <m/>
    <m/>
    <m/>
  </r>
  <r>
    <x v="2"/>
    <x v="4"/>
    <x v="27"/>
    <x v="19"/>
    <n v="144"/>
    <x v="0"/>
    <x v="1"/>
    <n v="96"/>
    <n v="16"/>
    <m/>
    <x v="0"/>
    <s v="N"/>
    <m/>
    <m/>
    <m/>
    <m/>
    <m/>
    <m/>
    <m/>
    <m/>
    <m/>
    <m/>
    <m/>
    <m/>
    <m/>
    <m/>
    <m/>
    <m/>
  </r>
  <r>
    <x v="2"/>
    <x v="4"/>
    <x v="27"/>
    <x v="19"/>
    <n v="144"/>
    <x v="0"/>
    <x v="1"/>
    <n v="68"/>
    <n v="10"/>
    <m/>
    <x v="0"/>
    <s v="N"/>
    <m/>
    <m/>
    <m/>
    <m/>
    <m/>
    <m/>
    <m/>
    <m/>
    <m/>
    <m/>
    <m/>
    <m/>
    <m/>
    <m/>
    <m/>
    <m/>
  </r>
  <r>
    <x v="2"/>
    <x v="4"/>
    <x v="27"/>
    <x v="19"/>
    <n v="144"/>
    <x v="0"/>
    <x v="1"/>
    <n v="96"/>
    <n v="18"/>
    <m/>
    <x v="0"/>
    <s v="N"/>
    <m/>
    <m/>
    <m/>
    <m/>
    <m/>
    <m/>
    <m/>
    <m/>
    <m/>
    <m/>
    <m/>
    <m/>
    <m/>
    <m/>
    <m/>
    <m/>
  </r>
  <r>
    <x v="2"/>
    <x v="4"/>
    <x v="27"/>
    <x v="19"/>
    <n v="144"/>
    <x v="0"/>
    <x v="1"/>
    <n v="98"/>
    <n v="14"/>
    <m/>
    <x v="0"/>
    <s v="N"/>
    <m/>
    <m/>
    <m/>
    <m/>
    <m/>
    <m/>
    <m/>
    <m/>
    <m/>
    <m/>
    <m/>
    <m/>
    <m/>
    <m/>
    <m/>
    <m/>
  </r>
  <r>
    <x v="2"/>
    <x v="4"/>
    <x v="27"/>
    <x v="19"/>
    <n v="144"/>
    <x v="0"/>
    <x v="1"/>
    <n v="90"/>
    <n v="14"/>
    <m/>
    <x v="0"/>
    <s v="N"/>
    <m/>
    <m/>
    <m/>
    <m/>
    <m/>
    <m/>
    <m/>
    <m/>
    <m/>
    <m/>
    <m/>
    <m/>
    <m/>
    <m/>
    <m/>
    <m/>
  </r>
  <r>
    <x v="2"/>
    <x v="4"/>
    <x v="133"/>
    <x v="19"/>
    <n v="144"/>
    <x v="0"/>
    <x v="1"/>
    <n v="102"/>
    <n v="18"/>
    <m/>
    <x v="0"/>
    <s v="N"/>
    <m/>
    <m/>
    <m/>
    <m/>
    <m/>
    <m/>
    <m/>
    <m/>
    <m/>
    <m/>
    <m/>
    <m/>
    <m/>
    <m/>
    <m/>
    <m/>
  </r>
  <r>
    <x v="2"/>
    <x v="4"/>
    <x v="133"/>
    <x v="19"/>
    <n v="144"/>
    <x v="0"/>
    <x v="1"/>
    <n v="105"/>
    <n v="27"/>
    <m/>
    <x v="0"/>
    <s v="N"/>
    <m/>
    <m/>
    <m/>
    <m/>
    <m/>
    <m/>
    <m/>
    <m/>
    <m/>
    <m/>
    <m/>
    <m/>
    <m/>
    <m/>
    <m/>
    <m/>
  </r>
  <r>
    <x v="2"/>
    <x v="4"/>
    <x v="133"/>
    <x v="19"/>
    <n v="144"/>
    <x v="0"/>
    <x v="1"/>
    <n v="110"/>
    <n v="28"/>
    <m/>
    <x v="0"/>
    <s v="N"/>
    <m/>
    <m/>
    <m/>
    <m/>
    <m/>
    <m/>
    <m/>
    <m/>
    <m/>
    <m/>
    <m/>
    <m/>
    <m/>
    <m/>
    <m/>
    <m/>
  </r>
  <r>
    <x v="2"/>
    <x v="4"/>
    <x v="133"/>
    <x v="19"/>
    <n v="144"/>
    <x v="0"/>
    <x v="1"/>
    <n v="108"/>
    <n v="28"/>
    <m/>
    <x v="0"/>
    <s v="N"/>
    <m/>
    <m/>
    <m/>
    <m/>
    <m/>
    <m/>
    <m/>
    <m/>
    <m/>
    <m/>
    <m/>
    <m/>
    <m/>
    <m/>
    <m/>
    <m/>
  </r>
  <r>
    <x v="2"/>
    <x v="4"/>
    <x v="133"/>
    <x v="19"/>
    <n v="144"/>
    <x v="0"/>
    <x v="1"/>
    <n v="108"/>
    <n v="28"/>
    <m/>
    <x v="0"/>
    <s v="N"/>
    <m/>
    <m/>
    <m/>
    <m/>
    <m/>
    <m/>
    <m/>
    <m/>
    <m/>
    <m/>
    <m/>
    <m/>
    <m/>
    <m/>
    <m/>
    <m/>
  </r>
  <r>
    <x v="2"/>
    <x v="4"/>
    <x v="133"/>
    <x v="19"/>
    <n v="144"/>
    <x v="0"/>
    <x v="1"/>
    <n v="106"/>
    <n v="28"/>
    <m/>
    <x v="0"/>
    <s v="N"/>
    <m/>
    <m/>
    <m/>
    <m/>
    <m/>
    <m/>
    <m/>
    <m/>
    <m/>
    <m/>
    <m/>
    <m/>
    <m/>
    <m/>
    <m/>
    <m/>
  </r>
  <r>
    <x v="2"/>
    <x v="4"/>
    <x v="133"/>
    <x v="19"/>
    <n v="144"/>
    <x v="2"/>
    <x v="1"/>
    <n v="156"/>
    <n v="28"/>
    <m/>
    <x v="0"/>
    <s v="N"/>
    <m/>
    <m/>
    <m/>
    <s v="SJ24-PRS006"/>
    <m/>
    <m/>
    <m/>
    <m/>
    <m/>
    <m/>
    <m/>
    <m/>
    <m/>
    <m/>
    <m/>
    <m/>
  </r>
  <r>
    <x v="2"/>
    <x v="4"/>
    <x v="133"/>
    <x v="19"/>
    <n v="144"/>
    <x v="1"/>
    <x v="1"/>
    <n v="100"/>
    <n v="19"/>
    <m/>
    <x v="0"/>
    <s v="N"/>
    <m/>
    <m/>
    <m/>
    <s v="SJ24-PRS007"/>
    <m/>
    <m/>
    <m/>
    <m/>
    <m/>
    <m/>
    <m/>
    <m/>
    <m/>
    <m/>
    <m/>
    <m/>
  </r>
  <r>
    <x v="2"/>
    <x v="4"/>
    <x v="133"/>
    <x v="19"/>
    <n v="144"/>
    <x v="12"/>
    <x v="1"/>
    <n v="170"/>
    <n v="30"/>
    <m/>
    <x v="0"/>
    <s v="N"/>
    <m/>
    <m/>
    <m/>
    <m/>
    <m/>
    <m/>
    <m/>
    <m/>
    <m/>
    <m/>
    <m/>
    <m/>
    <m/>
    <m/>
    <m/>
    <m/>
  </r>
  <r>
    <x v="2"/>
    <x v="0"/>
    <x v="134"/>
    <x v="84"/>
    <n v="145"/>
    <x v="1"/>
    <x v="1"/>
    <n v="93"/>
    <m/>
    <n v="7.89"/>
    <x v="0"/>
    <m/>
    <s v="N"/>
    <m/>
    <m/>
    <m/>
    <s v="N"/>
    <m/>
    <m/>
    <m/>
    <m/>
    <m/>
    <m/>
    <m/>
    <m/>
    <m/>
    <m/>
    <m/>
  </r>
  <r>
    <x v="2"/>
    <x v="0"/>
    <x v="134"/>
    <x v="84"/>
    <n v="145"/>
    <x v="1"/>
    <x v="1"/>
    <n v="95"/>
    <m/>
    <n v="9.16"/>
    <x v="0"/>
    <m/>
    <s v="N"/>
    <m/>
    <m/>
    <m/>
    <s v="N"/>
    <m/>
    <m/>
    <m/>
    <m/>
    <m/>
    <m/>
    <m/>
    <m/>
    <m/>
    <m/>
    <m/>
  </r>
  <r>
    <x v="1"/>
    <x v="3"/>
    <x v="110"/>
    <x v="63"/>
    <n v="78"/>
    <x v="2"/>
    <x v="0"/>
    <n v="41"/>
    <m/>
    <n v="0.56999999999999995"/>
    <x v="0"/>
    <m/>
    <m/>
    <s v="SJF25-3-19-6"/>
    <m/>
    <m/>
    <s v="Y"/>
    <m/>
    <m/>
    <m/>
    <m/>
    <m/>
    <m/>
    <m/>
    <m/>
    <m/>
    <m/>
    <s v="Error on the data sheet. This was written as SJF25-3-19-5"/>
  </r>
  <r>
    <x v="1"/>
    <x v="3"/>
    <x v="135"/>
    <x v="85"/>
    <n v="63"/>
    <x v="2"/>
    <x v="0"/>
    <n v="42"/>
    <n v="6"/>
    <n v="0.47"/>
    <x v="0"/>
    <m/>
    <m/>
    <s v="SJF25-3-4-1"/>
    <m/>
    <m/>
    <s v="Y"/>
    <m/>
    <m/>
    <m/>
    <m/>
    <m/>
    <m/>
    <m/>
    <m/>
    <m/>
    <m/>
    <m/>
  </r>
  <r>
    <x v="1"/>
    <x v="3"/>
    <x v="135"/>
    <x v="85"/>
    <n v="63"/>
    <x v="2"/>
    <x v="0"/>
    <n v="44"/>
    <n v="7"/>
    <n v="0.6"/>
    <x v="0"/>
    <m/>
    <m/>
    <s v="SJF25-3-4-2"/>
    <m/>
    <m/>
    <s v="Y"/>
    <m/>
    <m/>
    <m/>
    <m/>
    <m/>
    <m/>
    <m/>
    <m/>
    <m/>
    <m/>
    <m/>
  </r>
  <r>
    <x v="1"/>
    <x v="3"/>
    <x v="135"/>
    <x v="85"/>
    <n v="63"/>
    <x v="2"/>
    <x v="0"/>
    <n v="42"/>
    <n v="6"/>
    <n v="0.55000000000000004"/>
    <x v="0"/>
    <m/>
    <m/>
    <s v="SJF25-3-4-3"/>
    <m/>
    <m/>
    <s v="Y"/>
    <m/>
    <m/>
    <m/>
    <m/>
    <m/>
    <m/>
    <m/>
    <m/>
    <m/>
    <m/>
    <m/>
  </r>
  <r>
    <x v="2"/>
    <x v="0"/>
    <x v="102"/>
    <x v="55"/>
    <n v="149"/>
    <x v="1"/>
    <x v="0"/>
    <n v="36"/>
    <m/>
    <n v="0.39"/>
    <x v="0"/>
    <m/>
    <s v="N"/>
    <m/>
    <m/>
    <m/>
    <s v="N"/>
    <m/>
    <m/>
    <m/>
    <m/>
    <m/>
    <m/>
    <m/>
    <m/>
    <m/>
    <m/>
    <m/>
  </r>
  <r>
    <x v="2"/>
    <x v="0"/>
    <x v="102"/>
    <x v="55"/>
    <n v="149"/>
    <x v="1"/>
    <x v="0"/>
    <n v="44"/>
    <m/>
    <n v="0.94"/>
    <x v="0"/>
    <m/>
    <s v="N"/>
    <m/>
    <m/>
    <m/>
    <s v="N"/>
    <m/>
    <m/>
    <m/>
    <m/>
    <m/>
    <m/>
    <m/>
    <m/>
    <m/>
    <m/>
    <m/>
  </r>
  <r>
    <x v="2"/>
    <x v="0"/>
    <x v="102"/>
    <x v="55"/>
    <n v="149"/>
    <x v="1"/>
    <x v="0"/>
    <n v="42"/>
    <m/>
    <n v="0.92"/>
    <x v="0"/>
    <m/>
    <s v="N"/>
    <m/>
    <m/>
    <m/>
    <s v="N"/>
    <m/>
    <m/>
    <m/>
    <m/>
    <m/>
    <m/>
    <m/>
    <m/>
    <m/>
    <m/>
    <m/>
  </r>
  <r>
    <x v="2"/>
    <x v="0"/>
    <x v="102"/>
    <x v="55"/>
    <n v="149"/>
    <x v="1"/>
    <x v="0"/>
    <n v="34"/>
    <m/>
    <n v="0.37"/>
    <x v="0"/>
    <m/>
    <s v="N"/>
    <m/>
    <m/>
    <m/>
    <s v="N"/>
    <m/>
    <m/>
    <m/>
    <m/>
    <m/>
    <m/>
    <m/>
    <m/>
    <m/>
    <m/>
    <m/>
  </r>
  <r>
    <x v="2"/>
    <x v="0"/>
    <x v="102"/>
    <x v="55"/>
    <n v="149"/>
    <x v="2"/>
    <x v="0"/>
    <n v="64"/>
    <m/>
    <n v="2.91"/>
    <x v="0"/>
    <m/>
    <s v="N"/>
    <m/>
    <m/>
    <m/>
    <s v="N"/>
    <m/>
    <m/>
    <m/>
    <m/>
    <m/>
    <m/>
    <m/>
    <m/>
    <m/>
    <m/>
    <s v="Four lethal were dissected from this date but I am not sure which entry thy belong to."/>
  </r>
  <r>
    <x v="2"/>
    <x v="0"/>
    <x v="102"/>
    <x v="55"/>
    <n v="149"/>
    <x v="1"/>
    <x v="0"/>
    <n v="33"/>
    <m/>
    <n v="0.24"/>
    <x v="0"/>
    <m/>
    <s v="N"/>
    <m/>
    <m/>
    <m/>
    <s v="N"/>
    <m/>
    <m/>
    <m/>
    <m/>
    <m/>
    <m/>
    <m/>
    <m/>
    <m/>
    <m/>
    <m/>
  </r>
  <r>
    <x v="2"/>
    <x v="0"/>
    <x v="102"/>
    <x v="55"/>
    <n v="149"/>
    <x v="1"/>
    <x v="0"/>
    <n v="37"/>
    <m/>
    <n v="0.52"/>
    <x v="0"/>
    <m/>
    <s v="N"/>
    <m/>
    <m/>
    <m/>
    <s v="N"/>
    <m/>
    <m/>
    <m/>
    <m/>
    <m/>
    <m/>
    <m/>
    <m/>
    <m/>
    <m/>
    <m/>
  </r>
  <r>
    <x v="2"/>
    <x v="0"/>
    <x v="102"/>
    <x v="55"/>
    <n v="149"/>
    <x v="1"/>
    <x v="0"/>
    <n v="34"/>
    <m/>
    <n v="0.3"/>
    <x v="0"/>
    <m/>
    <s v="N"/>
    <m/>
    <m/>
    <m/>
    <s v="N"/>
    <m/>
    <m/>
    <m/>
    <m/>
    <m/>
    <m/>
    <m/>
    <m/>
    <m/>
    <m/>
    <m/>
  </r>
  <r>
    <x v="2"/>
    <x v="0"/>
    <x v="102"/>
    <x v="55"/>
    <n v="149"/>
    <x v="2"/>
    <x v="0"/>
    <n v="56"/>
    <m/>
    <n v="2.21"/>
    <x v="0"/>
    <m/>
    <s v="N"/>
    <m/>
    <m/>
    <m/>
    <s v="N"/>
    <m/>
    <m/>
    <m/>
    <m/>
    <m/>
    <m/>
    <m/>
    <m/>
    <m/>
    <m/>
    <s v="Four lethal were dissected from this date but I am not sure which entry thy belong to."/>
  </r>
  <r>
    <x v="2"/>
    <x v="0"/>
    <x v="102"/>
    <x v="55"/>
    <n v="149"/>
    <x v="1"/>
    <x v="0"/>
    <n v="49"/>
    <m/>
    <n v="1.24"/>
    <x v="0"/>
    <m/>
    <s v="N"/>
    <m/>
    <m/>
    <m/>
    <s v="N"/>
    <m/>
    <m/>
    <m/>
    <m/>
    <m/>
    <m/>
    <m/>
    <m/>
    <m/>
    <m/>
    <m/>
  </r>
  <r>
    <x v="2"/>
    <x v="0"/>
    <x v="102"/>
    <x v="55"/>
    <n v="149"/>
    <x v="1"/>
    <x v="0"/>
    <n v="40"/>
    <m/>
    <n v="0.55000000000000004"/>
    <x v="0"/>
    <m/>
    <s v="N"/>
    <m/>
    <m/>
    <m/>
    <s v="N"/>
    <m/>
    <m/>
    <m/>
    <m/>
    <m/>
    <m/>
    <m/>
    <m/>
    <m/>
    <m/>
    <m/>
  </r>
  <r>
    <x v="2"/>
    <x v="0"/>
    <x v="102"/>
    <x v="55"/>
    <n v="149"/>
    <x v="1"/>
    <x v="0"/>
    <n v="58"/>
    <m/>
    <n v="2.3199999999999998"/>
    <x v="0"/>
    <m/>
    <s v="N"/>
    <m/>
    <m/>
    <m/>
    <s v="N"/>
    <m/>
    <m/>
    <m/>
    <m/>
    <m/>
    <m/>
    <m/>
    <m/>
    <m/>
    <m/>
    <m/>
  </r>
  <r>
    <x v="2"/>
    <x v="0"/>
    <x v="102"/>
    <x v="55"/>
    <n v="149"/>
    <x v="1"/>
    <x v="0"/>
    <n v="38"/>
    <m/>
    <n v="0.34"/>
    <x v="0"/>
    <m/>
    <s v="N"/>
    <m/>
    <m/>
    <m/>
    <s v="N"/>
    <m/>
    <m/>
    <m/>
    <m/>
    <m/>
    <m/>
    <m/>
    <m/>
    <m/>
    <m/>
    <m/>
  </r>
  <r>
    <x v="2"/>
    <x v="0"/>
    <x v="102"/>
    <x v="55"/>
    <n v="149"/>
    <x v="1"/>
    <x v="0"/>
    <n v="43"/>
    <m/>
    <n v="0.75"/>
    <x v="0"/>
    <m/>
    <s v="N"/>
    <m/>
    <m/>
    <m/>
    <s v="N"/>
    <m/>
    <m/>
    <m/>
    <m/>
    <m/>
    <m/>
    <m/>
    <m/>
    <m/>
    <m/>
    <m/>
  </r>
  <r>
    <x v="2"/>
    <x v="0"/>
    <x v="102"/>
    <x v="55"/>
    <n v="149"/>
    <x v="1"/>
    <x v="0"/>
    <n v="42"/>
    <m/>
    <n v="1.06"/>
    <x v="0"/>
    <m/>
    <s v="N"/>
    <m/>
    <m/>
    <m/>
    <s v="N"/>
    <m/>
    <m/>
    <m/>
    <m/>
    <m/>
    <m/>
    <m/>
    <m/>
    <m/>
    <m/>
    <m/>
  </r>
  <r>
    <x v="2"/>
    <x v="0"/>
    <x v="102"/>
    <x v="55"/>
    <n v="149"/>
    <x v="1"/>
    <x v="0"/>
    <n v="36"/>
    <m/>
    <n v="0.49"/>
    <x v="0"/>
    <m/>
    <s v="N"/>
    <m/>
    <m/>
    <m/>
    <s v="N"/>
    <m/>
    <m/>
    <m/>
    <m/>
    <m/>
    <m/>
    <m/>
    <m/>
    <m/>
    <m/>
    <m/>
  </r>
  <r>
    <x v="2"/>
    <x v="0"/>
    <x v="102"/>
    <x v="55"/>
    <n v="149"/>
    <x v="1"/>
    <x v="0"/>
    <n v="36"/>
    <m/>
    <n v="0.41"/>
    <x v="0"/>
    <m/>
    <s v="N"/>
    <m/>
    <m/>
    <m/>
    <s v="N"/>
    <m/>
    <m/>
    <m/>
    <m/>
    <m/>
    <m/>
    <m/>
    <m/>
    <m/>
    <m/>
    <m/>
  </r>
  <r>
    <x v="2"/>
    <x v="0"/>
    <x v="102"/>
    <x v="55"/>
    <n v="149"/>
    <x v="1"/>
    <x v="0"/>
    <n v="39"/>
    <m/>
    <n v="0.56000000000000005"/>
    <x v="0"/>
    <m/>
    <s v="N"/>
    <m/>
    <m/>
    <m/>
    <s v="N"/>
    <m/>
    <m/>
    <m/>
    <m/>
    <m/>
    <m/>
    <m/>
    <m/>
    <m/>
    <m/>
    <m/>
  </r>
  <r>
    <x v="2"/>
    <x v="0"/>
    <x v="102"/>
    <x v="55"/>
    <n v="149"/>
    <x v="1"/>
    <x v="0"/>
    <n v="35"/>
    <m/>
    <n v="0.38"/>
    <x v="0"/>
    <m/>
    <s v="N"/>
    <m/>
    <m/>
    <m/>
    <s v="N"/>
    <m/>
    <m/>
    <m/>
    <m/>
    <m/>
    <m/>
    <m/>
    <m/>
    <m/>
    <m/>
    <m/>
  </r>
  <r>
    <x v="2"/>
    <x v="0"/>
    <x v="102"/>
    <x v="55"/>
    <n v="149"/>
    <x v="1"/>
    <x v="0"/>
    <n v="36"/>
    <m/>
    <n v="0.43"/>
    <x v="0"/>
    <m/>
    <s v="N"/>
    <m/>
    <m/>
    <m/>
    <s v="N"/>
    <m/>
    <m/>
    <m/>
    <m/>
    <m/>
    <m/>
    <m/>
    <m/>
    <m/>
    <m/>
    <m/>
  </r>
  <r>
    <x v="2"/>
    <x v="0"/>
    <x v="102"/>
    <x v="55"/>
    <n v="149"/>
    <x v="1"/>
    <x v="1"/>
    <n v="84"/>
    <m/>
    <n v="6.72"/>
    <x v="0"/>
    <m/>
    <s v="N"/>
    <m/>
    <m/>
    <m/>
    <s v="N"/>
    <m/>
    <m/>
    <m/>
    <m/>
    <m/>
    <m/>
    <m/>
    <m/>
    <m/>
    <m/>
    <m/>
  </r>
  <r>
    <x v="2"/>
    <x v="0"/>
    <x v="102"/>
    <x v="55"/>
    <n v="149"/>
    <x v="1"/>
    <x v="0"/>
    <n v="32"/>
    <m/>
    <n v="0.31"/>
    <x v="0"/>
    <m/>
    <s v="N"/>
    <m/>
    <m/>
    <m/>
    <s v="N"/>
    <m/>
    <m/>
    <m/>
    <m/>
    <m/>
    <m/>
    <m/>
    <m/>
    <m/>
    <m/>
    <m/>
  </r>
  <r>
    <x v="2"/>
    <x v="0"/>
    <x v="102"/>
    <x v="55"/>
    <n v="149"/>
    <x v="1"/>
    <x v="0"/>
    <n v="50"/>
    <m/>
    <n v="1.3"/>
    <x v="0"/>
    <m/>
    <s v="N"/>
    <m/>
    <m/>
    <m/>
    <s v="N"/>
    <m/>
    <m/>
    <m/>
    <m/>
    <m/>
    <m/>
    <m/>
    <m/>
    <m/>
    <m/>
    <m/>
  </r>
  <r>
    <x v="2"/>
    <x v="0"/>
    <x v="102"/>
    <x v="55"/>
    <n v="149"/>
    <x v="1"/>
    <x v="0"/>
    <n v="40"/>
    <m/>
    <n v="0.7"/>
    <x v="0"/>
    <m/>
    <s v="N"/>
    <m/>
    <m/>
    <m/>
    <s v="N"/>
    <m/>
    <m/>
    <m/>
    <m/>
    <m/>
    <m/>
    <m/>
    <m/>
    <m/>
    <m/>
    <m/>
  </r>
  <r>
    <x v="2"/>
    <x v="0"/>
    <x v="102"/>
    <x v="55"/>
    <n v="149"/>
    <x v="1"/>
    <x v="0"/>
    <n v="39"/>
    <m/>
    <n v="0.54"/>
    <x v="0"/>
    <m/>
    <s v="N"/>
    <m/>
    <m/>
    <m/>
    <s v="N"/>
    <m/>
    <m/>
    <m/>
    <m/>
    <m/>
    <m/>
    <m/>
    <m/>
    <m/>
    <m/>
    <m/>
  </r>
  <r>
    <x v="2"/>
    <x v="0"/>
    <x v="102"/>
    <x v="55"/>
    <n v="149"/>
    <x v="1"/>
    <x v="0"/>
    <n v="40"/>
    <m/>
    <n v="0.71"/>
    <x v="0"/>
    <m/>
    <s v="N"/>
    <m/>
    <m/>
    <m/>
    <s v="N"/>
    <m/>
    <m/>
    <m/>
    <m/>
    <m/>
    <m/>
    <m/>
    <m/>
    <m/>
    <m/>
    <m/>
  </r>
  <r>
    <x v="2"/>
    <x v="0"/>
    <x v="102"/>
    <x v="55"/>
    <n v="149"/>
    <x v="1"/>
    <x v="0"/>
    <n v="39"/>
    <m/>
    <n v="0.32"/>
    <x v="0"/>
    <m/>
    <s v="N"/>
    <m/>
    <m/>
    <m/>
    <s v="N"/>
    <m/>
    <m/>
    <m/>
    <m/>
    <m/>
    <m/>
    <m/>
    <m/>
    <m/>
    <m/>
    <m/>
  </r>
  <r>
    <x v="2"/>
    <x v="0"/>
    <x v="102"/>
    <x v="55"/>
    <n v="149"/>
    <x v="1"/>
    <x v="0"/>
    <n v="32"/>
    <m/>
    <n v="0.35"/>
    <x v="0"/>
    <m/>
    <s v="N"/>
    <m/>
    <m/>
    <m/>
    <s v="N"/>
    <m/>
    <m/>
    <m/>
    <m/>
    <m/>
    <m/>
    <m/>
    <m/>
    <m/>
    <m/>
    <m/>
  </r>
  <r>
    <x v="2"/>
    <x v="0"/>
    <x v="102"/>
    <x v="55"/>
    <n v="149"/>
    <x v="1"/>
    <x v="0"/>
    <n v="44"/>
    <m/>
    <n v="0.97"/>
    <x v="0"/>
    <m/>
    <s v="N"/>
    <m/>
    <m/>
    <m/>
    <s v="N"/>
    <m/>
    <m/>
    <m/>
    <m/>
    <m/>
    <m/>
    <m/>
    <m/>
    <m/>
    <m/>
    <m/>
  </r>
  <r>
    <x v="2"/>
    <x v="0"/>
    <x v="102"/>
    <x v="55"/>
    <n v="149"/>
    <x v="1"/>
    <x v="0"/>
    <n v="51"/>
    <m/>
    <n v="1.58"/>
    <x v="0"/>
    <m/>
    <s v="N"/>
    <m/>
    <m/>
    <m/>
    <s v="N"/>
    <m/>
    <m/>
    <m/>
    <m/>
    <m/>
    <m/>
    <m/>
    <m/>
    <m/>
    <m/>
    <m/>
  </r>
  <r>
    <x v="2"/>
    <x v="0"/>
    <x v="102"/>
    <x v="55"/>
    <n v="149"/>
    <x v="1"/>
    <x v="0"/>
    <n v="30"/>
    <m/>
    <n v="0.56000000000000005"/>
    <x v="0"/>
    <m/>
    <s v="N"/>
    <m/>
    <m/>
    <m/>
    <s v="N"/>
    <m/>
    <m/>
    <m/>
    <m/>
    <m/>
    <m/>
    <m/>
    <m/>
    <m/>
    <m/>
    <m/>
  </r>
  <r>
    <x v="2"/>
    <x v="0"/>
    <x v="102"/>
    <x v="55"/>
    <n v="149"/>
    <x v="1"/>
    <x v="0"/>
    <n v="36"/>
    <m/>
    <n v="0.47"/>
    <x v="0"/>
    <m/>
    <s v="N"/>
    <m/>
    <m/>
    <m/>
    <s v="N"/>
    <m/>
    <m/>
    <m/>
    <m/>
    <m/>
    <m/>
    <m/>
    <m/>
    <m/>
    <m/>
    <m/>
  </r>
  <r>
    <x v="2"/>
    <x v="0"/>
    <x v="102"/>
    <x v="55"/>
    <n v="149"/>
    <x v="1"/>
    <x v="1"/>
    <n v="107"/>
    <m/>
    <n v="13.23"/>
    <x v="0"/>
    <m/>
    <s v="N"/>
    <m/>
    <m/>
    <m/>
    <s v="N"/>
    <m/>
    <m/>
    <m/>
    <m/>
    <m/>
    <m/>
    <m/>
    <m/>
    <m/>
    <m/>
    <m/>
  </r>
  <r>
    <x v="2"/>
    <x v="0"/>
    <x v="102"/>
    <x v="55"/>
    <n v="149"/>
    <x v="2"/>
    <x v="0"/>
    <n v="60"/>
    <m/>
    <n v="2.1"/>
    <x v="0"/>
    <m/>
    <s v="N"/>
    <m/>
    <m/>
    <m/>
    <s v="N"/>
    <m/>
    <m/>
    <m/>
    <m/>
    <m/>
    <m/>
    <m/>
    <m/>
    <m/>
    <m/>
    <s v="Four lethal were dissected from this date but I am not sure which entry thy belong to."/>
  </r>
  <r>
    <x v="2"/>
    <x v="0"/>
    <x v="102"/>
    <x v="55"/>
    <n v="149"/>
    <x v="2"/>
    <x v="1"/>
    <n v="78"/>
    <m/>
    <n v="5.13"/>
    <x v="0"/>
    <m/>
    <s v="N"/>
    <m/>
    <m/>
    <m/>
    <s v="N"/>
    <m/>
    <m/>
    <m/>
    <m/>
    <m/>
    <m/>
    <m/>
    <m/>
    <m/>
    <m/>
    <s v="Four lethal were dissected from this date but I am not sure which entry thy belong to."/>
  </r>
  <r>
    <x v="2"/>
    <x v="0"/>
    <x v="102"/>
    <x v="55"/>
    <n v="149"/>
    <x v="2"/>
    <x v="1"/>
    <n v="82"/>
    <m/>
    <n v="5.52"/>
    <x v="2"/>
    <m/>
    <s v="Y"/>
    <m/>
    <m/>
    <m/>
    <s v="N"/>
    <m/>
    <m/>
    <m/>
    <m/>
    <m/>
    <m/>
    <m/>
    <m/>
    <m/>
    <m/>
    <s v="Four lethal were dissected from this date but I am not sure which entry thy belong to."/>
  </r>
  <r>
    <x v="2"/>
    <x v="0"/>
    <x v="102"/>
    <x v="55"/>
    <n v="149"/>
    <x v="2"/>
    <x v="1"/>
    <n v="80"/>
    <m/>
    <n v="5.46"/>
    <x v="2"/>
    <m/>
    <s v="Y"/>
    <m/>
    <m/>
    <m/>
    <s v="N"/>
    <m/>
    <m/>
    <m/>
    <m/>
    <m/>
    <m/>
    <m/>
    <m/>
    <m/>
    <m/>
    <s v="Four lethal were dissected from this date but I am not sure which entry thy belong to."/>
  </r>
  <r>
    <x v="2"/>
    <x v="0"/>
    <x v="102"/>
    <x v="55"/>
    <n v="149"/>
    <x v="2"/>
    <x v="0"/>
    <n v="68"/>
    <m/>
    <n v="3.33"/>
    <x v="0"/>
    <m/>
    <s v="N"/>
    <m/>
    <m/>
    <m/>
    <s v="N"/>
    <m/>
    <m/>
    <m/>
    <m/>
    <m/>
    <m/>
    <m/>
    <m/>
    <m/>
    <m/>
    <s v="Four lethal were dissected from this date but I am not sure which entry thy belong to."/>
  </r>
  <r>
    <x v="2"/>
    <x v="0"/>
    <x v="136"/>
    <x v="86"/>
    <n v="150"/>
    <x v="2"/>
    <x v="1"/>
    <n v="72"/>
    <m/>
    <n v="4.8499999999999996"/>
    <x v="0"/>
    <m/>
    <s v="N"/>
    <m/>
    <m/>
    <m/>
    <s v="N"/>
    <m/>
    <m/>
    <m/>
    <m/>
    <m/>
    <m/>
    <m/>
    <m/>
    <m/>
    <m/>
    <m/>
  </r>
  <r>
    <x v="2"/>
    <x v="0"/>
    <x v="136"/>
    <x v="86"/>
    <n v="150"/>
    <x v="2"/>
    <x v="1"/>
    <n v="65"/>
    <m/>
    <n v="2.94"/>
    <x v="0"/>
    <m/>
    <s v="N"/>
    <m/>
    <m/>
    <m/>
    <s v="N"/>
    <m/>
    <m/>
    <m/>
    <m/>
    <m/>
    <m/>
    <m/>
    <m/>
    <m/>
    <m/>
    <m/>
  </r>
  <r>
    <x v="2"/>
    <x v="0"/>
    <x v="136"/>
    <x v="86"/>
    <n v="150"/>
    <x v="1"/>
    <x v="1"/>
    <n v="91"/>
    <m/>
    <n v="7.78"/>
    <x v="0"/>
    <m/>
    <s v="N"/>
    <m/>
    <m/>
    <m/>
    <s v="N"/>
    <m/>
    <m/>
    <m/>
    <m/>
    <m/>
    <m/>
    <m/>
    <m/>
    <m/>
    <m/>
    <m/>
  </r>
  <r>
    <x v="2"/>
    <x v="0"/>
    <x v="136"/>
    <x v="86"/>
    <n v="150"/>
    <x v="2"/>
    <x v="1"/>
    <n v="71"/>
    <m/>
    <n v="3.83"/>
    <x v="0"/>
    <m/>
    <s v="N"/>
    <m/>
    <m/>
    <m/>
    <s v="N"/>
    <m/>
    <m/>
    <m/>
    <m/>
    <m/>
    <m/>
    <m/>
    <m/>
    <m/>
    <m/>
    <m/>
  </r>
  <r>
    <x v="2"/>
    <x v="0"/>
    <x v="136"/>
    <x v="86"/>
    <n v="150"/>
    <x v="1"/>
    <x v="0"/>
    <n v="51"/>
    <m/>
    <n v="1.82"/>
    <x v="0"/>
    <m/>
    <s v="N"/>
    <m/>
    <m/>
    <m/>
    <s v="N"/>
    <m/>
    <m/>
    <m/>
    <m/>
    <m/>
    <m/>
    <m/>
    <m/>
    <m/>
    <m/>
    <m/>
  </r>
  <r>
    <x v="2"/>
    <x v="0"/>
    <x v="136"/>
    <x v="86"/>
    <n v="150"/>
    <x v="1"/>
    <x v="0"/>
    <n v="43"/>
    <m/>
    <n v="0.9"/>
    <x v="0"/>
    <m/>
    <s v="N"/>
    <m/>
    <m/>
    <m/>
    <s v="N"/>
    <m/>
    <m/>
    <m/>
    <m/>
    <m/>
    <m/>
    <m/>
    <m/>
    <m/>
    <m/>
    <m/>
  </r>
  <r>
    <x v="2"/>
    <x v="0"/>
    <x v="136"/>
    <x v="86"/>
    <n v="150"/>
    <x v="1"/>
    <x v="0"/>
    <n v="39"/>
    <m/>
    <n v="0.59"/>
    <x v="0"/>
    <m/>
    <s v="N"/>
    <m/>
    <m/>
    <m/>
    <s v="N"/>
    <m/>
    <m/>
    <m/>
    <m/>
    <m/>
    <m/>
    <m/>
    <m/>
    <m/>
    <m/>
    <m/>
  </r>
  <r>
    <x v="2"/>
    <x v="0"/>
    <x v="136"/>
    <x v="86"/>
    <n v="150"/>
    <x v="1"/>
    <x v="1"/>
    <n v="94"/>
    <m/>
    <n v="9.36"/>
    <x v="0"/>
    <m/>
    <s v="N"/>
    <m/>
    <m/>
    <m/>
    <s v="N"/>
    <m/>
    <m/>
    <m/>
    <m/>
    <m/>
    <m/>
    <m/>
    <m/>
    <m/>
    <m/>
    <m/>
  </r>
  <r>
    <x v="2"/>
    <x v="0"/>
    <x v="136"/>
    <x v="86"/>
    <n v="150"/>
    <x v="2"/>
    <x v="1"/>
    <n v="78"/>
    <m/>
    <n v="5.33"/>
    <x v="2"/>
    <m/>
    <s v="Y"/>
    <m/>
    <m/>
    <m/>
    <s v="N"/>
    <m/>
    <m/>
    <m/>
    <m/>
    <m/>
    <m/>
    <m/>
    <m/>
    <m/>
    <m/>
    <m/>
  </r>
  <r>
    <x v="2"/>
    <x v="0"/>
    <x v="136"/>
    <x v="86"/>
    <n v="150"/>
    <x v="1"/>
    <x v="1"/>
    <n v="94"/>
    <m/>
    <n v="8.58"/>
    <x v="0"/>
    <m/>
    <s v="N"/>
    <m/>
    <m/>
    <s v="SJ24-F005"/>
    <s v="N"/>
    <m/>
    <m/>
    <m/>
    <m/>
    <m/>
    <m/>
    <m/>
    <m/>
    <m/>
    <m/>
    <s v="Time taken 09:43"/>
  </r>
  <r>
    <x v="2"/>
    <x v="0"/>
    <x v="136"/>
    <x v="86"/>
    <n v="150"/>
    <x v="1"/>
    <x v="0"/>
    <n v="51"/>
    <m/>
    <n v="1.67"/>
    <x v="0"/>
    <m/>
    <s v="N"/>
    <m/>
    <m/>
    <m/>
    <s v="N"/>
    <m/>
    <m/>
    <m/>
    <m/>
    <m/>
    <m/>
    <m/>
    <m/>
    <m/>
    <m/>
    <m/>
  </r>
  <r>
    <x v="2"/>
    <x v="0"/>
    <x v="136"/>
    <x v="86"/>
    <n v="150"/>
    <x v="1"/>
    <x v="0"/>
    <n v="33"/>
    <m/>
    <n v="0.46"/>
    <x v="0"/>
    <m/>
    <s v="N"/>
    <m/>
    <m/>
    <m/>
    <s v="N"/>
    <m/>
    <m/>
    <m/>
    <m/>
    <m/>
    <m/>
    <m/>
    <m/>
    <m/>
    <m/>
    <m/>
  </r>
  <r>
    <x v="2"/>
    <x v="0"/>
    <x v="136"/>
    <x v="86"/>
    <n v="150"/>
    <x v="1"/>
    <x v="0"/>
    <n v="35"/>
    <m/>
    <n v="0.39"/>
    <x v="0"/>
    <m/>
    <s v="N"/>
    <m/>
    <m/>
    <m/>
    <s v="N"/>
    <m/>
    <m/>
    <m/>
    <m/>
    <m/>
    <m/>
    <m/>
    <m/>
    <m/>
    <m/>
    <m/>
  </r>
  <r>
    <x v="2"/>
    <x v="0"/>
    <x v="136"/>
    <x v="86"/>
    <n v="150"/>
    <x v="1"/>
    <x v="0"/>
    <n v="34"/>
    <m/>
    <n v="0.44"/>
    <x v="0"/>
    <m/>
    <s v="N"/>
    <m/>
    <m/>
    <m/>
    <s v="N"/>
    <m/>
    <m/>
    <m/>
    <m/>
    <m/>
    <m/>
    <m/>
    <m/>
    <m/>
    <m/>
    <m/>
  </r>
  <r>
    <x v="2"/>
    <x v="0"/>
    <x v="136"/>
    <x v="86"/>
    <n v="150"/>
    <x v="2"/>
    <x v="0"/>
    <n v="59"/>
    <m/>
    <n v="2.2799999999999998"/>
    <x v="0"/>
    <m/>
    <s v="N"/>
    <m/>
    <m/>
    <m/>
    <s v="N"/>
    <m/>
    <m/>
    <m/>
    <m/>
    <m/>
    <m/>
    <m/>
    <m/>
    <m/>
    <m/>
    <m/>
  </r>
  <r>
    <x v="2"/>
    <x v="0"/>
    <x v="136"/>
    <x v="86"/>
    <n v="150"/>
    <x v="2"/>
    <x v="1"/>
    <n v="73"/>
    <m/>
    <n v="4.1500000000000004"/>
    <x v="0"/>
    <m/>
    <s v="N"/>
    <m/>
    <m/>
    <m/>
    <s v="N"/>
    <m/>
    <m/>
    <m/>
    <m/>
    <m/>
    <m/>
    <m/>
    <m/>
    <m/>
    <m/>
    <m/>
  </r>
  <r>
    <x v="2"/>
    <x v="0"/>
    <x v="136"/>
    <x v="86"/>
    <n v="150"/>
    <x v="1"/>
    <x v="1"/>
    <n v="94"/>
    <m/>
    <n v="8.77"/>
    <x v="0"/>
    <m/>
    <s v="N"/>
    <m/>
    <m/>
    <m/>
    <s v="N"/>
    <m/>
    <m/>
    <m/>
    <m/>
    <m/>
    <m/>
    <m/>
    <m/>
    <m/>
    <m/>
    <m/>
  </r>
  <r>
    <x v="2"/>
    <x v="0"/>
    <x v="136"/>
    <x v="86"/>
    <n v="150"/>
    <x v="2"/>
    <x v="1"/>
    <n v="74"/>
    <m/>
    <n v="4.1500000000000004"/>
    <x v="2"/>
    <m/>
    <s v="Y"/>
    <m/>
    <m/>
    <m/>
    <s v="N"/>
    <m/>
    <m/>
    <m/>
    <m/>
    <m/>
    <m/>
    <m/>
    <m/>
    <m/>
    <m/>
    <m/>
  </r>
  <r>
    <x v="2"/>
    <x v="0"/>
    <x v="136"/>
    <x v="86"/>
    <n v="150"/>
    <x v="1"/>
    <x v="0"/>
    <n v="47"/>
    <m/>
    <n v="1.39"/>
    <x v="0"/>
    <m/>
    <s v="N"/>
    <m/>
    <m/>
    <m/>
    <s v="N"/>
    <m/>
    <m/>
    <m/>
    <m/>
    <m/>
    <m/>
    <m/>
    <m/>
    <m/>
    <m/>
    <m/>
  </r>
  <r>
    <x v="2"/>
    <x v="0"/>
    <x v="136"/>
    <x v="86"/>
    <n v="150"/>
    <x v="1"/>
    <x v="0"/>
    <n v="37"/>
    <m/>
    <n v="0.7"/>
    <x v="0"/>
    <m/>
    <s v="N"/>
    <m/>
    <m/>
    <m/>
    <s v="N"/>
    <m/>
    <m/>
    <m/>
    <m/>
    <m/>
    <m/>
    <m/>
    <m/>
    <m/>
    <m/>
    <m/>
  </r>
  <r>
    <x v="2"/>
    <x v="0"/>
    <x v="136"/>
    <x v="86"/>
    <n v="150"/>
    <x v="2"/>
    <x v="0"/>
    <n v="60"/>
    <m/>
    <n v="2.4300000000000002"/>
    <x v="0"/>
    <m/>
    <s v="N"/>
    <m/>
    <m/>
    <m/>
    <s v="N"/>
    <m/>
    <m/>
    <m/>
    <m/>
    <m/>
    <m/>
    <m/>
    <m/>
    <m/>
    <m/>
    <m/>
  </r>
  <r>
    <x v="2"/>
    <x v="0"/>
    <x v="136"/>
    <x v="86"/>
    <n v="150"/>
    <x v="1"/>
    <x v="0"/>
    <n v="36"/>
    <m/>
    <n v="0.85"/>
    <x v="0"/>
    <m/>
    <s v="N"/>
    <m/>
    <m/>
    <m/>
    <s v="N"/>
    <m/>
    <m/>
    <m/>
    <m/>
    <m/>
    <m/>
    <m/>
    <m/>
    <m/>
    <m/>
    <m/>
  </r>
  <r>
    <x v="2"/>
    <x v="0"/>
    <x v="137"/>
    <x v="87"/>
    <n v="151"/>
    <x v="2"/>
    <x v="0"/>
    <n v="59"/>
    <m/>
    <n v="2.04"/>
    <x v="0"/>
    <m/>
    <s v="N"/>
    <m/>
    <m/>
    <m/>
    <s v="N"/>
    <m/>
    <m/>
    <m/>
    <m/>
    <m/>
    <m/>
    <m/>
    <m/>
    <m/>
    <m/>
    <m/>
  </r>
  <r>
    <x v="2"/>
    <x v="0"/>
    <x v="137"/>
    <x v="87"/>
    <n v="151"/>
    <x v="1"/>
    <x v="0"/>
    <n v="37"/>
    <m/>
    <n v="0.47"/>
    <x v="0"/>
    <m/>
    <s v="N"/>
    <m/>
    <m/>
    <m/>
    <s v="N"/>
    <m/>
    <m/>
    <m/>
    <m/>
    <m/>
    <m/>
    <m/>
    <m/>
    <m/>
    <m/>
    <m/>
  </r>
  <r>
    <x v="2"/>
    <x v="0"/>
    <x v="137"/>
    <x v="87"/>
    <n v="151"/>
    <x v="1"/>
    <x v="0"/>
    <n v="35"/>
    <m/>
    <n v="0.34"/>
    <x v="0"/>
    <m/>
    <s v="N"/>
    <m/>
    <m/>
    <m/>
    <s v="N"/>
    <m/>
    <m/>
    <m/>
    <m/>
    <m/>
    <m/>
    <m/>
    <m/>
    <m/>
    <m/>
    <m/>
  </r>
  <r>
    <x v="1"/>
    <x v="3"/>
    <x v="135"/>
    <x v="85"/>
    <n v="63"/>
    <x v="2"/>
    <x v="0"/>
    <n v="43"/>
    <n v="6"/>
    <n v="0.52"/>
    <x v="0"/>
    <m/>
    <m/>
    <s v="SJF25-3-4-4"/>
    <m/>
    <m/>
    <s v="Y"/>
    <m/>
    <m/>
    <m/>
    <m/>
    <m/>
    <m/>
    <m/>
    <m/>
    <m/>
    <m/>
    <m/>
  </r>
  <r>
    <x v="1"/>
    <x v="3"/>
    <x v="135"/>
    <x v="85"/>
    <n v="63"/>
    <x v="2"/>
    <x v="0"/>
    <n v="41"/>
    <n v="6"/>
    <n v="0.51"/>
    <x v="0"/>
    <m/>
    <m/>
    <s v="SJF25-3-4-5"/>
    <m/>
    <m/>
    <s v="Y"/>
    <m/>
    <m/>
    <m/>
    <m/>
    <m/>
    <m/>
    <m/>
    <m/>
    <m/>
    <m/>
    <m/>
  </r>
  <r>
    <x v="2"/>
    <x v="4"/>
    <x v="138"/>
    <x v="20"/>
    <n v="164"/>
    <x v="2"/>
    <x v="1"/>
    <n v="90"/>
    <n v="18"/>
    <m/>
    <x v="2"/>
    <s v="Y"/>
    <m/>
    <m/>
    <m/>
    <s v="SJ24-PRS008"/>
    <m/>
    <m/>
    <m/>
    <m/>
    <m/>
    <m/>
    <m/>
    <m/>
    <m/>
    <m/>
    <m/>
    <s v="Has a CWT"/>
  </r>
  <r>
    <x v="2"/>
    <x v="4"/>
    <x v="138"/>
    <x v="20"/>
    <n v="164"/>
    <x v="2"/>
    <x v="1"/>
    <n v="120"/>
    <n v="22"/>
    <m/>
    <x v="0"/>
    <s v="N"/>
    <m/>
    <m/>
    <m/>
    <s v="SJ24-PRS009"/>
    <m/>
    <m/>
    <m/>
    <m/>
    <m/>
    <m/>
    <m/>
    <m/>
    <m/>
    <m/>
    <m/>
    <m/>
  </r>
  <r>
    <x v="2"/>
    <x v="4"/>
    <x v="138"/>
    <x v="20"/>
    <n v="164"/>
    <x v="2"/>
    <x v="1"/>
    <n v="84"/>
    <n v="18"/>
    <m/>
    <x v="2"/>
    <s v="Y"/>
    <m/>
    <m/>
    <m/>
    <s v="SJ24-PRS010"/>
    <s v="SJ24-PRS010"/>
    <m/>
    <m/>
    <m/>
    <m/>
    <m/>
    <m/>
    <m/>
    <m/>
    <m/>
    <m/>
    <s v="Has a CWT; photo ID c397f4a2-9ac8-47ab-b96c-e0480f028f4b_1718217246.jpg"/>
  </r>
  <r>
    <x v="2"/>
    <x v="4"/>
    <x v="138"/>
    <x v="20"/>
    <n v="164"/>
    <x v="6"/>
    <x v="5"/>
    <n v="160"/>
    <n v="21"/>
    <m/>
    <x v="0"/>
    <s v="N"/>
    <m/>
    <m/>
    <m/>
    <m/>
    <m/>
    <m/>
    <m/>
    <m/>
    <m/>
    <m/>
    <m/>
    <m/>
    <m/>
    <m/>
    <m/>
    <m/>
  </r>
  <r>
    <x v="2"/>
    <x v="4"/>
    <x v="138"/>
    <x v="20"/>
    <n v="164"/>
    <x v="9"/>
    <x v="5"/>
    <n v="140"/>
    <n v="22"/>
    <m/>
    <x v="0"/>
    <s v="N"/>
    <m/>
    <m/>
    <m/>
    <m/>
    <m/>
    <m/>
    <m/>
    <m/>
    <m/>
    <m/>
    <m/>
    <m/>
    <m/>
    <m/>
    <m/>
    <m/>
  </r>
  <r>
    <x v="2"/>
    <x v="4"/>
    <x v="138"/>
    <x v="20"/>
    <n v="164"/>
    <x v="6"/>
    <x v="5"/>
    <n v="120"/>
    <n v="23"/>
    <m/>
    <x v="0"/>
    <s v="N"/>
    <m/>
    <m/>
    <m/>
    <m/>
    <m/>
    <m/>
    <m/>
    <m/>
    <m/>
    <m/>
    <m/>
    <m/>
    <m/>
    <m/>
    <m/>
    <m/>
  </r>
  <r>
    <x v="2"/>
    <x v="4"/>
    <x v="138"/>
    <x v="20"/>
    <n v="164"/>
    <x v="6"/>
    <x v="5"/>
    <n v="128"/>
    <n v="24"/>
    <m/>
    <x v="0"/>
    <s v="N"/>
    <m/>
    <m/>
    <m/>
    <m/>
    <m/>
    <m/>
    <m/>
    <m/>
    <m/>
    <m/>
    <m/>
    <m/>
    <m/>
    <m/>
    <m/>
    <m/>
  </r>
  <r>
    <x v="2"/>
    <x v="4"/>
    <x v="138"/>
    <x v="20"/>
    <n v="164"/>
    <x v="6"/>
    <x v="5"/>
    <n v="109"/>
    <n v="20"/>
    <m/>
    <x v="0"/>
    <s v="N"/>
    <m/>
    <m/>
    <m/>
    <m/>
    <m/>
    <m/>
    <m/>
    <m/>
    <m/>
    <m/>
    <m/>
    <m/>
    <m/>
    <m/>
    <m/>
    <m/>
  </r>
  <r>
    <x v="2"/>
    <x v="4"/>
    <x v="138"/>
    <x v="20"/>
    <n v="164"/>
    <x v="6"/>
    <x v="5"/>
    <n v="124"/>
    <n v="24"/>
    <m/>
    <x v="0"/>
    <s v="N"/>
    <m/>
    <m/>
    <m/>
    <m/>
    <m/>
    <m/>
    <m/>
    <m/>
    <m/>
    <m/>
    <m/>
    <m/>
    <m/>
    <m/>
    <m/>
    <m/>
  </r>
  <r>
    <x v="2"/>
    <x v="4"/>
    <x v="138"/>
    <x v="20"/>
    <n v="164"/>
    <x v="9"/>
    <x v="5"/>
    <n v="164"/>
    <n v="22"/>
    <m/>
    <x v="0"/>
    <s v="N"/>
    <m/>
    <m/>
    <m/>
    <m/>
    <m/>
    <m/>
    <m/>
    <m/>
    <m/>
    <m/>
    <m/>
    <m/>
    <m/>
    <m/>
    <m/>
    <m/>
  </r>
  <r>
    <x v="2"/>
    <x v="4"/>
    <x v="138"/>
    <x v="20"/>
    <n v="164"/>
    <x v="6"/>
    <x v="5"/>
    <n v="132"/>
    <n v="24"/>
    <m/>
    <x v="0"/>
    <s v="N"/>
    <m/>
    <m/>
    <m/>
    <m/>
    <m/>
    <m/>
    <m/>
    <m/>
    <m/>
    <m/>
    <m/>
    <m/>
    <m/>
    <m/>
    <m/>
    <m/>
  </r>
  <r>
    <x v="2"/>
    <x v="4"/>
    <x v="138"/>
    <x v="20"/>
    <n v="164"/>
    <x v="6"/>
    <x v="5"/>
    <n v="128"/>
    <n v="26"/>
    <m/>
    <x v="0"/>
    <s v="N"/>
    <m/>
    <m/>
    <m/>
    <m/>
    <m/>
    <m/>
    <m/>
    <m/>
    <m/>
    <m/>
    <m/>
    <m/>
    <m/>
    <m/>
    <m/>
    <m/>
  </r>
  <r>
    <x v="2"/>
    <x v="4"/>
    <x v="138"/>
    <x v="20"/>
    <n v="164"/>
    <x v="9"/>
    <x v="5"/>
    <n v="144"/>
    <n v="22"/>
    <m/>
    <x v="0"/>
    <s v="N"/>
    <m/>
    <m/>
    <m/>
    <m/>
    <m/>
    <m/>
    <m/>
    <m/>
    <m/>
    <m/>
    <m/>
    <m/>
    <m/>
    <m/>
    <m/>
    <m/>
  </r>
  <r>
    <x v="2"/>
    <x v="4"/>
    <x v="138"/>
    <x v="20"/>
    <n v="164"/>
    <x v="6"/>
    <x v="5"/>
    <n v="140"/>
    <n v="28"/>
    <m/>
    <x v="0"/>
    <s v="N"/>
    <m/>
    <m/>
    <m/>
    <m/>
    <m/>
    <m/>
    <m/>
    <m/>
    <m/>
    <m/>
    <m/>
    <m/>
    <m/>
    <m/>
    <m/>
    <m/>
  </r>
  <r>
    <x v="2"/>
    <x v="4"/>
    <x v="138"/>
    <x v="20"/>
    <n v="164"/>
    <x v="6"/>
    <x v="5"/>
    <n v="120"/>
    <n v="21"/>
    <m/>
    <x v="0"/>
    <s v="N"/>
    <m/>
    <m/>
    <m/>
    <m/>
    <m/>
    <m/>
    <m/>
    <m/>
    <m/>
    <m/>
    <m/>
    <m/>
    <m/>
    <m/>
    <m/>
    <m/>
  </r>
  <r>
    <x v="2"/>
    <x v="4"/>
    <x v="138"/>
    <x v="20"/>
    <n v="164"/>
    <x v="12"/>
    <x v="5"/>
    <n v="140"/>
    <n v="24"/>
    <m/>
    <x v="0"/>
    <s v="N"/>
    <m/>
    <m/>
    <m/>
    <m/>
    <m/>
    <m/>
    <m/>
    <m/>
    <m/>
    <m/>
    <m/>
    <m/>
    <m/>
    <m/>
    <m/>
    <m/>
  </r>
  <r>
    <x v="2"/>
    <x v="4"/>
    <x v="138"/>
    <x v="20"/>
    <n v="164"/>
    <x v="6"/>
    <x v="5"/>
    <n v="126"/>
    <n v="26"/>
    <m/>
    <x v="0"/>
    <s v="N"/>
    <m/>
    <m/>
    <m/>
    <m/>
    <m/>
    <m/>
    <m/>
    <m/>
    <m/>
    <m/>
    <m/>
    <m/>
    <m/>
    <m/>
    <m/>
    <m/>
  </r>
  <r>
    <x v="2"/>
    <x v="4"/>
    <x v="138"/>
    <x v="20"/>
    <n v="164"/>
    <x v="6"/>
    <x v="5"/>
    <n v="136"/>
    <n v="26"/>
    <m/>
    <x v="0"/>
    <s v="N"/>
    <m/>
    <m/>
    <m/>
    <m/>
    <m/>
    <m/>
    <m/>
    <m/>
    <m/>
    <m/>
    <m/>
    <m/>
    <m/>
    <m/>
    <m/>
    <m/>
  </r>
  <r>
    <x v="2"/>
    <x v="4"/>
    <x v="138"/>
    <x v="20"/>
    <n v="164"/>
    <x v="6"/>
    <x v="5"/>
    <n v="135"/>
    <n v="25"/>
    <m/>
    <x v="0"/>
    <s v="N"/>
    <m/>
    <m/>
    <m/>
    <m/>
    <m/>
    <m/>
    <m/>
    <m/>
    <m/>
    <m/>
    <m/>
    <m/>
    <m/>
    <m/>
    <m/>
    <m/>
  </r>
  <r>
    <x v="2"/>
    <x v="4"/>
    <x v="138"/>
    <x v="20"/>
    <n v="164"/>
    <x v="9"/>
    <x v="5"/>
    <n v="154"/>
    <n v="24"/>
    <m/>
    <x v="0"/>
    <s v="N"/>
    <m/>
    <m/>
    <m/>
    <m/>
    <m/>
    <m/>
    <m/>
    <m/>
    <m/>
    <m/>
    <m/>
    <m/>
    <m/>
    <m/>
    <m/>
    <m/>
  </r>
  <r>
    <x v="2"/>
    <x v="4"/>
    <x v="138"/>
    <x v="20"/>
    <n v="164"/>
    <x v="6"/>
    <x v="5"/>
    <n v="112"/>
    <n v="21"/>
    <m/>
    <x v="0"/>
    <s v="N"/>
    <m/>
    <m/>
    <m/>
    <m/>
    <m/>
    <m/>
    <m/>
    <m/>
    <m/>
    <m/>
    <m/>
    <m/>
    <m/>
    <m/>
    <m/>
    <m/>
  </r>
  <r>
    <x v="2"/>
    <x v="4"/>
    <x v="138"/>
    <x v="20"/>
    <n v="164"/>
    <x v="6"/>
    <x v="5"/>
    <n v="124"/>
    <n v="21"/>
    <m/>
    <x v="0"/>
    <s v="N"/>
    <m/>
    <m/>
    <m/>
    <m/>
    <m/>
    <m/>
    <m/>
    <m/>
    <m/>
    <m/>
    <m/>
    <m/>
    <m/>
    <m/>
    <m/>
    <m/>
  </r>
  <r>
    <x v="2"/>
    <x v="4"/>
    <x v="138"/>
    <x v="20"/>
    <n v="164"/>
    <x v="9"/>
    <x v="5"/>
    <n v="154"/>
    <n v="25"/>
    <m/>
    <x v="0"/>
    <s v="N"/>
    <m/>
    <m/>
    <m/>
    <m/>
    <m/>
    <m/>
    <m/>
    <m/>
    <m/>
    <m/>
    <m/>
    <m/>
    <m/>
    <m/>
    <m/>
    <m/>
  </r>
  <r>
    <x v="2"/>
    <x v="4"/>
    <x v="138"/>
    <x v="20"/>
    <n v="164"/>
    <x v="9"/>
    <x v="5"/>
    <n v="158"/>
    <n v="26"/>
    <m/>
    <x v="0"/>
    <s v="N"/>
    <m/>
    <m/>
    <m/>
    <m/>
    <m/>
    <m/>
    <m/>
    <m/>
    <m/>
    <m/>
    <m/>
    <m/>
    <m/>
    <m/>
    <m/>
    <m/>
  </r>
  <r>
    <x v="2"/>
    <x v="4"/>
    <x v="138"/>
    <x v="20"/>
    <n v="164"/>
    <x v="9"/>
    <x v="5"/>
    <n v="166"/>
    <n v="32"/>
    <m/>
    <x v="0"/>
    <s v="N"/>
    <m/>
    <m/>
    <m/>
    <m/>
    <m/>
    <m/>
    <m/>
    <m/>
    <m/>
    <m/>
    <m/>
    <m/>
    <m/>
    <m/>
    <m/>
    <m/>
  </r>
  <r>
    <x v="2"/>
    <x v="4"/>
    <x v="138"/>
    <x v="20"/>
    <n v="164"/>
    <x v="6"/>
    <x v="5"/>
    <n v="128"/>
    <n v="35"/>
    <m/>
    <x v="0"/>
    <s v="N"/>
    <m/>
    <m/>
    <m/>
    <m/>
    <m/>
    <m/>
    <m/>
    <m/>
    <m/>
    <m/>
    <m/>
    <m/>
    <m/>
    <m/>
    <m/>
    <m/>
  </r>
  <r>
    <x v="2"/>
    <x v="4"/>
    <x v="138"/>
    <x v="20"/>
    <n v="164"/>
    <x v="9"/>
    <x v="5"/>
    <n v="154"/>
    <n v="26"/>
    <m/>
    <x v="0"/>
    <s v="N"/>
    <m/>
    <m/>
    <m/>
    <m/>
    <m/>
    <m/>
    <m/>
    <m/>
    <m/>
    <m/>
    <m/>
    <m/>
    <m/>
    <m/>
    <m/>
    <m/>
  </r>
  <r>
    <x v="2"/>
    <x v="4"/>
    <x v="138"/>
    <x v="20"/>
    <n v="164"/>
    <x v="13"/>
    <x v="5"/>
    <n v="120"/>
    <n v="10"/>
    <m/>
    <x v="0"/>
    <s v="N"/>
    <m/>
    <m/>
    <m/>
    <m/>
    <m/>
    <m/>
    <m/>
    <m/>
    <m/>
    <m/>
    <m/>
    <m/>
    <m/>
    <m/>
    <m/>
    <m/>
  </r>
  <r>
    <x v="2"/>
    <x v="4"/>
    <x v="138"/>
    <x v="20"/>
    <n v="164"/>
    <x v="13"/>
    <x v="5"/>
    <n v="122"/>
    <n v="8"/>
    <m/>
    <x v="0"/>
    <s v="N"/>
    <m/>
    <m/>
    <m/>
    <m/>
    <m/>
    <m/>
    <m/>
    <m/>
    <m/>
    <m/>
    <m/>
    <m/>
    <m/>
    <m/>
    <m/>
    <m/>
  </r>
  <r>
    <x v="2"/>
    <x v="4"/>
    <x v="138"/>
    <x v="20"/>
    <n v="164"/>
    <x v="14"/>
    <x v="5"/>
    <n v="66"/>
    <n v="10"/>
    <m/>
    <x v="0"/>
    <s v="N"/>
    <m/>
    <m/>
    <m/>
    <m/>
    <m/>
    <m/>
    <m/>
    <m/>
    <m/>
    <m/>
    <m/>
    <m/>
    <m/>
    <m/>
    <m/>
    <m/>
  </r>
  <r>
    <x v="2"/>
    <x v="4"/>
    <x v="138"/>
    <x v="20"/>
    <n v="164"/>
    <x v="14"/>
    <x v="5"/>
    <n v="72"/>
    <n v="12"/>
    <m/>
    <x v="0"/>
    <s v="N"/>
    <m/>
    <m/>
    <m/>
    <m/>
    <m/>
    <m/>
    <m/>
    <m/>
    <m/>
    <m/>
    <m/>
    <m/>
    <m/>
    <m/>
    <m/>
    <m/>
  </r>
  <r>
    <x v="2"/>
    <x v="4"/>
    <x v="138"/>
    <x v="20"/>
    <n v="164"/>
    <x v="14"/>
    <x v="5"/>
    <n v="68"/>
    <n v="12"/>
    <m/>
    <x v="0"/>
    <s v="N"/>
    <m/>
    <m/>
    <m/>
    <m/>
    <m/>
    <m/>
    <m/>
    <m/>
    <m/>
    <m/>
    <m/>
    <m/>
    <m/>
    <m/>
    <m/>
    <m/>
  </r>
  <r>
    <x v="2"/>
    <x v="4"/>
    <x v="138"/>
    <x v="20"/>
    <n v="164"/>
    <x v="13"/>
    <x v="5"/>
    <n v="118"/>
    <n v="10"/>
    <m/>
    <x v="0"/>
    <s v="N"/>
    <m/>
    <m/>
    <m/>
    <m/>
    <m/>
    <m/>
    <m/>
    <m/>
    <m/>
    <m/>
    <m/>
    <m/>
    <m/>
    <m/>
    <m/>
    <m/>
  </r>
  <r>
    <x v="2"/>
    <x v="4"/>
    <x v="138"/>
    <x v="20"/>
    <n v="164"/>
    <x v="13"/>
    <x v="5"/>
    <n v="116"/>
    <n v="10"/>
    <m/>
    <x v="0"/>
    <s v="N"/>
    <m/>
    <m/>
    <m/>
    <m/>
    <m/>
    <m/>
    <m/>
    <m/>
    <m/>
    <m/>
    <m/>
    <m/>
    <m/>
    <m/>
    <m/>
    <m/>
  </r>
  <r>
    <x v="2"/>
    <x v="4"/>
    <x v="138"/>
    <x v="20"/>
    <n v="164"/>
    <x v="13"/>
    <x v="5"/>
    <n v="110"/>
    <n v="9"/>
    <m/>
    <x v="0"/>
    <s v="N"/>
    <m/>
    <m/>
    <m/>
    <m/>
    <m/>
    <m/>
    <m/>
    <m/>
    <m/>
    <m/>
    <m/>
    <m/>
    <m/>
    <m/>
    <m/>
    <m/>
  </r>
  <r>
    <x v="2"/>
    <x v="4"/>
    <x v="138"/>
    <x v="20"/>
    <n v="164"/>
    <x v="14"/>
    <x v="5"/>
    <n v="72"/>
    <n v="10"/>
    <m/>
    <x v="0"/>
    <s v="N"/>
    <m/>
    <m/>
    <m/>
    <m/>
    <m/>
    <m/>
    <m/>
    <m/>
    <m/>
    <m/>
    <m/>
    <m/>
    <m/>
    <m/>
    <m/>
    <m/>
  </r>
  <r>
    <x v="2"/>
    <x v="4"/>
    <x v="138"/>
    <x v="20"/>
    <n v="164"/>
    <x v="14"/>
    <x v="5"/>
    <n v="68"/>
    <n v="9"/>
    <m/>
    <x v="0"/>
    <s v="N"/>
    <m/>
    <m/>
    <m/>
    <m/>
    <m/>
    <m/>
    <m/>
    <m/>
    <m/>
    <m/>
    <m/>
    <m/>
    <m/>
    <m/>
    <m/>
    <m/>
  </r>
  <r>
    <x v="2"/>
    <x v="4"/>
    <x v="28"/>
    <x v="20"/>
    <n v="164"/>
    <x v="2"/>
    <x v="1"/>
    <n v="76"/>
    <n v="26"/>
    <m/>
    <x v="0"/>
    <s v="N"/>
    <m/>
    <m/>
    <m/>
    <s v="SJ24-PRS011"/>
    <m/>
    <m/>
    <m/>
    <m/>
    <m/>
    <m/>
    <m/>
    <m/>
    <m/>
    <m/>
    <m/>
    <s v="b9357e96-9ec2-4222-b400-aa8c6b8b9566_1718221847.jpg"/>
  </r>
  <r>
    <x v="2"/>
    <x v="4"/>
    <x v="28"/>
    <x v="20"/>
    <n v="164"/>
    <x v="2"/>
    <x v="5"/>
    <n v="85"/>
    <n v="13"/>
    <m/>
    <x v="0"/>
    <s v="N"/>
    <m/>
    <m/>
    <m/>
    <s v="SJ24-PRS012"/>
    <m/>
    <m/>
    <m/>
    <m/>
    <m/>
    <m/>
    <m/>
    <m/>
    <m/>
    <m/>
    <m/>
    <s v="dee59f8f-685e-4f2a-8388-20d640e7d523_1718222014.jpg"/>
  </r>
  <r>
    <x v="2"/>
    <x v="4"/>
    <x v="28"/>
    <x v="20"/>
    <n v="164"/>
    <x v="0"/>
    <x v="1"/>
    <n v="97"/>
    <n v="14"/>
    <m/>
    <x v="0"/>
    <s v="N"/>
    <m/>
    <m/>
    <m/>
    <m/>
    <m/>
    <m/>
    <m/>
    <m/>
    <m/>
    <m/>
    <m/>
    <m/>
    <m/>
    <m/>
    <m/>
    <m/>
  </r>
  <r>
    <x v="2"/>
    <x v="4"/>
    <x v="28"/>
    <x v="20"/>
    <n v="164"/>
    <x v="9"/>
    <x v="5"/>
    <n v="99"/>
    <n v="14"/>
    <m/>
    <x v="0"/>
    <s v="N"/>
    <m/>
    <m/>
    <m/>
    <m/>
    <m/>
    <m/>
    <m/>
    <m/>
    <m/>
    <m/>
    <m/>
    <m/>
    <m/>
    <m/>
    <m/>
    <m/>
  </r>
  <r>
    <x v="2"/>
    <x v="4"/>
    <x v="28"/>
    <x v="20"/>
    <n v="164"/>
    <x v="9"/>
    <x v="5"/>
    <n v="162"/>
    <n v="27"/>
    <m/>
    <x v="0"/>
    <s v="N"/>
    <m/>
    <m/>
    <m/>
    <m/>
    <m/>
    <m/>
    <m/>
    <m/>
    <m/>
    <m/>
    <m/>
    <m/>
    <m/>
    <m/>
    <m/>
    <m/>
  </r>
  <r>
    <x v="2"/>
    <x v="4"/>
    <x v="28"/>
    <x v="20"/>
    <n v="164"/>
    <x v="9"/>
    <x v="5"/>
    <n v="171"/>
    <n v="32"/>
    <m/>
    <x v="0"/>
    <s v="N"/>
    <m/>
    <m/>
    <m/>
    <m/>
    <m/>
    <m/>
    <m/>
    <m/>
    <m/>
    <m/>
    <m/>
    <m/>
    <m/>
    <m/>
    <m/>
    <m/>
  </r>
  <r>
    <x v="2"/>
    <x v="4"/>
    <x v="28"/>
    <x v="20"/>
    <n v="164"/>
    <x v="9"/>
    <x v="5"/>
    <n v="150"/>
    <n v="22"/>
    <m/>
    <x v="0"/>
    <s v="N"/>
    <m/>
    <m/>
    <m/>
    <m/>
    <m/>
    <m/>
    <m/>
    <m/>
    <m/>
    <m/>
    <m/>
    <m/>
    <m/>
    <m/>
    <m/>
    <m/>
  </r>
  <r>
    <x v="2"/>
    <x v="4"/>
    <x v="28"/>
    <x v="20"/>
    <n v="164"/>
    <x v="9"/>
    <x v="5"/>
    <n v="155"/>
    <n v="25"/>
    <m/>
    <x v="0"/>
    <s v="N"/>
    <m/>
    <m/>
    <m/>
    <m/>
    <m/>
    <m/>
    <m/>
    <m/>
    <m/>
    <m/>
    <m/>
    <m/>
    <m/>
    <m/>
    <m/>
    <m/>
  </r>
  <r>
    <x v="2"/>
    <x v="4"/>
    <x v="28"/>
    <x v="20"/>
    <n v="164"/>
    <x v="9"/>
    <x v="5"/>
    <n v="152"/>
    <n v="24"/>
    <m/>
    <x v="0"/>
    <s v="N"/>
    <m/>
    <m/>
    <m/>
    <m/>
    <m/>
    <m/>
    <m/>
    <m/>
    <m/>
    <m/>
    <m/>
    <m/>
    <m/>
    <m/>
    <m/>
    <m/>
  </r>
  <r>
    <x v="2"/>
    <x v="4"/>
    <x v="28"/>
    <x v="20"/>
    <n v="164"/>
    <x v="9"/>
    <x v="5"/>
    <n v="156"/>
    <n v="24"/>
    <m/>
    <x v="0"/>
    <s v="N"/>
    <m/>
    <m/>
    <m/>
    <m/>
    <m/>
    <m/>
    <m/>
    <m/>
    <m/>
    <m/>
    <m/>
    <m/>
    <m/>
    <m/>
    <m/>
    <m/>
  </r>
  <r>
    <x v="2"/>
    <x v="4"/>
    <x v="28"/>
    <x v="20"/>
    <n v="164"/>
    <x v="9"/>
    <x v="5"/>
    <n v="152"/>
    <n v="23"/>
    <m/>
    <x v="0"/>
    <s v="N"/>
    <m/>
    <m/>
    <m/>
    <m/>
    <m/>
    <m/>
    <m/>
    <m/>
    <m/>
    <m/>
    <m/>
    <m/>
    <m/>
    <m/>
    <m/>
    <m/>
  </r>
  <r>
    <x v="2"/>
    <x v="4"/>
    <x v="28"/>
    <x v="20"/>
    <n v="164"/>
    <x v="9"/>
    <x v="5"/>
    <n v="153"/>
    <n v="26"/>
    <m/>
    <x v="0"/>
    <s v="N"/>
    <m/>
    <m/>
    <m/>
    <m/>
    <m/>
    <m/>
    <m/>
    <m/>
    <m/>
    <m/>
    <m/>
    <m/>
    <m/>
    <m/>
    <m/>
    <m/>
  </r>
  <r>
    <x v="2"/>
    <x v="4"/>
    <x v="28"/>
    <x v="20"/>
    <n v="164"/>
    <x v="9"/>
    <x v="5"/>
    <n v="164"/>
    <n v="28"/>
    <m/>
    <x v="0"/>
    <s v="N"/>
    <m/>
    <m/>
    <m/>
    <m/>
    <m/>
    <m/>
    <m/>
    <m/>
    <m/>
    <m/>
    <m/>
    <m/>
    <m/>
    <m/>
    <m/>
    <m/>
  </r>
  <r>
    <x v="2"/>
    <x v="4"/>
    <x v="28"/>
    <x v="20"/>
    <n v="164"/>
    <x v="9"/>
    <x v="5"/>
    <n v="146"/>
    <n v="22"/>
    <m/>
    <x v="0"/>
    <s v="N"/>
    <m/>
    <m/>
    <m/>
    <m/>
    <m/>
    <m/>
    <m/>
    <m/>
    <m/>
    <m/>
    <m/>
    <m/>
    <m/>
    <m/>
    <m/>
    <m/>
  </r>
  <r>
    <x v="2"/>
    <x v="4"/>
    <x v="28"/>
    <x v="20"/>
    <n v="164"/>
    <x v="12"/>
    <x v="5"/>
    <n v="156"/>
    <n v="27"/>
    <m/>
    <x v="0"/>
    <s v="N"/>
    <m/>
    <m/>
    <m/>
    <m/>
    <m/>
    <m/>
    <m/>
    <m/>
    <m/>
    <m/>
    <m/>
    <m/>
    <m/>
    <m/>
    <m/>
    <m/>
  </r>
  <r>
    <x v="2"/>
    <x v="4"/>
    <x v="28"/>
    <x v="20"/>
    <n v="164"/>
    <x v="12"/>
    <x v="5"/>
    <n v="169"/>
    <n v="29"/>
    <m/>
    <x v="0"/>
    <s v="N"/>
    <m/>
    <m/>
    <m/>
    <m/>
    <m/>
    <m/>
    <m/>
    <m/>
    <m/>
    <m/>
    <m/>
    <m/>
    <m/>
    <m/>
    <m/>
    <m/>
  </r>
  <r>
    <x v="2"/>
    <x v="4"/>
    <x v="28"/>
    <x v="20"/>
    <n v="164"/>
    <x v="12"/>
    <x v="5"/>
    <n v="130"/>
    <n v="22"/>
    <m/>
    <x v="0"/>
    <s v="N"/>
    <m/>
    <m/>
    <m/>
    <m/>
    <m/>
    <m/>
    <m/>
    <m/>
    <m/>
    <m/>
    <m/>
    <m/>
    <m/>
    <m/>
    <m/>
    <m/>
  </r>
  <r>
    <x v="2"/>
    <x v="4"/>
    <x v="28"/>
    <x v="20"/>
    <n v="164"/>
    <x v="12"/>
    <x v="5"/>
    <n v="131"/>
    <n v="23"/>
    <m/>
    <x v="0"/>
    <s v="N"/>
    <m/>
    <m/>
    <m/>
    <m/>
    <m/>
    <m/>
    <m/>
    <m/>
    <m/>
    <m/>
    <m/>
    <m/>
    <m/>
    <m/>
    <m/>
    <m/>
  </r>
  <r>
    <x v="2"/>
    <x v="4"/>
    <x v="28"/>
    <x v="20"/>
    <n v="164"/>
    <x v="12"/>
    <x v="5"/>
    <n v="125"/>
    <n v="21"/>
    <m/>
    <x v="0"/>
    <s v="N"/>
    <m/>
    <m/>
    <m/>
    <m/>
    <m/>
    <m/>
    <m/>
    <m/>
    <m/>
    <m/>
    <m/>
    <m/>
    <m/>
    <m/>
    <m/>
    <m/>
  </r>
  <r>
    <x v="2"/>
    <x v="4"/>
    <x v="28"/>
    <x v="20"/>
    <n v="164"/>
    <x v="12"/>
    <x v="5"/>
    <n v="149"/>
    <n v="26"/>
    <m/>
    <x v="0"/>
    <s v="N"/>
    <m/>
    <m/>
    <m/>
    <m/>
    <m/>
    <m/>
    <m/>
    <m/>
    <m/>
    <m/>
    <m/>
    <m/>
    <m/>
    <m/>
    <m/>
    <m/>
  </r>
  <r>
    <x v="2"/>
    <x v="4"/>
    <x v="28"/>
    <x v="20"/>
    <n v="164"/>
    <x v="12"/>
    <x v="5"/>
    <n v="98"/>
    <n v="17"/>
    <m/>
    <x v="0"/>
    <s v="N"/>
    <m/>
    <m/>
    <m/>
    <m/>
    <m/>
    <m/>
    <m/>
    <m/>
    <m/>
    <m/>
    <m/>
    <m/>
    <m/>
    <m/>
    <m/>
    <m/>
  </r>
  <r>
    <x v="2"/>
    <x v="4"/>
    <x v="28"/>
    <x v="20"/>
    <n v="164"/>
    <x v="12"/>
    <x v="5"/>
    <n v="142"/>
    <n v="25"/>
    <m/>
    <x v="0"/>
    <s v="N"/>
    <m/>
    <m/>
    <m/>
    <m/>
    <m/>
    <m/>
    <m/>
    <m/>
    <m/>
    <m/>
    <m/>
    <m/>
    <m/>
    <m/>
    <m/>
    <m/>
  </r>
  <r>
    <x v="2"/>
    <x v="4"/>
    <x v="28"/>
    <x v="20"/>
    <n v="164"/>
    <x v="12"/>
    <x v="5"/>
    <n v="124"/>
    <n v="25"/>
    <m/>
    <x v="0"/>
    <s v="N"/>
    <m/>
    <m/>
    <m/>
    <m/>
    <m/>
    <m/>
    <m/>
    <m/>
    <m/>
    <m/>
    <m/>
    <m/>
    <m/>
    <m/>
    <m/>
    <m/>
  </r>
  <r>
    <x v="2"/>
    <x v="4"/>
    <x v="28"/>
    <x v="20"/>
    <n v="164"/>
    <x v="12"/>
    <x v="5"/>
    <n v="117"/>
    <n v="19"/>
    <m/>
    <x v="0"/>
    <s v="N"/>
    <m/>
    <m/>
    <m/>
    <m/>
    <m/>
    <m/>
    <m/>
    <m/>
    <m/>
    <m/>
    <m/>
    <m/>
    <m/>
    <m/>
    <m/>
    <m/>
  </r>
  <r>
    <x v="2"/>
    <x v="4"/>
    <x v="28"/>
    <x v="20"/>
    <n v="164"/>
    <x v="12"/>
    <x v="5"/>
    <n v="118"/>
    <n v="19"/>
    <m/>
    <x v="0"/>
    <s v="N"/>
    <m/>
    <m/>
    <m/>
    <m/>
    <m/>
    <m/>
    <m/>
    <m/>
    <m/>
    <m/>
    <m/>
    <m/>
    <m/>
    <m/>
    <m/>
    <m/>
  </r>
  <r>
    <x v="2"/>
    <x v="4"/>
    <x v="28"/>
    <x v="20"/>
    <n v="164"/>
    <x v="12"/>
    <x v="5"/>
    <n v="128"/>
    <n v="22"/>
    <m/>
    <x v="0"/>
    <s v="N"/>
    <m/>
    <m/>
    <m/>
    <m/>
    <m/>
    <m/>
    <m/>
    <m/>
    <m/>
    <m/>
    <m/>
    <m/>
    <m/>
    <m/>
    <m/>
    <m/>
  </r>
  <r>
    <x v="2"/>
    <x v="4"/>
    <x v="28"/>
    <x v="20"/>
    <n v="164"/>
    <x v="12"/>
    <x v="5"/>
    <n v="130"/>
    <n v="21"/>
    <m/>
    <x v="0"/>
    <s v="N"/>
    <m/>
    <m/>
    <m/>
    <m/>
    <m/>
    <m/>
    <m/>
    <m/>
    <m/>
    <m/>
    <m/>
    <m/>
    <m/>
    <m/>
    <m/>
    <m/>
  </r>
  <r>
    <x v="2"/>
    <x v="4"/>
    <x v="139"/>
    <x v="20"/>
    <n v="164"/>
    <x v="2"/>
    <x v="1"/>
    <n v="88"/>
    <n v="18"/>
    <m/>
    <x v="0"/>
    <s v="N"/>
    <m/>
    <m/>
    <m/>
    <s v="SJ24-PRS014"/>
    <m/>
    <m/>
    <m/>
    <m/>
    <m/>
    <m/>
    <m/>
    <m/>
    <m/>
    <m/>
    <m/>
    <s v="86960eae-1ee4-407f-bab7-a4828286b7a1_1718226202.jpg"/>
  </r>
  <r>
    <x v="2"/>
    <x v="4"/>
    <x v="139"/>
    <x v="20"/>
    <n v="164"/>
    <x v="2"/>
    <x v="1"/>
    <n v="90"/>
    <n v="18"/>
    <m/>
    <x v="0"/>
    <s v="N"/>
    <m/>
    <m/>
    <m/>
    <s v="SJ24-PRS015"/>
    <m/>
    <m/>
    <m/>
    <m/>
    <m/>
    <m/>
    <m/>
    <m/>
    <m/>
    <m/>
    <m/>
    <s v="2ea045f8-918e-421a-b2ef-1e98a94b1ea7_1718226450.jpg"/>
  </r>
  <r>
    <x v="2"/>
    <x v="4"/>
    <x v="29"/>
    <x v="20"/>
    <n v="164"/>
    <x v="0"/>
    <x v="1"/>
    <n v="110"/>
    <n v="18"/>
    <m/>
    <x v="0"/>
    <s v="N"/>
    <m/>
    <m/>
    <m/>
    <m/>
    <m/>
    <m/>
    <m/>
    <m/>
    <m/>
    <m/>
    <m/>
    <m/>
    <m/>
    <m/>
    <m/>
    <m/>
  </r>
  <r>
    <x v="2"/>
    <x v="4"/>
    <x v="29"/>
    <x v="20"/>
    <n v="164"/>
    <x v="0"/>
    <x v="1"/>
    <n v="100"/>
    <n v="16"/>
    <m/>
    <x v="0"/>
    <s v="N"/>
    <m/>
    <m/>
    <m/>
    <m/>
    <m/>
    <m/>
    <m/>
    <m/>
    <m/>
    <m/>
    <m/>
    <m/>
    <m/>
    <m/>
    <m/>
    <m/>
  </r>
  <r>
    <x v="2"/>
    <x v="4"/>
    <x v="29"/>
    <x v="20"/>
    <n v="164"/>
    <x v="2"/>
    <x v="1"/>
    <n v="92"/>
    <n v="16"/>
    <m/>
    <x v="0"/>
    <s v="N"/>
    <m/>
    <m/>
    <m/>
    <s v="SJ24-PRS017"/>
    <m/>
    <m/>
    <m/>
    <m/>
    <m/>
    <m/>
    <m/>
    <m/>
    <m/>
    <m/>
    <m/>
    <s v="c1732574-fe0d-4e4f-a75c-9b3e0f39e501_1718228708.jpg"/>
  </r>
  <r>
    <x v="2"/>
    <x v="4"/>
    <x v="29"/>
    <x v="20"/>
    <n v="164"/>
    <x v="2"/>
    <x v="1"/>
    <n v="94"/>
    <n v="16"/>
    <m/>
    <x v="2"/>
    <s v="N"/>
    <m/>
    <m/>
    <m/>
    <s v="SJ24-PRS018"/>
    <m/>
    <m/>
    <m/>
    <m/>
    <m/>
    <m/>
    <m/>
    <m/>
    <m/>
    <m/>
    <m/>
    <s v="67fc09a7-08ac-42de-b522-29e6bb56b614_1718229032.jpg; No cwt Detected"/>
  </r>
  <r>
    <x v="1"/>
    <x v="3"/>
    <x v="140"/>
    <x v="88"/>
    <n v="64"/>
    <x v="2"/>
    <x v="0"/>
    <n v="43"/>
    <m/>
    <n v="0.57999999999999996"/>
    <x v="0"/>
    <m/>
    <m/>
    <s v="SJF25-3-5-1"/>
    <m/>
    <m/>
    <s v="Y"/>
    <m/>
    <m/>
    <m/>
    <m/>
    <m/>
    <m/>
    <m/>
    <m/>
    <m/>
    <m/>
    <s v="This is that 10th lethal in total"/>
  </r>
  <r>
    <x v="1"/>
    <x v="3"/>
    <x v="140"/>
    <x v="88"/>
    <n v="64"/>
    <x v="2"/>
    <x v="0"/>
    <n v="43"/>
    <n v="6"/>
    <n v="0.53"/>
    <x v="0"/>
    <m/>
    <m/>
    <s v="SJF25-3-5-2"/>
    <m/>
    <m/>
    <s v="Y"/>
    <m/>
    <m/>
    <m/>
    <m/>
    <m/>
    <m/>
    <m/>
    <m/>
    <m/>
    <m/>
    <m/>
  </r>
  <r>
    <x v="1"/>
    <x v="3"/>
    <x v="140"/>
    <x v="88"/>
    <n v="64"/>
    <x v="2"/>
    <x v="0"/>
    <n v="43"/>
    <n v="6"/>
    <n v="0.64"/>
    <x v="0"/>
    <m/>
    <m/>
    <s v="SJF25-3-5-3"/>
    <m/>
    <m/>
    <s v="Y"/>
    <m/>
    <m/>
    <m/>
    <m/>
    <m/>
    <m/>
    <m/>
    <m/>
    <m/>
    <m/>
    <m/>
  </r>
  <r>
    <x v="1"/>
    <x v="3"/>
    <x v="140"/>
    <x v="88"/>
    <n v="64"/>
    <x v="2"/>
    <x v="0"/>
    <n v="42"/>
    <n v="5"/>
    <n v="0.56999999999999995"/>
    <x v="0"/>
    <m/>
    <m/>
    <s v="SJF25-3-5-4"/>
    <m/>
    <m/>
    <s v="Y"/>
    <m/>
    <m/>
    <m/>
    <m/>
    <m/>
    <m/>
    <m/>
    <m/>
    <m/>
    <m/>
    <s v="Damage to maxillary and operculum"/>
  </r>
  <r>
    <x v="1"/>
    <x v="3"/>
    <x v="140"/>
    <x v="88"/>
    <n v="64"/>
    <x v="2"/>
    <x v="0"/>
    <n v="42"/>
    <n v="6"/>
    <n v="0.59"/>
    <x v="0"/>
    <m/>
    <m/>
    <s v="SJF25-3-5-5"/>
    <m/>
    <m/>
    <s v="Y"/>
    <m/>
    <m/>
    <m/>
    <m/>
    <m/>
    <m/>
    <m/>
    <m/>
    <m/>
    <m/>
    <s v="Not fully buttoned-up"/>
  </r>
  <r>
    <x v="1"/>
    <x v="3"/>
    <x v="140"/>
    <x v="88"/>
    <n v="64"/>
    <x v="2"/>
    <x v="0"/>
    <n v="39"/>
    <n v="5"/>
    <n v="0.44"/>
    <x v="0"/>
    <m/>
    <m/>
    <s v="SJF25-3-5-6"/>
    <m/>
    <m/>
    <s v="Y"/>
    <m/>
    <m/>
    <m/>
    <m/>
    <m/>
    <m/>
    <m/>
    <m/>
    <m/>
    <m/>
    <m/>
  </r>
  <r>
    <x v="1"/>
    <x v="3"/>
    <x v="140"/>
    <x v="88"/>
    <n v="64"/>
    <x v="2"/>
    <x v="0"/>
    <n v="44"/>
    <n v="6"/>
    <n v="0.63"/>
    <x v="0"/>
    <m/>
    <m/>
    <s v="SJF25-3-5-7"/>
    <m/>
    <m/>
    <s v="Y"/>
    <m/>
    <m/>
    <m/>
    <m/>
    <m/>
    <m/>
    <m/>
    <m/>
    <m/>
    <m/>
    <m/>
  </r>
  <r>
    <x v="1"/>
    <x v="3"/>
    <x v="140"/>
    <x v="88"/>
    <n v="64"/>
    <x v="2"/>
    <x v="0"/>
    <n v="46"/>
    <n v="6"/>
    <n v="0.54"/>
    <x v="0"/>
    <m/>
    <m/>
    <s v="SJF25-3-5-8"/>
    <m/>
    <m/>
    <s v="Y"/>
    <m/>
    <m/>
    <m/>
    <m/>
    <m/>
    <m/>
    <m/>
    <m/>
    <m/>
    <m/>
    <m/>
  </r>
  <r>
    <x v="1"/>
    <x v="3"/>
    <x v="140"/>
    <x v="88"/>
    <n v="64"/>
    <x v="2"/>
    <x v="0"/>
    <n v="42"/>
    <n v="6"/>
    <n v="0.48"/>
    <x v="0"/>
    <m/>
    <m/>
    <s v="SJF25-3-5-9"/>
    <m/>
    <m/>
    <s v="Y"/>
    <m/>
    <m/>
    <m/>
    <m/>
    <m/>
    <m/>
    <m/>
    <m/>
    <m/>
    <m/>
    <m/>
  </r>
  <r>
    <x v="2"/>
    <x v="4"/>
    <x v="141"/>
    <x v="21"/>
    <n v="172"/>
    <x v="0"/>
    <x v="1"/>
    <n v="87"/>
    <n v="16"/>
    <m/>
    <x v="0"/>
    <s v="N"/>
    <m/>
    <m/>
    <m/>
    <m/>
    <m/>
    <m/>
    <m/>
    <m/>
    <m/>
    <m/>
    <m/>
    <m/>
    <m/>
    <m/>
    <m/>
    <m/>
  </r>
  <r>
    <x v="2"/>
    <x v="4"/>
    <x v="141"/>
    <x v="21"/>
    <n v="172"/>
    <x v="0"/>
    <x v="1"/>
    <n v="81"/>
    <n v="15"/>
    <m/>
    <x v="0"/>
    <s v="N"/>
    <m/>
    <m/>
    <m/>
    <m/>
    <m/>
    <m/>
    <m/>
    <m/>
    <m/>
    <m/>
    <m/>
    <m/>
    <m/>
    <m/>
    <m/>
    <m/>
  </r>
  <r>
    <x v="2"/>
    <x v="4"/>
    <x v="141"/>
    <x v="21"/>
    <n v="172"/>
    <x v="0"/>
    <x v="1"/>
    <n v="83"/>
    <n v="14"/>
    <m/>
    <x v="0"/>
    <s v="N"/>
    <m/>
    <m/>
    <m/>
    <m/>
    <m/>
    <m/>
    <m/>
    <m/>
    <m/>
    <m/>
    <m/>
    <m/>
    <m/>
    <m/>
    <m/>
    <m/>
  </r>
  <r>
    <x v="2"/>
    <x v="4"/>
    <x v="30"/>
    <x v="21"/>
    <n v="172"/>
    <x v="1"/>
    <x v="1"/>
    <n v="131"/>
    <n v="26"/>
    <m/>
    <x v="0"/>
    <s v="N"/>
    <m/>
    <m/>
    <m/>
    <s v="SJ24-PRS020"/>
    <m/>
    <m/>
    <m/>
    <m/>
    <m/>
    <m/>
    <m/>
    <m/>
    <m/>
    <m/>
    <m/>
    <m/>
  </r>
  <r>
    <x v="2"/>
    <x v="4"/>
    <x v="30"/>
    <x v="21"/>
    <n v="172"/>
    <x v="2"/>
    <x v="1"/>
    <n v="105"/>
    <n v="20"/>
    <m/>
    <x v="2"/>
    <s v="Y"/>
    <m/>
    <m/>
    <m/>
    <s v="SJ24-PRS021"/>
    <m/>
    <m/>
    <m/>
    <m/>
    <m/>
    <m/>
    <m/>
    <m/>
    <m/>
    <m/>
    <m/>
    <s v="Cwt detected"/>
  </r>
  <r>
    <x v="2"/>
    <x v="4"/>
    <x v="30"/>
    <x v="21"/>
    <n v="172"/>
    <x v="2"/>
    <x v="1"/>
    <n v="92"/>
    <n v="19"/>
    <m/>
    <x v="0"/>
    <s v="N"/>
    <m/>
    <m/>
    <m/>
    <s v="SJ24-PRS022"/>
    <m/>
    <m/>
    <m/>
    <m/>
    <m/>
    <m/>
    <m/>
    <m/>
    <m/>
    <m/>
    <m/>
    <m/>
  </r>
  <r>
    <x v="2"/>
    <x v="4"/>
    <x v="30"/>
    <x v="21"/>
    <n v="172"/>
    <x v="1"/>
    <x v="1"/>
    <n v="133"/>
    <n v="29"/>
    <m/>
    <x v="0"/>
    <s v="N"/>
    <m/>
    <m/>
    <m/>
    <s v="SJ24-PRS024"/>
    <m/>
    <m/>
    <m/>
    <m/>
    <m/>
    <m/>
    <m/>
    <m/>
    <m/>
    <m/>
    <m/>
    <m/>
  </r>
  <r>
    <x v="2"/>
    <x v="4"/>
    <x v="30"/>
    <x v="21"/>
    <n v="172"/>
    <x v="2"/>
    <x v="1"/>
    <n v="80"/>
    <n v="17"/>
    <m/>
    <x v="0"/>
    <s v="N"/>
    <m/>
    <m/>
    <m/>
    <s v="SJ24-PRS025"/>
    <m/>
    <m/>
    <m/>
    <m/>
    <m/>
    <m/>
    <m/>
    <m/>
    <m/>
    <m/>
    <m/>
    <m/>
  </r>
  <r>
    <x v="2"/>
    <x v="4"/>
    <x v="30"/>
    <x v="21"/>
    <n v="172"/>
    <x v="2"/>
    <x v="1"/>
    <n v="89"/>
    <n v="18"/>
    <m/>
    <x v="0"/>
    <s v="N"/>
    <m/>
    <m/>
    <m/>
    <s v="SJ24-PRS026"/>
    <m/>
    <m/>
    <m/>
    <m/>
    <m/>
    <m/>
    <m/>
    <m/>
    <m/>
    <m/>
    <m/>
    <m/>
  </r>
  <r>
    <x v="2"/>
    <x v="4"/>
    <x v="30"/>
    <x v="21"/>
    <n v="172"/>
    <x v="2"/>
    <x v="1"/>
    <n v="96"/>
    <n v="18"/>
    <m/>
    <x v="0"/>
    <s v="N"/>
    <m/>
    <m/>
    <m/>
    <s v="SJ24-PRS028"/>
    <m/>
    <m/>
    <m/>
    <m/>
    <m/>
    <m/>
    <m/>
    <m/>
    <m/>
    <m/>
    <m/>
    <m/>
  </r>
  <r>
    <x v="2"/>
    <x v="4"/>
    <x v="30"/>
    <x v="21"/>
    <n v="172"/>
    <x v="1"/>
    <x v="1"/>
    <n v="102"/>
    <n v="20"/>
    <m/>
    <x v="0"/>
    <s v="N"/>
    <m/>
    <m/>
    <m/>
    <s v="SJ24-PRS029"/>
    <m/>
    <m/>
    <m/>
    <m/>
    <m/>
    <m/>
    <m/>
    <m/>
    <m/>
    <m/>
    <m/>
    <m/>
  </r>
  <r>
    <x v="2"/>
    <x v="4"/>
    <x v="30"/>
    <x v="21"/>
    <n v="172"/>
    <x v="2"/>
    <x v="1"/>
    <n v="106"/>
    <n v="24"/>
    <m/>
    <x v="2"/>
    <s v="Y"/>
    <m/>
    <m/>
    <m/>
    <s v="SJ24-PRS031"/>
    <m/>
    <m/>
    <m/>
    <m/>
    <m/>
    <m/>
    <m/>
    <m/>
    <m/>
    <m/>
    <m/>
    <s v="Cwt detected"/>
  </r>
  <r>
    <x v="2"/>
    <x v="4"/>
    <x v="30"/>
    <x v="21"/>
    <n v="172"/>
    <x v="6"/>
    <x v="5"/>
    <n v="140"/>
    <n v="27"/>
    <m/>
    <x v="0"/>
    <s v="N"/>
    <m/>
    <m/>
    <m/>
    <m/>
    <m/>
    <m/>
    <m/>
    <m/>
    <m/>
    <m/>
    <m/>
    <m/>
    <m/>
    <m/>
    <m/>
    <m/>
  </r>
  <r>
    <x v="2"/>
    <x v="4"/>
    <x v="30"/>
    <x v="21"/>
    <n v="172"/>
    <x v="6"/>
    <x v="5"/>
    <n v="140"/>
    <n v="24"/>
    <m/>
    <x v="0"/>
    <s v="N"/>
    <m/>
    <m/>
    <m/>
    <m/>
    <m/>
    <m/>
    <m/>
    <m/>
    <m/>
    <m/>
    <m/>
    <m/>
    <m/>
    <m/>
    <m/>
    <m/>
  </r>
  <r>
    <x v="2"/>
    <x v="4"/>
    <x v="30"/>
    <x v="21"/>
    <n v="172"/>
    <x v="6"/>
    <x v="5"/>
    <n v="139"/>
    <n v="26"/>
    <m/>
    <x v="0"/>
    <s v="N"/>
    <m/>
    <m/>
    <m/>
    <m/>
    <m/>
    <m/>
    <m/>
    <m/>
    <m/>
    <m/>
    <m/>
    <m/>
    <m/>
    <m/>
    <m/>
    <m/>
  </r>
  <r>
    <x v="2"/>
    <x v="4"/>
    <x v="30"/>
    <x v="21"/>
    <n v="172"/>
    <x v="6"/>
    <x v="5"/>
    <n v="132"/>
    <n v="25"/>
    <m/>
    <x v="0"/>
    <s v="N"/>
    <m/>
    <m/>
    <m/>
    <m/>
    <m/>
    <m/>
    <m/>
    <m/>
    <m/>
    <m/>
    <m/>
    <m/>
    <m/>
    <m/>
    <m/>
    <m/>
  </r>
  <r>
    <x v="2"/>
    <x v="4"/>
    <x v="30"/>
    <x v="21"/>
    <n v="172"/>
    <x v="6"/>
    <x v="5"/>
    <n v="132"/>
    <n v="26"/>
    <m/>
    <x v="0"/>
    <s v="N"/>
    <m/>
    <m/>
    <m/>
    <m/>
    <m/>
    <m/>
    <m/>
    <m/>
    <m/>
    <m/>
    <m/>
    <m/>
    <m/>
    <m/>
    <m/>
    <m/>
  </r>
  <r>
    <x v="2"/>
    <x v="4"/>
    <x v="30"/>
    <x v="21"/>
    <n v="172"/>
    <x v="6"/>
    <x v="5"/>
    <n v="136"/>
    <n v="27"/>
    <m/>
    <x v="0"/>
    <s v="N"/>
    <m/>
    <m/>
    <m/>
    <m/>
    <m/>
    <m/>
    <m/>
    <m/>
    <m/>
    <m/>
    <m/>
    <m/>
    <m/>
    <m/>
    <m/>
    <m/>
  </r>
  <r>
    <x v="2"/>
    <x v="4"/>
    <x v="30"/>
    <x v="21"/>
    <n v="172"/>
    <x v="6"/>
    <x v="5"/>
    <n v="137"/>
    <n v="27"/>
    <m/>
    <x v="0"/>
    <s v="N"/>
    <m/>
    <m/>
    <m/>
    <m/>
    <m/>
    <m/>
    <m/>
    <m/>
    <m/>
    <m/>
    <m/>
    <m/>
    <m/>
    <m/>
    <m/>
    <m/>
  </r>
  <r>
    <x v="2"/>
    <x v="4"/>
    <x v="30"/>
    <x v="21"/>
    <n v="172"/>
    <x v="6"/>
    <x v="5"/>
    <n v="142"/>
    <n v="28"/>
    <m/>
    <x v="0"/>
    <s v="N"/>
    <m/>
    <m/>
    <m/>
    <m/>
    <m/>
    <m/>
    <m/>
    <m/>
    <m/>
    <m/>
    <m/>
    <m/>
    <m/>
    <m/>
    <m/>
    <m/>
  </r>
  <r>
    <x v="2"/>
    <x v="4"/>
    <x v="30"/>
    <x v="21"/>
    <n v="172"/>
    <x v="6"/>
    <x v="5"/>
    <n v="142"/>
    <n v="28"/>
    <m/>
    <x v="0"/>
    <s v="N"/>
    <m/>
    <m/>
    <m/>
    <m/>
    <m/>
    <m/>
    <m/>
    <m/>
    <m/>
    <m/>
    <m/>
    <m/>
    <m/>
    <m/>
    <m/>
    <m/>
  </r>
  <r>
    <x v="2"/>
    <x v="4"/>
    <x v="30"/>
    <x v="21"/>
    <n v="172"/>
    <x v="6"/>
    <x v="5"/>
    <n v="131"/>
    <n v="26"/>
    <m/>
    <x v="0"/>
    <s v="N"/>
    <m/>
    <m/>
    <m/>
    <m/>
    <m/>
    <m/>
    <m/>
    <m/>
    <m/>
    <m/>
    <m/>
    <m/>
    <m/>
    <m/>
    <m/>
    <m/>
  </r>
  <r>
    <x v="2"/>
    <x v="4"/>
    <x v="30"/>
    <x v="21"/>
    <n v="172"/>
    <x v="6"/>
    <x v="5"/>
    <n v="137"/>
    <n v="17"/>
    <m/>
    <x v="0"/>
    <s v="N"/>
    <m/>
    <m/>
    <m/>
    <m/>
    <m/>
    <m/>
    <m/>
    <m/>
    <m/>
    <m/>
    <m/>
    <m/>
    <m/>
    <m/>
    <m/>
    <m/>
  </r>
  <r>
    <x v="2"/>
    <x v="4"/>
    <x v="30"/>
    <x v="21"/>
    <n v="172"/>
    <x v="6"/>
    <x v="5"/>
    <n v="143"/>
    <n v="28"/>
    <m/>
    <x v="0"/>
    <s v="N"/>
    <m/>
    <m/>
    <m/>
    <m/>
    <m/>
    <m/>
    <m/>
    <m/>
    <m/>
    <m/>
    <m/>
    <m/>
    <m/>
    <m/>
    <m/>
    <m/>
  </r>
  <r>
    <x v="2"/>
    <x v="4"/>
    <x v="30"/>
    <x v="21"/>
    <n v="172"/>
    <x v="6"/>
    <x v="5"/>
    <n v="134"/>
    <n v="25"/>
    <m/>
    <x v="0"/>
    <s v="N"/>
    <m/>
    <m/>
    <m/>
    <m/>
    <m/>
    <m/>
    <m/>
    <m/>
    <m/>
    <m/>
    <m/>
    <m/>
    <m/>
    <m/>
    <m/>
    <m/>
  </r>
  <r>
    <x v="2"/>
    <x v="4"/>
    <x v="30"/>
    <x v="21"/>
    <n v="172"/>
    <x v="6"/>
    <x v="5"/>
    <n v="133"/>
    <n v="26"/>
    <m/>
    <x v="0"/>
    <s v="N"/>
    <m/>
    <m/>
    <m/>
    <m/>
    <m/>
    <m/>
    <m/>
    <m/>
    <m/>
    <m/>
    <m/>
    <m/>
    <m/>
    <m/>
    <m/>
    <m/>
  </r>
  <r>
    <x v="2"/>
    <x v="4"/>
    <x v="30"/>
    <x v="21"/>
    <n v="172"/>
    <x v="6"/>
    <x v="5"/>
    <n v="132"/>
    <n v="26"/>
    <m/>
    <x v="0"/>
    <s v="N"/>
    <m/>
    <m/>
    <m/>
    <m/>
    <m/>
    <m/>
    <m/>
    <m/>
    <m/>
    <m/>
    <m/>
    <m/>
    <m/>
    <m/>
    <m/>
    <m/>
  </r>
  <r>
    <x v="2"/>
    <x v="4"/>
    <x v="30"/>
    <x v="21"/>
    <n v="172"/>
    <x v="6"/>
    <x v="5"/>
    <n v="138"/>
    <n v="26"/>
    <m/>
    <x v="0"/>
    <s v="N"/>
    <m/>
    <m/>
    <m/>
    <m/>
    <m/>
    <m/>
    <m/>
    <m/>
    <m/>
    <m/>
    <m/>
    <m/>
    <m/>
    <m/>
    <m/>
    <m/>
  </r>
  <r>
    <x v="2"/>
    <x v="4"/>
    <x v="30"/>
    <x v="21"/>
    <n v="172"/>
    <x v="12"/>
    <x v="5"/>
    <n v="130"/>
    <n v="23"/>
    <m/>
    <x v="0"/>
    <s v="N"/>
    <m/>
    <m/>
    <m/>
    <m/>
    <m/>
    <m/>
    <m/>
    <m/>
    <m/>
    <m/>
    <m/>
    <m/>
    <m/>
    <m/>
    <m/>
    <m/>
  </r>
  <r>
    <x v="2"/>
    <x v="4"/>
    <x v="30"/>
    <x v="21"/>
    <n v="172"/>
    <x v="12"/>
    <x v="5"/>
    <n v="135"/>
    <n v="23"/>
    <m/>
    <x v="0"/>
    <s v="N"/>
    <m/>
    <m/>
    <m/>
    <m/>
    <m/>
    <m/>
    <m/>
    <m/>
    <m/>
    <m/>
    <m/>
    <m/>
    <m/>
    <m/>
    <m/>
    <m/>
  </r>
  <r>
    <x v="2"/>
    <x v="4"/>
    <x v="30"/>
    <x v="21"/>
    <n v="172"/>
    <x v="9"/>
    <x v="5"/>
    <n v="164"/>
    <n v="29"/>
    <m/>
    <x v="0"/>
    <s v="N"/>
    <m/>
    <m/>
    <m/>
    <m/>
    <m/>
    <m/>
    <m/>
    <m/>
    <m/>
    <m/>
    <m/>
    <m/>
    <m/>
    <m/>
    <m/>
    <m/>
  </r>
  <r>
    <x v="2"/>
    <x v="4"/>
    <x v="30"/>
    <x v="21"/>
    <n v="172"/>
    <x v="9"/>
    <x v="5"/>
    <n v="164"/>
    <n v="29"/>
    <m/>
    <x v="0"/>
    <s v="N"/>
    <m/>
    <m/>
    <m/>
    <m/>
    <m/>
    <m/>
    <m/>
    <m/>
    <m/>
    <m/>
    <m/>
    <m/>
    <m/>
    <m/>
    <m/>
    <m/>
  </r>
  <r>
    <x v="2"/>
    <x v="4"/>
    <x v="30"/>
    <x v="21"/>
    <n v="172"/>
    <x v="9"/>
    <x v="5"/>
    <n v="166"/>
    <n v="27"/>
    <m/>
    <x v="0"/>
    <s v="N"/>
    <m/>
    <m/>
    <m/>
    <m/>
    <m/>
    <m/>
    <m/>
    <m/>
    <m/>
    <m/>
    <m/>
    <m/>
    <m/>
    <m/>
    <m/>
    <m/>
  </r>
  <r>
    <x v="2"/>
    <x v="4"/>
    <x v="30"/>
    <x v="21"/>
    <n v="172"/>
    <x v="9"/>
    <x v="5"/>
    <n v="153"/>
    <n v="27"/>
    <m/>
    <x v="0"/>
    <s v="N"/>
    <m/>
    <m/>
    <m/>
    <m/>
    <m/>
    <m/>
    <m/>
    <m/>
    <m/>
    <m/>
    <m/>
    <m/>
    <m/>
    <m/>
    <m/>
    <m/>
  </r>
  <r>
    <x v="2"/>
    <x v="4"/>
    <x v="30"/>
    <x v="21"/>
    <n v="172"/>
    <x v="9"/>
    <x v="5"/>
    <n v="168"/>
    <n v="28"/>
    <m/>
    <x v="0"/>
    <s v="N"/>
    <m/>
    <m/>
    <m/>
    <m/>
    <m/>
    <m/>
    <m/>
    <m/>
    <m/>
    <m/>
    <m/>
    <m/>
    <m/>
    <m/>
    <m/>
    <m/>
  </r>
  <r>
    <x v="2"/>
    <x v="4"/>
    <x v="30"/>
    <x v="21"/>
    <n v="172"/>
    <x v="9"/>
    <x v="5"/>
    <n v="150"/>
    <n v="25"/>
    <m/>
    <x v="0"/>
    <s v="N"/>
    <m/>
    <m/>
    <m/>
    <m/>
    <m/>
    <m/>
    <m/>
    <m/>
    <m/>
    <m/>
    <m/>
    <m/>
    <m/>
    <m/>
    <m/>
    <m/>
  </r>
  <r>
    <x v="2"/>
    <x v="4"/>
    <x v="30"/>
    <x v="21"/>
    <n v="172"/>
    <x v="9"/>
    <x v="5"/>
    <n v="160"/>
    <n v="30"/>
    <m/>
    <x v="0"/>
    <s v="N"/>
    <m/>
    <m/>
    <m/>
    <m/>
    <m/>
    <m/>
    <m/>
    <m/>
    <m/>
    <m/>
    <m/>
    <m/>
    <m/>
    <m/>
    <m/>
    <m/>
  </r>
  <r>
    <x v="2"/>
    <x v="4"/>
    <x v="30"/>
    <x v="21"/>
    <n v="172"/>
    <x v="9"/>
    <x v="5"/>
    <n v="158"/>
    <n v="29"/>
    <m/>
    <x v="0"/>
    <s v="N"/>
    <m/>
    <m/>
    <m/>
    <m/>
    <m/>
    <m/>
    <m/>
    <m/>
    <m/>
    <m/>
    <m/>
    <m/>
    <m/>
    <m/>
    <m/>
    <m/>
  </r>
  <r>
    <x v="2"/>
    <x v="4"/>
    <x v="30"/>
    <x v="21"/>
    <n v="172"/>
    <x v="9"/>
    <x v="5"/>
    <n v="160"/>
    <n v="28"/>
    <m/>
    <x v="0"/>
    <s v="N"/>
    <m/>
    <m/>
    <m/>
    <m/>
    <m/>
    <m/>
    <m/>
    <m/>
    <m/>
    <m/>
    <m/>
    <m/>
    <m/>
    <m/>
    <m/>
    <m/>
  </r>
  <r>
    <x v="2"/>
    <x v="4"/>
    <x v="30"/>
    <x v="21"/>
    <n v="172"/>
    <x v="9"/>
    <x v="5"/>
    <n v="142"/>
    <n v="24"/>
    <m/>
    <x v="0"/>
    <s v="N"/>
    <m/>
    <m/>
    <m/>
    <m/>
    <m/>
    <m/>
    <m/>
    <m/>
    <m/>
    <m/>
    <m/>
    <m/>
    <m/>
    <m/>
    <m/>
    <m/>
  </r>
  <r>
    <x v="2"/>
    <x v="4"/>
    <x v="30"/>
    <x v="21"/>
    <n v="172"/>
    <x v="9"/>
    <x v="5"/>
    <n v="154"/>
    <n v="25"/>
    <m/>
    <x v="0"/>
    <s v="N"/>
    <m/>
    <m/>
    <m/>
    <m/>
    <m/>
    <m/>
    <m/>
    <m/>
    <m/>
    <m/>
    <m/>
    <m/>
    <m/>
    <m/>
    <m/>
    <m/>
  </r>
  <r>
    <x v="2"/>
    <x v="4"/>
    <x v="30"/>
    <x v="21"/>
    <n v="172"/>
    <x v="9"/>
    <x v="5"/>
    <n v="161"/>
    <n v="28"/>
    <m/>
    <x v="0"/>
    <s v="N"/>
    <m/>
    <m/>
    <m/>
    <m/>
    <m/>
    <m/>
    <m/>
    <m/>
    <m/>
    <m/>
    <m/>
    <m/>
    <m/>
    <m/>
    <m/>
    <m/>
  </r>
  <r>
    <x v="2"/>
    <x v="4"/>
    <x v="30"/>
    <x v="21"/>
    <n v="172"/>
    <x v="9"/>
    <x v="5"/>
    <n v="160"/>
    <n v="29"/>
    <m/>
    <x v="0"/>
    <s v="N"/>
    <m/>
    <m/>
    <m/>
    <m/>
    <m/>
    <m/>
    <m/>
    <m/>
    <m/>
    <m/>
    <m/>
    <m/>
    <m/>
    <m/>
    <m/>
    <m/>
  </r>
  <r>
    <x v="2"/>
    <x v="4"/>
    <x v="30"/>
    <x v="21"/>
    <n v="172"/>
    <x v="9"/>
    <x v="5"/>
    <n v="160"/>
    <n v="26"/>
    <m/>
    <x v="0"/>
    <s v="N"/>
    <m/>
    <m/>
    <m/>
    <m/>
    <m/>
    <m/>
    <m/>
    <m/>
    <m/>
    <m/>
    <m/>
    <m/>
    <m/>
    <m/>
    <m/>
    <m/>
  </r>
  <r>
    <x v="2"/>
    <x v="4"/>
    <x v="30"/>
    <x v="21"/>
    <n v="172"/>
    <x v="9"/>
    <x v="5"/>
    <n v="154"/>
    <n v="27"/>
    <m/>
    <x v="0"/>
    <s v="N"/>
    <m/>
    <m/>
    <m/>
    <m/>
    <m/>
    <m/>
    <m/>
    <m/>
    <m/>
    <m/>
    <m/>
    <m/>
    <m/>
    <m/>
    <m/>
    <m/>
  </r>
  <r>
    <x v="2"/>
    <x v="4"/>
    <x v="31"/>
    <x v="21"/>
    <n v="172"/>
    <x v="2"/>
    <x v="1"/>
    <n v="96"/>
    <n v="18"/>
    <m/>
    <x v="0"/>
    <s v="N"/>
    <m/>
    <m/>
    <m/>
    <s v="SJ24-PRS032"/>
    <m/>
    <m/>
    <m/>
    <m/>
    <m/>
    <m/>
    <m/>
    <m/>
    <m/>
    <m/>
    <m/>
    <m/>
  </r>
  <r>
    <x v="2"/>
    <x v="4"/>
    <x v="31"/>
    <x v="21"/>
    <n v="172"/>
    <x v="2"/>
    <x v="1"/>
    <n v="88"/>
    <n v="18"/>
    <m/>
    <x v="0"/>
    <s v="N"/>
    <m/>
    <m/>
    <m/>
    <s v="SJ24-PRS033"/>
    <m/>
    <m/>
    <m/>
    <m/>
    <m/>
    <m/>
    <m/>
    <m/>
    <m/>
    <m/>
    <m/>
    <m/>
  </r>
  <r>
    <x v="2"/>
    <x v="4"/>
    <x v="31"/>
    <x v="21"/>
    <n v="172"/>
    <x v="2"/>
    <x v="1"/>
    <n v="92"/>
    <n v="20"/>
    <m/>
    <x v="0"/>
    <s v="N"/>
    <m/>
    <m/>
    <m/>
    <s v="SJ24-PRS035"/>
    <m/>
    <m/>
    <m/>
    <m/>
    <m/>
    <m/>
    <m/>
    <m/>
    <m/>
    <m/>
    <m/>
    <m/>
  </r>
  <r>
    <x v="2"/>
    <x v="4"/>
    <x v="31"/>
    <x v="21"/>
    <n v="172"/>
    <x v="2"/>
    <x v="1"/>
    <n v="94"/>
    <n v="20"/>
    <m/>
    <x v="0"/>
    <s v="N"/>
    <m/>
    <m/>
    <m/>
    <s v="SJ24-PRS036"/>
    <m/>
    <m/>
    <m/>
    <m/>
    <s v="Y"/>
    <m/>
    <m/>
    <m/>
    <m/>
    <m/>
    <m/>
    <s v="scale loss"/>
  </r>
  <r>
    <x v="2"/>
    <x v="4"/>
    <x v="31"/>
    <x v="21"/>
    <n v="172"/>
    <x v="2"/>
    <x v="1"/>
    <n v="126"/>
    <n v="20"/>
    <m/>
    <x v="0"/>
    <s v="N"/>
    <m/>
    <m/>
    <m/>
    <s v="SJ24-PRS038"/>
    <m/>
    <m/>
    <m/>
    <m/>
    <m/>
    <m/>
    <m/>
    <m/>
    <m/>
    <m/>
    <m/>
    <m/>
  </r>
  <r>
    <x v="2"/>
    <x v="4"/>
    <x v="31"/>
    <x v="21"/>
    <n v="172"/>
    <x v="2"/>
    <x v="1"/>
    <n v="86"/>
    <n v="18"/>
    <m/>
    <x v="2"/>
    <s v="Y"/>
    <m/>
    <m/>
    <m/>
    <s v="SJ24-PRS039"/>
    <m/>
    <m/>
    <m/>
    <m/>
    <m/>
    <m/>
    <m/>
    <m/>
    <m/>
    <m/>
    <m/>
    <s v="stubby regrowth; Cwt detected"/>
  </r>
  <r>
    <x v="2"/>
    <x v="4"/>
    <x v="31"/>
    <x v="21"/>
    <n v="172"/>
    <x v="6"/>
    <x v="5"/>
    <n v="134"/>
    <n v="26"/>
    <m/>
    <x v="0"/>
    <s v="N"/>
    <m/>
    <m/>
    <m/>
    <m/>
    <m/>
    <m/>
    <m/>
    <m/>
    <m/>
    <m/>
    <m/>
    <m/>
    <m/>
    <m/>
    <m/>
    <m/>
  </r>
  <r>
    <x v="2"/>
    <x v="4"/>
    <x v="31"/>
    <x v="21"/>
    <n v="172"/>
    <x v="6"/>
    <x v="5"/>
    <n v="156"/>
    <n v="34"/>
    <m/>
    <x v="0"/>
    <s v="N"/>
    <m/>
    <m/>
    <m/>
    <m/>
    <m/>
    <m/>
    <m/>
    <m/>
    <m/>
    <m/>
    <m/>
    <m/>
    <m/>
    <m/>
    <m/>
    <m/>
  </r>
  <r>
    <x v="2"/>
    <x v="4"/>
    <x v="142"/>
    <x v="21"/>
    <n v="172"/>
    <x v="2"/>
    <x v="1"/>
    <n v="92"/>
    <n v="20"/>
    <m/>
    <x v="0"/>
    <s v="N"/>
    <m/>
    <m/>
    <m/>
    <s v="SJ24-PRS040"/>
    <m/>
    <m/>
    <m/>
    <m/>
    <m/>
    <m/>
    <m/>
    <m/>
    <m/>
    <m/>
    <m/>
    <m/>
  </r>
  <r>
    <x v="2"/>
    <x v="4"/>
    <x v="32"/>
    <x v="21"/>
    <n v="172"/>
    <x v="2"/>
    <x v="1"/>
    <n v="94"/>
    <n v="16"/>
    <m/>
    <x v="0"/>
    <s v="N"/>
    <m/>
    <m/>
    <m/>
    <s v="SJ24-PRS041"/>
    <m/>
    <m/>
    <m/>
    <m/>
    <m/>
    <m/>
    <m/>
    <m/>
    <m/>
    <m/>
    <m/>
    <m/>
  </r>
  <r>
    <x v="2"/>
    <x v="4"/>
    <x v="32"/>
    <x v="21"/>
    <n v="172"/>
    <x v="2"/>
    <x v="1"/>
    <n v="92"/>
    <n v="15"/>
    <m/>
    <x v="0"/>
    <s v="N"/>
    <m/>
    <m/>
    <m/>
    <s v="SJ24-PRS042"/>
    <m/>
    <m/>
    <m/>
    <m/>
    <m/>
    <m/>
    <m/>
    <m/>
    <m/>
    <m/>
    <m/>
    <m/>
  </r>
  <r>
    <x v="2"/>
    <x v="4"/>
    <x v="32"/>
    <x v="21"/>
    <n v="172"/>
    <x v="1"/>
    <x v="1"/>
    <n v="136"/>
    <n v="21"/>
    <m/>
    <x v="0"/>
    <s v="N"/>
    <m/>
    <m/>
    <m/>
    <s v="SJ24-PRS043"/>
    <m/>
    <m/>
    <m/>
    <m/>
    <m/>
    <m/>
    <m/>
    <m/>
    <m/>
    <m/>
    <m/>
    <m/>
  </r>
  <r>
    <x v="2"/>
    <x v="4"/>
    <x v="33"/>
    <x v="21"/>
    <n v="172"/>
    <x v="2"/>
    <x v="1"/>
    <n v="86"/>
    <n v="18"/>
    <m/>
    <x v="0"/>
    <s v="N"/>
    <m/>
    <m/>
    <m/>
    <s v="SJ24-PRS045"/>
    <m/>
    <m/>
    <m/>
    <m/>
    <m/>
    <m/>
    <m/>
    <m/>
    <m/>
    <m/>
    <m/>
    <m/>
  </r>
  <r>
    <x v="2"/>
    <x v="4"/>
    <x v="33"/>
    <x v="21"/>
    <n v="172"/>
    <x v="2"/>
    <x v="1"/>
    <n v="85"/>
    <n v="17"/>
    <m/>
    <x v="0"/>
    <s v="N"/>
    <m/>
    <m/>
    <m/>
    <s v="SJ24-PRS046"/>
    <m/>
    <m/>
    <m/>
    <m/>
    <m/>
    <m/>
    <m/>
    <m/>
    <m/>
    <m/>
    <m/>
    <m/>
  </r>
  <r>
    <x v="2"/>
    <x v="4"/>
    <x v="33"/>
    <x v="21"/>
    <n v="172"/>
    <x v="2"/>
    <x v="1"/>
    <n v="84"/>
    <n v="17"/>
    <m/>
    <x v="0"/>
    <s v="N"/>
    <m/>
    <m/>
    <m/>
    <s v="SJ24-PRS048"/>
    <m/>
    <m/>
    <m/>
    <m/>
    <m/>
    <m/>
    <m/>
    <m/>
    <m/>
    <m/>
    <m/>
    <m/>
  </r>
  <r>
    <x v="2"/>
    <x v="4"/>
    <x v="33"/>
    <x v="21"/>
    <n v="172"/>
    <x v="12"/>
    <x v="5"/>
    <n v="134"/>
    <n v="22"/>
    <m/>
    <x v="0"/>
    <s v="N"/>
    <m/>
    <m/>
    <m/>
    <m/>
    <m/>
    <m/>
    <m/>
    <m/>
    <m/>
    <m/>
    <m/>
    <m/>
    <m/>
    <m/>
    <m/>
    <m/>
  </r>
  <r>
    <x v="2"/>
    <x v="4"/>
    <x v="33"/>
    <x v="21"/>
    <n v="172"/>
    <x v="15"/>
    <x v="5"/>
    <n v="131"/>
    <n v="33"/>
    <m/>
    <x v="0"/>
    <s v="N"/>
    <m/>
    <m/>
    <m/>
    <m/>
    <m/>
    <m/>
    <m/>
    <m/>
    <m/>
    <m/>
    <m/>
    <m/>
    <m/>
    <m/>
    <m/>
    <m/>
  </r>
  <r>
    <x v="2"/>
    <x v="4"/>
    <x v="33"/>
    <x v="21"/>
    <n v="172"/>
    <x v="15"/>
    <x v="5"/>
    <n v="154"/>
    <n v="32"/>
    <m/>
    <x v="0"/>
    <s v="N"/>
    <m/>
    <m/>
    <m/>
    <m/>
    <m/>
    <m/>
    <m/>
    <m/>
    <m/>
    <m/>
    <m/>
    <m/>
    <m/>
    <m/>
    <m/>
    <m/>
  </r>
  <r>
    <x v="2"/>
    <x v="4"/>
    <x v="34"/>
    <x v="21"/>
    <n v="172"/>
    <x v="2"/>
    <x v="1"/>
    <n v="91"/>
    <n v="14"/>
    <m/>
    <x v="0"/>
    <s v="N"/>
    <m/>
    <m/>
    <m/>
    <s v="SJ24-PRS049"/>
    <m/>
    <m/>
    <m/>
    <m/>
    <m/>
    <m/>
    <m/>
    <m/>
    <m/>
    <m/>
    <m/>
    <m/>
  </r>
  <r>
    <x v="2"/>
    <x v="4"/>
    <x v="34"/>
    <x v="21"/>
    <n v="172"/>
    <x v="2"/>
    <x v="1"/>
    <n v="96"/>
    <n v="13"/>
    <m/>
    <x v="2"/>
    <s v="U"/>
    <m/>
    <m/>
    <m/>
    <s v="SJ24-PRS050"/>
    <m/>
    <m/>
    <m/>
    <m/>
    <m/>
    <m/>
    <m/>
    <m/>
    <m/>
    <m/>
    <m/>
    <m/>
  </r>
  <r>
    <x v="2"/>
    <x v="4"/>
    <x v="34"/>
    <x v="21"/>
    <n v="172"/>
    <x v="2"/>
    <x v="1"/>
    <n v="88"/>
    <n v="12"/>
    <m/>
    <x v="0"/>
    <s v="N"/>
    <m/>
    <m/>
    <m/>
    <s v="SJ24-PRS052"/>
    <m/>
    <m/>
    <m/>
    <m/>
    <m/>
    <m/>
    <m/>
    <m/>
    <m/>
    <m/>
    <m/>
    <s v="Duplicates?"/>
  </r>
  <r>
    <x v="2"/>
    <x v="4"/>
    <x v="34"/>
    <x v="21"/>
    <n v="172"/>
    <x v="12"/>
    <x v="1"/>
    <n v="122"/>
    <n v="19"/>
    <m/>
    <x v="0"/>
    <s v="N"/>
    <m/>
    <m/>
    <m/>
    <m/>
    <m/>
    <m/>
    <m/>
    <m/>
    <m/>
    <m/>
    <m/>
    <m/>
    <m/>
    <m/>
    <m/>
    <m/>
  </r>
  <r>
    <x v="2"/>
    <x v="4"/>
    <x v="34"/>
    <x v="21"/>
    <n v="172"/>
    <x v="12"/>
    <x v="1"/>
    <n v="126"/>
    <n v="18"/>
    <m/>
    <x v="0"/>
    <s v="N"/>
    <m/>
    <m/>
    <m/>
    <m/>
    <m/>
    <m/>
    <m/>
    <m/>
    <m/>
    <m/>
    <m/>
    <m/>
    <m/>
    <m/>
    <m/>
    <m/>
  </r>
  <r>
    <x v="2"/>
    <x v="4"/>
    <x v="34"/>
    <x v="21"/>
    <n v="172"/>
    <x v="12"/>
    <x v="1"/>
    <n v="112"/>
    <n v="17"/>
    <m/>
    <x v="0"/>
    <s v="N"/>
    <m/>
    <m/>
    <m/>
    <m/>
    <m/>
    <m/>
    <m/>
    <m/>
    <m/>
    <m/>
    <m/>
    <m/>
    <m/>
    <m/>
    <m/>
    <m/>
  </r>
  <r>
    <x v="2"/>
    <x v="4"/>
    <x v="34"/>
    <x v="21"/>
    <n v="172"/>
    <x v="13"/>
    <x v="5"/>
    <n v="45"/>
    <n v="11"/>
    <m/>
    <x v="0"/>
    <s v="N"/>
    <m/>
    <m/>
    <m/>
    <m/>
    <m/>
    <m/>
    <m/>
    <m/>
    <m/>
    <m/>
    <m/>
    <m/>
    <m/>
    <m/>
    <m/>
    <m/>
  </r>
  <r>
    <x v="2"/>
    <x v="4"/>
    <x v="34"/>
    <x v="21"/>
    <n v="172"/>
    <x v="13"/>
    <x v="5"/>
    <n v="107"/>
    <n v="8"/>
    <m/>
    <x v="0"/>
    <s v="N"/>
    <m/>
    <m/>
    <m/>
    <m/>
    <m/>
    <m/>
    <m/>
    <m/>
    <m/>
    <m/>
    <m/>
    <m/>
    <m/>
    <m/>
    <m/>
    <m/>
  </r>
  <r>
    <x v="2"/>
    <x v="4"/>
    <x v="34"/>
    <x v="21"/>
    <n v="172"/>
    <x v="13"/>
    <x v="5"/>
    <n v="111"/>
    <n v="9"/>
    <m/>
    <x v="0"/>
    <s v="N"/>
    <m/>
    <m/>
    <m/>
    <m/>
    <m/>
    <m/>
    <m/>
    <m/>
    <m/>
    <m/>
    <m/>
    <m/>
    <m/>
    <m/>
    <m/>
    <m/>
  </r>
  <r>
    <x v="2"/>
    <x v="4"/>
    <x v="34"/>
    <x v="21"/>
    <n v="172"/>
    <x v="13"/>
    <x v="5"/>
    <n v="110"/>
    <n v="10"/>
    <m/>
    <x v="0"/>
    <s v="N"/>
    <m/>
    <m/>
    <m/>
    <m/>
    <m/>
    <m/>
    <m/>
    <m/>
    <m/>
    <m/>
    <m/>
    <m/>
    <m/>
    <m/>
    <m/>
    <m/>
  </r>
  <r>
    <x v="2"/>
    <x v="4"/>
    <x v="34"/>
    <x v="21"/>
    <n v="172"/>
    <x v="13"/>
    <x v="5"/>
    <n v="98"/>
    <n v="9"/>
    <m/>
    <x v="0"/>
    <s v="N"/>
    <m/>
    <m/>
    <m/>
    <m/>
    <m/>
    <m/>
    <m/>
    <m/>
    <m/>
    <m/>
    <m/>
    <m/>
    <m/>
    <m/>
    <m/>
    <m/>
  </r>
  <r>
    <x v="0"/>
    <x v="1"/>
    <x v="143"/>
    <x v="14"/>
    <n v="153"/>
    <x v="2"/>
    <x v="0"/>
    <n v="68"/>
    <n v="16"/>
    <n v="3.82"/>
    <x v="2"/>
    <m/>
    <s v="Y"/>
    <s v="SJLP001"/>
    <m/>
    <m/>
    <s v="Y"/>
    <s v="N"/>
    <s v="N"/>
    <s v="N"/>
    <s v="N"/>
    <s v="N"/>
    <s v="N"/>
    <s v="N"/>
    <s v="N"/>
    <s v="N"/>
    <m/>
    <s v="from hatchery net pens in fairy lake/san juan confluence right before release"/>
  </r>
  <r>
    <x v="0"/>
    <x v="1"/>
    <x v="143"/>
    <x v="14"/>
    <n v="153"/>
    <x v="2"/>
    <x v="0"/>
    <n v="77"/>
    <n v="16"/>
    <n v="4.88"/>
    <x v="2"/>
    <m/>
    <s v="Y"/>
    <s v="SJLP002"/>
    <m/>
    <m/>
    <s v="Y"/>
    <s v="N"/>
    <s v="N"/>
    <s v="N"/>
    <s v="N"/>
    <s v="N"/>
    <s v="N"/>
    <s v="N"/>
    <s v="N"/>
    <s v="N"/>
    <m/>
    <s v="from hatchery net pens in fairy lake/san juan confluence right before release"/>
  </r>
  <r>
    <x v="0"/>
    <x v="1"/>
    <x v="143"/>
    <x v="14"/>
    <n v="153"/>
    <x v="2"/>
    <x v="0"/>
    <n v="77"/>
    <n v="18"/>
    <n v="5.51"/>
    <x v="2"/>
    <m/>
    <s v="Y"/>
    <s v="SJLP003"/>
    <m/>
    <m/>
    <s v="Y"/>
    <s v="N"/>
    <s v="N"/>
    <s v="N"/>
    <s v="N"/>
    <s v="N"/>
    <s v="N"/>
    <s v="N"/>
    <s v="N"/>
    <s v="N"/>
    <m/>
    <s v="from hatchery net pens in fairy lake/san juan confluence right before release"/>
  </r>
  <r>
    <x v="0"/>
    <x v="1"/>
    <x v="143"/>
    <x v="14"/>
    <n v="153"/>
    <x v="2"/>
    <x v="0"/>
    <n v="75"/>
    <n v="18"/>
    <n v="5.27"/>
    <x v="2"/>
    <m/>
    <s v="Y"/>
    <s v="SJLP004"/>
    <m/>
    <m/>
    <s v="Y"/>
    <s v="N"/>
    <s v="N"/>
    <s v="N"/>
    <s v="N"/>
    <s v="N"/>
    <s v="N"/>
    <s v="N"/>
    <s v="N"/>
    <s v="N"/>
    <m/>
    <s v="from hatchery net pens in fairy lake/san juan confluence right before release"/>
  </r>
  <r>
    <x v="0"/>
    <x v="1"/>
    <x v="143"/>
    <x v="14"/>
    <n v="153"/>
    <x v="2"/>
    <x v="0"/>
    <n v="77"/>
    <n v="18"/>
    <n v="5.56"/>
    <x v="2"/>
    <m/>
    <s v="Y"/>
    <s v="SJLP005"/>
    <m/>
    <m/>
    <s v="Y"/>
    <s v="N"/>
    <s v="N"/>
    <s v="N"/>
    <s v="N"/>
    <s v="N"/>
    <s v="N"/>
    <s v="N"/>
    <s v="N"/>
    <s v="N"/>
    <m/>
    <s v="from hatchery net pens in fairy lake/san juan confluence right before release"/>
  </r>
  <r>
    <x v="0"/>
    <x v="1"/>
    <x v="143"/>
    <x v="14"/>
    <n v="153"/>
    <x v="2"/>
    <x v="0"/>
    <n v="73"/>
    <n v="18"/>
    <n v="5.0199999999999996"/>
    <x v="2"/>
    <m/>
    <s v="Y"/>
    <s v="SJLP006"/>
    <m/>
    <m/>
    <s v="Y"/>
    <s v="N"/>
    <s v="N"/>
    <s v="N"/>
    <s v="N"/>
    <s v="N"/>
    <s v="N"/>
    <s v="N"/>
    <s v="N"/>
    <s v="N"/>
    <m/>
    <s v="from hatchery net pens in fairy lake/san juan confluence right before release"/>
  </r>
  <r>
    <x v="0"/>
    <x v="1"/>
    <x v="143"/>
    <x v="14"/>
    <n v="153"/>
    <x v="2"/>
    <x v="0"/>
    <n v="80"/>
    <n v="18"/>
    <n v="5.42"/>
    <x v="2"/>
    <m/>
    <s v="Y"/>
    <s v="SJLP007"/>
    <m/>
    <m/>
    <s v="Y"/>
    <s v="N"/>
    <s v="N"/>
    <s v="N"/>
    <s v="N"/>
    <s v="N"/>
    <s v="N"/>
    <s v="N"/>
    <s v="N"/>
    <s v="N"/>
    <m/>
    <s v="from hatchery net pens in fairy lake/san juan confluence right before release"/>
  </r>
  <r>
    <x v="0"/>
    <x v="1"/>
    <x v="143"/>
    <x v="14"/>
    <n v="153"/>
    <x v="2"/>
    <x v="0"/>
    <n v="77"/>
    <n v="19"/>
    <n v="5.5"/>
    <x v="2"/>
    <m/>
    <s v="Y"/>
    <s v="SJLP008"/>
    <m/>
    <m/>
    <s v="Y"/>
    <s v="N"/>
    <s v="N"/>
    <s v="N"/>
    <s v="N"/>
    <s v="N"/>
    <s v="N"/>
    <s v="N"/>
    <s v="N"/>
    <s v="N"/>
    <m/>
    <s v="from hatchery net pens in fairy lake/san juan confluence right before release"/>
  </r>
  <r>
    <x v="0"/>
    <x v="1"/>
    <x v="143"/>
    <x v="14"/>
    <n v="153"/>
    <x v="2"/>
    <x v="0"/>
    <n v="78"/>
    <n v="20"/>
    <n v="5.82"/>
    <x v="2"/>
    <m/>
    <s v="Y"/>
    <s v="SJLP009"/>
    <m/>
    <m/>
    <s v="Y"/>
    <s v="N"/>
    <s v="N"/>
    <s v="N"/>
    <s v="N"/>
    <s v="N"/>
    <s v="N"/>
    <s v="N"/>
    <s v="N"/>
    <s v="N"/>
    <m/>
    <s v="from hatchery net pens in fairy lake/san juan confluence right before release"/>
  </r>
  <r>
    <x v="0"/>
    <x v="1"/>
    <x v="143"/>
    <x v="14"/>
    <n v="153"/>
    <x v="2"/>
    <x v="0"/>
    <n v="79"/>
    <n v="17"/>
    <n v="5.13"/>
    <x v="2"/>
    <m/>
    <s v="Y"/>
    <s v="SJLP010"/>
    <m/>
    <m/>
    <s v="Y"/>
    <s v="N"/>
    <s v="N"/>
    <s v="N"/>
    <s v="N"/>
    <s v="N"/>
    <s v="N"/>
    <s v="N"/>
    <s v="N"/>
    <s v="N"/>
    <m/>
    <s v="from hatchery net pens in fairy lake/san juan confluence right before release"/>
  </r>
  <r>
    <x v="2"/>
    <x v="4"/>
    <x v="37"/>
    <x v="22"/>
    <n v="185"/>
    <x v="2"/>
    <x v="1"/>
    <n v="114"/>
    <n v="23"/>
    <m/>
    <x v="0"/>
    <s v="N"/>
    <m/>
    <m/>
    <m/>
    <s v="SJ24-PRS129"/>
    <m/>
    <m/>
    <m/>
    <m/>
    <m/>
    <m/>
    <m/>
    <m/>
    <m/>
    <m/>
    <m/>
    <m/>
  </r>
  <r>
    <x v="2"/>
    <x v="4"/>
    <x v="37"/>
    <x v="22"/>
    <n v="185"/>
    <x v="2"/>
    <x v="1"/>
    <n v="152"/>
    <n v="31"/>
    <m/>
    <x v="0"/>
    <s v="N"/>
    <m/>
    <m/>
    <m/>
    <s v="SJ24-PRS130"/>
    <m/>
    <m/>
    <m/>
    <m/>
    <m/>
    <m/>
    <m/>
    <m/>
    <m/>
    <m/>
    <m/>
    <m/>
  </r>
  <r>
    <x v="2"/>
    <x v="4"/>
    <x v="37"/>
    <x v="22"/>
    <n v="185"/>
    <x v="2"/>
    <x v="1"/>
    <n v="104"/>
    <n v="20"/>
    <m/>
    <x v="0"/>
    <s v="N"/>
    <m/>
    <m/>
    <m/>
    <s v="SJ24-PRS132"/>
    <m/>
    <m/>
    <m/>
    <m/>
    <m/>
    <m/>
    <m/>
    <m/>
    <m/>
    <m/>
    <m/>
    <m/>
  </r>
  <r>
    <x v="2"/>
    <x v="4"/>
    <x v="37"/>
    <x v="22"/>
    <n v="185"/>
    <x v="2"/>
    <x v="1"/>
    <n v="69"/>
    <n v="13"/>
    <m/>
    <x v="0"/>
    <s v="N"/>
    <m/>
    <m/>
    <m/>
    <s v="SJ24-PRS133"/>
    <m/>
    <m/>
    <m/>
    <m/>
    <m/>
    <m/>
    <m/>
    <m/>
    <m/>
    <m/>
    <m/>
    <m/>
  </r>
  <r>
    <x v="2"/>
    <x v="4"/>
    <x v="37"/>
    <x v="22"/>
    <n v="185"/>
    <x v="2"/>
    <x v="1"/>
    <n v="78"/>
    <n v="15"/>
    <m/>
    <x v="0"/>
    <s v="N"/>
    <m/>
    <m/>
    <m/>
    <s v="SJ24-PRS135"/>
    <m/>
    <m/>
    <m/>
    <m/>
    <m/>
    <m/>
    <m/>
    <m/>
    <m/>
    <m/>
    <m/>
    <m/>
  </r>
  <r>
    <x v="2"/>
    <x v="4"/>
    <x v="37"/>
    <x v="22"/>
    <n v="185"/>
    <x v="2"/>
    <x v="1"/>
    <n v="112"/>
    <n v="21"/>
    <m/>
    <x v="0"/>
    <s v="N"/>
    <m/>
    <m/>
    <m/>
    <s v="SJ24-PRS136"/>
    <m/>
    <m/>
    <m/>
    <m/>
    <m/>
    <m/>
    <m/>
    <m/>
    <m/>
    <m/>
    <m/>
    <m/>
  </r>
  <r>
    <x v="2"/>
    <x v="4"/>
    <x v="37"/>
    <x v="22"/>
    <n v="185"/>
    <x v="2"/>
    <x v="1"/>
    <n v="110"/>
    <n v="22"/>
    <m/>
    <x v="0"/>
    <s v="N"/>
    <m/>
    <m/>
    <m/>
    <s v="SJ24-PRS138"/>
    <m/>
    <m/>
    <m/>
    <m/>
    <m/>
    <m/>
    <m/>
    <m/>
    <m/>
    <m/>
    <m/>
    <m/>
  </r>
  <r>
    <x v="2"/>
    <x v="4"/>
    <x v="37"/>
    <x v="22"/>
    <n v="185"/>
    <x v="2"/>
    <x v="1"/>
    <n v="98"/>
    <n v="19"/>
    <m/>
    <x v="0"/>
    <s v="N"/>
    <m/>
    <m/>
    <m/>
    <s v="SJ24-PRS139"/>
    <m/>
    <m/>
    <m/>
    <m/>
    <m/>
    <m/>
    <m/>
    <m/>
    <m/>
    <m/>
    <m/>
    <m/>
  </r>
  <r>
    <x v="2"/>
    <x v="4"/>
    <x v="37"/>
    <x v="22"/>
    <n v="185"/>
    <x v="2"/>
    <x v="1"/>
    <n v="103"/>
    <n v="20"/>
    <m/>
    <x v="2"/>
    <s v="U"/>
    <m/>
    <m/>
    <m/>
    <s v="SJ24-PRS141"/>
    <m/>
    <m/>
    <m/>
    <m/>
    <m/>
    <m/>
    <m/>
    <m/>
    <m/>
    <m/>
    <m/>
    <s v="Did not have CWT detector"/>
  </r>
  <r>
    <x v="2"/>
    <x v="4"/>
    <x v="37"/>
    <x v="22"/>
    <n v="185"/>
    <x v="2"/>
    <x v="1"/>
    <n v="91"/>
    <n v="18"/>
    <m/>
    <x v="0"/>
    <s v="N"/>
    <m/>
    <m/>
    <m/>
    <s v="SJ24-PRS143"/>
    <m/>
    <m/>
    <m/>
    <m/>
    <m/>
    <m/>
    <m/>
    <m/>
    <m/>
    <m/>
    <m/>
    <m/>
  </r>
  <r>
    <x v="2"/>
    <x v="4"/>
    <x v="37"/>
    <x v="22"/>
    <n v="185"/>
    <x v="9"/>
    <x v="4"/>
    <n v="150"/>
    <n v="23"/>
    <m/>
    <x v="0"/>
    <s v="N"/>
    <m/>
    <m/>
    <m/>
    <m/>
    <m/>
    <m/>
    <m/>
    <m/>
    <m/>
    <m/>
    <m/>
    <m/>
    <m/>
    <m/>
    <m/>
    <m/>
  </r>
  <r>
    <x v="2"/>
    <x v="4"/>
    <x v="37"/>
    <x v="22"/>
    <n v="185"/>
    <x v="6"/>
    <x v="4"/>
    <n v="61"/>
    <n v="10"/>
    <m/>
    <x v="0"/>
    <s v="N"/>
    <m/>
    <m/>
    <m/>
    <m/>
    <m/>
    <m/>
    <m/>
    <m/>
    <m/>
    <m/>
    <m/>
    <m/>
    <m/>
    <m/>
    <m/>
    <m/>
  </r>
  <r>
    <x v="2"/>
    <x v="4"/>
    <x v="37"/>
    <x v="22"/>
    <n v="185"/>
    <x v="16"/>
    <x v="1"/>
    <n v="83"/>
    <n v="13"/>
    <m/>
    <x v="0"/>
    <s v="N"/>
    <m/>
    <m/>
    <m/>
    <m/>
    <m/>
    <m/>
    <m/>
    <m/>
    <m/>
    <m/>
    <m/>
    <m/>
    <m/>
    <m/>
    <m/>
    <m/>
  </r>
  <r>
    <x v="2"/>
    <x v="4"/>
    <x v="37"/>
    <x v="22"/>
    <n v="185"/>
    <x v="2"/>
    <x v="1"/>
    <n v="96"/>
    <n v="19"/>
    <m/>
    <x v="0"/>
    <s v="N"/>
    <m/>
    <m/>
    <m/>
    <s v="SJ24-PRS144"/>
    <m/>
    <m/>
    <m/>
    <m/>
    <m/>
    <m/>
    <m/>
    <m/>
    <m/>
    <m/>
    <m/>
    <m/>
  </r>
  <r>
    <x v="2"/>
    <x v="4"/>
    <x v="37"/>
    <x v="22"/>
    <n v="185"/>
    <x v="2"/>
    <x v="1"/>
    <n v="95"/>
    <n v="20"/>
    <m/>
    <x v="0"/>
    <s v="N"/>
    <m/>
    <m/>
    <m/>
    <s v="SJ24-PRS146"/>
    <m/>
    <m/>
    <m/>
    <m/>
    <m/>
    <m/>
    <m/>
    <m/>
    <m/>
    <m/>
    <m/>
    <m/>
  </r>
  <r>
    <x v="2"/>
    <x v="4"/>
    <x v="37"/>
    <x v="22"/>
    <n v="185"/>
    <x v="1"/>
    <x v="1"/>
    <n v="162"/>
    <n v="28"/>
    <m/>
    <x v="0"/>
    <s v="N"/>
    <m/>
    <m/>
    <m/>
    <m/>
    <m/>
    <m/>
    <m/>
    <m/>
    <m/>
    <m/>
    <m/>
    <m/>
    <m/>
    <m/>
    <m/>
    <m/>
  </r>
  <r>
    <x v="2"/>
    <x v="4"/>
    <x v="38"/>
    <x v="22"/>
    <n v="185"/>
    <x v="9"/>
    <x v="4"/>
    <n v="82"/>
    <n v="12"/>
    <m/>
    <x v="0"/>
    <s v="N"/>
    <m/>
    <m/>
    <m/>
    <m/>
    <m/>
    <m/>
    <m/>
    <m/>
    <m/>
    <m/>
    <m/>
    <m/>
    <m/>
    <m/>
    <m/>
    <m/>
  </r>
  <r>
    <x v="2"/>
    <x v="4"/>
    <x v="38"/>
    <x v="22"/>
    <n v="185"/>
    <x v="9"/>
    <x v="4"/>
    <n v="110"/>
    <n v="14"/>
    <m/>
    <x v="0"/>
    <s v="N"/>
    <m/>
    <m/>
    <m/>
    <m/>
    <m/>
    <m/>
    <m/>
    <m/>
    <m/>
    <m/>
    <m/>
    <m/>
    <m/>
    <m/>
    <m/>
    <m/>
  </r>
  <r>
    <x v="2"/>
    <x v="4"/>
    <x v="38"/>
    <x v="22"/>
    <n v="185"/>
    <x v="6"/>
    <x v="4"/>
    <n v="66"/>
    <n v="10"/>
    <m/>
    <x v="0"/>
    <s v="N"/>
    <m/>
    <m/>
    <m/>
    <m/>
    <m/>
    <m/>
    <m/>
    <m/>
    <m/>
    <m/>
    <m/>
    <m/>
    <m/>
    <m/>
    <m/>
    <m/>
  </r>
  <r>
    <x v="2"/>
    <x v="4"/>
    <x v="38"/>
    <x v="22"/>
    <n v="185"/>
    <x v="6"/>
    <x v="4"/>
    <n v="68"/>
    <n v="12"/>
    <m/>
    <x v="0"/>
    <s v="N"/>
    <m/>
    <m/>
    <m/>
    <m/>
    <m/>
    <m/>
    <m/>
    <m/>
    <m/>
    <m/>
    <m/>
    <m/>
    <m/>
    <m/>
    <m/>
    <m/>
  </r>
  <r>
    <x v="2"/>
    <x v="4"/>
    <x v="38"/>
    <x v="22"/>
    <n v="185"/>
    <x v="6"/>
    <x v="4"/>
    <n v="66"/>
    <n v="10"/>
    <m/>
    <x v="0"/>
    <s v="N"/>
    <m/>
    <m/>
    <m/>
    <m/>
    <m/>
    <m/>
    <m/>
    <m/>
    <m/>
    <m/>
    <m/>
    <m/>
    <m/>
    <m/>
    <m/>
    <m/>
  </r>
  <r>
    <x v="2"/>
    <x v="4"/>
    <x v="38"/>
    <x v="22"/>
    <n v="185"/>
    <x v="6"/>
    <x v="4"/>
    <n v="70"/>
    <n v="12"/>
    <m/>
    <x v="0"/>
    <s v="N"/>
    <m/>
    <m/>
    <m/>
    <m/>
    <m/>
    <m/>
    <m/>
    <m/>
    <m/>
    <m/>
    <m/>
    <m/>
    <m/>
    <m/>
    <m/>
    <m/>
  </r>
  <r>
    <x v="2"/>
    <x v="4"/>
    <x v="38"/>
    <x v="22"/>
    <n v="185"/>
    <x v="6"/>
    <x v="4"/>
    <n v="68"/>
    <n v="10"/>
    <m/>
    <x v="0"/>
    <s v="N"/>
    <m/>
    <m/>
    <m/>
    <m/>
    <m/>
    <m/>
    <m/>
    <m/>
    <m/>
    <m/>
    <m/>
    <m/>
    <m/>
    <m/>
    <m/>
    <m/>
  </r>
  <r>
    <x v="2"/>
    <x v="4"/>
    <x v="38"/>
    <x v="22"/>
    <n v="185"/>
    <x v="6"/>
    <x v="4"/>
    <n v="68"/>
    <n v="10"/>
    <m/>
    <x v="0"/>
    <s v="N"/>
    <m/>
    <m/>
    <m/>
    <m/>
    <m/>
    <m/>
    <m/>
    <m/>
    <m/>
    <m/>
    <m/>
    <m/>
    <m/>
    <m/>
    <m/>
    <m/>
  </r>
  <r>
    <x v="2"/>
    <x v="4"/>
    <x v="38"/>
    <x v="22"/>
    <n v="185"/>
    <x v="6"/>
    <x v="4"/>
    <n v="56"/>
    <n v="8"/>
    <m/>
    <x v="0"/>
    <s v="N"/>
    <m/>
    <m/>
    <m/>
    <m/>
    <m/>
    <m/>
    <m/>
    <m/>
    <m/>
    <m/>
    <m/>
    <m/>
    <m/>
    <m/>
    <m/>
    <m/>
  </r>
  <r>
    <x v="2"/>
    <x v="4"/>
    <x v="38"/>
    <x v="22"/>
    <n v="185"/>
    <x v="6"/>
    <x v="4"/>
    <n v="92"/>
    <n v="14"/>
    <m/>
    <x v="0"/>
    <s v="N"/>
    <m/>
    <m/>
    <m/>
    <m/>
    <m/>
    <m/>
    <m/>
    <m/>
    <m/>
    <m/>
    <m/>
    <m/>
    <m/>
    <m/>
    <m/>
    <m/>
  </r>
  <r>
    <x v="2"/>
    <x v="4"/>
    <x v="38"/>
    <x v="22"/>
    <n v="185"/>
    <x v="6"/>
    <x v="4"/>
    <n v="72"/>
    <n v="12"/>
    <m/>
    <x v="0"/>
    <s v="N"/>
    <m/>
    <m/>
    <m/>
    <m/>
    <m/>
    <m/>
    <m/>
    <m/>
    <m/>
    <m/>
    <m/>
    <m/>
    <m/>
    <m/>
    <m/>
    <m/>
  </r>
  <r>
    <x v="2"/>
    <x v="4"/>
    <x v="38"/>
    <x v="22"/>
    <n v="185"/>
    <x v="17"/>
    <x v="4"/>
    <n v="78"/>
    <n v="12"/>
    <m/>
    <x v="0"/>
    <s v="N"/>
    <m/>
    <m/>
    <m/>
    <m/>
    <m/>
    <m/>
    <m/>
    <m/>
    <m/>
    <m/>
    <m/>
    <m/>
    <m/>
    <m/>
    <m/>
    <s v="No species recorded in epicollect - assume herring?"/>
  </r>
  <r>
    <x v="2"/>
    <x v="4"/>
    <x v="38"/>
    <x v="22"/>
    <n v="185"/>
    <x v="6"/>
    <x v="4"/>
    <n v="56"/>
    <n v="8"/>
    <m/>
    <x v="0"/>
    <s v="N"/>
    <m/>
    <m/>
    <m/>
    <m/>
    <m/>
    <m/>
    <m/>
    <m/>
    <m/>
    <m/>
    <m/>
    <m/>
    <m/>
    <m/>
    <m/>
    <m/>
  </r>
  <r>
    <x v="2"/>
    <x v="4"/>
    <x v="38"/>
    <x v="22"/>
    <n v="185"/>
    <x v="6"/>
    <x v="4"/>
    <n v="64"/>
    <n v="10"/>
    <m/>
    <x v="0"/>
    <s v="N"/>
    <m/>
    <m/>
    <m/>
    <m/>
    <m/>
    <m/>
    <m/>
    <m/>
    <m/>
    <m/>
    <m/>
    <m/>
    <m/>
    <m/>
    <m/>
    <m/>
  </r>
  <r>
    <x v="2"/>
    <x v="4"/>
    <x v="38"/>
    <x v="22"/>
    <n v="185"/>
    <x v="6"/>
    <x v="4"/>
    <n v="58"/>
    <n v="8"/>
    <m/>
    <x v="0"/>
    <s v="N"/>
    <m/>
    <m/>
    <m/>
    <m/>
    <m/>
    <m/>
    <m/>
    <m/>
    <m/>
    <m/>
    <m/>
    <m/>
    <m/>
    <m/>
    <m/>
    <m/>
  </r>
  <r>
    <x v="2"/>
    <x v="4"/>
    <x v="38"/>
    <x v="22"/>
    <n v="185"/>
    <x v="6"/>
    <x v="4"/>
    <n v="66"/>
    <n v="10"/>
    <m/>
    <x v="0"/>
    <s v="N"/>
    <m/>
    <m/>
    <m/>
    <m/>
    <m/>
    <m/>
    <m/>
    <m/>
    <m/>
    <m/>
    <m/>
    <m/>
    <m/>
    <m/>
    <m/>
    <m/>
  </r>
  <r>
    <x v="2"/>
    <x v="4"/>
    <x v="38"/>
    <x v="22"/>
    <n v="185"/>
    <x v="6"/>
    <x v="4"/>
    <n v="66"/>
    <n v="10"/>
    <m/>
    <x v="0"/>
    <s v="N"/>
    <m/>
    <m/>
    <m/>
    <m/>
    <m/>
    <m/>
    <m/>
    <m/>
    <m/>
    <m/>
    <m/>
    <m/>
    <m/>
    <m/>
    <m/>
    <m/>
  </r>
  <r>
    <x v="2"/>
    <x v="4"/>
    <x v="38"/>
    <x v="22"/>
    <n v="185"/>
    <x v="2"/>
    <x v="1"/>
    <n v="102"/>
    <n v="20"/>
    <m/>
    <x v="0"/>
    <s v="N"/>
    <m/>
    <m/>
    <m/>
    <s v="SJ24-PRS147"/>
    <m/>
    <m/>
    <m/>
    <m/>
    <m/>
    <m/>
    <m/>
    <m/>
    <m/>
    <m/>
    <m/>
    <m/>
  </r>
  <r>
    <x v="2"/>
    <x v="4"/>
    <x v="38"/>
    <x v="22"/>
    <n v="185"/>
    <x v="2"/>
    <x v="1"/>
    <n v="100"/>
    <n v="20"/>
    <m/>
    <x v="0"/>
    <s v="N"/>
    <m/>
    <m/>
    <m/>
    <s v="SJ24-PRS148"/>
    <m/>
    <m/>
    <m/>
    <m/>
    <m/>
    <m/>
    <m/>
    <m/>
    <m/>
    <m/>
    <m/>
    <m/>
  </r>
  <r>
    <x v="2"/>
    <x v="4"/>
    <x v="144"/>
    <x v="22"/>
    <n v="185"/>
    <x v="9"/>
    <x v="4"/>
    <n v="110"/>
    <n v="16"/>
    <m/>
    <x v="0"/>
    <s v="N"/>
    <m/>
    <m/>
    <m/>
    <m/>
    <m/>
    <m/>
    <m/>
    <m/>
    <m/>
    <m/>
    <m/>
    <m/>
    <m/>
    <m/>
    <m/>
    <m/>
  </r>
  <r>
    <x v="2"/>
    <x v="4"/>
    <x v="144"/>
    <x v="22"/>
    <n v="185"/>
    <x v="9"/>
    <x v="4"/>
    <n v="98"/>
    <n v="13"/>
    <m/>
    <x v="0"/>
    <s v="N"/>
    <m/>
    <m/>
    <m/>
    <m/>
    <m/>
    <m/>
    <m/>
    <m/>
    <m/>
    <m/>
    <m/>
    <m/>
    <m/>
    <m/>
    <m/>
    <m/>
  </r>
  <r>
    <x v="2"/>
    <x v="4"/>
    <x v="144"/>
    <x v="22"/>
    <n v="185"/>
    <x v="0"/>
    <x v="1"/>
    <n v="131"/>
    <n v="23"/>
    <m/>
    <x v="0"/>
    <s v="N"/>
    <m/>
    <m/>
    <m/>
    <m/>
    <m/>
    <m/>
    <m/>
    <m/>
    <m/>
    <m/>
    <m/>
    <m/>
    <m/>
    <m/>
    <m/>
    <m/>
  </r>
  <r>
    <x v="2"/>
    <x v="4"/>
    <x v="144"/>
    <x v="22"/>
    <n v="185"/>
    <x v="0"/>
    <x v="1"/>
    <n v="121"/>
    <n v="21"/>
    <m/>
    <x v="0"/>
    <s v="N"/>
    <m/>
    <m/>
    <m/>
    <m/>
    <m/>
    <m/>
    <m/>
    <m/>
    <m/>
    <m/>
    <m/>
    <m/>
    <m/>
    <m/>
    <m/>
    <m/>
  </r>
  <r>
    <x v="2"/>
    <x v="4"/>
    <x v="39"/>
    <x v="22"/>
    <n v="185"/>
    <x v="2"/>
    <x v="1"/>
    <n v="118"/>
    <n v="26"/>
    <m/>
    <x v="0"/>
    <s v="N"/>
    <m/>
    <m/>
    <m/>
    <s v="SJ24-PRS150"/>
    <m/>
    <m/>
    <m/>
    <m/>
    <m/>
    <m/>
    <m/>
    <m/>
    <m/>
    <m/>
    <m/>
    <m/>
  </r>
  <r>
    <x v="2"/>
    <x v="4"/>
    <x v="39"/>
    <x v="22"/>
    <n v="185"/>
    <x v="2"/>
    <x v="1"/>
    <n v="110"/>
    <n v="22"/>
    <m/>
    <x v="0"/>
    <s v="N"/>
    <m/>
    <m/>
    <m/>
    <s v="SJ24-PRS151"/>
    <m/>
    <m/>
    <m/>
    <m/>
    <m/>
    <m/>
    <m/>
    <m/>
    <m/>
    <m/>
    <m/>
    <m/>
  </r>
  <r>
    <x v="2"/>
    <x v="4"/>
    <x v="39"/>
    <x v="22"/>
    <n v="185"/>
    <x v="2"/>
    <x v="1"/>
    <n v="96"/>
    <n v="20"/>
    <m/>
    <x v="0"/>
    <s v="N"/>
    <m/>
    <m/>
    <m/>
    <s v="SJ24-PRS153"/>
    <m/>
    <m/>
    <m/>
    <m/>
    <m/>
    <m/>
    <m/>
    <m/>
    <m/>
    <m/>
    <m/>
    <m/>
  </r>
  <r>
    <x v="2"/>
    <x v="4"/>
    <x v="39"/>
    <x v="22"/>
    <n v="185"/>
    <x v="2"/>
    <x v="1"/>
    <n v="100"/>
    <n v="20"/>
    <m/>
    <x v="0"/>
    <s v="N"/>
    <m/>
    <m/>
    <m/>
    <s v="SJ24-PRS154"/>
    <m/>
    <m/>
    <m/>
    <m/>
    <m/>
    <m/>
    <m/>
    <m/>
    <m/>
    <m/>
    <m/>
    <m/>
  </r>
  <r>
    <x v="2"/>
    <x v="4"/>
    <x v="39"/>
    <x v="22"/>
    <n v="185"/>
    <x v="2"/>
    <x v="1"/>
    <n v="92"/>
    <n v="20"/>
    <m/>
    <x v="0"/>
    <s v="N"/>
    <m/>
    <m/>
    <m/>
    <s v="SJ24-PRS156"/>
    <m/>
    <m/>
    <m/>
    <m/>
    <m/>
    <m/>
    <m/>
    <m/>
    <m/>
    <m/>
    <m/>
    <m/>
  </r>
  <r>
    <x v="2"/>
    <x v="4"/>
    <x v="39"/>
    <x v="22"/>
    <n v="185"/>
    <x v="2"/>
    <x v="1"/>
    <n v="92"/>
    <n v="20"/>
    <m/>
    <x v="0"/>
    <s v="N"/>
    <m/>
    <m/>
    <m/>
    <s v="SJ24-PRS157"/>
    <m/>
    <m/>
    <m/>
    <m/>
    <m/>
    <m/>
    <m/>
    <m/>
    <m/>
    <m/>
    <m/>
    <m/>
  </r>
  <r>
    <x v="2"/>
    <x v="4"/>
    <x v="39"/>
    <x v="22"/>
    <n v="185"/>
    <x v="9"/>
    <x v="4"/>
    <n v="160"/>
    <n v="29"/>
    <m/>
    <x v="0"/>
    <s v="N"/>
    <m/>
    <m/>
    <m/>
    <m/>
    <m/>
    <m/>
    <m/>
    <m/>
    <m/>
    <m/>
    <m/>
    <m/>
    <m/>
    <m/>
    <m/>
    <s v="species ID listed as &quot;0&quot; but assume should be smelt based on catch data"/>
  </r>
  <r>
    <x v="2"/>
    <x v="4"/>
    <x v="39"/>
    <x v="22"/>
    <n v="185"/>
    <x v="9"/>
    <x v="4"/>
    <n v="174"/>
    <n v="31"/>
    <m/>
    <x v="0"/>
    <s v="N"/>
    <m/>
    <m/>
    <m/>
    <m/>
    <m/>
    <m/>
    <m/>
    <m/>
    <m/>
    <m/>
    <m/>
    <m/>
    <m/>
    <m/>
    <m/>
    <s v="species ID listed as &quot;0&quot; but assume should be smelt based on catch data"/>
  </r>
  <r>
    <x v="2"/>
    <x v="4"/>
    <x v="39"/>
    <x v="22"/>
    <n v="185"/>
    <x v="9"/>
    <x v="4"/>
    <n v="153"/>
    <n v="15"/>
    <m/>
    <x v="0"/>
    <s v="N"/>
    <m/>
    <m/>
    <m/>
    <m/>
    <m/>
    <m/>
    <m/>
    <m/>
    <m/>
    <m/>
    <m/>
    <m/>
    <m/>
    <m/>
    <m/>
    <s v="species ID listed as &quot;0&quot; but assume should be smelt based on catch data"/>
  </r>
  <r>
    <x v="2"/>
    <x v="4"/>
    <x v="39"/>
    <x v="22"/>
    <n v="185"/>
    <x v="9"/>
    <x v="4"/>
    <n v="155"/>
    <n v="15"/>
    <m/>
    <x v="0"/>
    <s v="N"/>
    <m/>
    <m/>
    <m/>
    <m/>
    <m/>
    <m/>
    <m/>
    <m/>
    <m/>
    <m/>
    <m/>
    <m/>
    <m/>
    <m/>
    <m/>
    <s v="species ID listed as &quot;0&quot; but assume should be smelt based on catch data"/>
  </r>
  <r>
    <x v="2"/>
    <x v="4"/>
    <x v="39"/>
    <x v="22"/>
    <n v="185"/>
    <x v="9"/>
    <x v="4"/>
    <n v="143"/>
    <n v="22"/>
    <m/>
    <x v="0"/>
    <s v="N"/>
    <m/>
    <m/>
    <m/>
    <m/>
    <m/>
    <m/>
    <m/>
    <m/>
    <m/>
    <m/>
    <m/>
    <m/>
    <m/>
    <m/>
    <m/>
    <s v="species ID listed as &quot;0&quot; but assume should be smelt based on catch data"/>
  </r>
  <r>
    <x v="2"/>
    <x v="4"/>
    <x v="39"/>
    <x v="22"/>
    <n v="185"/>
    <x v="9"/>
    <x v="4"/>
    <n v="146"/>
    <n v="22"/>
    <m/>
    <x v="0"/>
    <s v="N"/>
    <m/>
    <m/>
    <m/>
    <m/>
    <m/>
    <m/>
    <m/>
    <m/>
    <m/>
    <m/>
    <m/>
    <m/>
    <m/>
    <m/>
    <m/>
    <s v="species ID listed as &quot;0&quot; but assume should be smelt based on catch data"/>
  </r>
  <r>
    <x v="2"/>
    <x v="4"/>
    <x v="39"/>
    <x v="22"/>
    <n v="185"/>
    <x v="9"/>
    <x v="4"/>
    <n v="169"/>
    <n v="28"/>
    <m/>
    <x v="0"/>
    <s v="N"/>
    <m/>
    <m/>
    <m/>
    <m/>
    <m/>
    <m/>
    <m/>
    <m/>
    <m/>
    <m/>
    <m/>
    <m/>
    <m/>
    <m/>
    <m/>
    <s v="species ID listed as &quot;0&quot; but assume should be smelt based on catch data"/>
  </r>
  <r>
    <x v="2"/>
    <x v="4"/>
    <x v="39"/>
    <x v="22"/>
    <n v="185"/>
    <x v="9"/>
    <x v="4"/>
    <n v="164"/>
    <n v="30"/>
    <m/>
    <x v="0"/>
    <s v="N"/>
    <m/>
    <m/>
    <m/>
    <m/>
    <m/>
    <m/>
    <m/>
    <m/>
    <m/>
    <m/>
    <m/>
    <m/>
    <m/>
    <m/>
    <m/>
    <s v="species ID listed as &quot;0&quot; but assume should be smelt based on catch data"/>
  </r>
  <r>
    <x v="2"/>
    <x v="4"/>
    <x v="39"/>
    <x v="22"/>
    <n v="185"/>
    <x v="9"/>
    <x v="4"/>
    <n v="146"/>
    <n v="23"/>
    <m/>
    <x v="0"/>
    <s v="N"/>
    <m/>
    <m/>
    <m/>
    <m/>
    <m/>
    <m/>
    <m/>
    <m/>
    <m/>
    <m/>
    <m/>
    <m/>
    <m/>
    <m/>
    <m/>
    <s v="species ID listed as &quot;0&quot; but assume should be smelt based on catch data"/>
  </r>
  <r>
    <x v="2"/>
    <x v="4"/>
    <x v="39"/>
    <x v="22"/>
    <n v="185"/>
    <x v="9"/>
    <x v="4"/>
    <n v="157"/>
    <n v="17"/>
    <m/>
    <x v="0"/>
    <s v="N"/>
    <m/>
    <m/>
    <m/>
    <m/>
    <m/>
    <m/>
    <m/>
    <m/>
    <m/>
    <m/>
    <m/>
    <m/>
    <m/>
    <m/>
    <m/>
    <s v="species ID listed as &quot;0&quot; but assume should be smelt based on catch data"/>
  </r>
  <r>
    <x v="2"/>
    <x v="4"/>
    <x v="39"/>
    <x v="22"/>
    <n v="185"/>
    <x v="9"/>
    <x v="4"/>
    <n v="156"/>
    <n v="24"/>
    <m/>
    <x v="0"/>
    <s v="N"/>
    <m/>
    <m/>
    <m/>
    <m/>
    <m/>
    <m/>
    <m/>
    <m/>
    <m/>
    <m/>
    <m/>
    <m/>
    <m/>
    <m/>
    <m/>
    <s v="species ID listed as &quot;0&quot; but assume should be smelt based on catch data"/>
  </r>
  <r>
    <x v="2"/>
    <x v="4"/>
    <x v="40"/>
    <x v="22"/>
    <n v="185"/>
    <x v="2"/>
    <x v="1"/>
    <n v="111"/>
    <n v="23"/>
    <m/>
    <x v="3"/>
    <m/>
    <m/>
    <m/>
    <m/>
    <s v="SJ24-PRS158"/>
    <m/>
    <m/>
    <m/>
    <m/>
    <m/>
    <m/>
    <m/>
    <m/>
    <m/>
    <m/>
    <n v="1"/>
    <s v="Motile sea lice wound"/>
  </r>
  <r>
    <x v="2"/>
    <x v="4"/>
    <x v="40"/>
    <x v="22"/>
    <n v="185"/>
    <x v="2"/>
    <x v="1"/>
    <n v="87"/>
    <n v="16"/>
    <m/>
    <x v="3"/>
    <m/>
    <m/>
    <m/>
    <m/>
    <s v="SJ24-PRS159"/>
    <m/>
    <m/>
    <m/>
    <m/>
    <m/>
    <m/>
    <m/>
    <m/>
    <m/>
    <m/>
    <m/>
    <m/>
  </r>
  <r>
    <x v="2"/>
    <x v="4"/>
    <x v="40"/>
    <x v="22"/>
    <n v="185"/>
    <x v="2"/>
    <x v="1"/>
    <n v="87"/>
    <n v="17"/>
    <m/>
    <x v="3"/>
    <m/>
    <m/>
    <m/>
    <m/>
    <s v="SJ24-PRS161"/>
    <m/>
    <m/>
    <m/>
    <m/>
    <m/>
    <m/>
    <m/>
    <m/>
    <m/>
    <m/>
    <m/>
    <m/>
  </r>
  <r>
    <x v="0"/>
    <x v="1"/>
    <x v="143"/>
    <x v="14"/>
    <n v="153"/>
    <x v="2"/>
    <x v="0"/>
    <n v="60"/>
    <n v="12"/>
    <n v="2.06"/>
    <x v="2"/>
    <m/>
    <s v="Y"/>
    <s v="SJLP011"/>
    <m/>
    <m/>
    <s v="Y"/>
    <s v="N"/>
    <s v="N"/>
    <s v="N"/>
    <s v="N"/>
    <s v="N"/>
    <s v="N"/>
    <s v="N"/>
    <s v="N"/>
    <s v="N"/>
    <m/>
    <s v="from hatchery net pens in fairy lake/san juan confluence right before release"/>
  </r>
  <r>
    <x v="0"/>
    <x v="1"/>
    <x v="143"/>
    <x v="14"/>
    <n v="153"/>
    <x v="2"/>
    <x v="0"/>
    <n v="76"/>
    <n v="18"/>
    <n v="5.32"/>
    <x v="2"/>
    <m/>
    <s v="Y"/>
    <s v="SJLP012"/>
    <m/>
    <m/>
    <s v="Y"/>
    <s v="N"/>
    <s v="N"/>
    <s v="N"/>
    <s v="N"/>
    <s v="N"/>
    <s v="N"/>
    <s v="N"/>
    <s v="N"/>
    <s v="N"/>
    <m/>
    <s v="from hatchery net pens in fairy lake/san juan confluence right before release"/>
  </r>
  <r>
    <x v="0"/>
    <x v="1"/>
    <x v="143"/>
    <x v="14"/>
    <n v="153"/>
    <x v="2"/>
    <x v="0"/>
    <n v="78"/>
    <n v="18"/>
    <n v="5.51"/>
    <x v="2"/>
    <m/>
    <s v="Y"/>
    <s v="SJLP013"/>
    <m/>
    <m/>
    <s v="Y"/>
    <s v="N"/>
    <s v="N"/>
    <s v="N"/>
    <s v="N"/>
    <s v="N"/>
    <s v="N"/>
    <s v="N"/>
    <s v="N"/>
    <s v="N"/>
    <m/>
    <s v="from hatchery net pens in fairy lake/san juan confluence right before release"/>
  </r>
  <r>
    <x v="0"/>
    <x v="1"/>
    <x v="143"/>
    <x v="14"/>
    <n v="153"/>
    <x v="2"/>
    <x v="0"/>
    <n v="78"/>
    <n v="17"/>
    <n v="5.31"/>
    <x v="2"/>
    <m/>
    <s v="Y"/>
    <s v="SJLP014"/>
    <m/>
    <m/>
    <s v="Y"/>
    <s v="N"/>
    <s v="N"/>
    <s v="N"/>
    <s v="N"/>
    <s v="N"/>
    <s v="N"/>
    <s v="N"/>
    <s v="N"/>
    <s v="N"/>
    <m/>
    <s v="from hatchery net pens in fairy lake/san juan confluence right before release"/>
  </r>
  <r>
    <x v="0"/>
    <x v="1"/>
    <x v="143"/>
    <x v="14"/>
    <n v="153"/>
    <x v="2"/>
    <x v="0"/>
    <n v="77"/>
    <n v="19"/>
    <n v="5.71"/>
    <x v="2"/>
    <m/>
    <s v="Y"/>
    <s v="SJLP015"/>
    <m/>
    <m/>
    <s v="Y"/>
    <s v="N"/>
    <s v="N"/>
    <s v="N"/>
    <s v="N"/>
    <s v="N"/>
    <s v="N"/>
    <s v="N"/>
    <s v="N"/>
    <s v="N"/>
    <m/>
    <s v="from hatchery net pens in fairy lake/san juan confluence right before release"/>
  </r>
  <r>
    <x v="0"/>
    <x v="1"/>
    <x v="143"/>
    <x v="14"/>
    <n v="153"/>
    <x v="2"/>
    <x v="0"/>
    <n v="71"/>
    <n v="17"/>
    <n v="4.1500000000000004"/>
    <x v="2"/>
    <m/>
    <s v="Y"/>
    <s v="SJLP016"/>
    <m/>
    <m/>
    <s v="Y"/>
    <s v="N"/>
    <s v="N"/>
    <s v="N"/>
    <s v="N"/>
    <s v="N"/>
    <s v="N"/>
    <s v="N"/>
    <s v="N"/>
    <s v="N"/>
    <m/>
    <s v="from hatchery net pens in fairy lake/san juan confluence right before release"/>
  </r>
  <r>
    <x v="0"/>
    <x v="1"/>
    <x v="143"/>
    <x v="14"/>
    <n v="153"/>
    <x v="2"/>
    <x v="0"/>
    <n v="72"/>
    <n v="18"/>
    <n v="4.62"/>
    <x v="2"/>
    <m/>
    <s v="Y"/>
    <s v="SJLP017"/>
    <m/>
    <m/>
    <s v="Y"/>
    <s v="N"/>
    <s v="N"/>
    <s v="N"/>
    <s v="N"/>
    <s v="N"/>
    <s v="N"/>
    <s v="N"/>
    <s v="N"/>
    <s v="N"/>
    <m/>
    <s v="from hatchery net pens in fairy lake/san juan confluence right before release"/>
  </r>
  <r>
    <x v="0"/>
    <x v="1"/>
    <x v="143"/>
    <x v="14"/>
    <n v="153"/>
    <x v="2"/>
    <x v="0"/>
    <n v="73"/>
    <n v="18"/>
    <n v="4.6900000000000004"/>
    <x v="2"/>
    <m/>
    <s v="Y"/>
    <s v="SJLP018"/>
    <m/>
    <m/>
    <s v="Y"/>
    <s v="N"/>
    <s v="N"/>
    <s v="N"/>
    <s v="N"/>
    <s v="N"/>
    <s v="N"/>
    <s v="N"/>
    <s v="N"/>
    <s v="N"/>
    <m/>
    <s v="from hatchery net pens in fairy lake/san juan confluence right before release"/>
  </r>
  <r>
    <x v="0"/>
    <x v="1"/>
    <x v="143"/>
    <x v="14"/>
    <n v="153"/>
    <x v="2"/>
    <x v="0"/>
    <n v="67"/>
    <n v="17"/>
    <n v="4.04"/>
    <x v="2"/>
    <m/>
    <s v="Y"/>
    <s v="SJLP019"/>
    <m/>
    <m/>
    <s v="Y"/>
    <s v="N"/>
    <s v="N"/>
    <s v="N"/>
    <s v="N"/>
    <s v="N"/>
    <s v="N"/>
    <s v="N"/>
    <s v="N"/>
    <s v="N"/>
    <m/>
    <s v="from hatchery net pens in fairy lake/san juan confluence right before release"/>
  </r>
  <r>
    <x v="0"/>
    <x v="1"/>
    <x v="143"/>
    <x v="14"/>
    <n v="153"/>
    <x v="2"/>
    <x v="0"/>
    <n v="67"/>
    <n v="16"/>
    <n v="3.62"/>
    <x v="2"/>
    <m/>
    <s v="Y"/>
    <s v="SJLP020"/>
    <m/>
    <m/>
    <s v="Y"/>
    <s v="N"/>
    <s v="N"/>
    <s v="N"/>
    <s v="N"/>
    <s v="N"/>
    <s v="N"/>
    <s v="N"/>
    <s v="N"/>
    <s v="N"/>
    <m/>
    <s v="from hatchery net pens in fairy lake/san juan confluence right before release"/>
  </r>
  <r>
    <x v="2"/>
    <x v="4"/>
    <x v="41"/>
    <x v="23"/>
    <n v="197"/>
    <x v="13"/>
    <x v="4"/>
    <n v="116"/>
    <n v="12"/>
    <m/>
    <x v="0"/>
    <s v="N"/>
    <m/>
    <m/>
    <m/>
    <m/>
    <m/>
    <m/>
    <m/>
    <m/>
    <m/>
    <m/>
    <m/>
    <m/>
    <m/>
    <m/>
    <m/>
    <m/>
  </r>
  <r>
    <x v="2"/>
    <x v="4"/>
    <x v="41"/>
    <x v="23"/>
    <n v="197"/>
    <x v="13"/>
    <x v="4"/>
    <n v="98"/>
    <n v="8"/>
    <m/>
    <x v="0"/>
    <s v="N"/>
    <m/>
    <m/>
    <m/>
    <m/>
    <m/>
    <m/>
    <m/>
    <m/>
    <m/>
    <m/>
    <m/>
    <m/>
    <m/>
    <m/>
    <m/>
    <m/>
  </r>
  <r>
    <x v="2"/>
    <x v="4"/>
    <x v="41"/>
    <x v="23"/>
    <n v="197"/>
    <x v="13"/>
    <x v="4"/>
    <n v="88"/>
    <n v="8"/>
    <m/>
    <x v="0"/>
    <s v="N"/>
    <m/>
    <m/>
    <m/>
    <m/>
    <m/>
    <m/>
    <m/>
    <m/>
    <m/>
    <m/>
    <m/>
    <m/>
    <m/>
    <m/>
    <m/>
    <m/>
  </r>
  <r>
    <x v="2"/>
    <x v="4"/>
    <x v="41"/>
    <x v="23"/>
    <n v="197"/>
    <x v="13"/>
    <x v="4"/>
    <n v="92"/>
    <n v="8"/>
    <m/>
    <x v="0"/>
    <s v="N"/>
    <m/>
    <m/>
    <m/>
    <m/>
    <m/>
    <m/>
    <m/>
    <m/>
    <m/>
    <m/>
    <m/>
    <m/>
    <m/>
    <m/>
    <m/>
    <m/>
  </r>
  <r>
    <x v="2"/>
    <x v="4"/>
    <x v="41"/>
    <x v="23"/>
    <n v="197"/>
    <x v="13"/>
    <x v="4"/>
    <n v="94"/>
    <n v="8"/>
    <m/>
    <x v="0"/>
    <s v="N"/>
    <m/>
    <m/>
    <m/>
    <m/>
    <m/>
    <m/>
    <m/>
    <m/>
    <m/>
    <m/>
    <m/>
    <m/>
    <m/>
    <m/>
    <m/>
    <m/>
  </r>
  <r>
    <x v="2"/>
    <x v="4"/>
    <x v="41"/>
    <x v="23"/>
    <n v="197"/>
    <x v="13"/>
    <x v="4"/>
    <n v="88"/>
    <n v="8"/>
    <m/>
    <x v="0"/>
    <s v="N"/>
    <m/>
    <m/>
    <m/>
    <m/>
    <m/>
    <m/>
    <m/>
    <m/>
    <m/>
    <m/>
    <m/>
    <m/>
    <m/>
    <m/>
    <m/>
    <m/>
  </r>
  <r>
    <x v="2"/>
    <x v="4"/>
    <x v="41"/>
    <x v="23"/>
    <n v="197"/>
    <x v="13"/>
    <x v="4"/>
    <n v="98"/>
    <n v="8"/>
    <m/>
    <x v="0"/>
    <s v="N"/>
    <m/>
    <m/>
    <m/>
    <m/>
    <m/>
    <m/>
    <m/>
    <m/>
    <m/>
    <m/>
    <m/>
    <m/>
    <m/>
    <m/>
    <m/>
    <m/>
  </r>
  <r>
    <x v="2"/>
    <x v="4"/>
    <x v="41"/>
    <x v="23"/>
    <n v="197"/>
    <x v="13"/>
    <x v="4"/>
    <n v="120"/>
    <n v="12"/>
    <m/>
    <x v="0"/>
    <s v="N"/>
    <m/>
    <m/>
    <m/>
    <m/>
    <m/>
    <m/>
    <m/>
    <m/>
    <m/>
    <m/>
    <m/>
    <m/>
    <m/>
    <m/>
    <m/>
    <m/>
  </r>
  <r>
    <x v="2"/>
    <x v="4"/>
    <x v="41"/>
    <x v="23"/>
    <n v="197"/>
    <x v="6"/>
    <x v="4"/>
    <n v="68"/>
    <n v="11"/>
    <m/>
    <x v="0"/>
    <s v="N"/>
    <m/>
    <m/>
    <m/>
    <m/>
    <m/>
    <m/>
    <m/>
    <m/>
    <m/>
    <m/>
    <m/>
    <m/>
    <m/>
    <m/>
    <m/>
    <m/>
  </r>
  <r>
    <x v="2"/>
    <x v="4"/>
    <x v="41"/>
    <x v="23"/>
    <n v="197"/>
    <x v="6"/>
    <x v="4"/>
    <n v="82"/>
    <n v="16"/>
    <m/>
    <x v="0"/>
    <s v="N"/>
    <m/>
    <m/>
    <m/>
    <m/>
    <m/>
    <m/>
    <m/>
    <m/>
    <m/>
    <m/>
    <m/>
    <m/>
    <m/>
    <m/>
    <m/>
    <m/>
  </r>
  <r>
    <x v="2"/>
    <x v="4"/>
    <x v="41"/>
    <x v="23"/>
    <n v="197"/>
    <x v="13"/>
    <x v="4"/>
    <n v="98"/>
    <n v="8"/>
    <m/>
    <x v="0"/>
    <s v="N"/>
    <m/>
    <m/>
    <m/>
    <m/>
    <m/>
    <m/>
    <m/>
    <m/>
    <m/>
    <m/>
    <m/>
    <m/>
    <m/>
    <m/>
    <m/>
    <m/>
  </r>
  <r>
    <x v="2"/>
    <x v="4"/>
    <x v="41"/>
    <x v="23"/>
    <n v="197"/>
    <x v="6"/>
    <x v="4"/>
    <n v="72"/>
    <n v="12"/>
    <m/>
    <x v="0"/>
    <s v="N"/>
    <m/>
    <m/>
    <m/>
    <m/>
    <m/>
    <m/>
    <m/>
    <m/>
    <m/>
    <m/>
    <m/>
    <m/>
    <m/>
    <m/>
    <m/>
    <m/>
  </r>
  <r>
    <x v="2"/>
    <x v="4"/>
    <x v="41"/>
    <x v="23"/>
    <n v="197"/>
    <x v="6"/>
    <x v="4"/>
    <n v="70"/>
    <n v="12"/>
    <m/>
    <x v="0"/>
    <s v="N"/>
    <m/>
    <m/>
    <m/>
    <m/>
    <m/>
    <m/>
    <m/>
    <m/>
    <m/>
    <m/>
    <m/>
    <m/>
    <m/>
    <m/>
    <m/>
    <m/>
  </r>
  <r>
    <x v="2"/>
    <x v="4"/>
    <x v="41"/>
    <x v="23"/>
    <n v="197"/>
    <x v="13"/>
    <x v="4"/>
    <n v="94"/>
    <n v="8"/>
    <m/>
    <x v="0"/>
    <s v="N"/>
    <m/>
    <m/>
    <m/>
    <m/>
    <m/>
    <m/>
    <m/>
    <m/>
    <m/>
    <m/>
    <m/>
    <m/>
    <m/>
    <m/>
    <m/>
    <m/>
  </r>
  <r>
    <x v="2"/>
    <x v="4"/>
    <x v="41"/>
    <x v="23"/>
    <n v="197"/>
    <x v="13"/>
    <x v="4"/>
    <n v="98"/>
    <n v="10"/>
    <m/>
    <x v="0"/>
    <s v="N"/>
    <m/>
    <m/>
    <m/>
    <m/>
    <m/>
    <m/>
    <m/>
    <m/>
    <m/>
    <m/>
    <m/>
    <m/>
    <m/>
    <m/>
    <m/>
    <m/>
  </r>
  <r>
    <x v="2"/>
    <x v="4"/>
    <x v="41"/>
    <x v="23"/>
    <n v="197"/>
    <x v="6"/>
    <x v="4"/>
    <n v="70"/>
    <n v="12"/>
    <m/>
    <x v="0"/>
    <s v="N"/>
    <m/>
    <m/>
    <m/>
    <m/>
    <m/>
    <m/>
    <m/>
    <m/>
    <m/>
    <m/>
    <m/>
    <m/>
    <m/>
    <m/>
    <m/>
    <m/>
  </r>
  <r>
    <x v="2"/>
    <x v="4"/>
    <x v="41"/>
    <x v="23"/>
    <n v="197"/>
    <x v="13"/>
    <x v="4"/>
    <n v="112"/>
    <n v="10"/>
    <m/>
    <x v="0"/>
    <s v="N"/>
    <m/>
    <m/>
    <m/>
    <m/>
    <m/>
    <m/>
    <m/>
    <m/>
    <m/>
    <m/>
    <m/>
    <m/>
    <m/>
    <m/>
    <m/>
    <m/>
  </r>
  <r>
    <x v="2"/>
    <x v="4"/>
    <x v="41"/>
    <x v="23"/>
    <n v="197"/>
    <x v="13"/>
    <x v="4"/>
    <n v="110"/>
    <n v="10"/>
    <m/>
    <x v="0"/>
    <s v="N"/>
    <m/>
    <m/>
    <m/>
    <m/>
    <m/>
    <m/>
    <m/>
    <m/>
    <m/>
    <m/>
    <m/>
    <m/>
    <m/>
    <m/>
    <m/>
    <m/>
  </r>
  <r>
    <x v="2"/>
    <x v="4"/>
    <x v="41"/>
    <x v="23"/>
    <n v="197"/>
    <x v="6"/>
    <x v="4"/>
    <n v="68"/>
    <n v="10"/>
    <m/>
    <x v="0"/>
    <s v="N"/>
    <m/>
    <m/>
    <m/>
    <m/>
    <m/>
    <m/>
    <m/>
    <m/>
    <m/>
    <m/>
    <m/>
    <m/>
    <m/>
    <m/>
    <m/>
    <m/>
  </r>
  <r>
    <x v="2"/>
    <x v="4"/>
    <x v="41"/>
    <x v="23"/>
    <n v="197"/>
    <x v="6"/>
    <x v="4"/>
    <n v="72"/>
    <n v="12"/>
    <m/>
    <x v="0"/>
    <s v="N"/>
    <m/>
    <m/>
    <m/>
    <m/>
    <m/>
    <m/>
    <m/>
    <m/>
    <m/>
    <m/>
    <m/>
    <m/>
    <m/>
    <m/>
    <m/>
    <m/>
  </r>
  <r>
    <x v="2"/>
    <x v="4"/>
    <x v="41"/>
    <x v="23"/>
    <n v="197"/>
    <x v="13"/>
    <x v="4"/>
    <n v="90"/>
    <n v="8"/>
    <m/>
    <x v="0"/>
    <s v="N"/>
    <m/>
    <m/>
    <m/>
    <m/>
    <m/>
    <m/>
    <m/>
    <m/>
    <m/>
    <m/>
    <m/>
    <m/>
    <m/>
    <m/>
    <m/>
    <m/>
  </r>
  <r>
    <x v="2"/>
    <x v="4"/>
    <x v="41"/>
    <x v="23"/>
    <n v="197"/>
    <x v="6"/>
    <x v="4"/>
    <n v="70"/>
    <n v="10"/>
    <m/>
    <x v="0"/>
    <s v="N"/>
    <m/>
    <m/>
    <m/>
    <m/>
    <m/>
    <m/>
    <m/>
    <m/>
    <m/>
    <m/>
    <m/>
    <m/>
    <m/>
    <m/>
    <m/>
    <m/>
  </r>
  <r>
    <x v="2"/>
    <x v="4"/>
    <x v="41"/>
    <x v="23"/>
    <n v="197"/>
    <x v="6"/>
    <x v="4"/>
    <n v="68"/>
    <n v="10"/>
    <m/>
    <x v="0"/>
    <s v="N"/>
    <m/>
    <m/>
    <m/>
    <m/>
    <m/>
    <m/>
    <m/>
    <m/>
    <m/>
    <m/>
    <m/>
    <m/>
    <m/>
    <m/>
    <m/>
    <m/>
  </r>
  <r>
    <x v="2"/>
    <x v="4"/>
    <x v="41"/>
    <x v="23"/>
    <n v="197"/>
    <x v="6"/>
    <x v="4"/>
    <n v="72"/>
    <n v="12"/>
    <m/>
    <x v="0"/>
    <s v="N"/>
    <m/>
    <m/>
    <m/>
    <m/>
    <m/>
    <m/>
    <m/>
    <m/>
    <m/>
    <m/>
    <m/>
    <m/>
    <m/>
    <m/>
    <m/>
    <m/>
  </r>
  <r>
    <x v="2"/>
    <x v="4"/>
    <x v="41"/>
    <x v="23"/>
    <n v="197"/>
    <x v="6"/>
    <x v="4"/>
    <n v="64"/>
    <n v="10"/>
    <m/>
    <x v="0"/>
    <s v="N"/>
    <m/>
    <m/>
    <m/>
    <m/>
    <m/>
    <m/>
    <m/>
    <m/>
    <m/>
    <m/>
    <m/>
    <m/>
    <m/>
    <m/>
    <m/>
    <m/>
  </r>
  <r>
    <x v="2"/>
    <x v="4"/>
    <x v="41"/>
    <x v="23"/>
    <n v="197"/>
    <x v="6"/>
    <x v="4"/>
    <n v="62"/>
    <n v="10"/>
    <m/>
    <x v="0"/>
    <s v="N"/>
    <m/>
    <m/>
    <m/>
    <m/>
    <m/>
    <m/>
    <m/>
    <m/>
    <m/>
    <m/>
    <m/>
    <m/>
    <m/>
    <m/>
    <m/>
    <m/>
  </r>
  <r>
    <x v="2"/>
    <x v="4"/>
    <x v="41"/>
    <x v="23"/>
    <n v="197"/>
    <x v="13"/>
    <x v="4"/>
    <n v="108"/>
    <n v="10"/>
    <m/>
    <x v="0"/>
    <s v="N"/>
    <m/>
    <m/>
    <m/>
    <m/>
    <m/>
    <m/>
    <m/>
    <m/>
    <m/>
    <m/>
    <m/>
    <m/>
    <m/>
    <m/>
    <m/>
    <m/>
  </r>
  <r>
    <x v="2"/>
    <x v="4"/>
    <x v="41"/>
    <x v="23"/>
    <n v="197"/>
    <x v="6"/>
    <x v="4"/>
    <n v="66"/>
    <n v="10"/>
    <m/>
    <x v="0"/>
    <s v="N"/>
    <m/>
    <m/>
    <m/>
    <m/>
    <m/>
    <m/>
    <m/>
    <m/>
    <m/>
    <m/>
    <m/>
    <m/>
    <m/>
    <m/>
    <m/>
    <m/>
  </r>
  <r>
    <x v="2"/>
    <x v="4"/>
    <x v="41"/>
    <x v="23"/>
    <n v="197"/>
    <x v="6"/>
    <x v="4"/>
    <n v="60"/>
    <n v="10"/>
    <m/>
    <x v="0"/>
    <s v="N"/>
    <m/>
    <m/>
    <m/>
    <m/>
    <m/>
    <m/>
    <m/>
    <m/>
    <m/>
    <m/>
    <m/>
    <m/>
    <m/>
    <m/>
    <m/>
    <m/>
  </r>
  <r>
    <x v="2"/>
    <x v="4"/>
    <x v="41"/>
    <x v="23"/>
    <n v="197"/>
    <x v="6"/>
    <x v="4"/>
    <n v="60"/>
    <n v="10"/>
    <m/>
    <x v="0"/>
    <s v="N"/>
    <m/>
    <m/>
    <m/>
    <m/>
    <m/>
    <m/>
    <m/>
    <m/>
    <m/>
    <m/>
    <m/>
    <m/>
    <m/>
    <m/>
    <m/>
    <m/>
  </r>
  <r>
    <x v="2"/>
    <x v="4"/>
    <x v="41"/>
    <x v="23"/>
    <n v="197"/>
    <x v="2"/>
    <x v="1"/>
    <n v="120"/>
    <n v="28"/>
    <m/>
    <x v="0"/>
    <s v="N"/>
    <m/>
    <m/>
    <m/>
    <s v="SJ24-PRS238"/>
    <m/>
    <m/>
    <m/>
    <m/>
    <m/>
    <m/>
    <m/>
    <m/>
    <m/>
    <m/>
    <m/>
    <m/>
  </r>
  <r>
    <x v="2"/>
    <x v="4"/>
    <x v="41"/>
    <x v="23"/>
    <n v="197"/>
    <x v="2"/>
    <x v="1"/>
    <n v="116"/>
    <n v="24"/>
    <m/>
    <x v="2"/>
    <s v="U"/>
    <m/>
    <m/>
    <m/>
    <s v="SJ24-PRS239"/>
    <m/>
    <m/>
    <m/>
    <m/>
    <m/>
    <m/>
    <m/>
    <m/>
    <m/>
    <m/>
    <m/>
    <m/>
  </r>
  <r>
    <x v="2"/>
    <x v="4"/>
    <x v="41"/>
    <x v="23"/>
    <n v="197"/>
    <x v="2"/>
    <x v="1"/>
    <n v="96"/>
    <n v="18"/>
    <m/>
    <x v="0"/>
    <s v="N"/>
    <m/>
    <m/>
    <m/>
    <s v="SJ24-PRS241"/>
    <m/>
    <m/>
    <m/>
    <m/>
    <m/>
    <m/>
    <m/>
    <m/>
    <m/>
    <m/>
    <m/>
    <m/>
  </r>
  <r>
    <x v="2"/>
    <x v="4"/>
    <x v="41"/>
    <x v="23"/>
    <n v="197"/>
    <x v="2"/>
    <x v="1"/>
    <n v="204"/>
    <n v="52"/>
    <m/>
    <x v="0"/>
    <s v="N"/>
    <m/>
    <m/>
    <m/>
    <s v="SJ24-PRS242"/>
    <m/>
    <m/>
    <m/>
    <m/>
    <m/>
    <m/>
    <m/>
    <m/>
    <m/>
    <m/>
    <m/>
    <s v="scale loss"/>
  </r>
  <r>
    <x v="2"/>
    <x v="4"/>
    <x v="41"/>
    <x v="23"/>
    <n v="197"/>
    <x v="2"/>
    <x v="1"/>
    <n v="108"/>
    <n v="22"/>
    <m/>
    <x v="0"/>
    <s v="N"/>
    <m/>
    <m/>
    <m/>
    <s v="SJ24-PRS244"/>
    <m/>
    <m/>
    <m/>
    <m/>
    <m/>
    <m/>
    <m/>
    <m/>
    <m/>
    <m/>
    <m/>
    <m/>
  </r>
  <r>
    <x v="2"/>
    <x v="4"/>
    <x v="42"/>
    <x v="23"/>
    <n v="197"/>
    <x v="2"/>
    <x v="1"/>
    <n v="90"/>
    <n v="18"/>
    <m/>
    <x v="0"/>
    <s v="N"/>
    <m/>
    <m/>
    <m/>
    <s v="SJ24-PRS245"/>
    <m/>
    <m/>
    <m/>
    <m/>
    <m/>
    <m/>
    <m/>
    <m/>
    <m/>
    <m/>
    <m/>
    <m/>
  </r>
  <r>
    <x v="2"/>
    <x v="4"/>
    <x v="42"/>
    <x v="23"/>
    <n v="197"/>
    <x v="2"/>
    <x v="1"/>
    <n v="112"/>
    <n v="24"/>
    <m/>
    <x v="0"/>
    <s v="N"/>
    <m/>
    <m/>
    <m/>
    <s v="SJ24-PRS247"/>
    <m/>
    <m/>
    <m/>
    <m/>
    <m/>
    <m/>
    <m/>
    <m/>
    <m/>
    <m/>
    <m/>
    <m/>
  </r>
  <r>
    <x v="2"/>
    <x v="4"/>
    <x v="43"/>
    <x v="23"/>
    <n v="197"/>
    <x v="12"/>
    <x v="4"/>
    <n v="170"/>
    <n v="30"/>
    <m/>
    <x v="0"/>
    <s v="N"/>
    <m/>
    <m/>
    <m/>
    <m/>
    <m/>
    <m/>
    <m/>
    <m/>
    <m/>
    <m/>
    <m/>
    <m/>
    <m/>
    <m/>
    <m/>
    <m/>
  </r>
  <r>
    <x v="2"/>
    <x v="4"/>
    <x v="43"/>
    <x v="23"/>
    <n v="197"/>
    <x v="9"/>
    <x v="4"/>
    <n v="98"/>
    <n v="16"/>
    <m/>
    <x v="0"/>
    <s v="N"/>
    <m/>
    <m/>
    <m/>
    <m/>
    <m/>
    <m/>
    <m/>
    <m/>
    <m/>
    <m/>
    <m/>
    <m/>
    <m/>
    <m/>
    <m/>
    <m/>
  </r>
  <r>
    <x v="2"/>
    <x v="4"/>
    <x v="43"/>
    <x v="23"/>
    <n v="197"/>
    <x v="9"/>
    <x v="4"/>
    <n v="110"/>
    <n v="18"/>
    <m/>
    <x v="0"/>
    <s v="N"/>
    <m/>
    <m/>
    <m/>
    <m/>
    <m/>
    <m/>
    <m/>
    <m/>
    <m/>
    <m/>
    <m/>
    <m/>
    <m/>
    <m/>
    <m/>
    <m/>
  </r>
  <r>
    <x v="2"/>
    <x v="4"/>
    <x v="43"/>
    <x v="23"/>
    <n v="197"/>
    <x v="9"/>
    <x v="4"/>
    <n v="96"/>
    <n v="14"/>
    <m/>
    <x v="0"/>
    <s v="N"/>
    <m/>
    <m/>
    <m/>
    <m/>
    <m/>
    <m/>
    <m/>
    <m/>
    <m/>
    <m/>
    <m/>
    <m/>
    <m/>
    <m/>
    <m/>
    <m/>
  </r>
  <r>
    <x v="2"/>
    <x v="4"/>
    <x v="43"/>
    <x v="23"/>
    <n v="197"/>
    <x v="9"/>
    <x v="4"/>
    <n v="96"/>
    <n v="16"/>
    <m/>
    <x v="0"/>
    <s v="N"/>
    <m/>
    <m/>
    <m/>
    <m/>
    <m/>
    <m/>
    <m/>
    <m/>
    <m/>
    <m/>
    <m/>
    <m/>
    <m/>
    <m/>
    <m/>
    <m/>
  </r>
  <r>
    <x v="2"/>
    <x v="4"/>
    <x v="43"/>
    <x v="23"/>
    <n v="197"/>
    <x v="9"/>
    <x v="4"/>
    <n v="92"/>
    <n v="14"/>
    <m/>
    <x v="0"/>
    <s v="N"/>
    <m/>
    <m/>
    <m/>
    <m/>
    <m/>
    <m/>
    <m/>
    <m/>
    <m/>
    <m/>
    <m/>
    <m/>
    <m/>
    <m/>
    <m/>
    <m/>
  </r>
  <r>
    <x v="2"/>
    <x v="4"/>
    <x v="43"/>
    <x v="23"/>
    <n v="197"/>
    <x v="9"/>
    <x v="4"/>
    <n v="120"/>
    <n v="20"/>
    <m/>
    <x v="0"/>
    <s v="N"/>
    <m/>
    <m/>
    <m/>
    <m/>
    <m/>
    <m/>
    <m/>
    <m/>
    <m/>
    <m/>
    <m/>
    <m/>
    <m/>
    <m/>
    <m/>
    <m/>
  </r>
  <r>
    <x v="2"/>
    <x v="4"/>
    <x v="43"/>
    <x v="23"/>
    <n v="197"/>
    <x v="9"/>
    <x v="4"/>
    <n v="96"/>
    <n v="14"/>
    <m/>
    <x v="0"/>
    <s v="N"/>
    <m/>
    <m/>
    <m/>
    <m/>
    <m/>
    <m/>
    <m/>
    <m/>
    <m/>
    <m/>
    <m/>
    <m/>
    <m/>
    <m/>
    <m/>
    <m/>
  </r>
  <r>
    <x v="2"/>
    <x v="4"/>
    <x v="43"/>
    <x v="23"/>
    <n v="197"/>
    <x v="9"/>
    <x v="4"/>
    <n v="98"/>
    <n v="14"/>
    <m/>
    <x v="0"/>
    <s v="N"/>
    <m/>
    <m/>
    <m/>
    <m/>
    <m/>
    <m/>
    <m/>
    <m/>
    <m/>
    <m/>
    <m/>
    <m/>
    <m/>
    <m/>
    <m/>
    <m/>
  </r>
  <r>
    <x v="2"/>
    <x v="4"/>
    <x v="43"/>
    <x v="23"/>
    <n v="197"/>
    <x v="9"/>
    <x v="4"/>
    <n v="98"/>
    <n v="14"/>
    <m/>
    <x v="0"/>
    <s v="N"/>
    <m/>
    <m/>
    <m/>
    <m/>
    <m/>
    <m/>
    <m/>
    <m/>
    <m/>
    <m/>
    <m/>
    <m/>
    <m/>
    <m/>
    <m/>
    <m/>
  </r>
  <r>
    <x v="2"/>
    <x v="4"/>
    <x v="43"/>
    <x v="23"/>
    <n v="197"/>
    <x v="9"/>
    <x v="4"/>
    <n v="96"/>
    <n v="14"/>
    <m/>
    <x v="0"/>
    <s v="N"/>
    <m/>
    <m/>
    <m/>
    <m/>
    <m/>
    <m/>
    <m/>
    <m/>
    <m/>
    <m/>
    <m/>
    <m/>
    <m/>
    <m/>
    <m/>
    <m/>
  </r>
  <r>
    <x v="2"/>
    <x v="4"/>
    <x v="43"/>
    <x v="23"/>
    <n v="197"/>
    <x v="9"/>
    <x v="4"/>
    <n v="94"/>
    <n v="12"/>
    <m/>
    <x v="0"/>
    <s v="N"/>
    <m/>
    <m/>
    <m/>
    <m/>
    <m/>
    <m/>
    <m/>
    <m/>
    <m/>
    <m/>
    <m/>
    <m/>
    <m/>
    <m/>
    <m/>
    <m/>
  </r>
  <r>
    <x v="2"/>
    <x v="4"/>
    <x v="43"/>
    <x v="23"/>
    <n v="197"/>
    <x v="9"/>
    <x v="4"/>
    <n v="96"/>
    <n v="12"/>
    <m/>
    <x v="0"/>
    <s v="N"/>
    <m/>
    <m/>
    <m/>
    <m/>
    <m/>
    <m/>
    <m/>
    <m/>
    <m/>
    <m/>
    <m/>
    <m/>
    <m/>
    <m/>
    <m/>
    <m/>
  </r>
  <r>
    <x v="2"/>
    <x v="4"/>
    <x v="43"/>
    <x v="23"/>
    <n v="197"/>
    <x v="9"/>
    <x v="4"/>
    <n v="98"/>
    <n v="12"/>
    <m/>
    <x v="0"/>
    <s v="N"/>
    <m/>
    <m/>
    <m/>
    <m/>
    <m/>
    <m/>
    <m/>
    <m/>
    <m/>
    <m/>
    <m/>
    <m/>
    <m/>
    <m/>
    <m/>
    <m/>
  </r>
  <r>
    <x v="2"/>
    <x v="4"/>
    <x v="43"/>
    <x v="23"/>
    <n v="197"/>
    <x v="9"/>
    <x v="4"/>
    <n v="90"/>
    <n v="12"/>
    <m/>
    <x v="0"/>
    <s v="N"/>
    <m/>
    <m/>
    <m/>
    <m/>
    <m/>
    <m/>
    <m/>
    <m/>
    <m/>
    <m/>
    <m/>
    <m/>
    <m/>
    <m/>
    <m/>
    <m/>
  </r>
  <r>
    <x v="2"/>
    <x v="4"/>
    <x v="43"/>
    <x v="23"/>
    <n v="197"/>
    <x v="9"/>
    <x v="4"/>
    <n v="122"/>
    <n v="20"/>
    <m/>
    <x v="0"/>
    <s v="N"/>
    <m/>
    <m/>
    <m/>
    <m/>
    <m/>
    <m/>
    <m/>
    <m/>
    <m/>
    <m/>
    <m/>
    <m/>
    <m/>
    <m/>
    <m/>
    <m/>
  </r>
  <r>
    <x v="2"/>
    <x v="4"/>
    <x v="43"/>
    <x v="23"/>
    <n v="197"/>
    <x v="2"/>
    <x v="1"/>
    <n v="112"/>
    <n v="22"/>
    <m/>
    <x v="0"/>
    <s v="N"/>
    <m/>
    <m/>
    <m/>
    <s v="SJ24-PRS248"/>
    <m/>
    <m/>
    <m/>
    <m/>
    <m/>
    <m/>
    <m/>
    <m/>
    <m/>
    <m/>
    <m/>
    <m/>
  </r>
  <r>
    <x v="2"/>
    <x v="4"/>
    <x v="43"/>
    <x v="23"/>
    <n v="197"/>
    <x v="2"/>
    <x v="1"/>
    <n v="94"/>
    <n v="20"/>
    <m/>
    <x v="0"/>
    <s v="N"/>
    <m/>
    <m/>
    <m/>
    <s v="SJ24-PRS250"/>
    <m/>
    <m/>
    <m/>
    <m/>
    <m/>
    <m/>
    <m/>
    <m/>
    <m/>
    <m/>
    <m/>
    <m/>
  </r>
  <r>
    <x v="2"/>
    <x v="4"/>
    <x v="43"/>
    <x v="23"/>
    <n v="197"/>
    <x v="0"/>
    <x v="1"/>
    <n v="142"/>
    <n v="28"/>
    <m/>
    <x v="0"/>
    <s v="N"/>
    <m/>
    <m/>
    <m/>
    <s v="SJ24-PRS251"/>
    <m/>
    <m/>
    <m/>
    <m/>
    <m/>
    <m/>
    <m/>
    <m/>
    <m/>
    <m/>
    <m/>
    <s v="Offsets? Created 45 secs apart. Odd."/>
  </r>
  <r>
    <x v="2"/>
    <x v="4"/>
    <x v="43"/>
    <x v="23"/>
    <n v="197"/>
    <x v="2"/>
    <x v="1"/>
    <n v="106"/>
    <n v="20"/>
    <m/>
    <x v="0"/>
    <s v="N"/>
    <m/>
    <m/>
    <m/>
    <s v="SJ24-PRS251"/>
    <m/>
    <m/>
    <m/>
    <m/>
    <m/>
    <m/>
    <m/>
    <m/>
    <m/>
    <m/>
    <m/>
    <s v="Offsets? Created 45 secs apart. Odd."/>
  </r>
  <r>
    <x v="2"/>
    <x v="4"/>
    <x v="43"/>
    <x v="23"/>
    <n v="197"/>
    <x v="2"/>
    <x v="1"/>
    <n v="156"/>
    <n v="38"/>
    <m/>
    <x v="0"/>
    <s v="N"/>
    <m/>
    <m/>
    <m/>
    <s v="SJ24-PRS253"/>
    <m/>
    <m/>
    <m/>
    <m/>
    <m/>
    <m/>
    <m/>
    <m/>
    <m/>
    <m/>
    <m/>
    <m/>
  </r>
  <r>
    <x v="2"/>
    <x v="4"/>
    <x v="43"/>
    <x v="23"/>
    <n v="197"/>
    <x v="2"/>
    <x v="1"/>
    <n v="114"/>
    <n v="24"/>
    <m/>
    <x v="2"/>
    <m/>
    <m/>
    <m/>
    <m/>
    <s v="SJ24-PRS254"/>
    <m/>
    <m/>
    <m/>
    <m/>
    <m/>
    <m/>
    <m/>
    <m/>
    <m/>
    <m/>
    <m/>
    <m/>
  </r>
  <r>
    <x v="2"/>
    <x v="4"/>
    <x v="43"/>
    <x v="23"/>
    <n v="197"/>
    <x v="0"/>
    <x v="1"/>
    <n v="112"/>
    <n v="20"/>
    <m/>
    <x v="0"/>
    <s v="N"/>
    <m/>
    <m/>
    <m/>
    <s v="SJ24-PRS256"/>
    <m/>
    <m/>
    <m/>
    <m/>
    <m/>
    <m/>
    <m/>
    <m/>
    <m/>
    <m/>
    <m/>
    <s v="Offset of duplicate?"/>
  </r>
  <r>
    <x v="2"/>
    <x v="4"/>
    <x v="44"/>
    <x v="23"/>
    <n v="197"/>
    <x v="0"/>
    <x v="1"/>
    <n v="122"/>
    <n v="24"/>
    <m/>
    <x v="0"/>
    <m/>
    <m/>
    <m/>
    <m/>
    <m/>
    <m/>
    <m/>
    <m/>
    <m/>
    <m/>
    <m/>
    <m/>
    <m/>
    <m/>
    <m/>
    <m/>
    <m/>
  </r>
  <r>
    <x v="2"/>
    <x v="4"/>
    <x v="44"/>
    <x v="23"/>
    <n v="197"/>
    <x v="0"/>
    <x v="1"/>
    <n v="150"/>
    <n v="28"/>
    <m/>
    <x v="0"/>
    <m/>
    <m/>
    <m/>
    <m/>
    <m/>
    <m/>
    <m/>
    <m/>
    <m/>
    <m/>
    <m/>
    <m/>
    <m/>
    <m/>
    <m/>
    <m/>
    <m/>
  </r>
  <r>
    <x v="2"/>
    <x v="4"/>
    <x v="44"/>
    <x v="23"/>
    <n v="197"/>
    <x v="0"/>
    <x v="1"/>
    <n v="144"/>
    <n v="26"/>
    <m/>
    <x v="0"/>
    <m/>
    <m/>
    <m/>
    <m/>
    <m/>
    <m/>
    <m/>
    <m/>
    <m/>
    <m/>
    <m/>
    <m/>
    <m/>
    <m/>
    <m/>
    <m/>
    <m/>
  </r>
  <r>
    <x v="2"/>
    <x v="4"/>
    <x v="44"/>
    <x v="23"/>
    <n v="197"/>
    <x v="0"/>
    <x v="1"/>
    <n v="143"/>
    <n v="27"/>
    <m/>
    <x v="0"/>
    <m/>
    <m/>
    <m/>
    <m/>
    <m/>
    <m/>
    <m/>
    <m/>
    <m/>
    <m/>
    <m/>
    <m/>
    <m/>
    <m/>
    <m/>
    <m/>
    <m/>
  </r>
  <r>
    <x v="2"/>
    <x v="4"/>
    <x v="44"/>
    <x v="23"/>
    <n v="197"/>
    <x v="0"/>
    <x v="1"/>
    <n v="134"/>
    <n v="24"/>
    <m/>
    <x v="0"/>
    <m/>
    <m/>
    <m/>
    <m/>
    <m/>
    <m/>
    <m/>
    <m/>
    <m/>
    <m/>
    <m/>
    <m/>
    <m/>
    <m/>
    <m/>
    <m/>
    <m/>
  </r>
  <r>
    <x v="2"/>
    <x v="4"/>
    <x v="44"/>
    <x v="23"/>
    <n v="197"/>
    <x v="0"/>
    <x v="1"/>
    <n v="140"/>
    <n v="26"/>
    <m/>
    <x v="0"/>
    <m/>
    <m/>
    <m/>
    <m/>
    <m/>
    <m/>
    <m/>
    <m/>
    <m/>
    <m/>
    <m/>
    <m/>
    <m/>
    <m/>
    <m/>
    <m/>
    <m/>
  </r>
  <r>
    <x v="2"/>
    <x v="4"/>
    <x v="44"/>
    <x v="23"/>
    <n v="197"/>
    <x v="0"/>
    <x v="1"/>
    <n v="114"/>
    <n v="24"/>
    <m/>
    <x v="0"/>
    <m/>
    <m/>
    <m/>
    <m/>
    <m/>
    <m/>
    <m/>
    <m/>
    <m/>
    <m/>
    <m/>
    <m/>
    <m/>
    <m/>
    <m/>
    <m/>
    <m/>
  </r>
  <r>
    <x v="2"/>
    <x v="4"/>
    <x v="44"/>
    <x v="23"/>
    <n v="197"/>
    <x v="0"/>
    <x v="1"/>
    <n v="126"/>
    <n v="24"/>
    <m/>
    <x v="0"/>
    <m/>
    <m/>
    <m/>
    <m/>
    <m/>
    <m/>
    <m/>
    <m/>
    <m/>
    <m/>
    <m/>
    <m/>
    <m/>
    <m/>
    <m/>
    <m/>
    <m/>
  </r>
  <r>
    <x v="2"/>
    <x v="4"/>
    <x v="44"/>
    <x v="23"/>
    <n v="197"/>
    <x v="0"/>
    <x v="1"/>
    <n v="139"/>
    <n v="25"/>
    <m/>
    <x v="0"/>
    <m/>
    <m/>
    <m/>
    <m/>
    <m/>
    <m/>
    <m/>
    <m/>
    <m/>
    <m/>
    <m/>
    <m/>
    <m/>
    <m/>
    <m/>
    <m/>
    <m/>
  </r>
  <r>
    <x v="2"/>
    <x v="4"/>
    <x v="44"/>
    <x v="23"/>
    <n v="197"/>
    <x v="0"/>
    <x v="1"/>
    <n v="123"/>
    <n v="22"/>
    <m/>
    <x v="0"/>
    <m/>
    <m/>
    <m/>
    <m/>
    <m/>
    <m/>
    <m/>
    <m/>
    <m/>
    <m/>
    <m/>
    <m/>
    <m/>
    <m/>
    <m/>
    <m/>
    <m/>
  </r>
  <r>
    <x v="2"/>
    <x v="4"/>
    <x v="44"/>
    <x v="23"/>
    <n v="197"/>
    <x v="0"/>
    <x v="1"/>
    <n v="134"/>
    <n v="28"/>
    <m/>
    <x v="0"/>
    <m/>
    <m/>
    <m/>
    <m/>
    <m/>
    <m/>
    <m/>
    <m/>
    <m/>
    <m/>
    <m/>
    <m/>
    <m/>
    <m/>
    <m/>
    <m/>
    <m/>
  </r>
  <r>
    <x v="2"/>
    <x v="4"/>
    <x v="44"/>
    <x v="23"/>
    <n v="197"/>
    <x v="0"/>
    <x v="1"/>
    <n v="120"/>
    <n v="23"/>
    <m/>
    <x v="0"/>
    <m/>
    <m/>
    <m/>
    <m/>
    <m/>
    <m/>
    <m/>
    <m/>
    <m/>
    <m/>
    <m/>
    <m/>
    <m/>
    <m/>
    <m/>
    <m/>
    <m/>
  </r>
  <r>
    <x v="2"/>
    <x v="4"/>
    <x v="44"/>
    <x v="23"/>
    <n v="197"/>
    <x v="0"/>
    <x v="1"/>
    <n v="126"/>
    <n v="21"/>
    <m/>
    <x v="0"/>
    <m/>
    <m/>
    <m/>
    <m/>
    <m/>
    <m/>
    <m/>
    <m/>
    <m/>
    <m/>
    <m/>
    <m/>
    <m/>
    <m/>
    <m/>
    <m/>
    <m/>
  </r>
  <r>
    <x v="2"/>
    <x v="4"/>
    <x v="44"/>
    <x v="23"/>
    <n v="197"/>
    <x v="0"/>
    <x v="1"/>
    <n v="152"/>
    <n v="29"/>
    <m/>
    <x v="0"/>
    <m/>
    <m/>
    <m/>
    <m/>
    <m/>
    <m/>
    <m/>
    <m/>
    <m/>
    <m/>
    <m/>
    <m/>
    <m/>
    <m/>
    <m/>
    <m/>
    <m/>
  </r>
  <r>
    <x v="2"/>
    <x v="4"/>
    <x v="44"/>
    <x v="23"/>
    <n v="197"/>
    <x v="0"/>
    <x v="1"/>
    <n v="130"/>
    <n v="27"/>
    <m/>
    <x v="0"/>
    <m/>
    <m/>
    <m/>
    <m/>
    <m/>
    <m/>
    <m/>
    <m/>
    <m/>
    <m/>
    <m/>
    <m/>
    <m/>
    <m/>
    <m/>
    <m/>
    <m/>
  </r>
  <r>
    <x v="2"/>
    <x v="4"/>
    <x v="44"/>
    <x v="23"/>
    <n v="197"/>
    <x v="2"/>
    <x v="1"/>
    <n v="104"/>
    <n v="20"/>
    <m/>
    <x v="0"/>
    <m/>
    <m/>
    <m/>
    <m/>
    <s v="SJ24-PRS256"/>
    <m/>
    <m/>
    <m/>
    <m/>
    <m/>
    <m/>
    <m/>
    <m/>
    <m/>
    <m/>
    <m/>
    <s v="Offset or duplicate?"/>
  </r>
  <r>
    <x v="2"/>
    <x v="4"/>
    <x v="44"/>
    <x v="23"/>
    <n v="197"/>
    <x v="2"/>
    <x v="1"/>
    <n v="112"/>
    <n v="24"/>
    <m/>
    <x v="2"/>
    <m/>
    <m/>
    <m/>
    <m/>
    <s v="SJ24-PRS257"/>
    <m/>
    <m/>
    <m/>
    <m/>
    <m/>
    <m/>
    <m/>
    <m/>
    <m/>
    <m/>
    <m/>
    <m/>
  </r>
  <r>
    <x v="2"/>
    <x v="4"/>
    <x v="44"/>
    <x v="23"/>
    <n v="197"/>
    <x v="0"/>
    <x v="1"/>
    <n v="122"/>
    <n v="24"/>
    <m/>
    <x v="0"/>
    <m/>
    <m/>
    <m/>
    <m/>
    <m/>
    <m/>
    <m/>
    <m/>
    <m/>
    <m/>
    <m/>
    <m/>
    <m/>
    <m/>
    <m/>
    <m/>
    <m/>
  </r>
  <r>
    <x v="2"/>
    <x v="4"/>
    <x v="44"/>
    <x v="23"/>
    <n v="197"/>
    <x v="2"/>
    <x v="1"/>
    <n v="96"/>
    <n v="20"/>
    <m/>
    <x v="0"/>
    <m/>
    <m/>
    <m/>
    <m/>
    <s v="SJ24-PRS259"/>
    <m/>
    <m/>
    <m/>
    <m/>
    <m/>
    <m/>
    <m/>
    <m/>
    <m/>
    <m/>
    <m/>
    <m/>
  </r>
  <r>
    <x v="2"/>
    <x v="4"/>
    <x v="44"/>
    <x v="23"/>
    <n v="197"/>
    <x v="2"/>
    <x v="1"/>
    <n v="116"/>
    <n v="22"/>
    <m/>
    <x v="0"/>
    <m/>
    <m/>
    <m/>
    <m/>
    <s v="SJ24-PRS260"/>
    <m/>
    <m/>
    <m/>
    <m/>
    <m/>
    <m/>
    <m/>
    <m/>
    <m/>
    <m/>
    <m/>
    <m/>
  </r>
  <r>
    <x v="2"/>
    <x v="4"/>
    <x v="44"/>
    <x v="23"/>
    <n v="197"/>
    <x v="2"/>
    <x v="1"/>
    <n v="97"/>
    <n v="20"/>
    <m/>
    <x v="0"/>
    <m/>
    <m/>
    <m/>
    <m/>
    <s v="SJ24-PRS262"/>
    <m/>
    <m/>
    <m/>
    <m/>
    <m/>
    <m/>
    <m/>
    <m/>
    <m/>
    <m/>
    <m/>
    <m/>
  </r>
  <r>
    <x v="2"/>
    <x v="4"/>
    <x v="44"/>
    <x v="23"/>
    <n v="197"/>
    <x v="2"/>
    <x v="1"/>
    <n v="94"/>
    <n v="20"/>
    <m/>
    <x v="0"/>
    <m/>
    <m/>
    <m/>
    <m/>
    <s v="SJ24-PRS263"/>
    <m/>
    <m/>
    <m/>
    <m/>
    <m/>
    <m/>
    <m/>
    <m/>
    <m/>
    <m/>
    <m/>
    <m/>
  </r>
  <r>
    <x v="2"/>
    <x v="4"/>
    <x v="44"/>
    <x v="23"/>
    <n v="197"/>
    <x v="0"/>
    <x v="1"/>
    <n v="124"/>
    <n v="22"/>
    <m/>
    <x v="0"/>
    <m/>
    <m/>
    <m/>
    <m/>
    <m/>
    <m/>
    <m/>
    <m/>
    <m/>
    <m/>
    <m/>
    <m/>
    <m/>
    <m/>
    <m/>
    <m/>
    <m/>
  </r>
  <r>
    <x v="2"/>
    <x v="4"/>
    <x v="44"/>
    <x v="23"/>
    <n v="197"/>
    <x v="0"/>
    <x v="1"/>
    <n v="128"/>
    <n v="24"/>
    <m/>
    <x v="0"/>
    <m/>
    <m/>
    <m/>
    <m/>
    <m/>
    <m/>
    <m/>
    <m/>
    <m/>
    <m/>
    <m/>
    <m/>
    <m/>
    <m/>
    <m/>
    <m/>
    <m/>
  </r>
  <r>
    <x v="2"/>
    <x v="4"/>
    <x v="44"/>
    <x v="23"/>
    <n v="197"/>
    <x v="0"/>
    <x v="1"/>
    <n v="158"/>
    <n v="32"/>
    <m/>
    <x v="0"/>
    <m/>
    <m/>
    <m/>
    <m/>
    <m/>
    <m/>
    <m/>
    <m/>
    <m/>
    <m/>
    <m/>
    <m/>
    <m/>
    <m/>
    <m/>
    <m/>
    <m/>
  </r>
  <r>
    <x v="2"/>
    <x v="4"/>
    <x v="45"/>
    <x v="23"/>
    <n v="197"/>
    <x v="15"/>
    <x v="4"/>
    <n v="250"/>
    <n v="60"/>
    <m/>
    <x v="0"/>
    <m/>
    <m/>
    <m/>
    <m/>
    <m/>
    <m/>
    <m/>
    <m/>
    <m/>
    <m/>
    <m/>
    <m/>
    <m/>
    <m/>
    <m/>
    <m/>
    <m/>
  </r>
  <r>
    <x v="2"/>
    <x v="4"/>
    <x v="45"/>
    <x v="23"/>
    <n v="197"/>
    <x v="18"/>
    <x v="4"/>
    <n v="198"/>
    <n v="80"/>
    <m/>
    <x v="0"/>
    <m/>
    <m/>
    <m/>
    <m/>
    <m/>
    <m/>
    <m/>
    <m/>
    <m/>
    <m/>
    <m/>
    <m/>
    <m/>
    <m/>
    <m/>
    <m/>
    <m/>
  </r>
  <r>
    <x v="2"/>
    <x v="4"/>
    <x v="45"/>
    <x v="23"/>
    <n v="197"/>
    <x v="15"/>
    <x v="4"/>
    <n v="224"/>
    <n v="63"/>
    <m/>
    <x v="0"/>
    <m/>
    <m/>
    <m/>
    <m/>
    <m/>
    <m/>
    <m/>
    <m/>
    <m/>
    <m/>
    <m/>
    <m/>
    <m/>
    <m/>
    <m/>
    <m/>
    <m/>
  </r>
  <r>
    <x v="2"/>
    <x v="4"/>
    <x v="45"/>
    <x v="23"/>
    <n v="197"/>
    <x v="15"/>
    <x v="4"/>
    <n v="244"/>
    <n v="66"/>
    <m/>
    <x v="0"/>
    <s v="N"/>
    <m/>
    <m/>
    <m/>
    <m/>
    <m/>
    <m/>
    <m/>
    <m/>
    <m/>
    <m/>
    <m/>
    <m/>
    <m/>
    <m/>
    <m/>
    <m/>
  </r>
  <r>
    <x v="2"/>
    <x v="4"/>
    <x v="45"/>
    <x v="23"/>
    <n v="197"/>
    <x v="15"/>
    <x v="4"/>
    <n v="239"/>
    <n v="60"/>
    <m/>
    <x v="0"/>
    <s v="N"/>
    <m/>
    <m/>
    <m/>
    <m/>
    <m/>
    <m/>
    <m/>
    <m/>
    <m/>
    <m/>
    <m/>
    <m/>
    <m/>
    <m/>
    <m/>
    <m/>
  </r>
  <r>
    <x v="2"/>
    <x v="4"/>
    <x v="45"/>
    <x v="23"/>
    <n v="197"/>
    <x v="15"/>
    <x v="4"/>
    <n v="234"/>
    <n v="59"/>
    <m/>
    <x v="0"/>
    <s v="N"/>
    <m/>
    <m/>
    <m/>
    <m/>
    <m/>
    <m/>
    <m/>
    <m/>
    <m/>
    <m/>
    <m/>
    <m/>
    <m/>
    <m/>
    <m/>
    <m/>
  </r>
  <r>
    <x v="2"/>
    <x v="4"/>
    <x v="45"/>
    <x v="23"/>
    <n v="197"/>
    <x v="15"/>
    <x v="4"/>
    <n v="232"/>
    <n v="62"/>
    <m/>
    <x v="0"/>
    <s v="N"/>
    <m/>
    <m/>
    <m/>
    <m/>
    <m/>
    <m/>
    <m/>
    <m/>
    <m/>
    <m/>
    <m/>
    <m/>
    <m/>
    <m/>
    <m/>
    <m/>
  </r>
  <r>
    <x v="2"/>
    <x v="4"/>
    <x v="45"/>
    <x v="23"/>
    <n v="197"/>
    <x v="15"/>
    <x v="4"/>
    <n v="259"/>
    <n v="69"/>
    <m/>
    <x v="0"/>
    <s v="N"/>
    <m/>
    <m/>
    <m/>
    <m/>
    <m/>
    <m/>
    <m/>
    <m/>
    <m/>
    <m/>
    <m/>
    <m/>
    <m/>
    <m/>
    <m/>
    <m/>
  </r>
  <r>
    <x v="2"/>
    <x v="4"/>
    <x v="45"/>
    <x v="23"/>
    <n v="197"/>
    <x v="15"/>
    <x v="4"/>
    <n v="248"/>
    <n v="64"/>
    <m/>
    <x v="0"/>
    <s v="N"/>
    <m/>
    <m/>
    <m/>
    <m/>
    <m/>
    <m/>
    <m/>
    <m/>
    <m/>
    <m/>
    <m/>
    <m/>
    <m/>
    <m/>
    <m/>
    <m/>
  </r>
  <r>
    <x v="2"/>
    <x v="4"/>
    <x v="45"/>
    <x v="23"/>
    <n v="197"/>
    <x v="15"/>
    <x v="4"/>
    <n v="240"/>
    <n v="64"/>
    <m/>
    <x v="0"/>
    <s v="N"/>
    <m/>
    <m/>
    <m/>
    <m/>
    <m/>
    <m/>
    <m/>
    <m/>
    <m/>
    <m/>
    <m/>
    <m/>
    <m/>
    <m/>
    <m/>
    <m/>
  </r>
  <r>
    <x v="2"/>
    <x v="4"/>
    <x v="45"/>
    <x v="23"/>
    <n v="197"/>
    <x v="15"/>
    <x v="4"/>
    <n v="250"/>
    <n v="70"/>
    <m/>
    <x v="0"/>
    <s v="N"/>
    <m/>
    <m/>
    <m/>
    <m/>
    <m/>
    <m/>
    <m/>
    <m/>
    <m/>
    <m/>
    <m/>
    <m/>
    <m/>
    <m/>
    <m/>
    <m/>
  </r>
  <r>
    <x v="2"/>
    <x v="4"/>
    <x v="45"/>
    <x v="23"/>
    <n v="197"/>
    <x v="15"/>
    <x v="4"/>
    <n v="250"/>
    <n v="63"/>
    <m/>
    <x v="0"/>
    <s v="N"/>
    <m/>
    <m/>
    <m/>
    <m/>
    <m/>
    <m/>
    <m/>
    <m/>
    <m/>
    <m/>
    <m/>
    <m/>
    <m/>
    <m/>
    <m/>
    <m/>
  </r>
  <r>
    <x v="2"/>
    <x v="4"/>
    <x v="45"/>
    <x v="23"/>
    <n v="197"/>
    <x v="15"/>
    <x v="4"/>
    <n v="236"/>
    <n v="60"/>
    <m/>
    <x v="0"/>
    <s v="N"/>
    <m/>
    <m/>
    <m/>
    <m/>
    <m/>
    <m/>
    <m/>
    <m/>
    <m/>
    <m/>
    <m/>
    <m/>
    <m/>
    <m/>
    <m/>
    <m/>
  </r>
  <r>
    <x v="2"/>
    <x v="4"/>
    <x v="45"/>
    <x v="23"/>
    <n v="197"/>
    <x v="15"/>
    <x v="4"/>
    <n v="236"/>
    <n v="60"/>
    <m/>
    <x v="0"/>
    <s v="N"/>
    <m/>
    <m/>
    <m/>
    <m/>
    <m/>
    <m/>
    <m/>
    <m/>
    <m/>
    <m/>
    <m/>
    <m/>
    <m/>
    <m/>
    <m/>
    <m/>
  </r>
  <r>
    <x v="2"/>
    <x v="4"/>
    <x v="45"/>
    <x v="23"/>
    <n v="197"/>
    <x v="15"/>
    <x v="4"/>
    <n v="240"/>
    <n v="62"/>
    <m/>
    <x v="0"/>
    <s v="N"/>
    <m/>
    <m/>
    <m/>
    <m/>
    <m/>
    <m/>
    <m/>
    <m/>
    <m/>
    <m/>
    <m/>
    <m/>
    <m/>
    <m/>
    <m/>
    <m/>
  </r>
  <r>
    <x v="2"/>
    <x v="4"/>
    <x v="45"/>
    <x v="23"/>
    <n v="197"/>
    <x v="15"/>
    <x v="4"/>
    <n v="240"/>
    <n v="62"/>
    <m/>
    <x v="0"/>
    <s v="N"/>
    <m/>
    <m/>
    <m/>
    <m/>
    <m/>
    <m/>
    <m/>
    <m/>
    <m/>
    <m/>
    <m/>
    <m/>
    <m/>
    <m/>
    <m/>
    <m/>
  </r>
  <r>
    <x v="2"/>
    <x v="4"/>
    <x v="45"/>
    <x v="23"/>
    <n v="197"/>
    <x v="2"/>
    <x v="1"/>
    <n v="110"/>
    <n v="16"/>
    <m/>
    <x v="0"/>
    <s v="N"/>
    <m/>
    <m/>
    <m/>
    <s v="SJ24-PRS265"/>
    <m/>
    <m/>
    <m/>
    <m/>
    <m/>
    <m/>
    <m/>
    <m/>
    <m/>
    <m/>
    <m/>
    <m/>
  </r>
  <r>
    <x v="2"/>
    <x v="4"/>
    <x v="45"/>
    <x v="23"/>
    <n v="197"/>
    <x v="2"/>
    <x v="1"/>
    <n v="131"/>
    <n v="30"/>
    <m/>
    <x v="2"/>
    <s v="Y"/>
    <m/>
    <m/>
    <m/>
    <s v="SJ24-PRS266"/>
    <m/>
    <m/>
    <m/>
    <m/>
    <m/>
    <m/>
    <m/>
    <m/>
    <m/>
    <m/>
    <m/>
    <m/>
  </r>
  <r>
    <x v="2"/>
    <x v="4"/>
    <x v="145"/>
    <x v="23"/>
    <n v="197"/>
    <x v="19"/>
    <x v="4"/>
    <n v="230"/>
    <n v="80"/>
    <m/>
    <x v="0"/>
    <s v="N"/>
    <m/>
    <m/>
    <m/>
    <m/>
    <m/>
    <m/>
    <m/>
    <m/>
    <m/>
    <m/>
    <m/>
    <m/>
    <m/>
    <m/>
    <m/>
    <m/>
  </r>
  <r>
    <x v="2"/>
    <x v="4"/>
    <x v="145"/>
    <x v="23"/>
    <n v="197"/>
    <x v="19"/>
    <x v="4"/>
    <n v="230"/>
    <n v="75"/>
    <m/>
    <x v="0"/>
    <s v="N"/>
    <m/>
    <m/>
    <m/>
    <m/>
    <m/>
    <m/>
    <m/>
    <m/>
    <m/>
    <m/>
    <m/>
    <m/>
    <m/>
    <m/>
    <m/>
    <m/>
  </r>
  <r>
    <x v="2"/>
    <x v="4"/>
    <x v="145"/>
    <x v="23"/>
    <n v="197"/>
    <x v="19"/>
    <x v="4"/>
    <n v="210"/>
    <n v="75"/>
    <m/>
    <x v="0"/>
    <s v="N"/>
    <m/>
    <m/>
    <m/>
    <m/>
    <m/>
    <m/>
    <m/>
    <m/>
    <m/>
    <m/>
    <m/>
    <m/>
    <m/>
    <m/>
    <m/>
    <m/>
  </r>
  <r>
    <x v="2"/>
    <x v="4"/>
    <x v="145"/>
    <x v="23"/>
    <n v="197"/>
    <x v="2"/>
    <x v="1"/>
    <n v="125"/>
    <n v="29"/>
    <m/>
    <x v="0"/>
    <s v="N"/>
    <m/>
    <m/>
    <m/>
    <s v="SJ24-PRS268"/>
    <m/>
    <m/>
    <m/>
    <m/>
    <m/>
    <m/>
    <m/>
    <m/>
    <m/>
    <m/>
    <m/>
    <s v="sea lice"/>
  </r>
  <r>
    <x v="0"/>
    <x v="1"/>
    <x v="143"/>
    <x v="14"/>
    <n v="153"/>
    <x v="2"/>
    <x v="0"/>
    <n v="68"/>
    <n v="15"/>
    <n v="3.32"/>
    <x v="2"/>
    <m/>
    <s v="Y"/>
    <s v="SJLP021"/>
    <m/>
    <m/>
    <s v="Y"/>
    <s v="N"/>
    <s v="N"/>
    <s v="N"/>
    <s v="N"/>
    <s v="N"/>
    <s v="N"/>
    <s v="N"/>
    <s v="N"/>
    <s v="N"/>
    <m/>
    <s v="from hatchery net pens in fairy lake/san juan confluence right before release"/>
  </r>
  <r>
    <x v="0"/>
    <x v="1"/>
    <x v="143"/>
    <x v="14"/>
    <n v="153"/>
    <x v="2"/>
    <x v="0"/>
    <n v="70"/>
    <n v="17"/>
    <n v="4.22"/>
    <x v="2"/>
    <m/>
    <s v="Y"/>
    <s v="SJLP022"/>
    <m/>
    <m/>
    <s v="Y"/>
    <s v="N"/>
    <s v="N"/>
    <s v="N"/>
    <s v="N"/>
    <s v="N"/>
    <s v="N"/>
    <s v="N"/>
    <s v="N"/>
    <s v="N"/>
    <m/>
    <s v="from hatchery net pens in fairy lake/san juan confluence right before release"/>
  </r>
  <r>
    <x v="0"/>
    <x v="1"/>
    <x v="143"/>
    <x v="14"/>
    <n v="153"/>
    <x v="2"/>
    <x v="0"/>
    <n v="68"/>
    <n v="18"/>
    <n v="5"/>
    <x v="2"/>
    <m/>
    <s v="Y"/>
    <s v="SJLP023"/>
    <m/>
    <m/>
    <s v="Y"/>
    <s v="N"/>
    <s v="N"/>
    <s v="N"/>
    <s v="N"/>
    <s v="N"/>
    <s v="N"/>
    <s v="N"/>
    <s v="N"/>
    <s v="N"/>
    <m/>
    <s v="from hatchery net pens in fairy lake/san juan confluence right before release"/>
  </r>
  <r>
    <x v="0"/>
    <x v="1"/>
    <x v="143"/>
    <x v="14"/>
    <n v="153"/>
    <x v="2"/>
    <x v="0"/>
    <n v="70"/>
    <n v="18"/>
    <n v="4.32"/>
    <x v="2"/>
    <m/>
    <s v="Y"/>
    <s v="SJLP024"/>
    <m/>
    <m/>
    <s v="Y"/>
    <s v="N"/>
    <s v="N"/>
    <s v="N"/>
    <s v="N"/>
    <s v="N"/>
    <s v="N"/>
    <s v="N"/>
    <s v="N"/>
    <s v="N"/>
    <m/>
    <s v="from hatchery net pens in fairy lake/san juan confluence right before release"/>
  </r>
  <r>
    <x v="0"/>
    <x v="1"/>
    <x v="143"/>
    <x v="14"/>
    <n v="153"/>
    <x v="2"/>
    <x v="0"/>
    <n v="67"/>
    <n v="16"/>
    <n v="3.89"/>
    <x v="2"/>
    <m/>
    <s v="Y"/>
    <s v="SJLP025"/>
    <m/>
    <m/>
    <s v="Y"/>
    <s v="N"/>
    <s v="N"/>
    <s v="N"/>
    <s v="N"/>
    <s v="N"/>
    <s v="N"/>
    <s v="N"/>
    <s v="N"/>
    <s v="N"/>
    <m/>
    <s v="from hatchery net pens in fairy lake/san juan confluence right before release"/>
  </r>
  <r>
    <x v="0"/>
    <x v="1"/>
    <x v="143"/>
    <x v="14"/>
    <n v="153"/>
    <x v="2"/>
    <x v="0"/>
    <n v="76"/>
    <n v="20"/>
    <n v="5.47"/>
    <x v="2"/>
    <m/>
    <s v="Y"/>
    <s v="SJLP026"/>
    <m/>
    <m/>
    <s v="Y"/>
    <s v="N"/>
    <s v="N"/>
    <s v="N"/>
    <s v="N"/>
    <s v="N"/>
    <s v="N"/>
    <s v="N"/>
    <s v="N"/>
    <s v="N"/>
    <m/>
    <s v="from hatchery net pens in fairy lake/san juan confluence right before release"/>
  </r>
  <r>
    <x v="0"/>
    <x v="1"/>
    <x v="143"/>
    <x v="14"/>
    <n v="153"/>
    <x v="2"/>
    <x v="0"/>
    <n v="67"/>
    <n v="16"/>
    <n v="3.5"/>
    <x v="2"/>
    <m/>
    <s v="Y"/>
    <s v="SJLP027"/>
    <m/>
    <m/>
    <s v="Y"/>
    <s v="N"/>
    <s v="N"/>
    <s v="N"/>
    <s v="N"/>
    <s v="N"/>
    <s v="N"/>
    <s v="N"/>
    <s v="N"/>
    <s v="N"/>
    <m/>
    <s v="from hatchery net pens in fairy lake/san juan confluence right before release"/>
  </r>
  <r>
    <x v="0"/>
    <x v="1"/>
    <x v="143"/>
    <x v="14"/>
    <n v="153"/>
    <x v="2"/>
    <x v="0"/>
    <n v="73"/>
    <n v="17"/>
    <n v="5.29"/>
    <x v="2"/>
    <m/>
    <s v="Y"/>
    <s v="SJLP028"/>
    <m/>
    <m/>
    <s v="Y"/>
    <s v="N"/>
    <s v="N"/>
    <s v="N"/>
    <s v="N"/>
    <s v="N"/>
    <s v="N"/>
    <s v="N"/>
    <s v="N"/>
    <s v="N"/>
    <m/>
    <s v="from hatchery net pens in fairy lake/san juan confluence right before release"/>
  </r>
  <r>
    <x v="0"/>
    <x v="1"/>
    <x v="143"/>
    <x v="14"/>
    <n v="153"/>
    <x v="2"/>
    <x v="0"/>
    <n v="60"/>
    <n v="14"/>
    <n v="2.16"/>
    <x v="2"/>
    <m/>
    <s v="Y"/>
    <s v="SJLP029"/>
    <m/>
    <m/>
    <s v="Y"/>
    <s v="N"/>
    <s v="N"/>
    <s v="N"/>
    <s v="N"/>
    <s v="N"/>
    <s v="N"/>
    <s v="N"/>
    <s v="N"/>
    <s v="N"/>
    <m/>
    <s v="from hatchery net pens in fairy lake/san juan confluence right before release"/>
  </r>
  <r>
    <x v="0"/>
    <x v="1"/>
    <x v="143"/>
    <x v="14"/>
    <n v="153"/>
    <x v="2"/>
    <x v="0"/>
    <n v="72"/>
    <n v="18"/>
    <n v="4.8899999999999997"/>
    <x v="2"/>
    <m/>
    <s v="Y"/>
    <s v="SJLP030"/>
    <m/>
    <m/>
    <s v="Y"/>
    <s v="N"/>
    <s v="N"/>
    <s v="N"/>
    <s v="N"/>
    <s v="N"/>
    <s v="N"/>
    <s v="N"/>
    <s v="N"/>
    <s v="N"/>
    <m/>
    <s v="from hatchery net pens in fairy lake/san juan confluence right before release"/>
  </r>
  <r>
    <x v="0"/>
    <x v="1"/>
    <x v="143"/>
    <x v="14"/>
    <n v="153"/>
    <x v="2"/>
    <x v="0"/>
    <n v="76"/>
    <n v="18"/>
    <n v="5.23"/>
    <x v="2"/>
    <m/>
    <s v="Y"/>
    <s v="SJLP031"/>
    <m/>
    <m/>
    <s v="Y"/>
    <s v="N"/>
    <s v="N"/>
    <s v="N"/>
    <s v="N"/>
    <s v="N"/>
    <s v="N"/>
    <s v="N"/>
    <s v="N"/>
    <s v="N"/>
    <m/>
    <s v="from hatchery net pens in fairy lake/san juan confluence right before release"/>
  </r>
  <r>
    <x v="0"/>
    <x v="1"/>
    <x v="143"/>
    <x v="14"/>
    <n v="153"/>
    <x v="2"/>
    <x v="0"/>
    <n v="73"/>
    <n v="17"/>
    <n v="4.5599999999999996"/>
    <x v="2"/>
    <m/>
    <s v="Y"/>
    <s v="SJLP032"/>
    <m/>
    <m/>
    <s v="Y"/>
    <s v="N"/>
    <s v="N"/>
    <s v="N"/>
    <s v="N"/>
    <s v="N"/>
    <s v="N"/>
    <s v="N"/>
    <s v="N"/>
    <s v="N"/>
    <m/>
    <s v="from hatchery net pens in fairy lake/san juan confluence right before release"/>
  </r>
  <r>
    <x v="0"/>
    <x v="1"/>
    <x v="143"/>
    <x v="14"/>
    <n v="153"/>
    <x v="2"/>
    <x v="0"/>
    <n v="73"/>
    <n v="18"/>
    <n v="4.3899999999999997"/>
    <x v="2"/>
    <m/>
    <s v="Y"/>
    <s v="SJLP033"/>
    <m/>
    <m/>
    <s v="Y"/>
    <s v="N"/>
    <s v="N"/>
    <s v="N"/>
    <s v="N"/>
    <s v="N"/>
    <s v="N"/>
    <s v="N"/>
    <s v="N"/>
    <s v="N"/>
    <m/>
    <s v="from hatchery net pens in fairy lake/san juan confluence right before release"/>
  </r>
  <r>
    <x v="2"/>
    <x v="4"/>
    <x v="46"/>
    <x v="16"/>
    <n v="239"/>
    <x v="2"/>
    <x v="1"/>
    <n v="129"/>
    <n v="22"/>
    <m/>
    <x v="0"/>
    <s v="N"/>
    <m/>
    <m/>
    <m/>
    <s v="SJ24-PRS269"/>
    <m/>
    <m/>
    <m/>
    <m/>
    <m/>
    <m/>
    <m/>
    <m/>
    <m/>
    <m/>
    <m/>
    <m/>
  </r>
  <r>
    <x v="2"/>
    <x v="4"/>
    <x v="46"/>
    <x v="16"/>
    <n v="239"/>
    <x v="2"/>
    <x v="1"/>
    <n v="134"/>
    <n v="28"/>
    <m/>
    <x v="0"/>
    <s v="N"/>
    <m/>
    <m/>
    <m/>
    <s v="SJ24-PRS270"/>
    <m/>
    <m/>
    <m/>
    <m/>
    <m/>
    <m/>
    <m/>
    <m/>
    <m/>
    <m/>
    <m/>
    <m/>
  </r>
  <r>
    <x v="2"/>
    <x v="4"/>
    <x v="46"/>
    <x v="16"/>
    <n v="239"/>
    <x v="1"/>
    <x v="1"/>
    <n v="120"/>
    <n v="26"/>
    <m/>
    <x v="0"/>
    <s v="N"/>
    <m/>
    <m/>
    <m/>
    <s v="SJ24-PRS271"/>
    <m/>
    <m/>
    <m/>
    <m/>
    <m/>
    <m/>
    <m/>
    <m/>
    <m/>
    <m/>
    <m/>
    <m/>
  </r>
  <r>
    <x v="2"/>
    <x v="4"/>
    <x v="46"/>
    <x v="16"/>
    <n v="239"/>
    <x v="2"/>
    <x v="1"/>
    <n v="139"/>
    <n v="28"/>
    <m/>
    <x v="2"/>
    <s v="U"/>
    <m/>
    <m/>
    <m/>
    <s v="SJ24-PRS273"/>
    <m/>
    <m/>
    <m/>
    <m/>
    <m/>
    <m/>
    <m/>
    <m/>
    <m/>
    <m/>
    <m/>
    <s v="Anal fin clipped?"/>
  </r>
  <r>
    <x v="2"/>
    <x v="4"/>
    <x v="46"/>
    <x v="16"/>
    <n v="239"/>
    <x v="0"/>
    <x v="1"/>
    <n v="128"/>
    <n v="20"/>
    <m/>
    <x v="0"/>
    <s v="N"/>
    <m/>
    <m/>
    <m/>
    <m/>
    <m/>
    <m/>
    <m/>
    <m/>
    <m/>
    <m/>
    <m/>
    <m/>
    <m/>
    <m/>
    <m/>
    <m/>
  </r>
  <r>
    <x v="2"/>
    <x v="4"/>
    <x v="46"/>
    <x v="16"/>
    <n v="239"/>
    <x v="0"/>
    <x v="1"/>
    <n v="140"/>
    <n v="24"/>
    <m/>
    <x v="0"/>
    <s v="N"/>
    <m/>
    <m/>
    <m/>
    <m/>
    <m/>
    <m/>
    <m/>
    <m/>
    <m/>
    <m/>
    <m/>
    <m/>
    <m/>
    <m/>
    <m/>
    <m/>
  </r>
  <r>
    <x v="2"/>
    <x v="4"/>
    <x v="46"/>
    <x v="16"/>
    <n v="239"/>
    <x v="0"/>
    <x v="1"/>
    <n v="139"/>
    <n v="24"/>
    <m/>
    <x v="0"/>
    <s v="N"/>
    <m/>
    <m/>
    <m/>
    <m/>
    <m/>
    <m/>
    <m/>
    <m/>
    <m/>
    <m/>
    <m/>
    <m/>
    <m/>
    <m/>
    <m/>
    <m/>
  </r>
  <r>
    <x v="2"/>
    <x v="4"/>
    <x v="46"/>
    <x v="16"/>
    <n v="239"/>
    <x v="0"/>
    <x v="1"/>
    <n v="126"/>
    <n v="20"/>
    <m/>
    <x v="0"/>
    <s v="N"/>
    <m/>
    <m/>
    <m/>
    <m/>
    <m/>
    <m/>
    <m/>
    <m/>
    <m/>
    <m/>
    <m/>
    <m/>
    <m/>
    <m/>
    <m/>
    <m/>
  </r>
  <r>
    <x v="2"/>
    <x v="4"/>
    <x v="46"/>
    <x v="16"/>
    <n v="239"/>
    <x v="0"/>
    <x v="1"/>
    <n v="135"/>
    <n v="22"/>
    <m/>
    <x v="0"/>
    <s v="N"/>
    <m/>
    <m/>
    <m/>
    <s v="SJ24-PRS274"/>
    <m/>
    <m/>
    <m/>
    <m/>
    <m/>
    <m/>
    <m/>
    <m/>
    <m/>
    <m/>
    <m/>
    <m/>
  </r>
  <r>
    <x v="2"/>
    <x v="4"/>
    <x v="46"/>
    <x v="16"/>
    <n v="239"/>
    <x v="0"/>
    <x v="1"/>
    <n v="126"/>
    <n v="20"/>
    <m/>
    <x v="0"/>
    <s v="N"/>
    <m/>
    <m/>
    <m/>
    <s v="SJ24-PRS275"/>
    <m/>
    <m/>
    <m/>
    <m/>
    <m/>
    <m/>
    <m/>
    <m/>
    <m/>
    <m/>
    <m/>
    <m/>
  </r>
  <r>
    <x v="2"/>
    <x v="4"/>
    <x v="46"/>
    <x v="16"/>
    <n v="239"/>
    <x v="1"/>
    <x v="1"/>
    <n v="154"/>
    <n v="26"/>
    <m/>
    <x v="0"/>
    <s v="N"/>
    <m/>
    <m/>
    <m/>
    <s v="SJ24-PRS276"/>
    <m/>
    <m/>
    <m/>
    <m/>
    <m/>
    <m/>
    <m/>
    <m/>
    <m/>
    <m/>
    <m/>
    <m/>
  </r>
  <r>
    <x v="2"/>
    <x v="4"/>
    <x v="46"/>
    <x v="16"/>
    <n v="239"/>
    <x v="0"/>
    <x v="1"/>
    <n v="133"/>
    <n v="22"/>
    <m/>
    <x v="0"/>
    <s v="N"/>
    <m/>
    <m/>
    <m/>
    <m/>
    <m/>
    <m/>
    <m/>
    <m/>
    <m/>
    <m/>
    <m/>
    <m/>
    <m/>
    <m/>
    <m/>
    <m/>
  </r>
  <r>
    <x v="2"/>
    <x v="4"/>
    <x v="46"/>
    <x v="16"/>
    <n v="239"/>
    <x v="2"/>
    <x v="1"/>
    <n v="162"/>
    <n v="40"/>
    <m/>
    <x v="0"/>
    <s v="N"/>
    <m/>
    <m/>
    <m/>
    <s v="SJ24-PRS277"/>
    <m/>
    <m/>
    <m/>
    <m/>
    <m/>
    <m/>
    <m/>
    <m/>
    <m/>
    <m/>
    <m/>
    <m/>
  </r>
  <r>
    <x v="2"/>
    <x v="4"/>
    <x v="46"/>
    <x v="16"/>
    <n v="239"/>
    <x v="2"/>
    <x v="1"/>
    <n v="202"/>
    <n v="28"/>
    <m/>
    <x v="2"/>
    <s v="Y"/>
    <m/>
    <m/>
    <m/>
    <s v="SJ24-PRS278"/>
    <m/>
    <m/>
    <m/>
    <m/>
    <m/>
    <m/>
    <m/>
    <m/>
    <m/>
    <m/>
    <m/>
    <s v="Cwt detected. Anal fin clipped?"/>
  </r>
  <r>
    <x v="2"/>
    <x v="4"/>
    <x v="47"/>
    <x v="16"/>
    <n v="239"/>
    <x v="0"/>
    <x v="1"/>
    <n v="165"/>
    <n v="30"/>
    <m/>
    <x v="0"/>
    <s v="N"/>
    <m/>
    <m/>
    <m/>
    <s v="SJ24-PRS279"/>
    <m/>
    <m/>
    <m/>
    <m/>
    <m/>
    <m/>
    <m/>
    <m/>
    <m/>
    <m/>
    <n v="1"/>
    <s v="split fins"/>
  </r>
  <r>
    <x v="2"/>
    <x v="4"/>
    <x v="47"/>
    <x v="16"/>
    <n v="239"/>
    <x v="0"/>
    <x v="1"/>
    <n v="140"/>
    <n v="26"/>
    <m/>
    <x v="0"/>
    <s v="N"/>
    <m/>
    <m/>
    <m/>
    <m/>
    <m/>
    <m/>
    <m/>
    <m/>
    <m/>
    <m/>
    <m/>
    <m/>
    <m/>
    <m/>
    <m/>
    <m/>
  </r>
  <r>
    <x v="2"/>
    <x v="4"/>
    <x v="47"/>
    <x v="16"/>
    <n v="239"/>
    <x v="0"/>
    <x v="1"/>
    <n v="156"/>
    <n v="28"/>
    <m/>
    <x v="0"/>
    <s v="N"/>
    <m/>
    <m/>
    <m/>
    <m/>
    <m/>
    <m/>
    <m/>
    <m/>
    <m/>
    <m/>
    <m/>
    <m/>
    <m/>
    <m/>
    <m/>
    <m/>
  </r>
  <r>
    <x v="2"/>
    <x v="4"/>
    <x v="47"/>
    <x v="16"/>
    <n v="239"/>
    <x v="0"/>
    <x v="1"/>
    <n v="146"/>
    <n v="26"/>
    <m/>
    <x v="0"/>
    <s v="N"/>
    <m/>
    <m/>
    <m/>
    <m/>
    <m/>
    <m/>
    <m/>
    <m/>
    <m/>
    <m/>
    <m/>
    <m/>
    <m/>
    <m/>
    <m/>
    <m/>
  </r>
  <r>
    <x v="2"/>
    <x v="4"/>
    <x v="47"/>
    <x v="16"/>
    <n v="239"/>
    <x v="0"/>
    <x v="1"/>
    <n v="168"/>
    <n v="30"/>
    <m/>
    <x v="0"/>
    <s v="N"/>
    <m/>
    <m/>
    <m/>
    <m/>
    <m/>
    <m/>
    <m/>
    <m/>
    <m/>
    <m/>
    <m/>
    <m/>
    <m/>
    <m/>
    <m/>
    <m/>
  </r>
  <r>
    <x v="2"/>
    <x v="4"/>
    <x v="47"/>
    <x v="16"/>
    <n v="239"/>
    <x v="0"/>
    <x v="1"/>
    <n v="134"/>
    <n v="22"/>
    <m/>
    <x v="0"/>
    <s v="N"/>
    <m/>
    <m/>
    <m/>
    <m/>
    <m/>
    <m/>
    <m/>
    <m/>
    <m/>
    <m/>
    <m/>
    <m/>
    <m/>
    <m/>
    <n v="2"/>
    <m/>
  </r>
  <r>
    <x v="2"/>
    <x v="4"/>
    <x v="47"/>
    <x v="16"/>
    <n v="239"/>
    <x v="0"/>
    <x v="1"/>
    <n v="156"/>
    <n v="28"/>
    <m/>
    <x v="0"/>
    <s v="N"/>
    <m/>
    <m/>
    <m/>
    <m/>
    <m/>
    <m/>
    <m/>
    <m/>
    <m/>
    <m/>
    <m/>
    <m/>
    <m/>
    <m/>
    <n v="0"/>
    <m/>
  </r>
  <r>
    <x v="2"/>
    <x v="4"/>
    <x v="47"/>
    <x v="16"/>
    <n v="239"/>
    <x v="0"/>
    <x v="1"/>
    <n v="166"/>
    <n v="32"/>
    <m/>
    <x v="0"/>
    <s v="N"/>
    <m/>
    <m/>
    <m/>
    <m/>
    <m/>
    <m/>
    <m/>
    <m/>
    <m/>
    <m/>
    <m/>
    <m/>
    <m/>
    <m/>
    <m/>
    <m/>
  </r>
  <r>
    <x v="2"/>
    <x v="4"/>
    <x v="47"/>
    <x v="16"/>
    <n v="239"/>
    <x v="0"/>
    <x v="1"/>
    <n v="134"/>
    <n v="24"/>
    <m/>
    <x v="0"/>
    <s v="N"/>
    <m/>
    <m/>
    <m/>
    <m/>
    <m/>
    <m/>
    <m/>
    <m/>
    <m/>
    <m/>
    <m/>
    <m/>
    <m/>
    <m/>
    <m/>
    <m/>
  </r>
  <r>
    <x v="2"/>
    <x v="4"/>
    <x v="47"/>
    <x v="16"/>
    <n v="239"/>
    <x v="2"/>
    <x v="1"/>
    <n v="124"/>
    <n v="26"/>
    <m/>
    <x v="0"/>
    <s v="N"/>
    <m/>
    <m/>
    <m/>
    <s v="SJ24-PRS281"/>
    <m/>
    <m/>
    <m/>
    <m/>
    <m/>
    <m/>
    <m/>
    <m/>
    <m/>
    <m/>
    <n v="2"/>
    <m/>
  </r>
  <r>
    <x v="2"/>
    <x v="4"/>
    <x v="47"/>
    <x v="16"/>
    <n v="239"/>
    <x v="2"/>
    <x v="1"/>
    <n v="126"/>
    <n v="28"/>
    <m/>
    <x v="0"/>
    <s v="N"/>
    <m/>
    <m/>
    <m/>
    <s v="SJ24-PRS282"/>
    <m/>
    <m/>
    <m/>
    <m/>
    <m/>
    <m/>
    <m/>
    <m/>
    <m/>
    <m/>
    <n v="1"/>
    <m/>
  </r>
  <r>
    <x v="2"/>
    <x v="4"/>
    <x v="47"/>
    <x v="16"/>
    <n v="239"/>
    <x v="0"/>
    <x v="1"/>
    <n v="143"/>
    <n v="26"/>
    <m/>
    <x v="0"/>
    <s v="N"/>
    <m/>
    <m/>
    <m/>
    <m/>
    <m/>
    <m/>
    <m/>
    <m/>
    <m/>
    <m/>
    <m/>
    <m/>
    <m/>
    <m/>
    <n v="3"/>
    <m/>
  </r>
  <r>
    <x v="2"/>
    <x v="4"/>
    <x v="47"/>
    <x v="16"/>
    <n v="239"/>
    <x v="0"/>
    <x v="1"/>
    <n v="146"/>
    <n v="28"/>
    <m/>
    <x v="0"/>
    <s v="N"/>
    <m/>
    <m/>
    <m/>
    <m/>
    <m/>
    <m/>
    <m/>
    <m/>
    <m/>
    <m/>
    <m/>
    <m/>
    <m/>
    <m/>
    <n v="2"/>
    <m/>
  </r>
  <r>
    <x v="2"/>
    <x v="4"/>
    <x v="47"/>
    <x v="16"/>
    <n v="239"/>
    <x v="0"/>
    <x v="1"/>
    <n v="132"/>
    <n v="24"/>
    <m/>
    <x v="0"/>
    <s v="N"/>
    <m/>
    <m/>
    <m/>
    <s v="SJ24-PRS284"/>
    <m/>
    <m/>
    <m/>
    <m/>
    <m/>
    <m/>
    <m/>
    <m/>
    <m/>
    <m/>
    <n v="4"/>
    <m/>
  </r>
  <r>
    <x v="2"/>
    <x v="4"/>
    <x v="47"/>
    <x v="16"/>
    <n v="239"/>
    <x v="0"/>
    <x v="1"/>
    <n v="148"/>
    <n v="26"/>
    <m/>
    <x v="0"/>
    <s v="N"/>
    <m/>
    <m/>
    <m/>
    <m/>
    <m/>
    <m/>
    <m/>
    <m/>
    <m/>
    <m/>
    <m/>
    <m/>
    <m/>
    <m/>
    <n v="2"/>
    <m/>
  </r>
  <r>
    <x v="2"/>
    <x v="4"/>
    <x v="47"/>
    <x v="16"/>
    <n v="239"/>
    <x v="0"/>
    <x v="1"/>
    <n v="144"/>
    <n v="24"/>
    <m/>
    <x v="0"/>
    <s v="N"/>
    <m/>
    <m/>
    <m/>
    <m/>
    <m/>
    <m/>
    <m/>
    <m/>
    <m/>
    <m/>
    <m/>
    <m/>
    <m/>
    <m/>
    <m/>
    <m/>
  </r>
  <r>
    <x v="2"/>
    <x v="4"/>
    <x v="47"/>
    <x v="16"/>
    <n v="239"/>
    <x v="0"/>
    <x v="1"/>
    <n v="150"/>
    <n v="26"/>
    <m/>
    <x v="0"/>
    <s v="N"/>
    <m/>
    <m/>
    <m/>
    <m/>
    <m/>
    <m/>
    <m/>
    <m/>
    <m/>
    <m/>
    <m/>
    <m/>
    <m/>
    <m/>
    <n v="2"/>
    <m/>
  </r>
  <r>
    <x v="2"/>
    <x v="4"/>
    <x v="47"/>
    <x v="16"/>
    <n v="239"/>
    <x v="2"/>
    <x v="1"/>
    <n v="128"/>
    <n v="26"/>
    <m/>
    <x v="0"/>
    <s v="N"/>
    <m/>
    <m/>
    <m/>
    <s v="SJ24-PRS285"/>
    <m/>
    <m/>
    <m/>
    <m/>
    <m/>
    <m/>
    <m/>
    <m/>
    <m/>
    <m/>
    <n v="3"/>
    <m/>
  </r>
  <r>
    <x v="2"/>
    <x v="4"/>
    <x v="48"/>
    <x v="16"/>
    <n v="239"/>
    <x v="2"/>
    <x v="1"/>
    <n v="146"/>
    <n v="30"/>
    <m/>
    <x v="2"/>
    <s v="Y"/>
    <m/>
    <m/>
    <m/>
    <s v="SJ24-PRS287"/>
    <m/>
    <m/>
    <m/>
    <m/>
    <m/>
    <m/>
    <m/>
    <m/>
    <m/>
    <m/>
    <m/>
    <s v="CWT detected"/>
  </r>
  <r>
    <x v="2"/>
    <x v="4"/>
    <x v="48"/>
    <x v="16"/>
    <n v="239"/>
    <x v="2"/>
    <x v="1"/>
    <n v="124"/>
    <n v="26"/>
    <m/>
    <x v="0"/>
    <s v="N"/>
    <m/>
    <m/>
    <m/>
    <s v="SJ24-PRS288"/>
    <m/>
    <m/>
    <m/>
    <m/>
    <m/>
    <m/>
    <m/>
    <m/>
    <m/>
    <m/>
    <m/>
    <s v="Parasites"/>
  </r>
  <r>
    <x v="2"/>
    <x v="4"/>
    <x v="48"/>
    <x v="16"/>
    <n v="239"/>
    <x v="2"/>
    <x v="1"/>
    <n v="134"/>
    <n v="30"/>
    <m/>
    <x v="0"/>
    <s v="N"/>
    <m/>
    <m/>
    <m/>
    <s v="SJ24-PRS291"/>
    <m/>
    <m/>
    <m/>
    <m/>
    <m/>
    <m/>
    <m/>
    <m/>
    <m/>
    <m/>
    <m/>
    <s v="Vials got offset here. Next sample is good"/>
  </r>
  <r>
    <x v="2"/>
    <x v="4"/>
    <x v="48"/>
    <x v="16"/>
    <n v="239"/>
    <x v="2"/>
    <x v="1"/>
    <n v="130"/>
    <n v="26"/>
    <m/>
    <x v="2"/>
    <s v="Y"/>
    <m/>
    <m/>
    <m/>
    <s v="SJ24-PRS293"/>
    <m/>
    <m/>
    <m/>
    <m/>
    <m/>
    <m/>
    <m/>
    <m/>
    <m/>
    <m/>
    <n v="0"/>
    <s v="Cwt detected"/>
  </r>
  <r>
    <x v="2"/>
    <x v="4"/>
    <x v="48"/>
    <x v="16"/>
    <n v="239"/>
    <x v="2"/>
    <x v="1"/>
    <n v="132"/>
    <n v="25"/>
    <m/>
    <x v="0"/>
    <s v="N"/>
    <m/>
    <m/>
    <m/>
    <s v="SJ24-PRS294"/>
    <m/>
    <m/>
    <m/>
    <m/>
    <m/>
    <m/>
    <m/>
    <m/>
    <m/>
    <m/>
    <n v="0"/>
    <m/>
  </r>
  <r>
    <x v="2"/>
    <x v="4"/>
    <x v="48"/>
    <x v="16"/>
    <n v="239"/>
    <x v="2"/>
    <x v="1"/>
    <n v="194"/>
    <n v="42"/>
    <m/>
    <x v="2"/>
    <s v="Y"/>
    <m/>
    <m/>
    <m/>
    <s v="SJ24-PRS296"/>
    <m/>
    <m/>
    <m/>
    <m/>
    <m/>
    <m/>
    <m/>
    <m/>
    <m/>
    <m/>
    <n v="0"/>
    <s v="Cwt detected"/>
  </r>
  <r>
    <x v="2"/>
    <x v="4"/>
    <x v="48"/>
    <x v="16"/>
    <n v="239"/>
    <x v="2"/>
    <x v="1"/>
    <n v="184"/>
    <n v="40"/>
    <m/>
    <x v="0"/>
    <s v="N"/>
    <m/>
    <m/>
    <m/>
    <s v="SJ24-PRS297"/>
    <m/>
    <m/>
    <m/>
    <m/>
    <m/>
    <m/>
    <m/>
    <m/>
    <m/>
    <m/>
    <n v="0"/>
    <m/>
  </r>
  <r>
    <x v="2"/>
    <x v="4"/>
    <x v="48"/>
    <x v="16"/>
    <n v="239"/>
    <x v="15"/>
    <x v="4"/>
    <n v="190"/>
    <n v="48"/>
    <m/>
    <x v="0"/>
    <s v="N"/>
    <m/>
    <m/>
    <m/>
    <m/>
    <m/>
    <m/>
    <m/>
    <m/>
    <m/>
    <m/>
    <m/>
    <m/>
    <m/>
    <m/>
    <m/>
    <m/>
  </r>
  <r>
    <x v="2"/>
    <x v="4"/>
    <x v="48"/>
    <x v="16"/>
    <n v="239"/>
    <x v="9"/>
    <x v="4"/>
    <n v="122"/>
    <n v="18"/>
    <m/>
    <x v="0"/>
    <s v="N"/>
    <m/>
    <m/>
    <m/>
    <m/>
    <m/>
    <m/>
    <m/>
    <m/>
    <m/>
    <m/>
    <m/>
    <m/>
    <m/>
    <m/>
    <m/>
    <m/>
  </r>
  <r>
    <x v="2"/>
    <x v="4"/>
    <x v="48"/>
    <x v="16"/>
    <n v="239"/>
    <x v="9"/>
    <x v="4"/>
    <n v="110"/>
    <n v="18"/>
    <m/>
    <x v="0"/>
    <s v="N"/>
    <m/>
    <m/>
    <m/>
    <m/>
    <m/>
    <m/>
    <m/>
    <m/>
    <m/>
    <m/>
    <m/>
    <m/>
    <m/>
    <m/>
    <m/>
    <m/>
  </r>
  <r>
    <x v="2"/>
    <x v="4"/>
    <x v="48"/>
    <x v="16"/>
    <n v="239"/>
    <x v="9"/>
    <x v="4"/>
    <n v="114"/>
    <n v="18"/>
    <m/>
    <x v="0"/>
    <s v="N"/>
    <m/>
    <m/>
    <m/>
    <m/>
    <m/>
    <m/>
    <m/>
    <m/>
    <m/>
    <m/>
    <m/>
    <m/>
    <m/>
    <m/>
    <m/>
    <s v="Species listed as &quot;0&quot; but assumed smelt based on catch data"/>
  </r>
  <r>
    <x v="2"/>
    <x v="4"/>
    <x v="48"/>
    <x v="16"/>
    <n v="239"/>
    <x v="9"/>
    <x v="4"/>
    <n v="128"/>
    <n v="20"/>
    <m/>
    <x v="0"/>
    <s v="N"/>
    <m/>
    <m/>
    <m/>
    <m/>
    <m/>
    <m/>
    <m/>
    <m/>
    <m/>
    <m/>
    <m/>
    <m/>
    <m/>
    <m/>
    <m/>
    <m/>
  </r>
  <r>
    <x v="2"/>
    <x v="4"/>
    <x v="48"/>
    <x v="16"/>
    <n v="239"/>
    <x v="9"/>
    <x v="4"/>
    <n v="128"/>
    <n v="20"/>
    <m/>
    <x v="0"/>
    <s v="N"/>
    <m/>
    <m/>
    <m/>
    <m/>
    <m/>
    <m/>
    <m/>
    <m/>
    <m/>
    <m/>
    <m/>
    <m/>
    <m/>
    <m/>
    <m/>
    <m/>
  </r>
  <r>
    <x v="2"/>
    <x v="4"/>
    <x v="48"/>
    <x v="16"/>
    <n v="239"/>
    <x v="9"/>
    <x v="4"/>
    <n v="128"/>
    <n v="20"/>
    <m/>
    <x v="0"/>
    <s v="N"/>
    <m/>
    <m/>
    <m/>
    <m/>
    <m/>
    <m/>
    <m/>
    <m/>
    <m/>
    <m/>
    <m/>
    <m/>
    <m/>
    <m/>
    <m/>
    <m/>
  </r>
  <r>
    <x v="2"/>
    <x v="4"/>
    <x v="48"/>
    <x v="16"/>
    <n v="239"/>
    <x v="9"/>
    <x v="4"/>
    <n v="118"/>
    <n v="19"/>
    <m/>
    <x v="0"/>
    <s v="N"/>
    <m/>
    <m/>
    <m/>
    <m/>
    <m/>
    <m/>
    <m/>
    <m/>
    <m/>
    <m/>
    <m/>
    <m/>
    <m/>
    <m/>
    <m/>
    <m/>
  </r>
  <r>
    <x v="2"/>
    <x v="4"/>
    <x v="48"/>
    <x v="16"/>
    <n v="239"/>
    <x v="9"/>
    <x v="4"/>
    <n v="106"/>
    <n v="18"/>
    <m/>
    <x v="0"/>
    <s v="N"/>
    <m/>
    <m/>
    <m/>
    <m/>
    <m/>
    <m/>
    <m/>
    <m/>
    <m/>
    <m/>
    <m/>
    <m/>
    <m/>
    <m/>
    <m/>
    <m/>
  </r>
  <r>
    <x v="2"/>
    <x v="4"/>
    <x v="48"/>
    <x v="16"/>
    <n v="239"/>
    <x v="9"/>
    <x v="4"/>
    <n v="130"/>
    <n v="20"/>
    <m/>
    <x v="0"/>
    <s v="N"/>
    <m/>
    <m/>
    <m/>
    <m/>
    <m/>
    <m/>
    <m/>
    <m/>
    <m/>
    <m/>
    <m/>
    <m/>
    <m/>
    <m/>
    <m/>
    <m/>
  </r>
  <r>
    <x v="2"/>
    <x v="4"/>
    <x v="48"/>
    <x v="16"/>
    <n v="239"/>
    <x v="15"/>
    <x v="4"/>
    <n v="174"/>
    <n v="34"/>
    <m/>
    <x v="0"/>
    <s v="N"/>
    <m/>
    <m/>
    <m/>
    <m/>
    <m/>
    <m/>
    <m/>
    <m/>
    <m/>
    <m/>
    <m/>
    <m/>
    <m/>
    <m/>
    <m/>
    <m/>
  </r>
  <r>
    <x v="2"/>
    <x v="4"/>
    <x v="48"/>
    <x v="16"/>
    <n v="239"/>
    <x v="9"/>
    <x v="4"/>
    <n v="122"/>
    <n v="19"/>
    <m/>
    <x v="0"/>
    <s v="N"/>
    <m/>
    <m/>
    <m/>
    <m/>
    <m/>
    <m/>
    <m/>
    <m/>
    <m/>
    <m/>
    <m/>
    <m/>
    <m/>
    <m/>
    <m/>
    <m/>
  </r>
  <r>
    <x v="2"/>
    <x v="4"/>
    <x v="48"/>
    <x v="16"/>
    <n v="239"/>
    <x v="9"/>
    <x v="4"/>
    <n v="130"/>
    <n v="22"/>
    <m/>
    <x v="0"/>
    <s v="N"/>
    <m/>
    <m/>
    <m/>
    <m/>
    <m/>
    <m/>
    <m/>
    <m/>
    <m/>
    <m/>
    <m/>
    <m/>
    <m/>
    <m/>
    <m/>
    <m/>
  </r>
  <r>
    <x v="2"/>
    <x v="4"/>
    <x v="48"/>
    <x v="16"/>
    <n v="239"/>
    <x v="9"/>
    <x v="4"/>
    <n v="116"/>
    <n v="22"/>
    <m/>
    <x v="0"/>
    <s v="N"/>
    <m/>
    <m/>
    <m/>
    <m/>
    <m/>
    <m/>
    <m/>
    <m/>
    <m/>
    <m/>
    <m/>
    <m/>
    <m/>
    <m/>
    <m/>
    <m/>
  </r>
  <r>
    <x v="2"/>
    <x v="4"/>
    <x v="48"/>
    <x v="16"/>
    <n v="239"/>
    <x v="6"/>
    <x v="4"/>
    <n v="130"/>
    <n v="24"/>
    <m/>
    <x v="0"/>
    <s v="N"/>
    <m/>
    <m/>
    <m/>
    <m/>
    <m/>
    <m/>
    <m/>
    <m/>
    <m/>
    <m/>
    <m/>
    <m/>
    <m/>
    <m/>
    <m/>
    <m/>
  </r>
  <r>
    <x v="2"/>
    <x v="4"/>
    <x v="48"/>
    <x v="16"/>
    <n v="239"/>
    <x v="9"/>
    <x v="4"/>
    <n v="128"/>
    <n v="20"/>
    <m/>
    <x v="0"/>
    <s v="N"/>
    <m/>
    <m/>
    <m/>
    <m/>
    <m/>
    <m/>
    <m/>
    <m/>
    <m/>
    <m/>
    <m/>
    <m/>
    <m/>
    <m/>
    <m/>
    <m/>
  </r>
  <r>
    <x v="2"/>
    <x v="4"/>
    <x v="48"/>
    <x v="16"/>
    <n v="239"/>
    <x v="9"/>
    <x v="4"/>
    <n v="128"/>
    <n v="20"/>
    <m/>
    <x v="0"/>
    <s v="N"/>
    <m/>
    <m/>
    <m/>
    <m/>
    <m/>
    <m/>
    <m/>
    <m/>
    <m/>
    <m/>
    <m/>
    <m/>
    <m/>
    <m/>
    <m/>
    <m/>
  </r>
  <r>
    <x v="2"/>
    <x v="4"/>
    <x v="48"/>
    <x v="16"/>
    <n v="239"/>
    <x v="9"/>
    <x v="4"/>
    <n v="128"/>
    <n v="20"/>
    <m/>
    <x v="0"/>
    <s v="N"/>
    <m/>
    <m/>
    <m/>
    <m/>
    <m/>
    <m/>
    <m/>
    <m/>
    <m/>
    <m/>
    <m/>
    <m/>
    <m/>
    <m/>
    <m/>
    <m/>
  </r>
  <r>
    <x v="2"/>
    <x v="4"/>
    <x v="48"/>
    <x v="16"/>
    <n v="239"/>
    <x v="9"/>
    <x v="4"/>
    <n v="132"/>
    <n v="20"/>
    <m/>
    <x v="0"/>
    <s v="N"/>
    <m/>
    <m/>
    <m/>
    <m/>
    <m/>
    <m/>
    <m/>
    <m/>
    <m/>
    <m/>
    <m/>
    <m/>
    <m/>
    <m/>
    <m/>
    <m/>
  </r>
  <r>
    <x v="2"/>
    <x v="4"/>
    <x v="48"/>
    <x v="16"/>
    <n v="239"/>
    <x v="9"/>
    <x v="4"/>
    <n v="118"/>
    <n v="22"/>
    <m/>
    <x v="0"/>
    <s v="N"/>
    <m/>
    <m/>
    <m/>
    <m/>
    <m/>
    <m/>
    <m/>
    <m/>
    <m/>
    <m/>
    <m/>
    <m/>
    <m/>
    <m/>
    <m/>
    <m/>
  </r>
  <r>
    <x v="2"/>
    <x v="4"/>
    <x v="17"/>
    <x v="16"/>
    <n v="239"/>
    <x v="2"/>
    <x v="1"/>
    <n v="125"/>
    <n v="26"/>
    <m/>
    <x v="0"/>
    <s v="N"/>
    <m/>
    <m/>
    <m/>
    <s v="SJ24-PRS299"/>
    <m/>
    <m/>
    <m/>
    <m/>
    <m/>
    <m/>
    <m/>
    <m/>
    <m/>
    <m/>
    <m/>
    <m/>
  </r>
  <r>
    <x v="2"/>
    <x v="4"/>
    <x v="17"/>
    <x v="16"/>
    <n v="239"/>
    <x v="2"/>
    <x v="1"/>
    <n v="120"/>
    <n v="24"/>
    <m/>
    <x v="0"/>
    <s v="N"/>
    <m/>
    <m/>
    <m/>
    <s v="SJ24-PRS300"/>
    <m/>
    <m/>
    <m/>
    <m/>
    <m/>
    <m/>
    <m/>
    <m/>
    <m/>
    <m/>
    <m/>
    <m/>
  </r>
  <r>
    <x v="2"/>
    <x v="4"/>
    <x v="17"/>
    <x v="16"/>
    <n v="239"/>
    <x v="2"/>
    <x v="1"/>
    <n v="132"/>
    <n v="26"/>
    <m/>
    <x v="0"/>
    <s v="N"/>
    <m/>
    <m/>
    <m/>
    <s v="SJ24m-PRS402"/>
    <m/>
    <m/>
    <m/>
    <m/>
    <m/>
    <m/>
    <m/>
    <m/>
    <m/>
    <m/>
    <m/>
    <m/>
  </r>
  <r>
    <x v="2"/>
    <x v="4"/>
    <x v="17"/>
    <x v="16"/>
    <n v="239"/>
    <x v="6"/>
    <x v="4"/>
    <n v="120"/>
    <n v="24"/>
    <m/>
    <x v="0"/>
    <s v="N"/>
    <m/>
    <m/>
    <m/>
    <m/>
    <m/>
    <m/>
    <m/>
    <m/>
    <m/>
    <m/>
    <m/>
    <m/>
    <m/>
    <m/>
    <m/>
    <m/>
  </r>
  <r>
    <x v="2"/>
    <x v="4"/>
    <x v="17"/>
    <x v="16"/>
    <n v="239"/>
    <x v="6"/>
    <x v="4"/>
    <n v="124"/>
    <n v="24"/>
    <m/>
    <x v="0"/>
    <s v="N"/>
    <m/>
    <m/>
    <m/>
    <m/>
    <m/>
    <m/>
    <m/>
    <m/>
    <m/>
    <m/>
    <m/>
    <m/>
    <m/>
    <m/>
    <m/>
    <m/>
  </r>
  <r>
    <x v="2"/>
    <x v="4"/>
    <x v="17"/>
    <x v="16"/>
    <n v="239"/>
    <x v="6"/>
    <x v="4"/>
    <n v="114"/>
    <n v="21"/>
    <m/>
    <x v="0"/>
    <s v="N"/>
    <m/>
    <m/>
    <m/>
    <m/>
    <m/>
    <m/>
    <m/>
    <m/>
    <m/>
    <m/>
    <m/>
    <m/>
    <m/>
    <m/>
    <m/>
    <s v="Species listed as &quot;0&quot; but assumed herring based on catch data"/>
  </r>
  <r>
    <x v="2"/>
    <x v="4"/>
    <x v="17"/>
    <x v="16"/>
    <n v="239"/>
    <x v="6"/>
    <x v="4"/>
    <n v="122"/>
    <n v="24"/>
    <m/>
    <x v="0"/>
    <s v="N"/>
    <m/>
    <m/>
    <m/>
    <m/>
    <m/>
    <m/>
    <m/>
    <m/>
    <m/>
    <m/>
    <m/>
    <m/>
    <m/>
    <m/>
    <m/>
    <m/>
  </r>
  <r>
    <x v="2"/>
    <x v="4"/>
    <x v="17"/>
    <x v="16"/>
    <n v="239"/>
    <x v="6"/>
    <x v="4"/>
    <n v="122"/>
    <n v="24"/>
    <m/>
    <x v="0"/>
    <s v="N"/>
    <m/>
    <m/>
    <m/>
    <m/>
    <m/>
    <m/>
    <m/>
    <m/>
    <m/>
    <m/>
    <m/>
    <m/>
    <m/>
    <m/>
    <m/>
    <m/>
  </r>
  <r>
    <x v="2"/>
    <x v="4"/>
    <x v="17"/>
    <x v="16"/>
    <n v="239"/>
    <x v="6"/>
    <x v="4"/>
    <n v="116"/>
    <n v="24"/>
    <m/>
    <x v="0"/>
    <s v="N"/>
    <m/>
    <m/>
    <m/>
    <m/>
    <m/>
    <m/>
    <m/>
    <m/>
    <m/>
    <m/>
    <m/>
    <m/>
    <m/>
    <m/>
    <m/>
    <m/>
  </r>
  <r>
    <x v="2"/>
    <x v="4"/>
    <x v="17"/>
    <x v="16"/>
    <n v="239"/>
    <x v="6"/>
    <x v="4"/>
    <n v="110"/>
    <n v="22"/>
    <m/>
    <x v="0"/>
    <s v="N"/>
    <m/>
    <m/>
    <m/>
    <m/>
    <m/>
    <m/>
    <m/>
    <m/>
    <m/>
    <m/>
    <m/>
    <m/>
    <m/>
    <m/>
    <m/>
    <s v="Species listed as &quot;0&quot; but assumed herring based on catch data"/>
  </r>
  <r>
    <x v="2"/>
    <x v="4"/>
    <x v="17"/>
    <x v="16"/>
    <n v="239"/>
    <x v="6"/>
    <x v="4"/>
    <n v="118"/>
    <n v="22"/>
    <m/>
    <x v="0"/>
    <s v="N"/>
    <m/>
    <m/>
    <m/>
    <m/>
    <m/>
    <m/>
    <m/>
    <m/>
    <m/>
    <m/>
    <m/>
    <m/>
    <m/>
    <m/>
    <m/>
    <m/>
  </r>
  <r>
    <x v="2"/>
    <x v="4"/>
    <x v="17"/>
    <x v="16"/>
    <n v="239"/>
    <x v="6"/>
    <x v="4"/>
    <n v="116"/>
    <n v="22"/>
    <m/>
    <x v="0"/>
    <s v="N"/>
    <m/>
    <m/>
    <m/>
    <m/>
    <m/>
    <m/>
    <m/>
    <m/>
    <m/>
    <m/>
    <m/>
    <m/>
    <m/>
    <m/>
    <m/>
    <m/>
  </r>
  <r>
    <x v="2"/>
    <x v="4"/>
    <x v="17"/>
    <x v="16"/>
    <n v="239"/>
    <x v="6"/>
    <x v="4"/>
    <n v="118"/>
    <n v="22"/>
    <m/>
    <x v="0"/>
    <s v="N"/>
    <m/>
    <m/>
    <m/>
    <m/>
    <m/>
    <m/>
    <m/>
    <m/>
    <m/>
    <m/>
    <m/>
    <m/>
    <m/>
    <m/>
    <m/>
    <m/>
  </r>
  <r>
    <x v="2"/>
    <x v="4"/>
    <x v="17"/>
    <x v="16"/>
    <n v="239"/>
    <x v="6"/>
    <x v="4"/>
    <n v="104"/>
    <n v="20"/>
    <m/>
    <x v="0"/>
    <s v="N"/>
    <m/>
    <m/>
    <m/>
    <m/>
    <m/>
    <m/>
    <m/>
    <m/>
    <m/>
    <m/>
    <m/>
    <m/>
    <m/>
    <m/>
    <m/>
    <m/>
  </r>
  <r>
    <x v="2"/>
    <x v="4"/>
    <x v="17"/>
    <x v="16"/>
    <n v="239"/>
    <x v="6"/>
    <x v="4"/>
    <n v="102"/>
    <n v="18"/>
    <m/>
    <x v="0"/>
    <s v="N"/>
    <m/>
    <m/>
    <m/>
    <m/>
    <m/>
    <m/>
    <m/>
    <m/>
    <m/>
    <m/>
    <m/>
    <m/>
    <m/>
    <m/>
    <m/>
    <m/>
  </r>
  <r>
    <x v="2"/>
    <x v="4"/>
    <x v="17"/>
    <x v="16"/>
    <n v="239"/>
    <x v="6"/>
    <x v="4"/>
    <n v="106"/>
    <n v="18"/>
    <m/>
    <x v="0"/>
    <s v="N"/>
    <m/>
    <m/>
    <m/>
    <m/>
    <m/>
    <m/>
    <m/>
    <m/>
    <m/>
    <m/>
    <m/>
    <m/>
    <m/>
    <m/>
    <m/>
    <m/>
  </r>
  <r>
    <x v="2"/>
    <x v="4"/>
    <x v="17"/>
    <x v="16"/>
    <n v="239"/>
    <x v="6"/>
    <x v="4"/>
    <n v="108"/>
    <n v="20"/>
    <m/>
    <x v="0"/>
    <s v="N"/>
    <m/>
    <m/>
    <m/>
    <m/>
    <m/>
    <m/>
    <m/>
    <m/>
    <m/>
    <m/>
    <m/>
    <m/>
    <m/>
    <m/>
    <m/>
    <m/>
  </r>
  <r>
    <x v="2"/>
    <x v="4"/>
    <x v="18"/>
    <x v="16"/>
    <n v="239"/>
    <x v="2"/>
    <x v="1"/>
    <n v="212"/>
    <n v="46"/>
    <m/>
    <x v="2"/>
    <s v="N"/>
    <m/>
    <m/>
    <m/>
    <s v="SJ24m-PRS405"/>
    <m/>
    <m/>
    <m/>
    <m/>
    <m/>
    <m/>
    <m/>
    <m/>
    <m/>
    <m/>
    <m/>
    <s v="assume no CWT. Anal fin clipped recap?"/>
  </r>
  <r>
    <x v="2"/>
    <x v="4"/>
    <x v="18"/>
    <x v="16"/>
    <n v="239"/>
    <x v="2"/>
    <x v="1"/>
    <n v="144"/>
    <n v="29"/>
    <m/>
    <x v="2"/>
    <s v="Y"/>
    <m/>
    <m/>
    <m/>
    <s v="SJ24m-PRS406"/>
    <m/>
    <m/>
    <m/>
    <m/>
    <m/>
    <m/>
    <m/>
    <m/>
    <m/>
    <m/>
    <m/>
    <s v="Cwt detected. Anal fin clipped?"/>
  </r>
  <r>
    <x v="0"/>
    <x v="1"/>
    <x v="143"/>
    <x v="14"/>
    <n v="153"/>
    <x v="2"/>
    <x v="0"/>
    <n v="72"/>
    <n v="16"/>
    <n v="4.3099999999999996"/>
    <x v="2"/>
    <m/>
    <s v="Y"/>
    <s v="SJLP034"/>
    <m/>
    <m/>
    <s v="Y"/>
    <s v="N"/>
    <s v="N"/>
    <s v="N"/>
    <s v="N"/>
    <s v="N"/>
    <s v="N"/>
    <s v="N"/>
    <s v="N"/>
    <s v="N"/>
    <m/>
    <s v="from hatchery net pens in fairy lake/san juan confluence right before release"/>
  </r>
  <r>
    <x v="0"/>
    <x v="1"/>
    <x v="143"/>
    <x v="14"/>
    <n v="153"/>
    <x v="2"/>
    <x v="0"/>
    <n v="64"/>
    <n v="15"/>
    <n v="3.04"/>
    <x v="2"/>
    <m/>
    <s v="Y"/>
    <s v="SJLP035"/>
    <m/>
    <m/>
    <s v="Y"/>
    <s v="N"/>
    <s v="N"/>
    <s v="N"/>
    <s v="N"/>
    <s v="N"/>
    <s v="N"/>
    <s v="N"/>
    <s v="N"/>
    <s v="N"/>
    <m/>
    <s v="from hatchery net pens in fairy lake/san juan confluence right before release"/>
  </r>
  <r>
    <x v="0"/>
    <x v="1"/>
    <x v="143"/>
    <x v="14"/>
    <n v="153"/>
    <x v="2"/>
    <x v="0"/>
    <n v="75"/>
    <n v="19"/>
    <n v="5.29"/>
    <x v="2"/>
    <m/>
    <s v="Y"/>
    <s v="SJLP036"/>
    <m/>
    <m/>
    <s v="Y"/>
    <s v="N"/>
    <s v="N"/>
    <s v="N"/>
    <s v="N"/>
    <s v="N"/>
    <s v="N"/>
    <s v="N"/>
    <s v="N"/>
    <s v="N"/>
    <m/>
    <s v="from hatchery net pens in fairy lake/san juan confluence right before release"/>
  </r>
  <r>
    <x v="0"/>
    <x v="1"/>
    <x v="143"/>
    <x v="14"/>
    <n v="153"/>
    <x v="2"/>
    <x v="0"/>
    <n v="73"/>
    <n v="18"/>
    <n v="4.6900000000000004"/>
    <x v="2"/>
    <m/>
    <s v="Y"/>
    <s v="SJLP037"/>
    <m/>
    <m/>
    <s v="Y"/>
    <s v="N"/>
    <s v="N"/>
    <s v="N"/>
    <s v="N"/>
    <s v="N"/>
    <s v="N"/>
    <s v="N"/>
    <s v="N"/>
    <s v="N"/>
    <m/>
    <s v="from hatchery net pens in fairy lake/san juan confluence right before release"/>
  </r>
  <r>
    <x v="0"/>
    <x v="1"/>
    <x v="143"/>
    <x v="14"/>
    <n v="153"/>
    <x v="2"/>
    <x v="0"/>
    <n v="72"/>
    <n v="18"/>
    <n v="4.43"/>
    <x v="2"/>
    <m/>
    <s v="Y"/>
    <s v="SJLP038"/>
    <m/>
    <m/>
    <s v="Y"/>
    <s v="N"/>
    <s v="N"/>
    <s v="N"/>
    <s v="N"/>
    <s v="N"/>
    <s v="N"/>
    <s v="N"/>
    <s v="N"/>
    <s v="N"/>
    <m/>
    <s v="from hatchery net pens in fairy lake/san juan confluence right before release"/>
  </r>
  <r>
    <x v="0"/>
    <x v="1"/>
    <x v="143"/>
    <x v="14"/>
    <n v="153"/>
    <x v="2"/>
    <x v="0"/>
    <n v="76"/>
    <n v="19"/>
    <n v="5.22"/>
    <x v="2"/>
    <m/>
    <s v="Y"/>
    <s v="SJLP039"/>
    <m/>
    <m/>
    <s v="Y"/>
    <s v="N"/>
    <s v="N"/>
    <s v="N"/>
    <s v="N"/>
    <s v="N"/>
    <s v="N"/>
    <s v="N"/>
    <s v="N"/>
    <s v="N"/>
    <m/>
    <s v="from hatchery net pens in fairy lake/san juan confluence right before release"/>
  </r>
  <r>
    <x v="0"/>
    <x v="1"/>
    <x v="143"/>
    <x v="14"/>
    <n v="153"/>
    <x v="2"/>
    <x v="0"/>
    <n v="70"/>
    <n v="17"/>
    <n v="4.17"/>
    <x v="2"/>
    <m/>
    <s v="Y"/>
    <s v="SJLP040"/>
    <m/>
    <m/>
    <s v="Y"/>
    <s v="N"/>
    <s v="N"/>
    <s v="N"/>
    <s v="N"/>
    <s v="N"/>
    <s v="N"/>
    <s v="N"/>
    <s v="N"/>
    <s v="N"/>
    <m/>
    <s v="from hatchery net pens in fairy lake/san juan confluence right before release"/>
  </r>
  <r>
    <x v="0"/>
    <x v="1"/>
    <x v="143"/>
    <x v="14"/>
    <n v="153"/>
    <x v="2"/>
    <x v="0"/>
    <n v="69"/>
    <n v="15"/>
    <n v="3.71"/>
    <x v="2"/>
    <m/>
    <s v="Y"/>
    <s v="SJLP041"/>
    <m/>
    <m/>
    <s v="Y"/>
    <s v="N"/>
    <s v="N"/>
    <s v="N"/>
    <s v="N"/>
    <s v="N"/>
    <s v="N"/>
    <s v="N"/>
    <s v="N"/>
    <s v="N"/>
    <m/>
    <s v="from hatchery net pens in fairy lake/san juan confluence right before release"/>
  </r>
  <r>
    <x v="0"/>
    <x v="1"/>
    <x v="143"/>
    <x v="14"/>
    <n v="153"/>
    <x v="2"/>
    <x v="0"/>
    <n v="68"/>
    <n v="16"/>
    <n v="3.97"/>
    <x v="2"/>
    <m/>
    <s v="Y"/>
    <s v="SJLP042"/>
    <m/>
    <m/>
    <s v="Y"/>
    <s v="N"/>
    <s v="N"/>
    <s v="N"/>
    <s v="N"/>
    <s v="N"/>
    <s v="N"/>
    <s v="N"/>
    <s v="N"/>
    <s v="N"/>
    <m/>
    <s v="from hatchery net pens in fairy lake/san juan confluence right before release"/>
  </r>
  <r>
    <x v="0"/>
    <x v="1"/>
    <x v="143"/>
    <x v="14"/>
    <n v="153"/>
    <x v="2"/>
    <x v="0"/>
    <n v="70"/>
    <n v="17"/>
    <n v="4.37"/>
    <x v="2"/>
    <m/>
    <s v="Y"/>
    <s v="SJLP043"/>
    <m/>
    <m/>
    <s v="Y"/>
    <s v="N"/>
    <s v="N"/>
    <s v="N"/>
    <s v="N"/>
    <s v="N"/>
    <s v="N"/>
    <s v="N"/>
    <s v="N"/>
    <s v="N"/>
    <m/>
    <s v="from hatchery net pens in fairy lake/san juan confluence right before release"/>
  </r>
  <r>
    <x v="0"/>
    <x v="1"/>
    <x v="143"/>
    <x v="14"/>
    <n v="153"/>
    <x v="2"/>
    <x v="0"/>
    <n v="82"/>
    <n v="20"/>
    <n v="6.51"/>
    <x v="2"/>
    <m/>
    <s v="Y"/>
    <s v="SJLP044"/>
    <m/>
    <m/>
    <s v="Y"/>
    <s v="N"/>
    <s v="N"/>
    <s v="N"/>
    <s v="N"/>
    <s v="N"/>
    <s v="N"/>
    <s v="N"/>
    <s v="N"/>
    <s v="N"/>
    <m/>
    <s v="from hatchery net pens in fairy lake/san juan confluence right before release"/>
  </r>
  <r>
    <x v="0"/>
    <x v="1"/>
    <x v="143"/>
    <x v="14"/>
    <n v="153"/>
    <x v="2"/>
    <x v="0"/>
    <n v="74"/>
    <n v="19"/>
    <n v="4.93"/>
    <x v="2"/>
    <m/>
    <s v="Y"/>
    <s v="SJLP045"/>
    <m/>
    <m/>
    <s v="Y"/>
    <s v="N"/>
    <s v="N"/>
    <s v="N"/>
    <s v="N"/>
    <s v="N"/>
    <s v="N"/>
    <s v="N"/>
    <s v="N"/>
    <s v="N"/>
    <m/>
    <s v="from hatchery net pens in fairy lake/san juan confluence right before release"/>
  </r>
  <r>
    <x v="0"/>
    <x v="1"/>
    <x v="143"/>
    <x v="14"/>
    <n v="153"/>
    <x v="2"/>
    <x v="0"/>
    <n v="70"/>
    <n v="17"/>
    <n v="4.3600000000000003"/>
    <x v="2"/>
    <m/>
    <s v="Y"/>
    <s v="SJLP046"/>
    <m/>
    <m/>
    <s v="Y"/>
    <s v="N"/>
    <s v="N"/>
    <s v="N"/>
    <s v="N"/>
    <s v="N"/>
    <s v="N"/>
    <s v="N"/>
    <s v="N"/>
    <s v="N"/>
    <m/>
    <s v="from hatchery net pens in fairy lake/san juan confluence right before release"/>
  </r>
  <r>
    <x v="2"/>
    <x v="4"/>
    <x v="19"/>
    <x v="17"/>
    <n v="247"/>
    <x v="2"/>
    <x v="1"/>
    <n v="128"/>
    <n v="24"/>
    <m/>
    <x v="0"/>
    <s v="N"/>
    <m/>
    <m/>
    <m/>
    <s v="SJ24m-PRS408"/>
    <m/>
    <m/>
    <m/>
    <m/>
    <m/>
    <m/>
    <m/>
    <m/>
    <m/>
    <m/>
    <m/>
    <s v="Scale loss, Sea lice"/>
  </r>
  <r>
    <x v="2"/>
    <x v="4"/>
    <x v="19"/>
    <x v="17"/>
    <n v="247"/>
    <x v="2"/>
    <x v="1"/>
    <n v="176"/>
    <n v="42"/>
    <m/>
    <x v="0"/>
    <s v="N"/>
    <m/>
    <m/>
    <m/>
    <s v="SJ24m-PRS409"/>
    <m/>
    <m/>
    <m/>
    <m/>
    <m/>
    <m/>
    <m/>
    <m/>
    <m/>
    <m/>
    <m/>
    <s v="Scale loss"/>
  </r>
  <r>
    <x v="2"/>
    <x v="4"/>
    <x v="19"/>
    <x v="17"/>
    <n v="247"/>
    <x v="2"/>
    <x v="1"/>
    <n v="192"/>
    <n v="42"/>
    <m/>
    <x v="0"/>
    <s v="N"/>
    <m/>
    <m/>
    <m/>
    <s v="SJ24m-PRS411"/>
    <m/>
    <m/>
    <m/>
    <m/>
    <m/>
    <m/>
    <m/>
    <m/>
    <m/>
    <m/>
    <m/>
    <m/>
  </r>
  <r>
    <x v="2"/>
    <x v="4"/>
    <x v="19"/>
    <x v="17"/>
    <n v="247"/>
    <x v="2"/>
    <x v="1"/>
    <n v="182"/>
    <n v="44"/>
    <m/>
    <x v="0"/>
    <s v="N"/>
    <m/>
    <m/>
    <m/>
    <s v="SJ24m-PRS412"/>
    <m/>
    <m/>
    <m/>
    <m/>
    <m/>
    <m/>
    <m/>
    <m/>
    <m/>
    <m/>
    <m/>
    <s v="Sea lice"/>
  </r>
  <r>
    <x v="2"/>
    <x v="4"/>
    <x v="19"/>
    <x v="17"/>
    <n v="247"/>
    <x v="2"/>
    <x v="1"/>
    <n v="127"/>
    <n v="24"/>
    <m/>
    <x v="0"/>
    <s v="N"/>
    <m/>
    <m/>
    <m/>
    <s v="SJ24m-PRS414"/>
    <m/>
    <m/>
    <m/>
    <m/>
    <m/>
    <m/>
    <m/>
    <m/>
    <m/>
    <m/>
    <m/>
    <s v="Sea lice"/>
  </r>
  <r>
    <x v="2"/>
    <x v="4"/>
    <x v="20"/>
    <x v="17"/>
    <n v="247"/>
    <x v="0"/>
    <x v="1"/>
    <n v="115"/>
    <n v="28"/>
    <m/>
    <x v="0"/>
    <s v="N"/>
    <m/>
    <m/>
    <m/>
    <s v="SJ24m-PRS415"/>
    <m/>
    <m/>
    <m/>
    <m/>
    <m/>
    <m/>
    <m/>
    <m/>
    <m/>
    <m/>
    <m/>
    <s v="Scale loss"/>
  </r>
  <r>
    <x v="2"/>
    <x v="4"/>
    <x v="20"/>
    <x v="17"/>
    <n v="247"/>
    <x v="0"/>
    <x v="1"/>
    <n v="140"/>
    <n v="26"/>
    <m/>
    <x v="0"/>
    <s v="N"/>
    <m/>
    <m/>
    <m/>
    <s v="SJ24m-PRS417"/>
    <m/>
    <m/>
    <m/>
    <m/>
    <m/>
    <m/>
    <m/>
    <m/>
    <m/>
    <m/>
    <m/>
    <m/>
  </r>
  <r>
    <x v="2"/>
    <x v="4"/>
    <x v="20"/>
    <x v="17"/>
    <n v="247"/>
    <x v="0"/>
    <x v="1"/>
    <n v="212"/>
    <n v="40"/>
    <m/>
    <x v="0"/>
    <s v="N"/>
    <m/>
    <m/>
    <m/>
    <s v="SJ24m-PRS418"/>
    <m/>
    <m/>
    <m/>
    <m/>
    <m/>
    <m/>
    <m/>
    <m/>
    <m/>
    <m/>
    <m/>
    <s v="Scale loss, Sea lice"/>
  </r>
  <r>
    <x v="2"/>
    <x v="4"/>
    <x v="20"/>
    <x v="17"/>
    <n v="247"/>
    <x v="2"/>
    <x v="1"/>
    <n v="150"/>
    <n v="30"/>
    <m/>
    <x v="2"/>
    <m/>
    <m/>
    <m/>
    <m/>
    <s v="SJ24m-PRS419"/>
    <m/>
    <m/>
    <m/>
    <m/>
    <m/>
    <m/>
    <m/>
    <m/>
    <m/>
    <m/>
    <m/>
    <m/>
  </r>
  <r>
    <x v="2"/>
    <x v="4"/>
    <x v="20"/>
    <x v="17"/>
    <n v="247"/>
    <x v="2"/>
    <x v="1"/>
    <n v="133"/>
    <n v="28"/>
    <m/>
    <x v="0"/>
    <s v="N"/>
    <m/>
    <m/>
    <m/>
    <s v="SJ24m-PRS420"/>
    <m/>
    <m/>
    <m/>
    <m/>
    <m/>
    <m/>
    <m/>
    <m/>
    <m/>
    <m/>
    <m/>
    <s v="Sea lice"/>
  </r>
  <r>
    <x v="2"/>
    <x v="4"/>
    <x v="20"/>
    <x v="17"/>
    <n v="247"/>
    <x v="0"/>
    <x v="1"/>
    <n v="179"/>
    <n v="32"/>
    <m/>
    <x v="0"/>
    <s v="N"/>
    <m/>
    <m/>
    <m/>
    <s v="SJ24m-PRS422"/>
    <m/>
    <m/>
    <m/>
    <m/>
    <m/>
    <m/>
    <m/>
    <m/>
    <m/>
    <m/>
    <m/>
    <s v="Scale loss"/>
  </r>
  <r>
    <x v="2"/>
    <x v="4"/>
    <x v="20"/>
    <x v="17"/>
    <n v="247"/>
    <x v="0"/>
    <x v="1"/>
    <n v="200"/>
    <n v="39"/>
    <m/>
    <x v="0"/>
    <s v="N"/>
    <m/>
    <m/>
    <m/>
    <s v="SJ24m-PRS423"/>
    <m/>
    <m/>
    <m/>
    <m/>
    <m/>
    <m/>
    <m/>
    <m/>
    <m/>
    <m/>
    <m/>
    <m/>
  </r>
  <r>
    <x v="2"/>
    <x v="4"/>
    <x v="20"/>
    <x v="17"/>
    <n v="247"/>
    <x v="2"/>
    <x v="1"/>
    <n v="134"/>
    <n v="28"/>
    <m/>
    <x v="0"/>
    <s v="N"/>
    <m/>
    <m/>
    <m/>
    <s v="SJ24m-PRS424"/>
    <m/>
    <m/>
    <m/>
    <m/>
    <m/>
    <m/>
    <m/>
    <m/>
    <m/>
    <m/>
    <m/>
    <s v="White eye, Scale loss"/>
  </r>
  <r>
    <x v="2"/>
    <x v="4"/>
    <x v="20"/>
    <x v="17"/>
    <n v="247"/>
    <x v="2"/>
    <x v="1"/>
    <n v="130"/>
    <n v="28"/>
    <m/>
    <x v="0"/>
    <s v="N"/>
    <m/>
    <m/>
    <m/>
    <s v="SJ24m-PRS425"/>
    <m/>
    <m/>
    <m/>
    <m/>
    <m/>
    <m/>
    <m/>
    <m/>
    <m/>
    <m/>
    <m/>
    <s v="Scale loss"/>
  </r>
  <r>
    <x v="2"/>
    <x v="4"/>
    <x v="20"/>
    <x v="17"/>
    <n v="247"/>
    <x v="0"/>
    <x v="1"/>
    <n v="176"/>
    <n v="30"/>
    <m/>
    <x v="0"/>
    <s v="N"/>
    <m/>
    <m/>
    <m/>
    <s v="SJ24m-PRS426"/>
    <m/>
    <m/>
    <m/>
    <m/>
    <m/>
    <m/>
    <m/>
    <m/>
    <m/>
    <m/>
    <m/>
    <s v="Scale loss, White eye"/>
  </r>
  <r>
    <x v="2"/>
    <x v="4"/>
    <x v="21"/>
    <x v="17"/>
    <n v="247"/>
    <x v="6"/>
    <x v="4"/>
    <n v="151"/>
    <m/>
    <m/>
    <x v="0"/>
    <s v="N"/>
    <m/>
    <m/>
    <m/>
    <m/>
    <m/>
    <m/>
    <m/>
    <m/>
    <m/>
    <m/>
    <m/>
    <m/>
    <m/>
    <m/>
    <m/>
    <m/>
  </r>
  <r>
    <x v="2"/>
    <x v="4"/>
    <x v="21"/>
    <x v="17"/>
    <n v="247"/>
    <x v="6"/>
    <x v="4"/>
    <n v="146"/>
    <m/>
    <m/>
    <x v="0"/>
    <s v="N"/>
    <m/>
    <m/>
    <m/>
    <m/>
    <m/>
    <m/>
    <m/>
    <m/>
    <m/>
    <m/>
    <m/>
    <m/>
    <m/>
    <m/>
    <m/>
    <m/>
  </r>
  <r>
    <x v="2"/>
    <x v="4"/>
    <x v="21"/>
    <x v="17"/>
    <n v="247"/>
    <x v="6"/>
    <x v="4"/>
    <n v="127"/>
    <m/>
    <m/>
    <x v="0"/>
    <s v="N"/>
    <m/>
    <m/>
    <m/>
    <m/>
    <m/>
    <m/>
    <m/>
    <m/>
    <m/>
    <m/>
    <m/>
    <m/>
    <m/>
    <m/>
    <m/>
    <m/>
  </r>
  <r>
    <x v="2"/>
    <x v="4"/>
    <x v="21"/>
    <x v="17"/>
    <n v="247"/>
    <x v="9"/>
    <x v="4"/>
    <n v="173"/>
    <n v="29"/>
    <m/>
    <x v="0"/>
    <s v="N"/>
    <m/>
    <m/>
    <m/>
    <m/>
    <m/>
    <m/>
    <m/>
    <m/>
    <m/>
    <m/>
    <m/>
    <m/>
    <m/>
    <m/>
    <m/>
    <m/>
  </r>
  <r>
    <x v="2"/>
    <x v="4"/>
    <x v="21"/>
    <x v="17"/>
    <n v="247"/>
    <x v="6"/>
    <x v="4"/>
    <n v="138"/>
    <m/>
    <m/>
    <x v="0"/>
    <s v="N"/>
    <m/>
    <m/>
    <m/>
    <m/>
    <m/>
    <m/>
    <m/>
    <m/>
    <m/>
    <m/>
    <m/>
    <m/>
    <m/>
    <m/>
    <m/>
    <m/>
  </r>
  <r>
    <x v="2"/>
    <x v="4"/>
    <x v="21"/>
    <x v="17"/>
    <n v="247"/>
    <x v="9"/>
    <x v="4"/>
    <n v="161"/>
    <n v="27"/>
    <m/>
    <x v="0"/>
    <s v="N"/>
    <m/>
    <m/>
    <m/>
    <m/>
    <m/>
    <m/>
    <m/>
    <m/>
    <m/>
    <m/>
    <m/>
    <m/>
    <m/>
    <m/>
    <m/>
    <m/>
  </r>
  <r>
    <x v="2"/>
    <x v="4"/>
    <x v="21"/>
    <x v="17"/>
    <n v="247"/>
    <x v="9"/>
    <x v="4"/>
    <n v="157"/>
    <n v="27"/>
    <m/>
    <x v="0"/>
    <s v="N"/>
    <m/>
    <m/>
    <m/>
    <m/>
    <m/>
    <m/>
    <m/>
    <m/>
    <m/>
    <m/>
    <m/>
    <m/>
    <m/>
    <m/>
    <m/>
    <m/>
  </r>
  <r>
    <x v="2"/>
    <x v="4"/>
    <x v="21"/>
    <x v="17"/>
    <n v="247"/>
    <x v="9"/>
    <x v="4"/>
    <n v="166"/>
    <n v="28"/>
    <m/>
    <x v="0"/>
    <s v="N"/>
    <m/>
    <m/>
    <m/>
    <m/>
    <m/>
    <m/>
    <m/>
    <m/>
    <m/>
    <m/>
    <m/>
    <m/>
    <m/>
    <m/>
    <m/>
    <m/>
  </r>
  <r>
    <x v="2"/>
    <x v="4"/>
    <x v="21"/>
    <x v="17"/>
    <n v="247"/>
    <x v="0"/>
    <x v="1"/>
    <n v="162"/>
    <n v="28"/>
    <m/>
    <x v="0"/>
    <s v="N"/>
    <m/>
    <m/>
    <m/>
    <m/>
    <m/>
    <m/>
    <m/>
    <m/>
    <m/>
    <m/>
    <m/>
    <m/>
    <m/>
    <m/>
    <m/>
    <s v="White eye, Scale loss, Skin/fin erosion and rot"/>
  </r>
  <r>
    <x v="2"/>
    <x v="4"/>
    <x v="21"/>
    <x v="17"/>
    <n v="247"/>
    <x v="2"/>
    <x v="1"/>
    <n v="132"/>
    <n v="28"/>
    <m/>
    <x v="0"/>
    <s v="N"/>
    <m/>
    <m/>
    <m/>
    <s v="SJ24m-PRS428"/>
    <m/>
    <m/>
    <m/>
    <m/>
    <m/>
    <m/>
    <m/>
    <m/>
    <m/>
    <m/>
    <m/>
    <m/>
  </r>
  <r>
    <x v="2"/>
    <x v="4"/>
    <x v="21"/>
    <x v="17"/>
    <n v="247"/>
    <x v="0"/>
    <x v="1"/>
    <n v="176"/>
    <n v="32"/>
    <m/>
    <x v="0"/>
    <s v="N"/>
    <m/>
    <m/>
    <m/>
    <s v="SJ24m-PRS429"/>
    <m/>
    <m/>
    <m/>
    <m/>
    <m/>
    <m/>
    <m/>
    <m/>
    <m/>
    <m/>
    <m/>
    <m/>
  </r>
  <r>
    <x v="2"/>
    <x v="4"/>
    <x v="21"/>
    <x v="17"/>
    <n v="247"/>
    <x v="2"/>
    <x v="1"/>
    <n v="158"/>
    <n v="34"/>
    <m/>
    <x v="0"/>
    <s v="N"/>
    <m/>
    <m/>
    <m/>
    <s v="SJ24m-PRS430"/>
    <m/>
    <m/>
    <m/>
    <m/>
    <m/>
    <m/>
    <m/>
    <m/>
    <m/>
    <m/>
    <m/>
    <m/>
  </r>
  <r>
    <x v="2"/>
    <x v="4"/>
    <x v="21"/>
    <x v="17"/>
    <n v="247"/>
    <x v="0"/>
    <x v="1"/>
    <n v="160"/>
    <n v="28"/>
    <m/>
    <x v="0"/>
    <s v="N"/>
    <m/>
    <m/>
    <m/>
    <s v="SJ24m-PRS432"/>
    <m/>
    <m/>
    <m/>
    <m/>
    <m/>
    <m/>
    <m/>
    <m/>
    <m/>
    <m/>
    <m/>
    <s v="Sea lice, Scale loss"/>
  </r>
  <r>
    <x v="2"/>
    <x v="4"/>
    <x v="21"/>
    <x v="17"/>
    <n v="247"/>
    <x v="0"/>
    <x v="1"/>
    <n v="160"/>
    <n v="28"/>
    <m/>
    <x v="0"/>
    <s v="N"/>
    <m/>
    <m/>
    <m/>
    <s v="SJ24m-PRS433"/>
    <m/>
    <m/>
    <m/>
    <m/>
    <m/>
    <m/>
    <m/>
    <m/>
    <m/>
    <m/>
    <m/>
    <s v="Scale loss"/>
  </r>
  <r>
    <x v="2"/>
    <x v="4"/>
    <x v="21"/>
    <x v="17"/>
    <n v="247"/>
    <x v="2"/>
    <x v="1"/>
    <n v="137"/>
    <n v="28"/>
    <m/>
    <x v="0"/>
    <s v="N"/>
    <m/>
    <m/>
    <m/>
    <s v="SJ24m-PRS434"/>
    <m/>
    <m/>
    <m/>
    <m/>
    <m/>
    <m/>
    <m/>
    <m/>
    <m/>
    <m/>
    <m/>
    <s v="White eye"/>
  </r>
  <r>
    <x v="2"/>
    <x v="4"/>
    <x v="21"/>
    <x v="17"/>
    <n v="247"/>
    <x v="2"/>
    <x v="1"/>
    <n v="138"/>
    <n v="30"/>
    <m/>
    <x v="0"/>
    <s v="N"/>
    <m/>
    <m/>
    <m/>
    <s v="SJ24m-PRS435"/>
    <m/>
    <m/>
    <m/>
    <m/>
    <m/>
    <m/>
    <m/>
    <m/>
    <m/>
    <m/>
    <m/>
    <m/>
  </r>
  <r>
    <x v="2"/>
    <x v="4"/>
    <x v="21"/>
    <x v="17"/>
    <n v="247"/>
    <x v="2"/>
    <x v="1"/>
    <n v="131"/>
    <n v="28"/>
    <m/>
    <x v="0"/>
    <s v="N"/>
    <m/>
    <m/>
    <m/>
    <s v="SJ24m-PRS437"/>
    <m/>
    <m/>
    <m/>
    <m/>
    <m/>
    <m/>
    <m/>
    <m/>
    <m/>
    <m/>
    <m/>
    <m/>
  </r>
  <r>
    <x v="2"/>
    <x v="4"/>
    <x v="21"/>
    <x v="17"/>
    <n v="247"/>
    <x v="2"/>
    <x v="1"/>
    <n v="138"/>
    <n v="29"/>
    <m/>
    <x v="0"/>
    <s v="N"/>
    <m/>
    <m/>
    <m/>
    <s v="SJ24m-PRS438"/>
    <m/>
    <m/>
    <m/>
    <m/>
    <m/>
    <m/>
    <m/>
    <m/>
    <m/>
    <m/>
    <m/>
    <m/>
  </r>
  <r>
    <x v="2"/>
    <x v="4"/>
    <x v="21"/>
    <x v="17"/>
    <n v="247"/>
    <x v="0"/>
    <x v="1"/>
    <n v="156"/>
    <n v="24"/>
    <m/>
    <x v="0"/>
    <s v="N"/>
    <m/>
    <m/>
    <m/>
    <s v="SJ24m-PRS439"/>
    <m/>
    <m/>
    <m/>
    <m/>
    <m/>
    <m/>
    <m/>
    <m/>
    <m/>
    <m/>
    <m/>
    <s v="Sea lice"/>
  </r>
  <r>
    <x v="2"/>
    <x v="4"/>
    <x v="21"/>
    <x v="17"/>
    <n v="247"/>
    <x v="2"/>
    <x v="1"/>
    <n v="134"/>
    <n v="26"/>
    <m/>
    <x v="0"/>
    <s v="N"/>
    <m/>
    <m/>
    <m/>
    <s v="SJ24m-PRS441"/>
    <m/>
    <m/>
    <m/>
    <m/>
    <m/>
    <m/>
    <m/>
    <m/>
    <m/>
    <m/>
    <m/>
    <s v="White eye"/>
  </r>
  <r>
    <x v="2"/>
    <x v="4"/>
    <x v="21"/>
    <x v="17"/>
    <n v="247"/>
    <x v="0"/>
    <x v="1"/>
    <n v="170"/>
    <n v="31"/>
    <m/>
    <x v="0"/>
    <s v="N"/>
    <m/>
    <m/>
    <m/>
    <s v="SJ24m-PRS442"/>
    <m/>
    <m/>
    <m/>
    <m/>
    <m/>
    <m/>
    <m/>
    <m/>
    <m/>
    <m/>
    <m/>
    <s v="Scale loss, White eye, Skin/fin erosion and rot"/>
  </r>
  <r>
    <x v="2"/>
    <x v="4"/>
    <x v="21"/>
    <x v="17"/>
    <n v="247"/>
    <x v="2"/>
    <x v="1"/>
    <n v="143"/>
    <n v="30"/>
    <m/>
    <x v="0"/>
    <s v="N"/>
    <m/>
    <m/>
    <m/>
    <s v="SJ24m-PRS443"/>
    <m/>
    <m/>
    <m/>
    <m/>
    <m/>
    <m/>
    <m/>
    <m/>
    <m/>
    <m/>
    <m/>
    <s v="White eye"/>
  </r>
  <r>
    <x v="2"/>
    <x v="4"/>
    <x v="21"/>
    <x v="17"/>
    <n v="247"/>
    <x v="0"/>
    <x v="1"/>
    <n v="158"/>
    <n v="26"/>
    <m/>
    <x v="0"/>
    <s v="N"/>
    <m/>
    <m/>
    <m/>
    <s v="SJ24m-PRS444"/>
    <m/>
    <m/>
    <m/>
    <m/>
    <m/>
    <m/>
    <m/>
    <m/>
    <m/>
    <m/>
    <m/>
    <s v="Sea lice, White eye"/>
  </r>
  <r>
    <x v="2"/>
    <x v="4"/>
    <x v="21"/>
    <x v="17"/>
    <n v="247"/>
    <x v="2"/>
    <x v="1"/>
    <n v="138"/>
    <n v="29"/>
    <m/>
    <x v="0"/>
    <s v="N"/>
    <m/>
    <m/>
    <m/>
    <s v="SJ24m-PRS446"/>
    <m/>
    <m/>
    <m/>
    <m/>
    <m/>
    <m/>
    <m/>
    <m/>
    <m/>
    <m/>
    <m/>
    <s v="Sea lice"/>
  </r>
  <r>
    <x v="2"/>
    <x v="4"/>
    <x v="21"/>
    <x v="17"/>
    <n v="247"/>
    <x v="0"/>
    <x v="1"/>
    <n v="158"/>
    <n v="27"/>
    <m/>
    <x v="0"/>
    <s v="N"/>
    <m/>
    <m/>
    <m/>
    <s v="SJ24m-PRS447"/>
    <m/>
    <m/>
    <m/>
    <m/>
    <m/>
    <m/>
    <m/>
    <m/>
    <m/>
    <m/>
    <m/>
    <s v="Sea lice, Scale loss"/>
  </r>
  <r>
    <x v="2"/>
    <x v="4"/>
    <x v="21"/>
    <x v="17"/>
    <n v="247"/>
    <x v="0"/>
    <x v="1"/>
    <n v="144"/>
    <n v="25"/>
    <m/>
    <x v="0"/>
    <s v="N"/>
    <m/>
    <m/>
    <m/>
    <s v="SJ24m-PRS448"/>
    <m/>
    <m/>
    <m/>
    <m/>
    <m/>
    <m/>
    <m/>
    <m/>
    <m/>
    <m/>
    <m/>
    <s v="Sea lice, Scale loss"/>
  </r>
  <r>
    <x v="2"/>
    <x v="4"/>
    <x v="21"/>
    <x v="17"/>
    <n v="247"/>
    <x v="2"/>
    <x v="1"/>
    <n v="143"/>
    <n v="30"/>
    <m/>
    <x v="0"/>
    <s v="N"/>
    <m/>
    <m/>
    <m/>
    <s v="SJ24m-PRS449"/>
    <m/>
    <m/>
    <m/>
    <m/>
    <m/>
    <m/>
    <m/>
    <m/>
    <m/>
    <m/>
    <m/>
    <m/>
  </r>
  <r>
    <x v="2"/>
    <x v="4"/>
    <x v="22"/>
    <x v="17"/>
    <n v="247"/>
    <x v="9"/>
    <x v="4"/>
    <n v="175"/>
    <n v="32"/>
    <m/>
    <x v="3"/>
    <m/>
    <m/>
    <m/>
    <m/>
    <m/>
    <m/>
    <m/>
    <m/>
    <m/>
    <m/>
    <m/>
    <m/>
    <m/>
    <m/>
    <m/>
    <m/>
    <m/>
  </r>
  <r>
    <x v="2"/>
    <x v="4"/>
    <x v="22"/>
    <x v="17"/>
    <n v="247"/>
    <x v="6"/>
    <x v="4"/>
    <n v="96"/>
    <n v="16"/>
    <m/>
    <x v="3"/>
    <m/>
    <m/>
    <m/>
    <m/>
    <m/>
    <m/>
    <m/>
    <m/>
    <m/>
    <m/>
    <m/>
    <m/>
    <m/>
    <m/>
    <m/>
    <m/>
    <m/>
  </r>
  <r>
    <x v="2"/>
    <x v="4"/>
    <x v="22"/>
    <x v="17"/>
    <n v="247"/>
    <x v="6"/>
    <x v="4"/>
    <n v="99"/>
    <n v="18"/>
    <m/>
    <x v="3"/>
    <m/>
    <m/>
    <m/>
    <m/>
    <m/>
    <m/>
    <m/>
    <m/>
    <m/>
    <m/>
    <m/>
    <m/>
    <m/>
    <m/>
    <m/>
    <m/>
    <m/>
  </r>
  <r>
    <x v="2"/>
    <x v="4"/>
    <x v="22"/>
    <x v="17"/>
    <n v="247"/>
    <x v="6"/>
    <x v="4"/>
    <n v="96"/>
    <n v="19"/>
    <m/>
    <x v="3"/>
    <m/>
    <m/>
    <m/>
    <m/>
    <m/>
    <m/>
    <m/>
    <m/>
    <m/>
    <m/>
    <m/>
    <m/>
    <m/>
    <m/>
    <m/>
    <m/>
    <m/>
  </r>
  <r>
    <x v="2"/>
    <x v="4"/>
    <x v="22"/>
    <x v="17"/>
    <n v="247"/>
    <x v="6"/>
    <x v="4"/>
    <n v="98"/>
    <n v="20"/>
    <m/>
    <x v="3"/>
    <m/>
    <m/>
    <m/>
    <m/>
    <m/>
    <m/>
    <m/>
    <m/>
    <m/>
    <m/>
    <m/>
    <m/>
    <m/>
    <m/>
    <m/>
    <m/>
    <m/>
  </r>
  <r>
    <x v="2"/>
    <x v="4"/>
    <x v="22"/>
    <x v="17"/>
    <n v="247"/>
    <x v="6"/>
    <x v="4"/>
    <n v="86"/>
    <n v="16"/>
    <m/>
    <x v="3"/>
    <m/>
    <m/>
    <m/>
    <m/>
    <m/>
    <m/>
    <m/>
    <m/>
    <m/>
    <m/>
    <m/>
    <m/>
    <m/>
    <m/>
    <m/>
    <m/>
    <m/>
  </r>
  <r>
    <x v="2"/>
    <x v="4"/>
    <x v="22"/>
    <x v="17"/>
    <n v="247"/>
    <x v="6"/>
    <x v="4"/>
    <n v="96"/>
    <n v="18"/>
    <m/>
    <x v="3"/>
    <m/>
    <m/>
    <m/>
    <m/>
    <m/>
    <m/>
    <m/>
    <m/>
    <m/>
    <m/>
    <m/>
    <m/>
    <m/>
    <m/>
    <m/>
    <m/>
    <m/>
  </r>
  <r>
    <x v="2"/>
    <x v="4"/>
    <x v="22"/>
    <x v="17"/>
    <n v="247"/>
    <x v="6"/>
    <x v="4"/>
    <n v="95"/>
    <n v="16"/>
    <m/>
    <x v="3"/>
    <m/>
    <m/>
    <m/>
    <m/>
    <m/>
    <m/>
    <m/>
    <m/>
    <m/>
    <m/>
    <m/>
    <m/>
    <m/>
    <m/>
    <m/>
    <m/>
    <m/>
  </r>
  <r>
    <x v="2"/>
    <x v="4"/>
    <x v="22"/>
    <x v="17"/>
    <n v="247"/>
    <x v="6"/>
    <x v="4"/>
    <n v="82"/>
    <n v="14"/>
    <m/>
    <x v="3"/>
    <m/>
    <m/>
    <m/>
    <m/>
    <m/>
    <m/>
    <m/>
    <m/>
    <m/>
    <m/>
    <m/>
    <m/>
    <m/>
    <m/>
    <m/>
    <m/>
    <m/>
  </r>
  <r>
    <x v="2"/>
    <x v="4"/>
    <x v="22"/>
    <x v="17"/>
    <n v="247"/>
    <x v="6"/>
    <x v="4"/>
    <n v="81"/>
    <n v="15"/>
    <m/>
    <x v="3"/>
    <m/>
    <m/>
    <m/>
    <m/>
    <m/>
    <m/>
    <m/>
    <m/>
    <m/>
    <m/>
    <m/>
    <m/>
    <m/>
    <m/>
    <m/>
    <m/>
    <m/>
  </r>
  <r>
    <x v="2"/>
    <x v="4"/>
    <x v="22"/>
    <x v="17"/>
    <n v="247"/>
    <x v="6"/>
    <x v="4"/>
    <n v="89"/>
    <n v="17"/>
    <m/>
    <x v="3"/>
    <m/>
    <m/>
    <m/>
    <m/>
    <m/>
    <m/>
    <m/>
    <m/>
    <m/>
    <m/>
    <m/>
    <m/>
    <m/>
    <m/>
    <m/>
    <m/>
    <m/>
  </r>
  <r>
    <x v="2"/>
    <x v="4"/>
    <x v="22"/>
    <x v="17"/>
    <n v="247"/>
    <x v="6"/>
    <x v="4"/>
    <n v="93"/>
    <n v="19"/>
    <m/>
    <x v="3"/>
    <m/>
    <m/>
    <m/>
    <m/>
    <m/>
    <m/>
    <m/>
    <m/>
    <m/>
    <m/>
    <m/>
    <m/>
    <m/>
    <m/>
    <m/>
    <m/>
    <m/>
  </r>
  <r>
    <x v="2"/>
    <x v="4"/>
    <x v="22"/>
    <x v="17"/>
    <n v="247"/>
    <x v="6"/>
    <x v="4"/>
    <n v="84"/>
    <n v="18"/>
    <m/>
    <x v="3"/>
    <m/>
    <m/>
    <m/>
    <m/>
    <m/>
    <m/>
    <m/>
    <m/>
    <m/>
    <m/>
    <m/>
    <m/>
    <m/>
    <m/>
    <m/>
    <m/>
    <m/>
  </r>
  <r>
    <x v="2"/>
    <x v="4"/>
    <x v="22"/>
    <x v="17"/>
    <n v="247"/>
    <x v="6"/>
    <x v="4"/>
    <n v="95"/>
    <n v="17"/>
    <m/>
    <x v="3"/>
    <m/>
    <m/>
    <m/>
    <m/>
    <m/>
    <m/>
    <m/>
    <m/>
    <m/>
    <m/>
    <m/>
    <m/>
    <m/>
    <m/>
    <m/>
    <m/>
    <m/>
  </r>
  <r>
    <x v="2"/>
    <x v="4"/>
    <x v="22"/>
    <x v="17"/>
    <n v="247"/>
    <x v="6"/>
    <x v="4"/>
    <n v="99"/>
    <n v="18"/>
    <m/>
    <x v="3"/>
    <m/>
    <m/>
    <m/>
    <m/>
    <m/>
    <m/>
    <m/>
    <m/>
    <m/>
    <m/>
    <m/>
    <m/>
    <m/>
    <m/>
    <m/>
    <m/>
    <m/>
  </r>
  <r>
    <x v="2"/>
    <x v="4"/>
    <x v="22"/>
    <x v="17"/>
    <n v="247"/>
    <x v="6"/>
    <x v="4"/>
    <n v="93"/>
    <n v="17"/>
    <m/>
    <x v="3"/>
    <m/>
    <m/>
    <m/>
    <m/>
    <m/>
    <m/>
    <m/>
    <m/>
    <m/>
    <m/>
    <m/>
    <m/>
    <m/>
    <m/>
    <m/>
    <m/>
    <m/>
  </r>
  <r>
    <x v="2"/>
    <x v="4"/>
    <x v="22"/>
    <x v="17"/>
    <n v="247"/>
    <x v="6"/>
    <x v="4"/>
    <n v="91"/>
    <n v="16"/>
    <m/>
    <x v="3"/>
    <m/>
    <m/>
    <m/>
    <m/>
    <m/>
    <m/>
    <m/>
    <m/>
    <m/>
    <m/>
    <m/>
    <m/>
    <m/>
    <m/>
    <m/>
    <m/>
    <m/>
  </r>
  <r>
    <x v="2"/>
    <x v="4"/>
    <x v="22"/>
    <x v="17"/>
    <n v="247"/>
    <x v="6"/>
    <x v="4"/>
    <n v="99"/>
    <n v="17"/>
    <m/>
    <x v="3"/>
    <m/>
    <m/>
    <m/>
    <m/>
    <m/>
    <m/>
    <m/>
    <m/>
    <m/>
    <m/>
    <m/>
    <m/>
    <m/>
    <m/>
    <m/>
    <m/>
    <m/>
  </r>
  <r>
    <x v="2"/>
    <x v="4"/>
    <x v="22"/>
    <x v="17"/>
    <n v="247"/>
    <x v="6"/>
    <x v="4"/>
    <n v="95"/>
    <n v="18"/>
    <m/>
    <x v="3"/>
    <m/>
    <m/>
    <m/>
    <m/>
    <m/>
    <m/>
    <m/>
    <m/>
    <m/>
    <m/>
    <m/>
    <m/>
    <m/>
    <m/>
    <m/>
    <m/>
    <m/>
  </r>
  <r>
    <x v="2"/>
    <x v="4"/>
    <x v="22"/>
    <x v="17"/>
    <n v="247"/>
    <x v="2"/>
    <x v="1"/>
    <n v="186"/>
    <n v="44"/>
    <m/>
    <x v="0"/>
    <s v="N"/>
    <m/>
    <m/>
    <m/>
    <s v="SJ24m-PRS452"/>
    <m/>
    <m/>
    <m/>
    <m/>
    <m/>
    <m/>
    <m/>
    <m/>
    <m/>
    <m/>
    <m/>
    <s v="Scale loss, Sea lice"/>
  </r>
  <r>
    <x v="2"/>
    <x v="4"/>
    <x v="22"/>
    <x v="17"/>
    <n v="247"/>
    <x v="2"/>
    <x v="1"/>
    <n v="194"/>
    <n v="44"/>
    <m/>
    <x v="0"/>
    <s v="N"/>
    <m/>
    <m/>
    <m/>
    <s v="SJ24m-PRS453"/>
    <m/>
    <m/>
    <m/>
    <m/>
    <m/>
    <m/>
    <m/>
    <m/>
    <m/>
    <m/>
    <m/>
    <s v="Scale loss"/>
  </r>
  <r>
    <x v="2"/>
    <x v="4"/>
    <x v="22"/>
    <x v="17"/>
    <n v="247"/>
    <x v="0"/>
    <x v="1"/>
    <n v="197"/>
    <n v="40"/>
    <m/>
    <x v="0"/>
    <s v="N"/>
    <m/>
    <m/>
    <m/>
    <s v="SJ24m-PRS454"/>
    <m/>
    <m/>
    <m/>
    <m/>
    <m/>
    <m/>
    <m/>
    <m/>
    <m/>
    <m/>
    <m/>
    <s v="Scale loss, Skin/fin erosion and rot"/>
  </r>
  <r>
    <x v="2"/>
    <x v="4"/>
    <x v="22"/>
    <x v="17"/>
    <n v="247"/>
    <x v="2"/>
    <x v="1"/>
    <n v="145"/>
    <n v="30"/>
    <m/>
    <x v="0"/>
    <s v="N"/>
    <m/>
    <m/>
    <m/>
    <s v="SJ24m-PRS456"/>
    <m/>
    <m/>
    <m/>
    <m/>
    <m/>
    <m/>
    <m/>
    <m/>
    <m/>
    <m/>
    <m/>
    <m/>
  </r>
  <r>
    <x v="2"/>
    <x v="4"/>
    <x v="22"/>
    <x v="17"/>
    <n v="247"/>
    <x v="2"/>
    <x v="1"/>
    <n v="193"/>
    <n v="43"/>
    <m/>
    <x v="0"/>
    <s v="N"/>
    <m/>
    <m/>
    <m/>
    <s v="SJ24m-PRS457"/>
    <m/>
    <m/>
    <m/>
    <m/>
    <m/>
    <m/>
    <m/>
    <m/>
    <m/>
    <m/>
    <m/>
    <m/>
  </r>
  <r>
    <x v="2"/>
    <x v="4"/>
    <x v="146"/>
    <x v="17"/>
    <n v="247"/>
    <x v="2"/>
    <x v="1"/>
    <n v="207"/>
    <n v="50"/>
    <m/>
    <x v="2"/>
    <s v="U"/>
    <m/>
    <m/>
    <m/>
    <s v="SJ24m-PRS459"/>
    <m/>
    <m/>
    <m/>
    <m/>
    <m/>
    <m/>
    <m/>
    <m/>
    <m/>
    <m/>
    <m/>
    <s v="sea lice"/>
  </r>
  <r>
    <x v="2"/>
    <x v="4"/>
    <x v="147"/>
    <x v="17"/>
    <n v="247"/>
    <x v="9"/>
    <x v="4"/>
    <n v="166"/>
    <m/>
    <m/>
    <x v="0"/>
    <s v="N"/>
    <m/>
    <m/>
    <m/>
    <m/>
    <m/>
    <m/>
    <m/>
    <m/>
    <m/>
    <m/>
    <m/>
    <m/>
    <m/>
    <m/>
    <m/>
    <m/>
  </r>
  <r>
    <x v="2"/>
    <x v="4"/>
    <x v="147"/>
    <x v="17"/>
    <n v="247"/>
    <x v="9"/>
    <x v="4"/>
    <n v="123"/>
    <n v="20"/>
    <m/>
    <x v="0"/>
    <s v="N"/>
    <m/>
    <m/>
    <m/>
    <m/>
    <m/>
    <m/>
    <m/>
    <m/>
    <m/>
    <m/>
    <m/>
    <m/>
    <m/>
    <m/>
    <m/>
    <m/>
  </r>
  <r>
    <x v="2"/>
    <x v="4"/>
    <x v="147"/>
    <x v="17"/>
    <n v="247"/>
    <x v="9"/>
    <x v="4"/>
    <n v="121"/>
    <n v="18"/>
    <m/>
    <x v="0"/>
    <s v="N"/>
    <m/>
    <m/>
    <m/>
    <m/>
    <m/>
    <m/>
    <m/>
    <m/>
    <m/>
    <m/>
    <m/>
    <m/>
    <m/>
    <m/>
    <m/>
    <m/>
  </r>
  <r>
    <x v="2"/>
    <x v="4"/>
    <x v="147"/>
    <x v="17"/>
    <n v="247"/>
    <x v="9"/>
    <x v="4"/>
    <n v="120"/>
    <n v="19"/>
    <m/>
    <x v="0"/>
    <s v="N"/>
    <m/>
    <m/>
    <m/>
    <m/>
    <m/>
    <m/>
    <m/>
    <m/>
    <m/>
    <m/>
    <m/>
    <m/>
    <m/>
    <m/>
    <m/>
    <m/>
  </r>
  <r>
    <x v="2"/>
    <x v="4"/>
    <x v="147"/>
    <x v="17"/>
    <n v="247"/>
    <x v="9"/>
    <x v="4"/>
    <n v="122"/>
    <n v="19"/>
    <m/>
    <x v="0"/>
    <s v="N"/>
    <m/>
    <m/>
    <m/>
    <m/>
    <m/>
    <m/>
    <m/>
    <m/>
    <m/>
    <m/>
    <m/>
    <m/>
    <m/>
    <m/>
    <m/>
    <m/>
  </r>
  <r>
    <x v="2"/>
    <x v="4"/>
    <x v="147"/>
    <x v="17"/>
    <n v="247"/>
    <x v="9"/>
    <x v="4"/>
    <n v="112"/>
    <n v="17"/>
    <m/>
    <x v="0"/>
    <s v="N"/>
    <m/>
    <m/>
    <m/>
    <m/>
    <m/>
    <m/>
    <m/>
    <m/>
    <m/>
    <m/>
    <m/>
    <m/>
    <m/>
    <m/>
    <m/>
    <m/>
  </r>
  <r>
    <x v="2"/>
    <x v="4"/>
    <x v="147"/>
    <x v="17"/>
    <n v="247"/>
    <x v="9"/>
    <x v="4"/>
    <n v="99"/>
    <n v="15"/>
    <m/>
    <x v="0"/>
    <s v="N"/>
    <m/>
    <m/>
    <m/>
    <m/>
    <m/>
    <m/>
    <m/>
    <m/>
    <m/>
    <m/>
    <m/>
    <m/>
    <m/>
    <m/>
    <m/>
    <m/>
  </r>
  <r>
    <x v="2"/>
    <x v="4"/>
    <x v="147"/>
    <x v="17"/>
    <n v="247"/>
    <x v="9"/>
    <x v="4"/>
    <n v="111"/>
    <n v="18"/>
    <m/>
    <x v="0"/>
    <s v="N"/>
    <m/>
    <m/>
    <m/>
    <m/>
    <m/>
    <m/>
    <m/>
    <m/>
    <m/>
    <m/>
    <m/>
    <m/>
    <m/>
    <m/>
    <m/>
    <m/>
  </r>
  <r>
    <x v="2"/>
    <x v="4"/>
    <x v="147"/>
    <x v="17"/>
    <n v="247"/>
    <x v="9"/>
    <x v="4"/>
    <n v="119"/>
    <n v="19"/>
    <m/>
    <x v="0"/>
    <s v="N"/>
    <m/>
    <m/>
    <m/>
    <m/>
    <m/>
    <m/>
    <m/>
    <m/>
    <m/>
    <m/>
    <m/>
    <m/>
    <m/>
    <m/>
    <m/>
    <m/>
  </r>
  <r>
    <x v="2"/>
    <x v="4"/>
    <x v="147"/>
    <x v="17"/>
    <n v="247"/>
    <x v="9"/>
    <x v="4"/>
    <n v="104"/>
    <n v="14"/>
    <m/>
    <x v="0"/>
    <s v="N"/>
    <m/>
    <m/>
    <m/>
    <m/>
    <m/>
    <m/>
    <m/>
    <m/>
    <m/>
    <m/>
    <m/>
    <m/>
    <m/>
    <m/>
    <m/>
    <m/>
  </r>
  <r>
    <x v="2"/>
    <x v="4"/>
    <x v="147"/>
    <x v="17"/>
    <n v="247"/>
    <x v="9"/>
    <x v="4"/>
    <n v="123"/>
    <n v="20"/>
    <m/>
    <x v="0"/>
    <s v="N"/>
    <m/>
    <m/>
    <m/>
    <m/>
    <m/>
    <m/>
    <m/>
    <m/>
    <m/>
    <m/>
    <m/>
    <m/>
    <m/>
    <m/>
    <m/>
    <m/>
  </r>
  <r>
    <x v="2"/>
    <x v="4"/>
    <x v="147"/>
    <x v="17"/>
    <n v="247"/>
    <x v="9"/>
    <x v="4"/>
    <n v="114"/>
    <n v="17"/>
    <m/>
    <x v="0"/>
    <s v="N"/>
    <m/>
    <m/>
    <m/>
    <m/>
    <m/>
    <m/>
    <m/>
    <m/>
    <m/>
    <m/>
    <m/>
    <m/>
    <m/>
    <m/>
    <m/>
    <m/>
  </r>
  <r>
    <x v="2"/>
    <x v="4"/>
    <x v="147"/>
    <x v="17"/>
    <n v="247"/>
    <x v="9"/>
    <x v="4"/>
    <n v="124"/>
    <n v="21"/>
    <m/>
    <x v="0"/>
    <s v="N"/>
    <m/>
    <m/>
    <m/>
    <m/>
    <m/>
    <m/>
    <m/>
    <m/>
    <m/>
    <m/>
    <m/>
    <m/>
    <m/>
    <m/>
    <m/>
    <m/>
  </r>
  <r>
    <x v="2"/>
    <x v="4"/>
    <x v="147"/>
    <x v="17"/>
    <n v="247"/>
    <x v="2"/>
    <x v="1"/>
    <n v="127"/>
    <n v="37"/>
    <m/>
    <x v="0"/>
    <s v="N"/>
    <m/>
    <m/>
    <m/>
    <s v="SJ24m-PRS460"/>
    <m/>
    <m/>
    <m/>
    <m/>
    <m/>
    <m/>
    <m/>
    <m/>
    <m/>
    <m/>
    <m/>
    <m/>
  </r>
  <r>
    <x v="2"/>
    <x v="4"/>
    <x v="23"/>
    <x v="17"/>
    <n v="247"/>
    <x v="2"/>
    <x v="1"/>
    <n v="211"/>
    <n v="49"/>
    <m/>
    <x v="2"/>
    <s v="U"/>
    <m/>
    <m/>
    <m/>
    <s v="SJ24m-PRS462"/>
    <m/>
    <m/>
    <m/>
    <m/>
    <m/>
    <m/>
    <m/>
    <m/>
    <m/>
    <m/>
    <m/>
    <s v="Skin/fin erosion and rot"/>
  </r>
  <r>
    <x v="0"/>
    <x v="1"/>
    <x v="143"/>
    <x v="14"/>
    <n v="153"/>
    <x v="2"/>
    <x v="0"/>
    <n v="70"/>
    <n v="17"/>
    <n v="4.21"/>
    <x v="2"/>
    <m/>
    <s v="Y"/>
    <s v="SJLP047"/>
    <m/>
    <m/>
    <s v="Y"/>
    <s v="N"/>
    <s v="N"/>
    <s v="N"/>
    <s v="N"/>
    <s v="N"/>
    <s v="N"/>
    <s v="N"/>
    <s v="N"/>
    <s v="N"/>
    <m/>
    <s v="from hatchery net pens in fairy lake/san juan confluence right before release"/>
  </r>
  <r>
    <x v="0"/>
    <x v="1"/>
    <x v="143"/>
    <x v="14"/>
    <n v="153"/>
    <x v="2"/>
    <x v="0"/>
    <n v="69"/>
    <n v="17"/>
    <n v="3.97"/>
    <x v="2"/>
    <m/>
    <s v="Y"/>
    <s v="SJLP048"/>
    <m/>
    <m/>
    <s v="Y"/>
    <s v="N"/>
    <s v="N"/>
    <s v="N"/>
    <s v="N"/>
    <s v="N"/>
    <s v="N"/>
    <s v="N"/>
    <s v="N"/>
    <s v="N"/>
    <m/>
    <s v="from hatchery net pens in fairy lake/san juan confluence right before release"/>
  </r>
  <r>
    <x v="0"/>
    <x v="1"/>
    <x v="143"/>
    <x v="14"/>
    <n v="153"/>
    <x v="2"/>
    <x v="0"/>
    <n v="70"/>
    <n v="17"/>
    <n v="4.04"/>
    <x v="2"/>
    <m/>
    <s v="Y"/>
    <s v="SJLP049"/>
    <m/>
    <m/>
    <s v="Y"/>
    <s v="N"/>
    <s v="N"/>
    <s v="N"/>
    <s v="N"/>
    <s v="N"/>
    <s v="N"/>
    <s v="N"/>
    <s v="N"/>
    <s v="N"/>
    <m/>
    <s v="from hatchery net pens in fairy lake/san juan confluence right before release"/>
  </r>
  <r>
    <x v="0"/>
    <x v="1"/>
    <x v="143"/>
    <x v="14"/>
    <n v="153"/>
    <x v="2"/>
    <x v="0"/>
    <n v="70"/>
    <n v="16"/>
    <n v="4.17"/>
    <x v="2"/>
    <m/>
    <s v="Y"/>
    <s v="SJLP050"/>
    <m/>
    <m/>
    <s v="Y"/>
    <s v="N"/>
    <s v="N"/>
    <s v="N"/>
    <s v="N"/>
    <s v="N"/>
    <s v="N"/>
    <s v="N"/>
    <s v="N"/>
    <s v="N"/>
    <m/>
    <s v="from hatchery net pens in fairy lake/san juan confluence right before release"/>
  </r>
  <r>
    <x v="0"/>
    <x v="1"/>
    <x v="143"/>
    <x v="14"/>
    <n v="153"/>
    <x v="2"/>
    <x v="0"/>
    <n v="76"/>
    <n v="19"/>
    <n v="4.8499999999999996"/>
    <x v="2"/>
    <m/>
    <s v="Y"/>
    <s v="SJLP051"/>
    <m/>
    <m/>
    <s v="Y"/>
    <s v="N"/>
    <s v="N"/>
    <s v="N"/>
    <s v="N"/>
    <s v="N"/>
    <s v="N"/>
    <s v="N"/>
    <s v="N"/>
    <s v="N"/>
    <m/>
    <s v="from hatchery net pens in fairy lake/san juan confluence right before release"/>
  </r>
  <r>
    <x v="0"/>
    <x v="1"/>
    <x v="143"/>
    <x v="14"/>
    <n v="153"/>
    <x v="2"/>
    <x v="0"/>
    <n v="74"/>
    <n v="18"/>
    <n v="4.97"/>
    <x v="2"/>
    <m/>
    <s v="Y"/>
    <s v="SJLP052"/>
    <m/>
    <m/>
    <s v="Y"/>
    <s v="N"/>
    <s v="N"/>
    <s v="N"/>
    <s v="N"/>
    <s v="N"/>
    <s v="N"/>
    <s v="N"/>
    <s v="N"/>
    <s v="N"/>
    <m/>
    <s v="from hatchery net pens in fairy lake/san juan confluence right before release"/>
  </r>
  <r>
    <x v="0"/>
    <x v="1"/>
    <x v="143"/>
    <x v="14"/>
    <n v="153"/>
    <x v="2"/>
    <x v="0"/>
    <n v="74"/>
    <n v="17"/>
    <n v="4.63"/>
    <x v="2"/>
    <m/>
    <s v="Y"/>
    <s v="SJLP053"/>
    <m/>
    <m/>
    <s v="Y"/>
    <s v="N"/>
    <s v="N"/>
    <s v="N"/>
    <s v="N"/>
    <s v="N"/>
    <s v="N"/>
    <s v="N"/>
    <s v="N"/>
    <s v="N"/>
    <m/>
    <s v="from hatchery net pens in fairy lake/san juan confluence right before release"/>
  </r>
  <r>
    <x v="0"/>
    <x v="1"/>
    <x v="143"/>
    <x v="14"/>
    <n v="153"/>
    <x v="2"/>
    <x v="0"/>
    <n v="69"/>
    <n v="16"/>
    <n v="3.92"/>
    <x v="2"/>
    <m/>
    <s v="Y"/>
    <s v="SJLP054"/>
    <m/>
    <m/>
    <s v="Y"/>
    <s v="N"/>
    <s v="N"/>
    <s v="N"/>
    <s v="N"/>
    <s v="N"/>
    <s v="N"/>
    <s v="N"/>
    <s v="N"/>
    <s v="N"/>
    <m/>
    <s v="from hatchery net pens in fairy lake/san juan confluence right before release"/>
  </r>
  <r>
    <x v="0"/>
    <x v="1"/>
    <x v="143"/>
    <x v="14"/>
    <n v="153"/>
    <x v="2"/>
    <x v="0"/>
    <n v="73"/>
    <n v="17"/>
    <n v="4.3899999999999997"/>
    <x v="2"/>
    <m/>
    <s v="Y"/>
    <s v="SJLP055"/>
    <m/>
    <m/>
    <s v="Y"/>
    <s v="N"/>
    <s v="N"/>
    <s v="N"/>
    <s v="N"/>
    <s v="N"/>
    <s v="N"/>
    <s v="N"/>
    <s v="N"/>
    <s v="N"/>
    <m/>
    <s v="from hatchery net pens in fairy lake/san juan confluence right before release"/>
  </r>
  <r>
    <x v="0"/>
    <x v="1"/>
    <x v="143"/>
    <x v="14"/>
    <n v="153"/>
    <x v="2"/>
    <x v="0"/>
    <n v="69"/>
    <n v="17"/>
    <n v="4.1399999999999997"/>
    <x v="2"/>
    <m/>
    <s v="Y"/>
    <s v="SJLP056"/>
    <m/>
    <m/>
    <s v="Y"/>
    <s v="N"/>
    <s v="N"/>
    <s v="N"/>
    <s v="N"/>
    <s v="N"/>
    <s v="N"/>
    <s v="N"/>
    <s v="N"/>
    <s v="N"/>
    <m/>
    <s v="from hatchery net pens in fairy lake/san juan confluence right before release"/>
  </r>
  <r>
    <x v="0"/>
    <x v="1"/>
    <x v="143"/>
    <x v="14"/>
    <n v="153"/>
    <x v="2"/>
    <x v="0"/>
    <n v="69"/>
    <n v="16"/>
    <n v="4.01"/>
    <x v="2"/>
    <m/>
    <s v="Y"/>
    <s v="SJLP057"/>
    <m/>
    <m/>
    <s v="Y"/>
    <s v="N"/>
    <s v="N"/>
    <s v="N"/>
    <s v="N"/>
    <s v="N"/>
    <s v="N"/>
    <s v="N"/>
    <s v="N"/>
    <s v="N"/>
    <m/>
    <s v="from hatchery net pens in fairy lake/san juan confluence right before release"/>
  </r>
  <r>
    <x v="0"/>
    <x v="1"/>
    <x v="143"/>
    <x v="14"/>
    <n v="153"/>
    <x v="2"/>
    <x v="0"/>
    <n v="70"/>
    <n v="18"/>
    <n v="4.3499999999999996"/>
    <x v="2"/>
    <m/>
    <s v="Y"/>
    <s v="SJLP058"/>
    <m/>
    <m/>
    <s v="Y"/>
    <s v="N"/>
    <s v="N"/>
    <s v="N"/>
    <s v="N"/>
    <s v="N"/>
    <s v="N"/>
    <s v="N"/>
    <s v="N"/>
    <s v="N"/>
    <m/>
    <s v="from hatchery net pens in fairy lake/san juan confluence right before release"/>
  </r>
  <r>
    <x v="0"/>
    <x v="1"/>
    <x v="143"/>
    <x v="14"/>
    <n v="153"/>
    <x v="2"/>
    <x v="0"/>
    <n v="67"/>
    <n v="16"/>
    <n v="3.97"/>
    <x v="2"/>
    <m/>
    <s v="Y"/>
    <s v="SJLP059"/>
    <m/>
    <m/>
    <s v="Y"/>
    <s v="N"/>
    <s v="N"/>
    <s v="N"/>
    <s v="N"/>
    <s v="N"/>
    <s v="N"/>
    <s v="N"/>
    <s v="N"/>
    <s v="N"/>
    <m/>
    <s v="from hatchery net pens in fairy lake/san juan confluence right before release"/>
  </r>
  <r>
    <x v="0"/>
    <x v="1"/>
    <x v="143"/>
    <x v="14"/>
    <n v="153"/>
    <x v="2"/>
    <x v="0"/>
    <n v="69"/>
    <n v="16"/>
    <n v="3.67"/>
    <x v="2"/>
    <m/>
    <s v="Y"/>
    <s v="SJLP060"/>
    <m/>
    <m/>
    <s v="Y"/>
    <s v="N"/>
    <s v="N"/>
    <s v="N"/>
    <s v="N"/>
    <s v="N"/>
    <s v="N"/>
    <s v="N"/>
    <s v="N"/>
    <s v="N"/>
    <m/>
    <s v="from hatchery net pens in fairy lake/san juan confluence right before release"/>
  </r>
  <r>
    <x v="0"/>
    <x v="1"/>
    <x v="143"/>
    <x v="14"/>
    <n v="153"/>
    <x v="2"/>
    <x v="0"/>
    <n v="69"/>
    <n v="15"/>
    <n v="3.63"/>
    <x v="2"/>
    <m/>
    <s v="Y"/>
    <s v="SJLP061"/>
    <m/>
    <m/>
    <s v="Y"/>
    <s v="N"/>
    <s v="N"/>
    <s v="N"/>
    <s v="N"/>
    <s v="N"/>
    <s v="N"/>
    <s v="N"/>
    <s v="N"/>
    <s v="N"/>
    <m/>
    <s v="from hatchery net pens in fairy lake/san juan confluence right before release"/>
  </r>
  <r>
    <x v="0"/>
    <x v="1"/>
    <x v="143"/>
    <x v="14"/>
    <n v="153"/>
    <x v="2"/>
    <x v="0"/>
    <n v="69"/>
    <n v="16"/>
    <n v="3.81"/>
    <x v="2"/>
    <m/>
    <s v="Y"/>
    <s v="SJLP062"/>
    <m/>
    <m/>
    <s v="Y"/>
    <s v="N"/>
    <s v="N"/>
    <s v="N"/>
    <s v="N"/>
    <s v="N"/>
    <s v="N"/>
    <s v="N"/>
    <s v="N"/>
    <s v="N"/>
    <m/>
    <s v="from hatchery net pens in fairy lake/san juan confluence right before release"/>
  </r>
  <r>
    <x v="0"/>
    <x v="1"/>
    <x v="143"/>
    <x v="14"/>
    <n v="153"/>
    <x v="2"/>
    <x v="0"/>
    <n v="73"/>
    <n v="18"/>
    <n v="4.6500000000000004"/>
    <x v="2"/>
    <m/>
    <s v="Y"/>
    <s v="SJLP063"/>
    <m/>
    <m/>
    <s v="Y"/>
    <s v="N"/>
    <s v="N"/>
    <s v="N"/>
    <s v="N"/>
    <s v="N"/>
    <s v="N"/>
    <s v="N"/>
    <s v="N"/>
    <s v="N"/>
    <m/>
    <s v="from hatchery net pens in fairy lake/san juan confluence right before release"/>
  </r>
  <r>
    <x v="0"/>
    <x v="1"/>
    <x v="143"/>
    <x v="14"/>
    <n v="153"/>
    <x v="2"/>
    <x v="0"/>
    <n v="69"/>
    <n v="16"/>
    <n v="3.93"/>
    <x v="2"/>
    <m/>
    <s v="Y"/>
    <s v="SJLP064"/>
    <m/>
    <m/>
    <s v="Y"/>
    <s v="N"/>
    <s v="N"/>
    <s v="N"/>
    <s v="N"/>
    <s v="N"/>
    <s v="N"/>
    <s v="N"/>
    <s v="N"/>
    <s v="N"/>
    <m/>
    <s v="from hatchery net pens in fairy lake/san juan confluence right before release"/>
  </r>
  <r>
    <x v="0"/>
    <x v="1"/>
    <x v="143"/>
    <x v="14"/>
    <n v="153"/>
    <x v="2"/>
    <x v="0"/>
    <n v="76"/>
    <n v="18"/>
    <n v="5.1100000000000003"/>
    <x v="2"/>
    <m/>
    <s v="Y"/>
    <s v="SJLP065"/>
    <m/>
    <m/>
    <s v="Y"/>
    <s v="N"/>
    <s v="N"/>
    <s v="N"/>
    <s v="N"/>
    <s v="N"/>
    <s v="N"/>
    <s v="N"/>
    <s v="N"/>
    <s v="N"/>
    <m/>
    <s v="from hatchery net pens in fairy lake/san juan confluence right before release"/>
  </r>
  <r>
    <x v="2"/>
    <x v="4"/>
    <x v="148"/>
    <x v="18"/>
    <n v="267"/>
    <x v="13"/>
    <x v="4"/>
    <n v="92"/>
    <n v="7"/>
    <m/>
    <x v="0"/>
    <s v="N"/>
    <m/>
    <m/>
    <m/>
    <m/>
    <m/>
    <m/>
    <m/>
    <m/>
    <m/>
    <m/>
    <m/>
    <m/>
    <m/>
    <m/>
    <m/>
    <m/>
  </r>
  <r>
    <x v="2"/>
    <x v="4"/>
    <x v="148"/>
    <x v="18"/>
    <n v="267"/>
    <x v="13"/>
    <x v="4"/>
    <n v="92"/>
    <n v="7"/>
    <m/>
    <x v="0"/>
    <s v="N"/>
    <m/>
    <m/>
    <m/>
    <m/>
    <m/>
    <m/>
    <m/>
    <m/>
    <m/>
    <m/>
    <m/>
    <m/>
    <m/>
    <m/>
    <m/>
    <m/>
  </r>
  <r>
    <x v="2"/>
    <x v="4"/>
    <x v="148"/>
    <x v="18"/>
    <n v="267"/>
    <x v="13"/>
    <x v="4"/>
    <n v="94"/>
    <n v="6"/>
    <m/>
    <x v="0"/>
    <s v="N"/>
    <m/>
    <m/>
    <m/>
    <m/>
    <m/>
    <m/>
    <m/>
    <m/>
    <m/>
    <m/>
    <m/>
    <m/>
    <m/>
    <m/>
    <m/>
    <m/>
  </r>
  <r>
    <x v="2"/>
    <x v="4"/>
    <x v="148"/>
    <x v="18"/>
    <n v="267"/>
    <x v="13"/>
    <x v="4"/>
    <n v="92"/>
    <n v="7"/>
    <m/>
    <x v="0"/>
    <s v="N"/>
    <m/>
    <m/>
    <m/>
    <m/>
    <m/>
    <m/>
    <m/>
    <m/>
    <m/>
    <m/>
    <m/>
    <m/>
    <m/>
    <m/>
    <m/>
    <m/>
  </r>
  <r>
    <x v="2"/>
    <x v="4"/>
    <x v="148"/>
    <x v="18"/>
    <n v="267"/>
    <x v="13"/>
    <x v="4"/>
    <n v="96"/>
    <n v="7"/>
    <m/>
    <x v="0"/>
    <s v="N"/>
    <m/>
    <m/>
    <m/>
    <m/>
    <m/>
    <m/>
    <m/>
    <m/>
    <m/>
    <m/>
    <m/>
    <m/>
    <m/>
    <m/>
    <m/>
    <m/>
  </r>
  <r>
    <x v="2"/>
    <x v="4"/>
    <x v="148"/>
    <x v="18"/>
    <n v="267"/>
    <x v="13"/>
    <x v="4"/>
    <n v="101"/>
    <n v="8"/>
    <m/>
    <x v="0"/>
    <s v="N"/>
    <m/>
    <m/>
    <m/>
    <m/>
    <m/>
    <m/>
    <m/>
    <m/>
    <m/>
    <m/>
    <m/>
    <m/>
    <m/>
    <m/>
    <m/>
    <m/>
  </r>
  <r>
    <x v="2"/>
    <x v="4"/>
    <x v="148"/>
    <x v="18"/>
    <n v="267"/>
    <x v="13"/>
    <x v="4"/>
    <n v="100"/>
    <n v="7"/>
    <m/>
    <x v="0"/>
    <s v="N"/>
    <m/>
    <m/>
    <m/>
    <m/>
    <m/>
    <m/>
    <m/>
    <m/>
    <m/>
    <m/>
    <m/>
    <m/>
    <m/>
    <m/>
    <m/>
    <m/>
  </r>
  <r>
    <x v="2"/>
    <x v="4"/>
    <x v="148"/>
    <x v="18"/>
    <n v="267"/>
    <x v="13"/>
    <x v="4"/>
    <n v="100"/>
    <n v="8"/>
    <m/>
    <x v="0"/>
    <s v="N"/>
    <m/>
    <m/>
    <m/>
    <m/>
    <m/>
    <m/>
    <m/>
    <m/>
    <m/>
    <m/>
    <m/>
    <m/>
    <m/>
    <m/>
    <m/>
    <m/>
  </r>
  <r>
    <x v="2"/>
    <x v="4"/>
    <x v="148"/>
    <x v="18"/>
    <n v="267"/>
    <x v="13"/>
    <x v="4"/>
    <n v="98"/>
    <n v="7"/>
    <m/>
    <x v="0"/>
    <s v="N"/>
    <m/>
    <m/>
    <m/>
    <m/>
    <m/>
    <m/>
    <m/>
    <m/>
    <m/>
    <m/>
    <m/>
    <m/>
    <m/>
    <m/>
    <m/>
    <m/>
  </r>
  <r>
    <x v="2"/>
    <x v="4"/>
    <x v="148"/>
    <x v="18"/>
    <n v="267"/>
    <x v="13"/>
    <x v="4"/>
    <n v="94"/>
    <n v="7"/>
    <m/>
    <x v="0"/>
    <s v="N"/>
    <m/>
    <m/>
    <m/>
    <m/>
    <m/>
    <m/>
    <m/>
    <m/>
    <m/>
    <m/>
    <m/>
    <m/>
    <m/>
    <m/>
    <m/>
    <m/>
  </r>
  <r>
    <x v="2"/>
    <x v="4"/>
    <x v="148"/>
    <x v="18"/>
    <n v="267"/>
    <x v="13"/>
    <x v="4"/>
    <n v="95"/>
    <n v="8"/>
    <m/>
    <x v="0"/>
    <s v="N"/>
    <m/>
    <m/>
    <m/>
    <m/>
    <m/>
    <m/>
    <m/>
    <m/>
    <m/>
    <m/>
    <m/>
    <m/>
    <m/>
    <m/>
    <m/>
    <m/>
  </r>
  <r>
    <x v="2"/>
    <x v="4"/>
    <x v="148"/>
    <x v="18"/>
    <n v="267"/>
    <x v="13"/>
    <x v="4"/>
    <n v="96"/>
    <n v="8"/>
    <m/>
    <x v="0"/>
    <s v="N"/>
    <m/>
    <m/>
    <m/>
    <m/>
    <m/>
    <m/>
    <m/>
    <m/>
    <m/>
    <m/>
    <m/>
    <m/>
    <m/>
    <m/>
    <m/>
    <m/>
  </r>
  <r>
    <x v="2"/>
    <x v="4"/>
    <x v="148"/>
    <x v="18"/>
    <n v="267"/>
    <x v="13"/>
    <x v="4"/>
    <n v="105"/>
    <n v="8"/>
    <m/>
    <x v="0"/>
    <s v="N"/>
    <m/>
    <m/>
    <m/>
    <m/>
    <m/>
    <m/>
    <m/>
    <m/>
    <m/>
    <m/>
    <m/>
    <m/>
    <m/>
    <m/>
    <m/>
    <m/>
  </r>
  <r>
    <x v="2"/>
    <x v="4"/>
    <x v="148"/>
    <x v="18"/>
    <n v="267"/>
    <x v="13"/>
    <x v="4"/>
    <n v="98"/>
    <n v="7"/>
    <m/>
    <x v="0"/>
    <s v="N"/>
    <m/>
    <m/>
    <m/>
    <m/>
    <m/>
    <m/>
    <m/>
    <m/>
    <m/>
    <m/>
    <m/>
    <m/>
    <m/>
    <m/>
    <m/>
    <m/>
  </r>
  <r>
    <x v="2"/>
    <x v="4"/>
    <x v="148"/>
    <x v="18"/>
    <n v="267"/>
    <x v="13"/>
    <x v="4"/>
    <n v="100"/>
    <n v="8"/>
    <m/>
    <x v="0"/>
    <s v="N"/>
    <m/>
    <m/>
    <m/>
    <m/>
    <m/>
    <m/>
    <m/>
    <m/>
    <m/>
    <m/>
    <m/>
    <m/>
    <m/>
    <m/>
    <m/>
    <m/>
  </r>
  <r>
    <x v="2"/>
    <x v="4"/>
    <x v="148"/>
    <x v="18"/>
    <n v="267"/>
    <x v="9"/>
    <x v="4"/>
    <n v="122"/>
    <n v="17"/>
    <m/>
    <x v="0"/>
    <s v="N"/>
    <m/>
    <m/>
    <m/>
    <m/>
    <m/>
    <m/>
    <m/>
    <m/>
    <m/>
    <m/>
    <m/>
    <m/>
    <m/>
    <m/>
    <m/>
    <m/>
  </r>
  <r>
    <x v="2"/>
    <x v="4"/>
    <x v="148"/>
    <x v="18"/>
    <n v="267"/>
    <x v="9"/>
    <x v="4"/>
    <n v="122"/>
    <n v="17"/>
    <m/>
    <x v="0"/>
    <s v="N"/>
    <m/>
    <m/>
    <m/>
    <m/>
    <m/>
    <m/>
    <m/>
    <m/>
    <m/>
    <m/>
    <m/>
    <m/>
    <m/>
    <m/>
    <m/>
    <m/>
  </r>
  <r>
    <x v="2"/>
    <x v="4"/>
    <x v="148"/>
    <x v="18"/>
    <n v="267"/>
    <x v="9"/>
    <x v="4"/>
    <n v="122"/>
    <n v="18"/>
    <m/>
    <x v="0"/>
    <s v="N"/>
    <m/>
    <m/>
    <m/>
    <m/>
    <m/>
    <m/>
    <m/>
    <m/>
    <m/>
    <m/>
    <m/>
    <m/>
    <m/>
    <m/>
    <m/>
    <m/>
  </r>
  <r>
    <x v="2"/>
    <x v="4"/>
    <x v="148"/>
    <x v="18"/>
    <n v="267"/>
    <x v="9"/>
    <x v="4"/>
    <n v="122"/>
    <n v="19"/>
    <m/>
    <x v="0"/>
    <s v="N"/>
    <m/>
    <m/>
    <m/>
    <m/>
    <m/>
    <m/>
    <m/>
    <m/>
    <m/>
    <m/>
    <m/>
    <m/>
    <m/>
    <m/>
    <m/>
    <m/>
  </r>
  <r>
    <x v="2"/>
    <x v="4"/>
    <x v="148"/>
    <x v="18"/>
    <n v="267"/>
    <x v="9"/>
    <x v="4"/>
    <n v="120"/>
    <n v="16"/>
    <m/>
    <x v="0"/>
    <s v="N"/>
    <m/>
    <m/>
    <m/>
    <m/>
    <m/>
    <m/>
    <m/>
    <m/>
    <m/>
    <m/>
    <m/>
    <m/>
    <m/>
    <m/>
    <m/>
    <m/>
  </r>
  <r>
    <x v="2"/>
    <x v="4"/>
    <x v="148"/>
    <x v="18"/>
    <n v="267"/>
    <x v="9"/>
    <x v="4"/>
    <n v="128"/>
    <n v="18"/>
    <m/>
    <x v="0"/>
    <s v="N"/>
    <m/>
    <m/>
    <m/>
    <m/>
    <m/>
    <m/>
    <m/>
    <m/>
    <m/>
    <m/>
    <m/>
    <m/>
    <m/>
    <m/>
    <m/>
    <m/>
  </r>
  <r>
    <x v="2"/>
    <x v="4"/>
    <x v="148"/>
    <x v="18"/>
    <n v="267"/>
    <x v="9"/>
    <x v="4"/>
    <n v="132"/>
    <n v="20"/>
    <m/>
    <x v="0"/>
    <s v="N"/>
    <m/>
    <m/>
    <m/>
    <m/>
    <m/>
    <m/>
    <m/>
    <m/>
    <m/>
    <m/>
    <m/>
    <m/>
    <m/>
    <m/>
    <m/>
    <m/>
  </r>
  <r>
    <x v="2"/>
    <x v="4"/>
    <x v="148"/>
    <x v="18"/>
    <n v="267"/>
    <x v="9"/>
    <x v="4"/>
    <n v="126"/>
    <n v="18"/>
    <m/>
    <x v="0"/>
    <s v="N"/>
    <m/>
    <m/>
    <m/>
    <m/>
    <m/>
    <m/>
    <m/>
    <m/>
    <m/>
    <m/>
    <m/>
    <m/>
    <m/>
    <m/>
    <m/>
    <m/>
  </r>
  <r>
    <x v="2"/>
    <x v="4"/>
    <x v="148"/>
    <x v="18"/>
    <n v="267"/>
    <x v="9"/>
    <x v="4"/>
    <n v="124"/>
    <n v="18"/>
    <m/>
    <x v="0"/>
    <s v="N"/>
    <m/>
    <m/>
    <m/>
    <m/>
    <m/>
    <m/>
    <m/>
    <m/>
    <m/>
    <m/>
    <m/>
    <m/>
    <m/>
    <m/>
    <m/>
    <m/>
  </r>
  <r>
    <x v="2"/>
    <x v="4"/>
    <x v="148"/>
    <x v="18"/>
    <n v="267"/>
    <x v="9"/>
    <x v="4"/>
    <n v="122"/>
    <n v="17"/>
    <m/>
    <x v="0"/>
    <s v="N"/>
    <m/>
    <m/>
    <m/>
    <m/>
    <m/>
    <m/>
    <m/>
    <m/>
    <m/>
    <m/>
    <m/>
    <m/>
    <m/>
    <m/>
    <m/>
    <m/>
  </r>
  <r>
    <x v="2"/>
    <x v="4"/>
    <x v="24"/>
    <x v="18"/>
    <n v="267"/>
    <x v="0"/>
    <x v="1"/>
    <n v="182"/>
    <n v="31"/>
    <m/>
    <x v="0"/>
    <s v="N"/>
    <m/>
    <m/>
    <m/>
    <m/>
    <m/>
    <m/>
    <m/>
    <m/>
    <m/>
    <m/>
    <m/>
    <m/>
    <m/>
    <m/>
    <m/>
    <m/>
  </r>
  <r>
    <x v="2"/>
    <x v="4"/>
    <x v="24"/>
    <x v="18"/>
    <n v="267"/>
    <x v="2"/>
    <x v="1"/>
    <n v="134"/>
    <n v="28"/>
    <m/>
    <x v="0"/>
    <s v="N"/>
    <m/>
    <m/>
    <m/>
    <s v="SJ24m-PRS464"/>
    <m/>
    <m/>
    <m/>
    <m/>
    <m/>
    <m/>
    <m/>
    <m/>
    <m/>
    <m/>
    <m/>
    <m/>
  </r>
  <r>
    <x v="2"/>
    <x v="4"/>
    <x v="24"/>
    <x v="18"/>
    <n v="267"/>
    <x v="2"/>
    <x v="1"/>
    <n v="134"/>
    <n v="28"/>
    <m/>
    <x v="0"/>
    <s v="N"/>
    <m/>
    <m/>
    <m/>
    <s v="SJ24m-PRS465"/>
    <m/>
    <m/>
    <m/>
    <m/>
    <m/>
    <m/>
    <m/>
    <m/>
    <m/>
    <m/>
    <m/>
    <m/>
  </r>
  <r>
    <x v="2"/>
    <x v="4"/>
    <x v="24"/>
    <x v="18"/>
    <n v="267"/>
    <x v="2"/>
    <x v="1"/>
    <n v="184"/>
    <n v="30"/>
    <m/>
    <x v="0"/>
    <s v="N"/>
    <m/>
    <m/>
    <m/>
    <s v="SJ24m-PRS467"/>
    <m/>
    <m/>
    <m/>
    <m/>
    <m/>
    <m/>
    <m/>
    <m/>
    <m/>
    <m/>
    <m/>
    <m/>
  </r>
  <r>
    <x v="2"/>
    <x v="4"/>
    <x v="24"/>
    <x v="18"/>
    <n v="267"/>
    <x v="2"/>
    <x v="1"/>
    <n v="130"/>
    <n v="17"/>
    <m/>
    <x v="2"/>
    <m/>
    <m/>
    <m/>
    <m/>
    <s v="SJ24m-PRS468"/>
    <m/>
    <m/>
    <m/>
    <m/>
    <m/>
    <m/>
    <m/>
    <m/>
    <m/>
    <m/>
    <m/>
    <s v="Offsets or Duplicate?"/>
  </r>
  <r>
    <x v="2"/>
    <x v="4"/>
    <x v="24"/>
    <x v="18"/>
    <n v="267"/>
    <x v="2"/>
    <x v="1"/>
    <n v="152"/>
    <n v="30"/>
    <m/>
    <x v="0"/>
    <s v="N"/>
    <m/>
    <m/>
    <m/>
    <s v="SJ24m-PRS468"/>
    <m/>
    <m/>
    <m/>
    <m/>
    <m/>
    <m/>
    <m/>
    <m/>
    <m/>
    <m/>
    <m/>
    <s v="Offsets or Duplicate?"/>
  </r>
  <r>
    <x v="2"/>
    <x v="4"/>
    <x v="24"/>
    <x v="18"/>
    <n v="267"/>
    <x v="2"/>
    <x v="1"/>
    <n v="146"/>
    <n v="29"/>
    <m/>
    <x v="0"/>
    <s v="N"/>
    <m/>
    <m/>
    <m/>
    <s v="SJ24m-PRS469"/>
    <m/>
    <m/>
    <m/>
    <m/>
    <m/>
    <m/>
    <m/>
    <m/>
    <m/>
    <m/>
    <m/>
    <m/>
  </r>
  <r>
    <x v="2"/>
    <x v="4"/>
    <x v="24"/>
    <x v="18"/>
    <n v="267"/>
    <x v="2"/>
    <x v="1"/>
    <n v="140"/>
    <n v="26"/>
    <m/>
    <x v="0"/>
    <s v="N"/>
    <m/>
    <m/>
    <m/>
    <s v="SJ24m-PRS472"/>
    <m/>
    <m/>
    <m/>
    <m/>
    <m/>
    <m/>
    <m/>
    <m/>
    <m/>
    <m/>
    <m/>
    <m/>
  </r>
  <r>
    <x v="2"/>
    <x v="4"/>
    <x v="24"/>
    <x v="18"/>
    <n v="267"/>
    <x v="2"/>
    <x v="1"/>
    <n v="139"/>
    <n v="27"/>
    <m/>
    <x v="0"/>
    <s v="N"/>
    <m/>
    <m/>
    <m/>
    <s v="SJ24m-PRS473"/>
    <m/>
    <m/>
    <m/>
    <m/>
    <m/>
    <m/>
    <m/>
    <m/>
    <m/>
    <m/>
    <m/>
    <m/>
  </r>
  <r>
    <x v="2"/>
    <x v="4"/>
    <x v="24"/>
    <x v="18"/>
    <n v="267"/>
    <x v="2"/>
    <x v="1"/>
    <n v="126"/>
    <n v="25"/>
    <m/>
    <x v="0"/>
    <s v="N"/>
    <m/>
    <m/>
    <m/>
    <s v="SJ24m-PRS475"/>
    <m/>
    <m/>
    <m/>
    <m/>
    <m/>
    <m/>
    <m/>
    <m/>
    <m/>
    <m/>
    <m/>
    <m/>
  </r>
  <r>
    <x v="2"/>
    <x v="4"/>
    <x v="24"/>
    <x v="18"/>
    <n v="267"/>
    <x v="2"/>
    <x v="1"/>
    <n v="132"/>
    <n v="28"/>
    <m/>
    <x v="0"/>
    <s v="N"/>
    <m/>
    <m/>
    <m/>
    <s v="SJ24m-PRS476"/>
    <m/>
    <m/>
    <m/>
    <m/>
    <m/>
    <m/>
    <m/>
    <m/>
    <m/>
    <m/>
    <m/>
    <m/>
  </r>
  <r>
    <x v="2"/>
    <x v="4"/>
    <x v="24"/>
    <x v="18"/>
    <n v="267"/>
    <x v="2"/>
    <x v="1"/>
    <n v="138"/>
    <n v="28"/>
    <m/>
    <x v="0"/>
    <s v="N"/>
    <m/>
    <m/>
    <m/>
    <s v="SJ24m-PRS478"/>
    <m/>
    <m/>
    <m/>
    <m/>
    <m/>
    <m/>
    <m/>
    <m/>
    <m/>
    <m/>
    <m/>
    <m/>
  </r>
  <r>
    <x v="2"/>
    <x v="4"/>
    <x v="24"/>
    <x v="18"/>
    <n v="267"/>
    <x v="2"/>
    <x v="1"/>
    <n v="132"/>
    <n v="27"/>
    <m/>
    <x v="0"/>
    <s v="N"/>
    <m/>
    <m/>
    <m/>
    <s v="SJ24m-PRS479"/>
    <m/>
    <m/>
    <m/>
    <m/>
    <m/>
    <m/>
    <m/>
    <m/>
    <m/>
    <m/>
    <m/>
    <m/>
  </r>
  <r>
    <x v="2"/>
    <x v="4"/>
    <x v="24"/>
    <x v="18"/>
    <n v="267"/>
    <x v="2"/>
    <x v="1"/>
    <n v="139"/>
    <n v="28"/>
    <m/>
    <x v="0"/>
    <s v="N"/>
    <m/>
    <m/>
    <m/>
    <s v="SJ24m-PRS481"/>
    <m/>
    <m/>
    <m/>
    <m/>
    <m/>
    <m/>
    <m/>
    <m/>
    <m/>
    <m/>
    <m/>
    <m/>
  </r>
  <r>
    <x v="2"/>
    <x v="4"/>
    <x v="24"/>
    <x v="18"/>
    <n v="267"/>
    <x v="2"/>
    <x v="1"/>
    <n v="152"/>
    <n v="34"/>
    <m/>
    <x v="0"/>
    <s v="N"/>
    <m/>
    <m/>
    <m/>
    <s v="SJ24m-PRS482"/>
    <m/>
    <m/>
    <m/>
    <m/>
    <m/>
    <m/>
    <m/>
    <m/>
    <m/>
    <m/>
    <m/>
    <m/>
  </r>
  <r>
    <x v="2"/>
    <x v="4"/>
    <x v="24"/>
    <x v="18"/>
    <n v="267"/>
    <x v="2"/>
    <x v="1"/>
    <n v="169"/>
    <n v="24"/>
    <m/>
    <x v="2"/>
    <m/>
    <m/>
    <m/>
    <m/>
    <s v="SJ24m-PRS484"/>
    <m/>
    <m/>
    <m/>
    <m/>
    <m/>
    <m/>
    <m/>
    <m/>
    <m/>
    <m/>
    <m/>
    <m/>
  </r>
  <r>
    <x v="2"/>
    <x v="4"/>
    <x v="24"/>
    <x v="18"/>
    <n v="267"/>
    <x v="2"/>
    <x v="1"/>
    <n v="135"/>
    <n v="27"/>
    <m/>
    <x v="0"/>
    <s v="N"/>
    <m/>
    <m/>
    <m/>
    <s v="SJ24m-PRS485"/>
    <m/>
    <m/>
    <m/>
    <m/>
    <m/>
    <m/>
    <m/>
    <m/>
    <m/>
    <m/>
    <m/>
    <m/>
  </r>
  <r>
    <x v="2"/>
    <x v="4"/>
    <x v="24"/>
    <x v="18"/>
    <n v="267"/>
    <x v="2"/>
    <x v="1"/>
    <n v="134"/>
    <n v="29"/>
    <m/>
    <x v="0"/>
    <s v="N"/>
    <m/>
    <m/>
    <m/>
    <s v="SJ24m-PRS487"/>
    <m/>
    <m/>
    <m/>
    <m/>
    <m/>
    <m/>
    <m/>
    <m/>
    <m/>
    <m/>
    <m/>
    <m/>
  </r>
  <r>
    <x v="2"/>
    <x v="4"/>
    <x v="24"/>
    <x v="18"/>
    <n v="267"/>
    <x v="2"/>
    <x v="1"/>
    <n v="129"/>
    <n v="29"/>
    <m/>
    <x v="0"/>
    <s v="N"/>
    <m/>
    <m/>
    <m/>
    <s v="SJ24m-PRS488"/>
    <m/>
    <m/>
    <m/>
    <m/>
    <m/>
    <m/>
    <m/>
    <m/>
    <m/>
    <m/>
    <m/>
    <m/>
  </r>
  <r>
    <x v="2"/>
    <x v="4"/>
    <x v="24"/>
    <x v="18"/>
    <n v="267"/>
    <x v="2"/>
    <x v="1"/>
    <n v="156"/>
    <n v="33"/>
    <m/>
    <x v="0"/>
    <s v="N"/>
    <m/>
    <m/>
    <m/>
    <s v="SJ24m-PRS490"/>
    <m/>
    <m/>
    <m/>
    <m/>
    <m/>
    <m/>
    <m/>
    <m/>
    <m/>
    <m/>
    <m/>
    <m/>
  </r>
  <r>
    <x v="2"/>
    <x v="4"/>
    <x v="24"/>
    <x v="18"/>
    <n v="267"/>
    <x v="2"/>
    <x v="1"/>
    <n v="171"/>
    <n v="39"/>
    <m/>
    <x v="0"/>
    <s v="N"/>
    <m/>
    <m/>
    <m/>
    <s v="SJ24m-PRS491"/>
    <m/>
    <m/>
    <m/>
    <m/>
    <m/>
    <m/>
    <m/>
    <m/>
    <m/>
    <m/>
    <m/>
    <m/>
  </r>
  <r>
    <x v="2"/>
    <x v="4"/>
    <x v="24"/>
    <x v="18"/>
    <n v="267"/>
    <x v="9"/>
    <x v="4"/>
    <n v="146"/>
    <n v="22"/>
    <m/>
    <x v="0"/>
    <s v="N"/>
    <m/>
    <m/>
    <m/>
    <m/>
    <m/>
    <m/>
    <m/>
    <m/>
    <m/>
    <m/>
    <m/>
    <m/>
    <m/>
    <m/>
    <m/>
    <m/>
  </r>
  <r>
    <x v="2"/>
    <x v="4"/>
    <x v="24"/>
    <x v="18"/>
    <n v="267"/>
    <x v="9"/>
    <x v="4"/>
    <n v="130"/>
    <n v="21"/>
    <m/>
    <x v="0"/>
    <s v="N"/>
    <m/>
    <m/>
    <m/>
    <m/>
    <m/>
    <m/>
    <m/>
    <m/>
    <m/>
    <m/>
    <m/>
    <m/>
    <m/>
    <m/>
    <m/>
    <m/>
  </r>
  <r>
    <x v="2"/>
    <x v="4"/>
    <x v="24"/>
    <x v="18"/>
    <n v="267"/>
    <x v="9"/>
    <x v="4"/>
    <n v="162"/>
    <n v="27"/>
    <m/>
    <x v="0"/>
    <s v="N"/>
    <m/>
    <m/>
    <m/>
    <m/>
    <m/>
    <m/>
    <m/>
    <m/>
    <m/>
    <m/>
    <m/>
    <m/>
    <m/>
    <m/>
    <m/>
    <m/>
  </r>
  <r>
    <x v="2"/>
    <x v="4"/>
    <x v="24"/>
    <x v="18"/>
    <n v="267"/>
    <x v="9"/>
    <x v="4"/>
    <n v="167"/>
    <n v="24"/>
    <m/>
    <x v="0"/>
    <s v="N"/>
    <m/>
    <m/>
    <m/>
    <m/>
    <m/>
    <m/>
    <m/>
    <m/>
    <m/>
    <m/>
    <m/>
    <m/>
    <m/>
    <m/>
    <m/>
    <m/>
  </r>
  <r>
    <x v="2"/>
    <x v="4"/>
    <x v="24"/>
    <x v="18"/>
    <n v="267"/>
    <x v="9"/>
    <x v="4"/>
    <n v="160"/>
    <n v="24"/>
    <m/>
    <x v="0"/>
    <s v="N"/>
    <m/>
    <m/>
    <m/>
    <m/>
    <m/>
    <m/>
    <m/>
    <m/>
    <m/>
    <m/>
    <m/>
    <m/>
    <m/>
    <m/>
    <m/>
    <m/>
  </r>
  <r>
    <x v="2"/>
    <x v="4"/>
    <x v="24"/>
    <x v="18"/>
    <n v="267"/>
    <x v="12"/>
    <x v="4"/>
    <n v="187"/>
    <n v="32"/>
    <m/>
    <x v="0"/>
    <s v="N"/>
    <m/>
    <m/>
    <m/>
    <m/>
    <m/>
    <m/>
    <m/>
    <m/>
    <m/>
    <m/>
    <m/>
    <m/>
    <m/>
    <m/>
    <m/>
    <m/>
  </r>
  <r>
    <x v="2"/>
    <x v="4"/>
    <x v="24"/>
    <x v="18"/>
    <n v="267"/>
    <x v="12"/>
    <x v="4"/>
    <n v="208"/>
    <n v="40"/>
    <m/>
    <x v="0"/>
    <s v="N"/>
    <m/>
    <m/>
    <m/>
    <m/>
    <m/>
    <m/>
    <m/>
    <m/>
    <m/>
    <m/>
    <m/>
    <m/>
    <m/>
    <m/>
    <m/>
    <m/>
  </r>
  <r>
    <x v="2"/>
    <x v="4"/>
    <x v="24"/>
    <x v="18"/>
    <n v="267"/>
    <x v="12"/>
    <x v="4"/>
    <n v="214"/>
    <n v="40"/>
    <m/>
    <x v="0"/>
    <s v="N"/>
    <m/>
    <m/>
    <m/>
    <m/>
    <m/>
    <m/>
    <m/>
    <m/>
    <m/>
    <m/>
    <m/>
    <m/>
    <m/>
    <m/>
    <m/>
    <m/>
  </r>
  <r>
    <x v="2"/>
    <x v="4"/>
    <x v="24"/>
    <x v="18"/>
    <n v="267"/>
    <x v="15"/>
    <x v="4"/>
    <n v="214"/>
    <n v="42"/>
    <m/>
    <x v="0"/>
    <s v="N"/>
    <m/>
    <m/>
    <m/>
    <m/>
    <m/>
    <m/>
    <m/>
    <m/>
    <m/>
    <m/>
    <m/>
    <m/>
    <m/>
    <m/>
    <m/>
    <m/>
  </r>
  <r>
    <x v="2"/>
    <x v="4"/>
    <x v="149"/>
    <x v="18"/>
    <n v="267"/>
    <x v="0"/>
    <x v="1"/>
    <n v="166"/>
    <n v="26"/>
    <m/>
    <x v="0"/>
    <s v="N"/>
    <m/>
    <m/>
    <m/>
    <m/>
    <m/>
    <m/>
    <m/>
    <m/>
    <m/>
    <m/>
    <m/>
    <m/>
    <m/>
    <m/>
    <m/>
    <m/>
  </r>
  <r>
    <x v="2"/>
    <x v="4"/>
    <x v="149"/>
    <x v="18"/>
    <n v="267"/>
    <x v="0"/>
    <x v="1"/>
    <n v="174"/>
    <n v="31"/>
    <m/>
    <x v="0"/>
    <s v="N"/>
    <m/>
    <m/>
    <m/>
    <m/>
    <m/>
    <m/>
    <m/>
    <m/>
    <m/>
    <m/>
    <m/>
    <m/>
    <m/>
    <m/>
    <m/>
    <m/>
  </r>
  <r>
    <x v="2"/>
    <x v="4"/>
    <x v="149"/>
    <x v="18"/>
    <n v="267"/>
    <x v="0"/>
    <x v="1"/>
    <n v="172"/>
    <n v="32"/>
    <m/>
    <x v="0"/>
    <s v="N"/>
    <m/>
    <m/>
    <m/>
    <m/>
    <m/>
    <m/>
    <m/>
    <m/>
    <m/>
    <m/>
    <m/>
    <m/>
    <m/>
    <m/>
    <m/>
    <m/>
  </r>
  <r>
    <x v="2"/>
    <x v="4"/>
    <x v="149"/>
    <x v="18"/>
    <n v="267"/>
    <x v="0"/>
    <x v="1"/>
    <n v="186"/>
    <n v="29"/>
    <m/>
    <x v="0"/>
    <s v="N"/>
    <m/>
    <m/>
    <m/>
    <m/>
    <m/>
    <m/>
    <m/>
    <m/>
    <m/>
    <m/>
    <m/>
    <m/>
    <m/>
    <m/>
    <m/>
    <m/>
  </r>
  <r>
    <x v="2"/>
    <x v="4"/>
    <x v="149"/>
    <x v="18"/>
    <n v="267"/>
    <x v="0"/>
    <x v="1"/>
    <n v="180"/>
    <n v="36"/>
    <m/>
    <x v="0"/>
    <s v="N"/>
    <m/>
    <m/>
    <m/>
    <m/>
    <m/>
    <m/>
    <m/>
    <m/>
    <m/>
    <m/>
    <m/>
    <m/>
    <m/>
    <m/>
    <m/>
    <m/>
  </r>
  <r>
    <x v="2"/>
    <x v="4"/>
    <x v="149"/>
    <x v="18"/>
    <n v="267"/>
    <x v="0"/>
    <x v="1"/>
    <n v="166"/>
    <n v="30"/>
    <m/>
    <x v="0"/>
    <s v="N"/>
    <m/>
    <m/>
    <m/>
    <m/>
    <m/>
    <m/>
    <m/>
    <m/>
    <m/>
    <m/>
    <m/>
    <m/>
    <m/>
    <m/>
    <m/>
    <m/>
  </r>
  <r>
    <x v="2"/>
    <x v="4"/>
    <x v="149"/>
    <x v="18"/>
    <n v="267"/>
    <x v="0"/>
    <x v="1"/>
    <n v="172"/>
    <n v="28"/>
    <m/>
    <x v="0"/>
    <s v="N"/>
    <m/>
    <m/>
    <m/>
    <m/>
    <m/>
    <m/>
    <m/>
    <m/>
    <m/>
    <m/>
    <m/>
    <m/>
    <m/>
    <m/>
    <m/>
    <m/>
  </r>
  <r>
    <x v="2"/>
    <x v="4"/>
    <x v="149"/>
    <x v="18"/>
    <n v="267"/>
    <x v="0"/>
    <x v="1"/>
    <n v="166"/>
    <n v="29"/>
    <m/>
    <x v="0"/>
    <s v="N"/>
    <m/>
    <m/>
    <m/>
    <m/>
    <m/>
    <m/>
    <m/>
    <m/>
    <m/>
    <m/>
    <m/>
    <m/>
    <m/>
    <m/>
    <m/>
    <m/>
  </r>
  <r>
    <x v="2"/>
    <x v="4"/>
    <x v="25"/>
    <x v="18"/>
    <n v="267"/>
    <x v="2"/>
    <x v="1"/>
    <n v="128"/>
    <n v="27"/>
    <m/>
    <x v="0"/>
    <s v="N"/>
    <m/>
    <m/>
    <m/>
    <s v="SJ24m-PRS493"/>
    <m/>
    <m/>
    <m/>
    <m/>
    <m/>
    <m/>
    <m/>
    <m/>
    <m/>
    <m/>
    <m/>
    <s v="Original field data appears to be missing the &quot;m&quot;. Samples from the lethal tracker have &quot;m&quot;. Also makes logical sense in the series. Changed them to have it."/>
  </r>
  <r>
    <x v="2"/>
    <x v="4"/>
    <x v="25"/>
    <x v="18"/>
    <n v="267"/>
    <x v="2"/>
    <x v="1"/>
    <n v="206"/>
    <n v="46"/>
    <m/>
    <x v="0"/>
    <s v="N"/>
    <m/>
    <m/>
    <m/>
    <s v="SJ24m-PRS494"/>
    <m/>
    <m/>
    <m/>
    <m/>
    <m/>
    <m/>
    <m/>
    <m/>
    <m/>
    <m/>
    <m/>
    <s v="Original field data appears to be missing the &quot;m&quot;. Samples from the lethal tracker have &quot;m&quot;. Also makes logical sense in the series. Changed them to have it."/>
  </r>
  <r>
    <x v="2"/>
    <x v="4"/>
    <x v="25"/>
    <x v="18"/>
    <n v="267"/>
    <x v="2"/>
    <x v="1"/>
    <n v="198"/>
    <n v="44"/>
    <m/>
    <x v="0"/>
    <s v="N"/>
    <m/>
    <m/>
    <m/>
    <s v="SJ24m-PRS496"/>
    <m/>
    <m/>
    <m/>
    <m/>
    <m/>
    <m/>
    <m/>
    <m/>
    <m/>
    <m/>
    <m/>
    <s v="Original field data appears to be missing the &quot;m&quot;. Samples from the lethal tracker have &quot;m&quot;. Also makes logical sense in the series. Changed them to have it."/>
  </r>
  <r>
    <x v="2"/>
    <x v="4"/>
    <x v="26"/>
    <x v="18"/>
    <n v="267"/>
    <x v="0"/>
    <x v="1"/>
    <n v="146"/>
    <n v="22"/>
    <m/>
    <x v="0"/>
    <s v="N"/>
    <m/>
    <m/>
    <m/>
    <m/>
    <m/>
    <m/>
    <m/>
    <m/>
    <m/>
    <m/>
    <m/>
    <m/>
    <m/>
    <m/>
    <m/>
    <m/>
  </r>
  <r>
    <x v="2"/>
    <x v="4"/>
    <x v="26"/>
    <x v="18"/>
    <n v="267"/>
    <x v="2"/>
    <x v="1"/>
    <n v="131"/>
    <n v="26"/>
    <m/>
    <x v="0"/>
    <s v="N"/>
    <m/>
    <m/>
    <m/>
    <s v="SJ24m-PRS498"/>
    <m/>
    <m/>
    <m/>
    <m/>
    <m/>
    <m/>
    <m/>
    <m/>
    <m/>
    <m/>
    <m/>
    <s v="Original field data appears to be missing the &quot;m&quot;. Samples from the lethal tracker have &quot;m&quot;. Also makes logical sense in the series. Changed them to have it."/>
  </r>
  <r>
    <x v="2"/>
    <x v="4"/>
    <x v="26"/>
    <x v="18"/>
    <n v="267"/>
    <x v="2"/>
    <x v="1"/>
    <n v="183"/>
    <n v="42"/>
    <m/>
    <x v="0"/>
    <s v="N"/>
    <m/>
    <m/>
    <m/>
    <s v="SJ24-PRS052"/>
    <m/>
    <m/>
    <m/>
    <m/>
    <m/>
    <m/>
    <m/>
    <m/>
    <m/>
    <m/>
    <m/>
    <s v="Duplicates?"/>
  </r>
  <r>
    <x v="2"/>
    <x v="4"/>
    <x v="35"/>
    <x v="18"/>
    <n v="267"/>
    <x v="0"/>
    <x v="1"/>
    <n v="128"/>
    <n v="22"/>
    <m/>
    <x v="0"/>
    <s v="N"/>
    <m/>
    <m/>
    <m/>
    <m/>
    <m/>
    <m/>
    <m/>
    <m/>
    <m/>
    <m/>
    <m/>
    <m/>
    <m/>
    <m/>
    <m/>
    <m/>
  </r>
  <r>
    <x v="2"/>
    <x v="4"/>
    <x v="35"/>
    <x v="18"/>
    <n v="267"/>
    <x v="2"/>
    <x v="1"/>
    <n v="205"/>
    <n v="50"/>
    <m/>
    <x v="0"/>
    <s v="N"/>
    <m/>
    <m/>
    <m/>
    <s v="SJ24-PRS054"/>
    <m/>
    <m/>
    <m/>
    <m/>
    <m/>
    <m/>
    <m/>
    <m/>
    <m/>
    <m/>
    <m/>
    <m/>
  </r>
  <r>
    <x v="2"/>
    <x v="4"/>
    <x v="36"/>
    <x v="18"/>
    <n v="267"/>
    <x v="2"/>
    <x v="1"/>
    <n v="161"/>
    <n v="21"/>
    <m/>
    <x v="0"/>
    <s v="N"/>
    <m/>
    <m/>
    <m/>
    <s v="SJ24-PRS055"/>
    <m/>
    <m/>
    <m/>
    <m/>
    <m/>
    <m/>
    <m/>
    <m/>
    <m/>
    <m/>
    <m/>
    <m/>
  </r>
  <r>
    <x v="2"/>
    <x v="4"/>
    <x v="36"/>
    <x v="18"/>
    <n v="267"/>
    <x v="2"/>
    <x v="1"/>
    <n v="192"/>
    <n v="45"/>
    <m/>
    <x v="0"/>
    <s v="N"/>
    <m/>
    <m/>
    <m/>
    <s v="SJ24-PRS056"/>
    <m/>
    <m/>
    <m/>
    <m/>
    <m/>
    <m/>
    <m/>
    <m/>
    <m/>
    <m/>
    <m/>
    <m/>
  </r>
  <r>
    <x v="2"/>
    <x v="4"/>
    <x v="36"/>
    <x v="18"/>
    <n v="267"/>
    <x v="2"/>
    <x v="1"/>
    <n v="142"/>
    <n v="29"/>
    <m/>
    <x v="0"/>
    <s v="N"/>
    <m/>
    <m/>
    <m/>
    <s v="SJ24-PRS058"/>
    <m/>
    <m/>
    <m/>
    <m/>
    <m/>
    <m/>
    <m/>
    <m/>
    <m/>
    <m/>
    <m/>
    <m/>
  </r>
  <r>
    <x v="2"/>
    <x v="4"/>
    <x v="36"/>
    <x v="18"/>
    <n v="267"/>
    <x v="2"/>
    <x v="1"/>
    <n v="200"/>
    <n v="46"/>
    <m/>
    <x v="2"/>
    <m/>
    <m/>
    <m/>
    <m/>
    <s v="SJ24-PRS059"/>
    <m/>
    <m/>
    <m/>
    <m/>
    <m/>
    <m/>
    <m/>
    <m/>
    <m/>
    <m/>
    <m/>
    <m/>
  </r>
  <r>
    <x v="2"/>
    <x v="4"/>
    <x v="36"/>
    <x v="18"/>
    <n v="267"/>
    <x v="2"/>
    <x v="1"/>
    <n v="220"/>
    <n v="54"/>
    <m/>
    <x v="2"/>
    <m/>
    <m/>
    <m/>
    <m/>
    <s v="SJ24-PRS061"/>
    <m/>
    <m/>
    <m/>
    <m/>
    <m/>
    <m/>
    <m/>
    <m/>
    <m/>
    <m/>
    <m/>
    <m/>
  </r>
  <r>
    <x v="2"/>
    <x v="4"/>
    <x v="36"/>
    <x v="18"/>
    <n v="267"/>
    <x v="2"/>
    <x v="1"/>
    <n v="172"/>
    <n v="35"/>
    <m/>
    <x v="0"/>
    <s v="N"/>
    <m/>
    <m/>
    <m/>
    <s v="SJ24-PRS062"/>
    <m/>
    <m/>
    <m/>
    <m/>
    <m/>
    <m/>
    <m/>
    <m/>
    <m/>
    <m/>
    <m/>
    <m/>
  </r>
  <r>
    <x v="2"/>
    <x v="4"/>
    <x v="36"/>
    <x v="18"/>
    <n v="267"/>
    <x v="2"/>
    <x v="1"/>
    <n v="200"/>
    <n v="47"/>
    <m/>
    <x v="2"/>
    <m/>
    <m/>
    <m/>
    <m/>
    <s v="SJ24-PRS064"/>
    <m/>
    <m/>
    <m/>
    <m/>
    <m/>
    <m/>
    <m/>
    <m/>
    <m/>
    <m/>
    <m/>
    <m/>
  </r>
  <r>
    <x v="2"/>
    <x v="4"/>
    <x v="36"/>
    <x v="18"/>
    <n v="267"/>
    <x v="2"/>
    <x v="1"/>
    <n v="202"/>
    <n v="46"/>
    <m/>
    <x v="0"/>
    <s v="N"/>
    <m/>
    <m/>
    <m/>
    <s v="SJ24-PRS065"/>
    <m/>
    <m/>
    <m/>
    <m/>
    <m/>
    <m/>
    <m/>
    <m/>
    <m/>
    <m/>
    <m/>
    <m/>
  </r>
  <r>
    <x v="2"/>
    <x v="4"/>
    <x v="150"/>
    <x v="89"/>
    <n v="296"/>
    <x v="9"/>
    <x v="4"/>
    <n v="134"/>
    <n v="20"/>
    <m/>
    <x v="3"/>
    <m/>
    <m/>
    <m/>
    <m/>
    <m/>
    <m/>
    <m/>
    <m/>
    <m/>
    <m/>
    <m/>
    <m/>
    <m/>
    <m/>
    <m/>
    <m/>
    <m/>
  </r>
  <r>
    <x v="2"/>
    <x v="4"/>
    <x v="150"/>
    <x v="89"/>
    <n v="296"/>
    <x v="9"/>
    <x v="4"/>
    <n v="148"/>
    <n v="22"/>
    <m/>
    <x v="3"/>
    <m/>
    <m/>
    <m/>
    <m/>
    <m/>
    <m/>
    <m/>
    <m/>
    <m/>
    <m/>
    <m/>
    <m/>
    <m/>
    <m/>
    <m/>
    <m/>
    <m/>
  </r>
  <r>
    <x v="2"/>
    <x v="4"/>
    <x v="150"/>
    <x v="89"/>
    <n v="296"/>
    <x v="9"/>
    <x v="4"/>
    <n v="139"/>
    <n v="22"/>
    <m/>
    <x v="3"/>
    <m/>
    <m/>
    <m/>
    <m/>
    <m/>
    <m/>
    <m/>
    <m/>
    <m/>
    <m/>
    <m/>
    <m/>
    <m/>
    <m/>
    <m/>
    <m/>
    <m/>
  </r>
  <r>
    <x v="2"/>
    <x v="4"/>
    <x v="150"/>
    <x v="89"/>
    <n v="296"/>
    <x v="9"/>
    <x v="4"/>
    <n v="132"/>
    <n v="21"/>
    <m/>
    <x v="3"/>
    <m/>
    <m/>
    <m/>
    <m/>
    <m/>
    <m/>
    <m/>
    <m/>
    <m/>
    <m/>
    <m/>
    <m/>
    <m/>
    <m/>
    <m/>
    <m/>
    <m/>
  </r>
  <r>
    <x v="2"/>
    <x v="4"/>
    <x v="150"/>
    <x v="89"/>
    <n v="296"/>
    <x v="9"/>
    <x v="4"/>
    <n v="140"/>
    <n v="23"/>
    <m/>
    <x v="3"/>
    <m/>
    <m/>
    <m/>
    <m/>
    <m/>
    <m/>
    <m/>
    <m/>
    <m/>
    <m/>
    <m/>
    <m/>
    <m/>
    <m/>
    <m/>
    <m/>
    <m/>
  </r>
  <r>
    <x v="2"/>
    <x v="4"/>
    <x v="150"/>
    <x v="89"/>
    <n v="296"/>
    <x v="9"/>
    <x v="4"/>
    <n v="132"/>
    <n v="20"/>
    <m/>
    <x v="3"/>
    <m/>
    <m/>
    <m/>
    <m/>
    <m/>
    <m/>
    <m/>
    <m/>
    <m/>
    <m/>
    <m/>
    <m/>
    <m/>
    <m/>
    <m/>
    <m/>
    <m/>
  </r>
  <r>
    <x v="2"/>
    <x v="4"/>
    <x v="150"/>
    <x v="89"/>
    <n v="296"/>
    <x v="9"/>
    <x v="4"/>
    <n v="130"/>
    <n v="21"/>
    <m/>
    <x v="3"/>
    <m/>
    <m/>
    <m/>
    <m/>
    <m/>
    <m/>
    <m/>
    <m/>
    <m/>
    <m/>
    <m/>
    <m/>
    <m/>
    <m/>
    <m/>
    <m/>
    <m/>
  </r>
  <r>
    <x v="2"/>
    <x v="4"/>
    <x v="150"/>
    <x v="89"/>
    <n v="296"/>
    <x v="9"/>
    <x v="4"/>
    <n v="131"/>
    <n v="20"/>
    <m/>
    <x v="3"/>
    <m/>
    <m/>
    <m/>
    <m/>
    <m/>
    <m/>
    <m/>
    <m/>
    <m/>
    <m/>
    <m/>
    <m/>
    <m/>
    <m/>
    <m/>
    <m/>
    <m/>
  </r>
  <r>
    <x v="2"/>
    <x v="4"/>
    <x v="150"/>
    <x v="89"/>
    <n v="296"/>
    <x v="9"/>
    <x v="4"/>
    <n v="140"/>
    <n v="23"/>
    <m/>
    <x v="3"/>
    <m/>
    <m/>
    <m/>
    <m/>
    <m/>
    <m/>
    <m/>
    <m/>
    <m/>
    <m/>
    <m/>
    <m/>
    <m/>
    <m/>
    <m/>
    <m/>
    <m/>
  </r>
  <r>
    <x v="2"/>
    <x v="4"/>
    <x v="150"/>
    <x v="89"/>
    <n v="296"/>
    <x v="9"/>
    <x v="4"/>
    <n v="132"/>
    <n v="20"/>
    <m/>
    <x v="3"/>
    <m/>
    <m/>
    <m/>
    <m/>
    <m/>
    <m/>
    <m/>
    <m/>
    <m/>
    <m/>
    <m/>
    <m/>
    <m/>
    <m/>
    <m/>
    <m/>
    <m/>
  </r>
  <r>
    <x v="2"/>
    <x v="4"/>
    <x v="150"/>
    <x v="89"/>
    <n v="296"/>
    <x v="9"/>
    <x v="4"/>
    <n v="142"/>
    <n v="22"/>
    <m/>
    <x v="3"/>
    <m/>
    <m/>
    <m/>
    <m/>
    <m/>
    <m/>
    <m/>
    <m/>
    <m/>
    <m/>
    <m/>
    <m/>
    <m/>
    <m/>
    <m/>
    <m/>
    <m/>
  </r>
  <r>
    <x v="2"/>
    <x v="4"/>
    <x v="150"/>
    <x v="89"/>
    <n v="296"/>
    <x v="9"/>
    <x v="4"/>
    <n v="132"/>
    <n v="21"/>
    <m/>
    <x v="3"/>
    <m/>
    <m/>
    <m/>
    <m/>
    <m/>
    <m/>
    <m/>
    <m/>
    <m/>
    <m/>
    <m/>
    <m/>
    <m/>
    <m/>
    <m/>
    <m/>
    <m/>
  </r>
  <r>
    <x v="2"/>
    <x v="4"/>
    <x v="151"/>
    <x v="89"/>
    <n v="296"/>
    <x v="19"/>
    <x v="4"/>
    <n v="193"/>
    <n v="79"/>
    <m/>
    <x v="3"/>
    <m/>
    <m/>
    <m/>
    <m/>
    <m/>
    <m/>
    <m/>
    <m/>
    <m/>
    <m/>
    <m/>
    <m/>
    <m/>
    <m/>
    <m/>
    <m/>
    <m/>
  </r>
  <r>
    <x v="2"/>
    <x v="4"/>
    <x v="152"/>
    <x v="89"/>
    <n v="296"/>
    <x v="9"/>
    <x v="4"/>
    <n v="115"/>
    <n v="19"/>
    <m/>
    <x v="3"/>
    <m/>
    <m/>
    <m/>
    <m/>
    <m/>
    <m/>
    <m/>
    <m/>
    <m/>
    <m/>
    <m/>
    <m/>
    <m/>
    <m/>
    <m/>
    <m/>
    <m/>
  </r>
  <r>
    <x v="2"/>
    <x v="4"/>
    <x v="152"/>
    <x v="89"/>
    <n v="296"/>
    <x v="9"/>
    <x v="4"/>
    <n v="128"/>
    <n v="21"/>
    <m/>
    <x v="3"/>
    <m/>
    <m/>
    <m/>
    <m/>
    <m/>
    <m/>
    <m/>
    <m/>
    <m/>
    <m/>
    <m/>
    <m/>
    <m/>
    <m/>
    <m/>
    <m/>
    <m/>
  </r>
  <r>
    <x v="2"/>
    <x v="4"/>
    <x v="152"/>
    <x v="89"/>
    <n v="296"/>
    <x v="9"/>
    <x v="4"/>
    <n v="138"/>
    <n v="21"/>
    <m/>
    <x v="3"/>
    <m/>
    <m/>
    <m/>
    <m/>
    <m/>
    <m/>
    <m/>
    <m/>
    <m/>
    <m/>
    <m/>
    <m/>
    <m/>
    <m/>
    <m/>
    <m/>
    <m/>
  </r>
  <r>
    <x v="0"/>
    <x v="1"/>
    <x v="143"/>
    <x v="14"/>
    <n v="153"/>
    <x v="2"/>
    <x v="0"/>
    <n v="70"/>
    <n v="18"/>
    <n v="4.3600000000000003"/>
    <x v="2"/>
    <m/>
    <s v="Y"/>
    <s v="SJLP066"/>
    <m/>
    <m/>
    <s v="Y"/>
    <s v="N"/>
    <s v="N"/>
    <s v="N"/>
    <s v="N"/>
    <s v="N"/>
    <s v="N"/>
    <s v="N"/>
    <s v="N"/>
    <s v="N"/>
    <m/>
    <s v="from hatchery net pens in fairy lake/san juan confluence right before release"/>
  </r>
  <r>
    <x v="0"/>
    <x v="1"/>
    <x v="143"/>
    <x v="14"/>
    <n v="153"/>
    <x v="2"/>
    <x v="0"/>
    <n v="79"/>
    <n v="20"/>
    <n v="6.72"/>
    <x v="2"/>
    <m/>
    <s v="Y"/>
    <s v="SJLP067"/>
    <m/>
    <m/>
    <s v="Y"/>
    <s v="N"/>
    <s v="N"/>
    <s v="N"/>
    <s v="N"/>
    <s v="N"/>
    <s v="N"/>
    <s v="N"/>
    <s v="N"/>
    <s v="N"/>
    <m/>
    <s v="from hatchery net pens in fairy lake/san juan confluence right before release"/>
  </r>
  <r>
    <x v="1"/>
    <x v="3"/>
    <x v="103"/>
    <x v="56"/>
    <n v="58"/>
    <x v="1"/>
    <x v="0"/>
    <n v="42"/>
    <m/>
    <n v="0.67"/>
    <x v="0"/>
    <m/>
    <m/>
    <m/>
    <m/>
    <m/>
    <s v="N"/>
    <m/>
    <m/>
    <m/>
    <m/>
    <m/>
    <m/>
    <m/>
    <m/>
    <m/>
    <m/>
    <m/>
  </r>
  <r>
    <x v="1"/>
    <x v="3"/>
    <x v="103"/>
    <x v="56"/>
    <n v="58"/>
    <x v="2"/>
    <x v="0"/>
    <n v="40"/>
    <m/>
    <n v="0.62"/>
    <x v="0"/>
    <m/>
    <m/>
    <m/>
    <m/>
    <m/>
    <s v="N"/>
    <m/>
    <m/>
    <m/>
    <m/>
    <m/>
    <m/>
    <m/>
    <m/>
    <m/>
    <m/>
    <m/>
  </r>
  <r>
    <x v="1"/>
    <x v="3"/>
    <x v="103"/>
    <x v="56"/>
    <n v="58"/>
    <x v="2"/>
    <x v="0"/>
    <n v="40"/>
    <m/>
    <n v="0.63"/>
    <x v="0"/>
    <m/>
    <m/>
    <m/>
    <m/>
    <m/>
    <s v="N"/>
    <m/>
    <m/>
    <m/>
    <m/>
    <m/>
    <m/>
    <m/>
    <m/>
    <m/>
    <m/>
    <m/>
  </r>
  <r>
    <x v="1"/>
    <x v="3"/>
    <x v="103"/>
    <x v="56"/>
    <n v="58"/>
    <x v="2"/>
    <x v="0"/>
    <n v="39"/>
    <m/>
    <n v="0.36"/>
    <x v="0"/>
    <m/>
    <m/>
    <m/>
    <m/>
    <m/>
    <s v="N"/>
    <m/>
    <m/>
    <m/>
    <m/>
    <m/>
    <m/>
    <m/>
    <m/>
    <m/>
    <m/>
    <m/>
  </r>
  <r>
    <x v="1"/>
    <x v="3"/>
    <x v="103"/>
    <x v="56"/>
    <n v="58"/>
    <x v="2"/>
    <x v="0"/>
    <n v="40"/>
    <m/>
    <n v="0.62"/>
    <x v="0"/>
    <m/>
    <m/>
    <m/>
    <m/>
    <m/>
    <s v="N"/>
    <m/>
    <m/>
    <m/>
    <m/>
    <m/>
    <m/>
    <m/>
    <m/>
    <m/>
    <m/>
    <m/>
  </r>
  <r>
    <x v="1"/>
    <x v="3"/>
    <x v="103"/>
    <x v="56"/>
    <n v="58"/>
    <x v="2"/>
    <x v="0"/>
    <n v="40"/>
    <m/>
    <n v="0.54"/>
    <x v="0"/>
    <m/>
    <m/>
    <m/>
    <m/>
    <m/>
    <s v="N"/>
    <m/>
    <m/>
    <m/>
    <m/>
    <m/>
    <m/>
    <m/>
    <m/>
    <m/>
    <m/>
    <m/>
  </r>
  <r>
    <x v="1"/>
    <x v="3"/>
    <x v="103"/>
    <x v="56"/>
    <n v="58"/>
    <x v="2"/>
    <x v="0"/>
    <n v="40"/>
    <m/>
    <n v="0.53"/>
    <x v="0"/>
    <m/>
    <m/>
    <m/>
    <m/>
    <m/>
    <s v="N"/>
    <m/>
    <m/>
    <m/>
    <m/>
    <m/>
    <m/>
    <m/>
    <m/>
    <m/>
    <m/>
    <s v="scar on one side"/>
  </r>
  <r>
    <x v="0"/>
    <x v="1"/>
    <x v="143"/>
    <x v="14"/>
    <n v="153"/>
    <x v="2"/>
    <x v="0"/>
    <n v="68"/>
    <n v="18"/>
    <n v="4.1500000000000004"/>
    <x v="2"/>
    <m/>
    <s v="Y"/>
    <s v="SJLP068"/>
    <m/>
    <m/>
    <s v="Y"/>
    <s v="N"/>
    <s v="N"/>
    <s v="N"/>
    <s v="N"/>
    <s v="N"/>
    <s v="N"/>
    <s v="N"/>
    <s v="N"/>
    <s v="N"/>
    <m/>
    <s v="from hatchery net pens in fairy lake/san juan confluence right before release"/>
  </r>
  <r>
    <x v="0"/>
    <x v="1"/>
    <x v="143"/>
    <x v="14"/>
    <n v="153"/>
    <x v="2"/>
    <x v="0"/>
    <n v="76"/>
    <n v="19"/>
    <n v="5.33"/>
    <x v="2"/>
    <m/>
    <s v="Y"/>
    <s v="SJLP069"/>
    <m/>
    <m/>
    <s v="Y"/>
    <s v="N"/>
    <s v="N"/>
    <s v="N"/>
    <s v="N"/>
    <s v="N"/>
    <s v="N"/>
    <s v="N"/>
    <s v="N"/>
    <s v="N"/>
    <m/>
    <s v="from hatchery net pens in fairy lake/san juan confluence right before release"/>
  </r>
  <r>
    <x v="1"/>
    <x v="3"/>
    <x v="49"/>
    <x v="24"/>
    <n v="59"/>
    <x v="0"/>
    <x v="0"/>
    <n v="40"/>
    <m/>
    <n v="0.43"/>
    <x v="0"/>
    <m/>
    <m/>
    <m/>
    <m/>
    <m/>
    <s v="N"/>
    <m/>
    <m/>
    <m/>
    <m/>
    <m/>
    <m/>
    <m/>
    <m/>
    <m/>
    <m/>
    <m/>
  </r>
  <r>
    <x v="1"/>
    <x v="3"/>
    <x v="49"/>
    <x v="24"/>
    <n v="59"/>
    <x v="0"/>
    <x v="0"/>
    <n v="40"/>
    <m/>
    <n v="0.33"/>
    <x v="0"/>
    <m/>
    <m/>
    <m/>
    <m/>
    <m/>
    <s v="N"/>
    <m/>
    <m/>
    <m/>
    <m/>
    <m/>
    <m/>
    <m/>
    <m/>
    <m/>
    <m/>
    <m/>
  </r>
  <r>
    <x v="1"/>
    <x v="3"/>
    <x v="49"/>
    <x v="24"/>
    <n v="59"/>
    <x v="2"/>
    <x v="0"/>
    <n v="41"/>
    <m/>
    <n v="0.56999999999999995"/>
    <x v="0"/>
    <m/>
    <m/>
    <m/>
    <m/>
    <m/>
    <s v="N"/>
    <m/>
    <m/>
    <m/>
    <m/>
    <m/>
    <m/>
    <m/>
    <m/>
    <m/>
    <m/>
    <m/>
  </r>
  <r>
    <x v="1"/>
    <x v="3"/>
    <x v="49"/>
    <x v="24"/>
    <n v="59"/>
    <x v="2"/>
    <x v="0"/>
    <n v="41"/>
    <m/>
    <n v="0.56999999999999995"/>
    <x v="0"/>
    <m/>
    <m/>
    <m/>
    <m/>
    <m/>
    <s v="N"/>
    <m/>
    <m/>
    <m/>
    <m/>
    <m/>
    <m/>
    <m/>
    <m/>
    <m/>
    <m/>
    <m/>
  </r>
  <r>
    <x v="1"/>
    <x v="3"/>
    <x v="49"/>
    <x v="24"/>
    <n v="59"/>
    <x v="2"/>
    <x v="0"/>
    <n v="42"/>
    <m/>
    <n v="0.63"/>
    <x v="0"/>
    <m/>
    <m/>
    <m/>
    <m/>
    <m/>
    <s v="N"/>
    <m/>
    <m/>
    <m/>
    <m/>
    <m/>
    <m/>
    <m/>
    <m/>
    <m/>
    <m/>
    <s v="wound on head"/>
  </r>
  <r>
    <x v="1"/>
    <x v="3"/>
    <x v="49"/>
    <x v="24"/>
    <n v="59"/>
    <x v="2"/>
    <x v="0"/>
    <n v="39"/>
    <m/>
    <n v="0.48"/>
    <x v="0"/>
    <m/>
    <m/>
    <m/>
    <m/>
    <m/>
    <s v="N"/>
    <m/>
    <m/>
    <m/>
    <m/>
    <m/>
    <m/>
    <m/>
    <m/>
    <m/>
    <m/>
    <m/>
  </r>
  <r>
    <x v="1"/>
    <x v="3"/>
    <x v="49"/>
    <x v="24"/>
    <n v="59"/>
    <x v="2"/>
    <x v="0"/>
    <n v="43"/>
    <m/>
    <n v="0.65"/>
    <x v="0"/>
    <m/>
    <m/>
    <m/>
    <m/>
    <m/>
    <s v="N"/>
    <m/>
    <m/>
    <m/>
    <m/>
    <m/>
    <m/>
    <m/>
    <m/>
    <m/>
    <m/>
    <m/>
  </r>
  <r>
    <x v="0"/>
    <x v="1"/>
    <x v="143"/>
    <x v="14"/>
    <n v="153"/>
    <x v="2"/>
    <x v="0"/>
    <n v="84"/>
    <n v="21"/>
    <n v="7.92"/>
    <x v="2"/>
    <m/>
    <s v="Y"/>
    <s v="SJLP070"/>
    <m/>
    <m/>
    <s v="Y"/>
    <s v="N"/>
    <s v="N"/>
    <s v="N"/>
    <s v="N"/>
    <s v="N"/>
    <s v="N"/>
    <s v="N"/>
    <s v="N"/>
    <s v="N"/>
    <m/>
    <s v="from hatchery net pens in fairy lake/san juan confluence right before release"/>
  </r>
  <r>
    <x v="0"/>
    <x v="1"/>
    <x v="143"/>
    <x v="14"/>
    <n v="153"/>
    <x v="2"/>
    <x v="0"/>
    <n v="82"/>
    <n v="19"/>
    <n v="6.39"/>
    <x v="2"/>
    <m/>
    <s v="Y"/>
    <s v="SJLP071"/>
    <m/>
    <m/>
    <s v="Y"/>
    <s v="N"/>
    <s v="N"/>
    <s v="N"/>
    <s v="N"/>
    <s v="N"/>
    <s v="N"/>
    <s v="N"/>
    <s v="N"/>
    <s v="N"/>
    <m/>
    <s v="from hatchery net pens in fairy lake/san juan confluence right before release"/>
  </r>
  <r>
    <x v="0"/>
    <x v="1"/>
    <x v="143"/>
    <x v="14"/>
    <n v="153"/>
    <x v="2"/>
    <x v="0"/>
    <n v="78"/>
    <n v="20"/>
    <n v="5.87"/>
    <x v="2"/>
    <m/>
    <s v="Y"/>
    <s v="SJLP072"/>
    <m/>
    <m/>
    <s v="Y"/>
    <s v="N"/>
    <s v="N"/>
    <s v="N"/>
    <s v="N"/>
    <s v="N"/>
    <s v="N"/>
    <s v="N"/>
    <s v="N"/>
    <s v="N"/>
    <m/>
    <s v="from hatchery net pens in fairy lake/san juan confluence right before release"/>
  </r>
  <r>
    <x v="0"/>
    <x v="1"/>
    <x v="143"/>
    <x v="14"/>
    <n v="153"/>
    <x v="2"/>
    <x v="0"/>
    <n v="76"/>
    <n v="19"/>
    <n v="5.91"/>
    <x v="2"/>
    <m/>
    <s v="Y"/>
    <s v="SJLP073"/>
    <m/>
    <m/>
    <s v="Y"/>
    <s v="N"/>
    <s v="N"/>
    <s v="N"/>
    <s v="N"/>
    <s v="N"/>
    <s v="N"/>
    <s v="N"/>
    <s v="N"/>
    <s v="N"/>
    <m/>
    <s v="from hatchery net pens in fairy lake/san juan confluence right before release"/>
  </r>
  <r>
    <x v="0"/>
    <x v="1"/>
    <x v="143"/>
    <x v="14"/>
    <n v="153"/>
    <x v="2"/>
    <x v="0"/>
    <n v="84"/>
    <n v="21"/>
    <n v="7.32"/>
    <x v="2"/>
    <m/>
    <s v="Y"/>
    <s v="SJLP074"/>
    <m/>
    <m/>
    <s v="Y"/>
    <s v="N"/>
    <s v="N"/>
    <s v="N"/>
    <s v="N"/>
    <s v="N"/>
    <s v="N"/>
    <s v="N"/>
    <s v="N"/>
    <s v="N"/>
    <m/>
    <s v="from hatchery net pens in fairy lake/san juan confluence right before release"/>
  </r>
  <r>
    <x v="1"/>
    <x v="3"/>
    <x v="135"/>
    <x v="85"/>
    <n v="63"/>
    <x v="1"/>
    <x v="0"/>
    <n v="34"/>
    <m/>
    <n v="0.31"/>
    <x v="0"/>
    <m/>
    <m/>
    <m/>
    <m/>
    <m/>
    <s v="N"/>
    <m/>
    <m/>
    <m/>
    <m/>
    <m/>
    <m/>
    <m/>
    <m/>
    <m/>
    <m/>
    <m/>
  </r>
  <r>
    <x v="1"/>
    <x v="3"/>
    <x v="135"/>
    <x v="85"/>
    <n v="63"/>
    <x v="1"/>
    <x v="0"/>
    <n v="34"/>
    <m/>
    <n v="0.3"/>
    <x v="0"/>
    <m/>
    <m/>
    <m/>
    <m/>
    <m/>
    <s v="N"/>
    <m/>
    <m/>
    <m/>
    <m/>
    <m/>
    <m/>
    <m/>
    <m/>
    <m/>
    <m/>
    <m/>
  </r>
  <r>
    <x v="1"/>
    <x v="3"/>
    <x v="135"/>
    <x v="85"/>
    <n v="63"/>
    <x v="1"/>
    <x v="0"/>
    <n v="35"/>
    <m/>
    <n v="0.34"/>
    <x v="0"/>
    <m/>
    <m/>
    <m/>
    <m/>
    <m/>
    <s v="N"/>
    <m/>
    <m/>
    <m/>
    <m/>
    <m/>
    <m/>
    <m/>
    <m/>
    <m/>
    <m/>
    <m/>
  </r>
  <r>
    <x v="1"/>
    <x v="3"/>
    <x v="135"/>
    <x v="85"/>
    <n v="63"/>
    <x v="1"/>
    <x v="0"/>
    <n v="36"/>
    <m/>
    <n v="0.42"/>
    <x v="0"/>
    <m/>
    <m/>
    <m/>
    <m/>
    <m/>
    <s v="N"/>
    <m/>
    <m/>
    <m/>
    <m/>
    <m/>
    <m/>
    <m/>
    <m/>
    <m/>
    <m/>
    <m/>
  </r>
  <r>
    <x v="1"/>
    <x v="3"/>
    <x v="135"/>
    <x v="85"/>
    <n v="63"/>
    <x v="1"/>
    <x v="0"/>
    <n v="37"/>
    <m/>
    <n v="0.46"/>
    <x v="0"/>
    <m/>
    <m/>
    <m/>
    <m/>
    <m/>
    <s v="N"/>
    <m/>
    <m/>
    <m/>
    <m/>
    <m/>
    <m/>
    <m/>
    <m/>
    <m/>
    <m/>
    <m/>
  </r>
  <r>
    <x v="1"/>
    <x v="3"/>
    <x v="135"/>
    <x v="85"/>
    <n v="63"/>
    <x v="1"/>
    <x v="0"/>
    <n v="35"/>
    <m/>
    <n v="0.32"/>
    <x v="0"/>
    <m/>
    <m/>
    <m/>
    <m/>
    <m/>
    <s v="N"/>
    <m/>
    <m/>
    <m/>
    <m/>
    <m/>
    <m/>
    <m/>
    <m/>
    <m/>
    <m/>
    <m/>
  </r>
  <r>
    <x v="1"/>
    <x v="3"/>
    <x v="135"/>
    <x v="85"/>
    <n v="63"/>
    <x v="0"/>
    <x v="0"/>
    <n v="38"/>
    <m/>
    <n v="0.47"/>
    <x v="0"/>
    <m/>
    <m/>
    <m/>
    <m/>
    <m/>
    <s v="N"/>
    <m/>
    <m/>
    <m/>
    <m/>
    <m/>
    <m/>
    <m/>
    <m/>
    <m/>
    <m/>
    <m/>
  </r>
  <r>
    <x v="1"/>
    <x v="3"/>
    <x v="135"/>
    <x v="85"/>
    <n v="63"/>
    <x v="2"/>
    <x v="0"/>
    <n v="45"/>
    <m/>
    <n v="0.52"/>
    <x v="0"/>
    <m/>
    <m/>
    <m/>
    <m/>
    <m/>
    <s v="N"/>
    <m/>
    <m/>
    <m/>
    <m/>
    <m/>
    <m/>
    <m/>
    <m/>
    <m/>
    <m/>
    <m/>
  </r>
  <r>
    <x v="1"/>
    <x v="3"/>
    <x v="135"/>
    <x v="85"/>
    <n v="63"/>
    <x v="2"/>
    <x v="0"/>
    <n v="40"/>
    <m/>
    <n v="0.51"/>
    <x v="0"/>
    <m/>
    <m/>
    <m/>
    <m/>
    <m/>
    <s v="N"/>
    <m/>
    <m/>
    <m/>
    <m/>
    <m/>
    <m/>
    <m/>
    <m/>
    <m/>
    <m/>
    <m/>
  </r>
  <r>
    <x v="1"/>
    <x v="3"/>
    <x v="135"/>
    <x v="85"/>
    <n v="63"/>
    <x v="2"/>
    <x v="0"/>
    <n v="47"/>
    <m/>
    <n v="0.5"/>
    <x v="0"/>
    <m/>
    <m/>
    <m/>
    <m/>
    <m/>
    <s v="N"/>
    <m/>
    <m/>
    <m/>
    <m/>
    <m/>
    <m/>
    <m/>
    <m/>
    <m/>
    <m/>
    <m/>
  </r>
  <r>
    <x v="1"/>
    <x v="3"/>
    <x v="135"/>
    <x v="85"/>
    <n v="63"/>
    <x v="2"/>
    <x v="0"/>
    <n v="37"/>
    <m/>
    <n v="0.6"/>
    <x v="0"/>
    <m/>
    <m/>
    <m/>
    <m/>
    <m/>
    <s v="N"/>
    <m/>
    <m/>
    <m/>
    <m/>
    <m/>
    <m/>
    <m/>
    <m/>
    <m/>
    <m/>
    <m/>
  </r>
  <r>
    <x v="1"/>
    <x v="3"/>
    <x v="135"/>
    <x v="85"/>
    <n v="63"/>
    <x v="2"/>
    <x v="0"/>
    <n v="37"/>
    <m/>
    <n v="0.51"/>
    <x v="0"/>
    <m/>
    <m/>
    <m/>
    <m/>
    <m/>
    <s v="N"/>
    <m/>
    <m/>
    <m/>
    <m/>
    <m/>
    <m/>
    <m/>
    <m/>
    <m/>
    <m/>
    <m/>
  </r>
  <r>
    <x v="1"/>
    <x v="3"/>
    <x v="135"/>
    <x v="85"/>
    <n v="63"/>
    <x v="2"/>
    <x v="0"/>
    <n v="36"/>
    <m/>
    <n v="0.51"/>
    <x v="0"/>
    <m/>
    <m/>
    <m/>
    <m/>
    <m/>
    <s v="N"/>
    <m/>
    <m/>
    <m/>
    <m/>
    <m/>
    <m/>
    <m/>
    <m/>
    <m/>
    <m/>
    <m/>
  </r>
  <r>
    <x v="1"/>
    <x v="3"/>
    <x v="135"/>
    <x v="85"/>
    <n v="63"/>
    <x v="2"/>
    <x v="0"/>
    <n v="37"/>
    <m/>
    <n v="0.55000000000000004"/>
    <x v="0"/>
    <m/>
    <m/>
    <m/>
    <m/>
    <m/>
    <s v="N"/>
    <m/>
    <m/>
    <m/>
    <m/>
    <m/>
    <m/>
    <m/>
    <m/>
    <m/>
    <m/>
    <m/>
  </r>
  <r>
    <x v="1"/>
    <x v="3"/>
    <x v="135"/>
    <x v="85"/>
    <n v="63"/>
    <x v="2"/>
    <x v="0"/>
    <n v="37"/>
    <m/>
    <n v="0.46"/>
    <x v="0"/>
    <m/>
    <m/>
    <m/>
    <m/>
    <m/>
    <s v="N"/>
    <m/>
    <m/>
    <m/>
    <m/>
    <m/>
    <m/>
    <m/>
    <m/>
    <m/>
    <m/>
    <m/>
  </r>
  <r>
    <x v="1"/>
    <x v="3"/>
    <x v="135"/>
    <x v="85"/>
    <n v="63"/>
    <x v="2"/>
    <x v="0"/>
    <n v="40"/>
    <m/>
    <n v="0.59"/>
    <x v="0"/>
    <m/>
    <m/>
    <m/>
    <m/>
    <m/>
    <s v="N"/>
    <m/>
    <m/>
    <m/>
    <m/>
    <m/>
    <m/>
    <m/>
    <m/>
    <m/>
    <m/>
    <m/>
  </r>
  <r>
    <x v="1"/>
    <x v="3"/>
    <x v="135"/>
    <x v="85"/>
    <n v="63"/>
    <x v="2"/>
    <x v="0"/>
    <n v="38"/>
    <m/>
    <n v="0.47"/>
    <x v="0"/>
    <m/>
    <m/>
    <m/>
    <m/>
    <m/>
    <s v="N"/>
    <m/>
    <m/>
    <m/>
    <m/>
    <m/>
    <m/>
    <m/>
    <m/>
    <m/>
    <m/>
    <m/>
  </r>
  <r>
    <x v="1"/>
    <x v="3"/>
    <x v="135"/>
    <x v="85"/>
    <n v="63"/>
    <x v="2"/>
    <x v="0"/>
    <n v="35"/>
    <m/>
    <n v="0.39"/>
    <x v="0"/>
    <m/>
    <m/>
    <m/>
    <m/>
    <m/>
    <s v="N"/>
    <m/>
    <m/>
    <m/>
    <m/>
    <m/>
    <m/>
    <m/>
    <m/>
    <m/>
    <m/>
    <m/>
  </r>
  <r>
    <x v="1"/>
    <x v="3"/>
    <x v="135"/>
    <x v="85"/>
    <n v="63"/>
    <x v="2"/>
    <x v="0"/>
    <n v="38"/>
    <m/>
    <n v="0.41"/>
    <x v="0"/>
    <m/>
    <m/>
    <m/>
    <m/>
    <m/>
    <s v="N"/>
    <m/>
    <m/>
    <m/>
    <m/>
    <m/>
    <m/>
    <m/>
    <m/>
    <m/>
    <m/>
    <m/>
  </r>
  <r>
    <x v="0"/>
    <x v="1"/>
    <x v="143"/>
    <x v="14"/>
    <n v="153"/>
    <x v="2"/>
    <x v="0"/>
    <n v="83"/>
    <n v="20"/>
    <n v="7.36"/>
    <x v="2"/>
    <m/>
    <s v="Y"/>
    <s v="SJLP075"/>
    <m/>
    <m/>
    <s v="Y"/>
    <s v="N"/>
    <s v="N"/>
    <s v="N"/>
    <s v="N"/>
    <s v="N"/>
    <s v="N"/>
    <s v="N"/>
    <s v="N"/>
    <s v="N"/>
    <m/>
    <s v="from hatchery net pens in fairy lake/san juan confluence right before release"/>
  </r>
  <r>
    <x v="0"/>
    <x v="1"/>
    <x v="143"/>
    <x v="14"/>
    <n v="153"/>
    <x v="2"/>
    <x v="0"/>
    <n v="80"/>
    <n v="20"/>
    <n v="6.56"/>
    <x v="2"/>
    <m/>
    <s v="Y"/>
    <s v="SJLP076"/>
    <m/>
    <m/>
    <s v="Y"/>
    <s v="N"/>
    <s v="N"/>
    <s v="N"/>
    <s v="N"/>
    <s v="N"/>
    <s v="N"/>
    <s v="N"/>
    <s v="N"/>
    <s v="N"/>
    <m/>
    <s v="from hatchery net pens in fairy lake/san juan confluence right before release"/>
  </r>
  <r>
    <x v="0"/>
    <x v="1"/>
    <x v="143"/>
    <x v="14"/>
    <n v="153"/>
    <x v="2"/>
    <x v="0"/>
    <n v="86"/>
    <n v="21"/>
    <n v="8.07"/>
    <x v="2"/>
    <m/>
    <s v="Y"/>
    <s v="SJLP077"/>
    <m/>
    <m/>
    <s v="Y"/>
    <s v="N"/>
    <s v="N"/>
    <s v="N"/>
    <s v="N"/>
    <s v="N"/>
    <s v="N"/>
    <s v="N"/>
    <s v="N"/>
    <s v="N"/>
    <m/>
    <s v="from hatchery net pens in fairy lake/san juan confluence right before release"/>
  </r>
  <r>
    <x v="0"/>
    <x v="1"/>
    <x v="143"/>
    <x v="14"/>
    <n v="153"/>
    <x v="2"/>
    <x v="0"/>
    <n v="77"/>
    <n v="19"/>
    <n v="5.9"/>
    <x v="2"/>
    <m/>
    <s v="Y"/>
    <s v="SJLP078"/>
    <m/>
    <m/>
    <s v="Y"/>
    <s v="N"/>
    <s v="N"/>
    <s v="N"/>
    <s v="N"/>
    <s v="N"/>
    <s v="N"/>
    <s v="N"/>
    <s v="N"/>
    <s v="N"/>
    <m/>
    <s v="from hatchery net pens in fairy lake/san juan confluence right before release"/>
  </r>
  <r>
    <x v="0"/>
    <x v="1"/>
    <x v="143"/>
    <x v="14"/>
    <n v="153"/>
    <x v="2"/>
    <x v="0"/>
    <n v="79"/>
    <n v="20"/>
    <n v="6.75"/>
    <x v="2"/>
    <m/>
    <s v="Y"/>
    <s v="SJLP079"/>
    <m/>
    <m/>
    <s v="Y"/>
    <s v="N"/>
    <s v="N"/>
    <s v="N"/>
    <s v="N"/>
    <s v="N"/>
    <s v="N"/>
    <s v="N"/>
    <s v="N"/>
    <s v="N"/>
    <m/>
    <s v="from hatchery net pens in fairy lake/san juan confluence right before release"/>
  </r>
  <r>
    <x v="0"/>
    <x v="1"/>
    <x v="143"/>
    <x v="14"/>
    <n v="153"/>
    <x v="2"/>
    <x v="0"/>
    <n v="74"/>
    <n v="17"/>
    <n v="4.76"/>
    <x v="2"/>
    <m/>
    <s v="Y"/>
    <s v="SJLP080"/>
    <m/>
    <m/>
    <s v="Y"/>
    <s v="N"/>
    <s v="N"/>
    <s v="N"/>
    <s v="N"/>
    <s v="N"/>
    <s v="N"/>
    <s v="N"/>
    <s v="N"/>
    <s v="N"/>
    <m/>
    <s v="from hatchery net pens in fairy lake/san juan confluence right before release"/>
  </r>
  <r>
    <x v="0"/>
    <x v="1"/>
    <x v="143"/>
    <x v="14"/>
    <n v="153"/>
    <x v="2"/>
    <x v="0"/>
    <n v="81"/>
    <n v="20"/>
    <n v="7.06"/>
    <x v="2"/>
    <m/>
    <s v="Y"/>
    <s v="SJLP081"/>
    <m/>
    <m/>
    <s v="Y"/>
    <s v="N"/>
    <s v="N"/>
    <s v="N"/>
    <s v="N"/>
    <s v="N"/>
    <s v="N"/>
    <s v="N"/>
    <s v="N"/>
    <s v="N"/>
    <m/>
    <s v="from hatchery net pens in fairy lake/san juan confluence right before release"/>
  </r>
  <r>
    <x v="0"/>
    <x v="1"/>
    <x v="143"/>
    <x v="14"/>
    <n v="153"/>
    <x v="2"/>
    <x v="0"/>
    <n v="80"/>
    <n v="22"/>
    <n v="7.03"/>
    <x v="2"/>
    <m/>
    <s v="Y"/>
    <s v="SJLP082"/>
    <m/>
    <m/>
    <s v="Y"/>
    <s v="N"/>
    <s v="N"/>
    <s v="N"/>
    <s v="N"/>
    <s v="N"/>
    <s v="N"/>
    <s v="N"/>
    <s v="N"/>
    <s v="N"/>
    <m/>
    <s v="from hatchery net pens in fairy lake/san juan confluence right before release"/>
  </r>
  <r>
    <x v="0"/>
    <x v="1"/>
    <x v="143"/>
    <x v="14"/>
    <n v="153"/>
    <x v="2"/>
    <x v="0"/>
    <n v="74"/>
    <n v="19"/>
    <n v="5.0999999999999996"/>
    <x v="2"/>
    <m/>
    <s v="Y"/>
    <s v="SJLP083"/>
    <m/>
    <m/>
    <s v="Y"/>
    <s v="N"/>
    <s v="N"/>
    <s v="N"/>
    <s v="N"/>
    <s v="N"/>
    <s v="N"/>
    <s v="N"/>
    <s v="N"/>
    <s v="N"/>
    <m/>
    <s v="from hatchery net pens in fairy lake/san juan confluence right before release"/>
  </r>
  <r>
    <x v="1"/>
    <x v="3"/>
    <x v="140"/>
    <x v="88"/>
    <n v="64"/>
    <x v="2"/>
    <x v="0"/>
    <n v="47"/>
    <m/>
    <n v="0.47"/>
    <x v="0"/>
    <m/>
    <m/>
    <m/>
    <m/>
    <m/>
    <s v="N"/>
    <m/>
    <m/>
    <m/>
    <m/>
    <m/>
    <m/>
    <m/>
    <m/>
    <m/>
    <m/>
    <m/>
  </r>
  <r>
    <x v="1"/>
    <x v="3"/>
    <x v="140"/>
    <x v="88"/>
    <n v="64"/>
    <x v="2"/>
    <x v="0"/>
    <n v="37"/>
    <m/>
    <n v="0.55000000000000004"/>
    <x v="0"/>
    <m/>
    <m/>
    <m/>
    <m/>
    <m/>
    <s v="N"/>
    <m/>
    <m/>
    <m/>
    <m/>
    <m/>
    <m/>
    <m/>
    <m/>
    <m/>
    <m/>
    <m/>
  </r>
  <r>
    <x v="1"/>
    <x v="3"/>
    <x v="140"/>
    <x v="88"/>
    <n v="64"/>
    <x v="2"/>
    <x v="0"/>
    <n v="47"/>
    <m/>
    <n v="0.53"/>
    <x v="0"/>
    <m/>
    <m/>
    <m/>
    <m/>
    <m/>
    <s v="N"/>
    <m/>
    <m/>
    <m/>
    <m/>
    <m/>
    <m/>
    <m/>
    <m/>
    <m/>
    <m/>
    <m/>
  </r>
  <r>
    <x v="1"/>
    <x v="3"/>
    <x v="140"/>
    <x v="88"/>
    <n v="64"/>
    <x v="2"/>
    <x v="0"/>
    <n v="42"/>
    <m/>
    <n v="0.6"/>
    <x v="0"/>
    <m/>
    <m/>
    <m/>
    <m/>
    <m/>
    <s v="N"/>
    <m/>
    <m/>
    <m/>
    <m/>
    <m/>
    <m/>
    <m/>
    <m/>
    <m/>
    <m/>
    <m/>
  </r>
  <r>
    <x v="1"/>
    <x v="3"/>
    <x v="140"/>
    <x v="88"/>
    <n v="64"/>
    <x v="2"/>
    <x v="0"/>
    <n v="38"/>
    <m/>
    <n v="0.48"/>
    <x v="0"/>
    <m/>
    <m/>
    <m/>
    <m/>
    <m/>
    <s v="N"/>
    <m/>
    <m/>
    <m/>
    <m/>
    <m/>
    <m/>
    <m/>
    <m/>
    <m/>
    <m/>
    <m/>
  </r>
  <r>
    <x v="1"/>
    <x v="3"/>
    <x v="140"/>
    <x v="88"/>
    <n v="64"/>
    <x v="2"/>
    <x v="0"/>
    <n v="38"/>
    <m/>
    <n v="0.5"/>
    <x v="0"/>
    <m/>
    <m/>
    <m/>
    <m/>
    <m/>
    <s v="N"/>
    <m/>
    <m/>
    <m/>
    <m/>
    <m/>
    <m/>
    <m/>
    <m/>
    <m/>
    <m/>
    <m/>
  </r>
  <r>
    <x v="1"/>
    <x v="3"/>
    <x v="140"/>
    <x v="88"/>
    <n v="64"/>
    <x v="2"/>
    <x v="0"/>
    <n v="47"/>
    <m/>
    <n v="0.47"/>
    <x v="0"/>
    <m/>
    <m/>
    <m/>
    <m/>
    <m/>
    <s v="N"/>
    <m/>
    <m/>
    <m/>
    <m/>
    <m/>
    <m/>
    <m/>
    <m/>
    <m/>
    <m/>
    <m/>
  </r>
  <r>
    <x v="1"/>
    <x v="3"/>
    <x v="140"/>
    <x v="88"/>
    <n v="64"/>
    <x v="2"/>
    <x v="0"/>
    <n v="43"/>
    <m/>
    <n v="0.69"/>
    <x v="0"/>
    <m/>
    <m/>
    <m/>
    <m/>
    <m/>
    <s v="N"/>
    <m/>
    <m/>
    <m/>
    <m/>
    <m/>
    <m/>
    <m/>
    <m/>
    <m/>
    <m/>
    <m/>
  </r>
  <r>
    <x v="1"/>
    <x v="3"/>
    <x v="140"/>
    <x v="88"/>
    <n v="64"/>
    <x v="2"/>
    <x v="0"/>
    <n v="42"/>
    <m/>
    <n v="0.6"/>
    <x v="0"/>
    <m/>
    <m/>
    <m/>
    <m/>
    <m/>
    <s v="N"/>
    <m/>
    <m/>
    <m/>
    <m/>
    <m/>
    <m/>
    <m/>
    <m/>
    <m/>
    <m/>
    <m/>
  </r>
  <r>
    <x v="1"/>
    <x v="3"/>
    <x v="140"/>
    <x v="88"/>
    <n v="64"/>
    <x v="2"/>
    <x v="0"/>
    <n v="37"/>
    <m/>
    <n v="0.52"/>
    <x v="0"/>
    <m/>
    <m/>
    <m/>
    <m/>
    <m/>
    <s v="N"/>
    <m/>
    <m/>
    <m/>
    <m/>
    <m/>
    <m/>
    <m/>
    <m/>
    <m/>
    <m/>
    <m/>
  </r>
  <r>
    <x v="1"/>
    <x v="3"/>
    <x v="140"/>
    <x v="88"/>
    <n v="64"/>
    <x v="2"/>
    <x v="0"/>
    <n v="38"/>
    <m/>
    <n v="0.5"/>
    <x v="0"/>
    <m/>
    <m/>
    <m/>
    <m/>
    <m/>
    <s v="N"/>
    <m/>
    <m/>
    <m/>
    <m/>
    <m/>
    <m/>
    <m/>
    <m/>
    <m/>
    <m/>
    <m/>
  </r>
  <r>
    <x v="1"/>
    <x v="3"/>
    <x v="140"/>
    <x v="88"/>
    <n v="64"/>
    <x v="2"/>
    <x v="0"/>
    <n v="37"/>
    <m/>
    <n v="0.57999999999999996"/>
    <x v="0"/>
    <m/>
    <m/>
    <m/>
    <m/>
    <m/>
    <s v="N"/>
    <m/>
    <m/>
    <m/>
    <m/>
    <m/>
    <m/>
    <m/>
    <m/>
    <m/>
    <m/>
    <m/>
  </r>
  <r>
    <x v="1"/>
    <x v="3"/>
    <x v="140"/>
    <x v="88"/>
    <n v="64"/>
    <x v="2"/>
    <x v="0"/>
    <n v="37"/>
    <m/>
    <n v="0.54"/>
    <x v="0"/>
    <m/>
    <m/>
    <m/>
    <m/>
    <m/>
    <s v="N"/>
    <m/>
    <m/>
    <m/>
    <m/>
    <m/>
    <m/>
    <m/>
    <m/>
    <m/>
    <m/>
    <m/>
  </r>
  <r>
    <x v="1"/>
    <x v="3"/>
    <x v="140"/>
    <x v="88"/>
    <n v="64"/>
    <x v="2"/>
    <x v="0"/>
    <n v="38"/>
    <m/>
    <n v="0.51"/>
    <x v="0"/>
    <m/>
    <m/>
    <m/>
    <m/>
    <m/>
    <s v="N"/>
    <m/>
    <m/>
    <m/>
    <m/>
    <m/>
    <m/>
    <m/>
    <m/>
    <m/>
    <m/>
    <m/>
  </r>
  <r>
    <x v="1"/>
    <x v="3"/>
    <x v="140"/>
    <x v="88"/>
    <n v="64"/>
    <x v="2"/>
    <x v="0"/>
    <n v="37"/>
    <m/>
    <n v="0.54"/>
    <x v="0"/>
    <m/>
    <m/>
    <m/>
    <m/>
    <m/>
    <s v="N"/>
    <m/>
    <m/>
    <m/>
    <m/>
    <m/>
    <m/>
    <m/>
    <m/>
    <m/>
    <m/>
    <s v="Not fully buttoned-up"/>
  </r>
  <r>
    <x v="1"/>
    <x v="3"/>
    <x v="140"/>
    <x v="88"/>
    <n v="64"/>
    <x v="2"/>
    <x v="0"/>
    <n v="38"/>
    <m/>
    <n v="0.57999999999999996"/>
    <x v="0"/>
    <m/>
    <m/>
    <m/>
    <m/>
    <m/>
    <s v="N"/>
    <m/>
    <m/>
    <m/>
    <m/>
    <m/>
    <m/>
    <m/>
    <m/>
    <m/>
    <m/>
    <m/>
  </r>
  <r>
    <x v="1"/>
    <x v="3"/>
    <x v="140"/>
    <x v="88"/>
    <n v="64"/>
    <x v="2"/>
    <x v="0"/>
    <n v="42"/>
    <m/>
    <n v="0.61"/>
    <x v="0"/>
    <m/>
    <m/>
    <m/>
    <m/>
    <m/>
    <s v="N"/>
    <m/>
    <m/>
    <m/>
    <m/>
    <m/>
    <m/>
    <m/>
    <m/>
    <m/>
    <m/>
    <m/>
  </r>
  <r>
    <x v="1"/>
    <x v="3"/>
    <x v="140"/>
    <x v="88"/>
    <n v="64"/>
    <x v="2"/>
    <x v="0"/>
    <n v="38"/>
    <m/>
    <n v="0.45"/>
    <x v="0"/>
    <m/>
    <m/>
    <m/>
    <m/>
    <m/>
    <s v="N"/>
    <m/>
    <m/>
    <m/>
    <m/>
    <m/>
    <m/>
    <m/>
    <m/>
    <m/>
    <m/>
    <m/>
  </r>
  <r>
    <x v="1"/>
    <x v="3"/>
    <x v="140"/>
    <x v="88"/>
    <n v="64"/>
    <x v="2"/>
    <x v="0"/>
    <n v="38"/>
    <m/>
    <n v="0.53"/>
    <x v="0"/>
    <m/>
    <m/>
    <m/>
    <m/>
    <m/>
    <s v="N"/>
    <m/>
    <m/>
    <m/>
    <m/>
    <m/>
    <m/>
    <m/>
    <m/>
    <m/>
    <m/>
    <m/>
  </r>
  <r>
    <x v="1"/>
    <x v="3"/>
    <x v="140"/>
    <x v="88"/>
    <n v="64"/>
    <x v="1"/>
    <x v="0"/>
    <n v="35"/>
    <m/>
    <n v="0.47"/>
    <x v="0"/>
    <m/>
    <m/>
    <m/>
    <m/>
    <m/>
    <s v="N"/>
    <m/>
    <m/>
    <m/>
    <m/>
    <m/>
    <m/>
    <m/>
    <m/>
    <m/>
    <m/>
    <m/>
  </r>
  <r>
    <x v="1"/>
    <x v="3"/>
    <x v="140"/>
    <x v="88"/>
    <n v="64"/>
    <x v="1"/>
    <x v="0"/>
    <n v="35"/>
    <m/>
    <n v="0.34"/>
    <x v="0"/>
    <m/>
    <m/>
    <m/>
    <m/>
    <m/>
    <s v="N"/>
    <m/>
    <m/>
    <m/>
    <m/>
    <m/>
    <m/>
    <m/>
    <m/>
    <m/>
    <m/>
    <m/>
  </r>
  <r>
    <x v="1"/>
    <x v="3"/>
    <x v="140"/>
    <x v="88"/>
    <n v="64"/>
    <x v="1"/>
    <x v="0"/>
    <n v="34"/>
    <m/>
    <n v="0.33"/>
    <x v="0"/>
    <m/>
    <m/>
    <m/>
    <m/>
    <m/>
    <s v="N"/>
    <m/>
    <m/>
    <m/>
    <m/>
    <m/>
    <m/>
    <m/>
    <m/>
    <m/>
    <m/>
    <m/>
  </r>
  <r>
    <x v="1"/>
    <x v="3"/>
    <x v="140"/>
    <x v="88"/>
    <n v="64"/>
    <x v="1"/>
    <x v="0"/>
    <n v="32"/>
    <m/>
    <n v="0.3"/>
    <x v="0"/>
    <m/>
    <m/>
    <m/>
    <m/>
    <m/>
    <s v="N"/>
    <m/>
    <m/>
    <m/>
    <m/>
    <m/>
    <m/>
    <m/>
    <m/>
    <m/>
    <m/>
    <m/>
  </r>
  <r>
    <x v="1"/>
    <x v="3"/>
    <x v="140"/>
    <x v="88"/>
    <n v="64"/>
    <x v="1"/>
    <x v="0"/>
    <n v="33"/>
    <m/>
    <n v="0.2"/>
    <x v="0"/>
    <m/>
    <m/>
    <m/>
    <m/>
    <m/>
    <s v="N"/>
    <m/>
    <m/>
    <m/>
    <m/>
    <m/>
    <m/>
    <m/>
    <m/>
    <m/>
    <m/>
    <m/>
  </r>
  <r>
    <x v="1"/>
    <x v="3"/>
    <x v="140"/>
    <x v="88"/>
    <n v="64"/>
    <x v="0"/>
    <x v="0"/>
    <n v="33"/>
    <m/>
    <n v="0.34"/>
    <x v="0"/>
    <m/>
    <m/>
    <m/>
    <m/>
    <m/>
    <s v="N"/>
    <m/>
    <m/>
    <m/>
    <m/>
    <m/>
    <m/>
    <m/>
    <m/>
    <m/>
    <m/>
    <m/>
  </r>
  <r>
    <x v="0"/>
    <x v="1"/>
    <x v="143"/>
    <x v="14"/>
    <n v="153"/>
    <x v="2"/>
    <x v="0"/>
    <n v="75"/>
    <n v="18"/>
    <n v="5.4"/>
    <x v="2"/>
    <m/>
    <s v="Y"/>
    <s v="SJLP084"/>
    <m/>
    <m/>
    <s v="Y"/>
    <s v="N"/>
    <s v="N"/>
    <s v="N"/>
    <s v="N"/>
    <s v="N"/>
    <s v="N"/>
    <s v="N"/>
    <s v="N"/>
    <s v="N"/>
    <m/>
    <s v="from hatchery net pens in fairy lake/san juan confluence right before release"/>
  </r>
  <r>
    <x v="0"/>
    <x v="1"/>
    <x v="143"/>
    <x v="14"/>
    <n v="153"/>
    <x v="2"/>
    <x v="0"/>
    <n v="79"/>
    <n v="20"/>
    <n v="6.11"/>
    <x v="2"/>
    <m/>
    <s v="Y"/>
    <s v="SJLP085"/>
    <m/>
    <m/>
    <s v="Y"/>
    <s v="N"/>
    <s v="N"/>
    <s v="N"/>
    <s v="N"/>
    <s v="N"/>
    <s v="N"/>
    <s v="N"/>
    <s v="N"/>
    <s v="N"/>
    <m/>
    <s v="from hatchery net pens in fairy lake/san juan confluence right before release"/>
  </r>
  <r>
    <x v="0"/>
    <x v="1"/>
    <x v="143"/>
    <x v="14"/>
    <n v="153"/>
    <x v="2"/>
    <x v="0"/>
    <n v="73"/>
    <n v="17"/>
    <n v="4.6399999999999997"/>
    <x v="2"/>
    <m/>
    <s v="Y"/>
    <s v="SJLP086"/>
    <m/>
    <m/>
    <s v="Y"/>
    <s v="N"/>
    <s v="N"/>
    <s v="N"/>
    <s v="N"/>
    <s v="N"/>
    <s v="N"/>
    <s v="N"/>
    <s v="N"/>
    <s v="N"/>
    <m/>
    <s v="from hatchery net pens in fairy lake/san juan confluence right before release"/>
  </r>
  <r>
    <x v="0"/>
    <x v="1"/>
    <x v="143"/>
    <x v="14"/>
    <n v="153"/>
    <x v="2"/>
    <x v="0"/>
    <n v="86"/>
    <n v="21"/>
    <n v="8.2899999999999991"/>
    <x v="2"/>
    <m/>
    <s v="Y"/>
    <s v="SJLP087"/>
    <m/>
    <m/>
    <s v="Y"/>
    <s v="N"/>
    <s v="N"/>
    <s v="N"/>
    <s v="N"/>
    <s v="N"/>
    <s v="N"/>
    <s v="N"/>
    <s v="N"/>
    <s v="N"/>
    <m/>
    <s v="from hatchery net pens in fairy lake/san juan confluence right before release"/>
  </r>
  <r>
    <x v="0"/>
    <x v="1"/>
    <x v="143"/>
    <x v="14"/>
    <n v="153"/>
    <x v="2"/>
    <x v="0"/>
    <n v="75"/>
    <n v="19"/>
    <n v="5.15"/>
    <x v="2"/>
    <m/>
    <s v="Y"/>
    <s v="SJLP088"/>
    <m/>
    <m/>
    <s v="Y"/>
    <s v="N"/>
    <s v="N"/>
    <s v="N"/>
    <s v="N"/>
    <s v="N"/>
    <s v="N"/>
    <s v="N"/>
    <s v="N"/>
    <s v="N"/>
    <m/>
    <s v="from hatchery net pens in fairy lake/san juan confluence right before release"/>
  </r>
  <r>
    <x v="0"/>
    <x v="1"/>
    <x v="143"/>
    <x v="14"/>
    <n v="153"/>
    <x v="2"/>
    <x v="0"/>
    <n v="80"/>
    <n v="20"/>
    <n v="6.72"/>
    <x v="2"/>
    <m/>
    <s v="Y"/>
    <s v="SJLP089"/>
    <m/>
    <m/>
    <s v="Y"/>
    <s v="N"/>
    <s v="N"/>
    <s v="N"/>
    <s v="N"/>
    <s v="N"/>
    <s v="N"/>
    <s v="N"/>
    <s v="N"/>
    <s v="N"/>
    <m/>
    <s v="from hatchery net pens in fairy lake/san juan confluence right before release"/>
  </r>
  <r>
    <x v="1"/>
    <x v="3"/>
    <x v="104"/>
    <x v="57"/>
    <n v="65"/>
    <x v="2"/>
    <x v="0"/>
    <n v="38"/>
    <m/>
    <n v="0.56000000000000005"/>
    <x v="0"/>
    <m/>
    <m/>
    <m/>
    <m/>
    <m/>
    <s v="N"/>
    <m/>
    <m/>
    <m/>
    <m/>
    <m/>
    <m/>
    <m/>
    <m/>
    <m/>
    <m/>
    <m/>
  </r>
  <r>
    <x v="1"/>
    <x v="3"/>
    <x v="104"/>
    <x v="57"/>
    <n v="65"/>
    <x v="2"/>
    <x v="0"/>
    <n v="40"/>
    <m/>
    <n v="0.56000000000000005"/>
    <x v="0"/>
    <m/>
    <m/>
    <m/>
    <m/>
    <m/>
    <s v="N"/>
    <m/>
    <m/>
    <m/>
    <m/>
    <m/>
    <m/>
    <m/>
    <m/>
    <m/>
    <m/>
    <m/>
  </r>
  <r>
    <x v="1"/>
    <x v="3"/>
    <x v="104"/>
    <x v="57"/>
    <n v="65"/>
    <x v="2"/>
    <x v="0"/>
    <n v="39"/>
    <m/>
    <n v="0.54"/>
    <x v="0"/>
    <m/>
    <m/>
    <m/>
    <m/>
    <m/>
    <s v="N"/>
    <m/>
    <m/>
    <m/>
    <m/>
    <m/>
    <m/>
    <m/>
    <m/>
    <m/>
    <m/>
    <m/>
  </r>
  <r>
    <x v="1"/>
    <x v="3"/>
    <x v="104"/>
    <x v="57"/>
    <n v="65"/>
    <x v="2"/>
    <x v="0"/>
    <n v="38"/>
    <m/>
    <n v="0.45"/>
    <x v="0"/>
    <m/>
    <m/>
    <m/>
    <m/>
    <m/>
    <s v="N"/>
    <m/>
    <m/>
    <m/>
    <m/>
    <m/>
    <m/>
    <m/>
    <m/>
    <m/>
    <m/>
    <m/>
  </r>
  <r>
    <x v="1"/>
    <x v="3"/>
    <x v="104"/>
    <x v="57"/>
    <n v="65"/>
    <x v="2"/>
    <x v="0"/>
    <n v="43"/>
    <m/>
    <n v="0.57999999999999996"/>
    <x v="0"/>
    <m/>
    <m/>
    <m/>
    <m/>
    <m/>
    <s v="N"/>
    <m/>
    <m/>
    <m/>
    <m/>
    <m/>
    <m/>
    <m/>
    <m/>
    <m/>
    <m/>
    <m/>
  </r>
  <r>
    <x v="1"/>
    <x v="3"/>
    <x v="104"/>
    <x v="57"/>
    <n v="65"/>
    <x v="2"/>
    <x v="0"/>
    <n v="38"/>
    <m/>
    <n v="0.55000000000000004"/>
    <x v="0"/>
    <m/>
    <m/>
    <m/>
    <m/>
    <m/>
    <s v="N"/>
    <m/>
    <m/>
    <m/>
    <m/>
    <m/>
    <m/>
    <m/>
    <m/>
    <m/>
    <m/>
    <m/>
  </r>
  <r>
    <x v="1"/>
    <x v="3"/>
    <x v="104"/>
    <x v="57"/>
    <n v="65"/>
    <x v="2"/>
    <x v="0"/>
    <n v="39"/>
    <m/>
    <n v="0.54"/>
    <x v="0"/>
    <m/>
    <m/>
    <m/>
    <m/>
    <m/>
    <s v="N"/>
    <m/>
    <m/>
    <m/>
    <m/>
    <m/>
    <m/>
    <m/>
    <m/>
    <m/>
    <m/>
    <m/>
  </r>
  <r>
    <x v="1"/>
    <x v="3"/>
    <x v="104"/>
    <x v="57"/>
    <n v="65"/>
    <x v="2"/>
    <x v="0"/>
    <n v="38"/>
    <m/>
    <n v="0.52"/>
    <x v="0"/>
    <m/>
    <m/>
    <m/>
    <m/>
    <m/>
    <s v="N"/>
    <m/>
    <m/>
    <m/>
    <m/>
    <m/>
    <m/>
    <m/>
    <m/>
    <m/>
    <m/>
    <m/>
  </r>
  <r>
    <x v="1"/>
    <x v="3"/>
    <x v="104"/>
    <x v="57"/>
    <n v="65"/>
    <x v="2"/>
    <x v="0"/>
    <n v="39"/>
    <m/>
    <n v="0.53"/>
    <x v="0"/>
    <m/>
    <m/>
    <m/>
    <m/>
    <m/>
    <s v="N"/>
    <m/>
    <m/>
    <m/>
    <m/>
    <m/>
    <m/>
    <m/>
    <m/>
    <m/>
    <m/>
    <m/>
  </r>
  <r>
    <x v="1"/>
    <x v="3"/>
    <x v="104"/>
    <x v="57"/>
    <n v="65"/>
    <x v="2"/>
    <x v="0"/>
    <n v="37"/>
    <m/>
    <n v="0.49"/>
    <x v="0"/>
    <m/>
    <m/>
    <m/>
    <m/>
    <m/>
    <s v="N"/>
    <m/>
    <m/>
    <m/>
    <m/>
    <m/>
    <m/>
    <m/>
    <m/>
    <m/>
    <m/>
    <m/>
  </r>
  <r>
    <x v="1"/>
    <x v="3"/>
    <x v="104"/>
    <x v="57"/>
    <n v="65"/>
    <x v="2"/>
    <x v="0"/>
    <n v="39"/>
    <m/>
    <n v="0.53"/>
    <x v="0"/>
    <m/>
    <m/>
    <m/>
    <m/>
    <m/>
    <s v="N"/>
    <m/>
    <m/>
    <m/>
    <m/>
    <m/>
    <m/>
    <m/>
    <m/>
    <m/>
    <m/>
    <m/>
  </r>
  <r>
    <x v="1"/>
    <x v="3"/>
    <x v="104"/>
    <x v="57"/>
    <n v="65"/>
    <x v="2"/>
    <x v="0"/>
    <n v="38"/>
    <m/>
    <n v="0.52"/>
    <x v="0"/>
    <m/>
    <m/>
    <m/>
    <m/>
    <m/>
    <s v="N"/>
    <m/>
    <m/>
    <m/>
    <m/>
    <m/>
    <m/>
    <m/>
    <m/>
    <m/>
    <m/>
    <m/>
  </r>
  <r>
    <x v="1"/>
    <x v="3"/>
    <x v="104"/>
    <x v="57"/>
    <n v="65"/>
    <x v="2"/>
    <x v="0"/>
    <n v="39"/>
    <m/>
    <n v="0.57999999999999996"/>
    <x v="0"/>
    <m/>
    <m/>
    <m/>
    <m/>
    <m/>
    <s v="N"/>
    <m/>
    <m/>
    <m/>
    <m/>
    <m/>
    <m/>
    <m/>
    <m/>
    <m/>
    <m/>
    <m/>
  </r>
  <r>
    <x v="1"/>
    <x v="3"/>
    <x v="104"/>
    <x v="57"/>
    <n v="65"/>
    <x v="2"/>
    <x v="0"/>
    <n v="36"/>
    <m/>
    <n v="0.55000000000000004"/>
    <x v="0"/>
    <m/>
    <m/>
    <m/>
    <m/>
    <m/>
    <s v="N"/>
    <m/>
    <m/>
    <m/>
    <m/>
    <m/>
    <m/>
    <m/>
    <m/>
    <m/>
    <m/>
    <m/>
  </r>
  <r>
    <x v="1"/>
    <x v="3"/>
    <x v="104"/>
    <x v="57"/>
    <n v="65"/>
    <x v="2"/>
    <x v="0"/>
    <n v="39"/>
    <m/>
    <n v="0.51"/>
    <x v="0"/>
    <m/>
    <m/>
    <m/>
    <m/>
    <m/>
    <s v="N"/>
    <m/>
    <m/>
    <m/>
    <m/>
    <m/>
    <m/>
    <m/>
    <m/>
    <m/>
    <m/>
    <m/>
  </r>
  <r>
    <x v="1"/>
    <x v="3"/>
    <x v="104"/>
    <x v="57"/>
    <n v="65"/>
    <x v="2"/>
    <x v="0"/>
    <n v="39"/>
    <m/>
    <n v="0.48"/>
    <x v="0"/>
    <m/>
    <m/>
    <m/>
    <m/>
    <m/>
    <s v="N"/>
    <m/>
    <m/>
    <m/>
    <m/>
    <m/>
    <m/>
    <m/>
    <m/>
    <m/>
    <m/>
    <m/>
  </r>
  <r>
    <x v="1"/>
    <x v="3"/>
    <x v="104"/>
    <x v="57"/>
    <n v="65"/>
    <x v="2"/>
    <x v="0"/>
    <n v="39"/>
    <m/>
    <n v="0.56000000000000005"/>
    <x v="0"/>
    <m/>
    <m/>
    <m/>
    <m/>
    <m/>
    <s v="N"/>
    <m/>
    <m/>
    <m/>
    <m/>
    <m/>
    <m/>
    <m/>
    <m/>
    <m/>
    <m/>
    <m/>
  </r>
  <r>
    <x v="1"/>
    <x v="3"/>
    <x v="104"/>
    <x v="57"/>
    <n v="65"/>
    <x v="2"/>
    <x v="0"/>
    <n v="38"/>
    <m/>
    <n v="0.5"/>
    <x v="0"/>
    <m/>
    <m/>
    <m/>
    <m/>
    <m/>
    <s v="N"/>
    <m/>
    <m/>
    <m/>
    <m/>
    <m/>
    <m/>
    <m/>
    <m/>
    <m/>
    <m/>
    <m/>
  </r>
  <r>
    <x v="1"/>
    <x v="3"/>
    <x v="104"/>
    <x v="57"/>
    <n v="65"/>
    <x v="2"/>
    <x v="0"/>
    <n v="41"/>
    <m/>
    <n v="0.57999999999999996"/>
    <x v="0"/>
    <m/>
    <m/>
    <m/>
    <m/>
    <m/>
    <s v="N"/>
    <m/>
    <m/>
    <m/>
    <m/>
    <m/>
    <m/>
    <m/>
    <m/>
    <m/>
    <m/>
    <m/>
  </r>
  <r>
    <x v="1"/>
    <x v="3"/>
    <x v="104"/>
    <x v="57"/>
    <n v="65"/>
    <x v="2"/>
    <x v="0"/>
    <n v="38"/>
    <m/>
    <n v="0.49"/>
    <x v="0"/>
    <m/>
    <m/>
    <m/>
    <m/>
    <m/>
    <s v="N"/>
    <m/>
    <m/>
    <m/>
    <m/>
    <m/>
    <m/>
    <m/>
    <m/>
    <m/>
    <m/>
    <m/>
  </r>
  <r>
    <x v="1"/>
    <x v="3"/>
    <x v="104"/>
    <x v="57"/>
    <n v="65"/>
    <x v="2"/>
    <x v="0"/>
    <n v="41"/>
    <m/>
    <n v="0.64"/>
    <x v="0"/>
    <m/>
    <m/>
    <m/>
    <m/>
    <m/>
    <s v="N"/>
    <m/>
    <m/>
    <m/>
    <m/>
    <m/>
    <m/>
    <m/>
    <m/>
    <m/>
    <m/>
    <m/>
  </r>
  <r>
    <x v="1"/>
    <x v="3"/>
    <x v="104"/>
    <x v="57"/>
    <n v="65"/>
    <x v="2"/>
    <x v="0"/>
    <n v="39"/>
    <m/>
    <n v="0.47"/>
    <x v="0"/>
    <m/>
    <m/>
    <m/>
    <m/>
    <m/>
    <s v="N"/>
    <m/>
    <m/>
    <m/>
    <m/>
    <m/>
    <m/>
    <m/>
    <m/>
    <m/>
    <m/>
    <m/>
  </r>
  <r>
    <x v="1"/>
    <x v="3"/>
    <x v="104"/>
    <x v="57"/>
    <n v="65"/>
    <x v="2"/>
    <x v="0"/>
    <n v="36"/>
    <m/>
    <n v="0.48"/>
    <x v="0"/>
    <m/>
    <m/>
    <m/>
    <m/>
    <m/>
    <s v="N"/>
    <m/>
    <m/>
    <m/>
    <m/>
    <m/>
    <m/>
    <m/>
    <m/>
    <m/>
    <m/>
    <m/>
  </r>
  <r>
    <x v="1"/>
    <x v="3"/>
    <x v="104"/>
    <x v="57"/>
    <n v="65"/>
    <x v="2"/>
    <x v="0"/>
    <n v="41"/>
    <m/>
    <n v="0.62"/>
    <x v="0"/>
    <m/>
    <m/>
    <m/>
    <m/>
    <m/>
    <s v="N"/>
    <m/>
    <m/>
    <m/>
    <m/>
    <m/>
    <m/>
    <m/>
    <m/>
    <m/>
    <m/>
    <m/>
  </r>
  <r>
    <x v="1"/>
    <x v="3"/>
    <x v="104"/>
    <x v="57"/>
    <n v="65"/>
    <x v="1"/>
    <x v="0"/>
    <n v="35"/>
    <m/>
    <n v="0.49"/>
    <x v="0"/>
    <m/>
    <m/>
    <m/>
    <m/>
    <m/>
    <s v="N"/>
    <m/>
    <m/>
    <m/>
    <m/>
    <m/>
    <m/>
    <m/>
    <m/>
    <m/>
    <m/>
    <m/>
  </r>
  <r>
    <x v="1"/>
    <x v="3"/>
    <x v="104"/>
    <x v="57"/>
    <n v="65"/>
    <x v="1"/>
    <x v="0"/>
    <n v="39"/>
    <m/>
    <n v="0.6"/>
    <x v="0"/>
    <m/>
    <m/>
    <m/>
    <m/>
    <m/>
    <s v="N"/>
    <m/>
    <m/>
    <m/>
    <m/>
    <m/>
    <m/>
    <m/>
    <m/>
    <m/>
    <m/>
    <m/>
  </r>
  <r>
    <x v="1"/>
    <x v="3"/>
    <x v="104"/>
    <x v="57"/>
    <n v="65"/>
    <x v="1"/>
    <x v="0"/>
    <n v="35"/>
    <m/>
    <n v="0.4"/>
    <x v="0"/>
    <m/>
    <m/>
    <m/>
    <m/>
    <m/>
    <s v="N"/>
    <m/>
    <m/>
    <m/>
    <m/>
    <m/>
    <m/>
    <m/>
    <m/>
    <m/>
    <m/>
    <m/>
  </r>
  <r>
    <x v="1"/>
    <x v="3"/>
    <x v="104"/>
    <x v="57"/>
    <n v="65"/>
    <x v="1"/>
    <x v="0"/>
    <n v="36"/>
    <m/>
    <n v="0.45"/>
    <x v="0"/>
    <m/>
    <m/>
    <m/>
    <m/>
    <m/>
    <s v="N"/>
    <m/>
    <m/>
    <m/>
    <m/>
    <m/>
    <m/>
    <m/>
    <m/>
    <m/>
    <m/>
    <m/>
  </r>
  <r>
    <x v="1"/>
    <x v="3"/>
    <x v="104"/>
    <x v="57"/>
    <n v="65"/>
    <x v="1"/>
    <x v="0"/>
    <n v="45"/>
    <m/>
    <n v="0.67"/>
    <x v="0"/>
    <m/>
    <m/>
    <m/>
    <m/>
    <m/>
    <s v="N"/>
    <m/>
    <m/>
    <m/>
    <m/>
    <m/>
    <m/>
    <m/>
    <m/>
    <m/>
    <m/>
    <m/>
  </r>
  <r>
    <x v="1"/>
    <x v="3"/>
    <x v="104"/>
    <x v="57"/>
    <n v="65"/>
    <x v="1"/>
    <x v="0"/>
    <n v="38"/>
    <m/>
    <n v="0.32"/>
    <x v="0"/>
    <m/>
    <m/>
    <m/>
    <m/>
    <m/>
    <s v="N"/>
    <m/>
    <m/>
    <m/>
    <m/>
    <m/>
    <m/>
    <m/>
    <m/>
    <m/>
    <m/>
    <m/>
  </r>
  <r>
    <x v="1"/>
    <x v="3"/>
    <x v="104"/>
    <x v="57"/>
    <n v="65"/>
    <x v="1"/>
    <x v="0"/>
    <n v="34"/>
    <m/>
    <n v="0.32"/>
    <x v="0"/>
    <m/>
    <m/>
    <m/>
    <m/>
    <m/>
    <s v="N"/>
    <m/>
    <m/>
    <m/>
    <m/>
    <m/>
    <m/>
    <m/>
    <m/>
    <m/>
    <m/>
    <m/>
  </r>
  <r>
    <x v="1"/>
    <x v="3"/>
    <x v="104"/>
    <x v="57"/>
    <n v="65"/>
    <x v="1"/>
    <x v="0"/>
    <n v="35"/>
    <m/>
    <n v="0.4"/>
    <x v="0"/>
    <m/>
    <m/>
    <m/>
    <m/>
    <m/>
    <s v="N"/>
    <m/>
    <m/>
    <m/>
    <m/>
    <m/>
    <m/>
    <m/>
    <m/>
    <m/>
    <m/>
    <m/>
  </r>
  <r>
    <x v="1"/>
    <x v="3"/>
    <x v="104"/>
    <x v="57"/>
    <n v="65"/>
    <x v="1"/>
    <x v="0"/>
    <n v="36"/>
    <m/>
    <n v="0.34"/>
    <x v="0"/>
    <m/>
    <m/>
    <m/>
    <m/>
    <m/>
    <s v="N"/>
    <m/>
    <m/>
    <m/>
    <m/>
    <m/>
    <m/>
    <m/>
    <m/>
    <m/>
    <m/>
    <m/>
  </r>
  <r>
    <x v="1"/>
    <x v="3"/>
    <x v="104"/>
    <x v="57"/>
    <n v="65"/>
    <x v="1"/>
    <x v="0"/>
    <n v="33"/>
    <m/>
    <n v="0.32"/>
    <x v="0"/>
    <m/>
    <m/>
    <m/>
    <m/>
    <m/>
    <s v="N"/>
    <m/>
    <m/>
    <m/>
    <m/>
    <m/>
    <m/>
    <m/>
    <m/>
    <m/>
    <m/>
    <m/>
  </r>
  <r>
    <x v="1"/>
    <x v="3"/>
    <x v="104"/>
    <x v="57"/>
    <n v="65"/>
    <x v="1"/>
    <x v="0"/>
    <n v="37"/>
    <m/>
    <n v="0.5"/>
    <x v="0"/>
    <m/>
    <m/>
    <m/>
    <m/>
    <m/>
    <s v="N"/>
    <m/>
    <m/>
    <m/>
    <m/>
    <m/>
    <m/>
    <m/>
    <m/>
    <m/>
    <m/>
    <m/>
  </r>
  <r>
    <x v="1"/>
    <x v="3"/>
    <x v="104"/>
    <x v="57"/>
    <n v="65"/>
    <x v="1"/>
    <x v="0"/>
    <n v="33"/>
    <m/>
    <n v="0.34"/>
    <x v="0"/>
    <m/>
    <m/>
    <m/>
    <m/>
    <m/>
    <s v="N"/>
    <m/>
    <m/>
    <m/>
    <m/>
    <m/>
    <m/>
    <m/>
    <m/>
    <m/>
    <m/>
    <m/>
  </r>
  <r>
    <x v="1"/>
    <x v="3"/>
    <x v="104"/>
    <x v="57"/>
    <n v="65"/>
    <x v="1"/>
    <x v="0"/>
    <n v="35"/>
    <m/>
    <n v="0.39"/>
    <x v="0"/>
    <m/>
    <m/>
    <m/>
    <m/>
    <m/>
    <s v="N"/>
    <m/>
    <m/>
    <m/>
    <m/>
    <m/>
    <m/>
    <m/>
    <m/>
    <m/>
    <m/>
    <m/>
  </r>
  <r>
    <x v="1"/>
    <x v="3"/>
    <x v="104"/>
    <x v="57"/>
    <n v="65"/>
    <x v="1"/>
    <x v="0"/>
    <n v="36"/>
    <m/>
    <n v="0.59"/>
    <x v="0"/>
    <m/>
    <m/>
    <m/>
    <m/>
    <m/>
    <s v="N"/>
    <m/>
    <m/>
    <m/>
    <m/>
    <m/>
    <m/>
    <m/>
    <m/>
    <m/>
    <m/>
    <m/>
  </r>
  <r>
    <x v="1"/>
    <x v="3"/>
    <x v="104"/>
    <x v="57"/>
    <n v="65"/>
    <x v="1"/>
    <x v="0"/>
    <n v="35"/>
    <m/>
    <n v="0.36"/>
    <x v="0"/>
    <m/>
    <m/>
    <m/>
    <m/>
    <m/>
    <s v="N"/>
    <m/>
    <m/>
    <m/>
    <m/>
    <m/>
    <m/>
    <m/>
    <m/>
    <m/>
    <m/>
    <m/>
  </r>
  <r>
    <x v="1"/>
    <x v="3"/>
    <x v="104"/>
    <x v="57"/>
    <n v="65"/>
    <x v="1"/>
    <x v="0"/>
    <n v="39"/>
    <m/>
    <n v="0.52"/>
    <x v="0"/>
    <m/>
    <m/>
    <m/>
    <m/>
    <m/>
    <s v="N"/>
    <m/>
    <m/>
    <m/>
    <m/>
    <m/>
    <m/>
    <m/>
    <m/>
    <m/>
    <m/>
    <m/>
  </r>
  <r>
    <x v="1"/>
    <x v="3"/>
    <x v="104"/>
    <x v="57"/>
    <n v="65"/>
    <x v="1"/>
    <x v="0"/>
    <n v="39"/>
    <m/>
    <n v="0.52"/>
    <x v="0"/>
    <m/>
    <m/>
    <m/>
    <m/>
    <m/>
    <s v="N"/>
    <m/>
    <m/>
    <m/>
    <m/>
    <m/>
    <m/>
    <m/>
    <m/>
    <m/>
    <m/>
    <m/>
  </r>
  <r>
    <x v="1"/>
    <x v="3"/>
    <x v="104"/>
    <x v="57"/>
    <n v="65"/>
    <x v="1"/>
    <x v="0"/>
    <n v="39"/>
    <m/>
    <n v="0.54"/>
    <x v="0"/>
    <m/>
    <m/>
    <m/>
    <m/>
    <m/>
    <s v="N"/>
    <m/>
    <m/>
    <m/>
    <m/>
    <m/>
    <m/>
    <m/>
    <m/>
    <m/>
    <m/>
    <m/>
  </r>
  <r>
    <x v="1"/>
    <x v="3"/>
    <x v="104"/>
    <x v="57"/>
    <n v="65"/>
    <x v="1"/>
    <x v="0"/>
    <n v="38"/>
    <m/>
    <n v="0.56000000000000005"/>
    <x v="0"/>
    <m/>
    <m/>
    <m/>
    <m/>
    <m/>
    <s v="N"/>
    <m/>
    <m/>
    <m/>
    <m/>
    <m/>
    <m/>
    <m/>
    <m/>
    <m/>
    <m/>
    <m/>
  </r>
  <r>
    <x v="1"/>
    <x v="3"/>
    <x v="104"/>
    <x v="57"/>
    <n v="65"/>
    <x v="1"/>
    <x v="0"/>
    <n v="34"/>
    <m/>
    <n v="0.3"/>
    <x v="0"/>
    <m/>
    <m/>
    <m/>
    <m/>
    <m/>
    <s v="N"/>
    <m/>
    <m/>
    <m/>
    <m/>
    <m/>
    <m/>
    <m/>
    <m/>
    <m/>
    <m/>
    <m/>
  </r>
  <r>
    <x v="1"/>
    <x v="3"/>
    <x v="104"/>
    <x v="57"/>
    <n v="65"/>
    <x v="1"/>
    <x v="0"/>
    <n v="39"/>
    <m/>
    <n v="0.47"/>
    <x v="0"/>
    <m/>
    <m/>
    <m/>
    <m/>
    <m/>
    <s v="N"/>
    <m/>
    <m/>
    <m/>
    <m/>
    <m/>
    <m/>
    <m/>
    <m/>
    <m/>
    <m/>
    <m/>
  </r>
  <r>
    <x v="1"/>
    <x v="3"/>
    <x v="104"/>
    <x v="57"/>
    <n v="65"/>
    <x v="1"/>
    <x v="0"/>
    <n v="40"/>
    <m/>
    <n v="0.56000000000000005"/>
    <x v="0"/>
    <m/>
    <m/>
    <m/>
    <m/>
    <m/>
    <s v="N"/>
    <m/>
    <m/>
    <m/>
    <m/>
    <m/>
    <m/>
    <m/>
    <m/>
    <m/>
    <m/>
    <m/>
  </r>
  <r>
    <x v="1"/>
    <x v="3"/>
    <x v="104"/>
    <x v="57"/>
    <n v="65"/>
    <x v="1"/>
    <x v="0"/>
    <n v="35"/>
    <m/>
    <n v="0.4"/>
    <x v="0"/>
    <m/>
    <m/>
    <m/>
    <m/>
    <m/>
    <s v="N"/>
    <m/>
    <m/>
    <m/>
    <m/>
    <m/>
    <m/>
    <m/>
    <m/>
    <m/>
    <m/>
    <m/>
  </r>
  <r>
    <x v="1"/>
    <x v="3"/>
    <x v="104"/>
    <x v="57"/>
    <n v="65"/>
    <x v="1"/>
    <x v="0"/>
    <n v="34"/>
    <m/>
    <n v="0.33"/>
    <x v="0"/>
    <m/>
    <m/>
    <m/>
    <m/>
    <m/>
    <s v="N"/>
    <m/>
    <m/>
    <m/>
    <m/>
    <m/>
    <m/>
    <m/>
    <m/>
    <m/>
    <m/>
    <m/>
  </r>
  <r>
    <x v="1"/>
    <x v="3"/>
    <x v="104"/>
    <x v="57"/>
    <n v="65"/>
    <x v="1"/>
    <x v="0"/>
    <n v="39"/>
    <m/>
    <n v="0.41"/>
    <x v="0"/>
    <m/>
    <m/>
    <m/>
    <m/>
    <m/>
    <s v="N"/>
    <m/>
    <m/>
    <m/>
    <m/>
    <m/>
    <m/>
    <m/>
    <m/>
    <m/>
    <m/>
    <m/>
  </r>
  <r>
    <x v="1"/>
    <x v="3"/>
    <x v="104"/>
    <x v="57"/>
    <n v="65"/>
    <x v="1"/>
    <x v="0"/>
    <n v="36"/>
    <m/>
    <n v="0.38"/>
    <x v="0"/>
    <m/>
    <m/>
    <m/>
    <m/>
    <m/>
    <s v="N"/>
    <m/>
    <m/>
    <m/>
    <m/>
    <m/>
    <m/>
    <m/>
    <m/>
    <m/>
    <m/>
    <m/>
  </r>
  <r>
    <x v="1"/>
    <x v="3"/>
    <x v="104"/>
    <x v="57"/>
    <n v="65"/>
    <x v="1"/>
    <x v="0"/>
    <n v="39"/>
    <m/>
    <n v="0.59"/>
    <x v="0"/>
    <m/>
    <m/>
    <m/>
    <m/>
    <m/>
    <s v="N"/>
    <m/>
    <m/>
    <m/>
    <m/>
    <m/>
    <m/>
    <m/>
    <m/>
    <m/>
    <m/>
    <m/>
  </r>
  <r>
    <x v="1"/>
    <x v="3"/>
    <x v="104"/>
    <x v="57"/>
    <n v="65"/>
    <x v="1"/>
    <x v="0"/>
    <n v="38"/>
    <m/>
    <n v="0.45"/>
    <x v="0"/>
    <m/>
    <m/>
    <m/>
    <m/>
    <m/>
    <s v="N"/>
    <m/>
    <m/>
    <m/>
    <m/>
    <m/>
    <m/>
    <m/>
    <m/>
    <m/>
    <m/>
    <m/>
  </r>
  <r>
    <x v="1"/>
    <x v="3"/>
    <x v="104"/>
    <x v="57"/>
    <n v="65"/>
    <x v="1"/>
    <x v="0"/>
    <n v="39"/>
    <m/>
    <n v="0.66"/>
    <x v="0"/>
    <m/>
    <m/>
    <m/>
    <m/>
    <m/>
    <s v="N"/>
    <m/>
    <m/>
    <m/>
    <m/>
    <m/>
    <m/>
    <m/>
    <m/>
    <m/>
    <m/>
    <m/>
  </r>
  <r>
    <x v="1"/>
    <x v="3"/>
    <x v="104"/>
    <x v="57"/>
    <n v="65"/>
    <x v="1"/>
    <x v="0"/>
    <n v="37"/>
    <m/>
    <n v="0.47"/>
    <x v="0"/>
    <m/>
    <m/>
    <m/>
    <m/>
    <m/>
    <s v="N"/>
    <m/>
    <m/>
    <m/>
    <m/>
    <m/>
    <m/>
    <m/>
    <m/>
    <m/>
    <m/>
    <m/>
  </r>
  <r>
    <x v="1"/>
    <x v="3"/>
    <x v="104"/>
    <x v="57"/>
    <n v="65"/>
    <x v="1"/>
    <x v="1"/>
    <n v="72"/>
    <m/>
    <n v="3.86"/>
    <x v="0"/>
    <m/>
    <m/>
    <m/>
    <m/>
    <m/>
    <s v="N"/>
    <m/>
    <m/>
    <m/>
    <m/>
    <m/>
    <m/>
    <m/>
    <m/>
    <m/>
    <m/>
    <m/>
  </r>
  <r>
    <x v="1"/>
    <x v="3"/>
    <x v="104"/>
    <x v="57"/>
    <n v="65"/>
    <x v="0"/>
    <x v="0"/>
    <n v="39"/>
    <m/>
    <n v="0.46"/>
    <x v="0"/>
    <m/>
    <m/>
    <m/>
    <m/>
    <m/>
    <s v="N"/>
    <m/>
    <m/>
    <m/>
    <m/>
    <m/>
    <m/>
    <m/>
    <m/>
    <m/>
    <m/>
    <m/>
  </r>
  <r>
    <x v="1"/>
    <x v="3"/>
    <x v="104"/>
    <x v="57"/>
    <n v="65"/>
    <x v="0"/>
    <x v="0"/>
    <n v="38"/>
    <m/>
    <n v="0.45"/>
    <x v="0"/>
    <m/>
    <m/>
    <m/>
    <m/>
    <m/>
    <s v="N"/>
    <m/>
    <m/>
    <m/>
    <m/>
    <m/>
    <m/>
    <m/>
    <m/>
    <m/>
    <m/>
    <m/>
  </r>
  <r>
    <x v="1"/>
    <x v="3"/>
    <x v="153"/>
    <x v="90"/>
    <n v="66"/>
    <x v="2"/>
    <x v="0"/>
    <n v="44"/>
    <m/>
    <n v="0.62"/>
    <x v="0"/>
    <m/>
    <m/>
    <m/>
    <m/>
    <m/>
    <s v="N"/>
    <m/>
    <m/>
    <m/>
    <m/>
    <m/>
    <m/>
    <m/>
    <m/>
    <m/>
    <m/>
    <m/>
  </r>
  <r>
    <x v="1"/>
    <x v="3"/>
    <x v="153"/>
    <x v="90"/>
    <n v="66"/>
    <x v="2"/>
    <x v="0"/>
    <n v="37"/>
    <m/>
    <n v="0.5"/>
    <x v="0"/>
    <m/>
    <m/>
    <m/>
    <m/>
    <m/>
    <s v="N"/>
    <m/>
    <m/>
    <m/>
    <m/>
    <m/>
    <m/>
    <m/>
    <m/>
    <m/>
    <m/>
    <m/>
  </r>
  <r>
    <x v="1"/>
    <x v="3"/>
    <x v="153"/>
    <x v="90"/>
    <n v="66"/>
    <x v="2"/>
    <x v="0"/>
    <n v="42"/>
    <m/>
    <n v="0.68"/>
    <x v="0"/>
    <m/>
    <m/>
    <m/>
    <m/>
    <m/>
    <s v="N"/>
    <m/>
    <m/>
    <m/>
    <m/>
    <m/>
    <m/>
    <m/>
    <m/>
    <m/>
    <m/>
    <m/>
  </r>
  <r>
    <x v="1"/>
    <x v="3"/>
    <x v="153"/>
    <x v="90"/>
    <n v="66"/>
    <x v="2"/>
    <x v="0"/>
    <n v="39"/>
    <m/>
    <n v="0.57999999999999996"/>
    <x v="0"/>
    <m/>
    <m/>
    <m/>
    <m/>
    <m/>
    <s v="N"/>
    <m/>
    <m/>
    <m/>
    <m/>
    <m/>
    <m/>
    <m/>
    <m/>
    <m/>
    <m/>
    <m/>
  </r>
  <r>
    <x v="1"/>
    <x v="3"/>
    <x v="153"/>
    <x v="90"/>
    <n v="66"/>
    <x v="2"/>
    <x v="0"/>
    <n v="42"/>
    <m/>
    <n v="0.7"/>
    <x v="0"/>
    <m/>
    <m/>
    <m/>
    <m/>
    <m/>
    <s v="N"/>
    <m/>
    <m/>
    <m/>
    <m/>
    <m/>
    <m/>
    <m/>
    <m/>
    <m/>
    <m/>
    <m/>
  </r>
  <r>
    <x v="1"/>
    <x v="3"/>
    <x v="153"/>
    <x v="90"/>
    <n v="66"/>
    <x v="2"/>
    <x v="0"/>
    <n v="39"/>
    <m/>
    <n v="0.52"/>
    <x v="0"/>
    <m/>
    <m/>
    <m/>
    <m/>
    <m/>
    <s v="N"/>
    <m/>
    <m/>
    <m/>
    <m/>
    <m/>
    <m/>
    <m/>
    <m/>
    <m/>
    <m/>
    <m/>
  </r>
  <r>
    <x v="1"/>
    <x v="3"/>
    <x v="153"/>
    <x v="90"/>
    <n v="66"/>
    <x v="2"/>
    <x v="0"/>
    <n v="39"/>
    <m/>
    <n v="0.5"/>
    <x v="0"/>
    <m/>
    <m/>
    <m/>
    <m/>
    <m/>
    <s v="N"/>
    <m/>
    <m/>
    <m/>
    <m/>
    <m/>
    <m/>
    <m/>
    <m/>
    <m/>
    <m/>
    <m/>
  </r>
  <r>
    <x v="1"/>
    <x v="3"/>
    <x v="153"/>
    <x v="90"/>
    <n v="66"/>
    <x v="2"/>
    <x v="0"/>
    <n v="39"/>
    <m/>
    <n v="0.51"/>
    <x v="0"/>
    <m/>
    <m/>
    <m/>
    <m/>
    <m/>
    <s v="N"/>
    <m/>
    <m/>
    <m/>
    <m/>
    <m/>
    <m/>
    <m/>
    <m/>
    <m/>
    <m/>
    <m/>
  </r>
  <r>
    <x v="1"/>
    <x v="3"/>
    <x v="153"/>
    <x v="90"/>
    <n v="66"/>
    <x v="2"/>
    <x v="0"/>
    <n v="39"/>
    <m/>
    <n v="0.52"/>
    <x v="0"/>
    <m/>
    <m/>
    <m/>
    <m/>
    <m/>
    <s v="N"/>
    <m/>
    <m/>
    <m/>
    <m/>
    <m/>
    <m/>
    <m/>
    <m/>
    <m/>
    <m/>
    <m/>
  </r>
  <r>
    <x v="1"/>
    <x v="3"/>
    <x v="153"/>
    <x v="90"/>
    <n v="66"/>
    <x v="2"/>
    <x v="0"/>
    <n v="42"/>
    <m/>
    <n v="0.59"/>
    <x v="0"/>
    <m/>
    <m/>
    <m/>
    <m/>
    <m/>
    <s v="N"/>
    <m/>
    <m/>
    <m/>
    <m/>
    <m/>
    <m/>
    <m/>
    <m/>
    <m/>
    <m/>
    <m/>
  </r>
  <r>
    <x v="1"/>
    <x v="3"/>
    <x v="153"/>
    <x v="90"/>
    <n v="66"/>
    <x v="2"/>
    <x v="0"/>
    <n v="43"/>
    <m/>
    <n v="0.61"/>
    <x v="0"/>
    <m/>
    <m/>
    <m/>
    <m/>
    <m/>
    <s v="N"/>
    <m/>
    <m/>
    <m/>
    <m/>
    <m/>
    <m/>
    <m/>
    <m/>
    <m/>
    <m/>
    <m/>
  </r>
  <r>
    <x v="1"/>
    <x v="3"/>
    <x v="153"/>
    <x v="90"/>
    <n v="66"/>
    <x v="2"/>
    <x v="0"/>
    <n v="39"/>
    <m/>
    <n v="0.59"/>
    <x v="0"/>
    <m/>
    <m/>
    <m/>
    <m/>
    <m/>
    <s v="N"/>
    <m/>
    <m/>
    <m/>
    <m/>
    <m/>
    <m/>
    <m/>
    <m/>
    <m/>
    <m/>
    <m/>
  </r>
  <r>
    <x v="1"/>
    <x v="3"/>
    <x v="153"/>
    <x v="90"/>
    <n v="66"/>
    <x v="2"/>
    <x v="0"/>
    <n v="37"/>
    <m/>
    <n v="0.47"/>
    <x v="0"/>
    <m/>
    <m/>
    <m/>
    <m/>
    <m/>
    <s v="N"/>
    <m/>
    <m/>
    <m/>
    <m/>
    <m/>
    <m/>
    <m/>
    <m/>
    <m/>
    <m/>
    <m/>
  </r>
  <r>
    <x v="1"/>
    <x v="3"/>
    <x v="153"/>
    <x v="90"/>
    <n v="66"/>
    <x v="2"/>
    <x v="0"/>
    <n v="37"/>
    <m/>
    <n v="0.53"/>
    <x v="0"/>
    <m/>
    <m/>
    <m/>
    <m/>
    <m/>
    <s v="N"/>
    <m/>
    <m/>
    <m/>
    <m/>
    <m/>
    <m/>
    <m/>
    <m/>
    <m/>
    <m/>
    <m/>
  </r>
  <r>
    <x v="1"/>
    <x v="3"/>
    <x v="153"/>
    <x v="90"/>
    <n v="66"/>
    <x v="2"/>
    <x v="0"/>
    <n v="39"/>
    <m/>
    <n v="0.52"/>
    <x v="0"/>
    <m/>
    <m/>
    <m/>
    <m/>
    <m/>
    <s v="N"/>
    <m/>
    <m/>
    <m/>
    <m/>
    <m/>
    <m/>
    <m/>
    <m/>
    <m/>
    <m/>
    <m/>
  </r>
  <r>
    <x v="1"/>
    <x v="3"/>
    <x v="153"/>
    <x v="90"/>
    <n v="66"/>
    <x v="2"/>
    <x v="0"/>
    <n v="40"/>
    <m/>
    <n v="0.56000000000000005"/>
    <x v="0"/>
    <m/>
    <m/>
    <m/>
    <m/>
    <m/>
    <s v="N"/>
    <m/>
    <m/>
    <m/>
    <m/>
    <m/>
    <m/>
    <m/>
    <m/>
    <m/>
    <m/>
    <m/>
  </r>
  <r>
    <x v="1"/>
    <x v="3"/>
    <x v="153"/>
    <x v="90"/>
    <n v="66"/>
    <x v="2"/>
    <x v="0"/>
    <n v="40"/>
    <m/>
    <n v="0.53"/>
    <x v="0"/>
    <m/>
    <m/>
    <m/>
    <m/>
    <m/>
    <s v="N"/>
    <m/>
    <m/>
    <m/>
    <m/>
    <m/>
    <m/>
    <m/>
    <m/>
    <m/>
    <m/>
    <m/>
  </r>
  <r>
    <x v="1"/>
    <x v="3"/>
    <x v="153"/>
    <x v="90"/>
    <n v="66"/>
    <x v="2"/>
    <x v="0"/>
    <n v="38"/>
    <m/>
    <n v="0.61"/>
    <x v="0"/>
    <m/>
    <m/>
    <m/>
    <m/>
    <m/>
    <s v="N"/>
    <m/>
    <m/>
    <m/>
    <m/>
    <m/>
    <m/>
    <m/>
    <m/>
    <m/>
    <m/>
    <m/>
  </r>
  <r>
    <x v="1"/>
    <x v="3"/>
    <x v="153"/>
    <x v="90"/>
    <n v="66"/>
    <x v="2"/>
    <x v="0"/>
    <n v="39"/>
    <m/>
    <n v="0.48"/>
    <x v="0"/>
    <m/>
    <m/>
    <m/>
    <m/>
    <m/>
    <s v="N"/>
    <m/>
    <m/>
    <m/>
    <m/>
    <m/>
    <m/>
    <m/>
    <m/>
    <m/>
    <m/>
    <m/>
  </r>
  <r>
    <x v="1"/>
    <x v="3"/>
    <x v="153"/>
    <x v="90"/>
    <n v="66"/>
    <x v="2"/>
    <x v="0"/>
    <n v="38"/>
    <m/>
    <n v="0.54"/>
    <x v="0"/>
    <m/>
    <m/>
    <m/>
    <m/>
    <m/>
    <s v="N"/>
    <m/>
    <m/>
    <m/>
    <m/>
    <m/>
    <m/>
    <m/>
    <m/>
    <m/>
    <m/>
    <m/>
  </r>
  <r>
    <x v="1"/>
    <x v="3"/>
    <x v="153"/>
    <x v="90"/>
    <n v="66"/>
    <x v="2"/>
    <x v="0"/>
    <n v="35"/>
    <m/>
    <n v="0.48"/>
    <x v="0"/>
    <m/>
    <m/>
    <m/>
    <m/>
    <m/>
    <s v="N"/>
    <m/>
    <m/>
    <m/>
    <m/>
    <m/>
    <m/>
    <m/>
    <m/>
    <m/>
    <m/>
    <m/>
  </r>
  <r>
    <x v="1"/>
    <x v="3"/>
    <x v="153"/>
    <x v="90"/>
    <n v="66"/>
    <x v="2"/>
    <x v="0"/>
    <n v="36"/>
    <m/>
    <n v="0.47"/>
    <x v="0"/>
    <m/>
    <m/>
    <m/>
    <m/>
    <m/>
    <s v="N"/>
    <m/>
    <m/>
    <m/>
    <m/>
    <m/>
    <m/>
    <m/>
    <m/>
    <m/>
    <m/>
    <m/>
  </r>
  <r>
    <x v="1"/>
    <x v="3"/>
    <x v="153"/>
    <x v="90"/>
    <n v="66"/>
    <x v="2"/>
    <x v="0"/>
    <n v="42"/>
    <m/>
    <n v="0.61"/>
    <x v="0"/>
    <m/>
    <m/>
    <m/>
    <m/>
    <m/>
    <s v="N"/>
    <m/>
    <m/>
    <m/>
    <m/>
    <m/>
    <m/>
    <m/>
    <m/>
    <m/>
    <m/>
    <m/>
  </r>
  <r>
    <x v="1"/>
    <x v="3"/>
    <x v="153"/>
    <x v="90"/>
    <n v="66"/>
    <x v="2"/>
    <x v="0"/>
    <n v="39"/>
    <m/>
    <n v="0.53"/>
    <x v="0"/>
    <m/>
    <m/>
    <m/>
    <m/>
    <m/>
    <s v="N"/>
    <m/>
    <m/>
    <m/>
    <m/>
    <m/>
    <m/>
    <m/>
    <m/>
    <m/>
    <m/>
    <m/>
  </r>
  <r>
    <x v="1"/>
    <x v="3"/>
    <x v="153"/>
    <x v="90"/>
    <n v="66"/>
    <x v="2"/>
    <x v="0"/>
    <n v="42"/>
    <m/>
    <n v="0.52"/>
    <x v="0"/>
    <m/>
    <m/>
    <m/>
    <m/>
    <m/>
    <s v="N"/>
    <m/>
    <m/>
    <m/>
    <m/>
    <m/>
    <m/>
    <m/>
    <m/>
    <m/>
    <m/>
    <m/>
  </r>
  <r>
    <x v="1"/>
    <x v="3"/>
    <x v="153"/>
    <x v="90"/>
    <n v="66"/>
    <x v="2"/>
    <x v="0"/>
    <n v="39"/>
    <m/>
    <n v="0.49"/>
    <x v="0"/>
    <m/>
    <m/>
    <m/>
    <m/>
    <m/>
    <s v="N"/>
    <m/>
    <m/>
    <m/>
    <m/>
    <m/>
    <m/>
    <m/>
    <m/>
    <m/>
    <m/>
    <m/>
  </r>
  <r>
    <x v="1"/>
    <x v="3"/>
    <x v="153"/>
    <x v="90"/>
    <n v="66"/>
    <x v="2"/>
    <x v="0"/>
    <n v="38"/>
    <m/>
    <n v="0.62"/>
    <x v="0"/>
    <m/>
    <m/>
    <m/>
    <m/>
    <m/>
    <s v="N"/>
    <m/>
    <m/>
    <m/>
    <m/>
    <m/>
    <m/>
    <m/>
    <m/>
    <m/>
    <m/>
    <m/>
  </r>
  <r>
    <x v="1"/>
    <x v="3"/>
    <x v="153"/>
    <x v="90"/>
    <n v="66"/>
    <x v="2"/>
    <x v="0"/>
    <n v="39"/>
    <m/>
    <n v="0.53"/>
    <x v="0"/>
    <m/>
    <m/>
    <m/>
    <m/>
    <m/>
    <s v="N"/>
    <m/>
    <m/>
    <m/>
    <m/>
    <m/>
    <m/>
    <m/>
    <m/>
    <m/>
    <m/>
    <m/>
  </r>
  <r>
    <x v="1"/>
    <x v="3"/>
    <x v="153"/>
    <x v="90"/>
    <n v="66"/>
    <x v="2"/>
    <x v="0"/>
    <n v="41"/>
    <m/>
    <n v="0.66"/>
    <x v="0"/>
    <m/>
    <m/>
    <m/>
    <m/>
    <m/>
    <s v="N"/>
    <m/>
    <m/>
    <m/>
    <m/>
    <m/>
    <m/>
    <m/>
    <m/>
    <m/>
    <m/>
    <m/>
  </r>
  <r>
    <x v="1"/>
    <x v="3"/>
    <x v="153"/>
    <x v="90"/>
    <n v="66"/>
    <x v="2"/>
    <x v="0"/>
    <n v="38"/>
    <m/>
    <n v="0.56000000000000005"/>
    <x v="0"/>
    <m/>
    <m/>
    <m/>
    <m/>
    <m/>
    <s v="N"/>
    <m/>
    <m/>
    <m/>
    <m/>
    <m/>
    <m/>
    <m/>
    <m/>
    <m/>
    <m/>
    <m/>
  </r>
  <r>
    <x v="1"/>
    <x v="3"/>
    <x v="153"/>
    <x v="90"/>
    <n v="66"/>
    <x v="1"/>
    <x v="0"/>
    <n v="37"/>
    <m/>
    <n v="0.47"/>
    <x v="0"/>
    <m/>
    <m/>
    <m/>
    <m/>
    <m/>
    <s v="N"/>
    <m/>
    <m/>
    <m/>
    <m/>
    <m/>
    <m/>
    <m/>
    <m/>
    <m/>
    <m/>
    <m/>
  </r>
  <r>
    <x v="1"/>
    <x v="3"/>
    <x v="153"/>
    <x v="90"/>
    <n v="66"/>
    <x v="1"/>
    <x v="0"/>
    <n v="35"/>
    <m/>
    <n v="0.34"/>
    <x v="0"/>
    <m/>
    <m/>
    <m/>
    <m/>
    <m/>
    <s v="N"/>
    <m/>
    <m/>
    <m/>
    <m/>
    <m/>
    <m/>
    <m/>
    <m/>
    <m/>
    <m/>
    <m/>
  </r>
  <r>
    <x v="1"/>
    <x v="3"/>
    <x v="153"/>
    <x v="90"/>
    <n v="66"/>
    <x v="1"/>
    <x v="0"/>
    <n v="37"/>
    <m/>
    <n v="0.46"/>
    <x v="0"/>
    <m/>
    <m/>
    <m/>
    <m/>
    <m/>
    <s v="N"/>
    <m/>
    <m/>
    <m/>
    <m/>
    <m/>
    <m/>
    <m/>
    <m/>
    <m/>
    <m/>
    <m/>
  </r>
  <r>
    <x v="1"/>
    <x v="3"/>
    <x v="153"/>
    <x v="90"/>
    <n v="66"/>
    <x v="1"/>
    <x v="0"/>
    <n v="37"/>
    <m/>
    <n v="0.45"/>
    <x v="0"/>
    <m/>
    <m/>
    <m/>
    <m/>
    <m/>
    <s v="N"/>
    <m/>
    <m/>
    <m/>
    <m/>
    <m/>
    <m/>
    <m/>
    <m/>
    <m/>
    <m/>
    <m/>
  </r>
  <r>
    <x v="1"/>
    <x v="3"/>
    <x v="153"/>
    <x v="90"/>
    <n v="66"/>
    <x v="1"/>
    <x v="0"/>
    <n v="35"/>
    <m/>
    <n v="0.38"/>
    <x v="0"/>
    <m/>
    <m/>
    <m/>
    <m/>
    <m/>
    <s v="N"/>
    <m/>
    <m/>
    <m/>
    <m/>
    <m/>
    <m/>
    <m/>
    <m/>
    <m/>
    <m/>
    <m/>
  </r>
  <r>
    <x v="1"/>
    <x v="3"/>
    <x v="153"/>
    <x v="90"/>
    <n v="66"/>
    <x v="1"/>
    <x v="0"/>
    <n v="36"/>
    <m/>
    <n v="0.46"/>
    <x v="0"/>
    <m/>
    <m/>
    <m/>
    <m/>
    <m/>
    <s v="N"/>
    <m/>
    <m/>
    <m/>
    <m/>
    <m/>
    <m/>
    <m/>
    <m/>
    <m/>
    <m/>
    <m/>
  </r>
  <r>
    <x v="1"/>
    <x v="3"/>
    <x v="153"/>
    <x v="90"/>
    <n v="66"/>
    <x v="1"/>
    <x v="0"/>
    <n v="35"/>
    <m/>
    <n v="0.41"/>
    <x v="0"/>
    <m/>
    <m/>
    <m/>
    <m/>
    <m/>
    <s v="N"/>
    <m/>
    <m/>
    <m/>
    <m/>
    <m/>
    <m/>
    <m/>
    <m/>
    <m/>
    <m/>
    <m/>
  </r>
  <r>
    <x v="1"/>
    <x v="3"/>
    <x v="153"/>
    <x v="90"/>
    <n v="66"/>
    <x v="1"/>
    <x v="0"/>
    <n v="33"/>
    <m/>
    <n v="0.34"/>
    <x v="0"/>
    <m/>
    <m/>
    <m/>
    <m/>
    <m/>
    <s v="N"/>
    <m/>
    <m/>
    <m/>
    <m/>
    <m/>
    <m/>
    <m/>
    <m/>
    <m/>
    <m/>
    <m/>
  </r>
  <r>
    <x v="1"/>
    <x v="3"/>
    <x v="153"/>
    <x v="90"/>
    <n v="66"/>
    <x v="1"/>
    <x v="0"/>
    <n v="38"/>
    <m/>
    <n v="0.46"/>
    <x v="0"/>
    <m/>
    <m/>
    <m/>
    <m/>
    <m/>
    <s v="N"/>
    <m/>
    <m/>
    <m/>
    <m/>
    <m/>
    <m/>
    <m/>
    <m/>
    <m/>
    <m/>
    <m/>
  </r>
  <r>
    <x v="1"/>
    <x v="3"/>
    <x v="153"/>
    <x v="90"/>
    <n v="66"/>
    <x v="1"/>
    <x v="0"/>
    <n v="36"/>
    <m/>
    <n v="0.42"/>
    <x v="0"/>
    <m/>
    <m/>
    <m/>
    <m/>
    <m/>
    <s v="N"/>
    <m/>
    <m/>
    <m/>
    <m/>
    <m/>
    <m/>
    <m/>
    <m/>
    <m/>
    <m/>
    <m/>
  </r>
  <r>
    <x v="1"/>
    <x v="3"/>
    <x v="153"/>
    <x v="90"/>
    <n v="66"/>
    <x v="1"/>
    <x v="0"/>
    <n v="36"/>
    <m/>
    <n v="0.4"/>
    <x v="0"/>
    <m/>
    <m/>
    <m/>
    <m/>
    <m/>
    <s v="N"/>
    <m/>
    <m/>
    <m/>
    <m/>
    <m/>
    <m/>
    <m/>
    <m/>
    <m/>
    <m/>
    <m/>
  </r>
  <r>
    <x v="1"/>
    <x v="3"/>
    <x v="153"/>
    <x v="90"/>
    <n v="66"/>
    <x v="1"/>
    <x v="0"/>
    <n v="37"/>
    <m/>
    <n v="0.44"/>
    <x v="0"/>
    <m/>
    <m/>
    <m/>
    <m/>
    <m/>
    <s v="N"/>
    <m/>
    <m/>
    <m/>
    <m/>
    <m/>
    <m/>
    <m/>
    <m/>
    <m/>
    <m/>
    <m/>
  </r>
  <r>
    <x v="1"/>
    <x v="3"/>
    <x v="153"/>
    <x v="90"/>
    <n v="66"/>
    <x v="1"/>
    <x v="0"/>
    <n v="36"/>
    <m/>
    <n v="0.49"/>
    <x v="0"/>
    <m/>
    <m/>
    <m/>
    <m/>
    <m/>
    <s v="N"/>
    <m/>
    <m/>
    <m/>
    <m/>
    <m/>
    <m/>
    <m/>
    <m/>
    <m/>
    <m/>
    <m/>
  </r>
  <r>
    <x v="1"/>
    <x v="3"/>
    <x v="153"/>
    <x v="90"/>
    <n v="66"/>
    <x v="1"/>
    <x v="0"/>
    <n v="33"/>
    <m/>
    <n v="0.31"/>
    <x v="0"/>
    <m/>
    <m/>
    <m/>
    <m/>
    <m/>
    <s v="N"/>
    <m/>
    <m/>
    <m/>
    <m/>
    <m/>
    <m/>
    <m/>
    <m/>
    <m/>
    <m/>
    <m/>
  </r>
  <r>
    <x v="1"/>
    <x v="3"/>
    <x v="153"/>
    <x v="90"/>
    <n v="66"/>
    <x v="1"/>
    <x v="0"/>
    <n v="36"/>
    <m/>
    <n v="0.42"/>
    <x v="0"/>
    <m/>
    <m/>
    <m/>
    <m/>
    <m/>
    <s v="N"/>
    <m/>
    <m/>
    <m/>
    <m/>
    <m/>
    <m/>
    <m/>
    <m/>
    <m/>
    <m/>
    <m/>
  </r>
  <r>
    <x v="1"/>
    <x v="3"/>
    <x v="153"/>
    <x v="90"/>
    <n v="66"/>
    <x v="1"/>
    <x v="0"/>
    <n v="37"/>
    <m/>
    <n v="0.44"/>
    <x v="0"/>
    <m/>
    <m/>
    <m/>
    <m/>
    <m/>
    <s v="N"/>
    <m/>
    <m/>
    <m/>
    <m/>
    <m/>
    <m/>
    <m/>
    <m/>
    <m/>
    <m/>
    <m/>
  </r>
  <r>
    <x v="1"/>
    <x v="3"/>
    <x v="153"/>
    <x v="90"/>
    <n v="66"/>
    <x v="1"/>
    <x v="0"/>
    <n v="34"/>
    <m/>
    <n v="0.37"/>
    <x v="0"/>
    <m/>
    <m/>
    <m/>
    <m/>
    <m/>
    <s v="N"/>
    <m/>
    <m/>
    <m/>
    <m/>
    <m/>
    <m/>
    <m/>
    <m/>
    <m/>
    <m/>
    <m/>
  </r>
  <r>
    <x v="1"/>
    <x v="3"/>
    <x v="153"/>
    <x v="90"/>
    <n v="66"/>
    <x v="1"/>
    <x v="0"/>
    <n v="35"/>
    <m/>
    <n v="0.37"/>
    <x v="0"/>
    <m/>
    <m/>
    <m/>
    <m/>
    <m/>
    <s v="N"/>
    <m/>
    <m/>
    <m/>
    <m/>
    <m/>
    <m/>
    <m/>
    <m/>
    <m/>
    <m/>
    <m/>
  </r>
  <r>
    <x v="1"/>
    <x v="3"/>
    <x v="153"/>
    <x v="90"/>
    <n v="66"/>
    <x v="1"/>
    <x v="0"/>
    <n v="37"/>
    <m/>
    <n v="0.47"/>
    <x v="0"/>
    <m/>
    <m/>
    <m/>
    <m/>
    <m/>
    <s v="N"/>
    <m/>
    <m/>
    <m/>
    <m/>
    <m/>
    <m/>
    <m/>
    <m/>
    <m/>
    <m/>
    <m/>
  </r>
  <r>
    <x v="1"/>
    <x v="3"/>
    <x v="153"/>
    <x v="90"/>
    <n v="66"/>
    <x v="1"/>
    <x v="0"/>
    <n v="35"/>
    <m/>
    <n v="0.39"/>
    <x v="0"/>
    <m/>
    <m/>
    <m/>
    <m/>
    <m/>
    <s v="N"/>
    <m/>
    <m/>
    <m/>
    <m/>
    <m/>
    <m/>
    <m/>
    <m/>
    <m/>
    <m/>
    <m/>
  </r>
  <r>
    <x v="1"/>
    <x v="3"/>
    <x v="153"/>
    <x v="90"/>
    <n v="66"/>
    <x v="1"/>
    <x v="0"/>
    <n v="33"/>
    <m/>
    <n v="0.35"/>
    <x v="0"/>
    <m/>
    <m/>
    <m/>
    <m/>
    <m/>
    <s v="N"/>
    <m/>
    <m/>
    <m/>
    <m/>
    <m/>
    <m/>
    <m/>
    <m/>
    <m/>
    <m/>
    <m/>
  </r>
  <r>
    <x v="1"/>
    <x v="3"/>
    <x v="153"/>
    <x v="90"/>
    <n v="66"/>
    <x v="1"/>
    <x v="0"/>
    <n v="35"/>
    <m/>
    <n v="0.36"/>
    <x v="0"/>
    <m/>
    <m/>
    <m/>
    <m/>
    <m/>
    <s v="N"/>
    <m/>
    <m/>
    <m/>
    <m/>
    <m/>
    <m/>
    <m/>
    <m/>
    <m/>
    <m/>
    <m/>
  </r>
  <r>
    <x v="1"/>
    <x v="3"/>
    <x v="153"/>
    <x v="90"/>
    <n v="66"/>
    <x v="1"/>
    <x v="0"/>
    <n v="35"/>
    <m/>
    <n v="0.36"/>
    <x v="0"/>
    <m/>
    <m/>
    <m/>
    <m/>
    <m/>
    <s v="N"/>
    <m/>
    <m/>
    <m/>
    <m/>
    <m/>
    <m/>
    <m/>
    <m/>
    <m/>
    <m/>
    <m/>
  </r>
  <r>
    <x v="1"/>
    <x v="3"/>
    <x v="153"/>
    <x v="90"/>
    <n v="66"/>
    <x v="1"/>
    <x v="0"/>
    <n v="34"/>
    <m/>
    <n v="0.33"/>
    <x v="0"/>
    <m/>
    <m/>
    <m/>
    <m/>
    <m/>
    <s v="N"/>
    <m/>
    <m/>
    <m/>
    <m/>
    <m/>
    <m/>
    <m/>
    <m/>
    <m/>
    <m/>
    <m/>
  </r>
  <r>
    <x v="1"/>
    <x v="3"/>
    <x v="153"/>
    <x v="90"/>
    <n v="66"/>
    <x v="1"/>
    <x v="0"/>
    <n v="35"/>
    <m/>
    <n v="0.46"/>
    <x v="0"/>
    <m/>
    <m/>
    <m/>
    <m/>
    <m/>
    <s v="N"/>
    <m/>
    <m/>
    <m/>
    <m/>
    <m/>
    <m/>
    <m/>
    <m/>
    <m/>
    <m/>
    <m/>
  </r>
  <r>
    <x v="1"/>
    <x v="3"/>
    <x v="153"/>
    <x v="90"/>
    <n v="66"/>
    <x v="1"/>
    <x v="0"/>
    <n v="35"/>
    <m/>
    <n v="0.38"/>
    <x v="0"/>
    <m/>
    <m/>
    <m/>
    <m/>
    <m/>
    <s v="N"/>
    <m/>
    <m/>
    <m/>
    <m/>
    <m/>
    <m/>
    <m/>
    <m/>
    <m/>
    <m/>
    <m/>
  </r>
  <r>
    <x v="1"/>
    <x v="3"/>
    <x v="153"/>
    <x v="90"/>
    <n v="66"/>
    <x v="1"/>
    <x v="0"/>
    <n v="33"/>
    <m/>
    <n v="0.32"/>
    <x v="0"/>
    <m/>
    <m/>
    <m/>
    <m/>
    <m/>
    <s v="N"/>
    <m/>
    <m/>
    <m/>
    <m/>
    <m/>
    <m/>
    <m/>
    <m/>
    <m/>
    <m/>
    <m/>
  </r>
  <r>
    <x v="1"/>
    <x v="3"/>
    <x v="153"/>
    <x v="90"/>
    <n v="66"/>
    <x v="1"/>
    <x v="0"/>
    <n v="33"/>
    <m/>
    <n v="0.36"/>
    <x v="0"/>
    <m/>
    <m/>
    <m/>
    <m/>
    <m/>
    <s v="N"/>
    <m/>
    <m/>
    <m/>
    <m/>
    <m/>
    <m/>
    <m/>
    <m/>
    <m/>
    <m/>
    <m/>
  </r>
  <r>
    <x v="1"/>
    <x v="3"/>
    <x v="153"/>
    <x v="90"/>
    <n v="66"/>
    <x v="1"/>
    <x v="0"/>
    <n v="39"/>
    <m/>
    <n v="0.6"/>
    <x v="0"/>
    <m/>
    <m/>
    <m/>
    <m/>
    <m/>
    <s v="N"/>
    <m/>
    <m/>
    <m/>
    <m/>
    <m/>
    <m/>
    <m/>
    <m/>
    <m/>
    <m/>
    <m/>
  </r>
  <r>
    <x v="1"/>
    <x v="3"/>
    <x v="153"/>
    <x v="90"/>
    <n v="66"/>
    <x v="1"/>
    <x v="0"/>
    <n v="36"/>
    <m/>
    <n v="0.35"/>
    <x v="0"/>
    <m/>
    <m/>
    <m/>
    <m/>
    <m/>
    <s v="N"/>
    <m/>
    <m/>
    <m/>
    <m/>
    <m/>
    <m/>
    <m/>
    <m/>
    <m/>
    <m/>
    <m/>
  </r>
  <r>
    <x v="1"/>
    <x v="3"/>
    <x v="153"/>
    <x v="90"/>
    <n v="66"/>
    <x v="0"/>
    <x v="0"/>
    <n v="39"/>
    <m/>
    <n v="0.42"/>
    <x v="0"/>
    <m/>
    <m/>
    <m/>
    <m/>
    <m/>
    <s v="N"/>
    <m/>
    <m/>
    <m/>
    <m/>
    <m/>
    <m/>
    <m/>
    <m/>
    <m/>
    <m/>
    <m/>
  </r>
  <r>
    <x v="1"/>
    <x v="3"/>
    <x v="153"/>
    <x v="90"/>
    <n v="66"/>
    <x v="0"/>
    <x v="0"/>
    <n v="38"/>
    <m/>
    <n v="0.37"/>
    <x v="0"/>
    <m/>
    <m/>
    <m/>
    <m/>
    <m/>
    <s v="N"/>
    <m/>
    <m/>
    <m/>
    <m/>
    <m/>
    <m/>
    <m/>
    <m/>
    <m/>
    <m/>
    <m/>
  </r>
  <r>
    <x v="0"/>
    <x v="1"/>
    <x v="143"/>
    <x v="14"/>
    <n v="153"/>
    <x v="2"/>
    <x v="0"/>
    <n v="80"/>
    <n v="19"/>
    <n v="6.31"/>
    <x v="2"/>
    <m/>
    <s v="Y"/>
    <s v="SJLP090"/>
    <m/>
    <m/>
    <s v="Y"/>
    <s v="N"/>
    <s v="N"/>
    <s v="N"/>
    <s v="N"/>
    <s v="N"/>
    <s v="N"/>
    <s v="N"/>
    <s v="N"/>
    <s v="N"/>
    <m/>
    <s v="from hatchery net pens in fairy lake/san juan confluence right before release"/>
  </r>
  <r>
    <x v="0"/>
    <x v="1"/>
    <x v="143"/>
    <x v="14"/>
    <n v="153"/>
    <x v="2"/>
    <x v="0"/>
    <n v="82"/>
    <n v="20"/>
    <n v="6.82"/>
    <x v="2"/>
    <m/>
    <s v="Y"/>
    <s v="SJLP091"/>
    <m/>
    <m/>
    <s v="Y"/>
    <s v="N"/>
    <s v="N"/>
    <s v="N"/>
    <s v="N"/>
    <s v="N"/>
    <s v="N"/>
    <s v="N"/>
    <s v="N"/>
    <s v="N"/>
    <m/>
    <s v="from hatchery net pens in fairy lake/san juan confluence right before release"/>
  </r>
  <r>
    <x v="0"/>
    <x v="1"/>
    <x v="143"/>
    <x v="14"/>
    <n v="153"/>
    <x v="2"/>
    <x v="0"/>
    <n v="65"/>
    <n v="18"/>
    <n v="4.9800000000000004"/>
    <x v="2"/>
    <m/>
    <s v="Y"/>
    <s v="SJLP092"/>
    <m/>
    <m/>
    <s v="Y"/>
    <s v="N"/>
    <s v="N"/>
    <s v="N"/>
    <s v="N"/>
    <s v="N"/>
    <s v="N"/>
    <s v="N"/>
    <s v="N"/>
    <s v="N"/>
    <m/>
    <s v="from hatchery net pens in fairy lake/san juan confluence right before release"/>
  </r>
  <r>
    <x v="0"/>
    <x v="1"/>
    <x v="143"/>
    <x v="14"/>
    <n v="153"/>
    <x v="2"/>
    <x v="0"/>
    <n v="88"/>
    <n v="20"/>
    <n v="7.95"/>
    <x v="2"/>
    <m/>
    <s v="Y"/>
    <s v="SJLP093"/>
    <m/>
    <m/>
    <s v="Y"/>
    <s v="N"/>
    <s v="N"/>
    <s v="N"/>
    <s v="N"/>
    <s v="N"/>
    <s v="N"/>
    <s v="N"/>
    <s v="N"/>
    <s v="N"/>
    <m/>
    <s v="from hatchery net pens in fairy lake/san juan confluence right before release"/>
  </r>
  <r>
    <x v="0"/>
    <x v="1"/>
    <x v="143"/>
    <x v="14"/>
    <n v="153"/>
    <x v="2"/>
    <x v="0"/>
    <n v="82"/>
    <n v="20"/>
    <n v="6.91"/>
    <x v="2"/>
    <m/>
    <s v="Y"/>
    <s v="SJLP094"/>
    <m/>
    <m/>
    <s v="Y"/>
    <s v="N"/>
    <s v="N"/>
    <s v="N"/>
    <s v="N"/>
    <s v="N"/>
    <s v="N"/>
    <s v="N"/>
    <s v="N"/>
    <s v="N"/>
    <m/>
    <s v="from hatchery net pens in fairy lake/san juan confluence right before release"/>
  </r>
  <r>
    <x v="1"/>
    <x v="3"/>
    <x v="108"/>
    <x v="61"/>
    <n v="71"/>
    <x v="2"/>
    <x v="0"/>
    <n v="41"/>
    <m/>
    <n v="0.65"/>
    <x v="0"/>
    <m/>
    <m/>
    <m/>
    <m/>
    <m/>
    <s v="N"/>
    <m/>
    <m/>
    <m/>
    <m/>
    <m/>
    <m/>
    <m/>
    <m/>
    <m/>
    <m/>
    <m/>
  </r>
  <r>
    <x v="1"/>
    <x v="3"/>
    <x v="108"/>
    <x v="61"/>
    <n v="71"/>
    <x v="2"/>
    <x v="0"/>
    <n v="38"/>
    <m/>
    <n v="0.45"/>
    <x v="0"/>
    <m/>
    <m/>
    <m/>
    <m/>
    <m/>
    <s v="N"/>
    <m/>
    <m/>
    <m/>
    <m/>
    <m/>
    <m/>
    <m/>
    <m/>
    <m/>
    <m/>
    <m/>
  </r>
  <r>
    <x v="1"/>
    <x v="3"/>
    <x v="108"/>
    <x v="61"/>
    <n v="71"/>
    <x v="2"/>
    <x v="0"/>
    <n v="40"/>
    <m/>
    <n v="0.64"/>
    <x v="0"/>
    <m/>
    <m/>
    <m/>
    <m/>
    <m/>
    <s v="N"/>
    <m/>
    <m/>
    <m/>
    <m/>
    <m/>
    <m/>
    <m/>
    <m/>
    <m/>
    <m/>
    <m/>
  </r>
  <r>
    <x v="1"/>
    <x v="3"/>
    <x v="108"/>
    <x v="61"/>
    <n v="71"/>
    <x v="2"/>
    <x v="0"/>
    <n v="40"/>
    <m/>
    <n v="0.54"/>
    <x v="0"/>
    <m/>
    <m/>
    <m/>
    <m/>
    <m/>
    <s v="N"/>
    <m/>
    <m/>
    <m/>
    <m/>
    <m/>
    <m/>
    <m/>
    <m/>
    <m/>
    <m/>
    <m/>
  </r>
  <r>
    <x v="1"/>
    <x v="3"/>
    <x v="108"/>
    <x v="61"/>
    <n v="71"/>
    <x v="2"/>
    <x v="0"/>
    <n v="43"/>
    <m/>
    <n v="0.62"/>
    <x v="0"/>
    <m/>
    <m/>
    <m/>
    <m/>
    <m/>
    <s v="N"/>
    <m/>
    <m/>
    <m/>
    <m/>
    <m/>
    <m/>
    <m/>
    <m/>
    <m/>
    <m/>
    <m/>
  </r>
  <r>
    <x v="1"/>
    <x v="3"/>
    <x v="108"/>
    <x v="61"/>
    <n v="71"/>
    <x v="2"/>
    <x v="0"/>
    <n v="41"/>
    <m/>
    <n v="0.56000000000000005"/>
    <x v="0"/>
    <m/>
    <m/>
    <m/>
    <m/>
    <m/>
    <s v="N"/>
    <m/>
    <m/>
    <m/>
    <m/>
    <m/>
    <m/>
    <m/>
    <m/>
    <m/>
    <m/>
    <m/>
  </r>
  <r>
    <x v="1"/>
    <x v="3"/>
    <x v="108"/>
    <x v="61"/>
    <n v="71"/>
    <x v="2"/>
    <x v="0"/>
    <n v="41"/>
    <m/>
    <n v="0.67"/>
    <x v="0"/>
    <m/>
    <m/>
    <m/>
    <m/>
    <m/>
    <s v="N"/>
    <m/>
    <m/>
    <m/>
    <m/>
    <m/>
    <m/>
    <m/>
    <m/>
    <m/>
    <m/>
    <m/>
  </r>
  <r>
    <x v="1"/>
    <x v="3"/>
    <x v="108"/>
    <x v="61"/>
    <n v="71"/>
    <x v="2"/>
    <x v="0"/>
    <n v="41"/>
    <m/>
    <n v="0.56999999999999995"/>
    <x v="0"/>
    <m/>
    <m/>
    <m/>
    <m/>
    <m/>
    <s v="N"/>
    <m/>
    <m/>
    <m/>
    <m/>
    <m/>
    <m/>
    <m/>
    <m/>
    <m/>
    <m/>
    <m/>
  </r>
  <r>
    <x v="1"/>
    <x v="3"/>
    <x v="108"/>
    <x v="61"/>
    <n v="71"/>
    <x v="2"/>
    <x v="0"/>
    <n v="40"/>
    <m/>
    <n v="0.51"/>
    <x v="0"/>
    <m/>
    <m/>
    <m/>
    <m/>
    <m/>
    <s v="N"/>
    <m/>
    <m/>
    <m/>
    <m/>
    <m/>
    <m/>
    <m/>
    <m/>
    <m/>
    <m/>
    <m/>
  </r>
  <r>
    <x v="1"/>
    <x v="3"/>
    <x v="108"/>
    <x v="61"/>
    <n v="71"/>
    <x v="2"/>
    <x v="0"/>
    <n v="39"/>
    <m/>
    <n v="0.48"/>
    <x v="0"/>
    <m/>
    <m/>
    <m/>
    <m/>
    <m/>
    <s v="N"/>
    <m/>
    <m/>
    <m/>
    <m/>
    <m/>
    <m/>
    <m/>
    <m/>
    <m/>
    <m/>
    <m/>
  </r>
  <r>
    <x v="1"/>
    <x v="3"/>
    <x v="108"/>
    <x v="61"/>
    <n v="71"/>
    <x v="1"/>
    <x v="0"/>
    <n v="43"/>
    <m/>
    <n v="0.7"/>
    <x v="0"/>
    <m/>
    <m/>
    <m/>
    <m/>
    <m/>
    <s v="N"/>
    <m/>
    <m/>
    <m/>
    <m/>
    <m/>
    <m/>
    <m/>
    <m/>
    <m/>
    <m/>
    <m/>
  </r>
  <r>
    <x v="1"/>
    <x v="3"/>
    <x v="108"/>
    <x v="61"/>
    <n v="71"/>
    <x v="1"/>
    <x v="0"/>
    <n v="36"/>
    <m/>
    <n v="0.33"/>
    <x v="0"/>
    <m/>
    <m/>
    <m/>
    <m/>
    <m/>
    <s v="N"/>
    <m/>
    <m/>
    <m/>
    <m/>
    <m/>
    <m/>
    <m/>
    <m/>
    <m/>
    <m/>
    <m/>
  </r>
  <r>
    <x v="1"/>
    <x v="3"/>
    <x v="108"/>
    <x v="61"/>
    <n v="71"/>
    <x v="1"/>
    <x v="0"/>
    <n v="42"/>
    <m/>
    <n v="0.59"/>
    <x v="0"/>
    <m/>
    <m/>
    <m/>
    <m/>
    <m/>
    <s v="N"/>
    <m/>
    <m/>
    <m/>
    <m/>
    <m/>
    <m/>
    <m/>
    <m/>
    <m/>
    <m/>
    <m/>
  </r>
  <r>
    <x v="1"/>
    <x v="3"/>
    <x v="108"/>
    <x v="61"/>
    <n v="71"/>
    <x v="1"/>
    <x v="0"/>
    <n v="35"/>
    <m/>
    <n v="0.34"/>
    <x v="0"/>
    <m/>
    <m/>
    <m/>
    <m/>
    <m/>
    <s v="N"/>
    <m/>
    <m/>
    <m/>
    <m/>
    <m/>
    <m/>
    <m/>
    <m/>
    <m/>
    <m/>
    <m/>
  </r>
  <r>
    <x v="1"/>
    <x v="3"/>
    <x v="108"/>
    <x v="61"/>
    <n v="71"/>
    <x v="1"/>
    <x v="0"/>
    <n v="34"/>
    <m/>
    <n v="0.3"/>
    <x v="0"/>
    <m/>
    <m/>
    <m/>
    <m/>
    <m/>
    <s v="N"/>
    <m/>
    <m/>
    <m/>
    <m/>
    <m/>
    <m/>
    <m/>
    <m/>
    <m/>
    <m/>
    <m/>
  </r>
  <r>
    <x v="1"/>
    <x v="3"/>
    <x v="108"/>
    <x v="61"/>
    <n v="71"/>
    <x v="1"/>
    <x v="0"/>
    <n v="45"/>
    <m/>
    <n v="0.43"/>
    <x v="0"/>
    <m/>
    <m/>
    <m/>
    <m/>
    <m/>
    <s v="N"/>
    <m/>
    <m/>
    <m/>
    <m/>
    <m/>
    <m/>
    <m/>
    <m/>
    <m/>
    <m/>
    <m/>
  </r>
  <r>
    <x v="1"/>
    <x v="3"/>
    <x v="108"/>
    <x v="61"/>
    <n v="71"/>
    <x v="1"/>
    <x v="0"/>
    <n v="36"/>
    <m/>
    <n v="0.42"/>
    <x v="0"/>
    <m/>
    <m/>
    <m/>
    <m/>
    <m/>
    <s v="N"/>
    <m/>
    <m/>
    <m/>
    <m/>
    <m/>
    <m/>
    <m/>
    <m/>
    <m/>
    <m/>
    <m/>
  </r>
  <r>
    <x v="1"/>
    <x v="3"/>
    <x v="108"/>
    <x v="61"/>
    <n v="71"/>
    <x v="1"/>
    <x v="0"/>
    <n v="36"/>
    <m/>
    <n v="0.45"/>
    <x v="0"/>
    <m/>
    <m/>
    <m/>
    <m/>
    <m/>
    <s v="N"/>
    <m/>
    <m/>
    <m/>
    <m/>
    <m/>
    <m/>
    <m/>
    <m/>
    <m/>
    <m/>
    <m/>
  </r>
  <r>
    <x v="1"/>
    <x v="3"/>
    <x v="108"/>
    <x v="61"/>
    <n v="71"/>
    <x v="1"/>
    <x v="0"/>
    <n v="35"/>
    <m/>
    <n v="0.4"/>
    <x v="0"/>
    <m/>
    <m/>
    <m/>
    <m/>
    <m/>
    <s v="N"/>
    <m/>
    <m/>
    <m/>
    <m/>
    <m/>
    <m/>
    <m/>
    <m/>
    <m/>
    <m/>
    <m/>
  </r>
  <r>
    <x v="1"/>
    <x v="3"/>
    <x v="108"/>
    <x v="61"/>
    <n v="71"/>
    <x v="1"/>
    <x v="0"/>
    <n v="32"/>
    <m/>
    <n v="0.35"/>
    <x v="0"/>
    <m/>
    <m/>
    <m/>
    <m/>
    <m/>
    <s v="N"/>
    <m/>
    <m/>
    <m/>
    <m/>
    <m/>
    <m/>
    <m/>
    <m/>
    <m/>
    <m/>
    <m/>
  </r>
  <r>
    <x v="1"/>
    <x v="3"/>
    <x v="108"/>
    <x v="61"/>
    <n v="71"/>
    <x v="1"/>
    <x v="0"/>
    <n v="35"/>
    <m/>
    <n v="0.38"/>
    <x v="0"/>
    <m/>
    <m/>
    <m/>
    <m/>
    <m/>
    <s v="N"/>
    <m/>
    <m/>
    <m/>
    <m/>
    <m/>
    <m/>
    <m/>
    <m/>
    <m/>
    <m/>
    <m/>
  </r>
  <r>
    <x v="1"/>
    <x v="3"/>
    <x v="108"/>
    <x v="61"/>
    <n v="71"/>
    <x v="1"/>
    <x v="0"/>
    <n v="40"/>
    <m/>
    <n v="0.55000000000000004"/>
    <x v="0"/>
    <m/>
    <m/>
    <m/>
    <m/>
    <m/>
    <s v="N"/>
    <m/>
    <m/>
    <m/>
    <m/>
    <m/>
    <m/>
    <m/>
    <m/>
    <m/>
    <m/>
    <m/>
  </r>
  <r>
    <x v="1"/>
    <x v="3"/>
    <x v="108"/>
    <x v="61"/>
    <n v="71"/>
    <x v="1"/>
    <x v="0"/>
    <n v="36"/>
    <m/>
    <n v="0.38"/>
    <x v="0"/>
    <m/>
    <m/>
    <m/>
    <m/>
    <m/>
    <s v="N"/>
    <m/>
    <m/>
    <m/>
    <m/>
    <m/>
    <m/>
    <m/>
    <m/>
    <m/>
    <m/>
    <m/>
  </r>
  <r>
    <x v="1"/>
    <x v="3"/>
    <x v="108"/>
    <x v="61"/>
    <n v="71"/>
    <x v="0"/>
    <x v="0"/>
    <n v="36"/>
    <m/>
    <n v="0.3"/>
    <x v="0"/>
    <m/>
    <m/>
    <m/>
    <m/>
    <m/>
    <s v="N"/>
    <m/>
    <m/>
    <m/>
    <m/>
    <m/>
    <m/>
    <m/>
    <m/>
    <m/>
    <m/>
    <m/>
  </r>
  <r>
    <x v="0"/>
    <x v="1"/>
    <x v="143"/>
    <x v="14"/>
    <n v="153"/>
    <x v="2"/>
    <x v="0"/>
    <n v="78"/>
    <n v="20"/>
    <n v="5.73"/>
    <x v="2"/>
    <m/>
    <s v="Y"/>
    <s v="SJLP095"/>
    <m/>
    <m/>
    <s v="Y"/>
    <s v="N"/>
    <s v="N"/>
    <s v="N"/>
    <s v="N"/>
    <s v="N"/>
    <s v="N"/>
    <s v="N"/>
    <s v="N"/>
    <s v="N"/>
    <m/>
    <s v="from hatchery net pens in fairy lake/san juan confluence right before release"/>
  </r>
  <r>
    <x v="0"/>
    <x v="1"/>
    <x v="143"/>
    <x v="14"/>
    <n v="153"/>
    <x v="2"/>
    <x v="0"/>
    <n v="74"/>
    <n v="16"/>
    <n v="4.6500000000000004"/>
    <x v="2"/>
    <m/>
    <s v="Y"/>
    <s v="SJLP096"/>
    <m/>
    <m/>
    <s v="Y"/>
    <s v="N"/>
    <s v="N"/>
    <s v="N"/>
    <s v="N"/>
    <s v="N"/>
    <s v="N"/>
    <s v="N"/>
    <s v="N"/>
    <s v="N"/>
    <m/>
    <s v="from hatchery net pens in fairy lake/san juan confluence right before release"/>
  </r>
  <r>
    <x v="0"/>
    <x v="1"/>
    <x v="143"/>
    <x v="14"/>
    <n v="153"/>
    <x v="2"/>
    <x v="0"/>
    <n v="82"/>
    <n v="21"/>
    <n v="6.8"/>
    <x v="2"/>
    <m/>
    <s v="Y"/>
    <s v="SJLP097"/>
    <m/>
    <m/>
    <s v="Y"/>
    <s v="N"/>
    <s v="N"/>
    <s v="N"/>
    <s v="N"/>
    <s v="N"/>
    <s v="N"/>
    <s v="N"/>
    <s v="N"/>
    <s v="N"/>
    <m/>
    <s v="from hatchery net pens in fairy lake/san juan confluence right before release"/>
  </r>
  <r>
    <x v="1"/>
    <x v="3"/>
    <x v="109"/>
    <x v="62"/>
    <n v="72"/>
    <x v="1"/>
    <x v="0"/>
    <n v="36"/>
    <m/>
    <n v="0.35"/>
    <x v="0"/>
    <m/>
    <m/>
    <m/>
    <m/>
    <m/>
    <s v="N"/>
    <m/>
    <m/>
    <m/>
    <m/>
    <m/>
    <m/>
    <m/>
    <m/>
    <m/>
    <m/>
    <m/>
  </r>
  <r>
    <x v="1"/>
    <x v="3"/>
    <x v="109"/>
    <x v="62"/>
    <n v="72"/>
    <x v="1"/>
    <x v="0"/>
    <n v="36"/>
    <m/>
    <n v="0.33"/>
    <x v="0"/>
    <m/>
    <m/>
    <m/>
    <m/>
    <m/>
    <s v="N"/>
    <m/>
    <m/>
    <m/>
    <m/>
    <m/>
    <m/>
    <m/>
    <m/>
    <m/>
    <m/>
    <m/>
  </r>
  <r>
    <x v="1"/>
    <x v="3"/>
    <x v="109"/>
    <x v="62"/>
    <n v="72"/>
    <x v="1"/>
    <x v="0"/>
    <n v="36"/>
    <m/>
    <n v="0.4"/>
    <x v="0"/>
    <m/>
    <m/>
    <m/>
    <m/>
    <m/>
    <s v="N"/>
    <m/>
    <m/>
    <m/>
    <m/>
    <m/>
    <m/>
    <m/>
    <m/>
    <m/>
    <m/>
    <m/>
  </r>
  <r>
    <x v="1"/>
    <x v="3"/>
    <x v="109"/>
    <x v="62"/>
    <n v="72"/>
    <x v="1"/>
    <x v="0"/>
    <n v="35"/>
    <m/>
    <n v="0.31"/>
    <x v="0"/>
    <m/>
    <m/>
    <m/>
    <m/>
    <m/>
    <s v="N"/>
    <m/>
    <m/>
    <m/>
    <m/>
    <m/>
    <m/>
    <m/>
    <m/>
    <m/>
    <m/>
    <m/>
  </r>
  <r>
    <x v="1"/>
    <x v="3"/>
    <x v="109"/>
    <x v="62"/>
    <n v="72"/>
    <x v="1"/>
    <x v="0"/>
    <n v="35"/>
    <m/>
    <n v="0.37"/>
    <x v="0"/>
    <m/>
    <m/>
    <m/>
    <m/>
    <m/>
    <s v="N"/>
    <m/>
    <m/>
    <m/>
    <m/>
    <m/>
    <m/>
    <m/>
    <m/>
    <m/>
    <m/>
    <m/>
  </r>
  <r>
    <x v="1"/>
    <x v="3"/>
    <x v="109"/>
    <x v="62"/>
    <n v="72"/>
    <x v="1"/>
    <x v="0"/>
    <n v="34"/>
    <m/>
    <n v="0.31"/>
    <x v="0"/>
    <m/>
    <m/>
    <m/>
    <m/>
    <m/>
    <s v="N"/>
    <m/>
    <m/>
    <m/>
    <m/>
    <m/>
    <m/>
    <m/>
    <m/>
    <m/>
    <m/>
    <m/>
  </r>
  <r>
    <x v="1"/>
    <x v="3"/>
    <x v="109"/>
    <x v="62"/>
    <n v="72"/>
    <x v="1"/>
    <x v="0"/>
    <n v="31"/>
    <m/>
    <n v="0.28000000000000003"/>
    <x v="0"/>
    <m/>
    <m/>
    <m/>
    <m/>
    <m/>
    <s v="N"/>
    <m/>
    <m/>
    <m/>
    <m/>
    <m/>
    <m/>
    <m/>
    <m/>
    <m/>
    <m/>
    <m/>
  </r>
  <r>
    <x v="1"/>
    <x v="3"/>
    <x v="109"/>
    <x v="62"/>
    <n v="72"/>
    <x v="1"/>
    <x v="0"/>
    <n v="35"/>
    <m/>
    <n v="0.34"/>
    <x v="0"/>
    <m/>
    <m/>
    <m/>
    <m/>
    <m/>
    <s v="N"/>
    <m/>
    <m/>
    <m/>
    <m/>
    <m/>
    <m/>
    <m/>
    <m/>
    <m/>
    <m/>
    <m/>
  </r>
  <r>
    <x v="1"/>
    <x v="3"/>
    <x v="109"/>
    <x v="62"/>
    <n v="72"/>
    <x v="1"/>
    <x v="0"/>
    <n v="36"/>
    <m/>
    <n v="0.46"/>
    <x v="0"/>
    <m/>
    <m/>
    <m/>
    <m/>
    <m/>
    <s v="N"/>
    <m/>
    <m/>
    <m/>
    <m/>
    <m/>
    <m/>
    <m/>
    <m/>
    <m/>
    <m/>
    <m/>
  </r>
  <r>
    <x v="1"/>
    <x v="3"/>
    <x v="109"/>
    <x v="62"/>
    <n v="72"/>
    <x v="1"/>
    <x v="0"/>
    <n v="35"/>
    <m/>
    <n v="0.38"/>
    <x v="0"/>
    <m/>
    <m/>
    <m/>
    <m/>
    <m/>
    <s v="N"/>
    <m/>
    <m/>
    <m/>
    <m/>
    <m/>
    <m/>
    <m/>
    <m/>
    <m/>
    <m/>
    <m/>
  </r>
  <r>
    <x v="1"/>
    <x v="3"/>
    <x v="109"/>
    <x v="62"/>
    <n v="72"/>
    <x v="1"/>
    <x v="0"/>
    <n v="34"/>
    <m/>
    <n v="0.35"/>
    <x v="0"/>
    <m/>
    <m/>
    <m/>
    <m/>
    <m/>
    <s v="N"/>
    <m/>
    <m/>
    <m/>
    <m/>
    <m/>
    <m/>
    <m/>
    <m/>
    <m/>
    <m/>
    <m/>
  </r>
  <r>
    <x v="1"/>
    <x v="3"/>
    <x v="109"/>
    <x v="62"/>
    <n v="72"/>
    <x v="1"/>
    <x v="0"/>
    <n v="35"/>
    <m/>
    <n v="0.37"/>
    <x v="0"/>
    <m/>
    <m/>
    <m/>
    <m/>
    <m/>
    <s v="N"/>
    <m/>
    <m/>
    <m/>
    <m/>
    <m/>
    <m/>
    <m/>
    <m/>
    <m/>
    <m/>
    <m/>
  </r>
  <r>
    <x v="1"/>
    <x v="3"/>
    <x v="109"/>
    <x v="62"/>
    <n v="72"/>
    <x v="1"/>
    <x v="0"/>
    <n v="32"/>
    <m/>
    <n v="0.34"/>
    <x v="0"/>
    <m/>
    <m/>
    <m/>
    <m/>
    <m/>
    <s v="N"/>
    <m/>
    <m/>
    <m/>
    <m/>
    <m/>
    <m/>
    <m/>
    <m/>
    <m/>
    <m/>
    <m/>
  </r>
  <r>
    <x v="1"/>
    <x v="3"/>
    <x v="109"/>
    <x v="62"/>
    <n v="72"/>
    <x v="1"/>
    <x v="0"/>
    <n v="35"/>
    <m/>
    <n v="0.4"/>
    <x v="0"/>
    <m/>
    <m/>
    <m/>
    <m/>
    <m/>
    <s v="N"/>
    <m/>
    <m/>
    <m/>
    <m/>
    <m/>
    <m/>
    <m/>
    <m/>
    <m/>
    <m/>
    <m/>
  </r>
  <r>
    <x v="1"/>
    <x v="3"/>
    <x v="109"/>
    <x v="62"/>
    <n v="72"/>
    <x v="1"/>
    <x v="0"/>
    <n v="38"/>
    <m/>
    <n v="0.46"/>
    <x v="0"/>
    <m/>
    <m/>
    <m/>
    <m/>
    <m/>
    <s v="N"/>
    <m/>
    <m/>
    <m/>
    <m/>
    <m/>
    <m/>
    <m/>
    <m/>
    <m/>
    <m/>
    <m/>
  </r>
  <r>
    <x v="1"/>
    <x v="3"/>
    <x v="109"/>
    <x v="62"/>
    <n v="72"/>
    <x v="1"/>
    <x v="0"/>
    <n v="34"/>
    <m/>
    <n v="0.23"/>
    <x v="0"/>
    <m/>
    <m/>
    <m/>
    <m/>
    <m/>
    <s v="N"/>
    <m/>
    <m/>
    <m/>
    <m/>
    <m/>
    <m/>
    <m/>
    <m/>
    <m/>
    <m/>
    <m/>
  </r>
  <r>
    <x v="1"/>
    <x v="3"/>
    <x v="109"/>
    <x v="62"/>
    <n v="72"/>
    <x v="1"/>
    <x v="0"/>
    <n v="35"/>
    <m/>
    <n v="0.36"/>
    <x v="0"/>
    <m/>
    <m/>
    <m/>
    <m/>
    <m/>
    <s v="N"/>
    <m/>
    <m/>
    <m/>
    <m/>
    <m/>
    <m/>
    <m/>
    <m/>
    <m/>
    <m/>
    <m/>
  </r>
  <r>
    <x v="1"/>
    <x v="3"/>
    <x v="109"/>
    <x v="62"/>
    <n v="72"/>
    <x v="1"/>
    <x v="0"/>
    <n v="36"/>
    <m/>
    <n v="0.37"/>
    <x v="0"/>
    <m/>
    <m/>
    <m/>
    <m/>
    <m/>
    <s v="N"/>
    <m/>
    <m/>
    <m/>
    <m/>
    <m/>
    <m/>
    <m/>
    <m/>
    <m/>
    <m/>
    <m/>
  </r>
  <r>
    <x v="1"/>
    <x v="3"/>
    <x v="109"/>
    <x v="62"/>
    <n v="72"/>
    <x v="1"/>
    <x v="0"/>
    <n v="36"/>
    <m/>
    <n v="0.5"/>
    <x v="0"/>
    <m/>
    <m/>
    <m/>
    <m/>
    <m/>
    <s v="N"/>
    <m/>
    <m/>
    <m/>
    <m/>
    <m/>
    <m/>
    <m/>
    <m/>
    <m/>
    <m/>
    <m/>
  </r>
  <r>
    <x v="1"/>
    <x v="3"/>
    <x v="109"/>
    <x v="62"/>
    <n v="72"/>
    <x v="0"/>
    <x v="0"/>
    <n v="40"/>
    <m/>
    <n v="0.38"/>
    <x v="0"/>
    <m/>
    <m/>
    <m/>
    <m/>
    <m/>
    <s v="N"/>
    <m/>
    <m/>
    <m/>
    <m/>
    <m/>
    <m/>
    <m/>
    <m/>
    <m/>
    <m/>
    <m/>
  </r>
  <r>
    <x v="1"/>
    <x v="3"/>
    <x v="109"/>
    <x v="62"/>
    <n v="72"/>
    <x v="0"/>
    <x v="0"/>
    <n v="40"/>
    <m/>
    <n v="0.37"/>
    <x v="0"/>
    <m/>
    <m/>
    <m/>
    <m/>
    <m/>
    <s v="N"/>
    <m/>
    <m/>
    <m/>
    <m/>
    <m/>
    <m/>
    <m/>
    <m/>
    <m/>
    <m/>
    <m/>
  </r>
  <r>
    <x v="1"/>
    <x v="3"/>
    <x v="109"/>
    <x v="62"/>
    <n v="72"/>
    <x v="2"/>
    <x v="0"/>
    <n v="37"/>
    <m/>
    <n v="0.42"/>
    <x v="0"/>
    <m/>
    <m/>
    <m/>
    <m/>
    <m/>
    <s v="N"/>
    <m/>
    <m/>
    <m/>
    <m/>
    <m/>
    <m/>
    <m/>
    <m/>
    <m/>
    <m/>
    <m/>
  </r>
  <r>
    <x v="1"/>
    <x v="3"/>
    <x v="109"/>
    <x v="62"/>
    <n v="72"/>
    <x v="2"/>
    <x v="0"/>
    <n v="44"/>
    <m/>
    <n v="0.68"/>
    <x v="0"/>
    <m/>
    <m/>
    <m/>
    <m/>
    <m/>
    <s v="N"/>
    <m/>
    <m/>
    <m/>
    <m/>
    <m/>
    <m/>
    <m/>
    <m/>
    <m/>
    <m/>
    <m/>
  </r>
  <r>
    <x v="1"/>
    <x v="3"/>
    <x v="109"/>
    <x v="62"/>
    <n v="72"/>
    <x v="2"/>
    <x v="0"/>
    <n v="42"/>
    <m/>
    <n v="0.68"/>
    <x v="0"/>
    <m/>
    <m/>
    <m/>
    <m/>
    <m/>
    <s v="N"/>
    <m/>
    <m/>
    <m/>
    <m/>
    <m/>
    <m/>
    <m/>
    <m/>
    <m/>
    <m/>
    <m/>
  </r>
  <r>
    <x v="1"/>
    <x v="3"/>
    <x v="154"/>
    <x v="91"/>
    <n v="73"/>
    <x v="1"/>
    <x v="0"/>
    <n v="34"/>
    <m/>
    <n v="0.38"/>
    <x v="0"/>
    <m/>
    <m/>
    <m/>
    <m/>
    <m/>
    <s v="N"/>
    <m/>
    <m/>
    <m/>
    <m/>
    <m/>
    <m/>
    <m/>
    <m/>
    <m/>
    <m/>
    <m/>
  </r>
  <r>
    <x v="1"/>
    <x v="3"/>
    <x v="154"/>
    <x v="91"/>
    <n v="73"/>
    <x v="1"/>
    <x v="0"/>
    <n v="38"/>
    <m/>
    <n v="0.47"/>
    <x v="0"/>
    <m/>
    <m/>
    <m/>
    <m/>
    <m/>
    <s v="N"/>
    <m/>
    <m/>
    <m/>
    <m/>
    <m/>
    <m/>
    <m/>
    <m/>
    <m/>
    <m/>
    <m/>
  </r>
  <r>
    <x v="1"/>
    <x v="3"/>
    <x v="154"/>
    <x v="91"/>
    <n v="73"/>
    <x v="1"/>
    <x v="0"/>
    <n v="45"/>
    <m/>
    <n v="0.37"/>
    <x v="0"/>
    <m/>
    <m/>
    <m/>
    <m/>
    <m/>
    <s v="N"/>
    <m/>
    <m/>
    <m/>
    <m/>
    <m/>
    <m/>
    <m/>
    <m/>
    <m/>
    <m/>
    <m/>
  </r>
  <r>
    <x v="1"/>
    <x v="3"/>
    <x v="154"/>
    <x v="91"/>
    <n v="73"/>
    <x v="1"/>
    <x v="0"/>
    <n v="32"/>
    <m/>
    <n v="0.28999999999999998"/>
    <x v="0"/>
    <m/>
    <m/>
    <m/>
    <m/>
    <m/>
    <s v="N"/>
    <m/>
    <m/>
    <m/>
    <m/>
    <m/>
    <m/>
    <m/>
    <m/>
    <m/>
    <m/>
    <m/>
  </r>
  <r>
    <x v="1"/>
    <x v="3"/>
    <x v="154"/>
    <x v="91"/>
    <n v="73"/>
    <x v="1"/>
    <x v="0"/>
    <n v="35"/>
    <m/>
    <n v="0.39"/>
    <x v="0"/>
    <m/>
    <m/>
    <m/>
    <m/>
    <m/>
    <s v="N"/>
    <m/>
    <m/>
    <m/>
    <m/>
    <m/>
    <m/>
    <m/>
    <m/>
    <m/>
    <m/>
    <m/>
  </r>
  <r>
    <x v="1"/>
    <x v="3"/>
    <x v="154"/>
    <x v="91"/>
    <n v="73"/>
    <x v="1"/>
    <x v="0"/>
    <n v="37"/>
    <m/>
    <n v="0.5"/>
    <x v="0"/>
    <m/>
    <m/>
    <m/>
    <m/>
    <m/>
    <s v="N"/>
    <m/>
    <m/>
    <m/>
    <m/>
    <m/>
    <m/>
    <m/>
    <m/>
    <m/>
    <m/>
    <m/>
  </r>
  <r>
    <x v="1"/>
    <x v="3"/>
    <x v="154"/>
    <x v="91"/>
    <n v="73"/>
    <x v="1"/>
    <x v="0"/>
    <n v="36"/>
    <m/>
    <n v="0.46"/>
    <x v="0"/>
    <m/>
    <m/>
    <m/>
    <m/>
    <m/>
    <s v="N"/>
    <m/>
    <m/>
    <m/>
    <m/>
    <m/>
    <m/>
    <m/>
    <m/>
    <m/>
    <m/>
    <m/>
  </r>
  <r>
    <x v="1"/>
    <x v="3"/>
    <x v="154"/>
    <x v="91"/>
    <n v="73"/>
    <x v="1"/>
    <x v="1"/>
    <n v="72"/>
    <m/>
    <n v="4.07"/>
    <x v="0"/>
    <m/>
    <m/>
    <m/>
    <m/>
    <m/>
    <s v="N"/>
    <m/>
    <m/>
    <m/>
    <m/>
    <m/>
    <m/>
    <m/>
    <m/>
    <m/>
    <m/>
    <m/>
  </r>
  <r>
    <x v="1"/>
    <x v="3"/>
    <x v="154"/>
    <x v="91"/>
    <n v="73"/>
    <x v="0"/>
    <x v="0"/>
    <n v="38"/>
    <m/>
    <n v="0.37"/>
    <x v="0"/>
    <m/>
    <m/>
    <m/>
    <m/>
    <m/>
    <s v="N"/>
    <m/>
    <m/>
    <m/>
    <m/>
    <m/>
    <m/>
    <m/>
    <m/>
    <m/>
    <m/>
    <m/>
  </r>
  <r>
    <x v="1"/>
    <x v="3"/>
    <x v="154"/>
    <x v="91"/>
    <n v="73"/>
    <x v="2"/>
    <x v="0"/>
    <n v="40"/>
    <m/>
    <n v="57"/>
    <x v="3"/>
    <m/>
    <m/>
    <m/>
    <m/>
    <m/>
    <s v="N"/>
    <m/>
    <m/>
    <m/>
    <m/>
    <m/>
    <m/>
    <m/>
    <m/>
    <m/>
    <m/>
    <s v="Adipose not recorded."/>
  </r>
  <r>
    <x v="1"/>
    <x v="3"/>
    <x v="154"/>
    <x v="91"/>
    <n v="73"/>
    <x v="2"/>
    <x v="0"/>
    <n v="40"/>
    <m/>
    <n v="66"/>
    <x v="3"/>
    <m/>
    <m/>
    <m/>
    <m/>
    <m/>
    <s v="N"/>
    <m/>
    <m/>
    <m/>
    <m/>
    <m/>
    <m/>
    <m/>
    <m/>
    <m/>
    <m/>
    <s v="Adipose not recorded."/>
  </r>
  <r>
    <x v="1"/>
    <x v="3"/>
    <x v="154"/>
    <x v="91"/>
    <n v="73"/>
    <x v="2"/>
    <x v="0"/>
    <n v="39"/>
    <m/>
    <n v="52"/>
    <x v="3"/>
    <m/>
    <m/>
    <m/>
    <m/>
    <m/>
    <s v="N"/>
    <m/>
    <m/>
    <m/>
    <m/>
    <m/>
    <m/>
    <m/>
    <m/>
    <m/>
    <m/>
    <s v="Adipose not recorded."/>
  </r>
  <r>
    <x v="1"/>
    <x v="3"/>
    <x v="154"/>
    <x v="91"/>
    <n v="73"/>
    <x v="2"/>
    <x v="0"/>
    <n v="42"/>
    <m/>
    <n v="65"/>
    <x v="3"/>
    <m/>
    <m/>
    <m/>
    <m/>
    <m/>
    <s v="N"/>
    <m/>
    <m/>
    <m/>
    <m/>
    <m/>
    <m/>
    <m/>
    <m/>
    <m/>
    <m/>
    <s v="Adipose not recorded."/>
  </r>
  <r>
    <x v="1"/>
    <x v="3"/>
    <x v="154"/>
    <x v="91"/>
    <n v="73"/>
    <x v="2"/>
    <x v="0"/>
    <n v="44"/>
    <m/>
    <n v="70"/>
    <x v="3"/>
    <m/>
    <m/>
    <m/>
    <m/>
    <m/>
    <s v="N"/>
    <m/>
    <m/>
    <m/>
    <m/>
    <m/>
    <m/>
    <m/>
    <m/>
    <m/>
    <m/>
    <s v="Adipose not recorded."/>
  </r>
  <r>
    <x v="1"/>
    <x v="3"/>
    <x v="154"/>
    <x v="91"/>
    <n v="73"/>
    <x v="2"/>
    <x v="0"/>
    <n v="39"/>
    <m/>
    <n v="54"/>
    <x v="3"/>
    <m/>
    <m/>
    <m/>
    <m/>
    <m/>
    <s v="N"/>
    <m/>
    <m/>
    <m/>
    <m/>
    <m/>
    <m/>
    <m/>
    <m/>
    <m/>
    <m/>
    <s v="Adipose not recorded."/>
  </r>
  <r>
    <x v="1"/>
    <x v="3"/>
    <x v="154"/>
    <x v="91"/>
    <n v="73"/>
    <x v="2"/>
    <x v="0"/>
    <n v="40"/>
    <m/>
    <n v="57"/>
    <x v="3"/>
    <m/>
    <m/>
    <m/>
    <m/>
    <m/>
    <s v="N"/>
    <m/>
    <m/>
    <m/>
    <m/>
    <m/>
    <m/>
    <m/>
    <m/>
    <m/>
    <m/>
    <s v="Adipose not recorded."/>
  </r>
  <r>
    <x v="1"/>
    <x v="3"/>
    <x v="154"/>
    <x v="91"/>
    <n v="73"/>
    <x v="2"/>
    <x v="0"/>
    <n v="42"/>
    <m/>
    <n v="62"/>
    <x v="3"/>
    <m/>
    <m/>
    <m/>
    <m/>
    <m/>
    <s v="N"/>
    <m/>
    <m/>
    <m/>
    <m/>
    <m/>
    <m/>
    <m/>
    <m/>
    <m/>
    <m/>
    <s v="Adipose not recorded."/>
  </r>
  <r>
    <x v="1"/>
    <x v="3"/>
    <x v="154"/>
    <x v="91"/>
    <n v="73"/>
    <x v="2"/>
    <x v="0"/>
    <n v="43"/>
    <m/>
    <n v="66"/>
    <x v="3"/>
    <m/>
    <m/>
    <m/>
    <m/>
    <m/>
    <s v="N"/>
    <m/>
    <m/>
    <m/>
    <m/>
    <m/>
    <m/>
    <m/>
    <m/>
    <m/>
    <m/>
    <s v="Adipose not recorded."/>
  </r>
  <r>
    <x v="1"/>
    <x v="3"/>
    <x v="154"/>
    <x v="91"/>
    <n v="73"/>
    <x v="2"/>
    <x v="0"/>
    <n v="41"/>
    <m/>
    <n v="61"/>
    <x v="3"/>
    <m/>
    <m/>
    <m/>
    <m/>
    <m/>
    <s v="N"/>
    <m/>
    <m/>
    <m/>
    <m/>
    <m/>
    <m/>
    <m/>
    <m/>
    <m/>
    <m/>
    <s v="Adipose not recorded."/>
  </r>
  <r>
    <x v="1"/>
    <x v="3"/>
    <x v="154"/>
    <x v="91"/>
    <n v="73"/>
    <x v="2"/>
    <x v="0"/>
    <n v="39"/>
    <m/>
    <n v="54"/>
    <x v="3"/>
    <m/>
    <m/>
    <m/>
    <m/>
    <m/>
    <s v="N"/>
    <m/>
    <m/>
    <m/>
    <m/>
    <m/>
    <m/>
    <m/>
    <m/>
    <m/>
    <m/>
    <s v="Adipose not recorded."/>
  </r>
  <r>
    <x v="1"/>
    <x v="3"/>
    <x v="154"/>
    <x v="91"/>
    <n v="73"/>
    <x v="2"/>
    <x v="0"/>
    <n v="41"/>
    <m/>
    <n v="59"/>
    <x v="3"/>
    <m/>
    <m/>
    <m/>
    <m/>
    <m/>
    <s v="N"/>
    <m/>
    <m/>
    <m/>
    <m/>
    <m/>
    <m/>
    <m/>
    <m/>
    <m/>
    <m/>
    <s v="Adipose not recorded."/>
  </r>
  <r>
    <x v="1"/>
    <x v="3"/>
    <x v="154"/>
    <x v="91"/>
    <n v="73"/>
    <x v="2"/>
    <x v="0"/>
    <n v="38"/>
    <m/>
    <n v="48"/>
    <x v="3"/>
    <m/>
    <m/>
    <m/>
    <m/>
    <m/>
    <s v="N"/>
    <m/>
    <m/>
    <m/>
    <m/>
    <m/>
    <m/>
    <m/>
    <m/>
    <m/>
    <m/>
    <s v="Adipose not recorded."/>
  </r>
  <r>
    <x v="1"/>
    <x v="3"/>
    <x v="154"/>
    <x v="91"/>
    <n v="73"/>
    <x v="2"/>
    <x v="0"/>
    <n v="42"/>
    <m/>
    <n v="63"/>
    <x v="3"/>
    <m/>
    <m/>
    <m/>
    <m/>
    <m/>
    <s v="N"/>
    <m/>
    <m/>
    <m/>
    <m/>
    <m/>
    <m/>
    <m/>
    <m/>
    <m/>
    <m/>
    <s v="Adipose not recorded."/>
  </r>
  <r>
    <x v="1"/>
    <x v="3"/>
    <x v="154"/>
    <x v="91"/>
    <n v="73"/>
    <x v="2"/>
    <x v="0"/>
    <n v="37"/>
    <m/>
    <n v="50"/>
    <x v="3"/>
    <m/>
    <m/>
    <m/>
    <m/>
    <m/>
    <s v="N"/>
    <m/>
    <m/>
    <m/>
    <m/>
    <m/>
    <m/>
    <m/>
    <m/>
    <m/>
    <m/>
    <s v="Adipose not recorded."/>
  </r>
  <r>
    <x v="1"/>
    <x v="3"/>
    <x v="154"/>
    <x v="91"/>
    <n v="73"/>
    <x v="2"/>
    <x v="0"/>
    <n v="40"/>
    <m/>
    <n v="60"/>
    <x v="3"/>
    <m/>
    <m/>
    <m/>
    <m/>
    <m/>
    <s v="N"/>
    <m/>
    <m/>
    <m/>
    <m/>
    <m/>
    <m/>
    <m/>
    <m/>
    <m/>
    <m/>
    <s v="Adipose not recorded."/>
  </r>
  <r>
    <x v="1"/>
    <x v="3"/>
    <x v="154"/>
    <x v="91"/>
    <n v="73"/>
    <x v="2"/>
    <x v="0"/>
    <n v="40"/>
    <m/>
    <n v="59"/>
    <x v="3"/>
    <m/>
    <m/>
    <m/>
    <m/>
    <m/>
    <s v="N"/>
    <m/>
    <m/>
    <m/>
    <m/>
    <m/>
    <m/>
    <m/>
    <m/>
    <m/>
    <m/>
    <s v="Adipose not recorded."/>
  </r>
  <r>
    <x v="1"/>
    <x v="3"/>
    <x v="154"/>
    <x v="91"/>
    <n v="73"/>
    <x v="2"/>
    <x v="0"/>
    <n v="40"/>
    <m/>
    <n v="59"/>
    <x v="3"/>
    <m/>
    <m/>
    <m/>
    <m/>
    <m/>
    <s v="N"/>
    <m/>
    <m/>
    <m/>
    <m/>
    <m/>
    <m/>
    <m/>
    <m/>
    <m/>
    <m/>
    <s v="Adipose not recorded."/>
  </r>
  <r>
    <x v="1"/>
    <x v="3"/>
    <x v="154"/>
    <x v="91"/>
    <n v="73"/>
    <x v="2"/>
    <x v="0"/>
    <n v="41"/>
    <m/>
    <n v="62"/>
    <x v="3"/>
    <m/>
    <m/>
    <m/>
    <m/>
    <m/>
    <s v="N"/>
    <m/>
    <m/>
    <m/>
    <m/>
    <m/>
    <m/>
    <m/>
    <m/>
    <m/>
    <m/>
    <s v="Adipose not recorded."/>
  </r>
  <r>
    <x v="1"/>
    <x v="3"/>
    <x v="154"/>
    <x v="91"/>
    <n v="73"/>
    <x v="2"/>
    <x v="0"/>
    <n v="42"/>
    <m/>
    <n v="59"/>
    <x v="3"/>
    <m/>
    <m/>
    <m/>
    <m/>
    <m/>
    <s v="N"/>
    <m/>
    <m/>
    <m/>
    <m/>
    <m/>
    <m/>
    <m/>
    <m/>
    <m/>
    <m/>
    <s v="Adipose not recorded."/>
  </r>
  <r>
    <x v="1"/>
    <x v="3"/>
    <x v="154"/>
    <x v="91"/>
    <n v="73"/>
    <x v="2"/>
    <x v="0"/>
    <n v="40"/>
    <m/>
    <n v="59"/>
    <x v="3"/>
    <m/>
    <m/>
    <m/>
    <m/>
    <m/>
    <s v="N"/>
    <m/>
    <m/>
    <m/>
    <m/>
    <m/>
    <m/>
    <m/>
    <m/>
    <m/>
    <m/>
    <s v="Adipose not recorded."/>
  </r>
  <r>
    <x v="1"/>
    <x v="3"/>
    <x v="154"/>
    <x v="91"/>
    <n v="73"/>
    <x v="2"/>
    <x v="0"/>
    <n v="44"/>
    <m/>
    <n v="73"/>
    <x v="3"/>
    <m/>
    <m/>
    <m/>
    <m/>
    <m/>
    <s v="N"/>
    <m/>
    <m/>
    <m/>
    <m/>
    <m/>
    <m/>
    <m/>
    <m/>
    <m/>
    <m/>
    <s v="Adipose not recorded. Found dead in the live box."/>
  </r>
  <r>
    <x v="1"/>
    <x v="3"/>
    <x v="154"/>
    <x v="91"/>
    <n v="73"/>
    <x v="2"/>
    <x v="0"/>
    <n v="39"/>
    <m/>
    <n v="53"/>
    <x v="3"/>
    <m/>
    <m/>
    <m/>
    <m/>
    <m/>
    <s v="N"/>
    <m/>
    <m/>
    <m/>
    <m/>
    <m/>
    <m/>
    <m/>
    <m/>
    <m/>
    <m/>
    <s v="Adipose not recorded."/>
  </r>
  <r>
    <x v="1"/>
    <x v="3"/>
    <x v="154"/>
    <x v="91"/>
    <n v="73"/>
    <x v="2"/>
    <x v="0"/>
    <n v="41"/>
    <m/>
    <n v="56"/>
    <x v="3"/>
    <m/>
    <m/>
    <m/>
    <m/>
    <m/>
    <s v="N"/>
    <m/>
    <m/>
    <m/>
    <m/>
    <m/>
    <m/>
    <m/>
    <m/>
    <m/>
    <m/>
    <s v="Adipose not recorded."/>
  </r>
  <r>
    <x v="0"/>
    <x v="1"/>
    <x v="143"/>
    <x v="14"/>
    <n v="153"/>
    <x v="2"/>
    <x v="0"/>
    <n v="81"/>
    <n v="20"/>
    <n v="6.93"/>
    <x v="2"/>
    <m/>
    <s v="Y"/>
    <s v="SJLP098"/>
    <m/>
    <m/>
    <s v="Y"/>
    <s v="N"/>
    <s v="N"/>
    <s v="N"/>
    <s v="N"/>
    <s v="N"/>
    <s v="N"/>
    <s v="N"/>
    <s v="N"/>
    <s v="N"/>
    <m/>
    <s v="from hatchery net pens in fairy lake/san juan confluence right before release"/>
  </r>
  <r>
    <x v="0"/>
    <x v="1"/>
    <x v="143"/>
    <x v="14"/>
    <n v="153"/>
    <x v="2"/>
    <x v="0"/>
    <n v="81"/>
    <n v="20"/>
    <n v="6.64"/>
    <x v="2"/>
    <m/>
    <s v="Y"/>
    <s v="SJLP099"/>
    <m/>
    <m/>
    <s v="Y"/>
    <s v="N"/>
    <s v="N"/>
    <s v="N"/>
    <s v="N"/>
    <s v="N"/>
    <s v="N"/>
    <s v="N"/>
    <s v="N"/>
    <s v="N"/>
    <m/>
    <s v="from hatchery net pens in fairy lake/san juan confluence right before release"/>
  </r>
  <r>
    <x v="0"/>
    <x v="1"/>
    <x v="143"/>
    <x v="14"/>
    <n v="153"/>
    <x v="2"/>
    <x v="0"/>
    <n v="75"/>
    <n v="17"/>
    <n v="4.87"/>
    <x v="2"/>
    <m/>
    <s v="Y"/>
    <s v="SJLP100"/>
    <m/>
    <m/>
    <s v="Y"/>
    <s v="N"/>
    <s v="N"/>
    <s v="N"/>
    <s v="N"/>
    <s v="N"/>
    <s v="N"/>
    <s v="N"/>
    <s v="N"/>
    <s v="N"/>
    <m/>
    <s v="from hatchery net pens in fairy lake/san juan confluence right before release"/>
  </r>
  <r>
    <x v="0"/>
    <x v="1"/>
    <x v="143"/>
    <x v="14"/>
    <n v="153"/>
    <x v="2"/>
    <x v="0"/>
    <n v="79"/>
    <n v="20"/>
    <n v="5.98"/>
    <x v="2"/>
    <m/>
    <s v="Y"/>
    <s v="SJLP101"/>
    <m/>
    <m/>
    <s v="Y"/>
    <s v="N"/>
    <s v="N"/>
    <s v="N"/>
    <s v="N"/>
    <s v="N"/>
    <s v="N"/>
    <s v="N"/>
    <s v="N"/>
    <s v="N"/>
    <m/>
    <s v="from hatchery net pens in fairy lake/san juan confluence right before release"/>
  </r>
  <r>
    <x v="0"/>
    <x v="1"/>
    <x v="143"/>
    <x v="14"/>
    <n v="153"/>
    <x v="2"/>
    <x v="0"/>
    <n v="74"/>
    <n v="19"/>
    <n v="5.1100000000000003"/>
    <x v="2"/>
    <m/>
    <s v="Y"/>
    <s v="SJLP102"/>
    <m/>
    <m/>
    <s v="Y"/>
    <s v="N"/>
    <s v="N"/>
    <s v="N"/>
    <s v="N"/>
    <s v="N"/>
    <s v="N"/>
    <s v="N"/>
    <s v="N"/>
    <s v="N"/>
    <m/>
    <s v="from hatchery net pens in fairy lake/san juan confluence right before release"/>
  </r>
  <r>
    <x v="0"/>
    <x v="1"/>
    <x v="143"/>
    <x v="14"/>
    <n v="153"/>
    <x v="2"/>
    <x v="0"/>
    <n v="80"/>
    <n v="20"/>
    <n v="6.41"/>
    <x v="2"/>
    <m/>
    <s v="Y"/>
    <s v="SJLP103"/>
    <m/>
    <m/>
    <s v="Y"/>
    <s v="N"/>
    <s v="N"/>
    <s v="N"/>
    <s v="N"/>
    <s v="N"/>
    <s v="N"/>
    <s v="N"/>
    <s v="N"/>
    <s v="N"/>
    <m/>
    <s v="from hatchery net pens in fairy lake/san juan confluence right before release"/>
  </r>
  <r>
    <x v="1"/>
    <x v="3"/>
    <x v="110"/>
    <x v="63"/>
    <n v="78"/>
    <x v="1"/>
    <x v="0"/>
    <n v="36"/>
    <m/>
    <n v="0.47"/>
    <x v="0"/>
    <m/>
    <m/>
    <m/>
    <m/>
    <m/>
    <s v="N"/>
    <m/>
    <m/>
    <m/>
    <m/>
    <m/>
    <m/>
    <m/>
    <m/>
    <m/>
    <m/>
    <m/>
  </r>
  <r>
    <x v="1"/>
    <x v="3"/>
    <x v="110"/>
    <x v="63"/>
    <n v="78"/>
    <x v="1"/>
    <x v="0"/>
    <n v="33"/>
    <m/>
    <n v="0.31"/>
    <x v="0"/>
    <m/>
    <m/>
    <m/>
    <m/>
    <m/>
    <s v="N"/>
    <m/>
    <m/>
    <m/>
    <m/>
    <m/>
    <m/>
    <m/>
    <m/>
    <m/>
    <m/>
    <m/>
  </r>
  <r>
    <x v="1"/>
    <x v="3"/>
    <x v="110"/>
    <x v="63"/>
    <n v="78"/>
    <x v="1"/>
    <x v="0"/>
    <n v="34"/>
    <m/>
    <n v="0.33"/>
    <x v="0"/>
    <m/>
    <m/>
    <m/>
    <m/>
    <m/>
    <s v="N"/>
    <m/>
    <m/>
    <m/>
    <m/>
    <m/>
    <m/>
    <m/>
    <m/>
    <m/>
    <m/>
    <m/>
  </r>
  <r>
    <x v="1"/>
    <x v="3"/>
    <x v="110"/>
    <x v="63"/>
    <n v="78"/>
    <x v="1"/>
    <x v="0"/>
    <n v="35"/>
    <m/>
    <n v="0.34"/>
    <x v="0"/>
    <m/>
    <m/>
    <m/>
    <m/>
    <m/>
    <s v="N"/>
    <m/>
    <m/>
    <m/>
    <m/>
    <m/>
    <m/>
    <m/>
    <m/>
    <m/>
    <m/>
    <m/>
  </r>
  <r>
    <x v="1"/>
    <x v="3"/>
    <x v="110"/>
    <x v="63"/>
    <n v="78"/>
    <x v="1"/>
    <x v="0"/>
    <n v="31"/>
    <m/>
    <n v="0.28000000000000003"/>
    <x v="0"/>
    <m/>
    <m/>
    <m/>
    <m/>
    <m/>
    <s v="N"/>
    <m/>
    <m/>
    <m/>
    <m/>
    <m/>
    <m/>
    <m/>
    <m/>
    <m/>
    <m/>
    <m/>
  </r>
  <r>
    <x v="1"/>
    <x v="3"/>
    <x v="110"/>
    <x v="63"/>
    <n v="78"/>
    <x v="1"/>
    <x v="0"/>
    <n v="35"/>
    <m/>
    <n v="0.38"/>
    <x v="0"/>
    <m/>
    <m/>
    <m/>
    <m/>
    <m/>
    <s v="N"/>
    <m/>
    <m/>
    <m/>
    <m/>
    <m/>
    <m/>
    <m/>
    <m/>
    <m/>
    <m/>
    <m/>
  </r>
  <r>
    <x v="1"/>
    <x v="3"/>
    <x v="110"/>
    <x v="63"/>
    <n v="78"/>
    <x v="1"/>
    <x v="0"/>
    <n v="32"/>
    <m/>
    <n v="0.33"/>
    <x v="0"/>
    <m/>
    <m/>
    <m/>
    <m/>
    <m/>
    <s v="N"/>
    <m/>
    <m/>
    <m/>
    <m/>
    <m/>
    <m/>
    <m/>
    <m/>
    <m/>
    <m/>
    <m/>
  </r>
  <r>
    <x v="1"/>
    <x v="3"/>
    <x v="110"/>
    <x v="63"/>
    <n v="78"/>
    <x v="1"/>
    <x v="0"/>
    <n v="31"/>
    <m/>
    <n v="0.37"/>
    <x v="0"/>
    <m/>
    <m/>
    <m/>
    <m/>
    <m/>
    <s v="N"/>
    <m/>
    <m/>
    <m/>
    <m/>
    <m/>
    <m/>
    <m/>
    <m/>
    <m/>
    <m/>
    <m/>
  </r>
  <r>
    <x v="1"/>
    <x v="3"/>
    <x v="110"/>
    <x v="63"/>
    <n v="78"/>
    <x v="1"/>
    <x v="0"/>
    <n v="35"/>
    <m/>
    <n v="0.41"/>
    <x v="0"/>
    <m/>
    <m/>
    <m/>
    <m/>
    <m/>
    <s v="N"/>
    <m/>
    <m/>
    <m/>
    <m/>
    <m/>
    <m/>
    <m/>
    <m/>
    <m/>
    <m/>
    <m/>
  </r>
  <r>
    <x v="1"/>
    <x v="3"/>
    <x v="110"/>
    <x v="63"/>
    <n v="78"/>
    <x v="1"/>
    <x v="0"/>
    <n v="32"/>
    <m/>
    <n v="0.3"/>
    <x v="0"/>
    <m/>
    <m/>
    <m/>
    <m/>
    <m/>
    <s v="N"/>
    <m/>
    <m/>
    <m/>
    <m/>
    <m/>
    <m/>
    <m/>
    <m/>
    <m/>
    <m/>
    <m/>
  </r>
  <r>
    <x v="1"/>
    <x v="3"/>
    <x v="110"/>
    <x v="63"/>
    <n v="78"/>
    <x v="1"/>
    <x v="0"/>
    <n v="34"/>
    <m/>
    <n v="0.34"/>
    <x v="0"/>
    <m/>
    <m/>
    <m/>
    <m/>
    <m/>
    <s v="N"/>
    <m/>
    <m/>
    <m/>
    <m/>
    <m/>
    <m/>
    <m/>
    <m/>
    <m/>
    <m/>
    <m/>
  </r>
  <r>
    <x v="1"/>
    <x v="3"/>
    <x v="110"/>
    <x v="63"/>
    <n v="78"/>
    <x v="1"/>
    <x v="0"/>
    <n v="32"/>
    <m/>
    <n v="0.33"/>
    <x v="0"/>
    <m/>
    <m/>
    <m/>
    <m/>
    <m/>
    <s v="N"/>
    <m/>
    <m/>
    <m/>
    <m/>
    <m/>
    <m/>
    <m/>
    <m/>
    <m/>
    <m/>
    <m/>
  </r>
  <r>
    <x v="1"/>
    <x v="3"/>
    <x v="110"/>
    <x v="63"/>
    <n v="78"/>
    <x v="1"/>
    <x v="0"/>
    <n v="34"/>
    <m/>
    <n v="0.44"/>
    <x v="0"/>
    <m/>
    <m/>
    <m/>
    <m/>
    <m/>
    <s v="N"/>
    <m/>
    <m/>
    <m/>
    <m/>
    <m/>
    <m/>
    <m/>
    <m/>
    <m/>
    <m/>
    <m/>
  </r>
  <r>
    <x v="1"/>
    <x v="3"/>
    <x v="110"/>
    <x v="63"/>
    <n v="78"/>
    <x v="1"/>
    <x v="0"/>
    <n v="35"/>
    <m/>
    <n v="0.37"/>
    <x v="0"/>
    <m/>
    <m/>
    <m/>
    <m/>
    <m/>
    <s v="N"/>
    <m/>
    <m/>
    <m/>
    <m/>
    <m/>
    <m/>
    <m/>
    <m/>
    <m/>
    <m/>
    <m/>
  </r>
  <r>
    <x v="1"/>
    <x v="3"/>
    <x v="110"/>
    <x v="63"/>
    <n v="78"/>
    <x v="1"/>
    <x v="0"/>
    <n v="37"/>
    <m/>
    <n v="0.39"/>
    <x v="0"/>
    <m/>
    <m/>
    <m/>
    <m/>
    <m/>
    <s v="N"/>
    <m/>
    <m/>
    <m/>
    <m/>
    <m/>
    <m/>
    <m/>
    <m/>
    <m/>
    <m/>
    <m/>
  </r>
  <r>
    <x v="1"/>
    <x v="3"/>
    <x v="110"/>
    <x v="63"/>
    <n v="78"/>
    <x v="1"/>
    <x v="0"/>
    <n v="35"/>
    <m/>
    <n v="0.42"/>
    <x v="0"/>
    <m/>
    <m/>
    <m/>
    <m/>
    <m/>
    <s v="N"/>
    <m/>
    <m/>
    <m/>
    <m/>
    <m/>
    <m/>
    <m/>
    <m/>
    <m/>
    <m/>
    <m/>
  </r>
  <r>
    <x v="1"/>
    <x v="3"/>
    <x v="110"/>
    <x v="63"/>
    <n v="78"/>
    <x v="1"/>
    <x v="0"/>
    <n v="35"/>
    <m/>
    <n v="0.43"/>
    <x v="0"/>
    <m/>
    <m/>
    <m/>
    <m/>
    <m/>
    <s v="N"/>
    <m/>
    <m/>
    <m/>
    <m/>
    <m/>
    <m/>
    <m/>
    <m/>
    <m/>
    <m/>
    <m/>
  </r>
  <r>
    <x v="1"/>
    <x v="3"/>
    <x v="110"/>
    <x v="63"/>
    <n v="78"/>
    <x v="1"/>
    <x v="0"/>
    <n v="41"/>
    <m/>
    <n v="0.37"/>
    <x v="0"/>
    <m/>
    <m/>
    <m/>
    <m/>
    <m/>
    <s v="N"/>
    <m/>
    <m/>
    <m/>
    <m/>
    <m/>
    <m/>
    <m/>
    <m/>
    <m/>
    <m/>
    <m/>
  </r>
  <r>
    <x v="1"/>
    <x v="3"/>
    <x v="110"/>
    <x v="63"/>
    <n v="78"/>
    <x v="1"/>
    <x v="0"/>
    <n v="34"/>
    <m/>
    <n v="0.41"/>
    <x v="0"/>
    <m/>
    <m/>
    <m/>
    <m/>
    <m/>
    <s v="N"/>
    <m/>
    <m/>
    <m/>
    <m/>
    <m/>
    <m/>
    <m/>
    <m/>
    <m/>
    <m/>
    <m/>
  </r>
  <r>
    <x v="1"/>
    <x v="3"/>
    <x v="110"/>
    <x v="63"/>
    <n v="78"/>
    <x v="1"/>
    <x v="0"/>
    <n v="35"/>
    <m/>
    <n v="0.41"/>
    <x v="0"/>
    <m/>
    <m/>
    <m/>
    <m/>
    <m/>
    <s v="N"/>
    <m/>
    <m/>
    <m/>
    <m/>
    <m/>
    <m/>
    <m/>
    <m/>
    <m/>
    <m/>
    <m/>
  </r>
  <r>
    <x v="1"/>
    <x v="3"/>
    <x v="110"/>
    <x v="63"/>
    <n v="78"/>
    <x v="1"/>
    <x v="1"/>
    <n v="75"/>
    <m/>
    <n v="3.93"/>
    <x v="0"/>
    <m/>
    <m/>
    <m/>
    <m/>
    <m/>
    <s v="N"/>
    <m/>
    <m/>
    <m/>
    <m/>
    <m/>
    <m/>
    <m/>
    <m/>
    <m/>
    <m/>
    <m/>
  </r>
  <r>
    <x v="1"/>
    <x v="3"/>
    <x v="110"/>
    <x v="63"/>
    <n v="78"/>
    <x v="0"/>
    <x v="0"/>
    <n v="42"/>
    <m/>
    <n v="45"/>
    <x v="0"/>
    <m/>
    <m/>
    <m/>
    <m/>
    <m/>
    <s v="N"/>
    <m/>
    <m/>
    <m/>
    <m/>
    <m/>
    <m/>
    <m/>
    <m/>
    <m/>
    <m/>
    <m/>
  </r>
  <r>
    <x v="1"/>
    <x v="3"/>
    <x v="110"/>
    <x v="63"/>
    <n v="78"/>
    <x v="0"/>
    <x v="0"/>
    <n v="38"/>
    <m/>
    <n v="40"/>
    <x v="0"/>
    <m/>
    <m/>
    <m/>
    <m/>
    <m/>
    <s v="N"/>
    <m/>
    <m/>
    <m/>
    <m/>
    <m/>
    <m/>
    <m/>
    <m/>
    <m/>
    <m/>
    <m/>
  </r>
  <r>
    <x v="1"/>
    <x v="3"/>
    <x v="110"/>
    <x v="63"/>
    <n v="78"/>
    <x v="0"/>
    <x v="0"/>
    <n v="37"/>
    <m/>
    <n v="34"/>
    <x v="0"/>
    <m/>
    <m/>
    <m/>
    <m/>
    <m/>
    <s v="N"/>
    <m/>
    <m/>
    <m/>
    <m/>
    <m/>
    <m/>
    <m/>
    <m/>
    <m/>
    <m/>
    <m/>
  </r>
  <r>
    <x v="1"/>
    <x v="3"/>
    <x v="110"/>
    <x v="63"/>
    <n v="78"/>
    <x v="0"/>
    <x v="0"/>
    <n v="47"/>
    <m/>
    <n v="44"/>
    <x v="0"/>
    <m/>
    <m/>
    <m/>
    <m/>
    <m/>
    <s v="N"/>
    <m/>
    <m/>
    <m/>
    <m/>
    <m/>
    <m/>
    <m/>
    <m/>
    <m/>
    <m/>
    <m/>
  </r>
  <r>
    <x v="1"/>
    <x v="3"/>
    <x v="110"/>
    <x v="63"/>
    <n v="78"/>
    <x v="2"/>
    <x v="0"/>
    <n v="39"/>
    <m/>
    <n v="0.49"/>
    <x v="0"/>
    <m/>
    <m/>
    <m/>
    <m/>
    <m/>
    <s v="N"/>
    <m/>
    <m/>
    <m/>
    <m/>
    <m/>
    <m/>
    <m/>
    <m/>
    <m/>
    <m/>
    <m/>
  </r>
  <r>
    <x v="1"/>
    <x v="3"/>
    <x v="110"/>
    <x v="63"/>
    <n v="78"/>
    <x v="2"/>
    <x v="0"/>
    <n v="40"/>
    <m/>
    <n v="0.57999999999999996"/>
    <x v="0"/>
    <m/>
    <m/>
    <m/>
    <m/>
    <m/>
    <s v="N"/>
    <m/>
    <m/>
    <m/>
    <m/>
    <m/>
    <m/>
    <m/>
    <m/>
    <m/>
    <m/>
    <m/>
  </r>
  <r>
    <x v="1"/>
    <x v="3"/>
    <x v="110"/>
    <x v="63"/>
    <n v="78"/>
    <x v="2"/>
    <x v="0"/>
    <n v="41"/>
    <m/>
    <n v="0.63"/>
    <x v="0"/>
    <m/>
    <m/>
    <m/>
    <m/>
    <m/>
    <s v="N"/>
    <m/>
    <m/>
    <m/>
    <m/>
    <m/>
    <m/>
    <m/>
    <m/>
    <m/>
    <m/>
    <m/>
  </r>
  <r>
    <x v="1"/>
    <x v="3"/>
    <x v="110"/>
    <x v="63"/>
    <n v="78"/>
    <x v="2"/>
    <x v="0"/>
    <n v="38"/>
    <m/>
    <n v="0.43"/>
    <x v="0"/>
    <m/>
    <m/>
    <m/>
    <m/>
    <m/>
    <s v="N"/>
    <m/>
    <m/>
    <m/>
    <m/>
    <m/>
    <m/>
    <m/>
    <m/>
    <m/>
    <m/>
    <m/>
  </r>
  <r>
    <x v="1"/>
    <x v="3"/>
    <x v="110"/>
    <x v="63"/>
    <n v="78"/>
    <x v="2"/>
    <x v="0"/>
    <n v="40"/>
    <m/>
    <n v="0.57999999999999996"/>
    <x v="0"/>
    <m/>
    <m/>
    <m/>
    <m/>
    <m/>
    <s v="N"/>
    <m/>
    <m/>
    <m/>
    <m/>
    <m/>
    <m/>
    <m/>
    <m/>
    <m/>
    <m/>
    <m/>
  </r>
  <r>
    <x v="1"/>
    <x v="3"/>
    <x v="110"/>
    <x v="63"/>
    <n v="78"/>
    <x v="2"/>
    <x v="0"/>
    <n v="42"/>
    <m/>
    <n v="0.57999999999999996"/>
    <x v="0"/>
    <m/>
    <m/>
    <m/>
    <m/>
    <m/>
    <s v="N"/>
    <m/>
    <m/>
    <m/>
    <m/>
    <m/>
    <m/>
    <m/>
    <m/>
    <m/>
    <m/>
    <m/>
  </r>
  <r>
    <x v="1"/>
    <x v="3"/>
    <x v="110"/>
    <x v="63"/>
    <n v="78"/>
    <x v="2"/>
    <x v="0"/>
    <n v="40"/>
    <m/>
    <n v="0.53"/>
    <x v="0"/>
    <m/>
    <m/>
    <m/>
    <m/>
    <m/>
    <s v="N"/>
    <m/>
    <m/>
    <m/>
    <m/>
    <m/>
    <m/>
    <m/>
    <m/>
    <m/>
    <m/>
    <m/>
  </r>
  <r>
    <x v="1"/>
    <x v="3"/>
    <x v="110"/>
    <x v="63"/>
    <n v="78"/>
    <x v="2"/>
    <x v="0"/>
    <n v="40"/>
    <m/>
    <n v="0.53"/>
    <x v="0"/>
    <m/>
    <m/>
    <m/>
    <m/>
    <m/>
    <s v="N"/>
    <m/>
    <m/>
    <m/>
    <m/>
    <m/>
    <m/>
    <m/>
    <m/>
    <m/>
    <m/>
    <m/>
  </r>
  <r>
    <x v="1"/>
    <x v="3"/>
    <x v="110"/>
    <x v="63"/>
    <n v="78"/>
    <x v="2"/>
    <x v="0"/>
    <n v="40"/>
    <m/>
    <n v="0.69"/>
    <x v="0"/>
    <m/>
    <m/>
    <m/>
    <m/>
    <m/>
    <s v="N"/>
    <m/>
    <m/>
    <m/>
    <m/>
    <m/>
    <m/>
    <m/>
    <m/>
    <m/>
    <m/>
    <m/>
  </r>
  <r>
    <x v="1"/>
    <x v="3"/>
    <x v="110"/>
    <x v="63"/>
    <n v="78"/>
    <x v="2"/>
    <x v="0"/>
    <n v="46"/>
    <m/>
    <n v="1.02"/>
    <x v="0"/>
    <m/>
    <m/>
    <m/>
    <m/>
    <m/>
    <s v="N"/>
    <m/>
    <m/>
    <m/>
    <m/>
    <m/>
    <m/>
    <m/>
    <m/>
    <m/>
    <m/>
    <m/>
  </r>
  <r>
    <x v="1"/>
    <x v="3"/>
    <x v="110"/>
    <x v="63"/>
    <n v="78"/>
    <x v="2"/>
    <x v="0"/>
    <n v="40"/>
    <m/>
    <n v="0.53"/>
    <x v="0"/>
    <m/>
    <m/>
    <m/>
    <m/>
    <m/>
    <s v="N"/>
    <m/>
    <m/>
    <m/>
    <m/>
    <m/>
    <m/>
    <m/>
    <m/>
    <m/>
    <m/>
    <m/>
  </r>
  <r>
    <x v="1"/>
    <x v="3"/>
    <x v="110"/>
    <x v="63"/>
    <n v="78"/>
    <x v="2"/>
    <x v="0"/>
    <n v="42"/>
    <m/>
    <n v="0.6"/>
    <x v="0"/>
    <m/>
    <m/>
    <m/>
    <m/>
    <m/>
    <s v="N"/>
    <m/>
    <m/>
    <m/>
    <m/>
    <m/>
    <m/>
    <m/>
    <m/>
    <m/>
    <m/>
    <m/>
  </r>
  <r>
    <x v="1"/>
    <x v="3"/>
    <x v="110"/>
    <x v="63"/>
    <n v="78"/>
    <x v="2"/>
    <x v="0"/>
    <n v="40"/>
    <m/>
    <n v="0.59"/>
    <x v="0"/>
    <m/>
    <m/>
    <m/>
    <m/>
    <m/>
    <s v="N"/>
    <m/>
    <m/>
    <m/>
    <m/>
    <m/>
    <m/>
    <m/>
    <m/>
    <m/>
    <m/>
    <m/>
  </r>
  <r>
    <x v="1"/>
    <x v="3"/>
    <x v="110"/>
    <x v="63"/>
    <n v="78"/>
    <x v="2"/>
    <x v="0"/>
    <n v="39"/>
    <m/>
    <n v="0.52"/>
    <x v="0"/>
    <m/>
    <m/>
    <m/>
    <m/>
    <m/>
    <s v="N"/>
    <m/>
    <m/>
    <m/>
    <m/>
    <m/>
    <m/>
    <m/>
    <m/>
    <m/>
    <m/>
    <m/>
  </r>
  <r>
    <x v="1"/>
    <x v="3"/>
    <x v="110"/>
    <x v="63"/>
    <n v="78"/>
    <x v="2"/>
    <x v="0"/>
    <n v="40"/>
    <m/>
    <n v="0.54"/>
    <x v="0"/>
    <m/>
    <m/>
    <m/>
    <m/>
    <m/>
    <s v="N"/>
    <m/>
    <m/>
    <m/>
    <m/>
    <m/>
    <m/>
    <m/>
    <m/>
    <m/>
    <m/>
    <m/>
  </r>
  <r>
    <x v="1"/>
    <x v="3"/>
    <x v="110"/>
    <x v="63"/>
    <n v="78"/>
    <x v="2"/>
    <x v="0"/>
    <n v="37"/>
    <m/>
    <n v="0.42"/>
    <x v="0"/>
    <m/>
    <m/>
    <m/>
    <m/>
    <m/>
    <s v="N"/>
    <m/>
    <m/>
    <m/>
    <m/>
    <m/>
    <m/>
    <m/>
    <m/>
    <m/>
    <m/>
    <m/>
  </r>
  <r>
    <x v="1"/>
    <x v="3"/>
    <x v="110"/>
    <x v="63"/>
    <n v="78"/>
    <x v="2"/>
    <x v="0"/>
    <n v="40"/>
    <m/>
    <n v="0.45"/>
    <x v="0"/>
    <m/>
    <m/>
    <m/>
    <m/>
    <m/>
    <s v="N"/>
    <m/>
    <m/>
    <m/>
    <m/>
    <m/>
    <m/>
    <m/>
    <m/>
    <m/>
    <m/>
    <m/>
  </r>
  <r>
    <x v="1"/>
    <x v="3"/>
    <x v="110"/>
    <x v="63"/>
    <n v="78"/>
    <x v="2"/>
    <x v="0"/>
    <n v="42"/>
    <m/>
    <n v="0.64"/>
    <x v="0"/>
    <m/>
    <m/>
    <m/>
    <m/>
    <m/>
    <s v="N"/>
    <m/>
    <m/>
    <m/>
    <m/>
    <m/>
    <m/>
    <m/>
    <m/>
    <m/>
    <m/>
    <m/>
  </r>
  <r>
    <x v="1"/>
    <x v="3"/>
    <x v="110"/>
    <x v="63"/>
    <n v="78"/>
    <x v="2"/>
    <x v="0"/>
    <n v="41"/>
    <m/>
    <n v="0.57999999999999996"/>
    <x v="0"/>
    <m/>
    <m/>
    <m/>
    <m/>
    <m/>
    <s v="N"/>
    <m/>
    <m/>
    <m/>
    <m/>
    <m/>
    <m/>
    <m/>
    <m/>
    <m/>
    <m/>
    <m/>
  </r>
  <r>
    <x v="1"/>
    <x v="3"/>
    <x v="110"/>
    <x v="63"/>
    <n v="78"/>
    <x v="2"/>
    <x v="0"/>
    <n v="42"/>
    <m/>
    <n v="0.54"/>
    <x v="0"/>
    <m/>
    <m/>
    <m/>
    <m/>
    <m/>
    <s v="N"/>
    <m/>
    <m/>
    <m/>
    <m/>
    <m/>
    <m/>
    <m/>
    <m/>
    <m/>
    <m/>
    <m/>
  </r>
  <r>
    <x v="1"/>
    <x v="3"/>
    <x v="155"/>
    <x v="92"/>
    <n v="79"/>
    <x v="2"/>
    <x v="0"/>
    <n v="42"/>
    <m/>
    <n v="0.5"/>
    <x v="0"/>
    <m/>
    <m/>
    <m/>
    <m/>
    <m/>
    <s v="N"/>
    <m/>
    <m/>
    <m/>
    <m/>
    <m/>
    <m/>
    <m/>
    <m/>
    <m/>
    <m/>
    <m/>
  </r>
  <r>
    <x v="1"/>
    <x v="3"/>
    <x v="155"/>
    <x v="92"/>
    <n v="79"/>
    <x v="2"/>
    <x v="0"/>
    <n v="42"/>
    <m/>
    <n v="0.57999999999999996"/>
    <x v="0"/>
    <m/>
    <m/>
    <m/>
    <m/>
    <m/>
    <s v="N"/>
    <m/>
    <m/>
    <m/>
    <m/>
    <m/>
    <m/>
    <m/>
    <m/>
    <m/>
    <m/>
    <m/>
  </r>
  <r>
    <x v="1"/>
    <x v="3"/>
    <x v="155"/>
    <x v="92"/>
    <n v="79"/>
    <x v="2"/>
    <x v="0"/>
    <n v="39"/>
    <m/>
    <n v="0.5"/>
    <x v="0"/>
    <m/>
    <m/>
    <m/>
    <m/>
    <m/>
    <s v="N"/>
    <m/>
    <m/>
    <m/>
    <m/>
    <m/>
    <m/>
    <m/>
    <m/>
    <m/>
    <m/>
    <m/>
  </r>
  <r>
    <x v="1"/>
    <x v="3"/>
    <x v="155"/>
    <x v="92"/>
    <n v="79"/>
    <x v="2"/>
    <x v="0"/>
    <n v="42"/>
    <m/>
    <n v="0.67"/>
    <x v="0"/>
    <m/>
    <m/>
    <m/>
    <m/>
    <m/>
    <s v="N"/>
    <m/>
    <m/>
    <m/>
    <m/>
    <m/>
    <m/>
    <m/>
    <m/>
    <m/>
    <m/>
    <m/>
  </r>
  <r>
    <x v="1"/>
    <x v="3"/>
    <x v="155"/>
    <x v="92"/>
    <n v="79"/>
    <x v="2"/>
    <x v="0"/>
    <n v="43"/>
    <m/>
    <n v="0.62"/>
    <x v="0"/>
    <m/>
    <m/>
    <m/>
    <m/>
    <m/>
    <s v="N"/>
    <m/>
    <m/>
    <m/>
    <m/>
    <m/>
    <m/>
    <m/>
    <m/>
    <m/>
    <m/>
    <m/>
  </r>
  <r>
    <x v="1"/>
    <x v="3"/>
    <x v="155"/>
    <x v="92"/>
    <n v="79"/>
    <x v="2"/>
    <x v="0"/>
    <n v="42"/>
    <m/>
    <n v="0.6"/>
    <x v="0"/>
    <m/>
    <m/>
    <m/>
    <m/>
    <m/>
    <s v="N"/>
    <m/>
    <m/>
    <m/>
    <m/>
    <m/>
    <m/>
    <m/>
    <m/>
    <m/>
    <m/>
    <m/>
  </r>
  <r>
    <x v="1"/>
    <x v="3"/>
    <x v="155"/>
    <x v="92"/>
    <n v="79"/>
    <x v="1"/>
    <x v="0"/>
    <n v="39"/>
    <m/>
    <n v="0.53"/>
    <x v="0"/>
    <m/>
    <m/>
    <m/>
    <m/>
    <m/>
    <s v="N"/>
    <m/>
    <m/>
    <m/>
    <m/>
    <m/>
    <m/>
    <m/>
    <m/>
    <m/>
    <m/>
    <m/>
  </r>
  <r>
    <x v="1"/>
    <x v="3"/>
    <x v="155"/>
    <x v="92"/>
    <n v="79"/>
    <x v="1"/>
    <x v="0"/>
    <n v="36"/>
    <m/>
    <n v="0.39"/>
    <x v="0"/>
    <m/>
    <m/>
    <m/>
    <m/>
    <m/>
    <s v="N"/>
    <m/>
    <m/>
    <m/>
    <m/>
    <m/>
    <m/>
    <m/>
    <m/>
    <m/>
    <m/>
    <m/>
  </r>
  <r>
    <x v="1"/>
    <x v="3"/>
    <x v="155"/>
    <x v="92"/>
    <n v="79"/>
    <x v="1"/>
    <x v="0"/>
    <n v="35"/>
    <m/>
    <n v="0.38"/>
    <x v="0"/>
    <m/>
    <m/>
    <m/>
    <m/>
    <m/>
    <s v="N"/>
    <m/>
    <m/>
    <m/>
    <m/>
    <m/>
    <m/>
    <m/>
    <m/>
    <m/>
    <m/>
    <m/>
  </r>
  <r>
    <x v="1"/>
    <x v="3"/>
    <x v="155"/>
    <x v="92"/>
    <n v="79"/>
    <x v="1"/>
    <x v="0"/>
    <n v="38"/>
    <m/>
    <n v="0.44"/>
    <x v="0"/>
    <m/>
    <m/>
    <m/>
    <m/>
    <m/>
    <s v="N"/>
    <m/>
    <m/>
    <m/>
    <m/>
    <m/>
    <m/>
    <m/>
    <m/>
    <m/>
    <m/>
    <m/>
  </r>
  <r>
    <x v="1"/>
    <x v="3"/>
    <x v="155"/>
    <x v="92"/>
    <n v="79"/>
    <x v="0"/>
    <x v="0"/>
    <n v="39"/>
    <m/>
    <n v="0.36"/>
    <x v="0"/>
    <m/>
    <m/>
    <m/>
    <m/>
    <m/>
    <s v="N"/>
    <m/>
    <m/>
    <m/>
    <m/>
    <m/>
    <m/>
    <m/>
    <m/>
    <m/>
    <m/>
    <m/>
  </r>
  <r>
    <x v="1"/>
    <x v="3"/>
    <x v="156"/>
    <x v="93"/>
    <n v="80"/>
    <x v="1"/>
    <x v="0"/>
    <n v="34"/>
    <m/>
    <n v="0.36"/>
    <x v="0"/>
    <m/>
    <m/>
    <m/>
    <m/>
    <m/>
    <s v="N"/>
    <m/>
    <m/>
    <m/>
    <m/>
    <m/>
    <m/>
    <m/>
    <m/>
    <m/>
    <m/>
    <m/>
  </r>
  <r>
    <x v="1"/>
    <x v="3"/>
    <x v="156"/>
    <x v="93"/>
    <n v="80"/>
    <x v="1"/>
    <x v="0"/>
    <n v="38"/>
    <m/>
    <n v="0.47"/>
    <x v="0"/>
    <m/>
    <m/>
    <m/>
    <m/>
    <m/>
    <s v="N"/>
    <m/>
    <m/>
    <m/>
    <m/>
    <m/>
    <m/>
    <m/>
    <m/>
    <m/>
    <m/>
    <m/>
  </r>
  <r>
    <x v="1"/>
    <x v="3"/>
    <x v="156"/>
    <x v="93"/>
    <n v="80"/>
    <x v="1"/>
    <x v="0"/>
    <n v="35"/>
    <m/>
    <n v="0.37"/>
    <x v="0"/>
    <m/>
    <m/>
    <m/>
    <m/>
    <m/>
    <s v="N"/>
    <m/>
    <m/>
    <m/>
    <m/>
    <m/>
    <m/>
    <m/>
    <m/>
    <m/>
    <m/>
    <m/>
  </r>
  <r>
    <x v="1"/>
    <x v="3"/>
    <x v="156"/>
    <x v="93"/>
    <n v="80"/>
    <x v="1"/>
    <x v="0"/>
    <n v="36"/>
    <m/>
    <n v="0.39"/>
    <x v="0"/>
    <m/>
    <m/>
    <m/>
    <m/>
    <m/>
    <s v="N"/>
    <m/>
    <m/>
    <m/>
    <m/>
    <m/>
    <m/>
    <m/>
    <m/>
    <m/>
    <m/>
    <m/>
  </r>
  <r>
    <x v="1"/>
    <x v="3"/>
    <x v="156"/>
    <x v="93"/>
    <n v="80"/>
    <x v="1"/>
    <x v="0"/>
    <n v="34"/>
    <m/>
    <n v="0.35"/>
    <x v="0"/>
    <m/>
    <m/>
    <m/>
    <m/>
    <m/>
    <s v="N"/>
    <m/>
    <m/>
    <m/>
    <m/>
    <m/>
    <m/>
    <m/>
    <m/>
    <m/>
    <m/>
    <m/>
  </r>
  <r>
    <x v="1"/>
    <x v="3"/>
    <x v="156"/>
    <x v="93"/>
    <n v="80"/>
    <x v="1"/>
    <x v="0"/>
    <n v="38"/>
    <m/>
    <n v="0.44"/>
    <x v="0"/>
    <m/>
    <m/>
    <m/>
    <m/>
    <m/>
    <s v="N"/>
    <m/>
    <m/>
    <m/>
    <m/>
    <m/>
    <m/>
    <m/>
    <m/>
    <m/>
    <m/>
    <m/>
  </r>
  <r>
    <x v="1"/>
    <x v="3"/>
    <x v="156"/>
    <x v="93"/>
    <n v="80"/>
    <x v="1"/>
    <x v="0"/>
    <n v="33"/>
    <m/>
    <n v="0.43"/>
    <x v="0"/>
    <m/>
    <m/>
    <m/>
    <m/>
    <m/>
    <s v="N"/>
    <m/>
    <m/>
    <m/>
    <m/>
    <m/>
    <m/>
    <m/>
    <m/>
    <m/>
    <m/>
    <m/>
  </r>
  <r>
    <x v="1"/>
    <x v="3"/>
    <x v="156"/>
    <x v="93"/>
    <n v="80"/>
    <x v="1"/>
    <x v="0"/>
    <n v="35"/>
    <m/>
    <n v="0.33"/>
    <x v="0"/>
    <m/>
    <m/>
    <m/>
    <m/>
    <m/>
    <s v="N"/>
    <m/>
    <m/>
    <m/>
    <m/>
    <m/>
    <m/>
    <m/>
    <m/>
    <m/>
    <m/>
    <m/>
  </r>
  <r>
    <x v="1"/>
    <x v="3"/>
    <x v="156"/>
    <x v="93"/>
    <n v="80"/>
    <x v="1"/>
    <x v="0"/>
    <n v="36"/>
    <m/>
    <n v="0.38"/>
    <x v="0"/>
    <m/>
    <m/>
    <m/>
    <m/>
    <m/>
    <s v="N"/>
    <m/>
    <m/>
    <m/>
    <m/>
    <m/>
    <m/>
    <m/>
    <m/>
    <m/>
    <m/>
    <m/>
  </r>
  <r>
    <x v="1"/>
    <x v="3"/>
    <x v="156"/>
    <x v="93"/>
    <n v="80"/>
    <x v="1"/>
    <x v="0"/>
    <n v="38"/>
    <m/>
    <n v="0.46"/>
    <x v="0"/>
    <m/>
    <m/>
    <m/>
    <m/>
    <m/>
    <s v="N"/>
    <m/>
    <m/>
    <m/>
    <m/>
    <m/>
    <m/>
    <m/>
    <m/>
    <m/>
    <m/>
    <m/>
  </r>
  <r>
    <x v="1"/>
    <x v="3"/>
    <x v="156"/>
    <x v="93"/>
    <n v="80"/>
    <x v="1"/>
    <x v="0"/>
    <n v="40"/>
    <m/>
    <n v="0.55000000000000004"/>
    <x v="0"/>
    <m/>
    <m/>
    <m/>
    <m/>
    <m/>
    <s v="N"/>
    <m/>
    <m/>
    <m/>
    <m/>
    <m/>
    <m/>
    <m/>
    <m/>
    <m/>
    <m/>
    <m/>
  </r>
  <r>
    <x v="1"/>
    <x v="3"/>
    <x v="156"/>
    <x v="93"/>
    <n v="80"/>
    <x v="1"/>
    <x v="0"/>
    <n v="35"/>
    <m/>
    <n v="0.37"/>
    <x v="0"/>
    <m/>
    <m/>
    <m/>
    <m/>
    <m/>
    <s v="N"/>
    <m/>
    <m/>
    <m/>
    <m/>
    <m/>
    <m/>
    <m/>
    <m/>
    <m/>
    <m/>
    <m/>
  </r>
  <r>
    <x v="1"/>
    <x v="3"/>
    <x v="156"/>
    <x v="93"/>
    <n v="80"/>
    <x v="1"/>
    <x v="0"/>
    <n v="40"/>
    <m/>
    <n v="0.51"/>
    <x v="0"/>
    <m/>
    <m/>
    <m/>
    <m/>
    <m/>
    <s v="N"/>
    <m/>
    <m/>
    <m/>
    <m/>
    <m/>
    <m/>
    <m/>
    <m/>
    <m/>
    <m/>
    <m/>
  </r>
  <r>
    <x v="1"/>
    <x v="3"/>
    <x v="156"/>
    <x v="93"/>
    <n v="80"/>
    <x v="1"/>
    <x v="0"/>
    <n v="36"/>
    <m/>
    <n v="0.39"/>
    <x v="0"/>
    <m/>
    <m/>
    <m/>
    <m/>
    <m/>
    <s v="N"/>
    <m/>
    <m/>
    <m/>
    <m/>
    <m/>
    <m/>
    <m/>
    <m/>
    <m/>
    <m/>
    <m/>
  </r>
  <r>
    <x v="1"/>
    <x v="3"/>
    <x v="156"/>
    <x v="93"/>
    <n v="80"/>
    <x v="1"/>
    <x v="0"/>
    <n v="36"/>
    <m/>
    <n v="0.37"/>
    <x v="0"/>
    <m/>
    <m/>
    <m/>
    <m/>
    <m/>
    <s v="N"/>
    <m/>
    <m/>
    <m/>
    <m/>
    <m/>
    <m/>
    <m/>
    <m/>
    <m/>
    <m/>
    <m/>
  </r>
  <r>
    <x v="1"/>
    <x v="3"/>
    <x v="156"/>
    <x v="93"/>
    <n v="80"/>
    <x v="1"/>
    <x v="0"/>
    <n v="35"/>
    <m/>
    <n v="0.35"/>
    <x v="0"/>
    <m/>
    <m/>
    <m/>
    <m/>
    <m/>
    <s v="N"/>
    <m/>
    <m/>
    <m/>
    <m/>
    <m/>
    <m/>
    <m/>
    <m/>
    <m/>
    <m/>
    <m/>
  </r>
  <r>
    <x v="1"/>
    <x v="3"/>
    <x v="156"/>
    <x v="93"/>
    <n v="80"/>
    <x v="2"/>
    <x v="0"/>
    <n v="43"/>
    <m/>
    <n v="0.62"/>
    <x v="0"/>
    <m/>
    <m/>
    <m/>
    <m/>
    <m/>
    <s v="N"/>
    <m/>
    <m/>
    <m/>
    <m/>
    <m/>
    <m/>
    <m/>
    <m/>
    <m/>
    <m/>
    <m/>
  </r>
  <r>
    <x v="1"/>
    <x v="3"/>
    <x v="156"/>
    <x v="93"/>
    <n v="80"/>
    <x v="2"/>
    <x v="0"/>
    <n v="41"/>
    <m/>
    <n v="0.56999999999999995"/>
    <x v="0"/>
    <m/>
    <m/>
    <m/>
    <m/>
    <m/>
    <s v="N"/>
    <m/>
    <m/>
    <m/>
    <m/>
    <m/>
    <m/>
    <m/>
    <m/>
    <m/>
    <m/>
    <m/>
  </r>
  <r>
    <x v="1"/>
    <x v="3"/>
    <x v="156"/>
    <x v="93"/>
    <n v="80"/>
    <x v="2"/>
    <x v="0"/>
    <n v="37"/>
    <m/>
    <n v="0.44"/>
    <x v="0"/>
    <m/>
    <m/>
    <m/>
    <m/>
    <m/>
    <s v="N"/>
    <m/>
    <m/>
    <m/>
    <m/>
    <m/>
    <m/>
    <m/>
    <m/>
    <m/>
    <m/>
    <m/>
  </r>
  <r>
    <x v="1"/>
    <x v="3"/>
    <x v="157"/>
    <x v="94"/>
    <n v="92"/>
    <x v="1"/>
    <x v="0"/>
    <n v="36"/>
    <m/>
    <n v="0.42"/>
    <x v="0"/>
    <m/>
    <m/>
    <m/>
    <m/>
    <m/>
    <s v="N"/>
    <m/>
    <m/>
    <m/>
    <m/>
    <m/>
    <m/>
    <m/>
    <m/>
    <m/>
    <m/>
    <m/>
  </r>
  <r>
    <x v="1"/>
    <x v="3"/>
    <x v="157"/>
    <x v="94"/>
    <n v="92"/>
    <x v="1"/>
    <x v="0"/>
    <n v="39"/>
    <m/>
    <n v="0.6"/>
    <x v="0"/>
    <m/>
    <m/>
    <m/>
    <m/>
    <m/>
    <s v="N"/>
    <m/>
    <m/>
    <m/>
    <m/>
    <m/>
    <m/>
    <m/>
    <m/>
    <m/>
    <m/>
    <m/>
  </r>
  <r>
    <x v="1"/>
    <x v="3"/>
    <x v="157"/>
    <x v="94"/>
    <n v="92"/>
    <x v="1"/>
    <x v="0"/>
    <n v="38"/>
    <m/>
    <n v="0.49"/>
    <x v="0"/>
    <m/>
    <m/>
    <m/>
    <m/>
    <m/>
    <s v="N"/>
    <m/>
    <m/>
    <m/>
    <m/>
    <m/>
    <m/>
    <m/>
    <m/>
    <m/>
    <m/>
    <m/>
  </r>
  <r>
    <x v="1"/>
    <x v="3"/>
    <x v="157"/>
    <x v="94"/>
    <n v="92"/>
    <x v="1"/>
    <x v="0"/>
    <n v="35"/>
    <m/>
    <n v="0.41"/>
    <x v="0"/>
    <m/>
    <m/>
    <m/>
    <m/>
    <m/>
    <s v="N"/>
    <m/>
    <m/>
    <m/>
    <m/>
    <m/>
    <m/>
    <m/>
    <m/>
    <m/>
    <m/>
    <m/>
  </r>
  <r>
    <x v="1"/>
    <x v="3"/>
    <x v="157"/>
    <x v="94"/>
    <n v="92"/>
    <x v="1"/>
    <x v="0"/>
    <n v="38"/>
    <m/>
    <n v="0.44"/>
    <x v="0"/>
    <m/>
    <m/>
    <m/>
    <m/>
    <m/>
    <s v="N"/>
    <m/>
    <m/>
    <m/>
    <m/>
    <m/>
    <m/>
    <m/>
    <m/>
    <m/>
    <m/>
    <m/>
  </r>
  <r>
    <x v="1"/>
    <x v="3"/>
    <x v="157"/>
    <x v="94"/>
    <n v="92"/>
    <x v="1"/>
    <x v="0"/>
    <n v="38"/>
    <m/>
    <n v="0.37"/>
    <x v="0"/>
    <m/>
    <m/>
    <m/>
    <m/>
    <m/>
    <s v="N"/>
    <m/>
    <m/>
    <m/>
    <m/>
    <m/>
    <m/>
    <m/>
    <m/>
    <m/>
    <m/>
    <m/>
  </r>
  <r>
    <x v="1"/>
    <x v="3"/>
    <x v="157"/>
    <x v="94"/>
    <n v="92"/>
    <x v="1"/>
    <x v="0"/>
    <n v="38"/>
    <m/>
    <n v="0.41"/>
    <x v="0"/>
    <m/>
    <m/>
    <m/>
    <m/>
    <m/>
    <s v="N"/>
    <m/>
    <m/>
    <m/>
    <m/>
    <m/>
    <m/>
    <m/>
    <m/>
    <m/>
    <m/>
    <m/>
  </r>
  <r>
    <x v="1"/>
    <x v="3"/>
    <x v="157"/>
    <x v="94"/>
    <n v="92"/>
    <x v="1"/>
    <x v="0"/>
    <n v="34"/>
    <m/>
    <n v="0.32"/>
    <x v="0"/>
    <m/>
    <m/>
    <m/>
    <m/>
    <m/>
    <s v="N"/>
    <m/>
    <m/>
    <m/>
    <m/>
    <m/>
    <m/>
    <m/>
    <m/>
    <m/>
    <m/>
    <m/>
  </r>
  <r>
    <x v="1"/>
    <x v="3"/>
    <x v="157"/>
    <x v="94"/>
    <n v="92"/>
    <x v="1"/>
    <x v="0"/>
    <n v="40"/>
    <m/>
    <n v="0.49"/>
    <x v="0"/>
    <m/>
    <m/>
    <m/>
    <m/>
    <m/>
    <s v="N"/>
    <m/>
    <m/>
    <m/>
    <m/>
    <m/>
    <m/>
    <m/>
    <m/>
    <m/>
    <m/>
    <m/>
  </r>
  <r>
    <x v="1"/>
    <x v="3"/>
    <x v="157"/>
    <x v="94"/>
    <n v="92"/>
    <x v="1"/>
    <x v="0"/>
    <n v="34"/>
    <m/>
    <n v="0.33"/>
    <x v="0"/>
    <m/>
    <m/>
    <m/>
    <m/>
    <m/>
    <s v="N"/>
    <m/>
    <m/>
    <m/>
    <m/>
    <m/>
    <m/>
    <m/>
    <m/>
    <m/>
    <m/>
    <m/>
  </r>
  <r>
    <x v="1"/>
    <x v="3"/>
    <x v="157"/>
    <x v="94"/>
    <n v="92"/>
    <x v="1"/>
    <x v="1"/>
    <n v="83"/>
    <m/>
    <n v="6.12"/>
    <x v="0"/>
    <m/>
    <m/>
    <m/>
    <m/>
    <m/>
    <s v="N"/>
    <m/>
    <m/>
    <m/>
    <m/>
    <m/>
    <m/>
    <m/>
    <m/>
    <m/>
    <m/>
    <m/>
  </r>
  <r>
    <x v="1"/>
    <x v="3"/>
    <x v="157"/>
    <x v="94"/>
    <n v="92"/>
    <x v="1"/>
    <x v="1"/>
    <n v="85"/>
    <m/>
    <n v="7.14"/>
    <x v="0"/>
    <m/>
    <m/>
    <m/>
    <m/>
    <m/>
    <s v="N"/>
    <m/>
    <m/>
    <m/>
    <m/>
    <m/>
    <m/>
    <m/>
    <m/>
    <m/>
    <m/>
    <m/>
  </r>
  <r>
    <x v="1"/>
    <x v="3"/>
    <x v="157"/>
    <x v="94"/>
    <n v="92"/>
    <x v="2"/>
    <x v="0"/>
    <n v="40"/>
    <m/>
    <n v="0.51"/>
    <x v="0"/>
    <m/>
    <m/>
    <m/>
    <m/>
    <m/>
    <s v="N"/>
    <m/>
    <m/>
    <m/>
    <m/>
    <m/>
    <m/>
    <m/>
    <m/>
    <m/>
    <m/>
    <m/>
  </r>
  <r>
    <x v="1"/>
    <x v="3"/>
    <x v="157"/>
    <x v="94"/>
    <n v="92"/>
    <x v="2"/>
    <x v="0"/>
    <n v="42"/>
    <m/>
    <n v="0.66"/>
    <x v="0"/>
    <m/>
    <m/>
    <m/>
    <m/>
    <m/>
    <s v="N"/>
    <m/>
    <m/>
    <m/>
    <m/>
    <m/>
    <m/>
    <m/>
    <m/>
    <m/>
    <m/>
    <m/>
  </r>
  <r>
    <x v="1"/>
    <x v="3"/>
    <x v="157"/>
    <x v="94"/>
    <n v="92"/>
    <x v="2"/>
    <x v="0"/>
    <n v="42"/>
    <m/>
    <n v="0.56000000000000005"/>
    <x v="0"/>
    <m/>
    <m/>
    <m/>
    <m/>
    <m/>
    <s v="N"/>
    <m/>
    <m/>
    <m/>
    <m/>
    <m/>
    <m/>
    <m/>
    <m/>
    <m/>
    <m/>
    <m/>
  </r>
  <r>
    <x v="1"/>
    <x v="3"/>
    <x v="158"/>
    <x v="95"/>
    <n v="93"/>
    <x v="2"/>
    <x v="0"/>
    <n v="40"/>
    <m/>
    <n v="0.52"/>
    <x v="0"/>
    <m/>
    <m/>
    <m/>
    <m/>
    <m/>
    <s v="N"/>
    <m/>
    <m/>
    <m/>
    <m/>
    <m/>
    <m/>
    <m/>
    <m/>
    <m/>
    <m/>
    <m/>
  </r>
  <r>
    <x v="1"/>
    <x v="3"/>
    <x v="158"/>
    <x v="95"/>
    <n v="93"/>
    <x v="1"/>
    <x v="0"/>
    <n v="37"/>
    <m/>
    <n v="0.37"/>
    <x v="0"/>
    <m/>
    <m/>
    <m/>
    <m/>
    <m/>
    <s v="N"/>
    <m/>
    <m/>
    <m/>
    <m/>
    <m/>
    <m/>
    <m/>
    <m/>
    <m/>
    <m/>
    <m/>
  </r>
  <r>
    <x v="1"/>
    <x v="3"/>
    <x v="158"/>
    <x v="95"/>
    <n v="93"/>
    <x v="1"/>
    <x v="1"/>
    <n v="105"/>
    <m/>
    <n v="11.63"/>
    <x v="0"/>
    <m/>
    <m/>
    <m/>
    <m/>
    <m/>
    <s v="N"/>
    <m/>
    <m/>
    <m/>
    <m/>
    <m/>
    <m/>
    <m/>
    <m/>
    <m/>
    <m/>
    <m/>
  </r>
  <r>
    <x v="1"/>
    <x v="3"/>
    <x v="158"/>
    <x v="95"/>
    <n v="93"/>
    <x v="1"/>
    <x v="0"/>
    <n v="37"/>
    <m/>
    <n v="0.42"/>
    <x v="0"/>
    <m/>
    <m/>
    <m/>
    <m/>
    <m/>
    <s v="N"/>
    <m/>
    <m/>
    <m/>
    <m/>
    <m/>
    <m/>
    <m/>
    <m/>
    <m/>
    <m/>
    <m/>
  </r>
  <r>
    <x v="1"/>
    <x v="3"/>
    <x v="158"/>
    <x v="95"/>
    <n v="93"/>
    <x v="1"/>
    <x v="1"/>
    <n v="77"/>
    <m/>
    <n v="5.13"/>
    <x v="0"/>
    <m/>
    <m/>
    <m/>
    <m/>
    <m/>
    <s v="N"/>
    <m/>
    <m/>
    <m/>
    <m/>
    <m/>
    <m/>
    <m/>
    <m/>
    <m/>
    <m/>
    <m/>
  </r>
  <r>
    <x v="1"/>
    <x v="3"/>
    <x v="158"/>
    <x v="95"/>
    <n v="93"/>
    <x v="1"/>
    <x v="1"/>
    <n v="100"/>
    <m/>
    <n v="10.94"/>
    <x v="0"/>
    <m/>
    <m/>
    <m/>
    <m/>
    <m/>
    <s v="N"/>
    <m/>
    <m/>
    <m/>
    <m/>
    <m/>
    <m/>
    <m/>
    <m/>
    <m/>
    <m/>
    <m/>
  </r>
  <r>
    <x v="1"/>
    <x v="3"/>
    <x v="158"/>
    <x v="95"/>
    <n v="93"/>
    <x v="1"/>
    <x v="1"/>
    <n v="95"/>
    <m/>
    <n v="8.43"/>
    <x v="0"/>
    <m/>
    <m/>
    <m/>
    <m/>
    <m/>
    <s v="N"/>
    <m/>
    <m/>
    <m/>
    <m/>
    <m/>
    <m/>
    <m/>
    <m/>
    <m/>
    <m/>
    <m/>
  </r>
  <r>
    <x v="1"/>
    <x v="3"/>
    <x v="158"/>
    <x v="95"/>
    <n v="93"/>
    <x v="1"/>
    <x v="1"/>
    <n v="71"/>
    <m/>
    <n v="3.58"/>
    <x v="0"/>
    <m/>
    <m/>
    <m/>
    <m/>
    <m/>
    <s v="N"/>
    <m/>
    <m/>
    <m/>
    <m/>
    <m/>
    <m/>
    <m/>
    <m/>
    <m/>
    <m/>
    <m/>
  </r>
  <r>
    <x v="1"/>
    <x v="3"/>
    <x v="158"/>
    <x v="95"/>
    <n v="93"/>
    <x v="1"/>
    <x v="1"/>
    <n v="74"/>
    <m/>
    <n v="4.09"/>
    <x v="0"/>
    <m/>
    <m/>
    <m/>
    <m/>
    <m/>
    <s v="N"/>
    <m/>
    <m/>
    <m/>
    <m/>
    <m/>
    <m/>
    <m/>
    <m/>
    <m/>
    <m/>
    <m/>
  </r>
  <r>
    <x v="1"/>
    <x v="3"/>
    <x v="158"/>
    <x v="95"/>
    <n v="93"/>
    <x v="1"/>
    <x v="1"/>
    <n v="74"/>
    <m/>
    <n v="4.3"/>
    <x v="0"/>
    <m/>
    <m/>
    <m/>
    <m/>
    <m/>
    <s v="N"/>
    <m/>
    <m/>
    <m/>
    <m/>
    <m/>
    <m/>
    <m/>
    <m/>
    <m/>
    <m/>
    <m/>
  </r>
  <r>
    <x v="1"/>
    <x v="3"/>
    <x v="158"/>
    <x v="95"/>
    <n v="93"/>
    <x v="1"/>
    <x v="1"/>
    <n v="68"/>
    <m/>
    <n v="3.48"/>
    <x v="0"/>
    <m/>
    <m/>
    <m/>
    <m/>
    <m/>
    <s v="N"/>
    <m/>
    <m/>
    <m/>
    <m/>
    <m/>
    <m/>
    <m/>
    <m/>
    <m/>
    <m/>
    <m/>
  </r>
  <r>
    <x v="1"/>
    <x v="3"/>
    <x v="158"/>
    <x v="95"/>
    <n v="93"/>
    <x v="1"/>
    <x v="0"/>
    <n v="35"/>
    <m/>
    <n v="0.34"/>
    <x v="0"/>
    <m/>
    <m/>
    <m/>
    <m/>
    <m/>
    <s v="N"/>
    <m/>
    <m/>
    <m/>
    <m/>
    <m/>
    <m/>
    <m/>
    <m/>
    <m/>
    <m/>
    <m/>
  </r>
  <r>
    <x v="1"/>
    <x v="3"/>
    <x v="158"/>
    <x v="95"/>
    <n v="93"/>
    <x v="1"/>
    <x v="0"/>
    <n v="34"/>
    <m/>
    <n v="0.35"/>
    <x v="0"/>
    <m/>
    <m/>
    <m/>
    <m/>
    <m/>
    <s v="N"/>
    <m/>
    <m/>
    <m/>
    <m/>
    <m/>
    <m/>
    <m/>
    <m/>
    <m/>
    <m/>
    <m/>
  </r>
  <r>
    <x v="1"/>
    <x v="3"/>
    <x v="158"/>
    <x v="95"/>
    <n v="93"/>
    <x v="1"/>
    <x v="0"/>
    <n v="36"/>
    <m/>
    <n v="0.36"/>
    <x v="0"/>
    <m/>
    <m/>
    <m/>
    <m/>
    <m/>
    <s v="N"/>
    <m/>
    <m/>
    <m/>
    <m/>
    <m/>
    <m/>
    <m/>
    <m/>
    <m/>
    <m/>
    <m/>
  </r>
  <r>
    <x v="1"/>
    <x v="3"/>
    <x v="158"/>
    <x v="95"/>
    <n v="93"/>
    <x v="1"/>
    <x v="0"/>
    <n v="34"/>
    <m/>
    <n v="0.25"/>
    <x v="0"/>
    <m/>
    <m/>
    <m/>
    <m/>
    <m/>
    <s v="N"/>
    <m/>
    <m/>
    <m/>
    <m/>
    <m/>
    <m/>
    <m/>
    <m/>
    <m/>
    <m/>
    <m/>
  </r>
  <r>
    <x v="1"/>
    <x v="3"/>
    <x v="158"/>
    <x v="95"/>
    <n v="93"/>
    <x v="1"/>
    <x v="0"/>
    <n v="34"/>
    <m/>
    <n v="0.31"/>
    <x v="0"/>
    <m/>
    <m/>
    <m/>
    <m/>
    <m/>
    <s v="N"/>
    <m/>
    <m/>
    <m/>
    <m/>
    <m/>
    <m/>
    <m/>
    <m/>
    <m/>
    <m/>
    <m/>
  </r>
  <r>
    <x v="1"/>
    <x v="3"/>
    <x v="158"/>
    <x v="95"/>
    <n v="93"/>
    <x v="1"/>
    <x v="0"/>
    <n v="41"/>
    <m/>
    <n v="0.56999999999999995"/>
    <x v="0"/>
    <m/>
    <m/>
    <m/>
    <m/>
    <m/>
    <s v="N"/>
    <m/>
    <m/>
    <m/>
    <m/>
    <m/>
    <m/>
    <m/>
    <m/>
    <m/>
    <m/>
    <m/>
  </r>
  <r>
    <x v="1"/>
    <x v="3"/>
    <x v="158"/>
    <x v="95"/>
    <n v="93"/>
    <x v="1"/>
    <x v="0"/>
    <n v="35"/>
    <m/>
    <n v="0.37"/>
    <x v="0"/>
    <m/>
    <m/>
    <m/>
    <m/>
    <m/>
    <s v="N"/>
    <m/>
    <m/>
    <m/>
    <m/>
    <m/>
    <m/>
    <m/>
    <m/>
    <m/>
    <m/>
    <m/>
  </r>
  <r>
    <x v="1"/>
    <x v="3"/>
    <x v="158"/>
    <x v="95"/>
    <n v="93"/>
    <x v="1"/>
    <x v="0"/>
    <n v="35"/>
    <m/>
    <n v="0.41"/>
    <x v="0"/>
    <m/>
    <m/>
    <m/>
    <m/>
    <m/>
    <s v="N"/>
    <m/>
    <m/>
    <m/>
    <m/>
    <m/>
    <m/>
    <m/>
    <m/>
    <m/>
    <m/>
    <m/>
  </r>
  <r>
    <x v="1"/>
    <x v="3"/>
    <x v="159"/>
    <x v="96"/>
    <n v="94"/>
    <x v="2"/>
    <x v="0"/>
    <n v="47"/>
    <m/>
    <n v="1.1299999999999999"/>
    <x v="0"/>
    <m/>
    <m/>
    <m/>
    <m/>
    <m/>
    <s v="N"/>
    <m/>
    <m/>
    <m/>
    <m/>
    <m/>
    <m/>
    <m/>
    <m/>
    <m/>
    <m/>
    <m/>
  </r>
  <r>
    <x v="1"/>
    <x v="3"/>
    <x v="159"/>
    <x v="96"/>
    <n v="94"/>
    <x v="1"/>
    <x v="0"/>
    <n v="36"/>
    <m/>
    <n v="0.37"/>
    <x v="0"/>
    <m/>
    <m/>
    <m/>
    <m/>
    <m/>
    <s v="N"/>
    <m/>
    <m/>
    <m/>
    <m/>
    <m/>
    <m/>
    <m/>
    <m/>
    <m/>
    <m/>
    <m/>
  </r>
  <r>
    <x v="1"/>
    <x v="3"/>
    <x v="160"/>
    <x v="97"/>
    <n v="98"/>
    <x v="1"/>
    <x v="0"/>
    <n v="36"/>
    <m/>
    <n v="0.47"/>
    <x v="0"/>
    <m/>
    <m/>
    <m/>
    <m/>
    <m/>
    <s v="N"/>
    <m/>
    <m/>
    <m/>
    <m/>
    <m/>
    <m/>
    <m/>
    <m/>
    <m/>
    <m/>
    <m/>
  </r>
  <r>
    <x v="1"/>
    <x v="3"/>
    <x v="160"/>
    <x v="97"/>
    <n v="98"/>
    <x v="1"/>
    <x v="0"/>
    <n v="36"/>
    <m/>
    <n v="0.37"/>
    <x v="0"/>
    <m/>
    <m/>
    <m/>
    <m/>
    <m/>
    <s v="N"/>
    <m/>
    <m/>
    <m/>
    <m/>
    <m/>
    <m/>
    <m/>
    <m/>
    <m/>
    <m/>
    <m/>
  </r>
  <r>
    <x v="1"/>
    <x v="3"/>
    <x v="160"/>
    <x v="97"/>
    <n v="98"/>
    <x v="1"/>
    <x v="0"/>
    <n v="34"/>
    <m/>
    <n v="0.36"/>
    <x v="0"/>
    <m/>
    <m/>
    <m/>
    <m/>
    <m/>
    <s v="N"/>
    <m/>
    <m/>
    <m/>
    <m/>
    <m/>
    <m/>
    <m/>
    <m/>
    <m/>
    <m/>
    <m/>
  </r>
  <r>
    <x v="1"/>
    <x v="3"/>
    <x v="160"/>
    <x v="97"/>
    <n v="98"/>
    <x v="1"/>
    <x v="0"/>
    <n v="34"/>
    <m/>
    <n v="0.32"/>
    <x v="0"/>
    <m/>
    <m/>
    <m/>
    <m/>
    <m/>
    <s v="N"/>
    <m/>
    <m/>
    <m/>
    <m/>
    <m/>
    <m/>
    <m/>
    <m/>
    <m/>
    <m/>
    <m/>
  </r>
  <r>
    <x v="1"/>
    <x v="3"/>
    <x v="160"/>
    <x v="97"/>
    <n v="98"/>
    <x v="1"/>
    <x v="0"/>
    <n v="36"/>
    <m/>
    <n v="0.42"/>
    <x v="0"/>
    <m/>
    <m/>
    <m/>
    <m/>
    <m/>
    <s v="N"/>
    <m/>
    <m/>
    <m/>
    <m/>
    <m/>
    <m/>
    <m/>
    <m/>
    <m/>
    <m/>
    <m/>
  </r>
  <r>
    <x v="1"/>
    <x v="3"/>
    <x v="160"/>
    <x v="97"/>
    <n v="98"/>
    <x v="1"/>
    <x v="0"/>
    <n v="34"/>
    <m/>
    <n v="0.33"/>
    <x v="0"/>
    <m/>
    <m/>
    <m/>
    <m/>
    <m/>
    <s v="N"/>
    <m/>
    <m/>
    <m/>
    <m/>
    <m/>
    <m/>
    <m/>
    <m/>
    <m/>
    <m/>
    <m/>
  </r>
  <r>
    <x v="1"/>
    <x v="3"/>
    <x v="160"/>
    <x v="97"/>
    <n v="98"/>
    <x v="1"/>
    <x v="0"/>
    <n v="34"/>
    <m/>
    <n v="0.32"/>
    <x v="0"/>
    <m/>
    <m/>
    <m/>
    <m/>
    <m/>
    <s v="N"/>
    <m/>
    <m/>
    <m/>
    <m/>
    <m/>
    <m/>
    <m/>
    <m/>
    <m/>
    <m/>
    <m/>
  </r>
  <r>
    <x v="1"/>
    <x v="3"/>
    <x v="160"/>
    <x v="97"/>
    <n v="98"/>
    <x v="2"/>
    <x v="0"/>
    <n v="48"/>
    <m/>
    <n v="1"/>
    <x v="0"/>
    <m/>
    <m/>
    <m/>
    <m/>
    <m/>
    <s v="N"/>
    <m/>
    <m/>
    <m/>
    <m/>
    <m/>
    <m/>
    <m/>
    <m/>
    <m/>
    <m/>
    <m/>
  </r>
  <r>
    <x v="1"/>
    <x v="3"/>
    <x v="161"/>
    <x v="98"/>
    <n v="99"/>
    <x v="1"/>
    <x v="0"/>
    <n v="34"/>
    <m/>
    <n v="0.34"/>
    <x v="0"/>
    <m/>
    <m/>
    <m/>
    <m/>
    <m/>
    <s v="N"/>
    <m/>
    <m/>
    <m/>
    <m/>
    <m/>
    <m/>
    <m/>
    <m/>
    <m/>
    <m/>
    <m/>
  </r>
  <r>
    <x v="1"/>
    <x v="3"/>
    <x v="161"/>
    <x v="98"/>
    <n v="99"/>
    <x v="1"/>
    <x v="0"/>
    <n v="35"/>
    <m/>
    <n v="0.47"/>
    <x v="0"/>
    <m/>
    <m/>
    <m/>
    <m/>
    <m/>
    <s v="N"/>
    <m/>
    <m/>
    <m/>
    <m/>
    <m/>
    <m/>
    <m/>
    <m/>
    <m/>
    <m/>
    <m/>
  </r>
  <r>
    <x v="1"/>
    <x v="3"/>
    <x v="161"/>
    <x v="98"/>
    <n v="99"/>
    <x v="1"/>
    <x v="0"/>
    <n v="34"/>
    <m/>
    <n v="0.34"/>
    <x v="0"/>
    <m/>
    <m/>
    <m/>
    <m/>
    <m/>
    <s v="N"/>
    <m/>
    <m/>
    <m/>
    <m/>
    <m/>
    <m/>
    <m/>
    <m/>
    <m/>
    <m/>
    <m/>
  </r>
  <r>
    <x v="1"/>
    <x v="3"/>
    <x v="161"/>
    <x v="98"/>
    <n v="99"/>
    <x v="1"/>
    <x v="0"/>
    <n v="34"/>
    <m/>
    <n v="0.34"/>
    <x v="0"/>
    <m/>
    <m/>
    <m/>
    <m/>
    <m/>
    <s v="N"/>
    <m/>
    <m/>
    <m/>
    <m/>
    <m/>
    <m/>
    <m/>
    <m/>
    <m/>
    <m/>
    <m/>
  </r>
  <r>
    <x v="1"/>
    <x v="3"/>
    <x v="161"/>
    <x v="98"/>
    <n v="99"/>
    <x v="1"/>
    <x v="0"/>
    <n v="38"/>
    <m/>
    <n v="0.52"/>
    <x v="0"/>
    <m/>
    <m/>
    <m/>
    <m/>
    <m/>
    <s v="N"/>
    <m/>
    <m/>
    <m/>
    <m/>
    <m/>
    <m/>
    <m/>
    <m/>
    <m/>
    <m/>
    <m/>
  </r>
  <r>
    <x v="1"/>
    <x v="3"/>
    <x v="161"/>
    <x v="98"/>
    <n v="99"/>
    <x v="1"/>
    <x v="0"/>
    <n v="36"/>
    <m/>
    <n v="0.43"/>
    <x v="0"/>
    <m/>
    <m/>
    <m/>
    <m/>
    <m/>
    <s v="N"/>
    <m/>
    <m/>
    <m/>
    <m/>
    <m/>
    <m/>
    <m/>
    <m/>
    <m/>
    <m/>
    <m/>
  </r>
  <r>
    <x v="1"/>
    <x v="3"/>
    <x v="161"/>
    <x v="98"/>
    <n v="99"/>
    <x v="1"/>
    <x v="0"/>
    <n v="33"/>
    <m/>
    <n v="0.3"/>
    <x v="0"/>
    <m/>
    <m/>
    <m/>
    <m/>
    <m/>
    <s v="N"/>
    <m/>
    <m/>
    <m/>
    <m/>
    <m/>
    <m/>
    <m/>
    <m/>
    <m/>
    <m/>
    <m/>
  </r>
  <r>
    <x v="1"/>
    <x v="3"/>
    <x v="161"/>
    <x v="98"/>
    <n v="99"/>
    <x v="1"/>
    <x v="0"/>
    <n v="36"/>
    <m/>
    <n v="0.56000000000000005"/>
    <x v="0"/>
    <m/>
    <m/>
    <m/>
    <m/>
    <m/>
    <s v="N"/>
    <m/>
    <m/>
    <m/>
    <m/>
    <m/>
    <m/>
    <m/>
    <m/>
    <m/>
    <m/>
    <m/>
  </r>
  <r>
    <x v="1"/>
    <x v="3"/>
    <x v="161"/>
    <x v="98"/>
    <n v="99"/>
    <x v="1"/>
    <x v="0"/>
    <n v="36"/>
    <m/>
    <n v="0.57999999999999996"/>
    <x v="0"/>
    <m/>
    <m/>
    <m/>
    <m/>
    <m/>
    <s v="N"/>
    <m/>
    <m/>
    <m/>
    <m/>
    <m/>
    <m/>
    <m/>
    <m/>
    <m/>
    <m/>
    <m/>
  </r>
  <r>
    <x v="1"/>
    <x v="3"/>
    <x v="161"/>
    <x v="98"/>
    <n v="99"/>
    <x v="1"/>
    <x v="0"/>
    <n v="35"/>
    <m/>
    <n v="0.41"/>
    <x v="0"/>
    <m/>
    <m/>
    <m/>
    <m/>
    <m/>
    <s v="N"/>
    <m/>
    <m/>
    <m/>
    <m/>
    <m/>
    <m/>
    <m/>
    <m/>
    <m/>
    <m/>
    <m/>
  </r>
  <r>
    <x v="1"/>
    <x v="3"/>
    <x v="161"/>
    <x v="98"/>
    <n v="99"/>
    <x v="1"/>
    <x v="0"/>
    <n v="35"/>
    <m/>
    <n v="0.37"/>
    <x v="0"/>
    <m/>
    <m/>
    <m/>
    <m/>
    <m/>
    <s v="N"/>
    <m/>
    <m/>
    <m/>
    <m/>
    <m/>
    <m/>
    <m/>
    <m/>
    <m/>
    <m/>
    <m/>
  </r>
  <r>
    <x v="1"/>
    <x v="3"/>
    <x v="161"/>
    <x v="98"/>
    <n v="99"/>
    <x v="1"/>
    <x v="0"/>
    <n v="34"/>
    <m/>
    <n v="0.35"/>
    <x v="0"/>
    <m/>
    <m/>
    <m/>
    <m/>
    <m/>
    <s v="N"/>
    <m/>
    <m/>
    <m/>
    <m/>
    <m/>
    <m/>
    <m/>
    <m/>
    <m/>
    <m/>
    <m/>
  </r>
  <r>
    <x v="1"/>
    <x v="3"/>
    <x v="161"/>
    <x v="98"/>
    <n v="99"/>
    <x v="1"/>
    <x v="0"/>
    <n v="34"/>
    <m/>
    <n v="0.34"/>
    <x v="0"/>
    <m/>
    <m/>
    <m/>
    <m/>
    <m/>
    <s v="N"/>
    <m/>
    <m/>
    <m/>
    <m/>
    <m/>
    <m/>
    <m/>
    <m/>
    <m/>
    <m/>
    <m/>
  </r>
  <r>
    <x v="1"/>
    <x v="3"/>
    <x v="161"/>
    <x v="98"/>
    <n v="99"/>
    <x v="1"/>
    <x v="0"/>
    <n v="34"/>
    <m/>
    <n v="0.35"/>
    <x v="0"/>
    <m/>
    <m/>
    <m/>
    <m/>
    <m/>
    <s v="N"/>
    <m/>
    <m/>
    <m/>
    <m/>
    <m/>
    <m/>
    <m/>
    <m/>
    <m/>
    <m/>
    <m/>
  </r>
  <r>
    <x v="1"/>
    <x v="3"/>
    <x v="161"/>
    <x v="98"/>
    <n v="99"/>
    <x v="1"/>
    <x v="0"/>
    <n v="36"/>
    <m/>
    <n v="0.39"/>
    <x v="0"/>
    <m/>
    <m/>
    <m/>
    <m/>
    <m/>
    <s v="N"/>
    <m/>
    <m/>
    <m/>
    <m/>
    <m/>
    <m/>
    <m/>
    <m/>
    <m/>
    <m/>
    <m/>
  </r>
  <r>
    <x v="1"/>
    <x v="3"/>
    <x v="161"/>
    <x v="98"/>
    <n v="99"/>
    <x v="2"/>
    <x v="0"/>
    <n v="42"/>
    <m/>
    <n v="0.78"/>
    <x v="0"/>
    <m/>
    <m/>
    <m/>
    <m/>
    <m/>
    <s v="N"/>
    <m/>
    <m/>
    <m/>
    <m/>
    <m/>
    <m/>
    <m/>
    <m/>
    <m/>
    <m/>
    <m/>
  </r>
  <r>
    <x v="1"/>
    <x v="3"/>
    <x v="161"/>
    <x v="98"/>
    <n v="99"/>
    <x v="2"/>
    <x v="0"/>
    <n v="38"/>
    <m/>
    <n v="0.41"/>
    <x v="0"/>
    <m/>
    <m/>
    <m/>
    <m/>
    <m/>
    <s v="N"/>
    <m/>
    <m/>
    <m/>
    <m/>
    <m/>
    <m/>
    <m/>
    <m/>
    <m/>
    <m/>
    <m/>
  </r>
  <r>
    <x v="1"/>
    <x v="3"/>
    <x v="161"/>
    <x v="98"/>
    <n v="99"/>
    <x v="2"/>
    <x v="0"/>
    <n v="38"/>
    <m/>
    <n v="0.54"/>
    <x v="0"/>
    <m/>
    <m/>
    <m/>
    <m/>
    <m/>
    <s v="N"/>
    <m/>
    <m/>
    <m/>
    <m/>
    <m/>
    <m/>
    <m/>
    <m/>
    <m/>
    <m/>
    <m/>
  </r>
  <r>
    <x v="1"/>
    <x v="3"/>
    <x v="161"/>
    <x v="98"/>
    <n v="99"/>
    <x v="2"/>
    <x v="0"/>
    <n v="38"/>
    <m/>
    <n v="0.56000000000000005"/>
    <x v="0"/>
    <m/>
    <m/>
    <m/>
    <m/>
    <m/>
    <s v="N"/>
    <m/>
    <m/>
    <m/>
    <m/>
    <m/>
    <m/>
    <m/>
    <m/>
    <m/>
    <m/>
    <m/>
  </r>
  <r>
    <x v="1"/>
    <x v="3"/>
    <x v="161"/>
    <x v="98"/>
    <n v="99"/>
    <x v="2"/>
    <x v="0"/>
    <n v="39"/>
    <m/>
    <n v="0.52"/>
    <x v="0"/>
    <m/>
    <m/>
    <m/>
    <m/>
    <m/>
    <s v="N"/>
    <m/>
    <m/>
    <m/>
    <m/>
    <m/>
    <m/>
    <m/>
    <m/>
    <m/>
    <m/>
    <m/>
  </r>
  <r>
    <x v="1"/>
    <x v="3"/>
    <x v="162"/>
    <x v="99"/>
    <n v="100"/>
    <x v="1"/>
    <x v="0"/>
    <n v="37"/>
    <m/>
    <n v="0.48"/>
    <x v="0"/>
    <m/>
    <m/>
    <m/>
    <m/>
    <m/>
    <s v="N"/>
    <m/>
    <m/>
    <m/>
    <m/>
    <m/>
    <m/>
    <m/>
    <m/>
    <m/>
    <m/>
    <m/>
  </r>
  <r>
    <x v="1"/>
    <x v="3"/>
    <x v="162"/>
    <x v="99"/>
    <n v="100"/>
    <x v="1"/>
    <x v="0"/>
    <n v="36"/>
    <m/>
    <n v="0.45"/>
    <x v="0"/>
    <m/>
    <m/>
    <m/>
    <m/>
    <m/>
    <s v="N"/>
    <m/>
    <m/>
    <m/>
    <m/>
    <m/>
    <m/>
    <m/>
    <m/>
    <m/>
    <m/>
    <m/>
  </r>
  <r>
    <x v="1"/>
    <x v="3"/>
    <x v="162"/>
    <x v="99"/>
    <n v="100"/>
    <x v="1"/>
    <x v="0"/>
    <n v="40"/>
    <m/>
    <n v="0.52"/>
    <x v="0"/>
    <m/>
    <m/>
    <m/>
    <m/>
    <m/>
    <s v="N"/>
    <m/>
    <m/>
    <m/>
    <m/>
    <m/>
    <m/>
    <m/>
    <m/>
    <m/>
    <m/>
    <m/>
  </r>
  <r>
    <x v="1"/>
    <x v="3"/>
    <x v="162"/>
    <x v="99"/>
    <n v="100"/>
    <x v="1"/>
    <x v="0"/>
    <n v="35"/>
    <m/>
    <n v="0.38"/>
    <x v="0"/>
    <m/>
    <m/>
    <m/>
    <m/>
    <m/>
    <s v="N"/>
    <m/>
    <m/>
    <m/>
    <m/>
    <m/>
    <m/>
    <m/>
    <m/>
    <m/>
    <m/>
    <m/>
  </r>
  <r>
    <x v="1"/>
    <x v="3"/>
    <x v="162"/>
    <x v="99"/>
    <n v="100"/>
    <x v="1"/>
    <x v="0"/>
    <n v="34"/>
    <m/>
    <n v="0.39"/>
    <x v="0"/>
    <m/>
    <m/>
    <m/>
    <m/>
    <m/>
    <s v="N"/>
    <m/>
    <m/>
    <m/>
    <m/>
    <m/>
    <m/>
    <m/>
    <m/>
    <m/>
    <m/>
    <m/>
  </r>
  <r>
    <x v="1"/>
    <x v="3"/>
    <x v="162"/>
    <x v="99"/>
    <n v="100"/>
    <x v="2"/>
    <x v="0"/>
    <n v="42"/>
    <m/>
    <n v="0.57999999999999996"/>
    <x v="0"/>
    <m/>
    <m/>
    <m/>
    <m/>
    <m/>
    <s v="N"/>
    <m/>
    <m/>
    <m/>
    <m/>
    <m/>
    <m/>
    <m/>
    <m/>
    <m/>
    <m/>
    <m/>
  </r>
  <r>
    <x v="1"/>
    <x v="3"/>
    <x v="162"/>
    <x v="99"/>
    <n v="100"/>
    <x v="2"/>
    <x v="0"/>
    <n v="49"/>
    <m/>
    <n v="1.22"/>
    <x v="0"/>
    <m/>
    <m/>
    <m/>
    <m/>
    <m/>
    <s v="N"/>
    <m/>
    <m/>
    <m/>
    <m/>
    <m/>
    <m/>
    <m/>
    <m/>
    <m/>
    <m/>
    <m/>
  </r>
  <r>
    <x v="1"/>
    <x v="3"/>
    <x v="162"/>
    <x v="99"/>
    <n v="100"/>
    <x v="2"/>
    <x v="0"/>
    <n v="40"/>
    <m/>
    <n v="0.56999999999999995"/>
    <x v="0"/>
    <m/>
    <m/>
    <m/>
    <m/>
    <m/>
    <s v="N"/>
    <m/>
    <m/>
    <m/>
    <m/>
    <m/>
    <m/>
    <m/>
    <m/>
    <m/>
    <m/>
    <m/>
  </r>
  <r>
    <x v="1"/>
    <x v="3"/>
    <x v="162"/>
    <x v="99"/>
    <n v="100"/>
    <x v="2"/>
    <x v="0"/>
    <n v="38"/>
    <m/>
    <n v="0.38"/>
    <x v="0"/>
    <m/>
    <m/>
    <m/>
    <m/>
    <m/>
    <s v="N"/>
    <m/>
    <m/>
    <m/>
    <m/>
    <m/>
    <m/>
    <m/>
    <m/>
    <m/>
    <m/>
    <m/>
  </r>
  <r>
    <x v="1"/>
    <x v="3"/>
    <x v="163"/>
    <x v="100"/>
    <n v="101"/>
    <x v="1"/>
    <x v="0"/>
    <n v="35"/>
    <m/>
    <n v="0.41"/>
    <x v="0"/>
    <m/>
    <m/>
    <m/>
    <m/>
    <m/>
    <s v="N"/>
    <m/>
    <m/>
    <m/>
    <m/>
    <m/>
    <m/>
    <m/>
    <m/>
    <m/>
    <m/>
    <m/>
  </r>
  <r>
    <x v="1"/>
    <x v="3"/>
    <x v="163"/>
    <x v="100"/>
    <n v="101"/>
    <x v="1"/>
    <x v="0"/>
    <n v="36"/>
    <m/>
    <n v="0.51"/>
    <x v="0"/>
    <m/>
    <m/>
    <m/>
    <m/>
    <m/>
    <s v="N"/>
    <m/>
    <m/>
    <m/>
    <m/>
    <m/>
    <m/>
    <m/>
    <m/>
    <m/>
    <m/>
    <m/>
  </r>
  <r>
    <x v="1"/>
    <x v="3"/>
    <x v="163"/>
    <x v="100"/>
    <n v="101"/>
    <x v="1"/>
    <x v="0"/>
    <n v="35"/>
    <m/>
    <n v="0.43"/>
    <x v="0"/>
    <m/>
    <m/>
    <m/>
    <m/>
    <m/>
    <s v="N"/>
    <m/>
    <m/>
    <m/>
    <m/>
    <m/>
    <m/>
    <m/>
    <m/>
    <m/>
    <m/>
    <m/>
  </r>
  <r>
    <x v="1"/>
    <x v="3"/>
    <x v="163"/>
    <x v="100"/>
    <n v="101"/>
    <x v="1"/>
    <x v="0"/>
    <n v="36"/>
    <m/>
    <n v="0.45"/>
    <x v="0"/>
    <m/>
    <m/>
    <m/>
    <m/>
    <m/>
    <s v="N"/>
    <m/>
    <m/>
    <m/>
    <m/>
    <m/>
    <m/>
    <m/>
    <m/>
    <m/>
    <m/>
    <m/>
  </r>
  <r>
    <x v="1"/>
    <x v="3"/>
    <x v="163"/>
    <x v="100"/>
    <n v="101"/>
    <x v="1"/>
    <x v="0"/>
    <n v="34"/>
    <m/>
    <n v="0.37"/>
    <x v="0"/>
    <m/>
    <m/>
    <m/>
    <m/>
    <m/>
    <s v="N"/>
    <m/>
    <m/>
    <m/>
    <m/>
    <m/>
    <m/>
    <m/>
    <m/>
    <m/>
    <m/>
    <m/>
  </r>
  <r>
    <x v="1"/>
    <x v="3"/>
    <x v="163"/>
    <x v="100"/>
    <n v="101"/>
    <x v="1"/>
    <x v="0"/>
    <n v="38"/>
    <m/>
    <n v="0.55000000000000004"/>
    <x v="0"/>
    <m/>
    <m/>
    <m/>
    <m/>
    <m/>
    <s v="N"/>
    <m/>
    <m/>
    <m/>
    <m/>
    <m/>
    <m/>
    <m/>
    <m/>
    <m/>
    <m/>
    <m/>
  </r>
  <r>
    <x v="1"/>
    <x v="3"/>
    <x v="163"/>
    <x v="100"/>
    <n v="101"/>
    <x v="1"/>
    <x v="0"/>
    <n v="37"/>
    <m/>
    <n v="0.41"/>
    <x v="0"/>
    <m/>
    <m/>
    <m/>
    <m/>
    <m/>
    <s v="N"/>
    <m/>
    <m/>
    <m/>
    <m/>
    <m/>
    <m/>
    <m/>
    <m/>
    <m/>
    <m/>
    <m/>
  </r>
  <r>
    <x v="1"/>
    <x v="3"/>
    <x v="163"/>
    <x v="100"/>
    <n v="101"/>
    <x v="1"/>
    <x v="0"/>
    <n v="31"/>
    <m/>
    <n v="0.49"/>
    <x v="0"/>
    <m/>
    <m/>
    <m/>
    <m/>
    <m/>
    <s v="N"/>
    <m/>
    <m/>
    <m/>
    <m/>
    <m/>
    <m/>
    <m/>
    <m/>
    <m/>
    <m/>
    <m/>
  </r>
  <r>
    <x v="1"/>
    <x v="3"/>
    <x v="163"/>
    <x v="100"/>
    <n v="101"/>
    <x v="1"/>
    <x v="0"/>
    <n v="45"/>
    <m/>
    <n v="0.91"/>
    <x v="0"/>
    <m/>
    <m/>
    <m/>
    <m/>
    <m/>
    <s v="N"/>
    <m/>
    <m/>
    <m/>
    <m/>
    <m/>
    <m/>
    <m/>
    <m/>
    <m/>
    <m/>
    <m/>
  </r>
  <r>
    <x v="1"/>
    <x v="3"/>
    <x v="163"/>
    <x v="100"/>
    <n v="101"/>
    <x v="1"/>
    <x v="1"/>
    <n v="70"/>
    <m/>
    <n v="3.13"/>
    <x v="0"/>
    <m/>
    <m/>
    <m/>
    <m/>
    <m/>
    <s v="N"/>
    <m/>
    <m/>
    <m/>
    <m/>
    <m/>
    <m/>
    <m/>
    <m/>
    <m/>
    <m/>
    <m/>
  </r>
  <r>
    <x v="1"/>
    <x v="3"/>
    <x v="163"/>
    <x v="100"/>
    <n v="101"/>
    <x v="0"/>
    <x v="0"/>
    <n v="38"/>
    <m/>
    <n v="0.38"/>
    <x v="0"/>
    <m/>
    <m/>
    <m/>
    <m/>
    <m/>
    <s v="N"/>
    <m/>
    <m/>
    <m/>
    <m/>
    <m/>
    <m/>
    <m/>
    <m/>
    <m/>
    <m/>
    <m/>
  </r>
  <r>
    <x v="1"/>
    <x v="3"/>
    <x v="163"/>
    <x v="100"/>
    <n v="101"/>
    <x v="0"/>
    <x v="0"/>
    <n v="40"/>
    <m/>
    <n v="0.44"/>
    <x v="0"/>
    <m/>
    <m/>
    <m/>
    <m/>
    <m/>
    <s v="N"/>
    <m/>
    <m/>
    <m/>
    <m/>
    <m/>
    <m/>
    <m/>
    <m/>
    <m/>
    <m/>
    <m/>
  </r>
  <r>
    <x v="1"/>
    <x v="3"/>
    <x v="163"/>
    <x v="100"/>
    <n v="101"/>
    <x v="2"/>
    <x v="0"/>
    <n v="40"/>
    <m/>
    <n v="0.52"/>
    <x v="0"/>
    <m/>
    <m/>
    <m/>
    <m/>
    <m/>
    <s v="N"/>
    <m/>
    <m/>
    <m/>
    <m/>
    <m/>
    <m/>
    <m/>
    <m/>
    <m/>
    <m/>
    <m/>
  </r>
  <r>
    <x v="1"/>
    <x v="3"/>
    <x v="163"/>
    <x v="100"/>
    <n v="101"/>
    <x v="2"/>
    <x v="0"/>
    <n v="38"/>
    <m/>
    <n v="0.56000000000000005"/>
    <x v="0"/>
    <m/>
    <m/>
    <m/>
    <m/>
    <m/>
    <s v="N"/>
    <m/>
    <m/>
    <m/>
    <m/>
    <m/>
    <m/>
    <m/>
    <m/>
    <m/>
    <m/>
    <m/>
  </r>
  <r>
    <x v="1"/>
    <x v="3"/>
    <x v="163"/>
    <x v="100"/>
    <n v="101"/>
    <x v="2"/>
    <x v="0"/>
    <n v="41"/>
    <m/>
    <n v="0.62"/>
    <x v="0"/>
    <m/>
    <m/>
    <m/>
    <m/>
    <m/>
    <s v="N"/>
    <m/>
    <m/>
    <m/>
    <m/>
    <m/>
    <m/>
    <m/>
    <m/>
    <m/>
    <m/>
    <m/>
  </r>
  <r>
    <x v="1"/>
    <x v="3"/>
    <x v="164"/>
    <x v="101"/>
    <n v="105"/>
    <x v="1"/>
    <x v="0"/>
    <n v="36"/>
    <m/>
    <n v="0.41"/>
    <x v="0"/>
    <m/>
    <m/>
    <m/>
    <m/>
    <m/>
    <s v="N"/>
    <m/>
    <m/>
    <m/>
    <m/>
    <m/>
    <m/>
    <m/>
    <m/>
    <m/>
    <m/>
    <m/>
  </r>
  <r>
    <x v="1"/>
    <x v="3"/>
    <x v="164"/>
    <x v="101"/>
    <n v="105"/>
    <x v="1"/>
    <x v="0"/>
    <n v="35"/>
    <m/>
    <n v="0.36"/>
    <x v="0"/>
    <m/>
    <m/>
    <m/>
    <m/>
    <m/>
    <s v="N"/>
    <m/>
    <m/>
    <m/>
    <m/>
    <m/>
    <m/>
    <m/>
    <m/>
    <m/>
    <m/>
    <m/>
  </r>
  <r>
    <x v="1"/>
    <x v="3"/>
    <x v="164"/>
    <x v="101"/>
    <n v="105"/>
    <x v="1"/>
    <x v="0"/>
    <n v="32"/>
    <m/>
    <n v="0.25"/>
    <x v="0"/>
    <m/>
    <m/>
    <m/>
    <m/>
    <m/>
    <s v="N"/>
    <m/>
    <m/>
    <m/>
    <m/>
    <m/>
    <m/>
    <m/>
    <m/>
    <m/>
    <m/>
    <m/>
  </r>
  <r>
    <x v="1"/>
    <x v="3"/>
    <x v="164"/>
    <x v="101"/>
    <n v="105"/>
    <x v="1"/>
    <x v="0"/>
    <n v="34"/>
    <m/>
    <n v="0.34"/>
    <x v="0"/>
    <m/>
    <m/>
    <m/>
    <m/>
    <m/>
    <s v="N"/>
    <m/>
    <m/>
    <m/>
    <m/>
    <m/>
    <m/>
    <m/>
    <m/>
    <m/>
    <m/>
    <m/>
  </r>
  <r>
    <x v="1"/>
    <x v="3"/>
    <x v="164"/>
    <x v="101"/>
    <n v="105"/>
    <x v="1"/>
    <x v="0"/>
    <n v="34"/>
    <m/>
    <n v="0.34"/>
    <x v="0"/>
    <m/>
    <m/>
    <m/>
    <m/>
    <m/>
    <s v="N"/>
    <m/>
    <m/>
    <m/>
    <m/>
    <m/>
    <m/>
    <m/>
    <m/>
    <m/>
    <m/>
    <m/>
  </r>
  <r>
    <x v="1"/>
    <x v="3"/>
    <x v="164"/>
    <x v="101"/>
    <n v="105"/>
    <x v="1"/>
    <x v="0"/>
    <n v="35"/>
    <m/>
    <n v="0.28000000000000003"/>
    <x v="0"/>
    <m/>
    <m/>
    <m/>
    <m/>
    <m/>
    <s v="N"/>
    <m/>
    <m/>
    <m/>
    <m/>
    <m/>
    <m/>
    <m/>
    <m/>
    <m/>
    <m/>
    <m/>
  </r>
  <r>
    <x v="1"/>
    <x v="3"/>
    <x v="164"/>
    <x v="101"/>
    <n v="105"/>
    <x v="1"/>
    <x v="0"/>
    <n v="36"/>
    <m/>
    <n v="0.38"/>
    <x v="0"/>
    <m/>
    <m/>
    <m/>
    <m/>
    <m/>
    <s v="N"/>
    <m/>
    <m/>
    <m/>
    <m/>
    <m/>
    <m/>
    <m/>
    <m/>
    <m/>
    <m/>
    <m/>
  </r>
  <r>
    <x v="1"/>
    <x v="3"/>
    <x v="164"/>
    <x v="101"/>
    <n v="105"/>
    <x v="1"/>
    <x v="0"/>
    <n v="35"/>
    <m/>
    <n v="0.35"/>
    <x v="0"/>
    <m/>
    <m/>
    <m/>
    <m/>
    <m/>
    <s v="N"/>
    <m/>
    <m/>
    <m/>
    <m/>
    <m/>
    <m/>
    <m/>
    <m/>
    <m/>
    <m/>
    <m/>
  </r>
  <r>
    <x v="1"/>
    <x v="3"/>
    <x v="164"/>
    <x v="101"/>
    <n v="105"/>
    <x v="1"/>
    <x v="1"/>
    <n v="76"/>
    <m/>
    <n v="4.9800000000000004"/>
    <x v="0"/>
    <m/>
    <m/>
    <m/>
    <m/>
    <m/>
    <s v="N"/>
    <m/>
    <m/>
    <m/>
    <m/>
    <m/>
    <m/>
    <m/>
    <m/>
    <m/>
    <m/>
    <m/>
  </r>
  <r>
    <x v="1"/>
    <x v="3"/>
    <x v="164"/>
    <x v="101"/>
    <n v="105"/>
    <x v="1"/>
    <x v="0"/>
    <n v="36"/>
    <m/>
    <n v="0.42"/>
    <x v="0"/>
    <m/>
    <m/>
    <m/>
    <m/>
    <m/>
    <s v="N"/>
    <m/>
    <m/>
    <m/>
    <m/>
    <m/>
    <m/>
    <m/>
    <m/>
    <m/>
    <m/>
    <m/>
  </r>
  <r>
    <x v="1"/>
    <x v="3"/>
    <x v="164"/>
    <x v="101"/>
    <n v="105"/>
    <x v="1"/>
    <x v="0"/>
    <n v="36"/>
    <m/>
    <n v="0.43"/>
    <x v="0"/>
    <m/>
    <m/>
    <m/>
    <m/>
    <m/>
    <s v="N"/>
    <m/>
    <m/>
    <m/>
    <m/>
    <m/>
    <m/>
    <m/>
    <m/>
    <m/>
    <m/>
    <m/>
  </r>
  <r>
    <x v="1"/>
    <x v="3"/>
    <x v="164"/>
    <x v="101"/>
    <n v="105"/>
    <x v="1"/>
    <x v="0"/>
    <n v="32"/>
    <m/>
    <n v="0.28000000000000003"/>
    <x v="0"/>
    <m/>
    <m/>
    <m/>
    <m/>
    <m/>
    <s v="N"/>
    <m/>
    <m/>
    <m/>
    <m/>
    <m/>
    <m/>
    <m/>
    <m/>
    <m/>
    <m/>
    <m/>
  </r>
  <r>
    <x v="1"/>
    <x v="3"/>
    <x v="164"/>
    <x v="101"/>
    <n v="105"/>
    <x v="1"/>
    <x v="0"/>
    <n v="35"/>
    <m/>
    <n v="0.36"/>
    <x v="0"/>
    <m/>
    <m/>
    <m/>
    <m/>
    <m/>
    <s v="N"/>
    <m/>
    <m/>
    <m/>
    <m/>
    <m/>
    <m/>
    <m/>
    <m/>
    <m/>
    <m/>
    <m/>
  </r>
  <r>
    <x v="1"/>
    <x v="3"/>
    <x v="164"/>
    <x v="101"/>
    <n v="105"/>
    <x v="1"/>
    <x v="0"/>
    <n v="34"/>
    <m/>
    <n v="0.3"/>
    <x v="0"/>
    <m/>
    <m/>
    <m/>
    <m/>
    <m/>
    <s v="N"/>
    <m/>
    <m/>
    <m/>
    <m/>
    <m/>
    <m/>
    <m/>
    <m/>
    <m/>
    <m/>
    <m/>
  </r>
  <r>
    <x v="1"/>
    <x v="3"/>
    <x v="164"/>
    <x v="101"/>
    <n v="105"/>
    <x v="1"/>
    <x v="0"/>
    <n v="33"/>
    <m/>
    <n v="0.33"/>
    <x v="0"/>
    <m/>
    <m/>
    <m/>
    <m/>
    <m/>
    <s v="N"/>
    <m/>
    <m/>
    <m/>
    <m/>
    <m/>
    <m/>
    <m/>
    <m/>
    <m/>
    <m/>
    <m/>
  </r>
  <r>
    <x v="1"/>
    <x v="3"/>
    <x v="164"/>
    <x v="101"/>
    <n v="105"/>
    <x v="1"/>
    <x v="0"/>
    <n v="35"/>
    <m/>
    <n v="0.39"/>
    <x v="0"/>
    <m/>
    <m/>
    <m/>
    <m/>
    <m/>
    <s v="N"/>
    <m/>
    <m/>
    <m/>
    <m/>
    <m/>
    <m/>
    <m/>
    <m/>
    <m/>
    <m/>
    <m/>
  </r>
  <r>
    <x v="1"/>
    <x v="3"/>
    <x v="164"/>
    <x v="101"/>
    <n v="105"/>
    <x v="1"/>
    <x v="0"/>
    <n v="35"/>
    <m/>
    <n v="0.45"/>
    <x v="0"/>
    <m/>
    <m/>
    <m/>
    <m/>
    <m/>
    <s v="N"/>
    <m/>
    <m/>
    <m/>
    <m/>
    <m/>
    <m/>
    <m/>
    <m/>
    <m/>
    <m/>
    <m/>
  </r>
  <r>
    <x v="1"/>
    <x v="3"/>
    <x v="164"/>
    <x v="101"/>
    <n v="105"/>
    <x v="1"/>
    <x v="1"/>
    <n v="70"/>
    <m/>
    <n v="3.49"/>
    <x v="0"/>
    <m/>
    <m/>
    <m/>
    <m/>
    <m/>
    <s v="N"/>
    <m/>
    <m/>
    <m/>
    <m/>
    <m/>
    <m/>
    <m/>
    <m/>
    <m/>
    <m/>
    <m/>
  </r>
  <r>
    <x v="1"/>
    <x v="3"/>
    <x v="164"/>
    <x v="101"/>
    <n v="105"/>
    <x v="1"/>
    <x v="1"/>
    <n v="94"/>
    <m/>
    <n v="8.3800000000000008"/>
    <x v="0"/>
    <m/>
    <m/>
    <m/>
    <m/>
    <m/>
    <s v="N"/>
    <m/>
    <m/>
    <m/>
    <m/>
    <m/>
    <m/>
    <m/>
    <m/>
    <m/>
    <m/>
    <m/>
  </r>
  <r>
    <x v="1"/>
    <x v="3"/>
    <x v="164"/>
    <x v="101"/>
    <n v="105"/>
    <x v="1"/>
    <x v="0"/>
    <n v="35"/>
    <m/>
    <n v="0.33"/>
    <x v="0"/>
    <m/>
    <m/>
    <m/>
    <m/>
    <m/>
    <s v="N"/>
    <m/>
    <m/>
    <m/>
    <m/>
    <m/>
    <m/>
    <m/>
    <m/>
    <m/>
    <m/>
    <m/>
  </r>
  <r>
    <x v="1"/>
    <x v="3"/>
    <x v="164"/>
    <x v="101"/>
    <n v="105"/>
    <x v="1"/>
    <x v="0"/>
    <n v="34"/>
    <m/>
    <n v="0.34"/>
    <x v="0"/>
    <m/>
    <m/>
    <m/>
    <m/>
    <m/>
    <s v="N"/>
    <m/>
    <m/>
    <m/>
    <m/>
    <m/>
    <m/>
    <m/>
    <m/>
    <m/>
    <m/>
    <m/>
  </r>
  <r>
    <x v="1"/>
    <x v="3"/>
    <x v="165"/>
    <x v="102"/>
    <n v="106"/>
    <x v="1"/>
    <x v="0"/>
    <n v="60"/>
    <m/>
    <n v="2.5"/>
    <x v="0"/>
    <m/>
    <m/>
    <m/>
    <m/>
    <m/>
    <s v="N"/>
    <m/>
    <m/>
    <m/>
    <m/>
    <m/>
    <m/>
    <m/>
    <m/>
    <m/>
    <m/>
    <m/>
  </r>
  <r>
    <x v="1"/>
    <x v="3"/>
    <x v="166"/>
    <x v="103"/>
    <n v="107"/>
    <x v="1"/>
    <x v="0"/>
    <n v="37"/>
    <m/>
    <n v="0.39"/>
    <x v="0"/>
    <m/>
    <m/>
    <m/>
    <m/>
    <m/>
    <s v="N"/>
    <m/>
    <m/>
    <m/>
    <m/>
    <m/>
    <m/>
    <m/>
    <m/>
    <m/>
    <m/>
    <m/>
  </r>
  <r>
    <x v="1"/>
    <x v="3"/>
    <x v="166"/>
    <x v="103"/>
    <n v="107"/>
    <x v="1"/>
    <x v="0"/>
    <n v="38"/>
    <m/>
    <n v="0.57999999999999996"/>
    <x v="0"/>
    <m/>
    <m/>
    <m/>
    <m/>
    <m/>
    <s v="N"/>
    <m/>
    <m/>
    <m/>
    <m/>
    <m/>
    <m/>
    <m/>
    <m/>
    <m/>
    <m/>
    <m/>
  </r>
  <r>
    <x v="1"/>
    <x v="3"/>
    <x v="166"/>
    <x v="103"/>
    <n v="107"/>
    <x v="1"/>
    <x v="0"/>
    <n v="35"/>
    <m/>
    <n v="0.39"/>
    <x v="0"/>
    <m/>
    <m/>
    <m/>
    <m/>
    <m/>
    <s v="N"/>
    <m/>
    <m/>
    <m/>
    <m/>
    <m/>
    <m/>
    <m/>
    <m/>
    <m/>
    <m/>
    <m/>
  </r>
  <r>
    <x v="1"/>
    <x v="3"/>
    <x v="166"/>
    <x v="103"/>
    <n v="107"/>
    <x v="1"/>
    <x v="0"/>
    <n v="34"/>
    <m/>
    <n v="0.28999999999999998"/>
    <x v="0"/>
    <m/>
    <m/>
    <m/>
    <m/>
    <m/>
    <s v="N"/>
    <m/>
    <m/>
    <m/>
    <m/>
    <m/>
    <m/>
    <m/>
    <m/>
    <m/>
    <m/>
    <m/>
  </r>
  <r>
    <x v="1"/>
    <x v="3"/>
    <x v="166"/>
    <x v="103"/>
    <n v="107"/>
    <x v="1"/>
    <x v="0"/>
    <n v="33"/>
    <m/>
    <n v="0.32"/>
    <x v="0"/>
    <m/>
    <m/>
    <m/>
    <m/>
    <m/>
    <s v="N"/>
    <m/>
    <m/>
    <m/>
    <m/>
    <m/>
    <m/>
    <m/>
    <m/>
    <m/>
    <m/>
    <m/>
  </r>
  <r>
    <x v="1"/>
    <x v="3"/>
    <x v="166"/>
    <x v="103"/>
    <n v="107"/>
    <x v="1"/>
    <x v="0"/>
    <n v="35"/>
    <m/>
    <n v="0.44"/>
    <x v="0"/>
    <m/>
    <m/>
    <m/>
    <m/>
    <m/>
    <s v="N"/>
    <m/>
    <m/>
    <m/>
    <m/>
    <m/>
    <m/>
    <m/>
    <m/>
    <m/>
    <m/>
    <m/>
  </r>
  <r>
    <x v="1"/>
    <x v="3"/>
    <x v="166"/>
    <x v="103"/>
    <n v="107"/>
    <x v="1"/>
    <x v="0"/>
    <n v="30"/>
    <m/>
    <n v="0.24"/>
    <x v="0"/>
    <m/>
    <m/>
    <m/>
    <m/>
    <m/>
    <s v="N"/>
    <m/>
    <m/>
    <m/>
    <m/>
    <m/>
    <m/>
    <m/>
    <m/>
    <m/>
    <m/>
    <m/>
  </r>
  <r>
    <x v="1"/>
    <x v="3"/>
    <x v="166"/>
    <x v="103"/>
    <n v="107"/>
    <x v="1"/>
    <x v="0"/>
    <n v="33"/>
    <m/>
    <n v="0.32"/>
    <x v="0"/>
    <m/>
    <m/>
    <m/>
    <m/>
    <m/>
    <s v="N"/>
    <m/>
    <m/>
    <m/>
    <m/>
    <m/>
    <m/>
    <m/>
    <m/>
    <m/>
    <m/>
    <m/>
  </r>
  <r>
    <x v="1"/>
    <x v="3"/>
    <x v="166"/>
    <x v="103"/>
    <n v="107"/>
    <x v="1"/>
    <x v="0"/>
    <n v="33"/>
    <m/>
    <n v="0.37"/>
    <x v="0"/>
    <m/>
    <m/>
    <m/>
    <m/>
    <m/>
    <s v="N"/>
    <m/>
    <m/>
    <m/>
    <m/>
    <m/>
    <m/>
    <m/>
    <m/>
    <m/>
    <m/>
    <m/>
  </r>
  <r>
    <x v="1"/>
    <x v="3"/>
    <x v="166"/>
    <x v="103"/>
    <n v="107"/>
    <x v="1"/>
    <x v="0"/>
    <n v="65"/>
    <m/>
    <n v="3.21"/>
    <x v="0"/>
    <m/>
    <m/>
    <m/>
    <m/>
    <m/>
    <s v="N"/>
    <m/>
    <m/>
    <m/>
    <m/>
    <m/>
    <m/>
    <m/>
    <m/>
    <m/>
    <m/>
    <m/>
  </r>
  <r>
    <x v="1"/>
    <x v="3"/>
    <x v="166"/>
    <x v="103"/>
    <n v="107"/>
    <x v="1"/>
    <x v="0"/>
    <n v="37"/>
    <m/>
    <n v="0.46"/>
    <x v="0"/>
    <m/>
    <m/>
    <m/>
    <m/>
    <m/>
    <s v="N"/>
    <m/>
    <m/>
    <m/>
    <m/>
    <m/>
    <m/>
    <m/>
    <m/>
    <m/>
    <m/>
    <m/>
  </r>
  <r>
    <x v="1"/>
    <x v="3"/>
    <x v="166"/>
    <x v="103"/>
    <n v="107"/>
    <x v="1"/>
    <x v="0"/>
    <n v="32"/>
    <m/>
    <n v="0.3"/>
    <x v="0"/>
    <m/>
    <m/>
    <m/>
    <m/>
    <m/>
    <s v="N"/>
    <m/>
    <m/>
    <m/>
    <m/>
    <m/>
    <m/>
    <m/>
    <m/>
    <m/>
    <m/>
    <m/>
  </r>
  <r>
    <x v="1"/>
    <x v="3"/>
    <x v="166"/>
    <x v="103"/>
    <n v="107"/>
    <x v="1"/>
    <x v="0"/>
    <n v="36"/>
    <m/>
    <n v="0.5"/>
    <x v="0"/>
    <m/>
    <m/>
    <m/>
    <m/>
    <m/>
    <s v="N"/>
    <m/>
    <m/>
    <m/>
    <m/>
    <m/>
    <m/>
    <m/>
    <m/>
    <m/>
    <m/>
    <m/>
  </r>
  <r>
    <x v="1"/>
    <x v="3"/>
    <x v="166"/>
    <x v="103"/>
    <n v="107"/>
    <x v="1"/>
    <x v="0"/>
    <n v="35"/>
    <m/>
    <n v="0.42"/>
    <x v="0"/>
    <m/>
    <m/>
    <m/>
    <m/>
    <m/>
    <s v="N"/>
    <m/>
    <m/>
    <m/>
    <m/>
    <m/>
    <m/>
    <m/>
    <m/>
    <m/>
    <m/>
    <m/>
  </r>
  <r>
    <x v="1"/>
    <x v="3"/>
    <x v="166"/>
    <x v="103"/>
    <n v="107"/>
    <x v="1"/>
    <x v="1"/>
    <n v="100"/>
    <m/>
    <n v="10.37"/>
    <x v="0"/>
    <m/>
    <m/>
    <m/>
    <m/>
    <m/>
    <s v="N"/>
    <m/>
    <m/>
    <m/>
    <m/>
    <m/>
    <m/>
    <m/>
    <m/>
    <m/>
    <m/>
    <m/>
  </r>
  <r>
    <x v="1"/>
    <x v="3"/>
    <x v="166"/>
    <x v="103"/>
    <n v="107"/>
    <x v="2"/>
    <x v="0"/>
    <n v="42"/>
    <m/>
    <n v="0.71"/>
    <x v="0"/>
    <m/>
    <m/>
    <m/>
    <m/>
    <m/>
    <s v="N"/>
    <m/>
    <m/>
    <m/>
    <m/>
    <m/>
    <m/>
    <m/>
    <m/>
    <m/>
    <m/>
    <m/>
  </r>
  <r>
    <x v="1"/>
    <x v="3"/>
    <x v="166"/>
    <x v="103"/>
    <n v="107"/>
    <x v="2"/>
    <x v="0"/>
    <n v="43"/>
    <m/>
    <n v="0.81"/>
    <x v="0"/>
    <m/>
    <m/>
    <m/>
    <m/>
    <m/>
    <s v="N"/>
    <m/>
    <m/>
    <m/>
    <m/>
    <m/>
    <m/>
    <m/>
    <m/>
    <m/>
    <m/>
    <m/>
  </r>
  <r>
    <x v="1"/>
    <x v="3"/>
    <x v="167"/>
    <x v="104"/>
    <n v="108"/>
    <x v="1"/>
    <x v="0"/>
    <n v="32"/>
    <m/>
    <n v="0.32"/>
    <x v="0"/>
    <m/>
    <m/>
    <m/>
    <m/>
    <m/>
    <s v="N"/>
    <m/>
    <m/>
    <m/>
    <m/>
    <m/>
    <m/>
    <m/>
    <m/>
    <m/>
    <m/>
    <m/>
  </r>
  <r>
    <x v="1"/>
    <x v="3"/>
    <x v="167"/>
    <x v="104"/>
    <n v="108"/>
    <x v="1"/>
    <x v="0"/>
    <n v="33"/>
    <m/>
    <n v="0.35"/>
    <x v="0"/>
    <m/>
    <m/>
    <m/>
    <m/>
    <m/>
    <s v="N"/>
    <m/>
    <m/>
    <m/>
    <m/>
    <m/>
    <m/>
    <m/>
    <m/>
    <m/>
    <m/>
    <m/>
  </r>
  <r>
    <x v="1"/>
    <x v="3"/>
    <x v="167"/>
    <x v="104"/>
    <n v="108"/>
    <x v="1"/>
    <x v="0"/>
    <n v="34"/>
    <m/>
    <n v="0.36"/>
    <x v="0"/>
    <m/>
    <m/>
    <m/>
    <m/>
    <m/>
    <s v="N"/>
    <m/>
    <m/>
    <m/>
    <m/>
    <m/>
    <m/>
    <m/>
    <m/>
    <m/>
    <m/>
    <m/>
  </r>
  <r>
    <x v="1"/>
    <x v="3"/>
    <x v="167"/>
    <x v="104"/>
    <n v="108"/>
    <x v="1"/>
    <x v="0"/>
    <n v="34"/>
    <m/>
    <n v="0.43"/>
    <x v="0"/>
    <m/>
    <m/>
    <m/>
    <m/>
    <m/>
    <s v="N"/>
    <m/>
    <m/>
    <m/>
    <m/>
    <m/>
    <m/>
    <m/>
    <m/>
    <m/>
    <m/>
    <m/>
  </r>
  <r>
    <x v="1"/>
    <x v="3"/>
    <x v="167"/>
    <x v="104"/>
    <n v="108"/>
    <x v="1"/>
    <x v="0"/>
    <n v="34"/>
    <m/>
    <n v="0.36"/>
    <x v="0"/>
    <m/>
    <m/>
    <m/>
    <m/>
    <m/>
    <s v="N"/>
    <m/>
    <m/>
    <m/>
    <m/>
    <m/>
    <m/>
    <m/>
    <m/>
    <m/>
    <m/>
    <m/>
  </r>
  <r>
    <x v="1"/>
    <x v="3"/>
    <x v="167"/>
    <x v="104"/>
    <n v="108"/>
    <x v="1"/>
    <x v="0"/>
    <n v="34"/>
    <m/>
    <n v="0.41"/>
    <x v="0"/>
    <m/>
    <m/>
    <m/>
    <m/>
    <m/>
    <s v="N"/>
    <m/>
    <m/>
    <m/>
    <m/>
    <m/>
    <m/>
    <m/>
    <m/>
    <m/>
    <m/>
    <m/>
  </r>
  <r>
    <x v="1"/>
    <x v="3"/>
    <x v="168"/>
    <x v="105"/>
    <n v="114"/>
    <x v="2"/>
    <x v="0"/>
    <n v="36"/>
    <m/>
    <n v="0.46"/>
    <x v="0"/>
    <m/>
    <m/>
    <m/>
    <m/>
    <m/>
    <s v="N"/>
    <m/>
    <m/>
    <m/>
    <m/>
    <m/>
    <m/>
    <m/>
    <m/>
    <m/>
    <m/>
    <m/>
  </r>
  <r>
    <x v="1"/>
    <x v="3"/>
    <x v="168"/>
    <x v="105"/>
    <n v="114"/>
    <x v="2"/>
    <x v="0"/>
    <n v="38"/>
    <m/>
    <n v="0.54"/>
    <x v="0"/>
    <m/>
    <m/>
    <m/>
    <m/>
    <m/>
    <s v="N"/>
    <m/>
    <m/>
    <m/>
    <m/>
    <m/>
    <m/>
    <m/>
    <m/>
    <m/>
    <m/>
    <m/>
  </r>
  <r>
    <x v="1"/>
    <x v="3"/>
    <x v="168"/>
    <x v="105"/>
    <n v="114"/>
    <x v="1"/>
    <x v="0"/>
    <n v="33"/>
    <m/>
    <n v="0.28000000000000003"/>
    <x v="0"/>
    <m/>
    <m/>
    <m/>
    <m/>
    <m/>
    <s v="N"/>
    <m/>
    <m/>
    <m/>
    <m/>
    <m/>
    <m/>
    <m/>
    <m/>
    <m/>
    <m/>
    <m/>
  </r>
  <r>
    <x v="1"/>
    <x v="3"/>
    <x v="168"/>
    <x v="105"/>
    <n v="114"/>
    <x v="1"/>
    <x v="0"/>
    <n v="36"/>
    <m/>
    <n v="0.43"/>
    <x v="0"/>
    <m/>
    <m/>
    <m/>
    <m/>
    <m/>
    <s v="N"/>
    <m/>
    <m/>
    <m/>
    <m/>
    <m/>
    <m/>
    <m/>
    <m/>
    <m/>
    <m/>
    <m/>
  </r>
  <r>
    <x v="1"/>
    <x v="3"/>
    <x v="168"/>
    <x v="105"/>
    <n v="114"/>
    <x v="1"/>
    <x v="0"/>
    <n v="35"/>
    <m/>
    <n v="0.42"/>
    <x v="0"/>
    <m/>
    <m/>
    <m/>
    <m/>
    <m/>
    <s v="N"/>
    <m/>
    <m/>
    <m/>
    <m/>
    <m/>
    <m/>
    <m/>
    <m/>
    <m/>
    <m/>
    <m/>
  </r>
  <r>
    <x v="1"/>
    <x v="3"/>
    <x v="168"/>
    <x v="105"/>
    <n v="114"/>
    <x v="1"/>
    <x v="0"/>
    <n v="37"/>
    <m/>
    <n v="0.39"/>
    <x v="0"/>
    <m/>
    <m/>
    <m/>
    <m/>
    <m/>
    <s v="N"/>
    <m/>
    <m/>
    <m/>
    <m/>
    <m/>
    <m/>
    <m/>
    <m/>
    <m/>
    <m/>
    <m/>
  </r>
  <r>
    <x v="1"/>
    <x v="3"/>
    <x v="168"/>
    <x v="105"/>
    <n v="114"/>
    <x v="1"/>
    <x v="0"/>
    <n v="34"/>
    <m/>
    <n v="0.28000000000000003"/>
    <x v="0"/>
    <m/>
    <m/>
    <m/>
    <m/>
    <m/>
    <s v="N"/>
    <m/>
    <m/>
    <m/>
    <m/>
    <m/>
    <m/>
    <m/>
    <m/>
    <m/>
    <m/>
    <m/>
  </r>
  <r>
    <x v="1"/>
    <x v="3"/>
    <x v="168"/>
    <x v="105"/>
    <n v="114"/>
    <x v="1"/>
    <x v="0"/>
    <n v="36"/>
    <m/>
    <n v="0.47"/>
    <x v="0"/>
    <m/>
    <m/>
    <m/>
    <m/>
    <m/>
    <s v="N"/>
    <m/>
    <m/>
    <m/>
    <m/>
    <m/>
    <m/>
    <m/>
    <m/>
    <m/>
    <m/>
    <m/>
  </r>
  <r>
    <x v="1"/>
    <x v="3"/>
    <x v="168"/>
    <x v="105"/>
    <n v="114"/>
    <x v="1"/>
    <x v="0"/>
    <n v="35"/>
    <m/>
    <n v="0.4"/>
    <x v="0"/>
    <m/>
    <m/>
    <m/>
    <m/>
    <m/>
    <s v="N"/>
    <m/>
    <m/>
    <m/>
    <m/>
    <m/>
    <m/>
    <m/>
    <m/>
    <m/>
    <m/>
    <m/>
  </r>
  <r>
    <x v="1"/>
    <x v="3"/>
    <x v="168"/>
    <x v="105"/>
    <n v="114"/>
    <x v="1"/>
    <x v="0"/>
    <n v="33"/>
    <m/>
    <n v="0.31"/>
    <x v="0"/>
    <m/>
    <m/>
    <m/>
    <m/>
    <m/>
    <s v="N"/>
    <m/>
    <m/>
    <m/>
    <m/>
    <m/>
    <m/>
    <m/>
    <m/>
    <m/>
    <m/>
    <m/>
  </r>
  <r>
    <x v="1"/>
    <x v="3"/>
    <x v="168"/>
    <x v="105"/>
    <n v="114"/>
    <x v="1"/>
    <x v="0"/>
    <n v="35"/>
    <m/>
    <n v="0.47"/>
    <x v="0"/>
    <m/>
    <m/>
    <m/>
    <m/>
    <m/>
    <s v="N"/>
    <m/>
    <m/>
    <m/>
    <m/>
    <m/>
    <m/>
    <m/>
    <m/>
    <m/>
    <m/>
    <m/>
  </r>
  <r>
    <x v="1"/>
    <x v="3"/>
    <x v="168"/>
    <x v="105"/>
    <n v="114"/>
    <x v="1"/>
    <x v="0"/>
    <n v="35"/>
    <m/>
    <n v="0.37"/>
    <x v="0"/>
    <m/>
    <m/>
    <m/>
    <m/>
    <m/>
    <s v="N"/>
    <m/>
    <m/>
    <m/>
    <m/>
    <m/>
    <m/>
    <m/>
    <m/>
    <m/>
    <m/>
    <m/>
  </r>
  <r>
    <x v="1"/>
    <x v="3"/>
    <x v="168"/>
    <x v="105"/>
    <n v="114"/>
    <x v="1"/>
    <x v="0"/>
    <n v="35"/>
    <m/>
    <n v="0.44"/>
    <x v="0"/>
    <m/>
    <m/>
    <m/>
    <m/>
    <m/>
    <s v="N"/>
    <m/>
    <m/>
    <m/>
    <m/>
    <m/>
    <m/>
    <m/>
    <m/>
    <m/>
    <m/>
    <m/>
  </r>
  <r>
    <x v="1"/>
    <x v="3"/>
    <x v="168"/>
    <x v="105"/>
    <n v="114"/>
    <x v="1"/>
    <x v="0"/>
    <n v="34"/>
    <m/>
    <n v="0.34"/>
    <x v="0"/>
    <m/>
    <m/>
    <m/>
    <m/>
    <m/>
    <s v="N"/>
    <m/>
    <m/>
    <m/>
    <m/>
    <m/>
    <m/>
    <m/>
    <m/>
    <m/>
    <m/>
    <m/>
  </r>
  <r>
    <x v="1"/>
    <x v="3"/>
    <x v="168"/>
    <x v="105"/>
    <n v="114"/>
    <x v="1"/>
    <x v="0"/>
    <n v="35"/>
    <m/>
    <n v="0.34"/>
    <x v="0"/>
    <m/>
    <m/>
    <m/>
    <m/>
    <m/>
    <s v="N"/>
    <m/>
    <m/>
    <m/>
    <m/>
    <m/>
    <m/>
    <m/>
    <m/>
    <m/>
    <m/>
    <m/>
  </r>
  <r>
    <x v="1"/>
    <x v="3"/>
    <x v="168"/>
    <x v="105"/>
    <n v="114"/>
    <x v="1"/>
    <x v="0"/>
    <n v="35"/>
    <m/>
    <n v="0.39"/>
    <x v="0"/>
    <m/>
    <m/>
    <m/>
    <m/>
    <m/>
    <s v="N"/>
    <m/>
    <m/>
    <m/>
    <m/>
    <m/>
    <m/>
    <m/>
    <m/>
    <m/>
    <m/>
    <m/>
  </r>
  <r>
    <x v="1"/>
    <x v="3"/>
    <x v="168"/>
    <x v="105"/>
    <n v="114"/>
    <x v="1"/>
    <x v="0"/>
    <n v="38"/>
    <m/>
    <n v="0.43"/>
    <x v="0"/>
    <m/>
    <m/>
    <m/>
    <m/>
    <m/>
    <s v="N"/>
    <m/>
    <m/>
    <m/>
    <m/>
    <m/>
    <m/>
    <m/>
    <m/>
    <m/>
    <m/>
    <m/>
  </r>
  <r>
    <x v="1"/>
    <x v="3"/>
    <x v="168"/>
    <x v="105"/>
    <n v="114"/>
    <x v="1"/>
    <x v="0"/>
    <n v="36"/>
    <m/>
    <n v="0.43"/>
    <x v="0"/>
    <m/>
    <m/>
    <m/>
    <m/>
    <m/>
    <s v="N"/>
    <m/>
    <m/>
    <m/>
    <m/>
    <m/>
    <m/>
    <m/>
    <m/>
    <m/>
    <m/>
    <m/>
  </r>
  <r>
    <x v="1"/>
    <x v="3"/>
    <x v="168"/>
    <x v="105"/>
    <n v="114"/>
    <x v="1"/>
    <x v="0"/>
    <n v="31"/>
    <m/>
    <n v="0.23"/>
    <x v="0"/>
    <m/>
    <m/>
    <m/>
    <m/>
    <m/>
    <s v="N"/>
    <m/>
    <m/>
    <m/>
    <m/>
    <m/>
    <m/>
    <m/>
    <m/>
    <m/>
    <m/>
    <m/>
  </r>
  <r>
    <x v="1"/>
    <x v="3"/>
    <x v="168"/>
    <x v="105"/>
    <n v="114"/>
    <x v="1"/>
    <x v="0"/>
    <n v="35"/>
    <m/>
    <n v="0.38"/>
    <x v="0"/>
    <m/>
    <m/>
    <m/>
    <m/>
    <m/>
    <s v="N"/>
    <m/>
    <m/>
    <m/>
    <m/>
    <m/>
    <m/>
    <m/>
    <m/>
    <m/>
    <m/>
    <m/>
  </r>
  <r>
    <x v="1"/>
    <x v="3"/>
    <x v="168"/>
    <x v="105"/>
    <n v="114"/>
    <x v="1"/>
    <x v="0"/>
    <n v="34"/>
    <m/>
    <n v="0.33"/>
    <x v="0"/>
    <m/>
    <m/>
    <m/>
    <m/>
    <m/>
    <s v="N"/>
    <m/>
    <m/>
    <m/>
    <m/>
    <m/>
    <m/>
    <m/>
    <m/>
    <m/>
    <m/>
    <m/>
  </r>
  <r>
    <x v="1"/>
    <x v="3"/>
    <x v="168"/>
    <x v="105"/>
    <n v="114"/>
    <x v="1"/>
    <x v="0"/>
    <n v="34"/>
    <m/>
    <n v="0.38"/>
    <x v="0"/>
    <m/>
    <m/>
    <m/>
    <m/>
    <m/>
    <s v="N"/>
    <m/>
    <m/>
    <m/>
    <m/>
    <m/>
    <m/>
    <m/>
    <m/>
    <m/>
    <m/>
    <m/>
  </r>
  <r>
    <x v="1"/>
    <x v="3"/>
    <x v="168"/>
    <x v="105"/>
    <n v="114"/>
    <x v="1"/>
    <x v="0"/>
    <n v="34"/>
    <m/>
    <n v="0.35"/>
    <x v="0"/>
    <m/>
    <m/>
    <m/>
    <m/>
    <m/>
    <s v="N"/>
    <m/>
    <m/>
    <m/>
    <m/>
    <m/>
    <m/>
    <m/>
    <m/>
    <m/>
    <m/>
    <m/>
  </r>
  <r>
    <x v="1"/>
    <x v="3"/>
    <x v="168"/>
    <x v="105"/>
    <n v="114"/>
    <x v="1"/>
    <x v="0"/>
    <n v="37"/>
    <m/>
    <n v="0.36"/>
    <x v="0"/>
    <m/>
    <m/>
    <m/>
    <m/>
    <m/>
    <s v="N"/>
    <m/>
    <m/>
    <m/>
    <m/>
    <m/>
    <m/>
    <m/>
    <m/>
    <m/>
    <m/>
    <m/>
  </r>
  <r>
    <x v="1"/>
    <x v="3"/>
    <x v="168"/>
    <x v="105"/>
    <n v="114"/>
    <x v="1"/>
    <x v="0"/>
    <n v="38"/>
    <m/>
    <n v="0.48"/>
    <x v="0"/>
    <m/>
    <m/>
    <m/>
    <m/>
    <m/>
    <s v="N"/>
    <m/>
    <m/>
    <m/>
    <m/>
    <m/>
    <m/>
    <m/>
    <m/>
    <m/>
    <m/>
    <m/>
  </r>
  <r>
    <x v="1"/>
    <x v="3"/>
    <x v="168"/>
    <x v="105"/>
    <n v="114"/>
    <x v="1"/>
    <x v="0"/>
    <n v="33"/>
    <m/>
    <n v="0.4"/>
    <x v="0"/>
    <m/>
    <m/>
    <m/>
    <m/>
    <m/>
    <s v="N"/>
    <m/>
    <m/>
    <m/>
    <m/>
    <m/>
    <m/>
    <m/>
    <m/>
    <m/>
    <m/>
    <m/>
  </r>
  <r>
    <x v="1"/>
    <x v="3"/>
    <x v="168"/>
    <x v="105"/>
    <n v="114"/>
    <x v="1"/>
    <x v="0"/>
    <n v="37"/>
    <m/>
    <n v="0.45"/>
    <x v="0"/>
    <m/>
    <m/>
    <m/>
    <m/>
    <m/>
    <s v="N"/>
    <m/>
    <m/>
    <m/>
    <m/>
    <m/>
    <m/>
    <m/>
    <m/>
    <m/>
    <m/>
    <m/>
  </r>
  <r>
    <x v="1"/>
    <x v="3"/>
    <x v="168"/>
    <x v="105"/>
    <n v="114"/>
    <x v="1"/>
    <x v="0"/>
    <n v="34"/>
    <m/>
    <n v="0.32"/>
    <x v="0"/>
    <m/>
    <m/>
    <m/>
    <m/>
    <m/>
    <s v="N"/>
    <m/>
    <m/>
    <m/>
    <m/>
    <m/>
    <m/>
    <m/>
    <m/>
    <m/>
    <m/>
    <m/>
  </r>
  <r>
    <x v="1"/>
    <x v="3"/>
    <x v="168"/>
    <x v="105"/>
    <n v="114"/>
    <x v="1"/>
    <x v="0"/>
    <n v="36"/>
    <m/>
    <n v="0.41"/>
    <x v="0"/>
    <m/>
    <m/>
    <m/>
    <m/>
    <m/>
    <s v="N"/>
    <m/>
    <m/>
    <m/>
    <m/>
    <m/>
    <m/>
    <m/>
    <m/>
    <m/>
    <m/>
    <m/>
  </r>
  <r>
    <x v="1"/>
    <x v="3"/>
    <x v="168"/>
    <x v="105"/>
    <n v="114"/>
    <x v="1"/>
    <x v="0"/>
    <n v="33"/>
    <m/>
    <n v="0.34"/>
    <x v="0"/>
    <m/>
    <m/>
    <m/>
    <m/>
    <m/>
    <s v="N"/>
    <m/>
    <m/>
    <m/>
    <m/>
    <m/>
    <m/>
    <m/>
    <m/>
    <m/>
    <m/>
    <m/>
  </r>
  <r>
    <x v="1"/>
    <x v="3"/>
    <x v="168"/>
    <x v="105"/>
    <n v="114"/>
    <x v="1"/>
    <x v="0"/>
    <n v="34"/>
    <m/>
    <n v="0.36"/>
    <x v="0"/>
    <m/>
    <m/>
    <m/>
    <m/>
    <m/>
    <s v="N"/>
    <m/>
    <m/>
    <m/>
    <m/>
    <m/>
    <m/>
    <m/>
    <m/>
    <m/>
    <m/>
    <m/>
  </r>
  <r>
    <x v="1"/>
    <x v="3"/>
    <x v="168"/>
    <x v="105"/>
    <n v="114"/>
    <x v="1"/>
    <x v="0"/>
    <n v="34"/>
    <m/>
    <n v="0.31"/>
    <x v="0"/>
    <m/>
    <m/>
    <m/>
    <m/>
    <m/>
    <s v="N"/>
    <m/>
    <m/>
    <m/>
    <m/>
    <m/>
    <m/>
    <m/>
    <m/>
    <m/>
    <m/>
    <m/>
  </r>
  <r>
    <x v="1"/>
    <x v="3"/>
    <x v="168"/>
    <x v="105"/>
    <n v="114"/>
    <x v="1"/>
    <x v="1"/>
    <n v="91"/>
    <m/>
    <n v="8.7100000000000009"/>
    <x v="0"/>
    <m/>
    <m/>
    <m/>
    <m/>
    <m/>
    <s v="N"/>
    <m/>
    <m/>
    <m/>
    <m/>
    <m/>
    <m/>
    <m/>
    <m/>
    <m/>
    <m/>
    <m/>
  </r>
  <r>
    <x v="1"/>
    <x v="3"/>
    <x v="168"/>
    <x v="105"/>
    <n v="114"/>
    <x v="1"/>
    <x v="1"/>
    <n v="104"/>
    <m/>
    <n v="11.47"/>
    <x v="0"/>
    <m/>
    <m/>
    <m/>
    <m/>
    <m/>
    <s v="N"/>
    <m/>
    <m/>
    <m/>
    <m/>
    <m/>
    <m/>
    <m/>
    <m/>
    <m/>
    <m/>
    <m/>
  </r>
  <r>
    <x v="1"/>
    <x v="3"/>
    <x v="168"/>
    <x v="105"/>
    <n v="114"/>
    <x v="0"/>
    <x v="0"/>
    <n v="35"/>
    <m/>
    <n v="0.33"/>
    <x v="0"/>
    <m/>
    <m/>
    <m/>
    <m/>
    <m/>
    <s v="N"/>
    <m/>
    <m/>
    <m/>
    <m/>
    <m/>
    <m/>
    <m/>
    <m/>
    <m/>
    <m/>
    <m/>
  </r>
  <r>
    <x v="1"/>
    <x v="3"/>
    <x v="168"/>
    <x v="105"/>
    <n v="114"/>
    <x v="0"/>
    <x v="0"/>
    <n v="37"/>
    <m/>
    <n v="0.4"/>
    <x v="0"/>
    <m/>
    <m/>
    <m/>
    <m/>
    <m/>
    <s v="N"/>
    <m/>
    <m/>
    <m/>
    <m/>
    <m/>
    <m/>
    <m/>
    <m/>
    <m/>
    <m/>
    <m/>
  </r>
  <r>
    <x v="1"/>
    <x v="3"/>
    <x v="168"/>
    <x v="105"/>
    <n v="114"/>
    <x v="0"/>
    <x v="0"/>
    <n v="33"/>
    <m/>
    <n v="0.35"/>
    <x v="0"/>
    <m/>
    <m/>
    <m/>
    <m/>
    <m/>
    <s v="N"/>
    <m/>
    <m/>
    <m/>
    <m/>
    <m/>
    <m/>
    <m/>
    <m/>
    <m/>
    <m/>
    <m/>
  </r>
  <r>
    <x v="1"/>
    <x v="3"/>
    <x v="168"/>
    <x v="105"/>
    <n v="114"/>
    <x v="0"/>
    <x v="0"/>
    <n v="35"/>
    <m/>
    <n v="0.34"/>
    <x v="0"/>
    <m/>
    <m/>
    <m/>
    <m/>
    <m/>
    <s v="N"/>
    <m/>
    <m/>
    <m/>
    <m/>
    <m/>
    <m/>
    <m/>
    <m/>
    <m/>
    <m/>
    <m/>
  </r>
  <r>
    <x v="1"/>
    <x v="3"/>
    <x v="168"/>
    <x v="105"/>
    <n v="114"/>
    <x v="0"/>
    <x v="0"/>
    <n v="34"/>
    <m/>
    <n v="0.33"/>
    <x v="0"/>
    <m/>
    <m/>
    <m/>
    <m/>
    <m/>
    <s v="N"/>
    <m/>
    <m/>
    <m/>
    <m/>
    <m/>
    <m/>
    <m/>
    <m/>
    <m/>
    <m/>
    <m/>
  </r>
  <r>
    <x v="1"/>
    <x v="3"/>
    <x v="168"/>
    <x v="105"/>
    <n v="114"/>
    <x v="0"/>
    <x v="0"/>
    <n v="35"/>
    <m/>
    <n v="0.34"/>
    <x v="0"/>
    <m/>
    <m/>
    <m/>
    <m/>
    <m/>
    <s v="N"/>
    <m/>
    <m/>
    <m/>
    <m/>
    <m/>
    <m/>
    <m/>
    <m/>
    <m/>
    <m/>
    <m/>
  </r>
  <r>
    <x v="1"/>
    <x v="3"/>
    <x v="168"/>
    <x v="105"/>
    <n v="114"/>
    <x v="0"/>
    <x v="0"/>
    <n v="39"/>
    <m/>
    <n v="0.43"/>
    <x v="0"/>
    <m/>
    <m/>
    <m/>
    <m/>
    <m/>
    <s v="N"/>
    <m/>
    <m/>
    <m/>
    <m/>
    <m/>
    <m/>
    <m/>
    <m/>
    <m/>
    <m/>
    <m/>
  </r>
  <r>
    <x v="1"/>
    <x v="3"/>
    <x v="168"/>
    <x v="105"/>
    <n v="114"/>
    <x v="0"/>
    <x v="0"/>
    <n v="38"/>
    <m/>
    <n v="0.38"/>
    <x v="0"/>
    <m/>
    <m/>
    <m/>
    <m/>
    <m/>
    <s v="N"/>
    <m/>
    <m/>
    <m/>
    <m/>
    <m/>
    <m/>
    <m/>
    <m/>
    <m/>
    <m/>
    <m/>
  </r>
  <r>
    <x v="1"/>
    <x v="3"/>
    <x v="168"/>
    <x v="105"/>
    <n v="114"/>
    <x v="0"/>
    <x v="0"/>
    <n v="34"/>
    <m/>
    <n v="0.48"/>
    <x v="0"/>
    <m/>
    <m/>
    <m/>
    <m/>
    <m/>
    <s v="N"/>
    <m/>
    <m/>
    <m/>
    <m/>
    <m/>
    <m/>
    <m/>
    <m/>
    <m/>
    <m/>
    <m/>
  </r>
  <r>
    <x v="1"/>
    <x v="3"/>
    <x v="168"/>
    <x v="105"/>
    <n v="114"/>
    <x v="0"/>
    <x v="0"/>
    <n v="39"/>
    <m/>
    <n v="0.38"/>
    <x v="0"/>
    <m/>
    <m/>
    <m/>
    <m/>
    <m/>
    <s v="N"/>
    <m/>
    <m/>
    <m/>
    <m/>
    <m/>
    <m/>
    <m/>
    <m/>
    <m/>
    <m/>
    <m/>
  </r>
  <r>
    <x v="1"/>
    <x v="3"/>
    <x v="168"/>
    <x v="105"/>
    <n v="114"/>
    <x v="0"/>
    <x v="0"/>
    <n v="38"/>
    <m/>
    <n v="0.33"/>
    <x v="0"/>
    <m/>
    <m/>
    <m/>
    <m/>
    <m/>
    <s v="N"/>
    <m/>
    <m/>
    <m/>
    <m/>
    <m/>
    <m/>
    <m/>
    <m/>
    <m/>
    <m/>
    <m/>
  </r>
  <r>
    <x v="1"/>
    <x v="3"/>
    <x v="168"/>
    <x v="105"/>
    <n v="114"/>
    <x v="0"/>
    <x v="0"/>
    <n v="37"/>
    <m/>
    <n v="0.38"/>
    <x v="0"/>
    <m/>
    <m/>
    <m/>
    <m/>
    <m/>
    <s v="N"/>
    <m/>
    <m/>
    <m/>
    <m/>
    <m/>
    <m/>
    <m/>
    <m/>
    <m/>
    <m/>
    <m/>
  </r>
  <r>
    <x v="1"/>
    <x v="3"/>
    <x v="168"/>
    <x v="105"/>
    <n v="114"/>
    <x v="0"/>
    <x v="0"/>
    <n v="38"/>
    <m/>
    <n v="0.43"/>
    <x v="0"/>
    <m/>
    <m/>
    <m/>
    <m/>
    <m/>
    <s v="N"/>
    <m/>
    <m/>
    <m/>
    <m/>
    <m/>
    <m/>
    <m/>
    <m/>
    <m/>
    <m/>
    <m/>
  </r>
  <r>
    <x v="1"/>
    <x v="3"/>
    <x v="168"/>
    <x v="105"/>
    <n v="114"/>
    <x v="0"/>
    <x v="0"/>
    <n v="36"/>
    <m/>
    <n v="0.37"/>
    <x v="0"/>
    <m/>
    <m/>
    <m/>
    <m/>
    <m/>
    <s v="N"/>
    <m/>
    <m/>
    <m/>
    <m/>
    <m/>
    <m/>
    <m/>
    <m/>
    <m/>
    <m/>
    <m/>
  </r>
  <r>
    <x v="1"/>
    <x v="3"/>
    <x v="169"/>
    <x v="106"/>
    <n v="115"/>
    <x v="1"/>
    <x v="0"/>
    <n v="34"/>
    <m/>
    <n v="0.38"/>
    <x v="0"/>
    <m/>
    <m/>
    <m/>
    <m/>
    <m/>
    <s v="N"/>
    <m/>
    <m/>
    <m/>
    <m/>
    <m/>
    <m/>
    <m/>
    <m/>
    <m/>
    <m/>
    <m/>
  </r>
  <r>
    <x v="1"/>
    <x v="3"/>
    <x v="169"/>
    <x v="106"/>
    <n v="115"/>
    <x v="1"/>
    <x v="0"/>
    <n v="45"/>
    <m/>
    <n v="0.42"/>
    <x v="0"/>
    <m/>
    <m/>
    <m/>
    <m/>
    <m/>
    <s v="N"/>
    <m/>
    <m/>
    <m/>
    <m/>
    <m/>
    <m/>
    <m/>
    <m/>
    <m/>
    <m/>
    <m/>
  </r>
  <r>
    <x v="1"/>
    <x v="3"/>
    <x v="169"/>
    <x v="106"/>
    <n v="115"/>
    <x v="1"/>
    <x v="0"/>
    <n v="38"/>
    <m/>
    <n v="0.41"/>
    <x v="0"/>
    <m/>
    <m/>
    <m/>
    <m/>
    <m/>
    <s v="N"/>
    <m/>
    <m/>
    <m/>
    <m/>
    <m/>
    <m/>
    <m/>
    <m/>
    <m/>
    <m/>
    <m/>
  </r>
  <r>
    <x v="1"/>
    <x v="3"/>
    <x v="169"/>
    <x v="106"/>
    <n v="115"/>
    <x v="1"/>
    <x v="0"/>
    <n v="35"/>
    <m/>
    <n v="0.39"/>
    <x v="0"/>
    <m/>
    <m/>
    <m/>
    <m/>
    <m/>
    <s v="N"/>
    <m/>
    <m/>
    <m/>
    <m/>
    <m/>
    <m/>
    <m/>
    <m/>
    <m/>
    <m/>
    <m/>
  </r>
  <r>
    <x v="1"/>
    <x v="3"/>
    <x v="169"/>
    <x v="106"/>
    <n v="115"/>
    <x v="1"/>
    <x v="0"/>
    <n v="34"/>
    <m/>
    <n v="0.47"/>
    <x v="0"/>
    <m/>
    <m/>
    <m/>
    <m/>
    <m/>
    <s v="N"/>
    <m/>
    <m/>
    <m/>
    <m/>
    <m/>
    <m/>
    <m/>
    <m/>
    <m/>
    <m/>
    <m/>
  </r>
  <r>
    <x v="1"/>
    <x v="3"/>
    <x v="169"/>
    <x v="106"/>
    <n v="115"/>
    <x v="1"/>
    <x v="0"/>
    <n v="34"/>
    <m/>
    <n v="0.39"/>
    <x v="0"/>
    <m/>
    <m/>
    <m/>
    <m/>
    <m/>
    <s v="N"/>
    <m/>
    <m/>
    <m/>
    <m/>
    <m/>
    <m/>
    <m/>
    <m/>
    <m/>
    <m/>
    <m/>
  </r>
  <r>
    <x v="1"/>
    <x v="3"/>
    <x v="169"/>
    <x v="106"/>
    <n v="115"/>
    <x v="1"/>
    <x v="0"/>
    <n v="35"/>
    <m/>
    <n v="0.4"/>
    <x v="0"/>
    <m/>
    <m/>
    <m/>
    <m/>
    <m/>
    <s v="N"/>
    <m/>
    <m/>
    <m/>
    <m/>
    <m/>
    <m/>
    <m/>
    <m/>
    <m/>
    <m/>
    <m/>
  </r>
  <r>
    <x v="1"/>
    <x v="3"/>
    <x v="169"/>
    <x v="106"/>
    <n v="115"/>
    <x v="1"/>
    <x v="0"/>
    <n v="34"/>
    <m/>
    <n v="0.4"/>
    <x v="0"/>
    <m/>
    <m/>
    <m/>
    <m/>
    <m/>
    <s v="N"/>
    <m/>
    <m/>
    <m/>
    <m/>
    <m/>
    <m/>
    <m/>
    <m/>
    <m/>
    <m/>
    <m/>
  </r>
  <r>
    <x v="1"/>
    <x v="3"/>
    <x v="169"/>
    <x v="106"/>
    <n v="115"/>
    <x v="1"/>
    <x v="0"/>
    <n v="35"/>
    <m/>
    <n v="0.41"/>
    <x v="0"/>
    <m/>
    <m/>
    <m/>
    <m/>
    <m/>
    <s v="N"/>
    <m/>
    <m/>
    <m/>
    <m/>
    <m/>
    <m/>
    <m/>
    <m/>
    <m/>
    <m/>
    <m/>
  </r>
  <r>
    <x v="1"/>
    <x v="3"/>
    <x v="169"/>
    <x v="106"/>
    <n v="115"/>
    <x v="1"/>
    <x v="0"/>
    <n v="35"/>
    <m/>
    <n v="0.4"/>
    <x v="0"/>
    <m/>
    <m/>
    <m/>
    <m/>
    <m/>
    <s v="N"/>
    <m/>
    <m/>
    <m/>
    <m/>
    <m/>
    <m/>
    <m/>
    <m/>
    <m/>
    <m/>
    <m/>
  </r>
  <r>
    <x v="1"/>
    <x v="3"/>
    <x v="169"/>
    <x v="106"/>
    <n v="115"/>
    <x v="1"/>
    <x v="0"/>
    <n v="35"/>
    <m/>
    <n v="0.37"/>
    <x v="0"/>
    <m/>
    <m/>
    <m/>
    <m/>
    <m/>
    <s v="N"/>
    <m/>
    <m/>
    <m/>
    <m/>
    <m/>
    <m/>
    <m/>
    <m/>
    <m/>
    <m/>
    <m/>
  </r>
  <r>
    <x v="1"/>
    <x v="3"/>
    <x v="169"/>
    <x v="106"/>
    <n v="115"/>
    <x v="1"/>
    <x v="1"/>
    <n v="110"/>
    <m/>
    <n v="13.97"/>
    <x v="0"/>
    <m/>
    <m/>
    <m/>
    <m/>
    <m/>
    <s v="N"/>
    <m/>
    <m/>
    <m/>
    <m/>
    <m/>
    <m/>
    <m/>
    <m/>
    <m/>
    <m/>
    <m/>
  </r>
  <r>
    <x v="1"/>
    <x v="3"/>
    <x v="170"/>
    <x v="107"/>
    <n v="118"/>
    <x v="2"/>
    <x v="0"/>
    <n v="58"/>
    <m/>
    <n v="2.02"/>
    <x v="2"/>
    <m/>
    <m/>
    <m/>
    <m/>
    <m/>
    <s v="N"/>
    <m/>
    <m/>
    <m/>
    <m/>
    <m/>
    <m/>
    <m/>
    <m/>
    <m/>
    <m/>
    <m/>
  </r>
  <r>
    <x v="1"/>
    <x v="3"/>
    <x v="170"/>
    <x v="107"/>
    <n v="118"/>
    <x v="2"/>
    <x v="0"/>
    <n v="54"/>
    <m/>
    <n v="1.62"/>
    <x v="2"/>
    <m/>
    <m/>
    <m/>
    <m/>
    <m/>
    <s v="N"/>
    <m/>
    <m/>
    <m/>
    <m/>
    <m/>
    <m/>
    <m/>
    <m/>
    <m/>
    <m/>
    <m/>
  </r>
  <r>
    <x v="1"/>
    <x v="3"/>
    <x v="170"/>
    <x v="107"/>
    <n v="118"/>
    <x v="2"/>
    <x v="0"/>
    <n v="54"/>
    <m/>
    <n v="1.67"/>
    <x v="2"/>
    <m/>
    <m/>
    <m/>
    <m/>
    <m/>
    <s v="N"/>
    <m/>
    <m/>
    <m/>
    <m/>
    <m/>
    <m/>
    <m/>
    <m/>
    <m/>
    <m/>
    <m/>
  </r>
  <r>
    <x v="1"/>
    <x v="3"/>
    <x v="170"/>
    <x v="107"/>
    <n v="118"/>
    <x v="2"/>
    <x v="0"/>
    <n v="58"/>
    <m/>
    <n v="1.92"/>
    <x v="2"/>
    <m/>
    <m/>
    <m/>
    <m/>
    <m/>
    <s v="N"/>
    <m/>
    <m/>
    <m/>
    <m/>
    <m/>
    <m/>
    <m/>
    <m/>
    <m/>
    <m/>
    <m/>
  </r>
  <r>
    <x v="1"/>
    <x v="3"/>
    <x v="170"/>
    <x v="107"/>
    <n v="118"/>
    <x v="2"/>
    <x v="0"/>
    <n v="58"/>
    <m/>
    <n v="2.09"/>
    <x v="2"/>
    <m/>
    <m/>
    <m/>
    <m/>
    <m/>
    <s v="N"/>
    <m/>
    <m/>
    <m/>
    <m/>
    <m/>
    <m/>
    <m/>
    <m/>
    <m/>
    <m/>
    <m/>
  </r>
  <r>
    <x v="1"/>
    <x v="3"/>
    <x v="170"/>
    <x v="107"/>
    <n v="118"/>
    <x v="2"/>
    <x v="0"/>
    <n v="60"/>
    <m/>
    <n v="2.35"/>
    <x v="2"/>
    <m/>
    <m/>
    <m/>
    <m/>
    <m/>
    <s v="N"/>
    <m/>
    <m/>
    <m/>
    <m/>
    <m/>
    <m/>
    <m/>
    <m/>
    <m/>
    <m/>
    <m/>
  </r>
  <r>
    <x v="1"/>
    <x v="3"/>
    <x v="170"/>
    <x v="107"/>
    <n v="118"/>
    <x v="2"/>
    <x v="0"/>
    <n v="58"/>
    <m/>
    <n v="2.35"/>
    <x v="2"/>
    <m/>
    <m/>
    <m/>
    <m/>
    <m/>
    <s v="N"/>
    <m/>
    <m/>
    <m/>
    <m/>
    <m/>
    <m/>
    <m/>
    <m/>
    <m/>
    <m/>
    <m/>
  </r>
  <r>
    <x v="1"/>
    <x v="3"/>
    <x v="170"/>
    <x v="107"/>
    <n v="118"/>
    <x v="2"/>
    <x v="0"/>
    <n v="62"/>
    <m/>
    <n v="2.5299999999999998"/>
    <x v="2"/>
    <m/>
    <m/>
    <m/>
    <m/>
    <m/>
    <s v="N"/>
    <m/>
    <m/>
    <m/>
    <m/>
    <m/>
    <m/>
    <m/>
    <m/>
    <m/>
    <m/>
    <m/>
  </r>
  <r>
    <x v="1"/>
    <x v="3"/>
    <x v="170"/>
    <x v="107"/>
    <n v="118"/>
    <x v="2"/>
    <x v="0"/>
    <n v="60"/>
    <m/>
    <n v="2.37"/>
    <x v="2"/>
    <m/>
    <m/>
    <m/>
    <m/>
    <m/>
    <s v="N"/>
    <m/>
    <m/>
    <m/>
    <m/>
    <m/>
    <m/>
    <m/>
    <m/>
    <m/>
    <m/>
    <m/>
  </r>
  <r>
    <x v="1"/>
    <x v="3"/>
    <x v="170"/>
    <x v="107"/>
    <n v="118"/>
    <x v="2"/>
    <x v="0"/>
    <n v="60"/>
    <m/>
    <n v="2.41"/>
    <x v="2"/>
    <m/>
    <m/>
    <m/>
    <m/>
    <m/>
    <s v="N"/>
    <m/>
    <m/>
    <m/>
    <m/>
    <m/>
    <m/>
    <m/>
    <m/>
    <m/>
    <m/>
    <m/>
  </r>
  <r>
    <x v="1"/>
    <x v="3"/>
    <x v="170"/>
    <x v="107"/>
    <n v="118"/>
    <x v="2"/>
    <x v="0"/>
    <n v="57"/>
    <m/>
    <n v="2.15"/>
    <x v="2"/>
    <m/>
    <m/>
    <m/>
    <m/>
    <m/>
    <s v="N"/>
    <m/>
    <m/>
    <m/>
    <m/>
    <m/>
    <m/>
    <m/>
    <m/>
    <m/>
    <m/>
    <m/>
  </r>
  <r>
    <x v="1"/>
    <x v="3"/>
    <x v="170"/>
    <x v="107"/>
    <n v="118"/>
    <x v="2"/>
    <x v="0"/>
    <n v="56"/>
    <m/>
    <n v="2.06"/>
    <x v="2"/>
    <m/>
    <m/>
    <m/>
    <m/>
    <m/>
    <s v="N"/>
    <m/>
    <m/>
    <m/>
    <m/>
    <m/>
    <m/>
    <m/>
    <m/>
    <m/>
    <m/>
    <m/>
  </r>
  <r>
    <x v="1"/>
    <x v="3"/>
    <x v="170"/>
    <x v="107"/>
    <n v="118"/>
    <x v="2"/>
    <x v="0"/>
    <n v="56"/>
    <m/>
    <n v="2.04"/>
    <x v="2"/>
    <m/>
    <m/>
    <m/>
    <m/>
    <m/>
    <s v="N"/>
    <m/>
    <m/>
    <m/>
    <m/>
    <m/>
    <m/>
    <m/>
    <m/>
    <m/>
    <m/>
    <m/>
  </r>
  <r>
    <x v="1"/>
    <x v="3"/>
    <x v="170"/>
    <x v="107"/>
    <n v="118"/>
    <x v="2"/>
    <x v="0"/>
    <n v="59"/>
    <m/>
    <n v="2.4300000000000002"/>
    <x v="2"/>
    <m/>
    <m/>
    <m/>
    <m/>
    <m/>
    <s v="N"/>
    <m/>
    <m/>
    <m/>
    <m/>
    <m/>
    <m/>
    <m/>
    <m/>
    <m/>
    <m/>
    <m/>
  </r>
  <r>
    <x v="1"/>
    <x v="3"/>
    <x v="170"/>
    <x v="107"/>
    <n v="118"/>
    <x v="2"/>
    <x v="0"/>
    <n v="57"/>
    <m/>
    <n v="2.0699999999999998"/>
    <x v="2"/>
    <m/>
    <m/>
    <m/>
    <m/>
    <m/>
    <s v="N"/>
    <m/>
    <m/>
    <m/>
    <m/>
    <m/>
    <m/>
    <m/>
    <m/>
    <m/>
    <m/>
    <m/>
  </r>
  <r>
    <x v="1"/>
    <x v="3"/>
    <x v="170"/>
    <x v="107"/>
    <n v="118"/>
    <x v="2"/>
    <x v="0"/>
    <n v="61"/>
    <m/>
    <n v="2.89"/>
    <x v="2"/>
    <m/>
    <m/>
    <m/>
    <m/>
    <m/>
    <s v="N"/>
    <m/>
    <m/>
    <m/>
    <m/>
    <m/>
    <m/>
    <m/>
    <m/>
    <m/>
    <m/>
    <m/>
  </r>
  <r>
    <x v="1"/>
    <x v="3"/>
    <x v="170"/>
    <x v="107"/>
    <n v="118"/>
    <x v="1"/>
    <x v="0"/>
    <n v="35"/>
    <m/>
    <n v="0.4"/>
    <x v="0"/>
    <m/>
    <m/>
    <m/>
    <m/>
    <m/>
    <s v="N"/>
    <m/>
    <m/>
    <m/>
    <m/>
    <m/>
    <m/>
    <m/>
    <m/>
    <m/>
    <m/>
    <m/>
  </r>
  <r>
    <x v="1"/>
    <x v="3"/>
    <x v="170"/>
    <x v="107"/>
    <n v="118"/>
    <x v="1"/>
    <x v="0"/>
    <n v="37"/>
    <m/>
    <n v="0.44"/>
    <x v="0"/>
    <m/>
    <m/>
    <m/>
    <m/>
    <m/>
    <s v="N"/>
    <m/>
    <m/>
    <m/>
    <m/>
    <m/>
    <m/>
    <m/>
    <m/>
    <m/>
    <m/>
    <m/>
  </r>
  <r>
    <x v="1"/>
    <x v="3"/>
    <x v="170"/>
    <x v="107"/>
    <n v="118"/>
    <x v="1"/>
    <x v="0"/>
    <n v="35"/>
    <m/>
    <n v="0.4"/>
    <x v="0"/>
    <m/>
    <m/>
    <m/>
    <m/>
    <m/>
    <s v="N"/>
    <m/>
    <m/>
    <m/>
    <m/>
    <m/>
    <m/>
    <m/>
    <m/>
    <m/>
    <m/>
    <m/>
  </r>
  <r>
    <x v="1"/>
    <x v="3"/>
    <x v="170"/>
    <x v="107"/>
    <n v="118"/>
    <x v="1"/>
    <x v="0"/>
    <n v="35"/>
    <m/>
    <n v="0.56000000000000005"/>
    <x v="0"/>
    <m/>
    <m/>
    <m/>
    <m/>
    <m/>
    <s v="N"/>
    <m/>
    <m/>
    <m/>
    <m/>
    <m/>
    <m/>
    <m/>
    <m/>
    <m/>
    <m/>
    <m/>
  </r>
  <r>
    <x v="1"/>
    <x v="3"/>
    <x v="170"/>
    <x v="107"/>
    <n v="118"/>
    <x v="1"/>
    <x v="0"/>
    <n v="31"/>
    <m/>
    <n v="0.26"/>
    <x v="0"/>
    <m/>
    <m/>
    <m/>
    <m/>
    <m/>
    <s v="N"/>
    <m/>
    <m/>
    <m/>
    <m/>
    <m/>
    <m/>
    <m/>
    <m/>
    <m/>
    <m/>
    <m/>
  </r>
  <r>
    <x v="1"/>
    <x v="3"/>
    <x v="170"/>
    <x v="107"/>
    <n v="118"/>
    <x v="1"/>
    <x v="0"/>
    <n v="32"/>
    <m/>
    <n v="0.31"/>
    <x v="0"/>
    <m/>
    <m/>
    <m/>
    <m/>
    <m/>
    <s v="N"/>
    <m/>
    <m/>
    <m/>
    <m/>
    <m/>
    <m/>
    <m/>
    <m/>
    <m/>
    <m/>
    <m/>
  </r>
  <r>
    <x v="1"/>
    <x v="3"/>
    <x v="170"/>
    <x v="107"/>
    <n v="118"/>
    <x v="1"/>
    <x v="0"/>
    <n v="35"/>
    <m/>
    <n v="0.44"/>
    <x v="0"/>
    <m/>
    <m/>
    <m/>
    <m/>
    <m/>
    <s v="N"/>
    <m/>
    <m/>
    <m/>
    <m/>
    <m/>
    <m/>
    <m/>
    <m/>
    <m/>
    <m/>
    <m/>
  </r>
  <r>
    <x v="1"/>
    <x v="3"/>
    <x v="170"/>
    <x v="107"/>
    <n v="118"/>
    <x v="1"/>
    <x v="0"/>
    <n v="34"/>
    <m/>
    <n v="0.33"/>
    <x v="0"/>
    <m/>
    <m/>
    <m/>
    <m/>
    <m/>
    <s v="N"/>
    <m/>
    <m/>
    <m/>
    <m/>
    <m/>
    <m/>
    <m/>
    <m/>
    <m/>
    <m/>
    <m/>
  </r>
  <r>
    <x v="1"/>
    <x v="3"/>
    <x v="170"/>
    <x v="107"/>
    <n v="118"/>
    <x v="1"/>
    <x v="0"/>
    <n v="34"/>
    <m/>
    <n v="0.31"/>
    <x v="0"/>
    <m/>
    <m/>
    <m/>
    <m/>
    <m/>
    <s v="N"/>
    <m/>
    <m/>
    <m/>
    <m/>
    <m/>
    <m/>
    <m/>
    <m/>
    <m/>
    <m/>
    <m/>
  </r>
  <r>
    <x v="1"/>
    <x v="3"/>
    <x v="171"/>
    <x v="108"/>
    <n v="119"/>
    <x v="2"/>
    <x v="0"/>
    <n v="61"/>
    <m/>
    <n v="2.42"/>
    <x v="2"/>
    <m/>
    <m/>
    <m/>
    <m/>
    <m/>
    <s v="N"/>
    <m/>
    <m/>
    <m/>
    <m/>
    <m/>
    <m/>
    <m/>
    <m/>
    <m/>
    <m/>
    <m/>
  </r>
  <r>
    <x v="1"/>
    <x v="3"/>
    <x v="171"/>
    <x v="108"/>
    <n v="119"/>
    <x v="2"/>
    <x v="0"/>
    <n v="55"/>
    <m/>
    <n v="1.79"/>
    <x v="2"/>
    <m/>
    <m/>
    <m/>
    <m/>
    <m/>
    <s v="N"/>
    <m/>
    <m/>
    <m/>
    <m/>
    <m/>
    <m/>
    <m/>
    <m/>
    <m/>
    <m/>
    <m/>
  </r>
  <r>
    <x v="1"/>
    <x v="3"/>
    <x v="171"/>
    <x v="108"/>
    <n v="119"/>
    <x v="2"/>
    <x v="0"/>
    <n v="63"/>
    <m/>
    <n v="3.15"/>
    <x v="2"/>
    <m/>
    <m/>
    <m/>
    <m/>
    <m/>
    <s v="N"/>
    <m/>
    <m/>
    <m/>
    <m/>
    <m/>
    <m/>
    <m/>
    <m/>
    <m/>
    <m/>
    <m/>
  </r>
  <r>
    <x v="1"/>
    <x v="3"/>
    <x v="171"/>
    <x v="108"/>
    <n v="119"/>
    <x v="2"/>
    <x v="0"/>
    <n v="60"/>
    <m/>
    <n v="2.3199999999999998"/>
    <x v="2"/>
    <m/>
    <m/>
    <m/>
    <m/>
    <m/>
    <s v="N"/>
    <m/>
    <m/>
    <m/>
    <m/>
    <m/>
    <m/>
    <m/>
    <m/>
    <m/>
    <m/>
    <m/>
  </r>
  <r>
    <x v="1"/>
    <x v="3"/>
    <x v="171"/>
    <x v="108"/>
    <n v="119"/>
    <x v="2"/>
    <x v="0"/>
    <n v="57"/>
    <m/>
    <n v="2.0499999999999998"/>
    <x v="2"/>
    <m/>
    <m/>
    <m/>
    <m/>
    <m/>
    <s v="N"/>
    <m/>
    <m/>
    <m/>
    <m/>
    <m/>
    <m/>
    <m/>
    <m/>
    <m/>
    <m/>
    <m/>
  </r>
  <r>
    <x v="1"/>
    <x v="3"/>
    <x v="171"/>
    <x v="108"/>
    <n v="119"/>
    <x v="2"/>
    <x v="0"/>
    <n v="61"/>
    <m/>
    <n v="2.66"/>
    <x v="2"/>
    <m/>
    <m/>
    <m/>
    <m/>
    <m/>
    <s v="N"/>
    <m/>
    <m/>
    <m/>
    <m/>
    <m/>
    <m/>
    <m/>
    <m/>
    <m/>
    <m/>
    <m/>
  </r>
  <r>
    <x v="1"/>
    <x v="3"/>
    <x v="171"/>
    <x v="108"/>
    <n v="119"/>
    <x v="2"/>
    <x v="0"/>
    <n v="65"/>
    <m/>
    <n v="3.15"/>
    <x v="2"/>
    <m/>
    <m/>
    <m/>
    <m/>
    <m/>
    <s v="N"/>
    <m/>
    <m/>
    <m/>
    <m/>
    <m/>
    <m/>
    <m/>
    <m/>
    <m/>
    <m/>
    <m/>
  </r>
  <r>
    <x v="1"/>
    <x v="3"/>
    <x v="171"/>
    <x v="108"/>
    <n v="119"/>
    <x v="2"/>
    <x v="0"/>
    <n v="60"/>
    <m/>
    <n v="2.46"/>
    <x v="2"/>
    <m/>
    <m/>
    <m/>
    <m/>
    <m/>
    <s v="N"/>
    <m/>
    <m/>
    <m/>
    <m/>
    <m/>
    <m/>
    <m/>
    <m/>
    <m/>
    <m/>
    <m/>
  </r>
  <r>
    <x v="1"/>
    <x v="3"/>
    <x v="171"/>
    <x v="108"/>
    <n v="119"/>
    <x v="2"/>
    <x v="0"/>
    <n v="61"/>
    <m/>
    <n v="2.66"/>
    <x v="2"/>
    <m/>
    <m/>
    <m/>
    <m/>
    <m/>
    <s v="N"/>
    <m/>
    <m/>
    <m/>
    <m/>
    <m/>
    <m/>
    <m/>
    <m/>
    <m/>
    <m/>
    <m/>
  </r>
  <r>
    <x v="1"/>
    <x v="3"/>
    <x v="171"/>
    <x v="108"/>
    <n v="119"/>
    <x v="2"/>
    <x v="0"/>
    <n v="62"/>
    <m/>
    <n v="2.72"/>
    <x v="2"/>
    <m/>
    <m/>
    <m/>
    <m/>
    <m/>
    <s v="N"/>
    <m/>
    <m/>
    <m/>
    <m/>
    <m/>
    <m/>
    <m/>
    <m/>
    <m/>
    <m/>
    <m/>
  </r>
  <r>
    <x v="1"/>
    <x v="3"/>
    <x v="171"/>
    <x v="108"/>
    <n v="119"/>
    <x v="2"/>
    <x v="0"/>
    <n v="60"/>
    <m/>
    <n v="2.2200000000000002"/>
    <x v="2"/>
    <m/>
    <m/>
    <m/>
    <m/>
    <m/>
    <s v="N"/>
    <m/>
    <m/>
    <m/>
    <m/>
    <m/>
    <m/>
    <m/>
    <m/>
    <m/>
    <m/>
    <m/>
  </r>
  <r>
    <x v="1"/>
    <x v="3"/>
    <x v="171"/>
    <x v="108"/>
    <n v="119"/>
    <x v="2"/>
    <x v="0"/>
    <n v="56"/>
    <m/>
    <n v="1.97"/>
    <x v="2"/>
    <m/>
    <m/>
    <m/>
    <m/>
    <m/>
    <s v="N"/>
    <m/>
    <m/>
    <m/>
    <m/>
    <m/>
    <m/>
    <m/>
    <m/>
    <m/>
    <m/>
    <m/>
  </r>
  <r>
    <x v="1"/>
    <x v="3"/>
    <x v="171"/>
    <x v="108"/>
    <n v="119"/>
    <x v="2"/>
    <x v="0"/>
    <n v="57"/>
    <m/>
    <n v="2.02"/>
    <x v="2"/>
    <m/>
    <m/>
    <m/>
    <m/>
    <m/>
    <s v="N"/>
    <m/>
    <m/>
    <m/>
    <m/>
    <m/>
    <m/>
    <m/>
    <m/>
    <m/>
    <m/>
    <m/>
  </r>
  <r>
    <x v="1"/>
    <x v="3"/>
    <x v="171"/>
    <x v="108"/>
    <n v="119"/>
    <x v="2"/>
    <x v="0"/>
    <n v="60"/>
    <m/>
    <n v="2.36"/>
    <x v="2"/>
    <m/>
    <m/>
    <m/>
    <m/>
    <m/>
    <s v="N"/>
    <m/>
    <m/>
    <m/>
    <m/>
    <m/>
    <m/>
    <m/>
    <m/>
    <m/>
    <m/>
    <m/>
  </r>
  <r>
    <x v="1"/>
    <x v="3"/>
    <x v="171"/>
    <x v="108"/>
    <n v="119"/>
    <x v="2"/>
    <x v="0"/>
    <n v="64"/>
    <m/>
    <n v="3.22"/>
    <x v="2"/>
    <m/>
    <m/>
    <m/>
    <m/>
    <m/>
    <s v="N"/>
    <m/>
    <m/>
    <m/>
    <m/>
    <m/>
    <m/>
    <m/>
    <m/>
    <m/>
    <m/>
    <m/>
  </r>
  <r>
    <x v="1"/>
    <x v="3"/>
    <x v="171"/>
    <x v="108"/>
    <n v="119"/>
    <x v="2"/>
    <x v="0"/>
    <n v="62"/>
    <m/>
    <n v="2.57"/>
    <x v="2"/>
    <m/>
    <m/>
    <m/>
    <m/>
    <m/>
    <s v="N"/>
    <m/>
    <m/>
    <m/>
    <m/>
    <m/>
    <m/>
    <m/>
    <m/>
    <m/>
    <m/>
    <m/>
  </r>
  <r>
    <x v="1"/>
    <x v="3"/>
    <x v="171"/>
    <x v="108"/>
    <n v="119"/>
    <x v="2"/>
    <x v="0"/>
    <n v="54"/>
    <m/>
    <n v="2.04"/>
    <x v="2"/>
    <m/>
    <m/>
    <m/>
    <m/>
    <m/>
    <s v="N"/>
    <m/>
    <m/>
    <m/>
    <m/>
    <m/>
    <m/>
    <m/>
    <m/>
    <m/>
    <m/>
    <m/>
  </r>
  <r>
    <x v="1"/>
    <x v="3"/>
    <x v="171"/>
    <x v="108"/>
    <n v="119"/>
    <x v="2"/>
    <x v="0"/>
    <n v="59"/>
    <m/>
    <n v="2.44"/>
    <x v="2"/>
    <m/>
    <m/>
    <m/>
    <m/>
    <m/>
    <s v="N"/>
    <m/>
    <m/>
    <m/>
    <m/>
    <m/>
    <m/>
    <m/>
    <m/>
    <m/>
    <m/>
    <m/>
  </r>
  <r>
    <x v="1"/>
    <x v="3"/>
    <x v="171"/>
    <x v="108"/>
    <n v="119"/>
    <x v="2"/>
    <x v="0"/>
    <n v="60"/>
    <m/>
    <n v="2.4500000000000002"/>
    <x v="2"/>
    <m/>
    <m/>
    <m/>
    <m/>
    <m/>
    <s v="N"/>
    <m/>
    <m/>
    <m/>
    <m/>
    <m/>
    <m/>
    <m/>
    <m/>
    <m/>
    <m/>
    <m/>
  </r>
  <r>
    <x v="1"/>
    <x v="3"/>
    <x v="171"/>
    <x v="108"/>
    <n v="119"/>
    <x v="2"/>
    <x v="0"/>
    <n v="60"/>
    <m/>
    <n v="2.93"/>
    <x v="2"/>
    <m/>
    <m/>
    <m/>
    <m/>
    <m/>
    <s v="N"/>
    <m/>
    <m/>
    <m/>
    <m/>
    <m/>
    <m/>
    <m/>
    <m/>
    <m/>
    <m/>
    <m/>
  </r>
  <r>
    <x v="1"/>
    <x v="3"/>
    <x v="171"/>
    <x v="108"/>
    <n v="119"/>
    <x v="2"/>
    <x v="0"/>
    <n v="60"/>
    <m/>
    <n v="2.68"/>
    <x v="2"/>
    <m/>
    <m/>
    <m/>
    <m/>
    <m/>
    <s v="N"/>
    <m/>
    <m/>
    <m/>
    <m/>
    <m/>
    <m/>
    <m/>
    <m/>
    <m/>
    <m/>
    <m/>
  </r>
  <r>
    <x v="1"/>
    <x v="3"/>
    <x v="171"/>
    <x v="108"/>
    <n v="119"/>
    <x v="2"/>
    <x v="0"/>
    <n v="58"/>
    <m/>
    <n v="2.2599999999999998"/>
    <x v="2"/>
    <m/>
    <m/>
    <m/>
    <m/>
    <m/>
    <s v="N"/>
    <m/>
    <m/>
    <m/>
    <m/>
    <m/>
    <m/>
    <m/>
    <m/>
    <m/>
    <m/>
    <m/>
  </r>
  <r>
    <x v="1"/>
    <x v="3"/>
    <x v="171"/>
    <x v="108"/>
    <n v="119"/>
    <x v="2"/>
    <x v="0"/>
    <n v="56"/>
    <m/>
    <n v="1.91"/>
    <x v="2"/>
    <m/>
    <m/>
    <m/>
    <m/>
    <m/>
    <s v="N"/>
    <m/>
    <m/>
    <m/>
    <m/>
    <m/>
    <m/>
    <m/>
    <m/>
    <m/>
    <m/>
    <m/>
  </r>
  <r>
    <x v="1"/>
    <x v="3"/>
    <x v="171"/>
    <x v="108"/>
    <n v="119"/>
    <x v="2"/>
    <x v="0"/>
    <n v="54"/>
    <m/>
    <n v="1.85"/>
    <x v="2"/>
    <m/>
    <m/>
    <m/>
    <m/>
    <m/>
    <s v="N"/>
    <m/>
    <m/>
    <m/>
    <m/>
    <m/>
    <m/>
    <m/>
    <m/>
    <m/>
    <m/>
    <m/>
  </r>
  <r>
    <x v="1"/>
    <x v="3"/>
    <x v="171"/>
    <x v="108"/>
    <n v="119"/>
    <x v="2"/>
    <x v="0"/>
    <n v="52"/>
    <m/>
    <n v="1.66"/>
    <x v="2"/>
    <m/>
    <m/>
    <m/>
    <m/>
    <m/>
    <s v="N"/>
    <m/>
    <m/>
    <m/>
    <m/>
    <m/>
    <m/>
    <m/>
    <m/>
    <m/>
    <m/>
    <m/>
  </r>
  <r>
    <x v="1"/>
    <x v="3"/>
    <x v="171"/>
    <x v="108"/>
    <n v="119"/>
    <x v="2"/>
    <x v="0"/>
    <n v="58"/>
    <m/>
    <n v="2.42"/>
    <x v="2"/>
    <m/>
    <m/>
    <m/>
    <m/>
    <m/>
    <s v="N"/>
    <m/>
    <m/>
    <m/>
    <m/>
    <m/>
    <m/>
    <m/>
    <m/>
    <m/>
    <m/>
    <m/>
  </r>
  <r>
    <x v="1"/>
    <x v="3"/>
    <x v="171"/>
    <x v="108"/>
    <n v="119"/>
    <x v="2"/>
    <x v="0"/>
    <n v="55"/>
    <m/>
    <n v="1.9"/>
    <x v="2"/>
    <m/>
    <m/>
    <m/>
    <m/>
    <m/>
    <s v="N"/>
    <m/>
    <m/>
    <m/>
    <m/>
    <m/>
    <m/>
    <m/>
    <m/>
    <m/>
    <m/>
    <m/>
  </r>
  <r>
    <x v="1"/>
    <x v="3"/>
    <x v="171"/>
    <x v="108"/>
    <n v="119"/>
    <x v="2"/>
    <x v="0"/>
    <n v="58"/>
    <m/>
    <n v="2.06"/>
    <x v="2"/>
    <m/>
    <m/>
    <m/>
    <m/>
    <m/>
    <s v="N"/>
    <m/>
    <m/>
    <m/>
    <m/>
    <m/>
    <m/>
    <m/>
    <m/>
    <m/>
    <m/>
    <m/>
  </r>
  <r>
    <x v="1"/>
    <x v="3"/>
    <x v="171"/>
    <x v="108"/>
    <n v="119"/>
    <x v="2"/>
    <x v="0"/>
    <n v="64"/>
    <m/>
    <n v="3.35"/>
    <x v="2"/>
    <m/>
    <m/>
    <m/>
    <m/>
    <m/>
    <s v="N"/>
    <m/>
    <m/>
    <m/>
    <m/>
    <m/>
    <m/>
    <m/>
    <m/>
    <m/>
    <m/>
    <m/>
  </r>
  <r>
    <x v="1"/>
    <x v="3"/>
    <x v="171"/>
    <x v="108"/>
    <n v="119"/>
    <x v="2"/>
    <x v="0"/>
    <n v="59"/>
    <m/>
    <n v="2.23"/>
    <x v="2"/>
    <m/>
    <m/>
    <m/>
    <m/>
    <m/>
    <s v="N"/>
    <m/>
    <m/>
    <m/>
    <m/>
    <m/>
    <m/>
    <m/>
    <m/>
    <m/>
    <m/>
    <m/>
  </r>
  <r>
    <x v="1"/>
    <x v="3"/>
    <x v="171"/>
    <x v="108"/>
    <n v="119"/>
    <x v="1"/>
    <x v="0"/>
    <n v="34"/>
    <m/>
    <n v="0.42"/>
    <x v="0"/>
    <m/>
    <m/>
    <m/>
    <m/>
    <m/>
    <s v="N"/>
    <m/>
    <m/>
    <m/>
    <m/>
    <m/>
    <m/>
    <m/>
    <m/>
    <m/>
    <m/>
    <m/>
  </r>
  <r>
    <x v="1"/>
    <x v="3"/>
    <x v="171"/>
    <x v="108"/>
    <n v="119"/>
    <x v="1"/>
    <x v="0"/>
    <n v="32"/>
    <m/>
    <n v="0.35"/>
    <x v="0"/>
    <m/>
    <m/>
    <m/>
    <m/>
    <m/>
    <s v="N"/>
    <m/>
    <m/>
    <m/>
    <m/>
    <m/>
    <m/>
    <m/>
    <m/>
    <m/>
    <m/>
    <m/>
  </r>
  <r>
    <x v="1"/>
    <x v="3"/>
    <x v="171"/>
    <x v="108"/>
    <n v="119"/>
    <x v="1"/>
    <x v="0"/>
    <n v="36"/>
    <m/>
    <n v="0.4"/>
    <x v="0"/>
    <m/>
    <m/>
    <m/>
    <m/>
    <m/>
    <s v="N"/>
    <m/>
    <m/>
    <m/>
    <m/>
    <m/>
    <m/>
    <m/>
    <m/>
    <m/>
    <m/>
    <m/>
  </r>
  <r>
    <x v="1"/>
    <x v="3"/>
    <x v="171"/>
    <x v="108"/>
    <n v="119"/>
    <x v="1"/>
    <x v="0"/>
    <n v="34"/>
    <m/>
    <n v="0.35"/>
    <x v="0"/>
    <m/>
    <m/>
    <m/>
    <m/>
    <m/>
    <s v="N"/>
    <m/>
    <m/>
    <m/>
    <m/>
    <m/>
    <m/>
    <m/>
    <m/>
    <m/>
    <m/>
    <m/>
  </r>
  <r>
    <x v="1"/>
    <x v="3"/>
    <x v="171"/>
    <x v="108"/>
    <n v="119"/>
    <x v="1"/>
    <x v="0"/>
    <n v="32"/>
    <m/>
    <n v="0.31"/>
    <x v="0"/>
    <m/>
    <m/>
    <m/>
    <m/>
    <m/>
    <s v="N"/>
    <m/>
    <m/>
    <m/>
    <m/>
    <m/>
    <m/>
    <m/>
    <m/>
    <m/>
    <m/>
    <m/>
  </r>
  <r>
    <x v="1"/>
    <x v="3"/>
    <x v="171"/>
    <x v="108"/>
    <n v="119"/>
    <x v="1"/>
    <x v="0"/>
    <n v="37"/>
    <m/>
    <n v="0.41"/>
    <x v="0"/>
    <m/>
    <m/>
    <m/>
    <m/>
    <m/>
    <s v="N"/>
    <m/>
    <m/>
    <m/>
    <m/>
    <m/>
    <m/>
    <m/>
    <m/>
    <m/>
    <m/>
    <m/>
  </r>
  <r>
    <x v="1"/>
    <x v="3"/>
    <x v="171"/>
    <x v="108"/>
    <n v="119"/>
    <x v="1"/>
    <x v="0"/>
    <n v="35"/>
    <m/>
    <n v="0.35"/>
    <x v="0"/>
    <m/>
    <m/>
    <m/>
    <m/>
    <m/>
    <s v="N"/>
    <m/>
    <m/>
    <m/>
    <m/>
    <m/>
    <m/>
    <m/>
    <m/>
    <m/>
    <m/>
    <m/>
  </r>
  <r>
    <x v="1"/>
    <x v="3"/>
    <x v="171"/>
    <x v="108"/>
    <n v="119"/>
    <x v="1"/>
    <x v="0"/>
    <n v="35"/>
    <m/>
    <n v="0.43"/>
    <x v="0"/>
    <m/>
    <m/>
    <m/>
    <m/>
    <m/>
    <s v="N"/>
    <m/>
    <m/>
    <m/>
    <m/>
    <m/>
    <m/>
    <m/>
    <m/>
    <m/>
    <m/>
    <m/>
  </r>
  <r>
    <x v="1"/>
    <x v="3"/>
    <x v="171"/>
    <x v="108"/>
    <n v="119"/>
    <x v="1"/>
    <x v="0"/>
    <n v="33"/>
    <m/>
    <n v="0.32"/>
    <x v="0"/>
    <m/>
    <m/>
    <m/>
    <m/>
    <m/>
    <s v="N"/>
    <m/>
    <m/>
    <m/>
    <m/>
    <m/>
    <m/>
    <m/>
    <m/>
    <m/>
    <m/>
    <m/>
  </r>
  <r>
    <x v="1"/>
    <x v="3"/>
    <x v="171"/>
    <x v="108"/>
    <n v="119"/>
    <x v="1"/>
    <x v="0"/>
    <n v="34"/>
    <m/>
    <n v="0.37"/>
    <x v="0"/>
    <m/>
    <m/>
    <m/>
    <m/>
    <m/>
    <s v="N"/>
    <m/>
    <m/>
    <m/>
    <m/>
    <m/>
    <m/>
    <m/>
    <m/>
    <m/>
    <m/>
    <m/>
  </r>
  <r>
    <x v="1"/>
    <x v="3"/>
    <x v="171"/>
    <x v="108"/>
    <n v="119"/>
    <x v="1"/>
    <x v="0"/>
    <n v="34"/>
    <m/>
    <n v="0.37"/>
    <x v="0"/>
    <m/>
    <m/>
    <m/>
    <m/>
    <m/>
    <s v="N"/>
    <m/>
    <m/>
    <m/>
    <m/>
    <m/>
    <m/>
    <m/>
    <m/>
    <m/>
    <m/>
    <m/>
  </r>
  <r>
    <x v="1"/>
    <x v="3"/>
    <x v="171"/>
    <x v="108"/>
    <n v="119"/>
    <x v="1"/>
    <x v="0"/>
    <n v="35"/>
    <m/>
    <n v="0.35"/>
    <x v="0"/>
    <m/>
    <m/>
    <m/>
    <m/>
    <m/>
    <s v="N"/>
    <m/>
    <m/>
    <m/>
    <m/>
    <m/>
    <m/>
    <m/>
    <m/>
    <m/>
    <m/>
    <m/>
  </r>
  <r>
    <x v="1"/>
    <x v="3"/>
    <x v="171"/>
    <x v="108"/>
    <n v="119"/>
    <x v="1"/>
    <x v="0"/>
    <n v="34"/>
    <m/>
    <n v="0.35"/>
    <x v="0"/>
    <m/>
    <m/>
    <m/>
    <m/>
    <m/>
    <s v="N"/>
    <m/>
    <m/>
    <m/>
    <m/>
    <m/>
    <m/>
    <m/>
    <m/>
    <m/>
    <m/>
    <m/>
  </r>
  <r>
    <x v="1"/>
    <x v="3"/>
    <x v="171"/>
    <x v="108"/>
    <n v="119"/>
    <x v="1"/>
    <x v="0"/>
    <n v="35"/>
    <m/>
    <n v="0.4"/>
    <x v="0"/>
    <m/>
    <m/>
    <m/>
    <m/>
    <m/>
    <s v="N"/>
    <m/>
    <m/>
    <m/>
    <m/>
    <m/>
    <m/>
    <m/>
    <m/>
    <m/>
    <m/>
    <m/>
  </r>
  <r>
    <x v="1"/>
    <x v="3"/>
    <x v="171"/>
    <x v="108"/>
    <n v="119"/>
    <x v="1"/>
    <x v="0"/>
    <n v="31"/>
    <m/>
    <n v="0.27"/>
    <x v="0"/>
    <m/>
    <m/>
    <m/>
    <m/>
    <m/>
    <s v="N"/>
    <m/>
    <m/>
    <m/>
    <m/>
    <m/>
    <m/>
    <m/>
    <m/>
    <m/>
    <m/>
    <m/>
  </r>
  <r>
    <x v="1"/>
    <x v="3"/>
    <x v="171"/>
    <x v="108"/>
    <n v="119"/>
    <x v="1"/>
    <x v="1"/>
    <n v="102"/>
    <m/>
    <n v="11.33"/>
    <x v="0"/>
    <m/>
    <m/>
    <m/>
    <m/>
    <m/>
    <s v="N"/>
    <m/>
    <m/>
    <m/>
    <m/>
    <m/>
    <m/>
    <m/>
    <m/>
    <m/>
    <m/>
    <m/>
  </r>
  <r>
    <x v="1"/>
    <x v="3"/>
    <x v="171"/>
    <x v="108"/>
    <n v="119"/>
    <x v="1"/>
    <x v="1"/>
    <n v="84"/>
    <m/>
    <n v="6.27"/>
    <x v="0"/>
    <m/>
    <m/>
    <m/>
    <m/>
    <m/>
    <s v="N"/>
    <m/>
    <m/>
    <m/>
    <m/>
    <m/>
    <m/>
    <m/>
    <m/>
    <m/>
    <m/>
    <m/>
  </r>
  <r>
    <x v="1"/>
    <x v="3"/>
    <x v="171"/>
    <x v="108"/>
    <n v="119"/>
    <x v="1"/>
    <x v="0"/>
    <n v="32"/>
    <m/>
    <n v="0.33"/>
    <x v="0"/>
    <m/>
    <m/>
    <m/>
    <m/>
    <m/>
    <s v="N"/>
    <m/>
    <m/>
    <m/>
    <m/>
    <m/>
    <m/>
    <m/>
    <m/>
    <m/>
    <m/>
    <m/>
  </r>
  <r>
    <x v="1"/>
    <x v="3"/>
    <x v="171"/>
    <x v="108"/>
    <n v="119"/>
    <x v="1"/>
    <x v="0"/>
    <n v="32"/>
    <m/>
    <n v="0.31"/>
    <x v="0"/>
    <m/>
    <m/>
    <m/>
    <m/>
    <m/>
    <s v="N"/>
    <m/>
    <m/>
    <m/>
    <m/>
    <m/>
    <m/>
    <m/>
    <m/>
    <m/>
    <m/>
    <m/>
  </r>
  <r>
    <x v="1"/>
    <x v="3"/>
    <x v="171"/>
    <x v="108"/>
    <n v="119"/>
    <x v="1"/>
    <x v="0"/>
    <n v="34"/>
    <m/>
    <n v="0.37"/>
    <x v="0"/>
    <m/>
    <m/>
    <m/>
    <m/>
    <m/>
    <s v="N"/>
    <m/>
    <m/>
    <m/>
    <m/>
    <m/>
    <m/>
    <m/>
    <m/>
    <m/>
    <m/>
    <m/>
  </r>
  <r>
    <x v="1"/>
    <x v="3"/>
    <x v="171"/>
    <x v="108"/>
    <n v="119"/>
    <x v="1"/>
    <x v="0"/>
    <n v="34"/>
    <m/>
    <n v="0.37"/>
    <x v="0"/>
    <m/>
    <m/>
    <m/>
    <m/>
    <m/>
    <s v="N"/>
    <m/>
    <m/>
    <m/>
    <m/>
    <m/>
    <m/>
    <m/>
    <m/>
    <m/>
    <m/>
    <m/>
  </r>
  <r>
    <x v="1"/>
    <x v="3"/>
    <x v="171"/>
    <x v="108"/>
    <n v="119"/>
    <x v="1"/>
    <x v="0"/>
    <n v="31"/>
    <m/>
    <n v="0.28999999999999998"/>
    <x v="0"/>
    <m/>
    <m/>
    <m/>
    <m/>
    <m/>
    <s v="N"/>
    <m/>
    <m/>
    <m/>
    <m/>
    <m/>
    <m/>
    <m/>
    <m/>
    <m/>
    <m/>
    <m/>
  </r>
  <r>
    <x v="1"/>
    <x v="3"/>
    <x v="171"/>
    <x v="108"/>
    <n v="119"/>
    <x v="1"/>
    <x v="0"/>
    <n v="33"/>
    <m/>
    <n v="0.32"/>
    <x v="0"/>
    <m/>
    <m/>
    <m/>
    <m/>
    <m/>
    <s v="N"/>
    <m/>
    <m/>
    <m/>
    <m/>
    <m/>
    <m/>
    <m/>
    <m/>
    <m/>
    <m/>
    <m/>
  </r>
  <r>
    <x v="1"/>
    <x v="3"/>
    <x v="171"/>
    <x v="108"/>
    <n v="119"/>
    <x v="1"/>
    <x v="0"/>
    <n v="33"/>
    <m/>
    <n v="0.34"/>
    <x v="0"/>
    <m/>
    <m/>
    <m/>
    <m/>
    <m/>
    <s v="N"/>
    <m/>
    <m/>
    <m/>
    <m/>
    <m/>
    <m/>
    <m/>
    <m/>
    <m/>
    <m/>
    <m/>
  </r>
  <r>
    <x v="1"/>
    <x v="3"/>
    <x v="171"/>
    <x v="108"/>
    <n v="119"/>
    <x v="1"/>
    <x v="0"/>
    <n v="37"/>
    <m/>
    <n v="0.42"/>
    <x v="0"/>
    <m/>
    <m/>
    <m/>
    <m/>
    <m/>
    <s v="N"/>
    <m/>
    <m/>
    <m/>
    <m/>
    <m/>
    <m/>
    <m/>
    <m/>
    <m/>
    <m/>
    <m/>
  </r>
  <r>
    <x v="1"/>
    <x v="3"/>
    <x v="171"/>
    <x v="108"/>
    <n v="119"/>
    <x v="1"/>
    <x v="0"/>
    <n v="36"/>
    <m/>
    <n v="0.43"/>
    <x v="0"/>
    <m/>
    <m/>
    <m/>
    <m/>
    <m/>
    <s v="N"/>
    <m/>
    <m/>
    <m/>
    <m/>
    <m/>
    <m/>
    <m/>
    <m/>
    <m/>
    <m/>
    <m/>
  </r>
  <r>
    <x v="1"/>
    <x v="3"/>
    <x v="171"/>
    <x v="108"/>
    <n v="119"/>
    <x v="1"/>
    <x v="0"/>
    <n v="33"/>
    <m/>
    <n v="0.32"/>
    <x v="0"/>
    <m/>
    <m/>
    <m/>
    <m/>
    <m/>
    <s v="N"/>
    <m/>
    <m/>
    <m/>
    <m/>
    <m/>
    <m/>
    <m/>
    <m/>
    <m/>
    <m/>
    <m/>
  </r>
  <r>
    <x v="1"/>
    <x v="3"/>
    <x v="171"/>
    <x v="108"/>
    <n v="119"/>
    <x v="1"/>
    <x v="0"/>
    <n v="31"/>
    <m/>
    <n v="0.31"/>
    <x v="0"/>
    <m/>
    <m/>
    <m/>
    <m/>
    <m/>
    <s v="N"/>
    <m/>
    <m/>
    <m/>
    <m/>
    <m/>
    <m/>
    <m/>
    <m/>
    <m/>
    <m/>
    <m/>
  </r>
  <r>
    <x v="1"/>
    <x v="3"/>
    <x v="171"/>
    <x v="108"/>
    <n v="119"/>
    <x v="1"/>
    <x v="0"/>
    <n v="33"/>
    <m/>
    <n v="0.38"/>
    <x v="0"/>
    <m/>
    <m/>
    <m/>
    <m/>
    <m/>
    <s v="N"/>
    <m/>
    <m/>
    <m/>
    <m/>
    <m/>
    <m/>
    <m/>
    <m/>
    <m/>
    <m/>
    <m/>
  </r>
  <r>
    <x v="1"/>
    <x v="3"/>
    <x v="171"/>
    <x v="108"/>
    <n v="119"/>
    <x v="1"/>
    <x v="0"/>
    <n v="34"/>
    <m/>
    <n v="0.31"/>
    <x v="0"/>
    <m/>
    <m/>
    <m/>
    <m/>
    <m/>
    <s v="N"/>
    <m/>
    <m/>
    <m/>
    <m/>
    <m/>
    <m/>
    <m/>
    <m/>
    <m/>
    <m/>
    <m/>
  </r>
  <r>
    <x v="1"/>
    <x v="3"/>
    <x v="171"/>
    <x v="108"/>
    <n v="119"/>
    <x v="1"/>
    <x v="0"/>
    <n v="34"/>
    <m/>
    <n v="0.37"/>
    <x v="0"/>
    <m/>
    <m/>
    <m/>
    <m/>
    <m/>
    <s v="N"/>
    <m/>
    <m/>
    <m/>
    <m/>
    <m/>
    <m/>
    <m/>
    <m/>
    <m/>
    <m/>
    <m/>
  </r>
  <r>
    <x v="1"/>
    <x v="3"/>
    <x v="171"/>
    <x v="108"/>
    <n v="119"/>
    <x v="1"/>
    <x v="0"/>
    <n v="32"/>
    <m/>
    <n v="0.32"/>
    <x v="0"/>
    <m/>
    <m/>
    <m/>
    <m/>
    <m/>
    <s v="N"/>
    <m/>
    <m/>
    <m/>
    <m/>
    <m/>
    <m/>
    <m/>
    <m/>
    <m/>
    <m/>
    <m/>
  </r>
  <r>
    <x v="1"/>
    <x v="3"/>
    <x v="172"/>
    <x v="109"/>
    <n v="120"/>
    <x v="2"/>
    <x v="0"/>
    <n v="58"/>
    <m/>
    <n v="2.2599999999999998"/>
    <x v="2"/>
    <m/>
    <m/>
    <m/>
    <m/>
    <m/>
    <s v="N"/>
    <m/>
    <m/>
    <m/>
    <m/>
    <m/>
    <m/>
    <m/>
    <m/>
    <m/>
    <m/>
    <m/>
  </r>
  <r>
    <x v="1"/>
    <x v="3"/>
    <x v="172"/>
    <x v="109"/>
    <n v="120"/>
    <x v="2"/>
    <x v="0"/>
    <n v="66"/>
    <m/>
    <n v="3.45"/>
    <x v="2"/>
    <m/>
    <m/>
    <m/>
    <m/>
    <m/>
    <s v="N"/>
    <m/>
    <m/>
    <m/>
    <m/>
    <m/>
    <m/>
    <m/>
    <m/>
    <m/>
    <m/>
    <m/>
  </r>
  <r>
    <x v="1"/>
    <x v="3"/>
    <x v="172"/>
    <x v="109"/>
    <n v="120"/>
    <x v="2"/>
    <x v="0"/>
    <n v="55"/>
    <m/>
    <n v="2.11"/>
    <x v="2"/>
    <m/>
    <m/>
    <m/>
    <m/>
    <m/>
    <s v="N"/>
    <m/>
    <m/>
    <m/>
    <m/>
    <m/>
    <m/>
    <m/>
    <m/>
    <m/>
    <m/>
    <m/>
  </r>
  <r>
    <x v="1"/>
    <x v="3"/>
    <x v="172"/>
    <x v="109"/>
    <n v="120"/>
    <x v="2"/>
    <x v="0"/>
    <n v="55"/>
    <m/>
    <n v="2.13"/>
    <x v="2"/>
    <m/>
    <m/>
    <m/>
    <m/>
    <m/>
    <s v="N"/>
    <m/>
    <m/>
    <m/>
    <m/>
    <m/>
    <m/>
    <m/>
    <m/>
    <m/>
    <m/>
    <m/>
  </r>
  <r>
    <x v="1"/>
    <x v="3"/>
    <x v="172"/>
    <x v="109"/>
    <n v="120"/>
    <x v="2"/>
    <x v="0"/>
    <n v="62"/>
    <m/>
    <n v="2.75"/>
    <x v="2"/>
    <m/>
    <m/>
    <m/>
    <m/>
    <m/>
    <s v="N"/>
    <m/>
    <m/>
    <m/>
    <m/>
    <m/>
    <m/>
    <m/>
    <m/>
    <m/>
    <m/>
    <m/>
  </r>
  <r>
    <x v="1"/>
    <x v="3"/>
    <x v="172"/>
    <x v="109"/>
    <n v="120"/>
    <x v="2"/>
    <x v="0"/>
    <n v="58"/>
    <m/>
    <n v="2.08"/>
    <x v="2"/>
    <m/>
    <m/>
    <m/>
    <m/>
    <m/>
    <s v="N"/>
    <m/>
    <m/>
    <m/>
    <m/>
    <m/>
    <m/>
    <m/>
    <m/>
    <m/>
    <m/>
    <m/>
  </r>
  <r>
    <x v="1"/>
    <x v="3"/>
    <x v="172"/>
    <x v="109"/>
    <n v="120"/>
    <x v="2"/>
    <x v="0"/>
    <n v="61"/>
    <m/>
    <n v="2.73"/>
    <x v="2"/>
    <m/>
    <m/>
    <m/>
    <m/>
    <m/>
    <s v="N"/>
    <m/>
    <m/>
    <m/>
    <m/>
    <m/>
    <m/>
    <m/>
    <m/>
    <m/>
    <m/>
    <m/>
  </r>
  <r>
    <x v="1"/>
    <x v="3"/>
    <x v="172"/>
    <x v="109"/>
    <n v="120"/>
    <x v="2"/>
    <x v="0"/>
    <n v="64"/>
    <m/>
    <n v="3.32"/>
    <x v="2"/>
    <m/>
    <m/>
    <m/>
    <m/>
    <m/>
    <s v="N"/>
    <m/>
    <m/>
    <m/>
    <m/>
    <m/>
    <m/>
    <m/>
    <m/>
    <m/>
    <m/>
    <m/>
  </r>
  <r>
    <x v="1"/>
    <x v="3"/>
    <x v="172"/>
    <x v="109"/>
    <n v="120"/>
    <x v="2"/>
    <x v="0"/>
    <n v="60"/>
    <m/>
    <n v="2.83"/>
    <x v="2"/>
    <m/>
    <m/>
    <m/>
    <m/>
    <m/>
    <s v="N"/>
    <m/>
    <m/>
    <m/>
    <m/>
    <m/>
    <m/>
    <m/>
    <m/>
    <m/>
    <m/>
    <m/>
  </r>
  <r>
    <x v="1"/>
    <x v="3"/>
    <x v="172"/>
    <x v="109"/>
    <n v="120"/>
    <x v="2"/>
    <x v="0"/>
    <n v="65"/>
    <m/>
    <n v="3.01"/>
    <x v="2"/>
    <m/>
    <m/>
    <m/>
    <m/>
    <m/>
    <s v="N"/>
    <m/>
    <m/>
    <m/>
    <m/>
    <m/>
    <m/>
    <m/>
    <m/>
    <m/>
    <m/>
    <m/>
  </r>
  <r>
    <x v="1"/>
    <x v="3"/>
    <x v="172"/>
    <x v="109"/>
    <n v="120"/>
    <x v="2"/>
    <x v="0"/>
    <n v="58"/>
    <m/>
    <n v="2.31"/>
    <x v="2"/>
    <m/>
    <m/>
    <m/>
    <m/>
    <m/>
    <s v="N"/>
    <m/>
    <m/>
    <m/>
    <m/>
    <m/>
    <m/>
    <m/>
    <m/>
    <m/>
    <m/>
    <m/>
  </r>
  <r>
    <x v="1"/>
    <x v="3"/>
    <x v="172"/>
    <x v="109"/>
    <n v="120"/>
    <x v="2"/>
    <x v="0"/>
    <n v="60"/>
    <m/>
    <n v="2.4500000000000002"/>
    <x v="2"/>
    <m/>
    <m/>
    <m/>
    <m/>
    <m/>
    <s v="N"/>
    <m/>
    <m/>
    <m/>
    <m/>
    <m/>
    <m/>
    <m/>
    <m/>
    <m/>
    <m/>
    <m/>
  </r>
  <r>
    <x v="1"/>
    <x v="3"/>
    <x v="172"/>
    <x v="109"/>
    <n v="120"/>
    <x v="2"/>
    <x v="0"/>
    <n v="61"/>
    <m/>
    <n v="2.97"/>
    <x v="2"/>
    <m/>
    <m/>
    <m/>
    <m/>
    <m/>
    <s v="N"/>
    <m/>
    <m/>
    <m/>
    <m/>
    <m/>
    <m/>
    <m/>
    <m/>
    <m/>
    <m/>
    <m/>
  </r>
  <r>
    <x v="1"/>
    <x v="3"/>
    <x v="172"/>
    <x v="109"/>
    <n v="120"/>
    <x v="2"/>
    <x v="0"/>
    <n v="58"/>
    <m/>
    <n v="2.66"/>
    <x v="2"/>
    <m/>
    <m/>
    <m/>
    <m/>
    <m/>
    <s v="N"/>
    <m/>
    <m/>
    <m/>
    <m/>
    <m/>
    <m/>
    <m/>
    <m/>
    <m/>
    <m/>
    <m/>
  </r>
  <r>
    <x v="1"/>
    <x v="3"/>
    <x v="172"/>
    <x v="109"/>
    <n v="120"/>
    <x v="2"/>
    <x v="0"/>
    <n v="67"/>
    <m/>
    <n v="3.06"/>
    <x v="2"/>
    <m/>
    <m/>
    <m/>
    <m/>
    <m/>
    <s v="N"/>
    <m/>
    <m/>
    <m/>
    <m/>
    <m/>
    <m/>
    <m/>
    <m/>
    <m/>
    <m/>
    <m/>
  </r>
  <r>
    <x v="1"/>
    <x v="3"/>
    <x v="172"/>
    <x v="109"/>
    <n v="120"/>
    <x v="2"/>
    <x v="0"/>
    <n v="63"/>
    <m/>
    <n v="2.96"/>
    <x v="2"/>
    <m/>
    <m/>
    <m/>
    <m/>
    <m/>
    <s v="N"/>
    <m/>
    <m/>
    <m/>
    <m/>
    <m/>
    <m/>
    <m/>
    <m/>
    <m/>
    <m/>
    <m/>
  </r>
  <r>
    <x v="1"/>
    <x v="3"/>
    <x v="172"/>
    <x v="109"/>
    <n v="120"/>
    <x v="2"/>
    <x v="0"/>
    <n v="63"/>
    <m/>
    <n v="3.05"/>
    <x v="2"/>
    <m/>
    <m/>
    <m/>
    <m/>
    <m/>
    <s v="N"/>
    <m/>
    <m/>
    <m/>
    <m/>
    <m/>
    <m/>
    <m/>
    <m/>
    <m/>
    <m/>
    <m/>
  </r>
  <r>
    <x v="1"/>
    <x v="3"/>
    <x v="172"/>
    <x v="109"/>
    <n v="120"/>
    <x v="2"/>
    <x v="0"/>
    <n v="50"/>
    <m/>
    <n v="1.44"/>
    <x v="2"/>
    <m/>
    <m/>
    <m/>
    <m/>
    <m/>
    <s v="N"/>
    <m/>
    <m/>
    <m/>
    <m/>
    <m/>
    <m/>
    <m/>
    <m/>
    <m/>
    <m/>
    <m/>
  </r>
  <r>
    <x v="1"/>
    <x v="3"/>
    <x v="172"/>
    <x v="109"/>
    <n v="120"/>
    <x v="2"/>
    <x v="0"/>
    <n v="54"/>
    <m/>
    <n v="1.9"/>
    <x v="2"/>
    <m/>
    <m/>
    <m/>
    <m/>
    <m/>
    <s v="N"/>
    <m/>
    <m/>
    <m/>
    <m/>
    <m/>
    <m/>
    <m/>
    <m/>
    <m/>
    <m/>
    <m/>
  </r>
  <r>
    <x v="1"/>
    <x v="3"/>
    <x v="172"/>
    <x v="109"/>
    <n v="120"/>
    <x v="2"/>
    <x v="0"/>
    <n v="58"/>
    <m/>
    <n v="2.4500000000000002"/>
    <x v="0"/>
    <m/>
    <m/>
    <m/>
    <m/>
    <m/>
    <s v="N"/>
    <m/>
    <m/>
    <m/>
    <m/>
    <m/>
    <m/>
    <m/>
    <m/>
    <m/>
    <m/>
    <m/>
  </r>
  <r>
    <x v="1"/>
    <x v="3"/>
    <x v="172"/>
    <x v="109"/>
    <n v="120"/>
    <x v="2"/>
    <x v="0"/>
    <n v="42"/>
    <m/>
    <n v="0.56000000000000005"/>
    <x v="0"/>
    <m/>
    <m/>
    <m/>
    <m/>
    <m/>
    <s v="N"/>
    <m/>
    <m/>
    <m/>
    <m/>
    <m/>
    <m/>
    <m/>
    <m/>
    <m/>
    <m/>
    <m/>
  </r>
  <r>
    <x v="1"/>
    <x v="3"/>
    <x v="172"/>
    <x v="109"/>
    <n v="120"/>
    <x v="2"/>
    <x v="0"/>
    <n v="43"/>
    <m/>
    <n v="0.84"/>
    <x v="2"/>
    <m/>
    <m/>
    <m/>
    <m/>
    <m/>
    <s v="N"/>
    <m/>
    <m/>
    <m/>
    <m/>
    <m/>
    <m/>
    <m/>
    <m/>
    <m/>
    <m/>
    <m/>
  </r>
  <r>
    <x v="1"/>
    <x v="3"/>
    <x v="172"/>
    <x v="109"/>
    <n v="120"/>
    <x v="2"/>
    <x v="0"/>
    <n v="65"/>
    <m/>
    <n v="2.29"/>
    <x v="2"/>
    <m/>
    <m/>
    <m/>
    <m/>
    <m/>
    <s v="N"/>
    <m/>
    <m/>
    <m/>
    <m/>
    <m/>
    <m/>
    <m/>
    <m/>
    <m/>
    <m/>
    <m/>
  </r>
  <r>
    <x v="1"/>
    <x v="3"/>
    <x v="172"/>
    <x v="109"/>
    <n v="120"/>
    <x v="2"/>
    <x v="0"/>
    <n v="51"/>
    <m/>
    <n v="1.39"/>
    <x v="0"/>
    <m/>
    <m/>
    <m/>
    <m/>
    <m/>
    <s v="N"/>
    <m/>
    <m/>
    <m/>
    <m/>
    <m/>
    <m/>
    <m/>
    <m/>
    <m/>
    <m/>
    <m/>
  </r>
  <r>
    <x v="1"/>
    <x v="3"/>
    <x v="172"/>
    <x v="109"/>
    <n v="120"/>
    <x v="2"/>
    <x v="0"/>
    <n v="63"/>
    <m/>
    <n v="2.56"/>
    <x v="2"/>
    <m/>
    <m/>
    <m/>
    <m/>
    <m/>
    <s v="N"/>
    <m/>
    <m/>
    <m/>
    <m/>
    <m/>
    <m/>
    <m/>
    <m/>
    <m/>
    <m/>
    <m/>
  </r>
  <r>
    <x v="1"/>
    <x v="3"/>
    <x v="172"/>
    <x v="109"/>
    <n v="120"/>
    <x v="1"/>
    <x v="0"/>
    <n v="34"/>
    <m/>
    <n v="0.34"/>
    <x v="0"/>
    <m/>
    <m/>
    <m/>
    <m/>
    <m/>
    <s v="N"/>
    <m/>
    <m/>
    <m/>
    <m/>
    <m/>
    <m/>
    <m/>
    <m/>
    <m/>
    <m/>
    <m/>
  </r>
  <r>
    <x v="1"/>
    <x v="3"/>
    <x v="172"/>
    <x v="109"/>
    <n v="120"/>
    <x v="1"/>
    <x v="0"/>
    <n v="30"/>
    <m/>
    <n v="0.24"/>
    <x v="0"/>
    <m/>
    <m/>
    <m/>
    <m/>
    <m/>
    <s v="N"/>
    <m/>
    <m/>
    <m/>
    <m/>
    <m/>
    <m/>
    <m/>
    <m/>
    <m/>
    <m/>
    <m/>
  </r>
  <r>
    <x v="1"/>
    <x v="3"/>
    <x v="172"/>
    <x v="109"/>
    <n v="120"/>
    <x v="1"/>
    <x v="0"/>
    <n v="36"/>
    <m/>
    <n v="0.42"/>
    <x v="0"/>
    <m/>
    <m/>
    <m/>
    <m/>
    <m/>
    <s v="N"/>
    <m/>
    <m/>
    <m/>
    <m/>
    <m/>
    <m/>
    <m/>
    <m/>
    <m/>
    <m/>
    <m/>
  </r>
  <r>
    <x v="1"/>
    <x v="3"/>
    <x v="172"/>
    <x v="109"/>
    <n v="120"/>
    <x v="1"/>
    <x v="0"/>
    <n v="31"/>
    <m/>
    <n v="0.26"/>
    <x v="0"/>
    <m/>
    <m/>
    <m/>
    <m/>
    <m/>
    <s v="N"/>
    <m/>
    <m/>
    <m/>
    <m/>
    <m/>
    <m/>
    <m/>
    <m/>
    <m/>
    <m/>
    <m/>
  </r>
  <r>
    <x v="1"/>
    <x v="3"/>
    <x v="172"/>
    <x v="109"/>
    <n v="120"/>
    <x v="1"/>
    <x v="0"/>
    <n v="33"/>
    <m/>
    <n v="0.33"/>
    <x v="0"/>
    <m/>
    <m/>
    <m/>
    <m/>
    <m/>
    <s v="N"/>
    <m/>
    <m/>
    <m/>
    <m/>
    <m/>
    <m/>
    <m/>
    <m/>
    <m/>
    <m/>
    <m/>
  </r>
  <r>
    <x v="1"/>
    <x v="3"/>
    <x v="172"/>
    <x v="109"/>
    <n v="120"/>
    <x v="1"/>
    <x v="0"/>
    <n v="35"/>
    <m/>
    <n v="0.4"/>
    <x v="0"/>
    <m/>
    <m/>
    <m/>
    <m/>
    <m/>
    <s v="N"/>
    <m/>
    <m/>
    <m/>
    <m/>
    <m/>
    <m/>
    <m/>
    <m/>
    <m/>
    <m/>
    <m/>
  </r>
  <r>
    <x v="1"/>
    <x v="3"/>
    <x v="172"/>
    <x v="109"/>
    <n v="120"/>
    <x v="1"/>
    <x v="0"/>
    <n v="32"/>
    <m/>
    <n v="0.3"/>
    <x v="0"/>
    <m/>
    <m/>
    <m/>
    <m/>
    <m/>
    <s v="N"/>
    <m/>
    <m/>
    <m/>
    <m/>
    <m/>
    <m/>
    <m/>
    <m/>
    <m/>
    <m/>
    <m/>
  </r>
  <r>
    <x v="1"/>
    <x v="3"/>
    <x v="172"/>
    <x v="109"/>
    <n v="120"/>
    <x v="1"/>
    <x v="0"/>
    <n v="32"/>
    <m/>
    <n v="0.33"/>
    <x v="0"/>
    <m/>
    <m/>
    <m/>
    <m/>
    <m/>
    <s v="N"/>
    <m/>
    <m/>
    <m/>
    <m/>
    <m/>
    <m/>
    <m/>
    <m/>
    <m/>
    <m/>
    <m/>
  </r>
  <r>
    <x v="1"/>
    <x v="3"/>
    <x v="172"/>
    <x v="109"/>
    <n v="120"/>
    <x v="1"/>
    <x v="0"/>
    <n v="33"/>
    <m/>
    <n v="0.35"/>
    <x v="0"/>
    <m/>
    <m/>
    <m/>
    <m/>
    <m/>
    <s v="N"/>
    <m/>
    <m/>
    <m/>
    <m/>
    <m/>
    <m/>
    <m/>
    <m/>
    <m/>
    <m/>
    <m/>
  </r>
  <r>
    <x v="1"/>
    <x v="3"/>
    <x v="172"/>
    <x v="109"/>
    <n v="120"/>
    <x v="1"/>
    <x v="0"/>
    <n v="32"/>
    <m/>
    <n v="0.33"/>
    <x v="0"/>
    <m/>
    <m/>
    <m/>
    <m/>
    <m/>
    <s v="N"/>
    <m/>
    <m/>
    <m/>
    <m/>
    <m/>
    <m/>
    <m/>
    <m/>
    <m/>
    <m/>
    <m/>
  </r>
  <r>
    <x v="1"/>
    <x v="3"/>
    <x v="172"/>
    <x v="109"/>
    <n v="120"/>
    <x v="1"/>
    <x v="0"/>
    <n v="32"/>
    <m/>
    <n v="0.28999999999999998"/>
    <x v="0"/>
    <m/>
    <m/>
    <m/>
    <m/>
    <m/>
    <s v="N"/>
    <m/>
    <m/>
    <m/>
    <m/>
    <m/>
    <m/>
    <m/>
    <m/>
    <m/>
    <m/>
    <m/>
  </r>
  <r>
    <x v="1"/>
    <x v="3"/>
    <x v="172"/>
    <x v="109"/>
    <n v="120"/>
    <x v="1"/>
    <x v="0"/>
    <n v="31"/>
    <m/>
    <n v="0.28999999999999998"/>
    <x v="0"/>
    <m/>
    <m/>
    <m/>
    <m/>
    <m/>
    <s v="N"/>
    <m/>
    <m/>
    <m/>
    <m/>
    <m/>
    <m/>
    <m/>
    <m/>
    <m/>
    <m/>
    <m/>
  </r>
  <r>
    <x v="1"/>
    <x v="3"/>
    <x v="172"/>
    <x v="109"/>
    <n v="120"/>
    <x v="1"/>
    <x v="0"/>
    <n v="34"/>
    <m/>
    <n v="0.33"/>
    <x v="0"/>
    <m/>
    <m/>
    <m/>
    <m/>
    <m/>
    <s v="N"/>
    <m/>
    <m/>
    <m/>
    <m/>
    <m/>
    <m/>
    <m/>
    <m/>
    <m/>
    <m/>
    <m/>
  </r>
  <r>
    <x v="1"/>
    <x v="3"/>
    <x v="172"/>
    <x v="109"/>
    <n v="120"/>
    <x v="1"/>
    <x v="0"/>
    <n v="32"/>
    <m/>
    <n v="0.32"/>
    <x v="0"/>
    <m/>
    <m/>
    <m/>
    <m/>
    <m/>
    <s v="N"/>
    <m/>
    <m/>
    <m/>
    <m/>
    <m/>
    <m/>
    <m/>
    <m/>
    <m/>
    <m/>
    <m/>
  </r>
  <r>
    <x v="1"/>
    <x v="3"/>
    <x v="172"/>
    <x v="109"/>
    <n v="120"/>
    <x v="1"/>
    <x v="0"/>
    <n v="35"/>
    <m/>
    <n v="0.41"/>
    <x v="0"/>
    <m/>
    <m/>
    <m/>
    <m/>
    <m/>
    <s v="N"/>
    <m/>
    <m/>
    <m/>
    <m/>
    <m/>
    <m/>
    <m/>
    <m/>
    <m/>
    <m/>
    <m/>
  </r>
  <r>
    <x v="1"/>
    <x v="3"/>
    <x v="172"/>
    <x v="109"/>
    <n v="120"/>
    <x v="1"/>
    <x v="1"/>
    <n v="77"/>
    <m/>
    <n v="4.9000000000000004"/>
    <x v="0"/>
    <m/>
    <m/>
    <m/>
    <m/>
    <m/>
    <s v="N"/>
    <m/>
    <m/>
    <m/>
    <m/>
    <m/>
    <m/>
    <m/>
    <m/>
    <m/>
    <m/>
    <m/>
  </r>
  <r>
    <x v="1"/>
    <x v="3"/>
    <x v="172"/>
    <x v="109"/>
    <n v="120"/>
    <x v="1"/>
    <x v="1"/>
    <n v="94"/>
    <m/>
    <n v="9.41"/>
    <x v="0"/>
    <m/>
    <m/>
    <m/>
    <m/>
    <m/>
    <s v="N"/>
    <m/>
    <m/>
    <m/>
    <m/>
    <m/>
    <m/>
    <m/>
    <m/>
    <m/>
    <m/>
    <m/>
  </r>
  <r>
    <x v="1"/>
    <x v="3"/>
    <x v="172"/>
    <x v="109"/>
    <n v="120"/>
    <x v="1"/>
    <x v="0"/>
    <n v="35"/>
    <m/>
    <n v="0.42"/>
    <x v="0"/>
    <m/>
    <m/>
    <m/>
    <m/>
    <m/>
    <s v="N"/>
    <m/>
    <m/>
    <m/>
    <m/>
    <m/>
    <m/>
    <m/>
    <m/>
    <m/>
    <m/>
    <m/>
  </r>
  <r>
    <x v="1"/>
    <x v="3"/>
    <x v="172"/>
    <x v="109"/>
    <n v="120"/>
    <x v="1"/>
    <x v="0"/>
    <n v="30"/>
    <m/>
    <n v="0.25"/>
    <x v="0"/>
    <m/>
    <m/>
    <m/>
    <m/>
    <m/>
    <s v="N"/>
    <m/>
    <m/>
    <m/>
    <m/>
    <m/>
    <m/>
    <m/>
    <m/>
    <m/>
    <m/>
    <m/>
  </r>
  <r>
    <x v="1"/>
    <x v="3"/>
    <x v="172"/>
    <x v="109"/>
    <n v="120"/>
    <x v="1"/>
    <x v="0"/>
    <n v="35"/>
    <m/>
    <n v="0.36"/>
    <x v="0"/>
    <m/>
    <m/>
    <m/>
    <m/>
    <m/>
    <s v="N"/>
    <m/>
    <m/>
    <m/>
    <m/>
    <m/>
    <m/>
    <m/>
    <m/>
    <m/>
    <m/>
    <m/>
  </r>
  <r>
    <x v="1"/>
    <x v="3"/>
    <x v="172"/>
    <x v="109"/>
    <n v="120"/>
    <x v="1"/>
    <x v="0"/>
    <n v="35"/>
    <m/>
    <n v="0.41"/>
    <x v="0"/>
    <m/>
    <m/>
    <m/>
    <m/>
    <m/>
    <s v="N"/>
    <m/>
    <m/>
    <m/>
    <m/>
    <m/>
    <m/>
    <m/>
    <m/>
    <m/>
    <m/>
    <m/>
  </r>
  <r>
    <x v="1"/>
    <x v="3"/>
    <x v="172"/>
    <x v="109"/>
    <n v="120"/>
    <x v="1"/>
    <x v="0"/>
    <n v="34"/>
    <m/>
    <n v="0.36"/>
    <x v="0"/>
    <m/>
    <m/>
    <m/>
    <m/>
    <m/>
    <s v="N"/>
    <m/>
    <m/>
    <m/>
    <m/>
    <m/>
    <m/>
    <m/>
    <m/>
    <m/>
    <m/>
    <m/>
  </r>
  <r>
    <x v="0"/>
    <x v="1"/>
    <x v="143"/>
    <x v="14"/>
    <n v="153"/>
    <x v="2"/>
    <x v="0"/>
    <n v="80"/>
    <n v="20"/>
    <n v="6.89"/>
    <x v="2"/>
    <m/>
    <s v="Y"/>
    <s v="SJLP104"/>
    <m/>
    <m/>
    <s v="Y"/>
    <s v="N"/>
    <s v="N"/>
    <s v="N"/>
    <s v="N"/>
    <s v="N"/>
    <s v="N"/>
    <s v="N"/>
    <s v="N"/>
    <s v="N"/>
    <m/>
    <s v="from hatchery net pens in fairy lake/san juan confluence right before release"/>
  </r>
  <r>
    <x v="0"/>
    <x v="1"/>
    <x v="143"/>
    <x v="14"/>
    <n v="153"/>
    <x v="2"/>
    <x v="0"/>
    <n v="80"/>
    <n v="19"/>
    <n v="6.02"/>
    <x v="2"/>
    <m/>
    <s v="Y"/>
    <s v="SJLP105"/>
    <m/>
    <m/>
    <s v="Y"/>
    <s v="N"/>
    <s v="N"/>
    <s v="N"/>
    <s v="N"/>
    <s v="N"/>
    <s v="N"/>
    <s v="N"/>
    <s v="N"/>
    <s v="N"/>
    <m/>
    <s v="from hatchery net pens in fairy lake/san juan confluence right before release"/>
  </r>
  <r>
    <x v="0"/>
    <x v="1"/>
    <x v="143"/>
    <x v="14"/>
    <n v="153"/>
    <x v="2"/>
    <x v="0"/>
    <n v="78"/>
    <n v="20"/>
    <n v="5.84"/>
    <x v="2"/>
    <m/>
    <s v="Y"/>
    <s v="SJLP106"/>
    <m/>
    <m/>
    <s v="Y"/>
    <s v="N"/>
    <s v="N"/>
    <s v="N"/>
    <s v="N"/>
    <s v="N"/>
    <s v="N"/>
    <s v="N"/>
    <s v="N"/>
    <s v="N"/>
    <m/>
    <s v="from hatchery net pens in fairy lake/san juan confluence right before release"/>
  </r>
  <r>
    <x v="1"/>
    <x v="3"/>
    <x v="105"/>
    <x v="58"/>
    <n v="122"/>
    <x v="1"/>
    <x v="0"/>
    <n v="36"/>
    <m/>
    <n v="0.52"/>
    <x v="0"/>
    <m/>
    <m/>
    <m/>
    <m/>
    <m/>
    <s v="N"/>
    <m/>
    <m/>
    <m/>
    <m/>
    <m/>
    <m/>
    <m/>
    <m/>
    <m/>
    <m/>
    <m/>
  </r>
  <r>
    <x v="1"/>
    <x v="3"/>
    <x v="105"/>
    <x v="58"/>
    <n v="122"/>
    <x v="1"/>
    <x v="0"/>
    <n v="35"/>
    <m/>
    <n v="0.6"/>
    <x v="0"/>
    <m/>
    <m/>
    <m/>
    <m/>
    <m/>
    <s v="N"/>
    <m/>
    <m/>
    <m/>
    <m/>
    <m/>
    <m/>
    <m/>
    <m/>
    <m/>
    <m/>
    <m/>
  </r>
  <r>
    <x v="1"/>
    <x v="3"/>
    <x v="105"/>
    <x v="58"/>
    <n v="122"/>
    <x v="1"/>
    <x v="0"/>
    <n v="33"/>
    <m/>
    <n v="0.8"/>
    <x v="0"/>
    <m/>
    <m/>
    <m/>
    <m/>
    <m/>
    <s v="N"/>
    <m/>
    <m/>
    <m/>
    <m/>
    <m/>
    <m/>
    <m/>
    <m/>
    <m/>
    <m/>
    <m/>
  </r>
  <r>
    <x v="1"/>
    <x v="3"/>
    <x v="105"/>
    <x v="58"/>
    <n v="122"/>
    <x v="1"/>
    <x v="0"/>
    <n v="36"/>
    <m/>
    <n v="0.52"/>
    <x v="0"/>
    <m/>
    <m/>
    <m/>
    <m/>
    <m/>
    <s v="N"/>
    <m/>
    <m/>
    <m/>
    <m/>
    <m/>
    <m/>
    <m/>
    <m/>
    <m/>
    <m/>
    <m/>
  </r>
  <r>
    <x v="1"/>
    <x v="3"/>
    <x v="105"/>
    <x v="58"/>
    <n v="122"/>
    <x v="1"/>
    <x v="0"/>
    <n v="34"/>
    <m/>
    <n v="0.39"/>
    <x v="0"/>
    <m/>
    <m/>
    <m/>
    <m/>
    <m/>
    <s v="N"/>
    <m/>
    <m/>
    <m/>
    <m/>
    <m/>
    <m/>
    <m/>
    <m/>
    <m/>
    <m/>
    <m/>
  </r>
  <r>
    <x v="1"/>
    <x v="3"/>
    <x v="105"/>
    <x v="58"/>
    <n v="122"/>
    <x v="1"/>
    <x v="0"/>
    <n v="34"/>
    <m/>
    <n v="0.59"/>
    <x v="0"/>
    <m/>
    <m/>
    <m/>
    <m/>
    <m/>
    <s v="N"/>
    <m/>
    <m/>
    <m/>
    <m/>
    <m/>
    <m/>
    <m/>
    <m/>
    <m/>
    <m/>
    <m/>
  </r>
  <r>
    <x v="1"/>
    <x v="3"/>
    <x v="105"/>
    <x v="58"/>
    <n v="122"/>
    <x v="1"/>
    <x v="0"/>
    <n v="35"/>
    <m/>
    <n v="0.27"/>
    <x v="0"/>
    <m/>
    <m/>
    <m/>
    <m/>
    <m/>
    <s v="N"/>
    <m/>
    <m/>
    <m/>
    <m/>
    <m/>
    <m/>
    <m/>
    <m/>
    <m/>
    <m/>
    <m/>
  </r>
  <r>
    <x v="1"/>
    <x v="3"/>
    <x v="105"/>
    <x v="58"/>
    <n v="122"/>
    <x v="1"/>
    <x v="0"/>
    <n v="32"/>
    <m/>
    <n v="0.34"/>
    <x v="0"/>
    <m/>
    <m/>
    <m/>
    <m/>
    <m/>
    <s v="N"/>
    <m/>
    <m/>
    <m/>
    <m/>
    <m/>
    <m/>
    <m/>
    <m/>
    <m/>
    <m/>
    <m/>
  </r>
  <r>
    <x v="1"/>
    <x v="3"/>
    <x v="105"/>
    <x v="58"/>
    <n v="122"/>
    <x v="1"/>
    <x v="0"/>
    <n v="34"/>
    <m/>
    <n v="0.51"/>
    <x v="0"/>
    <m/>
    <m/>
    <m/>
    <m/>
    <m/>
    <s v="N"/>
    <m/>
    <m/>
    <m/>
    <m/>
    <m/>
    <m/>
    <m/>
    <m/>
    <m/>
    <m/>
    <m/>
  </r>
  <r>
    <x v="1"/>
    <x v="3"/>
    <x v="105"/>
    <x v="58"/>
    <n v="122"/>
    <x v="1"/>
    <x v="0"/>
    <n v="33"/>
    <m/>
    <n v="0.51"/>
    <x v="0"/>
    <m/>
    <m/>
    <m/>
    <m/>
    <m/>
    <s v="N"/>
    <m/>
    <m/>
    <m/>
    <m/>
    <m/>
    <m/>
    <m/>
    <m/>
    <m/>
    <m/>
    <m/>
  </r>
  <r>
    <x v="1"/>
    <x v="3"/>
    <x v="105"/>
    <x v="58"/>
    <n v="122"/>
    <x v="1"/>
    <x v="0"/>
    <n v="30"/>
    <m/>
    <n v="0.34"/>
    <x v="0"/>
    <m/>
    <m/>
    <m/>
    <m/>
    <m/>
    <s v="N"/>
    <m/>
    <m/>
    <m/>
    <m/>
    <m/>
    <m/>
    <m/>
    <m/>
    <m/>
    <m/>
    <m/>
  </r>
  <r>
    <x v="1"/>
    <x v="3"/>
    <x v="105"/>
    <x v="58"/>
    <n v="122"/>
    <x v="1"/>
    <x v="0"/>
    <n v="37"/>
    <m/>
    <n v="0.45"/>
    <x v="0"/>
    <m/>
    <m/>
    <m/>
    <m/>
    <m/>
    <s v="N"/>
    <m/>
    <m/>
    <m/>
    <m/>
    <m/>
    <m/>
    <m/>
    <m/>
    <m/>
    <m/>
    <m/>
  </r>
  <r>
    <x v="1"/>
    <x v="3"/>
    <x v="105"/>
    <x v="58"/>
    <n v="122"/>
    <x v="1"/>
    <x v="0"/>
    <n v="35"/>
    <m/>
    <n v="0.55000000000000004"/>
    <x v="0"/>
    <m/>
    <m/>
    <m/>
    <m/>
    <m/>
    <s v="N"/>
    <m/>
    <m/>
    <m/>
    <m/>
    <m/>
    <m/>
    <m/>
    <m/>
    <m/>
    <m/>
    <m/>
  </r>
  <r>
    <x v="1"/>
    <x v="3"/>
    <x v="105"/>
    <x v="58"/>
    <n v="122"/>
    <x v="1"/>
    <x v="0"/>
    <n v="42"/>
    <m/>
    <n v="0.82"/>
    <x v="0"/>
    <m/>
    <m/>
    <m/>
    <m/>
    <m/>
    <s v="N"/>
    <m/>
    <m/>
    <m/>
    <m/>
    <m/>
    <m/>
    <m/>
    <m/>
    <m/>
    <m/>
    <m/>
  </r>
  <r>
    <x v="1"/>
    <x v="3"/>
    <x v="105"/>
    <x v="58"/>
    <n v="122"/>
    <x v="1"/>
    <x v="0"/>
    <n v="34"/>
    <m/>
    <n v="0.33"/>
    <x v="0"/>
    <m/>
    <m/>
    <m/>
    <m/>
    <m/>
    <s v="N"/>
    <m/>
    <m/>
    <m/>
    <m/>
    <m/>
    <m/>
    <m/>
    <m/>
    <m/>
    <m/>
    <m/>
  </r>
  <r>
    <x v="1"/>
    <x v="3"/>
    <x v="105"/>
    <x v="58"/>
    <n v="122"/>
    <x v="1"/>
    <x v="0"/>
    <n v="35"/>
    <m/>
    <n v="0.4"/>
    <x v="0"/>
    <m/>
    <m/>
    <m/>
    <m/>
    <m/>
    <s v="N"/>
    <m/>
    <m/>
    <m/>
    <m/>
    <m/>
    <m/>
    <m/>
    <m/>
    <m/>
    <m/>
    <m/>
  </r>
  <r>
    <x v="1"/>
    <x v="3"/>
    <x v="105"/>
    <x v="58"/>
    <n v="122"/>
    <x v="1"/>
    <x v="0"/>
    <n v="36"/>
    <m/>
    <n v="0.46"/>
    <x v="0"/>
    <m/>
    <m/>
    <m/>
    <m/>
    <m/>
    <s v="N"/>
    <m/>
    <m/>
    <m/>
    <m/>
    <m/>
    <m/>
    <m/>
    <m/>
    <m/>
    <m/>
    <m/>
  </r>
  <r>
    <x v="1"/>
    <x v="3"/>
    <x v="105"/>
    <x v="58"/>
    <n v="122"/>
    <x v="1"/>
    <x v="0"/>
    <n v="34"/>
    <m/>
    <n v="0.54"/>
    <x v="0"/>
    <m/>
    <m/>
    <m/>
    <m/>
    <m/>
    <s v="N"/>
    <m/>
    <m/>
    <m/>
    <m/>
    <m/>
    <m/>
    <m/>
    <m/>
    <m/>
    <m/>
    <m/>
  </r>
  <r>
    <x v="1"/>
    <x v="3"/>
    <x v="105"/>
    <x v="58"/>
    <n v="122"/>
    <x v="1"/>
    <x v="0"/>
    <n v="37"/>
    <m/>
    <n v="0.4"/>
    <x v="0"/>
    <m/>
    <m/>
    <m/>
    <m/>
    <m/>
    <s v="N"/>
    <m/>
    <m/>
    <m/>
    <m/>
    <m/>
    <m/>
    <m/>
    <m/>
    <m/>
    <m/>
    <m/>
  </r>
  <r>
    <x v="1"/>
    <x v="3"/>
    <x v="105"/>
    <x v="58"/>
    <n v="122"/>
    <x v="1"/>
    <x v="0"/>
    <n v="35"/>
    <m/>
    <n v="0.6"/>
    <x v="0"/>
    <m/>
    <m/>
    <m/>
    <m/>
    <m/>
    <s v="N"/>
    <m/>
    <m/>
    <m/>
    <m/>
    <m/>
    <m/>
    <m/>
    <m/>
    <m/>
    <m/>
    <m/>
  </r>
  <r>
    <x v="1"/>
    <x v="3"/>
    <x v="105"/>
    <x v="58"/>
    <n v="122"/>
    <x v="1"/>
    <x v="0"/>
    <n v="36"/>
    <m/>
    <n v="0.68"/>
    <x v="0"/>
    <m/>
    <m/>
    <m/>
    <m/>
    <m/>
    <s v="N"/>
    <m/>
    <m/>
    <m/>
    <m/>
    <m/>
    <m/>
    <m/>
    <m/>
    <m/>
    <m/>
    <m/>
  </r>
  <r>
    <x v="1"/>
    <x v="3"/>
    <x v="105"/>
    <x v="58"/>
    <n v="122"/>
    <x v="1"/>
    <x v="0"/>
    <n v="36"/>
    <m/>
    <n v="0.53"/>
    <x v="0"/>
    <m/>
    <m/>
    <m/>
    <m/>
    <m/>
    <s v="N"/>
    <m/>
    <m/>
    <m/>
    <m/>
    <m/>
    <m/>
    <m/>
    <m/>
    <m/>
    <m/>
    <m/>
  </r>
  <r>
    <x v="1"/>
    <x v="3"/>
    <x v="105"/>
    <x v="58"/>
    <n v="122"/>
    <x v="1"/>
    <x v="0"/>
    <n v="34"/>
    <m/>
    <n v="0.44"/>
    <x v="0"/>
    <m/>
    <m/>
    <m/>
    <m/>
    <m/>
    <s v="N"/>
    <m/>
    <m/>
    <m/>
    <m/>
    <m/>
    <m/>
    <m/>
    <m/>
    <m/>
    <m/>
    <m/>
  </r>
  <r>
    <x v="1"/>
    <x v="3"/>
    <x v="105"/>
    <x v="58"/>
    <n v="122"/>
    <x v="1"/>
    <x v="0"/>
    <n v="33"/>
    <m/>
    <n v="0.6"/>
    <x v="0"/>
    <m/>
    <m/>
    <m/>
    <m/>
    <m/>
    <s v="N"/>
    <m/>
    <m/>
    <m/>
    <m/>
    <m/>
    <m/>
    <m/>
    <m/>
    <m/>
    <m/>
    <m/>
  </r>
  <r>
    <x v="1"/>
    <x v="3"/>
    <x v="105"/>
    <x v="58"/>
    <n v="122"/>
    <x v="1"/>
    <x v="0"/>
    <n v="34"/>
    <m/>
    <n v="0.39"/>
    <x v="0"/>
    <m/>
    <m/>
    <m/>
    <m/>
    <m/>
    <s v="N"/>
    <m/>
    <m/>
    <m/>
    <m/>
    <m/>
    <m/>
    <m/>
    <m/>
    <m/>
    <m/>
    <m/>
  </r>
  <r>
    <x v="1"/>
    <x v="3"/>
    <x v="105"/>
    <x v="58"/>
    <n v="122"/>
    <x v="1"/>
    <x v="0"/>
    <n v="36"/>
    <m/>
    <n v="0.42"/>
    <x v="0"/>
    <m/>
    <m/>
    <m/>
    <m/>
    <m/>
    <s v="N"/>
    <m/>
    <m/>
    <m/>
    <m/>
    <m/>
    <m/>
    <m/>
    <m/>
    <m/>
    <m/>
    <m/>
  </r>
  <r>
    <x v="1"/>
    <x v="3"/>
    <x v="105"/>
    <x v="58"/>
    <n v="122"/>
    <x v="1"/>
    <x v="0"/>
    <n v="34"/>
    <m/>
    <n v="0.5"/>
    <x v="0"/>
    <m/>
    <m/>
    <m/>
    <m/>
    <m/>
    <s v="N"/>
    <m/>
    <m/>
    <m/>
    <m/>
    <m/>
    <m/>
    <m/>
    <m/>
    <m/>
    <m/>
    <m/>
  </r>
  <r>
    <x v="1"/>
    <x v="3"/>
    <x v="105"/>
    <x v="58"/>
    <n v="122"/>
    <x v="1"/>
    <x v="0"/>
    <n v="36"/>
    <m/>
    <n v="0.61"/>
    <x v="0"/>
    <m/>
    <m/>
    <m/>
    <m/>
    <m/>
    <s v="N"/>
    <m/>
    <m/>
    <m/>
    <m/>
    <m/>
    <m/>
    <m/>
    <m/>
    <m/>
    <m/>
    <m/>
  </r>
  <r>
    <x v="1"/>
    <x v="3"/>
    <x v="105"/>
    <x v="58"/>
    <n v="122"/>
    <x v="1"/>
    <x v="0"/>
    <n v="37"/>
    <m/>
    <n v="0.42"/>
    <x v="0"/>
    <m/>
    <m/>
    <m/>
    <m/>
    <m/>
    <s v="N"/>
    <m/>
    <m/>
    <m/>
    <m/>
    <m/>
    <m/>
    <m/>
    <m/>
    <m/>
    <m/>
    <m/>
  </r>
  <r>
    <x v="1"/>
    <x v="3"/>
    <x v="105"/>
    <x v="58"/>
    <n v="122"/>
    <x v="1"/>
    <x v="0"/>
    <n v="34"/>
    <m/>
    <n v="0.39"/>
    <x v="0"/>
    <m/>
    <m/>
    <m/>
    <m/>
    <m/>
    <s v="N"/>
    <m/>
    <m/>
    <m/>
    <m/>
    <m/>
    <m/>
    <m/>
    <m/>
    <m/>
    <m/>
    <m/>
  </r>
  <r>
    <x v="1"/>
    <x v="3"/>
    <x v="105"/>
    <x v="58"/>
    <n v="122"/>
    <x v="0"/>
    <x v="0"/>
    <n v="36"/>
    <m/>
    <n v="0.6"/>
    <x v="0"/>
    <m/>
    <m/>
    <m/>
    <m/>
    <m/>
    <s v="N"/>
    <m/>
    <m/>
    <m/>
    <m/>
    <m/>
    <m/>
    <m/>
    <m/>
    <m/>
    <m/>
    <m/>
  </r>
  <r>
    <x v="1"/>
    <x v="3"/>
    <x v="105"/>
    <x v="58"/>
    <n v="122"/>
    <x v="0"/>
    <x v="0"/>
    <n v="35"/>
    <m/>
    <n v="0.15"/>
    <x v="0"/>
    <m/>
    <m/>
    <m/>
    <m/>
    <m/>
    <s v="N"/>
    <m/>
    <m/>
    <m/>
    <m/>
    <m/>
    <m/>
    <m/>
    <m/>
    <m/>
    <m/>
    <m/>
  </r>
  <r>
    <x v="1"/>
    <x v="3"/>
    <x v="105"/>
    <x v="58"/>
    <n v="122"/>
    <x v="0"/>
    <x v="0"/>
    <n v="36"/>
    <m/>
    <n v="0.47"/>
    <x v="0"/>
    <m/>
    <m/>
    <m/>
    <m/>
    <m/>
    <s v="N"/>
    <m/>
    <m/>
    <m/>
    <m/>
    <m/>
    <m/>
    <m/>
    <m/>
    <m/>
    <m/>
    <m/>
  </r>
  <r>
    <x v="1"/>
    <x v="3"/>
    <x v="105"/>
    <x v="58"/>
    <n v="122"/>
    <x v="0"/>
    <x v="0"/>
    <n v="36"/>
    <m/>
    <n v="0.4"/>
    <x v="0"/>
    <m/>
    <m/>
    <m/>
    <m/>
    <m/>
    <s v="N"/>
    <m/>
    <m/>
    <m/>
    <m/>
    <m/>
    <m/>
    <m/>
    <m/>
    <m/>
    <m/>
    <m/>
  </r>
  <r>
    <x v="1"/>
    <x v="3"/>
    <x v="105"/>
    <x v="58"/>
    <n v="122"/>
    <x v="0"/>
    <x v="0"/>
    <n v="38"/>
    <m/>
    <n v="0.44"/>
    <x v="0"/>
    <m/>
    <m/>
    <m/>
    <m/>
    <m/>
    <s v="N"/>
    <m/>
    <m/>
    <m/>
    <m/>
    <m/>
    <m/>
    <m/>
    <m/>
    <m/>
    <m/>
    <m/>
  </r>
  <r>
    <x v="1"/>
    <x v="3"/>
    <x v="105"/>
    <x v="58"/>
    <n v="122"/>
    <x v="0"/>
    <x v="0"/>
    <n v="32"/>
    <m/>
    <n v="0.34"/>
    <x v="0"/>
    <m/>
    <m/>
    <m/>
    <m/>
    <m/>
    <s v="N"/>
    <m/>
    <m/>
    <m/>
    <m/>
    <m/>
    <m/>
    <m/>
    <m/>
    <m/>
    <m/>
    <m/>
  </r>
  <r>
    <x v="1"/>
    <x v="3"/>
    <x v="105"/>
    <x v="58"/>
    <n v="122"/>
    <x v="0"/>
    <x v="0"/>
    <n v="36"/>
    <m/>
    <n v="0.31"/>
    <x v="0"/>
    <m/>
    <m/>
    <m/>
    <m/>
    <m/>
    <s v="N"/>
    <m/>
    <m/>
    <m/>
    <m/>
    <m/>
    <m/>
    <m/>
    <m/>
    <m/>
    <m/>
    <m/>
  </r>
  <r>
    <x v="1"/>
    <x v="3"/>
    <x v="105"/>
    <x v="58"/>
    <n v="122"/>
    <x v="0"/>
    <x v="0"/>
    <n v="37"/>
    <m/>
    <n v="0.32"/>
    <x v="0"/>
    <m/>
    <m/>
    <m/>
    <m/>
    <m/>
    <s v="N"/>
    <m/>
    <m/>
    <m/>
    <m/>
    <m/>
    <m/>
    <m/>
    <m/>
    <m/>
    <m/>
    <m/>
  </r>
  <r>
    <x v="1"/>
    <x v="3"/>
    <x v="105"/>
    <x v="58"/>
    <n v="122"/>
    <x v="0"/>
    <x v="0"/>
    <n v="34"/>
    <m/>
    <n v="0.25"/>
    <x v="0"/>
    <m/>
    <m/>
    <m/>
    <m/>
    <m/>
    <s v="N"/>
    <m/>
    <m/>
    <m/>
    <m/>
    <m/>
    <m/>
    <m/>
    <m/>
    <m/>
    <m/>
    <m/>
  </r>
  <r>
    <x v="1"/>
    <x v="3"/>
    <x v="105"/>
    <x v="58"/>
    <n v="122"/>
    <x v="0"/>
    <x v="0"/>
    <n v="39"/>
    <m/>
    <n v="0.37"/>
    <x v="0"/>
    <m/>
    <m/>
    <m/>
    <m/>
    <m/>
    <s v="N"/>
    <m/>
    <m/>
    <m/>
    <m/>
    <m/>
    <m/>
    <m/>
    <m/>
    <m/>
    <m/>
    <m/>
  </r>
  <r>
    <x v="1"/>
    <x v="3"/>
    <x v="105"/>
    <x v="58"/>
    <n v="122"/>
    <x v="0"/>
    <x v="0"/>
    <n v="34"/>
    <m/>
    <n v="0.39"/>
    <x v="0"/>
    <m/>
    <m/>
    <m/>
    <m/>
    <m/>
    <s v="N"/>
    <m/>
    <m/>
    <m/>
    <m/>
    <m/>
    <m/>
    <m/>
    <m/>
    <m/>
    <m/>
    <m/>
  </r>
  <r>
    <x v="1"/>
    <x v="3"/>
    <x v="105"/>
    <x v="58"/>
    <n v="122"/>
    <x v="2"/>
    <x v="0"/>
    <n v="64"/>
    <m/>
    <n v="3.4"/>
    <x v="2"/>
    <m/>
    <m/>
    <m/>
    <m/>
    <m/>
    <s v="N"/>
    <m/>
    <m/>
    <m/>
    <m/>
    <m/>
    <m/>
    <m/>
    <m/>
    <m/>
    <m/>
    <m/>
  </r>
  <r>
    <x v="1"/>
    <x v="3"/>
    <x v="105"/>
    <x v="58"/>
    <n v="122"/>
    <x v="2"/>
    <x v="0"/>
    <n v="49"/>
    <m/>
    <n v="1.39"/>
    <x v="0"/>
    <m/>
    <m/>
    <m/>
    <m/>
    <m/>
    <s v="N"/>
    <m/>
    <m/>
    <m/>
    <m/>
    <m/>
    <m/>
    <m/>
    <m/>
    <m/>
    <m/>
    <m/>
  </r>
  <r>
    <x v="1"/>
    <x v="3"/>
    <x v="105"/>
    <x v="58"/>
    <n v="122"/>
    <x v="2"/>
    <x v="0"/>
    <n v="51"/>
    <m/>
    <n v="1.1599999999999999"/>
    <x v="2"/>
    <m/>
    <m/>
    <m/>
    <m/>
    <m/>
    <s v="N"/>
    <m/>
    <m/>
    <m/>
    <m/>
    <m/>
    <m/>
    <m/>
    <m/>
    <m/>
    <m/>
    <m/>
  </r>
  <r>
    <x v="1"/>
    <x v="3"/>
    <x v="105"/>
    <x v="58"/>
    <n v="122"/>
    <x v="2"/>
    <x v="0"/>
    <n v="58"/>
    <m/>
    <n v="2.46"/>
    <x v="2"/>
    <m/>
    <m/>
    <m/>
    <m/>
    <m/>
    <s v="N"/>
    <m/>
    <m/>
    <m/>
    <m/>
    <m/>
    <m/>
    <m/>
    <m/>
    <m/>
    <m/>
    <m/>
  </r>
  <r>
    <x v="1"/>
    <x v="3"/>
    <x v="105"/>
    <x v="58"/>
    <n v="122"/>
    <x v="2"/>
    <x v="0"/>
    <n v="50"/>
    <m/>
    <n v="1.33"/>
    <x v="2"/>
    <m/>
    <m/>
    <m/>
    <m/>
    <m/>
    <s v="N"/>
    <m/>
    <m/>
    <m/>
    <m/>
    <m/>
    <m/>
    <m/>
    <m/>
    <m/>
    <m/>
    <m/>
  </r>
  <r>
    <x v="1"/>
    <x v="3"/>
    <x v="105"/>
    <x v="58"/>
    <n v="122"/>
    <x v="2"/>
    <x v="0"/>
    <n v="63"/>
    <m/>
    <n v="3.14"/>
    <x v="2"/>
    <m/>
    <m/>
    <m/>
    <m/>
    <m/>
    <s v="N"/>
    <m/>
    <m/>
    <m/>
    <m/>
    <m/>
    <m/>
    <m/>
    <m/>
    <m/>
    <m/>
    <m/>
  </r>
  <r>
    <x v="1"/>
    <x v="3"/>
    <x v="105"/>
    <x v="58"/>
    <n v="122"/>
    <x v="2"/>
    <x v="0"/>
    <n v="55"/>
    <m/>
    <n v="1.8"/>
    <x v="2"/>
    <m/>
    <m/>
    <m/>
    <m/>
    <m/>
    <s v="N"/>
    <m/>
    <m/>
    <m/>
    <m/>
    <m/>
    <m/>
    <m/>
    <m/>
    <m/>
    <m/>
    <m/>
  </r>
  <r>
    <x v="1"/>
    <x v="3"/>
    <x v="105"/>
    <x v="58"/>
    <n v="122"/>
    <x v="2"/>
    <x v="0"/>
    <n v="61"/>
    <m/>
    <n v="2.93"/>
    <x v="2"/>
    <m/>
    <m/>
    <m/>
    <m/>
    <m/>
    <s v="N"/>
    <m/>
    <m/>
    <m/>
    <m/>
    <m/>
    <m/>
    <m/>
    <m/>
    <m/>
    <m/>
    <m/>
  </r>
  <r>
    <x v="1"/>
    <x v="3"/>
    <x v="105"/>
    <x v="58"/>
    <n v="122"/>
    <x v="2"/>
    <x v="0"/>
    <n v="58"/>
    <m/>
    <n v="2.08"/>
    <x v="2"/>
    <m/>
    <m/>
    <m/>
    <m/>
    <m/>
    <s v="N"/>
    <m/>
    <m/>
    <m/>
    <m/>
    <m/>
    <m/>
    <m/>
    <m/>
    <m/>
    <m/>
    <m/>
  </r>
  <r>
    <x v="1"/>
    <x v="3"/>
    <x v="105"/>
    <x v="58"/>
    <n v="122"/>
    <x v="2"/>
    <x v="0"/>
    <n v="62"/>
    <m/>
    <n v="2.73"/>
    <x v="2"/>
    <m/>
    <m/>
    <m/>
    <m/>
    <m/>
    <s v="N"/>
    <m/>
    <m/>
    <m/>
    <m/>
    <m/>
    <m/>
    <m/>
    <m/>
    <m/>
    <m/>
    <m/>
  </r>
  <r>
    <x v="1"/>
    <x v="3"/>
    <x v="105"/>
    <x v="58"/>
    <n v="122"/>
    <x v="2"/>
    <x v="0"/>
    <n v="60"/>
    <m/>
    <n v="1.83"/>
    <x v="2"/>
    <m/>
    <m/>
    <m/>
    <m/>
    <m/>
    <s v="N"/>
    <m/>
    <m/>
    <m/>
    <m/>
    <m/>
    <m/>
    <m/>
    <m/>
    <m/>
    <m/>
    <m/>
  </r>
  <r>
    <x v="1"/>
    <x v="3"/>
    <x v="105"/>
    <x v="58"/>
    <n v="122"/>
    <x v="2"/>
    <x v="0"/>
    <n v="60"/>
    <m/>
    <n v="2.97"/>
    <x v="2"/>
    <m/>
    <m/>
    <m/>
    <m/>
    <m/>
    <s v="N"/>
    <m/>
    <m/>
    <m/>
    <m/>
    <m/>
    <m/>
    <m/>
    <m/>
    <m/>
    <m/>
    <m/>
  </r>
  <r>
    <x v="1"/>
    <x v="3"/>
    <x v="105"/>
    <x v="58"/>
    <n v="122"/>
    <x v="2"/>
    <x v="0"/>
    <n v="60"/>
    <m/>
    <n v="2.29"/>
    <x v="2"/>
    <m/>
    <m/>
    <m/>
    <m/>
    <m/>
    <s v="N"/>
    <m/>
    <m/>
    <m/>
    <m/>
    <m/>
    <m/>
    <m/>
    <m/>
    <m/>
    <m/>
    <m/>
  </r>
  <r>
    <x v="1"/>
    <x v="3"/>
    <x v="105"/>
    <x v="58"/>
    <n v="122"/>
    <x v="2"/>
    <x v="0"/>
    <n v="55"/>
    <m/>
    <n v="1.76"/>
    <x v="2"/>
    <m/>
    <m/>
    <m/>
    <m/>
    <m/>
    <s v="N"/>
    <m/>
    <m/>
    <m/>
    <m/>
    <m/>
    <m/>
    <m/>
    <m/>
    <m/>
    <m/>
    <m/>
  </r>
  <r>
    <x v="1"/>
    <x v="3"/>
    <x v="105"/>
    <x v="58"/>
    <n v="122"/>
    <x v="2"/>
    <x v="0"/>
    <n v="54"/>
    <m/>
    <n v="1.79"/>
    <x v="0"/>
    <m/>
    <m/>
    <m/>
    <m/>
    <m/>
    <s v="N"/>
    <m/>
    <m/>
    <m/>
    <m/>
    <m/>
    <m/>
    <m/>
    <m/>
    <m/>
    <m/>
    <m/>
  </r>
  <r>
    <x v="1"/>
    <x v="3"/>
    <x v="105"/>
    <x v="58"/>
    <n v="122"/>
    <x v="2"/>
    <x v="0"/>
    <n v="48"/>
    <m/>
    <n v="1.1200000000000001"/>
    <x v="0"/>
    <m/>
    <m/>
    <m/>
    <m/>
    <m/>
    <s v="N"/>
    <m/>
    <m/>
    <m/>
    <m/>
    <m/>
    <m/>
    <m/>
    <m/>
    <m/>
    <m/>
    <m/>
  </r>
  <r>
    <x v="1"/>
    <x v="3"/>
    <x v="105"/>
    <x v="58"/>
    <n v="122"/>
    <x v="2"/>
    <x v="0"/>
    <n v="59"/>
    <m/>
    <n v="2.37"/>
    <x v="2"/>
    <m/>
    <m/>
    <m/>
    <m/>
    <m/>
    <s v="N"/>
    <m/>
    <m/>
    <m/>
    <m/>
    <m/>
    <m/>
    <m/>
    <m/>
    <m/>
    <m/>
    <m/>
  </r>
  <r>
    <x v="1"/>
    <x v="3"/>
    <x v="105"/>
    <x v="58"/>
    <n v="122"/>
    <x v="2"/>
    <x v="0"/>
    <n v="62"/>
    <m/>
    <n v="3.11"/>
    <x v="2"/>
    <m/>
    <m/>
    <m/>
    <m/>
    <m/>
    <s v="N"/>
    <m/>
    <m/>
    <m/>
    <m/>
    <m/>
    <m/>
    <m/>
    <m/>
    <m/>
    <m/>
    <m/>
  </r>
  <r>
    <x v="1"/>
    <x v="3"/>
    <x v="105"/>
    <x v="58"/>
    <n v="122"/>
    <x v="2"/>
    <x v="0"/>
    <n v="63"/>
    <m/>
    <n v="2.98"/>
    <x v="2"/>
    <m/>
    <m/>
    <m/>
    <m/>
    <m/>
    <s v="N"/>
    <m/>
    <m/>
    <m/>
    <m/>
    <m/>
    <m/>
    <m/>
    <m/>
    <m/>
    <m/>
    <m/>
  </r>
  <r>
    <x v="1"/>
    <x v="3"/>
    <x v="105"/>
    <x v="58"/>
    <n v="122"/>
    <x v="2"/>
    <x v="0"/>
    <n v="48"/>
    <m/>
    <n v="1.42"/>
    <x v="0"/>
    <m/>
    <m/>
    <m/>
    <m/>
    <m/>
    <s v="N"/>
    <m/>
    <m/>
    <m/>
    <m/>
    <m/>
    <m/>
    <m/>
    <m/>
    <m/>
    <m/>
    <m/>
  </r>
  <r>
    <x v="1"/>
    <x v="3"/>
    <x v="105"/>
    <x v="58"/>
    <n v="122"/>
    <x v="2"/>
    <x v="0"/>
    <n v="59"/>
    <m/>
    <n v="2.19"/>
    <x v="2"/>
    <m/>
    <m/>
    <m/>
    <m/>
    <m/>
    <s v="N"/>
    <m/>
    <m/>
    <m/>
    <m/>
    <m/>
    <m/>
    <m/>
    <m/>
    <m/>
    <m/>
    <m/>
  </r>
  <r>
    <x v="1"/>
    <x v="3"/>
    <x v="105"/>
    <x v="58"/>
    <n v="122"/>
    <x v="2"/>
    <x v="0"/>
    <n v="62"/>
    <m/>
    <n v="2.52"/>
    <x v="2"/>
    <m/>
    <m/>
    <m/>
    <m/>
    <m/>
    <s v="N"/>
    <m/>
    <m/>
    <m/>
    <m/>
    <m/>
    <m/>
    <m/>
    <m/>
    <m/>
    <m/>
    <m/>
  </r>
  <r>
    <x v="1"/>
    <x v="3"/>
    <x v="105"/>
    <x v="58"/>
    <n v="122"/>
    <x v="2"/>
    <x v="0"/>
    <n v="60"/>
    <m/>
    <n v="2.5099999999999998"/>
    <x v="2"/>
    <m/>
    <m/>
    <m/>
    <m/>
    <m/>
    <s v="N"/>
    <m/>
    <m/>
    <m/>
    <m/>
    <m/>
    <m/>
    <m/>
    <m/>
    <m/>
    <m/>
    <m/>
  </r>
  <r>
    <x v="1"/>
    <x v="3"/>
    <x v="105"/>
    <x v="58"/>
    <n v="122"/>
    <x v="2"/>
    <x v="0"/>
    <n v="56"/>
    <m/>
    <n v="1.9"/>
    <x v="2"/>
    <m/>
    <m/>
    <m/>
    <m/>
    <m/>
    <s v="N"/>
    <m/>
    <m/>
    <m/>
    <m/>
    <m/>
    <m/>
    <m/>
    <m/>
    <m/>
    <m/>
    <m/>
  </r>
  <r>
    <x v="1"/>
    <x v="3"/>
    <x v="105"/>
    <x v="58"/>
    <n v="122"/>
    <x v="2"/>
    <x v="0"/>
    <n v="58"/>
    <m/>
    <n v="2.7"/>
    <x v="2"/>
    <m/>
    <m/>
    <m/>
    <m/>
    <m/>
    <s v="N"/>
    <m/>
    <m/>
    <m/>
    <m/>
    <m/>
    <m/>
    <m/>
    <m/>
    <m/>
    <m/>
    <m/>
  </r>
  <r>
    <x v="1"/>
    <x v="3"/>
    <x v="105"/>
    <x v="58"/>
    <n v="122"/>
    <x v="2"/>
    <x v="0"/>
    <n v="57"/>
    <m/>
    <n v="2.0099999999999998"/>
    <x v="2"/>
    <m/>
    <m/>
    <m/>
    <m/>
    <m/>
    <s v="N"/>
    <m/>
    <m/>
    <m/>
    <m/>
    <m/>
    <m/>
    <m/>
    <m/>
    <m/>
    <m/>
    <m/>
  </r>
  <r>
    <x v="1"/>
    <x v="3"/>
    <x v="105"/>
    <x v="58"/>
    <n v="122"/>
    <x v="2"/>
    <x v="0"/>
    <n v="59"/>
    <m/>
    <n v="2.66"/>
    <x v="2"/>
    <m/>
    <m/>
    <m/>
    <m/>
    <m/>
    <s v="N"/>
    <m/>
    <m/>
    <m/>
    <m/>
    <m/>
    <m/>
    <m/>
    <m/>
    <m/>
    <m/>
    <m/>
  </r>
  <r>
    <x v="1"/>
    <x v="3"/>
    <x v="105"/>
    <x v="58"/>
    <n v="122"/>
    <x v="2"/>
    <x v="0"/>
    <n v="60"/>
    <m/>
    <n v="2.2799999999999998"/>
    <x v="2"/>
    <m/>
    <m/>
    <m/>
    <m/>
    <m/>
    <s v="N"/>
    <m/>
    <m/>
    <m/>
    <m/>
    <m/>
    <m/>
    <m/>
    <m/>
    <m/>
    <m/>
    <m/>
  </r>
  <r>
    <x v="1"/>
    <x v="3"/>
    <x v="105"/>
    <x v="58"/>
    <n v="122"/>
    <x v="2"/>
    <x v="0"/>
    <n v="61"/>
    <m/>
    <n v="2.5499999999999998"/>
    <x v="2"/>
    <m/>
    <m/>
    <m/>
    <m/>
    <m/>
    <s v="N"/>
    <m/>
    <m/>
    <m/>
    <m/>
    <m/>
    <m/>
    <m/>
    <m/>
    <m/>
    <m/>
    <m/>
  </r>
  <r>
    <x v="1"/>
    <x v="3"/>
    <x v="105"/>
    <x v="58"/>
    <n v="122"/>
    <x v="2"/>
    <x v="0"/>
    <n v="57"/>
    <m/>
    <n v="1.88"/>
    <x v="2"/>
    <m/>
    <m/>
    <m/>
    <m/>
    <m/>
    <s v="N"/>
    <m/>
    <m/>
    <m/>
    <m/>
    <m/>
    <m/>
    <m/>
    <m/>
    <m/>
    <m/>
    <m/>
  </r>
  <r>
    <x v="1"/>
    <x v="3"/>
    <x v="105"/>
    <x v="58"/>
    <n v="122"/>
    <x v="2"/>
    <x v="0"/>
    <n v="59"/>
    <m/>
    <n v="1.99"/>
    <x v="2"/>
    <m/>
    <m/>
    <m/>
    <m/>
    <m/>
    <s v="N"/>
    <m/>
    <m/>
    <m/>
    <m/>
    <m/>
    <m/>
    <m/>
    <m/>
    <m/>
    <m/>
    <m/>
  </r>
  <r>
    <x v="1"/>
    <x v="3"/>
    <x v="105"/>
    <x v="58"/>
    <n v="122"/>
    <x v="2"/>
    <x v="0"/>
    <n v="63"/>
    <m/>
    <n v="2.1800000000000002"/>
    <x v="2"/>
    <m/>
    <m/>
    <m/>
    <m/>
    <m/>
    <s v="N"/>
    <m/>
    <m/>
    <m/>
    <m/>
    <m/>
    <m/>
    <m/>
    <m/>
    <m/>
    <m/>
    <m/>
  </r>
  <r>
    <x v="1"/>
    <x v="3"/>
    <x v="105"/>
    <x v="58"/>
    <n v="122"/>
    <x v="2"/>
    <x v="0"/>
    <n v="60"/>
    <m/>
    <n v="2.23"/>
    <x v="2"/>
    <m/>
    <m/>
    <m/>
    <m/>
    <m/>
    <s v="N"/>
    <m/>
    <m/>
    <m/>
    <m/>
    <m/>
    <m/>
    <m/>
    <m/>
    <m/>
    <m/>
    <m/>
  </r>
  <r>
    <x v="1"/>
    <x v="3"/>
    <x v="105"/>
    <x v="58"/>
    <n v="122"/>
    <x v="2"/>
    <x v="0"/>
    <n v="54"/>
    <m/>
    <n v="2.15"/>
    <x v="0"/>
    <m/>
    <m/>
    <m/>
    <m/>
    <m/>
    <s v="N"/>
    <m/>
    <m/>
    <m/>
    <m/>
    <m/>
    <m/>
    <m/>
    <m/>
    <m/>
    <m/>
    <m/>
  </r>
  <r>
    <x v="1"/>
    <x v="3"/>
    <x v="105"/>
    <x v="58"/>
    <n v="122"/>
    <x v="2"/>
    <x v="0"/>
    <n v="58"/>
    <m/>
    <n v="2.37"/>
    <x v="2"/>
    <m/>
    <m/>
    <m/>
    <m/>
    <m/>
    <s v="N"/>
    <m/>
    <m/>
    <m/>
    <m/>
    <m/>
    <m/>
    <m/>
    <m/>
    <m/>
    <m/>
    <m/>
  </r>
  <r>
    <x v="1"/>
    <x v="3"/>
    <x v="105"/>
    <x v="58"/>
    <n v="122"/>
    <x v="2"/>
    <x v="0"/>
    <n v="46"/>
    <m/>
    <n v="1.21"/>
    <x v="0"/>
    <m/>
    <m/>
    <m/>
    <m/>
    <m/>
    <s v="N"/>
    <m/>
    <m/>
    <m/>
    <m/>
    <m/>
    <m/>
    <m/>
    <m/>
    <m/>
    <m/>
    <m/>
  </r>
  <r>
    <x v="1"/>
    <x v="3"/>
    <x v="105"/>
    <x v="58"/>
    <n v="122"/>
    <x v="2"/>
    <x v="0"/>
    <n v="58"/>
    <m/>
    <n v="2.09"/>
    <x v="0"/>
    <m/>
    <m/>
    <m/>
    <m/>
    <m/>
    <s v="N"/>
    <m/>
    <m/>
    <m/>
    <m/>
    <m/>
    <m/>
    <m/>
    <m/>
    <m/>
    <m/>
    <m/>
  </r>
  <r>
    <x v="1"/>
    <x v="3"/>
    <x v="105"/>
    <x v="58"/>
    <n v="122"/>
    <x v="2"/>
    <x v="0"/>
    <n v="58"/>
    <m/>
    <n v="2.2000000000000002"/>
    <x v="0"/>
    <m/>
    <m/>
    <m/>
    <m/>
    <m/>
    <s v="N"/>
    <m/>
    <m/>
    <m/>
    <m/>
    <m/>
    <m/>
    <m/>
    <m/>
    <m/>
    <m/>
    <m/>
  </r>
  <r>
    <x v="1"/>
    <x v="3"/>
    <x v="173"/>
    <x v="110"/>
    <n v="125"/>
    <x v="2"/>
    <x v="0"/>
    <n v="49"/>
    <m/>
    <n v="1.17"/>
    <x v="0"/>
    <m/>
    <m/>
    <m/>
    <m/>
    <m/>
    <s v="N"/>
    <m/>
    <m/>
    <m/>
    <m/>
    <m/>
    <m/>
    <m/>
    <m/>
    <m/>
    <m/>
    <m/>
  </r>
  <r>
    <x v="1"/>
    <x v="3"/>
    <x v="173"/>
    <x v="110"/>
    <n v="125"/>
    <x v="2"/>
    <x v="0"/>
    <n v="60"/>
    <m/>
    <n v="2.12"/>
    <x v="2"/>
    <m/>
    <m/>
    <m/>
    <m/>
    <m/>
    <s v="N"/>
    <m/>
    <m/>
    <m/>
    <m/>
    <m/>
    <m/>
    <m/>
    <m/>
    <m/>
    <m/>
    <m/>
  </r>
  <r>
    <x v="1"/>
    <x v="3"/>
    <x v="173"/>
    <x v="110"/>
    <n v="125"/>
    <x v="2"/>
    <x v="0"/>
    <n v="48"/>
    <m/>
    <n v="0.93"/>
    <x v="0"/>
    <m/>
    <m/>
    <m/>
    <m/>
    <m/>
    <s v="N"/>
    <m/>
    <m/>
    <m/>
    <m/>
    <m/>
    <m/>
    <m/>
    <m/>
    <m/>
    <m/>
    <m/>
  </r>
  <r>
    <x v="1"/>
    <x v="3"/>
    <x v="173"/>
    <x v="110"/>
    <n v="125"/>
    <x v="2"/>
    <x v="0"/>
    <n v="65"/>
    <m/>
    <n v="2.36"/>
    <x v="2"/>
    <m/>
    <m/>
    <m/>
    <m/>
    <m/>
    <s v="N"/>
    <m/>
    <m/>
    <m/>
    <m/>
    <m/>
    <m/>
    <m/>
    <m/>
    <m/>
    <m/>
    <m/>
  </r>
  <r>
    <x v="1"/>
    <x v="3"/>
    <x v="173"/>
    <x v="110"/>
    <n v="125"/>
    <x v="2"/>
    <x v="0"/>
    <n v="51"/>
    <m/>
    <m/>
    <x v="3"/>
    <m/>
    <m/>
    <m/>
    <m/>
    <m/>
    <s v="N"/>
    <m/>
    <m/>
    <m/>
    <m/>
    <m/>
    <m/>
    <m/>
    <m/>
    <m/>
    <m/>
    <m/>
  </r>
  <r>
    <x v="1"/>
    <x v="3"/>
    <x v="173"/>
    <x v="110"/>
    <n v="125"/>
    <x v="2"/>
    <x v="0"/>
    <n v="58"/>
    <m/>
    <n v="1.95"/>
    <x v="0"/>
    <m/>
    <m/>
    <m/>
    <m/>
    <m/>
    <s v="N"/>
    <m/>
    <m/>
    <m/>
    <m/>
    <m/>
    <m/>
    <m/>
    <m/>
    <m/>
    <m/>
    <m/>
  </r>
  <r>
    <x v="1"/>
    <x v="3"/>
    <x v="173"/>
    <x v="110"/>
    <n v="125"/>
    <x v="2"/>
    <x v="0"/>
    <n v="58"/>
    <m/>
    <n v="1.85"/>
    <x v="2"/>
    <m/>
    <m/>
    <m/>
    <m/>
    <m/>
    <s v="N"/>
    <m/>
    <m/>
    <m/>
    <m/>
    <m/>
    <m/>
    <m/>
    <m/>
    <m/>
    <m/>
    <m/>
  </r>
  <r>
    <x v="1"/>
    <x v="3"/>
    <x v="173"/>
    <x v="110"/>
    <n v="125"/>
    <x v="2"/>
    <x v="0"/>
    <n v="63"/>
    <m/>
    <n v="2.36"/>
    <x v="2"/>
    <m/>
    <m/>
    <m/>
    <m/>
    <m/>
    <s v="N"/>
    <m/>
    <m/>
    <m/>
    <m/>
    <m/>
    <m/>
    <m/>
    <m/>
    <m/>
    <m/>
    <m/>
  </r>
  <r>
    <x v="1"/>
    <x v="3"/>
    <x v="173"/>
    <x v="110"/>
    <n v="125"/>
    <x v="2"/>
    <x v="0"/>
    <n v="58"/>
    <m/>
    <n v="2.0499999999999998"/>
    <x v="2"/>
    <m/>
    <m/>
    <m/>
    <m/>
    <m/>
    <s v="N"/>
    <m/>
    <m/>
    <m/>
    <m/>
    <m/>
    <m/>
    <m/>
    <m/>
    <m/>
    <m/>
    <m/>
  </r>
  <r>
    <x v="1"/>
    <x v="3"/>
    <x v="173"/>
    <x v="110"/>
    <n v="125"/>
    <x v="2"/>
    <x v="0"/>
    <n v="64"/>
    <m/>
    <n v="2.72"/>
    <x v="2"/>
    <m/>
    <m/>
    <m/>
    <m/>
    <m/>
    <s v="N"/>
    <m/>
    <m/>
    <m/>
    <m/>
    <m/>
    <m/>
    <m/>
    <m/>
    <m/>
    <m/>
    <m/>
  </r>
  <r>
    <x v="1"/>
    <x v="3"/>
    <x v="173"/>
    <x v="110"/>
    <n v="125"/>
    <x v="2"/>
    <x v="0"/>
    <n v="59"/>
    <m/>
    <n v="2.0299999999999998"/>
    <x v="2"/>
    <m/>
    <m/>
    <m/>
    <m/>
    <m/>
    <s v="N"/>
    <m/>
    <m/>
    <m/>
    <m/>
    <m/>
    <m/>
    <m/>
    <m/>
    <m/>
    <m/>
    <m/>
  </r>
  <r>
    <x v="1"/>
    <x v="3"/>
    <x v="173"/>
    <x v="110"/>
    <n v="125"/>
    <x v="2"/>
    <x v="0"/>
    <n v="54"/>
    <m/>
    <n v="1.84"/>
    <x v="0"/>
    <m/>
    <m/>
    <m/>
    <m/>
    <m/>
    <s v="N"/>
    <m/>
    <m/>
    <m/>
    <m/>
    <m/>
    <m/>
    <m/>
    <m/>
    <m/>
    <m/>
    <m/>
  </r>
  <r>
    <x v="1"/>
    <x v="3"/>
    <x v="173"/>
    <x v="110"/>
    <n v="125"/>
    <x v="2"/>
    <x v="0"/>
    <n v="60"/>
    <m/>
    <n v="2.11"/>
    <x v="2"/>
    <m/>
    <m/>
    <m/>
    <m/>
    <m/>
    <s v="N"/>
    <m/>
    <m/>
    <m/>
    <m/>
    <m/>
    <m/>
    <m/>
    <m/>
    <m/>
    <m/>
    <m/>
  </r>
  <r>
    <x v="1"/>
    <x v="3"/>
    <x v="173"/>
    <x v="110"/>
    <n v="125"/>
    <x v="1"/>
    <x v="0"/>
    <n v="36"/>
    <m/>
    <n v="0.41"/>
    <x v="0"/>
    <m/>
    <m/>
    <m/>
    <m/>
    <m/>
    <s v="N"/>
    <m/>
    <m/>
    <m/>
    <m/>
    <m/>
    <m/>
    <m/>
    <m/>
    <m/>
    <m/>
    <m/>
  </r>
  <r>
    <x v="1"/>
    <x v="3"/>
    <x v="173"/>
    <x v="110"/>
    <n v="125"/>
    <x v="1"/>
    <x v="0"/>
    <n v="34"/>
    <m/>
    <n v="0.38"/>
    <x v="0"/>
    <m/>
    <m/>
    <m/>
    <m/>
    <m/>
    <s v="N"/>
    <m/>
    <m/>
    <m/>
    <m/>
    <m/>
    <m/>
    <m/>
    <m/>
    <m/>
    <m/>
    <m/>
  </r>
  <r>
    <x v="1"/>
    <x v="3"/>
    <x v="173"/>
    <x v="110"/>
    <n v="125"/>
    <x v="1"/>
    <x v="0"/>
    <n v="34"/>
    <m/>
    <n v="0.33"/>
    <x v="0"/>
    <m/>
    <m/>
    <m/>
    <m/>
    <m/>
    <s v="N"/>
    <m/>
    <m/>
    <m/>
    <m/>
    <m/>
    <m/>
    <m/>
    <m/>
    <m/>
    <m/>
    <m/>
  </r>
  <r>
    <x v="1"/>
    <x v="3"/>
    <x v="173"/>
    <x v="110"/>
    <n v="125"/>
    <x v="1"/>
    <x v="0"/>
    <n v="36"/>
    <m/>
    <n v="0.41"/>
    <x v="0"/>
    <m/>
    <m/>
    <m/>
    <m/>
    <m/>
    <s v="N"/>
    <m/>
    <m/>
    <m/>
    <m/>
    <m/>
    <m/>
    <m/>
    <m/>
    <m/>
    <m/>
    <m/>
  </r>
  <r>
    <x v="1"/>
    <x v="3"/>
    <x v="173"/>
    <x v="110"/>
    <n v="125"/>
    <x v="1"/>
    <x v="0"/>
    <n v="34"/>
    <m/>
    <n v="0.32"/>
    <x v="0"/>
    <m/>
    <m/>
    <m/>
    <m/>
    <m/>
    <s v="N"/>
    <m/>
    <m/>
    <m/>
    <m/>
    <m/>
    <m/>
    <m/>
    <m/>
    <m/>
    <m/>
    <m/>
  </r>
  <r>
    <x v="1"/>
    <x v="3"/>
    <x v="173"/>
    <x v="110"/>
    <n v="125"/>
    <x v="1"/>
    <x v="0"/>
    <n v="34"/>
    <m/>
    <n v="0.38"/>
    <x v="0"/>
    <m/>
    <m/>
    <m/>
    <m/>
    <m/>
    <s v="N"/>
    <m/>
    <m/>
    <m/>
    <m/>
    <m/>
    <m/>
    <m/>
    <m/>
    <m/>
    <m/>
    <m/>
  </r>
  <r>
    <x v="1"/>
    <x v="3"/>
    <x v="173"/>
    <x v="110"/>
    <n v="125"/>
    <x v="1"/>
    <x v="0"/>
    <n v="37"/>
    <m/>
    <n v="0.41"/>
    <x v="0"/>
    <m/>
    <m/>
    <m/>
    <m/>
    <m/>
    <s v="N"/>
    <m/>
    <m/>
    <m/>
    <m/>
    <m/>
    <m/>
    <m/>
    <m/>
    <m/>
    <m/>
    <m/>
  </r>
  <r>
    <x v="1"/>
    <x v="3"/>
    <x v="173"/>
    <x v="110"/>
    <n v="125"/>
    <x v="1"/>
    <x v="0"/>
    <n v="35"/>
    <m/>
    <n v="0.31"/>
    <x v="0"/>
    <m/>
    <m/>
    <m/>
    <m/>
    <m/>
    <s v="N"/>
    <m/>
    <m/>
    <m/>
    <m/>
    <m/>
    <m/>
    <m/>
    <m/>
    <m/>
    <m/>
    <m/>
  </r>
  <r>
    <x v="1"/>
    <x v="3"/>
    <x v="173"/>
    <x v="110"/>
    <n v="125"/>
    <x v="1"/>
    <x v="0"/>
    <n v="35"/>
    <m/>
    <n v="0.33"/>
    <x v="0"/>
    <m/>
    <m/>
    <m/>
    <m/>
    <m/>
    <s v="N"/>
    <m/>
    <m/>
    <m/>
    <m/>
    <m/>
    <m/>
    <m/>
    <m/>
    <m/>
    <m/>
    <m/>
  </r>
  <r>
    <x v="1"/>
    <x v="3"/>
    <x v="173"/>
    <x v="110"/>
    <n v="125"/>
    <x v="1"/>
    <x v="0"/>
    <n v="36"/>
    <m/>
    <n v="0.41"/>
    <x v="0"/>
    <m/>
    <m/>
    <m/>
    <m/>
    <m/>
    <s v="N"/>
    <m/>
    <m/>
    <m/>
    <m/>
    <m/>
    <m/>
    <m/>
    <m/>
    <m/>
    <m/>
    <m/>
  </r>
  <r>
    <x v="1"/>
    <x v="3"/>
    <x v="173"/>
    <x v="110"/>
    <n v="125"/>
    <x v="1"/>
    <x v="0"/>
    <n v="36"/>
    <m/>
    <n v="0.4"/>
    <x v="0"/>
    <m/>
    <m/>
    <m/>
    <m/>
    <m/>
    <s v="N"/>
    <m/>
    <m/>
    <m/>
    <m/>
    <m/>
    <m/>
    <m/>
    <m/>
    <m/>
    <m/>
    <m/>
  </r>
  <r>
    <x v="1"/>
    <x v="3"/>
    <x v="173"/>
    <x v="110"/>
    <n v="125"/>
    <x v="1"/>
    <x v="0"/>
    <n v="35"/>
    <m/>
    <n v="0.39"/>
    <x v="0"/>
    <m/>
    <m/>
    <m/>
    <m/>
    <m/>
    <s v="N"/>
    <m/>
    <m/>
    <m/>
    <m/>
    <m/>
    <m/>
    <m/>
    <m/>
    <m/>
    <m/>
    <m/>
  </r>
  <r>
    <x v="1"/>
    <x v="3"/>
    <x v="173"/>
    <x v="110"/>
    <n v="125"/>
    <x v="1"/>
    <x v="0"/>
    <n v="33"/>
    <m/>
    <n v="0.36"/>
    <x v="0"/>
    <m/>
    <m/>
    <m/>
    <m/>
    <m/>
    <s v="N"/>
    <m/>
    <m/>
    <m/>
    <m/>
    <m/>
    <m/>
    <m/>
    <m/>
    <m/>
    <m/>
    <m/>
  </r>
  <r>
    <x v="1"/>
    <x v="3"/>
    <x v="173"/>
    <x v="110"/>
    <n v="125"/>
    <x v="1"/>
    <x v="0"/>
    <n v="35"/>
    <m/>
    <n v="0.4"/>
    <x v="0"/>
    <m/>
    <m/>
    <m/>
    <m/>
    <m/>
    <s v="N"/>
    <m/>
    <m/>
    <m/>
    <m/>
    <m/>
    <m/>
    <m/>
    <m/>
    <m/>
    <m/>
    <m/>
  </r>
  <r>
    <x v="1"/>
    <x v="3"/>
    <x v="173"/>
    <x v="110"/>
    <n v="125"/>
    <x v="1"/>
    <x v="0"/>
    <n v="35"/>
    <m/>
    <n v="0.35"/>
    <x v="0"/>
    <m/>
    <m/>
    <m/>
    <m/>
    <m/>
    <s v="N"/>
    <m/>
    <m/>
    <m/>
    <m/>
    <m/>
    <m/>
    <m/>
    <m/>
    <m/>
    <m/>
    <m/>
  </r>
  <r>
    <x v="1"/>
    <x v="3"/>
    <x v="173"/>
    <x v="110"/>
    <n v="125"/>
    <x v="1"/>
    <x v="0"/>
    <n v="38"/>
    <m/>
    <n v="0.51"/>
    <x v="0"/>
    <m/>
    <m/>
    <m/>
    <m/>
    <m/>
    <s v="N"/>
    <m/>
    <m/>
    <m/>
    <m/>
    <m/>
    <m/>
    <m/>
    <m/>
    <m/>
    <m/>
    <m/>
  </r>
  <r>
    <x v="1"/>
    <x v="3"/>
    <x v="173"/>
    <x v="110"/>
    <n v="125"/>
    <x v="1"/>
    <x v="0"/>
    <n v="34"/>
    <m/>
    <n v="0.3"/>
    <x v="0"/>
    <m/>
    <m/>
    <m/>
    <m/>
    <m/>
    <s v="N"/>
    <m/>
    <m/>
    <m/>
    <m/>
    <m/>
    <m/>
    <m/>
    <m/>
    <m/>
    <m/>
    <m/>
  </r>
  <r>
    <x v="1"/>
    <x v="3"/>
    <x v="173"/>
    <x v="110"/>
    <n v="125"/>
    <x v="1"/>
    <x v="0"/>
    <n v="34"/>
    <m/>
    <n v="0.28999999999999998"/>
    <x v="0"/>
    <m/>
    <m/>
    <m/>
    <m/>
    <m/>
    <s v="N"/>
    <m/>
    <m/>
    <m/>
    <m/>
    <m/>
    <m/>
    <m/>
    <m/>
    <m/>
    <m/>
    <m/>
  </r>
  <r>
    <x v="1"/>
    <x v="3"/>
    <x v="173"/>
    <x v="110"/>
    <n v="125"/>
    <x v="1"/>
    <x v="0"/>
    <n v="35"/>
    <m/>
    <n v="0.33"/>
    <x v="0"/>
    <m/>
    <m/>
    <m/>
    <m/>
    <m/>
    <s v="N"/>
    <m/>
    <m/>
    <m/>
    <m/>
    <m/>
    <m/>
    <m/>
    <m/>
    <m/>
    <m/>
    <m/>
  </r>
  <r>
    <x v="1"/>
    <x v="3"/>
    <x v="173"/>
    <x v="110"/>
    <n v="125"/>
    <x v="1"/>
    <x v="0"/>
    <n v="37"/>
    <m/>
    <n v="0.38"/>
    <x v="0"/>
    <m/>
    <m/>
    <m/>
    <m/>
    <m/>
    <s v="N"/>
    <m/>
    <m/>
    <m/>
    <m/>
    <m/>
    <m/>
    <m/>
    <m/>
    <m/>
    <m/>
    <m/>
  </r>
  <r>
    <x v="1"/>
    <x v="3"/>
    <x v="173"/>
    <x v="110"/>
    <n v="125"/>
    <x v="1"/>
    <x v="0"/>
    <n v="35"/>
    <m/>
    <n v="0.3"/>
    <x v="0"/>
    <m/>
    <m/>
    <m/>
    <m/>
    <m/>
    <s v="N"/>
    <m/>
    <m/>
    <m/>
    <m/>
    <m/>
    <m/>
    <m/>
    <m/>
    <m/>
    <m/>
    <m/>
  </r>
  <r>
    <x v="1"/>
    <x v="3"/>
    <x v="173"/>
    <x v="110"/>
    <n v="125"/>
    <x v="1"/>
    <x v="0"/>
    <n v="36"/>
    <m/>
    <n v="0.33"/>
    <x v="0"/>
    <m/>
    <m/>
    <m/>
    <m/>
    <m/>
    <s v="N"/>
    <m/>
    <m/>
    <m/>
    <m/>
    <m/>
    <m/>
    <m/>
    <m/>
    <m/>
    <m/>
    <m/>
  </r>
  <r>
    <x v="1"/>
    <x v="3"/>
    <x v="173"/>
    <x v="110"/>
    <n v="125"/>
    <x v="1"/>
    <x v="0"/>
    <n v="42"/>
    <m/>
    <n v="0.62"/>
    <x v="0"/>
    <m/>
    <m/>
    <m/>
    <m/>
    <m/>
    <s v="N"/>
    <m/>
    <m/>
    <m/>
    <m/>
    <m/>
    <m/>
    <m/>
    <m/>
    <m/>
    <m/>
    <m/>
  </r>
  <r>
    <x v="1"/>
    <x v="3"/>
    <x v="173"/>
    <x v="110"/>
    <n v="125"/>
    <x v="1"/>
    <x v="0"/>
    <n v="38"/>
    <m/>
    <n v="0.42"/>
    <x v="0"/>
    <m/>
    <m/>
    <m/>
    <m/>
    <m/>
    <s v="N"/>
    <m/>
    <m/>
    <m/>
    <m/>
    <m/>
    <m/>
    <m/>
    <m/>
    <m/>
    <m/>
    <m/>
  </r>
  <r>
    <x v="1"/>
    <x v="3"/>
    <x v="173"/>
    <x v="110"/>
    <n v="125"/>
    <x v="1"/>
    <x v="0"/>
    <n v="37"/>
    <m/>
    <n v="0.4"/>
    <x v="0"/>
    <m/>
    <m/>
    <m/>
    <m/>
    <m/>
    <s v="N"/>
    <m/>
    <m/>
    <m/>
    <m/>
    <m/>
    <m/>
    <m/>
    <m/>
    <m/>
    <m/>
    <m/>
  </r>
  <r>
    <x v="1"/>
    <x v="3"/>
    <x v="173"/>
    <x v="110"/>
    <n v="125"/>
    <x v="1"/>
    <x v="0"/>
    <n v="39"/>
    <m/>
    <n v="0.54"/>
    <x v="0"/>
    <m/>
    <m/>
    <m/>
    <m/>
    <m/>
    <s v="N"/>
    <m/>
    <m/>
    <m/>
    <m/>
    <m/>
    <m/>
    <m/>
    <m/>
    <m/>
    <m/>
    <m/>
  </r>
  <r>
    <x v="1"/>
    <x v="3"/>
    <x v="173"/>
    <x v="110"/>
    <n v="125"/>
    <x v="1"/>
    <x v="0"/>
    <n v="35"/>
    <m/>
    <n v="0.34"/>
    <x v="0"/>
    <m/>
    <m/>
    <m/>
    <m/>
    <m/>
    <s v="N"/>
    <m/>
    <m/>
    <m/>
    <m/>
    <m/>
    <m/>
    <m/>
    <m/>
    <m/>
    <m/>
    <m/>
  </r>
  <r>
    <x v="1"/>
    <x v="3"/>
    <x v="173"/>
    <x v="110"/>
    <n v="125"/>
    <x v="1"/>
    <x v="0"/>
    <n v="35"/>
    <m/>
    <n v="0.38"/>
    <x v="0"/>
    <m/>
    <m/>
    <m/>
    <m/>
    <m/>
    <s v="N"/>
    <m/>
    <m/>
    <m/>
    <m/>
    <m/>
    <m/>
    <m/>
    <m/>
    <m/>
    <m/>
    <m/>
  </r>
  <r>
    <x v="1"/>
    <x v="3"/>
    <x v="173"/>
    <x v="110"/>
    <n v="125"/>
    <x v="1"/>
    <x v="0"/>
    <n v="35"/>
    <m/>
    <n v="0.35"/>
    <x v="0"/>
    <m/>
    <m/>
    <m/>
    <m/>
    <m/>
    <s v="N"/>
    <m/>
    <m/>
    <m/>
    <m/>
    <m/>
    <m/>
    <m/>
    <m/>
    <m/>
    <m/>
    <m/>
  </r>
  <r>
    <x v="1"/>
    <x v="3"/>
    <x v="173"/>
    <x v="110"/>
    <n v="125"/>
    <x v="1"/>
    <x v="0"/>
    <n v="34"/>
    <m/>
    <n v="0.28999999999999998"/>
    <x v="0"/>
    <m/>
    <m/>
    <m/>
    <m/>
    <m/>
    <s v="N"/>
    <m/>
    <m/>
    <m/>
    <m/>
    <m/>
    <m/>
    <m/>
    <m/>
    <m/>
    <m/>
    <m/>
  </r>
  <r>
    <x v="1"/>
    <x v="3"/>
    <x v="173"/>
    <x v="110"/>
    <n v="125"/>
    <x v="0"/>
    <x v="0"/>
    <n v="35"/>
    <m/>
    <n v="0.33"/>
    <x v="0"/>
    <m/>
    <m/>
    <m/>
    <m/>
    <m/>
    <s v="N"/>
    <m/>
    <m/>
    <m/>
    <m/>
    <m/>
    <m/>
    <m/>
    <m/>
    <m/>
    <m/>
    <m/>
  </r>
  <r>
    <x v="1"/>
    <x v="3"/>
    <x v="173"/>
    <x v="110"/>
    <n v="125"/>
    <x v="0"/>
    <x v="0"/>
    <n v="37"/>
    <m/>
    <n v="0.36"/>
    <x v="0"/>
    <m/>
    <m/>
    <m/>
    <m/>
    <m/>
    <s v="N"/>
    <m/>
    <m/>
    <m/>
    <m/>
    <m/>
    <m/>
    <m/>
    <m/>
    <m/>
    <m/>
    <m/>
  </r>
  <r>
    <x v="1"/>
    <x v="3"/>
    <x v="173"/>
    <x v="110"/>
    <n v="125"/>
    <x v="0"/>
    <x v="0"/>
    <n v="36"/>
    <m/>
    <n v="0.37"/>
    <x v="0"/>
    <m/>
    <m/>
    <m/>
    <m/>
    <m/>
    <s v="N"/>
    <m/>
    <m/>
    <m/>
    <m/>
    <m/>
    <m/>
    <m/>
    <m/>
    <m/>
    <m/>
    <m/>
  </r>
  <r>
    <x v="1"/>
    <x v="3"/>
    <x v="173"/>
    <x v="110"/>
    <n v="125"/>
    <x v="0"/>
    <x v="0"/>
    <n v="37"/>
    <m/>
    <n v="0.36"/>
    <x v="0"/>
    <m/>
    <m/>
    <m/>
    <m/>
    <m/>
    <s v="N"/>
    <m/>
    <m/>
    <m/>
    <m/>
    <m/>
    <m/>
    <m/>
    <m/>
    <m/>
    <m/>
    <m/>
  </r>
  <r>
    <x v="1"/>
    <x v="3"/>
    <x v="173"/>
    <x v="110"/>
    <n v="125"/>
    <x v="0"/>
    <x v="0"/>
    <n v="47"/>
    <m/>
    <n v="0.34"/>
    <x v="0"/>
    <m/>
    <m/>
    <m/>
    <m/>
    <m/>
    <s v="N"/>
    <m/>
    <m/>
    <m/>
    <m/>
    <m/>
    <m/>
    <m/>
    <m/>
    <m/>
    <m/>
    <m/>
  </r>
  <r>
    <x v="1"/>
    <x v="3"/>
    <x v="173"/>
    <x v="110"/>
    <n v="125"/>
    <x v="0"/>
    <x v="0"/>
    <n v="42"/>
    <m/>
    <n v="0.46"/>
    <x v="0"/>
    <m/>
    <m/>
    <m/>
    <m/>
    <m/>
    <s v="N"/>
    <m/>
    <m/>
    <m/>
    <m/>
    <m/>
    <m/>
    <m/>
    <m/>
    <m/>
    <m/>
    <m/>
  </r>
  <r>
    <x v="0"/>
    <x v="1"/>
    <x v="143"/>
    <x v="14"/>
    <n v="153"/>
    <x v="2"/>
    <x v="0"/>
    <n v="79"/>
    <n v="20"/>
    <n v="6.06"/>
    <x v="2"/>
    <m/>
    <s v="Y"/>
    <s v="SJLP107"/>
    <m/>
    <m/>
    <s v="Y"/>
    <s v="N"/>
    <s v="N"/>
    <s v="N"/>
    <s v="N"/>
    <s v="N"/>
    <s v="N"/>
    <s v="N"/>
    <s v="N"/>
    <s v="N"/>
    <m/>
    <s v="from hatchery net pens in fairy lake/san juan confluence right before release"/>
  </r>
  <r>
    <x v="0"/>
    <x v="1"/>
    <x v="143"/>
    <x v="14"/>
    <n v="153"/>
    <x v="2"/>
    <x v="0"/>
    <n v="76"/>
    <n v="17"/>
    <n v="5.23"/>
    <x v="2"/>
    <m/>
    <s v="Y"/>
    <s v="SJLP108"/>
    <m/>
    <m/>
    <s v="Y"/>
    <s v="N"/>
    <s v="N"/>
    <s v="N"/>
    <s v="N"/>
    <s v="N"/>
    <s v="N"/>
    <s v="N"/>
    <s v="N"/>
    <s v="N"/>
    <m/>
    <s v="from hatchery net pens in fairy lake/san juan confluence right before release"/>
  </r>
  <r>
    <x v="0"/>
    <x v="1"/>
    <x v="143"/>
    <x v="14"/>
    <n v="153"/>
    <x v="2"/>
    <x v="0"/>
    <n v="75"/>
    <n v="17"/>
    <n v="5.21"/>
    <x v="2"/>
    <m/>
    <s v="Y"/>
    <s v="SJLP109"/>
    <m/>
    <m/>
    <s v="Y"/>
    <s v="N"/>
    <s v="N"/>
    <s v="N"/>
    <s v="N"/>
    <s v="N"/>
    <s v="N"/>
    <s v="N"/>
    <s v="N"/>
    <s v="N"/>
    <m/>
    <s v="from hatchery net pens in fairy lake/san juan confluence right before release"/>
  </r>
  <r>
    <x v="0"/>
    <x v="1"/>
    <x v="143"/>
    <x v="14"/>
    <n v="153"/>
    <x v="2"/>
    <x v="0"/>
    <n v="80"/>
    <n v="18"/>
    <n v="5.51"/>
    <x v="2"/>
    <m/>
    <s v="Y"/>
    <s v="SJLP110"/>
    <m/>
    <m/>
    <s v="Y"/>
    <s v="N"/>
    <s v="N"/>
    <s v="N"/>
    <s v="N"/>
    <s v="N"/>
    <s v="N"/>
    <s v="N"/>
    <s v="N"/>
    <s v="N"/>
    <m/>
    <s v="from hatchery net pens in fairy lake/san juan confluence right before release"/>
  </r>
  <r>
    <x v="1"/>
    <x v="3"/>
    <x v="52"/>
    <x v="27"/>
    <n v="126"/>
    <x v="2"/>
    <x v="0"/>
    <n v="59"/>
    <m/>
    <n v="2.0099999999999998"/>
    <x v="0"/>
    <m/>
    <m/>
    <m/>
    <m/>
    <m/>
    <s v="N"/>
    <m/>
    <m/>
    <m/>
    <m/>
    <m/>
    <m/>
    <m/>
    <m/>
    <m/>
    <m/>
    <m/>
  </r>
  <r>
    <x v="1"/>
    <x v="3"/>
    <x v="52"/>
    <x v="27"/>
    <n v="126"/>
    <x v="2"/>
    <x v="0"/>
    <n v="63"/>
    <m/>
    <n v="2.41"/>
    <x v="2"/>
    <m/>
    <m/>
    <m/>
    <m/>
    <m/>
    <s v="N"/>
    <m/>
    <m/>
    <m/>
    <m/>
    <m/>
    <m/>
    <m/>
    <m/>
    <m/>
    <m/>
    <m/>
  </r>
  <r>
    <x v="1"/>
    <x v="3"/>
    <x v="52"/>
    <x v="27"/>
    <n v="126"/>
    <x v="2"/>
    <x v="0"/>
    <n v="67"/>
    <m/>
    <n v="3.19"/>
    <x v="2"/>
    <m/>
    <m/>
    <m/>
    <m/>
    <m/>
    <s v="N"/>
    <m/>
    <m/>
    <m/>
    <m/>
    <m/>
    <m/>
    <m/>
    <m/>
    <m/>
    <m/>
    <m/>
  </r>
  <r>
    <x v="1"/>
    <x v="3"/>
    <x v="52"/>
    <x v="27"/>
    <n v="126"/>
    <x v="2"/>
    <x v="0"/>
    <n v="64"/>
    <m/>
    <n v="2.42"/>
    <x v="2"/>
    <m/>
    <m/>
    <m/>
    <m/>
    <m/>
    <s v="N"/>
    <m/>
    <m/>
    <m/>
    <m/>
    <m/>
    <m/>
    <m/>
    <m/>
    <m/>
    <m/>
    <m/>
  </r>
  <r>
    <x v="1"/>
    <x v="3"/>
    <x v="52"/>
    <x v="27"/>
    <n v="126"/>
    <x v="2"/>
    <x v="0"/>
    <n v="65"/>
    <m/>
    <n v="2.82"/>
    <x v="2"/>
    <m/>
    <m/>
    <m/>
    <m/>
    <m/>
    <s v="N"/>
    <m/>
    <m/>
    <m/>
    <m/>
    <m/>
    <m/>
    <m/>
    <m/>
    <m/>
    <m/>
    <m/>
  </r>
  <r>
    <x v="1"/>
    <x v="3"/>
    <x v="52"/>
    <x v="27"/>
    <n v="126"/>
    <x v="2"/>
    <x v="0"/>
    <n v="64"/>
    <m/>
    <n v="2.52"/>
    <x v="2"/>
    <m/>
    <m/>
    <m/>
    <m/>
    <m/>
    <s v="N"/>
    <m/>
    <m/>
    <m/>
    <m/>
    <m/>
    <m/>
    <m/>
    <m/>
    <m/>
    <m/>
    <m/>
  </r>
  <r>
    <x v="1"/>
    <x v="3"/>
    <x v="52"/>
    <x v="27"/>
    <n v="126"/>
    <x v="2"/>
    <x v="0"/>
    <n v="62"/>
    <m/>
    <n v="2.4300000000000002"/>
    <x v="2"/>
    <m/>
    <m/>
    <m/>
    <m/>
    <m/>
    <s v="N"/>
    <m/>
    <m/>
    <m/>
    <m/>
    <m/>
    <m/>
    <m/>
    <m/>
    <m/>
    <m/>
    <m/>
  </r>
  <r>
    <x v="1"/>
    <x v="3"/>
    <x v="52"/>
    <x v="27"/>
    <n v="126"/>
    <x v="2"/>
    <x v="0"/>
    <n v="63"/>
    <m/>
    <n v="2.44"/>
    <x v="2"/>
    <m/>
    <m/>
    <m/>
    <m/>
    <m/>
    <s v="N"/>
    <m/>
    <m/>
    <m/>
    <m/>
    <m/>
    <m/>
    <m/>
    <m/>
    <m/>
    <m/>
    <m/>
  </r>
  <r>
    <x v="1"/>
    <x v="3"/>
    <x v="52"/>
    <x v="27"/>
    <n v="126"/>
    <x v="2"/>
    <x v="0"/>
    <n v="70"/>
    <m/>
    <n v="3.27"/>
    <x v="2"/>
    <m/>
    <m/>
    <m/>
    <m/>
    <m/>
    <s v="N"/>
    <m/>
    <m/>
    <m/>
    <m/>
    <m/>
    <m/>
    <m/>
    <m/>
    <m/>
    <m/>
    <m/>
  </r>
  <r>
    <x v="1"/>
    <x v="3"/>
    <x v="52"/>
    <x v="27"/>
    <n v="126"/>
    <x v="2"/>
    <x v="0"/>
    <n v="64"/>
    <m/>
    <n v="2.61"/>
    <x v="2"/>
    <m/>
    <m/>
    <m/>
    <m/>
    <m/>
    <s v="N"/>
    <m/>
    <m/>
    <m/>
    <m/>
    <m/>
    <m/>
    <m/>
    <m/>
    <m/>
    <m/>
    <m/>
  </r>
  <r>
    <x v="1"/>
    <x v="3"/>
    <x v="52"/>
    <x v="27"/>
    <n v="126"/>
    <x v="2"/>
    <x v="0"/>
    <n v="65"/>
    <m/>
    <n v="2.41"/>
    <x v="2"/>
    <m/>
    <m/>
    <m/>
    <m/>
    <m/>
    <s v="N"/>
    <m/>
    <m/>
    <m/>
    <m/>
    <m/>
    <m/>
    <m/>
    <m/>
    <m/>
    <m/>
    <m/>
  </r>
  <r>
    <x v="1"/>
    <x v="3"/>
    <x v="52"/>
    <x v="27"/>
    <n v="126"/>
    <x v="2"/>
    <x v="0"/>
    <n v="63"/>
    <m/>
    <n v="2.5099999999999998"/>
    <x v="2"/>
    <m/>
    <m/>
    <m/>
    <m/>
    <m/>
    <s v="N"/>
    <m/>
    <m/>
    <m/>
    <m/>
    <m/>
    <m/>
    <m/>
    <m/>
    <m/>
    <m/>
    <m/>
  </r>
  <r>
    <x v="1"/>
    <x v="3"/>
    <x v="52"/>
    <x v="27"/>
    <n v="126"/>
    <x v="2"/>
    <x v="0"/>
    <n v="65"/>
    <m/>
    <n v="2.64"/>
    <x v="2"/>
    <m/>
    <m/>
    <m/>
    <m/>
    <m/>
    <s v="N"/>
    <m/>
    <m/>
    <m/>
    <m/>
    <m/>
    <m/>
    <m/>
    <m/>
    <m/>
    <m/>
    <m/>
  </r>
  <r>
    <x v="1"/>
    <x v="3"/>
    <x v="52"/>
    <x v="27"/>
    <n v="126"/>
    <x v="2"/>
    <x v="0"/>
    <n v="64"/>
    <m/>
    <n v="2.4900000000000002"/>
    <x v="2"/>
    <m/>
    <m/>
    <m/>
    <m/>
    <m/>
    <s v="N"/>
    <m/>
    <m/>
    <m/>
    <m/>
    <m/>
    <m/>
    <m/>
    <m/>
    <m/>
    <m/>
    <m/>
  </r>
  <r>
    <x v="1"/>
    <x v="3"/>
    <x v="52"/>
    <x v="27"/>
    <n v="126"/>
    <x v="2"/>
    <x v="0"/>
    <n v="55"/>
    <m/>
    <n v="1.24"/>
    <x v="0"/>
    <m/>
    <m/>
    <m/>
    <m/>
    <m/>
    <s v="N"/>
    <m/>
    <m/>
    <m/>
    <m/>
    <m/>
    <m/>
    <m/>
    <m/>
    <m/>
    <m/>
    <m/>
  </r>
  <r>
    <x v="1"/>
    <x v="3"/>
    <x v="52"/>
    <x v="27"/>
    <n v="126"/>
    <x v="2"/>
    <x v="0"/>
    <n v="63"/>
    <m/>
    <n v="2.41"/>
    <x v="2"/>
    <m/>
    <m/>
    <m/>
    <m/>
    <m/>
    <s v="N"/>
    <m/>
    <m/>
    <m/>
    <m/>
    <m/>
    <m/>
    <m/>
    <m/>
    <m/>
    <m/>
    <m/>
  </r>
  <r>
    <x v="1"/>
    <x v="3"/>
    <x v="52"/>
    <x v="27"/>
    <n v="126"/>
    <x v="2"/>
    <x v="0"/>
    <n v="58"/>
    <m/>
    <n v="1.97"/>
    <x v="2"/>
    <m/>
    <m/>
    <m/>
    <m/>
    <m/>
    <s v="N"/>
    <m/>
    <m/>
    <m/>
    <m/>
    <m/>
    <m/>
    <m/>
    <m/>
    <m/>
    <m/>
    <m/>
  </r>
  <r>
    <x v="1"/>
    <x v="3"/>
    <x v="52"/>
    <x v="27"/>
    <n v="126"/>
    <x v="2"/>
    <x v="0"/>
    <n v="64"/>
    <m/>
    <n v="2.7"/>
    <x v="2"/>
    <m/>
    <m/>
    <m/>
    <m/>
    <m/>
    <s v="N"/>
    <m/>
    <m/>
    <m/>
    <m/>
    <m/>
    <m/>
    <m/>
    <m/>
    <m/>
    <m/>
    <m/>
  </r>
  <r>
    <x v="1"/>
    <x v="3"/>
    <x v="52"/>
    <x v="27"/>
    <n v="126"/>
    <x v="2"/>
    <x v="0"/>
    <n v="65"/>
    <m/>
    <n v="3"/>
    <x v="2"/>
    <m/>
    <m/>
    <m/>
    <m/>
    <m/>
    <s v="N"/>
    <m/>
    <m/>
    <m/>
    <m/>
    <m/>
    <m/>
    <m/>
    <m/>
    <m/>
    <m/>
    <m/>
  </r>
  <r>
    <x v="1"/>
    <x v="3"/>
    <x v="52"/>
    <x v="27"/>
    <n v="126"/>
    <x v="2"/>
    <x v="0"/>
    <n v="62"/>
    <m/>
    <n v="2.33"/>
    <x v="2"/>
    <m/>
    <m/>
    <m/>
    <m/>
    <m/>
    <s v="N"/>
    <m/>
    <m/>
    <m/>
    <m/>
    <m/>
    <m/>
    <m/>
    <m/>
    <m/>
    <m/>
    <m/>
  </r>
  <r>
    <x v="1"/>
    <x v="3"/>
    <x v="52"/>
    <x v="27"/>
    <n v="126"/>
    <x v="2"/>
    <x v="0"/>
    <n v="64"/>
    <m/>
    <n v="2.8"/>
    <x v="2"/>
    <m/>
    <m/>
    <m/>
    <m/>
    <m/>
    <s v="N"/>
    <m/>
    <m/>
    <m/>
    <m/>
    <m/>
    <m/>
    <m/>
    <m/>
    <m/>
    <m/>
    <m/>
  </r>
  <r>
    <x v="1"/>
    <x v="3"/>
    <x v="52"/>
    <x v="27"/>
    <n v="126"/>
    <x v="2"/>
    <x v="0"/>
    <n v="59"/>
    <m/>
    <n v="2.17"/>
    <x v="2"/>
    <m/>
    <m/>
    <m/>
    <m/>
    <m/>
    <s v="N"/>
    <m/>
    <m/>
    <m/>
    <m/>
    <m/>
    <m/>
    <m/>
    <m/>
    <m/>
    <m/>
    <m/>
  </r>
  <r>
    <x v="1"/>
    <x v="3"/>
    <x v="52"/>
    <x v="27"/>
    <n v="126"/>
    <x v="2"/>
    <x v="0"/>
    <n v="65"/>
    <m/>
    <n v="2.5099999999999998"/>
    <x v="2"/>
    <m/>
    <m/>
    <m/>
    <m/>
    <m/>
    <s v="N"/>
    <m/>
    <m/>
    <m/>
    <m/>
    <m/>
    <m/>
    <m/>
    <m/>
    <m/>
    <m/>
    <m/>
  </r>
  <r>
    <x v="1"/>
    <x v="3"/>
    <x v="52"/>
    <x v="27"/>
    <n v="126"/>
    <x v="2"/>
    <x v="0"/>
    <n v="61"/>
    <m/>
    <n v="2.2000000000000002"/>
    <x v="2"/>
    <m/>
    <m/>
    <m/>
    <m/>
    <m/>
    <s v="N"/>
    <m/>
    <m/>
    <m/>
    <m/>
    <m/>
    <m/>
    <m/>
    <m/>
    <m/>
    <m/>
    <m/>
  </r>
  <r>
    <x v="1"/>
    <x v="3"/>
    <x v="52"/>
    <x v="27"/>
    <n v="126"/>
    <x v="2"/>
    <x v="0"/>
    <n v="63"/>
    <m/>
    <n v="2.66"/>
    <x v="2"/>
    <m/>
    <m/>
    <m/>
    <m/>
    <m/>
    <s v="N"/>
    <m/>
    <m/>
    <m/>
    <m/>
    <m/>
    <m/>
    <m/>
    <m/>
    <m/>
    <m/>
    <m/>
  </r>
  <r>
    <x v="1"/>
    <x v="3"/>
    <x v="52"/>
    <x v="27"/>
    <n v="126"/>
    <x v="2"/>
    <x v="0"/>
    <n v="62"/>
    <m/>
    <n v="2.39"/>
    <x v="2"/>
    <m/>
    <m/>
    <m/>
    <m/>
    <m/>
    <s v="N"/>
    <m/>
    <m/>
    <m/>
    <m/>
    <m/>
    <m/>
    <m/>
    <m/>
    <m/>
    <m/>
    <m/>
  </r>
  <r>
    <x v="1"/>
    <x v="3"/>
    <x v="52"/>
    <x v="27"/>
    <n v="126"/>
    <x v="2"/>
    <x v="0"/>
    <n v="59"/>
    <m/>
    <n v="1.97"/>
    <x v="2"/>
    <m/>
    <m/>
    <m/>
    <m/>
    <m/>
    <s v="N"/>
    <m/>
    <m/>
    <m/>
    <m/>
    <m/>
    <m/>
    <m/>
    <m/>
    <m/>
    <m/>
    <m/>
  </r>
  <r>
    <x v="1"/>
    <x v="3"/>
    <x v="52"/>
    <x v="27"/>
    <n v="126"/>
    <x v="2"/>
    <x v="0"/>
    <n v="65"/>
    <m/>
    <n v="2.9"/>
    <x v="2"/>
    <m/>
    <m/>
    <m/>
    <m/>
    <m/>
    <s v="N"/>
    <m/>
    <m/>
    <m/>
    <m/>
    <m/>
    <m/>
    <m/>
    <m/>
    <m/>
    <m/>
    <m/>
  </r>
  <r>
    <x v="1"/>
    <x v="3"/>
    <x v="52"/>
    <x v="27"/>
    <n v="126"/>
    <x v="2"/>
    <x v="0"/>
    <n v="60"/>
    <m/>
    <n v="2.38"/>
    <x v="2"/>
    <m/>
    <m/>
    <m/>
    <m/>
    <m/>
    <s v="N"/>
    <m/>
    <m/>
    <m/>
    <m/>
    <m/>
    <m/>
    <m/>
    <m/>
    <m/>
    <m/>
    <m/>
  </r>
  <r>
    <x v="1"/>
    <x v="3"/>
    <x v="52"/>
    <x v="27"/>
    <n v="126"/>
    <x v="2"/>
    <x v="0"/>
    <n v="51"/>
    <m/>
    <n v="2.31"/>
    <x v="2"/>
    <m/>
    <m/>
    <m/>
    <m/>
    <m/>
    <s v="N"/>
    <m/>
    <m/>
    <m/>
    <m/>
    <m/>
    <m/>
    <m/>
    <m/>
    <m/>
    <m/>
    <m/>
  </r>
  <r>
    <x v="1"/>
    <x v="3"/>
    <x v="52"/>
    <x v="27"/>
    <n v="126"/>
    <x v="2"/>
    <x v="0"/>
    <n v="62"/>
    <m/>
    <n v="2.75"/>
    <x v="2"/>
    <m/>
    <m/>
    <m/>
    <m/>
    <m/>
    <s v="N"/>
    <m/>
    <m/>
    <m/>
    <m/>
    <m/>
    <m/>
    <m/>
    <m/>
    <m/>
    <m/>
    <m/>
  </r>
  <r>
    <x v="1"/>
    <x v="3"/>
    <x v="52"/>
    <x v="27"/>
    <n v="126"/>
    <x v="2"/>
    <x v="0"/>
    <n v="63"/>
    <m/>
    <n v="2.77"/>
    <x v="2"/>
    <m/>
    <m/>
    <m/>
    <m/>
    <m/>
    <s v="N"/>
    <m/>
    <m/>
    <m/>
    <m/>
    <m/>
    <m/>
    <m/>
    <m/>
    <m/>
    <m/>
    <m/>
  </r>
  <r>
    <x v="1"/>
    <x v="3"/>
    <x v="52"/>
    <x v="27"/>
    <n v="126"/>
    <x v="2"/>
    <x v="0"/>
    <n v="49"/>
    <m/>
    <n v="1.1599999999999999"/>
    <x v="0"/>
    <m/>
    <m/>
    <m/>
    <m/>
    <m/>
    <s v="N"/>
    <m/>
    <m/>
    <m/>
    <m/>
    <m/>
    <m/>
    <m/>
    <m/>
    <m/>
    <m/>
    <m/>
  </r>
  <r>
    <x v="1"/>
    <x v="3"/>
    <x v="52"/>
    <x v="27"/>
    <n v="126"/>
    <x v="1"/>
    <x v="0"/>
    <n v="34"/>
    <m/>
    <n v="0.84"/>
    <x v="0"/>
    <m/>
    <m/>
    <m/>
    <m/>
    <m/>
    <s v="N"/>
    <m/>
    <m/>
    <m/>
    <m/>
    <m/>
    <m/>
    <m/>
    <m/>
    <m/>
    <m/>
    <m/>
  </r>
  <r>
    <x v="1"/>
    <x v="3"/>
    <x v="52"/>
    <x v="27"/>
    <n v="126"/>
    <x v="1"/>
    <x v="0"/>
    <n v="35"/>
    <m/>
    <n v="0.44"/>
    <x v="0"/>
    <m/>
    <m/>
    <m/>
    <m/>
    <m/>
    <s v="N"/>
    <m/>
    <m/>
    <m/>
    <m/>
    <m/>
    <m/>
    <m/>
    <m/>
    <m/>
    <m/>
    <m/>
  </r>
  <r>
    <x v="1"/>
    <x v="3"/>
    <x v="52"/>
    <x v="27"/>
    <n v="126"/>
    <x v="1"/>
    <x v="0"/>
    <n v="34"/>
    <m/>
    <n v="0.32"/>
    <x v="0"/>
    <m/>
    <m/>
    <m/>
    <m/>
    <m/>
    <s v="N"/>
    <m/>
    <m/>
    <m/>
    <m/>
    <m/>
    <m/>
    <m/>
    <m/>
    <m/>
    <m/>
    <m/>
  </r>
  <r>
    <x v="1"/>
    <x v="3"/>
    <x v="52"/>
    <x v="27"/>
    <n v="126"/>
    <x v="1"/>
    <x v="0"/>
    <n v="36"/>
    <m/>
    <n v="0.6"/>
    <x v="0"/>
    <m/>
    <m/>
    <m/>
    <m/>
    <m/>
    <s v="N"/>
    <m/>
    <m/>
    <m/>
    <m/>
    <m/>
    <m/>
    <m/>
    <m/>
    <m/>
    <m/>
    <m/>
  </r>
  <r>
    <x v="1"/>
    <x v="3"/>
    <x v="52"/>
    <x v="27"/>
    <n v="126"/>
    <x v="1"/>
    <x v="0"/>
    <n v="35"/>
    <m/>
    <n v="0.43"/>
    <x v="0"/>
    <m/>
    <m/>
    <m/>
    <m/>
    <m/>
    <s v="N"/>
    <m/>
    <m/>
    <m/>
    <m/>
    <m/>
    <m/>
    <m/>
    <m/>
    <m/>
    <m/>
    <m/>
  </r>
  <r>
    <x v="1"/>
    <x v="3"/>
    <x v="52"/>
    <x v="27"/>
    <n v="126"/>
    <x v="1"/>
    <x v="0"/>
    <n v="35"/>
    <m/>
    <n v="0.56000000000000005"/>
    <x v="0"/>
    <m/>
    <m/>
    <m/>
    <m/>
    <m/>
    <s v="N"/>
    <m/>
    <m/>
    <m/>
    <m/>
    <m/>
    <m/>
    <m/>
    <m/>
    <m/>
    <m/>
    <m/>
  </r>
  <r>
    <x v="1"/>
    <x v="3"/>
    <x v="52"/>
    <x v="27"/>
    <n v="126"/>
    <x v="1"/>
    <x v="0"/>
    <n v="34"/>
    <m/>
    <n v="0.39"/>
    <x v="0"/>
    <m/>
    <m/>
    <m/>
    <m/>
    <m/>
    <s v="N"/>
    <m/>
    <m/>
    <m/>
    <m/>
    <m/>
    <m/>
    <m/>
    <m/>
    <m/>
    <m/>
    <m/>
  </r>
  <r>
    <x v="1"/>
    <x v="3"/>
    <x v="52"/>
    <x v="27"/>
    <n v="126"/>
    <x v="1"/>
    <x v="0"/>
    <n v="32"/>
    <m/>
    <n v="0.37"/>
    <x v="0"/>
    <m/>
    <m/>
    <m/>
    <m/>
    <m/>
    <s v="N"/>
    <m/>
    <m/>
    <m/>
    <m/>
    <m/>
    <m/>
    <m/>
    <m/>
    <m/>
    <m/>
    <m/>
  </r>
  <r>
    <x v="1"/>
    <x v="3"/>
    <x v="52"/>
    <x v="27"/>
    <n v="126"/>
    <x v="1"/>
    <x v="0"/>
    <n v="36"/>
    <m/>
    <n v="0.43"/>
    <x v="0"/>
    <m/>
    <m/>
    <m/>
    <m/>
    <m/>
    <s v="N"/>
    <m/>
    <m/>
    <m/>
    <m/>
    <m/>
    <m/>
    <m/>
    <m/>
    <m/>
    <m/>
    <m/>
  </r>
  <r>
    <x v="1"/>
    <x v="3"/>
    <x v="52"/>
    <x v="27"/>
    <n v="126"/>
    <x v="1"/>
    <x v="0"/>
    <n v="35"/>
    <m/>
    <n v="0.37"/>
    <x v="0"/>
    <m/>
    <m/>
    <m/>
    <m/>
    <m/>
    <s v="N"/>
    <m/>
    <m/>
    <m/>
    <m/>
    <m/>
    <m/>
    <m/>
    <m/>
    <m/>
    <m/>
    <m/>
  </r>
  <r>
    <x v="1"/>
    <x v="3"/>
    <x v="52"/>
    <x v="27"/>
    <n v="126"/>
    <x v="1"/>
    <x v="0"/>
    <n v="35"/>
    <m/>
    <n v="0.37"/>
    <x v="0"/>
    <m/>
    <m/>
    <m/>
    <m/>
    <m/>
    <s v="N"/>
    <m/>
    <m/>
    <m/>
    <m/>
    <m/>
    <m/>
    <m/>
    <m/>
    <m/>
    <m/>
    <m/>
  </r>
  <r>
    <x v="1"/>
    <x v="3"/>
    <x v="52"/>
    <x v="27"/>
    <n v="126"/>
    <x v="1"/>
    <x v="0"/>
    <n v="45"/>
    <m/>
    <n v="0.8"/>
    <x v="0"/>
    <m/>
    <m/>
    <m/>
    <m/>
    <m/>
    <s v="N"/>
    <m/>
    <m/>
    <m/>
    <m/>
    <m/>
    <m/>
    <m/>
    <m/>
    <m/>
    <m/>
    <m/>
  </r>
  <r>
    <x v="1"/>
    <x v="3"/>
    <x v="52"/>
    <x v="27"/>
    <n v="126"/>
    <x v="1"/>
    <x v="0"/>
    <n v="39"/>
    <m/>
    <n v="0.53"/>
    <x v="0"/>
    <m/>
    <m/>
    <m/>
    <m/>
    <m/>
    <s v="N"/>
    <m/>
    <m/>
    <m/>
    <m/>
    <m/>
    <m/>
    <m/>
    <m/>
    <m/>
    <m/>
    <m/>
  </r>
  <r>
    <x v="1"/>
    <x v="3"/>
    <x v="52"/>
    <x v="27"/>
    <n v="126"/>
    <x v="1"/>
    <x v="0"/>
    <n v="35"/>
    <m/>
    <n v="0.42"/>
    <x v="0"/>
    <m/>
    <m/>
    <m/>
    <m/>
    <m/>
    <s v="N"/>
    <m/>
    <m/>
    <m/>
    <m/>
    <m/>
    <m/>
    <m/>
    <m/>
    <m/>
    <m/>
    <m/>
  </r>
  <r>
    <x v="1"/>
    <x v="3"/>
    <x v="52"/>
    <x v="27"/>
    <n v="126"/>
    <x v="1"/>
    <x v="0"/>
    <n v="44"/>
    <m/>
    <n v="0.89"/>
    <x v="0"/>
    <m/>
    <m/>
    <m/>
    <m/>
    <m/>
    <s v="N"/>
    <m/>
    <m/>
    <m/>
    <m/>
    <m/>
    <m/>
    <m/>
    <m/>
    <m/>
    <m/>
    <m/>
  </r>
  <r>
    <x v="1"/>
    <x v="3"/>
    <x v="52"/>
    <x v="27"/>
    <n v="126"/>
    <x v="1"/>
    <x v="0"/>
    <n v="35"/>
    <m/>
    <n v="0.39"/>
    <x v="0"/>
    <m/>
    <m/>
    <m/>
    <m/>
    <m/>
    <s v="N"/>
    <m/>
    <m/>
    <m/>
    <m/>
    <m/>
    <m/>
    <m/>
    <m/>
    <m/>
    <m/>
    <m/>
  </r>
  <r>
    <x v="1"/>
    <x v="3"/>
    <x v="52"/>
    <x v="27"/>
    <n v="126"/>
    <x v="1"/>
    <x v="0"/>
    <n v="36"/>
    <m/>
    <n v="0.44"/>
    <x v="0"/>
    <m/>
    <m/>
    <m/>
    <m/>
    <m/>
    <s v="N"/>
    <m/>
    <m/>
    <m/>
    <m/>
    <m/>
    <m/>
    <m/>
    <m/>
    <m/>
    <m/>
    <m/>
  </r>
  <r>
    <x v="1"/>
    <x v="3"/>
    <x v="52"/>
    <x v="27"/>
    <n v="126"/>
    <x v="1"/>
    <x v="0"/>
    <n v="36"/>
    <m/>
    <n v="0.43"/>
    <x v="0"/>
    <m/>
    <m/>
    <m/>
    <m/>
    <m/>
    <s v="N"/>
    <m/>
    <m/>
    <m/>
    <m/>
    <m/>
    <m/>
    <m/>
    <m/>
    <m/>
    <m/>
    <m/>
  </r>
  <r>
    <x v="1"/>
    <x v="3"/>
    <x v="52"/>
    <x v="27"/>
    <n v="126"/>
    <x v="1"/>
    <x v="0"/>
    <n v="46"/>
    <m/>
    <n v="1.01"/>
    <x v="0"/>
    <m/>
    <m/>
    <m/>
    <m/>
    <m/>
    <s v="N"/>
    <m/>
    <m/>
    <m/>
    <m/>
    <m/>
    <m/>
    <m/>
    <m/>
    <m/>
    <m/>
    <m/>
  </r>
  <r>
    <x v="1"/>
    <x v="3"/>
    <x v="52"/>
    <x v="27"/>
    <n v="126"/>
    <x v="1"/>
    <x v="0"/>
    <n v="34"/>
    <m/>
    <n v="0.33"/>
    <x v="0"/>
    <m/>
    <m/>
    <m/>
    <m/>
    <m/>
    <s v="N"/>
    <m/>
    <m/>
    <m/>
    <m/>
    <m/>
    <m/>
    <m/>
    <m/>
    <m/>
    <m/>
    <m/>
  </r>
  <r>
    <x v="1"/>
    <x v="3"/>
    <x v="52"/>
    <x v="27"/>
    <n v="126"/>
    <x v="1"/>
    <x v="0"/>
    <n v="35"/>
    <m/>
    <n v="0.4"/>
    <x v="0"/>
    <m/>
    <m/>
    <m/>
    <m/>
    <m/>
    <s v="N"/>
    <m/>
    <m/>
    <m/>
    <m/>
    <m/>
    <m/>
    <m/>
    <m/>
    <m/>
    <m/>
    <m/>
  </r>
  <r>
    <x v="1"/>
    <x v="3"/>
    <x v="52"/>
    <x v="27"/>
    <n v="126"/>
    <x v="1"/>
    <x v="0"/>
    <n v="34"/>
    <m/>
    <n v="0.39"/>
    <x v="0"/>
    <m/>
    <m/>
    <m/>
    <m/>
    <m/>
    <s v="N"/>
    <m/>
    <m/>
    <m/>
    <m/>
    <m/>
    <m/>
    <m/>
    <m/>
    <m/>
    <m/>
    <m/>
  </r>
  <r>
    <x v="1"/>
    <x v="3"/>
    <x v="52"/>
    <x v="27"/>
    <n v="126"/>
    <x v="1"/>
    <x v="0"/>
    <n v="35"/>
    <m/>
    <n v="0.42"/>
    <x v="0"/>
    <m/>
    <m/>
    <m/>
    <m/>
    <m/>
    <s v="N"/>
    <m/>
    <m/>
    <m/>
    <m/>
    <m/>
    <m/>
    <m/>
    <m/>
    <m/>
    <m/>
    <m/>
  </r>
  <r>
    <x v="1"/>
    <x v="3"/>
    <x v="52"/>
    <x v="27"/>
    <n v="126"/>
    <x v="1"/>
    <x v="0"/>
    <n v="35"/>
    <m/>
    <n v="0.38"/>
    <x v="0"/>
    <m/>
    <m/>
    <m/>
    <m/>
    <m/>
    <s v="N"/>
    <m/>
    <m/>
    <m/>
    <m/>
    <m/>
    <m/>
    <m/>
    <m/>
    <m/>
    <m/>
    <m/>
  </r>
  <r>
    <x v="1"/>
    <x v="3"/>
    <x v="52"/>
    <x v="27"/>
    <n v="126"/>
    <x v="1"/>
    <x v="1"/>
    <n v="81"/>
    <m/>
    <n v="5.91"/>
    <x v="0"/>
    <m/>
    <m/>
    <m/>
    <m/>
    <m/>
    <s v="N"/>
    <m/>
    <m/>
    <m/>
    <m/>
    <m/>
    <m/>
    <m/>
    <m/>
    <m/>
    <m/>
    <m/>
  </r>
  <r>
    <x v="1"/>
    <x v="3"/>
    <x v="52"/>
    <x v="27"/>
    <n v="126"/>
    <x v="1"/>
    <x v="1"/>
    <n v="110"/>
    <m/>
    <n v="13.83"/>
    <x v="0"/>
    <m/>
    <m/>
    <m/>
    <m/>
    <m/>
    <s v="N"/>
    <m/>
    <m/>
    <m/>
    <m/>
    <m/>
    <m/>
    <m/>
    <m/>
    <m/>
    <m/>
    <m/>
  </r>
  <r>
    <x v="1"/>
    <x v="3"/>
    <x v="52"/>
    <x v="27"/>
    <n v="126"/>
    <x v="1"/>
    <x v="1"/>
    <n v="128"/>
    <m/>
    <n v="22.72"/>
    <x v="0"/>
    <m/>
    <m/>
    <m/>
    <m/>
    <m/>
    <s v="N"/>
    <m/>
    <m/>
    <m/>
    <m/>
    <m/>
    <m/>
    <m/>
    <m/>
    <m/>
    <m/>
    <m/>
  </r>
  <r>
    <x v="1"/>
    <x v="3"/>
    <x v="52"/>
    <x v="27"/>
    <n v="126"/>
    <x v="1"/>
    <x v="1"/>
    <n v="100"/>
    <m/>
    <n v="9.7200000000000006"/>
    <x v="0"/>
    <m/>
    <m/>
    <m/>
    <m/>
    <m/>
    <s v="N"/>
    <m/>
    <m/>
    <m/>
    <m/>
    <m/>
    <m/>
    <m/>
    <m/>
    <m/>
    <m/>
    <m/>
  </r>
  <r>
    <x v="1"/>
    <x v="3"/>
    <x v="52"/>
    <x v="27"/>
    <n v="126"/>
    <x v="1"/>
    <x v="1"/>
    <n v="113"/>
    <m/>
    <n v="14.96"/>
    <x v="0"/>
    <m/>
    <m/>
    <m/>
    <m/>
    <m/>
    <s v="N"/>
    <m/>
    <m/>
    <m/>
    <m/>
    <m/>
    <m/>
    <m/>
    <m/>
    <m/>
    <m/>
    <m/>
  </r>
  <r>
    <x v="1"/>
    <x v="3"/>
    <x v="52"/>
    <x v="27"/>
    <n v="126"/>
    <x v="1"/>
    <x v="1"/>
    <n v="90"/>
    <m/>
    <n v="7.03"/>
    <x v="0"/>
    <m/>
    <m/>
    <m/>
    <m/>
    <m/>
    <s v="N"/>
    <m/>
    <m/>
    <m/>
    <m/>
    <m/>
    <m/>
    <m/>
    <m/>
    <m/>
    <m/>
    <m/>
  </r>
  <r>
    <x v="1"/>
    <x v="3"/>
    <x v="52"/>
    <x v="27"/>
    <n v="126"/>
    <x v="1"/>
    <x v="1"/>
    <n v="97"/>
    <m/>
    <n v="10.220000000000001"/>
    <x v="0"/>
    <m/>
    <m/>
    <m/>
    <m/>
    <m/>
    <s v="N"/>
    <m/>
    <m/>
    <m/>
    <m/>
    <m/>
    <m/>
    <m/>
    <m/>
    <m/>
    <m/>
    <m/>
  </r>
  <r>
    <x v="1"/>
    <x v="3"/>
    <x v="52"/>
    <x v="27"/>
    <n v="126"/>
    <x v="1"/>
    <x v="1"/>
    <n v="98"/>
    <m/>
    <n v="9.86"/>
    <x v="0"/>
    <m/>
    <m/>
    <m/>
    <m/>
    <m/>
    <s v="N"/>
    <m/>
    <m/>
    <m/>
    <m/>
    <m/>
    <m/>
    <m/>
    <m/>
    <m/>
    <m/>
    <m/>
  </r>
  <r>
    <x v="1"/>
    <x v="3"/>
    <x v="52"/>
    <x v="27"/>
    <n v="126"/>
    <x v="1"/>
    <x v="1"/>
    <n v="102"/>
    <m/>
    <n v="10.19"/>
    <x v="0"/>
    <m/>
    <m/>
    <m/>
    <m/>
    <m/>
    <s v="N"/>
    <m/>
    <m/>
    <m/>
    <m/>
    <m/>
    <m/>
    <m/>
    <m/>
    <m/>
    <m/>
    <m/>
  </r>
  <r>
    <x v="1"/>
    <x v="3"/>
    <x v="52"/>
    <x v="27"/>
    <n v="126"/>
    <x v="1"/>
    <x v="1"/>
    <n v="120"/>
    <m/>
    <n v="17.07"/>
    <x v="0"/>
    <m/>
    <m/>
    <m/>
    <m/>
    <m/>
    <s v="N"/>
    <m/>
    <m/>
    <m/>
    <m/>
    <m/>
    <m/>
    <m/>
    <m/>
    <m/>
    <m/>
    <m/>
  </r>
  <r>
    <x v="1"/>
    <x v="3"/>
    <x v="52"/>
    <x v="27"/>
    <n v="126"/>
    <x v="1"/>
    <x v="1"/>
    <n v="94"/>
    <m/>
    <n v="8.14"/>
    <x v="0"/>
    <m/>
    <m/>
    <m/>
    <m/>
    <m/>
    <s v="N"/>
    <m/>
    <m/>
    <m/>
    <m/>
    <m/>
    <m/>
    <m/>
    <m/>
    <m/>
    <m/>
    <m/>
  </r>
  <r>
    <x v="1"/>
    <x v="3"/>
    <x v="52"/>
    <x v="27"/>
    <n v="126"/>
    <x v="1"/>
    <x v="1"/>
    <n v="84"/>
    <m/>
    <n v="5.71"/>
    <x v="0"/>
    <m/>
    <m/>
    <m/>
    <m/>
    <m/>
    <s v="N"/>
    <m/>
    <m/>
    <m/>
    <m/>
    <m/>
    <m/>
    <m/>
    <m/>
    <m/>
    <m/>
    <m/>
  </r>
  <r>
    <x v="1"/>
    <x v="3"/>
    <x v="52"/>
    <x v="27"/>
    <n v="126"/>
    <x v="1"/>
    <x v="1"/>
    <n v="104"/>
    <m/>
    <n v="10.29"/>
    <x v="0"/>
    <m/>
    <m/>
    <m/>
    <m/>
    <m/>
    <s v="N"/>
    <m/>
    <m/>
    <m/>
    <m/>
    <m/>
    <m/>
    <m/>
    <m/>
    <m/>
    <m/>
    <m/>
  </r>
  <r>
    <x v="1"/>
    <x v="3"/>
    <x v="52"/>
    <x v="27"/>
    <n v="126"/>
    <x v="1"/>
    <x v="1"/>
    <n v="114"/>
    <m/>
    <n v="14.11"/>
    <x v="0"/>
    <m/>
    <m/>
    <m/>
    <m/>
    <m/>
    <s v="N"/>
    <m/>
    <m/>
    <m/>
    <m/>
    <m/>
    <m/>
    <m/>
    <m/>
    <m/>
    <m/>
    <m/>
  </r>
  <r>
    <x v="1"/>
    <x v="3"/>
    <x v="52"/>
    <x v="27"/>
    <n v="126"/>
    <x v="1"/>
    <x v="1"/>
    <n v="86"/>
    <m/>
    <n v="6.38"/>
    <x v="0"/>
    <m/>
    <m/>
    <m/>
    <m/>
    <m/>
    <s v="N"/>
    <m/>
    <m/>
    <m/>
    <m/>
    <m/>
    <m/>
    <m/>
    <m/>
    <m/>
    <m/>
    <m/>
  </r>
  <r>
    <x v="1"/>
    <x v="3"/>
    <x v="52"/>
    <x v="27"/>
    <n v="126"/>
    <x v="1"/>
    <x v="1"/>
    <n v="106"/>
    <m/>
    <n v="13.15"/>
    <x v="0"/>
    <m/>
    <m/>
    <m/>
    <m/>
    <m/>
    <s v="N"/>
    <m/>
    <m/>
    <m/>
    <m/>
    <m/>
    <m/>
    <m/>
    <m/>
    <m/>
    <m/>
    <m/>
  </r>
  <r>
    <x v="1"/>
    <x v="3"/>
    <x v="52"/>
    <x v="27"/>
    <n v="126"/>
    <x v="0"/>
    <x v="0"/>
    <n v="32"/>
    <m/>
    <n v="0.34"/>
    <x v="0"/>
    <m/>
    <m/>
    <m/>
    <m/>
    <m/>
    <s v="N"/>
    <m/>
    <m/>
    <m/>
    <m/>
    <m/>
    <m/>
    <m/>
    <m/>
    <m/>
    <m/>
    <m/>
  </r>
  <r>
    <x v="1"/>
    <x v="3"/>
    <x v="52"/>
    <x v="27"/>
    <n v="126"/>
    <x v="0"/>
    <x v="0"/>
    <n v="35"/>
    <m/>
    <n v="0.32"/>
    <x v="0"/>
    <m/>
    <m/>
    <m/>
    <m/>
    <m/>
    <s v="N"/>
    <m/>
    <m/>
    <m/>
    <m/>
    <m/>
    <m/>
    <m/>
    <m/>
    <m/>
    <m/>
    <m/>
  </r>
  <r>
    <x v="1"/>
    <x v="3"/>
    <x v="174"/>
    <x v="111"/>
    <n v="127"/>
    <x v="2"/>
    <x v="1"/>
    <n v="59"/>
    <m/>
    <m/>
    <x v="0"/>
    <m/>
    <m/>
    <m/>
    <m/>
    <m/>
    <s v="N"/>
    <m/>
    <m/>
    <m/>
    <m/>
    <m/>
    <m/>
    <m/>
    <m/>
    <m/>
    <m/>
    <m/>
  </r>
  <r>
    <x v="1"/>
    <x v="3"/>
    <x v="174"/>
    <x v="111"/>
    <n v="127"/>
    <x v="1"/>
    <x v="0"/>
    <n v="34"/>
    <m/>
    <m/>
    <x v="0"/>
    <m/>
    <m/>
    <m/>
    <m/>
    <m/>
    <s v="N"/>
    <m/>
    <m/>
    <m/>
    <m/>
    <m/>
    <m/>
    <m/>
    <m/>
    <m/>
    <m/>
    <m/>
  </r>
  <r>
    <x v="1"/>
    <x v="3"/>
    <x v="174"/>
    <x v="111"/>
    <n v="127"/>
    <x v="1"/>
    <x v="0"/>
    <n v="33"/>
    <m/>
    <m/>
    <x v="0"/>
    <m/>
    <m/>
    <m/>
    <m/>
    <m/>
    <s v="N"/>
    <m/>
    <m/>
    <m/>
    <m/>
    <m/>
    <m/>
    <m/>
    <m/>
    <m/>
    <m/>
    <m/>
  </r>
  <r>
    <x v="1"/>
    <x v="3"/>
    <x v="174"/>
    <x v="111"/>
    <n v="127"/>
    <x v="1"/>
    <x v="0"/>
    <n v="33"/>
    <m/>
    <m/>
    <x v="0"/>
    <m/>
    <m/>
    <m/>
    <m/>
    <m/>
    <s v="N"/>
    <m/>
    <m/>
    <m/>
    <m/>
    <m/>
    <m/>
    <m/>
    <m/>
    <m/>
    <m/>
    <m/>
  </r>
  <r>
    <x v="1"/>
    <x v="3"/>
    <x v="174"/>
    <x v="111"/>
    <n v="127"/>
    <x v="1"/>
    <x v="0"/>
    <n v="34"/>
    <m/>
    <m/>
    <x v="0"/>
    <m/>
    <m/>
    <m/>
    <m/>
    <m/>
    <s v="N"/>
    <m/>
    <m/>
    <m/>
    <m/>
    <m/>
    <m/>
    <m/>
    <m/>
    <m/>
    <m/>
    <m/>
  </r>
  <r>
    <x v="1"/>
    <x v="3"/>
    <x v="174"/>
    <x v="111"/>
    <n v="127"/>
    <x v="1"/>
    <x v="0"/>
    <n v="33"/>
    <m/>
    <m/>
    <x v="0"/>
    <m/>
    <m/>
    <m/>
    <m/>
    <m/>
    <s v="N"/>
    <m/>
    <m/>
    <m/>
    <m/>
    <m/>
    <m/>
    <m/>
    <m/>
    <m/>
    <m/>
    <m/>
  </r>
  <r>
    <x v="1"/>
    <x v="3"/>
    <x v="174"/>
    <x v="111"/>
    <n v="127"/>
    <x v="1"/>
    <x v="0"/>
    <n v="34"/>
    <m/>
    <m/>
    <x v="0"/>
    <m/>
    <m/>
    <m/>
    <m/>
    <m/>
    <s v="N"/>
    <m/>
    <m/>
    <m/>
    <m/>
    <m/>
    <m/>
    <m/>
    <m/>
    <m/>
    <m/>
    <m/>
  </r>
  <r>
    <x v="1"/>
    <x v="3"/>
    <x v="174"/>
    <x v="111"/>
    <n v="127"/>
    <x v="1"/>
    <x v="1"/>
    <n v="132"/>
    <m/>
    <m/>
    <x v="0"/>
    <m/>
    <m/>
    <m/>
    <m/>
    <m/>
    <s v="N"/>
    <m/>
    <m/>
    <m/>
    <m/>
    <m/>
    <m/>
    <m/>
    <m/>
    <m/>
    <m/>
    <m/>
  </r>
  <r>
    <x v="0"/>
    <x v="1"/>
    <x v="143"/>
    <x v="14"/>
    <n v="153"/>
    <x v="2"/>
    <x v="0"/>
    <n v="78"/>
    <n v="20"/>
    <n v="6.23"/>
    <x v="2"/>
    <m/>
    <s v="Y"/>
    <s v="SJLP111"/>
    <m/>
    <m/>
    <s v="Y"/>
    <s v="N"/>
    <s v="N"/>
    <s v="N"/>
    <s v="N"/>
    <s v="N"/>
    <s v="N"/>
    <s v="N"/>
    <s v="N"/>
    <s v="N"/>
    <m/>
    <s v="from hatchery net pens in fairy lake/san juan confluence right before release"/>
  </r>
  <r>
    <x v="0"/>
    <x v="1"/>
    <x v="143"/>
    <x v="14"/>
    <n v="153"/>
    <x v="2"/>
    <x v="0"/>
    <n v="81"/>
    <n v="19"/>
    <n v="6.87"/>
    <x v="2"/>
    <m/>
    <s v="Y"/>
    <s v="SJLP112"/>
    <m/>
    <m/>
    <s v="Y"/>
    <s v="N"/>
    <s v="N"/>
    <s v="N"/>
    <s v="N"/>
    <s v="N"/>
    <s v="N"/>
    <s v="N"/>
    <s v="N"/>
    <s v="N"/>
    <m/>
    <s v="from hatchery net pens in fairy lake/san juan confluence right before release"/>
  </r>
  <r>
    <x v="0"/>
    <x v="1"/>
    <x v="143"/>
    <x v="14"/>
    <n v="153"/>
    <x v="2"/>
    <x v="0"/>
    <n v="80"/>
    <n v="20"/>
    <n v="6.15"/>
    <x v="2"/>
    <m/>
    <s v="Y"/>
    <s v="SJLP113"/>
    <m/>
    <m/>
    <s v="Y"/>
    <s v="N"/>
    <s v="N"/>
    <s v="N"/>
    <s v="N"/>
    <s v="N"/>
    <s v="N"/>
    <s v="N"/>
    <s v="N"/>
    <s v="N"/>
    <m/>
    <s v="from hatchery net pens in fairy lake/san juan confluence right before release"/>
  </r>
  <r>
    <x v="1"/>
    <x v="3"/>
    <x v="50"/>
    <x v="25"/>
    <n v="128"/>
    <x v="1"/>
    <x v="0"/>
    <n v="51"/>
    <m/>
    <n v="1.45"/>
    <x v="0"/>
    <m/>
    <m/>
    <m/>
    <m/>
    <m/>
    <s v="N"/>
    <m/>
    <m/>
    <m/>
    <m/>
    <m/>
    <m/>
    <m/>
    <m/>
    <m/>
    <m/>
    <m/>
  </r>
  <r>
    <x v="1"/>
    <x v="3"/>
    <x v="50"/>
    <x v="25"/>
    <n v="128"/>
    <x v="1"/>
    <x v="0"/>
    <n v="39"/>
    <m/>
    <n v="0.52"/>
    <x v="0"/>
    <m/>
    <m/>
    <m/>
    <m/>
    <m/>
    <s v="N"/>
    <m/>
    <m/>
    <m/>
    <m/>
    <m/>
    <m/>
    <m/>
    <m/>
    <m/>
    <m/>
    <m/>
  </r>
  <r>
    <x v="1"/>
    <x v="3"/>
    <x v="50"/>
    <x v="25"/>
    <n v="128"/>
    <x v="1"/>
    <x v="0"/>
    <n v="35"/>
    <m/>
    <n v="0.39"/>
    <x v="0"/>
    <m/>
    <m/>
    <m/>
    <m/>
    <m/>
    <s v="N"/>
    <m/>
    <m/>
    <m/>
    <m/>
    <m/>
    <m/>
    <m/>
    <m/>
    <m/>
    <m/>
    <m/>
  </r>
  <r>
    <x v="1"/>
    <x v="3"/>
    <x v="50"/>
    <x v="25"/>
    <n v="128"/>
    <x v="1"/>
    <x v="1"/>
    <n v="90"/>
    <m/>
    <n v="7.62"/>
    <x v="0"/>
    <m/>
    <m/>
    <m/>
    <m/>
    <m/>
    <s v="N"/>
    <m/>
    <m/>
    <m/>
    <m/>
    <m/>
    <m/>
    <m/>
    <m/>
    <m/>
    <m/>
    <m/>
  </r>
  <r>
    <x v="1"/>
    <x v="3"/>
    <x v="50"/>
    <x v="25"/>
    <n v="128"/>
    <x v="1"/>
    <x v="1"/>
    <n v="100"/>
    <m/>
    <n v="10.43"/>
    <x v="0"/>
    <m/>
    <m/>
    <m/>
    <m/>
    <m/>
    <s v="N"/>
    <m/>
    <m/>
    <m/>
    <m/>
    <m/>
    <m/>
    <m/>
    <m/>
    <m/>
    <m/>
    <m/>
  </r>
  <r>
    <x v="1"/>
    <x v="3"/>
    <x v="50"/>
    <x v="25"/>
    <n v="128"/>
    <x v="1"/>
    <x v="1"/>
    <n v="110"/>
    <m/>
    <n v="13.2"/>
    <x v="0"/>
    <m/>
    <m/>
    <m/>
    <m/>
    <m/>
    <s v="N"/>
    <m/>
    <m/>
    <m/>
    <m/>
    <m/>
    <m/>
    <m/>
    <m/>
    <m/>
    <m/>
    <m/>
  </r>
  <r>
    <x v="1"/>
    <x v="3"/>
    <x v="50"/>
    <x v="25"/>
    <n v="128"/>
    <x v="1"/>
    <x v="1"/>
    <n v="104"/>
    <m/>
    <n v="12.08"/>
    <x v="0"/>
    <m/>
    <m/>
    <m/>
    <m/>
    <m/>
    <s v="N"/>
    <m/>
    <m/>
    <m/>
    <m/>
    <m/>
    <m/>
    <m/>
    <m/>
    <m/>
    <m/>
    <m/>
  </r>
  <r>
    <x v="1"/>
    <x v="3"/>
    <x v="50"/>
    <x v="25"/>
    <n v="128"/>
    <x v="1"/>
    <x v="1"/>
    <n v="110"/>
    <m/>
    <n v="16.190000000000001"/>
    <x v="0"/>
    <m/>
    <m/>
    <m/>
    <m/>
    <m/>
    <s v="N"/>
    <m/>
    <m/>
    <m/>
    <m/>
    <m/>
    <m/>
    <m/>
    <m/>
    <m/>
    <m/>
    <m/>
  </r>
  <r>
    <x v="0"/>
    <x v="1"/>
    <x v="143"/>
    <x v="14"/>
    <n v="153"/>
    <x v="2"/>
    <x v="0"/>
    <n v="79"/>
    <n v="20"/>
    <n v="6.59"/>
    <x v="2"/>
    <m/>
    <s v="Y"/>
    <s v="SJLP114"/>
    <m/>
    <m/>
    <s v="Y"/>
    <s v="N"/>
    <s v="N"/>
    <s v="N"/>
    <s v="N"/>
    <s v="N"/>
    <s v="N"/>
    <s v="N"/>
    <s v="N"/>
    <s v="N"/>
    <m/>
    <s v="from hatchery net pens in fairy lake/san juan confluence right before release"/>
  </r>
  <r>
    <x v="1"/>
    <x v="3"/>
    <x v="51"/>
    <x v="26"/>
    <n v="129"/>
    <x v="1"/>
    <x v="0"/>
    <n v="54"/>
    <m/>
    <n v="1.56"/>
    <x v="0"/>
    <m/>
    <m/>
    <m/>
    <m/>
    <m/>
    <s v="N"/>
    <m/>
    <m/>
    <m/>
    <m/>
    <m/>
    <m/>
    <m/>
    <m/>
    <m/>
    <m/>
    <m/>
  </r>
  <r>
    <x v="1"/>
    <x v="3"/>
    <x v="51"/>
    <x v="26"/>
    <n v="129"/>
    <x v="1"/>
    <x v="0"/>
    <n v="50"/>
    <m/>
    <n v="1.32"/>
    <x v="0"/>
    <m/>
    <m/>
    <m/>
    <m/>
    <m/>
    <s v="N"/>
    <m/>
    <m/>
    <m/>
    <m/>
    <m/>
    <m/>
    <m/>
    <m/>
    <m/>
    <m/>
    <m/>
  </r>
  <r>
    <x v="1"/>
    <x v="3"/>
    <x v="51"/>
    <x v="26"/>
    <n v="129"/>
    <x v="1"/>
    <x v="1"/>
    <n v="109"/>
    <m/>
    <n v="14.31"/>
    <x v="0"/>
    <m/>
    <m/>
    <m/>
    <m/>
    <m/>
    <s v="N"/>
    <m/>
    <m/>
    <m/>
    <m/>
    <m/>
    <m/>
    <m/>
    <m/>
    <m/>
    <m/>
    <m/>
  </r>
  <r>
    <x v="1"/>
    <x v="3"/>
    <x v="51"/>
    <x v="26"/>
    <n v="129"/>
    <x v="1"/>
    <x v="1"/>
    <n v="105"/>
    <m/>
    <n v="12.05"/>
    <x v="0"/>
    <m/>
    <m/>
    <m/>
    <m/>
    <m/>
    <s v="N"/>
    <m/>
    <m/>
    <m/>
    <m/>
    <m/>
    <m/>
    <m/>
    <m/>
    <m/>
    <m/>
    <m/>
  </r>
  <r>
    <x v="1"/>
    <x v="3"/>
    <x v="51"/>
    <x v="26"/>
    <n v="129"/>
    <x v="1"/>
    <x v="1"/>
    <n v="100"/>
    <m/>
    <n v="10.49"/>
    <x v="0"/>
    <m/>
    <m/>
    <m/>
    <m/>
    <m/>
    <s v="N"/>
    <m/>
    <m/>
    <m/>
    <m/>
    <m/>
    <m/>
    <m/>
    <m/>
    <m/>
    <m/>
    <m/>
  </r>
  <r>
    <x v="1"/>
    <x v="3"/>
    <x v="51"/>
    <x v="26"/>
    <n v="129"/>
    <x v="1"/>
    <x v="1"/>
    <n v="92"/>
    <m/>
    <n v="8.74"/>
    <x v="0"/>
    <m/>
    <m/>
    <m/>
    <m/>
    <m/>
    <s v="N"/>
    <m/>
    <m/>
    <m/>
    <m/>
    <m/>
    <m/>
    <m/>
    <m/>
    <m/>
    <m/>
    <m/>
  </r>
  <r>
    <x v="1"/>
    <x v="3"/>
    <x v="51"/>
    <x v="26"/>
    <n v="129"/>
    <x v="1"/>
    <x v="1"/>
    <n v="112"/>
    <m/>
    <n v="13.84"/>
    <x v="0"/>
    <m/>
    <m/>
    <m/>
    <m/>
    <m/>
    <s v="N"/>
    <m/>
    <m/>
    <m/>
    <m/>
    <m/>
    <m/>
    <m/>
    <m/>
    <m/>
    <m/>
    <m/>
  </r>
  <r>
    <x v="1"/>
    <x v="3"/>
    <x v="51"/>
    <x v="26"/>
    <n v="129"/>
    <x v="1"/>
    <x v="1"/>
    <n v="111"/>
    <m/>
    <n v="13.62"/>
    <x v="0"/>
    <m/>
    <m/>
    <m/>
    <m/>
    <m/>
    <s v="N"/>
    <m/>
    <m/>
    <m/>
    <m/>
    <m/>
    <m/>
    <m/>
    <m/>
    <m/>
    <m/>
    <m/>
  </r>
  <r>
    <x v="0"/>
    <x v="1"/>
    <x v="143"/>
    <x v="14"/>
    <n v="153"/>
    <x v="2"/>
    <x v="0"/>
    <n v="64"/>
    <n v="18"/>
    <n v="5.24"/>
    <x v="2"/>
    <m/>
    <s v="Y"/>
    <s v="SJLP115"/>
    <m/>
    <m/>
    <s v="Y"/>
    <s v="N"/>
    <s v="N"/>
    <s v="N"/>
    <s v="N"/>
    <s v="N"/>
    <s v="N"/>
    <s v="N"/>
    <s v="N"/>
    <s v="N"/>
    <m/>
    <s v="from hatchery net pens in fairy lake/san juan confluence right before release"/>
  </r>
  <r>
    <x v="0"/>
    <x v="1"/>
    <x v="143"/>
    <x v="14"/>
    <n v="153"/>
    <x v="2"/>
    <x v="0"/>
    <n v="73"/>
    <n v="17"/>
    <n v="4.5999999999999996"/>
    <x v="2"/>
    <m/>
    <s v="Y"/>
    <s v="SJLP116"/>
    <m/>
    <m/>
    <s v="Y"/>
    <s v="N"/>
    <s v="N"/>
    <s v="N"/>
    <s v="N"/>
    <s v="N"/>
    <s v="N"/>
    <s v="N"/>
    <s v="N"/>
    <s v="N"/>
    <m/>
    <s v="from hatchery net pens in fairy lake/san juan confluence right before release"/>
  </r>
  <r>
    <x v="0"/>
    <x v="1"/>
    <x v="143"/>
    <x v="14"/>
    <n v="153"/>
    <x v="2"/>
    <x v="0"/>
    <n v="79"/>
    <n v="21"/>
    <n v="6.74"/>
    <x v="2"/>
    <m/>
    <s v="Y"/>
    <s v="SJLP117"/>
    <m/>
    <m/>
    <s v="Y"/>
    <s v="N"/>
    <s v="N"/>
    <s v="N"/>
    <s v="N"/>
    <s v="N"/>
    <s v="N"/>
    <s v="N"/>
    <s v="N"/>
    <s v="N"/>
    <m/>
    <s v="from hatchery net pens in fairy lake/san juan confluence right before release"/>
  </r>
  <r>
    <x v="0"/>
    <x v="1"/>
    <x v="143"/>
    <x v="14"/>
    <n v="153"/>
    <x v="2"/>
    <x v="0"/>
    <n v="77"/>
    <n v="20"/>
    <n v="6.06"/>
    <x v="2"/>
    <m/>
    <s v="Y"/>
    <s v="SJLP118"/>
    <m/>
    <m/>
    <s v="Y"/>
    <s v="N"/>
    <s v="N"/>
    <s v="N"/>
    <s v="N"/>
    <s v="N"/>
    <s v="N"/>
    <s v="N"/>
    <s v="N"/>
    <s v="N"/>
    <m/>
    <s v="from hatchery net pens in fairy lake/san juan confluence right before release"/>
  </r>
  <r>
    <x v="0"/>
    <x v="1"/>
    <x v="143"/>
    <x v="14"/>
    <n v="153"/>
    <x v="2"/>
    <x v="0"/>
    <n v="76"/>
    <n v="17"/>
    <n v="5.0599999999999996"/>
    <x v="2"/>
    <m/>
    <s v="Y"/>
    <s v="SJLP119"/>
    <m/>
    <m/>
    <s v="Y"/>
    <s v="N"/>
    <s v="N"/>
    <s v="N"/>
    <s v="N"/>
    <s v="N"/>
    <s v="N"/>
    <s v="N"/>
    <s v="N"/>
    <s v="N"/>
    <m/>
    <s v="from hatchery net pens in fairy lake/san juan confluence right before release"/>
  </r>
  <r>
    <x v="0"/>
    <x v="1"/>
    <x v="143"/>
    <x v="14"/>
    <n v="153"/>
    <x v="2"/>
    <x v="0"/>
    <n v="77"/>
    <n v="20"/>
    <n v="6.01"/>
    <x v="2"/>
    <m/>
    <s v="Y"/>
    <s v="SJLP120"/>
    <m/>
    <m/>
    <s v="Y"/>
    <s v="N"/>
    <s v="N"/>
    <s v="N"/>
    <s v="N"/>
    <s v="N"/>
    <s v="N"/>
    <s v="N"/>
    <s v="N"/>
    <s v="N"/>
    <m/>
    <s v="from hatchery net pens in fairy lake/san juan confluence right before release"/>
  </r>
  <r>
    <x v="1"/>
    <x v="3"/>
    <x v="16"/>
    <x v="15"/>
    <n v="133"/>
    <x v="2"/>
    <x v="0"/>
    <n v="63"/>
    <m/>
    <n v="2.82"/>
    <x v="2"/>
    <m/>
    <m/>
    <m/>
    <m/>
    <m/>
    <s v="N"/>
    <m/>
    <m/>
    <m/>
    <m/>
    <m/>
    <m/>
    <m/>
    <m/>
    <m/>
    <m/>
    <m/>
  </r>
  <r>
    <x v="1"/>
    <x v="3"/>
    <x v="16"/>
    <x v="15"/>
    <n v="133"/>
    <x v="2"/>
    <x v="0"/>
    <n v="58"/>
    <m/>
    <n v="1.72"/>
    <x v="2"/>
    <m/>
    <m/>
    <m/>
    <m/>
    <m/>
    <s v="N"/>
    <m/>
    <m/>
    <m/>
    <m/>
    <m/>
    <m/>
    <m/>
    <m/>
    <m/>
    <m/>
    <m/>
  </r>
  <r>
    <x v="1"/>
    <x v="3"/>
    <x v="16"/>
    <x v="15"/>
    <n v="133"/>
    <x v="2"/>
    <x v="0"/>
    <n v="66"/>
    <m/>
    <n v="3.43"/>
    <x v="2"/>
    <m/>
    <m/>
    <m/>
    <m/>
    <m/>
    <s v="N"/>
    <m/>
    <m/>
    <m/>
    <m/>
    <m/>
    <m/>
    <m/>
    <m/>
    <m/>
    <m/>
    <m/>
  </r>
  <r>
    <x v="1"/>
    <x v="3"/>
    <x v="16"/>
    <x v="15"/>
    <n v="133"/>
    <x v="2"/>
    <x v="0"/>
    <n v="60"/>
    <m/>
    <n v="2.2799999999999998"/>
    <x v="2"/>
    <m/>
    <m/>
    <m/>
    <m/>
    <m/>
    <s v="N"/>
    <m/>
    <m/>
    <m/>
    <m/>
    <m/>
    <m/>
    <m/>
    <m/>
    <m/>
    <m/>
    <m/>
  </r>
  <r>
    <x v="1"/>
    <x v="3"/>
    <x v="16"/>
    <x v="15"/>
    <n v="133"/>
    <x v="2"/>
    <x v="0"/>
    <n v="65"/>
    <m/>
    <n v="2.79"/>
    <x v="2"/>
    <m/>
    <m/>
    <m/>
    <m/>
    <m/>
    <s v="N"/>
    <m/>
    <m/>
    <m/>
    <m/>
    <m/>
    <m/>
    <m/>
    <m/>
    <m/>
    <m/>
    <m/>
  </r>
  <r>
    <x v="1"/>
    <x v="3"/>
    <x v="16"/>
    <x v="15"/>
    <n v="133"/>
    <x v="2"/>
    <x v="0"/>
    <n v="66"/>
    <m/>
    <n v="2.95"/>
    <x v="2"/>
    <m/>
    <m/>
    <m/>
    <m/>
    <m/>
    <s v="N"/>
    <m/>
    <m/>
    <m/>
    <m/>
    <m/>
    <m/>
    <m/>
    <m/>
    <m/>
    <m/>
    <m/>
  </r>
  <r>
    <x v="1"/>
    <x v="3"/>
    <x v="16"/>
    <x v="15"/>
    <n v="133"/>
    <x v="2"/>
    <x v="0"/>
    <n v="62"/>
    <m/>
    <n v="2.6"/>
    <x v="2"/>
    <m/>
    <m/>
    <m/>
    <m/>
    <m/>
    <s v="N"/>
    <m/>
    <m/>
    <m/>
    <m/>
    <m/>
    <m/>
    <m/>
    <m/>
    <m/>
    <m/>
    <m/>
  </r>
  <r>
    <x v="1"/>
    <x v="3"/>
    <x v="16"/>
    <x v="15"/>
    <n v="133"/>
    <x v="2"/>
    <x v="0"/>
    <n v="57"/>
    <m/>
    <n v="1.85"/>
    <x v="2"/>
    <m/>
    <m/>
    <m/>
    <m/>
    <m/>
    <s v="N"/>
    <m/>
    <m/>
    <m/>
    <m/>
    <m/>
    <m/>
    <m/>
    <m/>
    <m/>
    <m/>
    <m/>
  </r>
  <r>
    <x v="1"/>
    <x v="3"/>
    <x v="16"/>
    <x v="15"/>
    <n v="133"/>
    <x v="2"/>
    <x v="0"/>
    <n v="64"/>
    <m/>
    <n v="2.8"/>
    <x v="2"/>
    <m/>
    <m/>
    <m/>
    <m/>
    <m/>
    <s v="N"/>
    <m/>
    <m/>
    <m/>
    <m/>
    <m/>
    <m/>
    <m/>
    <m/>
    <m/>
    <m/>
    <m/>
  </r>
  <r>
    <x v="1"/>
    <x v="3"/>
    <x v="16"/>
    <x v="15"/>
    <n v="133"/>
    <x v="2"/>
    <x v="0"/>
    <n v="61"/>
    <m/>
    <n v="2.54"/>
    <x v="2"/>
    <m/>
    <m/>
    <m/>
    <m/>
    <m/>
    <s v="N"/>
    <m/>
    <m/>
    <m/>
    <m/>
    <m/>
    <m/>
    <m/>
    <m/>
    <m/>
    <m/>
    <m/>
  </r>
  <r>
    <x v="1"/>
    <x v="3"/>
    <x v="16"/>
    <x v="15"/>
    <n v="133"/>
    <x v="2"/>
    <x v="0"/>
    <n v="62"/>
    <m/>
    <n v="2.91"/>
    <x v="2"/>
    <m/>
    <m/>
    <m/>
    <m/>
    <m/>
    <s v="N"/>
    <m/>
    <m/>
    <m/>
    <m/>
    <m/>
    <m/>
    <m/>
    <m/>
    <m/>
    <m/>
    <m/>
  </r>
  <r>
    <x v="1"/>
    <x v="3"/>
    <x v="16"/>
    <x v="15"/>
    <n v="133"/>
    <x v="2"/>
    <x v="0"/>
    <n v="59"/>
    <m/>
    <n v="2.13"/>
    <x v="2"/>
    <m/>
    <m/>
    <m/>
    <m/>
    <m/>
    <s v="N"/>
    <m/>
    <m/>
    <m/>
    <m/>
    <m/>
    <m/>
    <m/>
    <m/>
    <m/>
    <m/>
    <m/>
  </r>
  <r>
    <x v="1"/>
    <x v="3"/>
    <x v="16"/>
    <x v="15"/>
    <n v="133"/>
    <x v="2"/>
    <x v="0"/>
    <n v="55"/>
    <m/>
    <n v="1.92"/>
    <x v="0"/>
    <m/>
    <m/>
    <m/>
    <m/>
    <m/>
    <s v="N"/>
    <m/>
    <m/>
    <m/>
    <m/>
    <m/>
    <m/>
    <m/>
    <m/>
    <m/>
    <m/>
    <m/>
  </r>
  <r>
    <x v="1"/>
    <x v="3"/>
    <x v="16"/>
    <x v="15"/>
    <n v="133"/>
    <x v="2"/>
    <x v="0"/>
    <n v="62"/>
    <m/>
    <n v="2.4700000000000002"/>
    <x v="2"/>
    <m/>
    <m/>
    <m/>
    <m/>
    <m/>
    <s v="N"/>
    <m/>
    <m/>
    <m/>
    <m/>
    <m/>
    <m/>
    <m/>
    <m/>
    <m/>
    <m/>
    <m/>
  </r>
  <r>
    <x v="1"/>
    <x v="3"/>
    <x v="16"/>
    <x v="15"/>
    <n v="133"/>
    <x v="2"/>
    <x v="0"/>
    <n v="62"/>
    <m/>
    <n v="2.58"/>
    <x v="2"/>
    <m/>
    <m/>
    <m/>
    <m/>
    <m/>
    <s v="N"/>
    <m/>
    <m/>
    <m/>
    <m/>
    <m/>
    <m/>
    <m/>
    <m/>
    <m/>
    <m/>
    <m/>
  </r>
  <r>
    <x v="1"/>
    <x v="3"/>
    <x v="16"/>
    <x v="15"/>
    <n v="133"/>
    <x v="2"/>
    <x v="0"/>
    <n v="62"/>
    <m/>
    <n v="2.4500000000000002"/>
    <x v="2"/>
    <m/>
    <m/>
    <m/>
    <m/>
    <m/>
    <s v="N"/>
    <m/>
    <m/>
    <m/>
    <m/>
    <m/>
    <m/>
    <m/>
    <m/>
    <m/>
    <m/>
    <m/>
  </r>
  <r>
    <x v="1"/>
    <x v="3"/>
    <x v="16"/>
    <x v="15"/>
    <n v="133"/>
    <x v="2"/>
    <x v="0"/>
    <n v="58"/>
    <m/>
    <n v="2"/>
    <x v="2"/>
    <m/>
    <m/>
    <m/>
    <m/>
    <m/>
    <s v="N"/>
    <m/>
    <m/>
    <m/>
    <m/>
    <m/>
    <m/>
    <m/>
    <m/>
    <m/>
    <m/>
    <m/>
  </r>
  <r>
    <x v="1"/>
    <x v="3"/>
    <x v="16"/>
    <x v="15"/>
    <n v="133"/>
    <x v="2"/>
    <x v="0"/>
    <n v="61"/>
    <m/>
    <n v="2.3199999999999998"/>
    <x v="2"/>
    <m/>
    <m/>
    <m/>
    <m/>
    <m/>
    <s v="N"/>
    <m/>
    <m/>
    <m/>
    <m/>
    <m/>
    <m/>
    <m/>
    <m/>
    <m/>
    <m/>
    <m/>
  </r>
  <r>
    <x v="1"/>
    <x v="3"/>
    <x v="16"/>
    <x v="15"/>
    <n v="133"/>
    <x v="2"/>
    <x v="0"/>
    <n v="62"/>
    <m/>
    <n v="2.2400000000000002"/>
    <x v="2"/>
    <m/>
    <m/>
    <m/>
    <m/>
    <m/>
    <s v="N"/>
    <m/>
    <m/>
    <m/>
    <m/>
    <m/>
    <m/>
    <m/>
    <m/>
    <m/>
    <m/>
    <m/>
  </r>
  <r>
    <x v="1"/>
    <x v="3"/>
    <x v="16"/>
    <x v="15"/>
    <n v="133"/>
    <x v="2"/>
    <x v="0"/>
    <n v="58"/>
    <m/>
    <n v="1.85"/>
    <x v="0"/>
    <m/>
    <m/>
    <m/>
    <m/>
    <m/>
    <s v="N"/>
    <m/>
    <m/>
    <m/>
    <m/>
    <m/>
    <m/>
    <m/>
    <m/>
    <m/>
    <m/>
    <m/>
  </r>
  <r>
    <x v="1"/>
    <x v="3"/>
    <x v="16"/>
    <x v="15"/>
    <n v="133"/>
    <x v="2"/>
    <x v="0"/>
    <n v="63"/>
    <m/>
    <n v="2.86"/>
    <x v="2"/>
    <m/>
    <m/>
    <m/>
    <m/>
    <m/>
    <s v="N"/>
    <m/>
    <m/>
    <m/>
    <m/>
    <m/>
    <m/>
    <m/>
    <m/>
    <m/>
    <m/>
    <m/>
  </r>
  <r>
    <x v="1"/>
    <x v="3"/>
    <x v="16"/>
    <x v="15"/>
    <n v="133"/>
    <x v="2"/>
    <x v="0"/>
    <n v="63"/>
    <m/>
    <n v="2.94"/>
    <x v="2"/>
    <m/>
    <m/>
    <m/>
    <m/>
    <m/>
    <s v="N"/>
    <m/>
    <m/>
    <m/>
    <m/>
    <m/>
    <m/>
    <m/>
    <m/>
    <m/>
    <m/>
    <m/>
  </r>
  <r>
    <x v="1"/>
    <x v="3"/>
    <x v="16"/>
    <x v="15"/>
    <n v="133"/>
    <x v="2"/>
    <x v="0"/>
    <n v="54"/>
    <m/>
    <n v="1.55"/>
    <x v="0"/>
    <m/>
    <m/>
    <m/>
    <m/>
    <m/>
    <s v="N"/>
    <m/>
    <m/>
    <m/>
    <m/>
    <m/>
    <m/>
    <m/>
    <m/>
    <m/>
    <m/>
    <m/>
  </r>
  <r>
    <x v="1"/>
    <x v="3"/>
    <x v="16"/>
    <x v="15"/>
    <n v="133"/>
    <x v="2"/>
    <x v="0"/>
    <n v="63"/>
    <m/>
    <n v="2.79"/>
    <x v="2"/>
    <m/>
    <m/>
    <m/>
    <m/>
    <m/>
    <s v="N"/>
    <m/>
    <m/>
    <m/>
    <m/>
    <m/>
    <m/>
    <m/>
    <m/>
    <m/>
    <m/>
    <m/>
  </r>
  <r>
    <x v="1"/>
    <x v="3"/>
    <x v="16"/>
    <x v="15"/>
    <n v="133"/>
    <x v="1"/>
    <x v="0"/>
    <n v="35"/>
    <m/>
    <n v="0.42"/>
    <x v="0"/>
    <m/>
    <m/>
    <m/>
    <m/>
    <m/>
    <s v="N"/>
    <m/>
    <m/>
    <m/>
    <m/>
    <m/>
    <m/>
    <m/>
    <m/>
    <m/>
    <m/>
    <m/>
  </r>
  <r>
    <x v="1"/>
    <x v="3"/>
    <x v="16"/>
    <x v="15"/>
    <n v="133"/>
    <x v="1"/>
    <x v="0"/>
    <n v="41"/>
    <m/>
    <n v="0.7"/>
    <x v="0"/>
    <m/>
    <m/>
    <m/>
    <m/>
    <m/>
    <s v="N"/>
    <m/>
    <m/>
    <m/>
    <m/>
    <m/>
    <m/>
    <m/>
    <m/>
    <m/>
    <m/>
    <m/>
  </r>
  <r>
    <x v="1"/>
    <x v="3"/>
    <x v="16"/>
    <x v="15"/>
    <n v="133"/>
    <x v="1"/>
    <x v="0"/>
    <n v="52"/>
    <m/>
    <n v="1.1399999999999999"/>
    <x v="0"/>
    <m/>
    <m/>
    <m/>
    <m/>
    <m/>
    <s v="N"/>
    <m/>
    <m/>
    <m/>
    <m/>
    <m/>
    <m/>
    <m/>
    <m/>
    <m/>
    <m/>
    <m/>
  </r>
  <r>
    <x v="1"/>
    <x v="3"/>
    <x v="16"/>
    <x v="15"/>
    <n v="133"/>
    <x v="1"/>
    <x v="0"/>
    <n v="39"/>
    <m/>
    <n v="0.59"/>
    <x v="0"/>
    <m/>
    <m/>
    <m/>
    <m/>
    <m/>
    <s v="N"/>
    <m/>
    <m/>
    <m/>
    <m/>
    <m/>
    <m/>
    <m/>
    <m/>
    <m/>
    <m/>
    <m/>
  </r>
  <r>
    <x v="1"/>
    <x v="3"/>
    <x v="16"/>
    <x v="15"/>
    <n v="133"/>
    <x v="1"/>
    <x v="0"/>
    <n v="37"/>
    <m/>
    <n v="0.47"/>
    <x v="0"/>
    <m/>
    <m/>
    <m/>
    <m/>
    <m/>
    <s v="N"/>
    <m/>
    <m/>
    <m/>
    <m/>
    <m/>
    <m/>
    <m/>
    <m/>
    <m/>
    <m/>
    <m/>
  </r>
  <r>
    <x v="1"/>
    <x v="3"/>
    <x v="16"/>
    <x v="15"/>
    <n v="133"/>
    <x v="1"/>
    <x v="0"/>
    <n v="39"/>
    <m/>
    <n v="0.51"/>
    <x v="0"/>
    <m/>
    <m/>
    <m/>
    <m/>
    <m/>
    <s v="N"/>
    <m/>
    <m/>
    <m/>
    <m/>
    <m/>
    <m/>
    <m/>
    <m/>
    <m/>
    <m/>
    <m/>
  </r>
  <r>
    <x v="1"/>
    <x v="3"/>
    <x v="16"/>
    <x v="15"/>
    <n v="133"/>
    <x v="1"/>
    <x v="0"/>
    <n v="35"/>
    <m/>
    <n v="0.36"/>
    <x v="0"/>
    <m/>
    <m/>
    <m/>
    <m/>
    <m/>
    <s v="N"/>
    <m/>
    <m/>
    <m/>
    <m/>
    <m/>
    <m/>
    <m/>
    <m/>
    <m/>
    <m/>
    <m/>
  </r>
  <r>
    <x v="1"/>
    <x v="3"/>
    <x v="16"/>
    <x v="15"/>
    <n v="133"/>
    <x v="1"/>
    <x v="0"/>
    <n v="36"/>
    <m/>
    <n v="0.38"/>
    <x v="0"/>
    <m/>
    <m/>
    <m/>
    <m/>
    <m/>
    <s v="N"/>
    <m/>
    <m/>
    <m/>
    <m/>
    <m/>
    <m/>
    <m/>
    <m/>
    <m/>
    <m/>
    <m/>
  </r>
  <r>
    <x v="1"/>
    <x v="3"/>
    <x v="16"/>
    <x v="15"/>
    <n v="133"/>
    <x v="1"/>
    <x v="0"/>
    <n v="37"/>
    <m/>
    <n v="0.44"/>
    <x v="0"/>
    <m/>
    <m/>
    <m/>
    <m/>
    <m/>
    <s v="N"/>
    <m/>
    <m/>
    <m/>
    <m/>
    <m/>
    <m/>
    <m/>
    <m/>
    <m/>
    <m/>
    <m/>
  </r>
  <r>
    <x v="1"/>
    <x v="3"/>
    <x v="16"/>
    <x v="15"/>
    <n v="133"/>
    <x v="1"/>
    <x v="0"/>
    <n v="35"/>
    <m/>
    <n v="0.38"/>
    <x v="0"/>
    <m/>
    <m/>
    <m/>
    <m/>
    <m/>
    <s v="N"/>
    <m/>
    <m/>
    <m/>
    <m/>
    <m/>
    <m/>
    <m/>
    <m/>
    <m/>
    <m/>
    <m/>
  </r>
  <r>
    <x v="1"/>
    <x v="3"/>
    <x v="16"/>
    <x v="15"/>
    <n v="133"/>
    <x v="1"/>
    <x v="0"/>
    <n v="35"/>
    <m/>
    <n v="0.32"/>
    <x v="0"/>
    <m/>
    <m/>
    <m/>
    <m/>
    <m/>
    <s v="N"/>
    <m/>
    <m/>
    <m/>
    <m/>
    <m/>
    <m/>
    <m/>
    <m/>
    <m/>
    <m/>
    <m/>
  </r>
  <r>
    <x v="1"/>
    <x v="3"/>
    <x v="16"/>
    <x v="15"/>
    <n v="133"/>
    <x v="1"/>
    <x v="0"/>
    <n v="35"/>
    <m/>
    <n v="0.35"/>
    <x v="0"/>
    <m/>
    <m/>
    <m/>
    <m/>
    <m/>
    <s v="N"/>
    <m/>
    <m/>
    <m/>
    <m/>
    <m/>
    <m/>
    <m/>
    <m/>
    <m/>
    <m/>
    <m/>
  </r>
  <r>
    <x v="1"/>
    <x v="3"/>
    <x v="16"/>
    <x v="15"/>
    <n v="133"/>
    <x v="1"/>
    <x v="0"/>
    <n v="38"/>
    <m/>
    <n v="0.5"/>
    <x v="0"/>
    <m/>
    <m/>
    <m/>
    <m/>
    <m/>
    <s v="N"/>
    <m/>
    <m/>
    <m/>
    <m/>
    <m/>
    <m/>
    <m/>
    <m/>
    <m/>
    <m/>
    <m/>
  </r>
  <r>
    <x v="1"/>
    <x v="3"/>
    <x v="16"/>
    <x v="15"/>
    <n v="133"/>
    <x v="1"/>
    <x v="1"/>
    <n v="100"/>
    <m/>
    <n v="11.11"/>
    <x v="0"/>
    <m/>
    <m/>
    <m/>
    <m/>
    <m/>
    <s v="N"/>
    <m/>
    <m/>
    <m/>
    <m/>
    <m/>
    <m/>
    <m/>
    <m/>
    <m/>
    <m/>
    <m/>
  </r>
  <r>
    <x v="1"/>
    <x v="3"/>
    <x v="16"/>
    <x v="15"/>
    <n v="133"/>
    <x v="1"/>
    <x v="1"/>
    <n v="104"/>
    <m/>
    <n v="12.6"/>
    <x v="0"/>
    <m/>
    <m/>
    <m/>
    <m/>
    <m/>
    <s v="N"/>
    <m/>
    <m/>
    <m/>
    <m/>
    <m/>
    <m/>
    <m/>
    <m/>
    <m/>
    <m/>
    <m/>
  </r>
  <r>
    <x v="1"/>
    <x v="3"/>
    <x v="16"/>
    <x v="15"/>
    <n v="133"/>
    <x v="1"/>
    <x v="1"/>
    <n v="94"/>
    <m/>
    <n v="7.49"/>
    <x v="0"/>
    <m/>
    <m/>
    <m/>
    <m/>
    <m/>
    <s v="N"/>
    <m/>
    <m/>
    <m/>
    <m/>
    <m/>
    <m/>
    <m/>
    <m/>
    <m/>
    <m/>
    <m/>
  </r>
  <r>
    <x v="1"/>
    <x v="3"/>
    <x v="16"/>
    <x v="15"/>
    <n v="133"/>
    <x v="1"/>
    <x v="1"/>
    <n v="114"/>
    <m/>
    <n v="15.47"/>
    <x v="0"/>
    <m/>
    <m/>
    <m/>
    <m/>
    <m/>
    <s v="N"/>
    <m/>
    <m/>
    <m/>
    <m/>
    <m/>
    <m/>
    <m/>
    <m/>
    <m/>
    <m/>
    <m/>
  </r>
  <r>
    <x v="1"/>
    <x v="3"/>
    <x v="175"/>
    <x v="112"/>
    <n v="134"/>
    <x v="2"/>
    <x v="0"/>
    <n v="58"/>
    <m/>
    <n v="1.76"/>
    <x v="2"/>
    <m/>
    <m/>
    <m/>
    <m/>
    <m/>
    <s v="N"/>
    <m/>
    <m/>
    <m/>
    <m/>
    <m/>
    <m/>
    <m/>
    <m/>
    <m/>
    <m/>
    <m/>
  </r>
  <r>
    <x v="1"/>
    <x v="3"/>
    <x v="175"/>
    <x v="112"/>
    <n v="134"/>
    <x v="2"/>
    <x v="0"/>
    <n v="62"/>
    <m/>
    <n v="2.25"/>
    <x v="2"/>
    <m/>
    <m/>
    <m/>
    <m/>
    <m/>
    <s v="N"/>
    <m/>
    <m/>
    <m/>
    <m/>
    <m/>
    <m/>
    <m/>
    <m/>
    <m/>
    <m/>
    <m/>
  </r>
  <r>
    <x v="1"/>
    <x v="3"/>
    <x v="175"/>
    <x v="112"/>
    <n v="134"/>
    <x v="2"/>
    <x v="0"/>
    <n v="62"/>
    <m/>
    <n v="2.2599999999999998"/>
    <x v="2"/>
    <m/>
    <m/>
    <m/>
    <m/>
    <m/>
    <s v="N"/>
    <m/>
    <m/>
    <m/>
    <m/>
    <m/>
    <m/>
    <m/>
    <m/>
    <m/>
    <m/>
    <m/>
  </r>
  <r>
    <x v="1"/>
    <x v="3"/>
    <x v="175"/>
    <x v="112"/>
    <n v="134"/>
    <x v="2"/>
    <x v="0"/>
    <n v="59"/>
    <m/>
    <n v="2.14"/>
    <x v="2"/>
    <m/>
    <m/>
    <m/>
    <m/>
    <m/>
    <s v="N"/>
    <m/>
    <m/>
    <m/>
    <m/>
    <m/>
    <m/>
    <m/>
    <m/>
    <m/>
    <m/>
    <m/>
  </r>
  <r>
    <x v="1"/>
    <x v="3"/>
    <x v="175"/>
    <x v="112"/>
    <n v="134"/>
    <x v="2"/>
    <x v="0"/>
    <n v="62"/>
    <m/>
    <n v="2.46"/>
    <x v="2"/>
    <m/>
    <m/>
    <m/>
    <m/>
    <m/>
    <s v="N"/>
    <m/>
    <m/>
    <m/>
    <m/>
    <m/>
    <m/>
    <m/>
    <m/>
    <m/>
    <m/>
    <m/>
  </r>
  <r>
    <x v="1"/>
    <x v="3"/>
    <x v="175"/>
    <x v="112"/>
    <n v="134"/>
    <x v="2"/>
    <x v="0"/>
    <n v="58"/>
    <m/>
    <n v="1.52"/>
    <x v="2"/>
    <m/>
    <m/>
    <m/>
    <m/>
    <m/>
    <s v="N"/>
    <m/>
    <m/>
    <m/>
    <m/>
    <m/>
    <m/>
    <m/>
    <m/>
    <m/>
    <m/>
    <m/>
  </r>
  <r>
    <x v="1"/>
    <x v="3"/>
    <x v="175"/>
    <x v="112"/>
    <n v="134"/>
    <x v="2"/>
    <x v="0"/>
    <n v="60"/>
    <m/>
    <n v="2.08"/>
    <x v="2"/>
    <m/>
    <m/>
    <m/>
    <m/>
    <m/>
    <s v="N"/>
    <m/>
    <m/>
    <m/>
    <m/>
    <m/>
    <m/>
    <m/>
    <m/>
    <m/>
    <m/>
    <m/>
  </r>
  <r>
    <x v="1"/>
    <x v="3"/>
    <x v="175"/>
    <x v="112"/>
    <n v="134"/>
    <x v="2"/>
    <x v="0"/>
    <n v="60"/>
    <m/>
    <n v="2.2799999999999998"/>
    <x v="2"/>
    <m/>
    <m/>
    <m/>
    <m/>
    <m/>
    <s v="N"/>
    <m/>
    <m/>
    <m/>
    <m/>
    <m/>
    <m/>
    <m/>
    <m/>
    <m/>
    <m/>
    <m/>
  </r>
  <r>
    <x v="1"/>
    <x v="3"/>
    <x v="175"/>
    <x v="112"/>
    <n v="134"/>
    <x v="2"/>
    <x v="0"/>
    <n v="60"/>
    <m/>
    <n v="2.2200000000000002"/>
    <x v="2"/>
    <m/>
    <m/>
    <m/>
    <m/>
    <m/>
    <s v="N"/>
    <m/>
    <m/>
    <m/>
    <m/>
    <m/>
    <m/>
    <m/>
    <m/>
    <m/>
    <m/>
    <m/>
  </r>
  <r>
    <x v="1"/>
    <x v="3"/>
    <x v="175"/>
    <x v="112"/>
    <n v="134"/>
    <x v="2"/>
    <x v="0"/>
    <n v="61"/>
    <m/>
    <n v="2.67"/>
    <x v="2"/>
    <m/>
    <m/>
    <m/>
    <m/>
    <m/>
    <s v="N"/>
    <m/>
    <m/>
    <m/>
    <m/>
    <m/>
    <m/>
    <m/>
    <m/>
    <m/>
    <m/>
    <m/>
  </r>
  <r>
    <x v="1"/>
    <x v="3"/>
    <x v="175"/>
    <x v="112"/>
    <n v="134"/>
    <x v="2"/>
    <x v="0"/>
    <n v="62"/>
    <m/>
    <n v="3.03"/>
    <x v="2"/>
    <m/>
    <m/>
    <m/>
    <m/>
    <m/>
    <s v="N"/>
    <m/>
    <m/>
    <m/>
    <m/>
    <m/>
    <m/>
    <m/>
    <m/>
    <m/>
    <m/>
    <m/>
  </r>
  <r>
    <x v="1"/>
    <x v="3"/>
    <x v="175"/>
    <x v="112"/>
    <n v="134"/>
    <x v="2"/>
    <x v="0"/>
    <n v="64"/>
    <m/>
    <n v="2.7"/>
    <x v="2"/>
    <m/>
    <m/>
    <m/>
    <m/>
    <m/>
    <s v="N"/>
    <m/>
    <m/>
    <m/>
    <m/>
    <m/>
    <m/>
    <m/>
    <m/>
    <m/>
    <m/>
    <m/>
  </r>
  <r>
    <x v="1"/>
    <x v="3"/>
    <x v="175"/>
    <x v="112"/>
    <n v="134"/>
    <x v="2"/>
    <x v="0"/>
    <n v="60"/>
    <m/>
    <n v="2.04"/>
    <x v="2"/>
    <m/>
    <m/>
    <m/>
    <m/>
    <m/>
    <s v="N"/>
    <m/>
    <m/>
    <m/>
    <m/>
    <m/>
    <m/>
    <m/>
    <m/>
    <m/>
    <m/>
    <m/>
  </r>
  <r>
    <x v="1"/>
    <x v="3"/>
    <x v="175"/>
    <x v="112"/>
    <n v="134"/>
    <x v="2"/>
    <x v="0"/>
    <n v="63"/>
    <m/>
    <n v="2.76"/>
    <x v="2"/>
    <m/>
    <m/>
    <m/>
    <m/>
    <m/>
    <s v="N"/>
    <m/>
    <m/>
    <m/>
    <m/>
    <m/>
    <m/>
    <m/>
    <m/>
    <m/>
    <m/>
    <m/>
  </r>
  <r>
    <x v="1"/>
    <x v="3"/>
    <x v="175"/>
    <x v="112"/>
    <n v="134"/>
    <x v="2"/>
    <x v="0"/>
    <n v="64"/>
    <m/>
    <n v="2.73"/>
    <x v="2"/>
    <m/>
    <m/>
    <m/>
    <m/>
    <m/>
    <s v="N"/>
    <m/>
    <m/>
    <m/>
    <m/>
    <m/>
    <m/>
    <m/>
    <m/>
    <m/>
    <m/>
    <m/>
  </r>
  <r>
    <x v="1"/>
    <x v="3"/>
    <x v="175"/>
    <x v="112"/>
    <n v="134"/>
    <x v="2"/>
    <x v="0"/>
    <n v="61"/>
    <m/>
    <n v="2.09"/>
    <x v="2"/>
    <m/>
    <m/>
    <m/>
    <m/>
    <m/>
    <s v="N"/>
    <m/>
    <m/>
    <m/>
    <m/>
    <m/>
    <m/>
    <m/>
    <m/>
    <m/>
    <m/>
    <m/>
  </r>
  <r>
    <x v="1"/>
    <x v="3"/>
    <x v="175"/>
    <x v="112"/>
    <n v="134"/>
    <x v="2"/>
    <x v="0"/>
    <n v="61"/>
    <m/>
    <n v="2.14"/>
    <x v="2"/>
    <m/>
    <m/>
    <m/>
    <m/>
    <m/>
    <s v="N"/>
    <m/>
    <m/>
    <m/>
    <m/>
    <m/>
    <m/>
    <m/>
    <m/>
    <m/>
    <m/>
    <m/>
  </r>
  <r>
    <x v="1"/>
    <x v="3"/>
    <x v="175"/>
    <x v="112"/>
    <n v="134"/>
    <x v="2"/>
    <x v="0"/>
    <n v="60"/>
    <m/>
    <n v="2.78"/>
    <x v="2"/>
    <m/>
    <m/>
    <m/>
    <m/>
    <m/>
    <s v="N"/>
    <m/>
    <m/>
    <m/>
    <m/>
    <m/>
    <m/>
    <m/>
    <m/>
    <m/>
    <m/>
    <m/>
  </r>
  <r>
    <x v="1"/>
    <x v="3"/>
    <x v="175"/>
    <x v="112"/>
    <n v="134"/>
    <x v="2"/>
    <x v="0"/>
    <n v="61"/>
    <m/>
    <n v="2.33"/>
    <x v="2"/>
    <m/>
    <m/>
    <m/>
    <m/>
    <m/>
    <s v="N"/>
    <m/>
    <m/>
    <m/>
    <m/>
    <m/>
    <m/>
    <m/>
    <m/>
    <m/>
    <m/>
    <m/>
  </r>
  <r>
    <x v="1"/>
    <x v="3"/>
    <x v="175"/>
    <x v="112"/>
    <n v="134"/>
    <x v="2"/>
    <x v="0"/>
    <n v="64"/>
    <m/>
    <n v="2.61"/>
    <x v="2"/>
    <m/>
    <m/>
    <m/>
    <m/>
    <m/>
    <s v="N"/>
    <m/>
    <m/>
    <m/>
    <m/>
    <m/>
    <m/>
    <m/>
    <m/>
    <m/>
    <m/>
    <m/>
  </r>
  <r>
    <x v="1"/>
    <x v="3"/>
    <x v="175"/>
    <x v="112"/>
    <n v="134"/>
    <x v="2"/>
    <x v="0"/>
    <n v="61"/>
    <m/>
    <n v="2.3199999999999998"/>
    <x v="2"/>
    <m/>
    <m/>
    <m/>
    <m/>
    <m/>
    <s v="N"/>
    <m/>
    <m/>
    <m/>
    <m/>
    <m/>
    <m/>
    <m/>
    <m/>
    <m/>
    <m/>
    <m/>
  </r>
  <r>
    <x v="1"/>
    <x v="3"/>
    <x v="175"/>
    <x v="112"/>
    <n v="134"/>
    <x v="2"/>
    <x v="0"/>
    <n v="56"/>
    <m/>
    <n v="1.91"/>
    <x v="0"/>
    <m/>
    <m/>
    <m/>
    <m/>
    <m/>
    <s v="N"/>
    <m/>
    <m/>
    <m/>
    <m/>
    <m/>
    <m/>
    <m/>
    <m/>
    <m/>
    <m/>
    <m/>
  </r>
  <r>
    <x v="1"/>
    <x v="3"/>
    <x v="175"/>
    <x v="112"/>
    <n v="134"/>
    <x v="2"/>
    <x v="0"/>
    <n v="61"/>
    <m/>
    <n v="2.25"/>
    <x v="2"/>
    <m/>
    <m/>
    <m/>
    <m/>
    <m/>
    <s v="N"/>
    <m/>
    <m/>
    <m/>
    <m/>
    <m/>
    <m/>
    <m/>
    <m/>
    <m/>
    <m/>
    <m/>
  </r>
  <r>
    <x v="1"/>
    <x v="3"/>
    <x v="175"/>
    <x v="112"/>
    <n v="134"/>
    <x v="2"/>
    <x v="0"/>
    <n v="56"/>
    <m/>
    <n v="1.72"/>
    <x v="0"/>
    <m/>
    <m/>
    <m/>
    <m/>
    <m/>
    <s v="N"/>
    <m/>
    <m/>
    <m/>
    <m/>
    <m/>
    <m/>
    <m/>
    <m/>
    <m/>
    <m/>
    <m/>
  </r>
  <r>
    <x v="1"/>
    <x v="3"/>
    <x v="175"/>
    <x v="112"/>
    <n v="134"/>
    <x v="2"/>
    <x v="0"/>
    <n v="62"/>
    <m/>
    <n v="2.2999999999999998"/>
    <x v="2"/>
    <m/>
    <m/>
    <m/>
    <m/>
    <m/>
    <s v="N"/>
    <m/>
    <m/>
    <m/>
    <m/>
    <m/>
    <m/>
    <m/>
    <m/>
    <m/>
    <m/>
    <m/>
  </r>
  <r>
    <x v="1"/>
    <x v="3"/>
    <x v="175"/>
    <x v="112"/>
    <n v="134"/>
    <x v="2"/>
    <x v="0"/>
    <n v="57"/>
    <m/>
    <n v="1.92"/>
    <x v="2"/>
    <m/>
    <m/>
    <m/>
    <m/>
    <m/>
    <s v="N"/>
    <m/>
    <m/>
    <m/>
    <m/>
    <m/>
    <m/>
    <m/>
    <m/>
    <m/>
    <m/>
    <m/>
  </r>
  <r>
    <x v="1"/>
    <x v="3"/>
    <x v="175"/>
    <x v="112"/>
    <n v="134"/>
    <x v="2"/>
    <x v="0"/>
    <n v="65"/>
    <m/>
    <n v="2.7"/>
    <x v="2"/>
    <m/>
    <m/>
    <m/>
    <m/>
    <m/>
    <s v="N"/>
    <m/>
    <m/>
    <m/>
    <m/>
    <m/>
    <m/>
    <m/>
    <m/>
    <m/>
    <m/>
    <m/>
  </r>
  <r>
    <x v="1"/>
    <x v="3"/>
    <x v="175"/>
    <x v="112"/>
    <n v="134"/>
    <x v="2"/>
    <x v="0"/>
    <n v="63"/>
    <m/>
    <n v="2.61"/>
    <x v="2"/>
    <m/>
    <m/>
    <m/>
    <m/>
    <m/>
    <s v="N"/>
    <m/>
    <m/>
    <m/>
    <m/>
    <m/>
    <m/>
    <m/>
    <m/>
    <m/>
    <m/>
    <m/>
  </r>
  <r>
    <x v="1"/>
    <x v="3"/>
    <x v="175"/>
    <x v="112"/>
    <n v="134"/>
    <x v="2"/>
    <x v="0"/>
    <n v="61"/>
    <m/>
    <n v="2.46"/>
    <x v="2"/>
    <m/>
    <m/>
    <m/>
    <m/>
    <m/>
    <s v="N"/>
    <m/>
    <m/>
    <m/>
    <m/>
    <m/>
    <m/>
    <m/>
    <m/>
    <m/>
    <m/>
    <m/>
  </r>
  <r>
    <x v="1"/>
    <x v="3"/>
    <x v="175"/>
    <x v="112"/>
    <n v="134"/>
    <x v="2"/>
    <x v="0"/>
    <n v="66"/>
    <m/>
    <n v="2.76"/>
    <x v="2"/>
    <m/>
    <m/>
    <m/>
    <m/>
    <m/>
    <s v="N"/>
    <m/>
    <m/>
    <m/>
    <m/>
    <m/>
    <m/>
    <m/>
    <m/>
    <m/>
    <m/>
    <m/>
  </r>
  <r>
    <x v="1"/>
    <x v="3"/>
    <x v="175"/>
    <x v="112"/>
    <n v="134"/>
    <x v="1"/>
    <x v="0"/>
    <n v="36"/>
    <m/>
    <n v="0.61"/>
    <x v="0"/>
    <m/>
    <m/>
    <m/>
    <m/>
    <m/>
    <s v="N"/>
    <m/>
    <m/>
    <m/>
    <m/>
    <m/>
    <m/>
    <m/>
    <m/>
    <m/>
    <m/>
    <m/>
  </r>
  <r>
    <x v="1"/>
    <x v="3"/>
    <x v="175"/>
    <x v="112"/>
    <n v="134"/>
    <x v="1"/>
    <x v="0"/>
    <n v="40"/>
    <m/>
    <n v="0.5"/>
    <x v="0"/>
    <m/>
    <m/>
    <m/>
    <m/>
    <m/>
    <s v="N"/>
    <m/>
    <m/>
    <m/>
    <m/>
    <m/>
    <m/>
    <m/>
    <m/>
    <m/>
    <m/>
    <m/>
  </r>
  <r>
    <x v="1"/>
    <x v="3"/>
    <x v="175"/>
    <x v="112"/>
    <n v="134"/>
    <x v="1"/>
    <x v="0"/>
    <n v="44"/>
    <m/>
    <n v="0.38"/>
    <x v="0"/>
    <m/>
    <m/>
    <m/>
    <m/>
    <m/>
    <s v="N"/>
    <m/>
    <m/>
    <m/>
    <m/>
    <m/>
    <m/>
    <m/>
    <m/>
    <m/>
    <m/>
    <m/>
  </r>
  <r>
    <x v="1"/>
    <x v="3"/>
    <x v="175"/>
    <x v="112"/>
    <n v="134"/>
    <x v="1"/>
    <x v="0"/>
    <n v="37"/>
    <m/>
    <n v="0.64"/>
    <x v="0"/>
    <m/>
    <m/>
    <m/>
    <m/>
    <m/>
    <s v="N"/>
    <m/>
    <m/>
    <m/>
    <m/>
    <m/>
    <m/>
    <m/>
    <m/>
    <m/>
    <m/>
    <m/>
  </r>
  <r>
    <x v="1"/>
    <x v="3"/>
    <x v="175"/>
    <x v="112"/>
    <n v="134"/>
    <x v="1"/>
    <x v="0"/>
    <n v="52"/>
    <m/>
    <n v="1.27"/>
    <x v="0"/>
    <m/>
    <m/>
    <m/>
    <m/>
    <m/>
    <s v="N"/>
    <m/>
    <m/>
    <m/>
    <m/>
    <m/>
    <m/>
    <m/>
    <m/>
    <m/>
    <m/>
    <m/>
  </r>
  <r>
    <x v="1"/>
    <x v="3"/>
    <x v="175"/>
    <x v="112"/>
    <n v="134"/>
    <x v="1"/>
    <x v="0"/>
    <n v="33"/>
    <m/>
    <n v="0.46"/>
    <x v="0"/>
    <m/>
    <m/>
    <m/>
    <m/>
    <m/>
    <s v="N"/>
    <m/>
    <m/>
    <m/>
    <m/>
    <m/>
    <m/>
    <m/>
    <m/>
    <m/>
    <m/>
    <m/>
  </r>
  <r>
    <x v="1"/>
    <x v="3"/>
    <x v="175"/>
    <x v="112"/>
    <n v="134"/>
    <x v="1"/>
    <x v="0"/>
    <n v="37"/>
    <m/>
    <n v="0.54"/>
    <x v="0"/>
    <m/>
    <m/>
    <m/>
    <m/>
    <m/>
    <s v="N"/>
    <m/>
    <m/>
    <m/>
    <m/>
    <m/>
    <m/>
    <m/>
    <m/>
    <m/>
    <m/>
    <m/>
  </r>
  <r>
    <x v="1"/>
    <x v="3"/>
    <x v="175"/>
    <x v="112"/>
    <n v="134"/>
    <x v="1"/>
    <x v="0"/>
    <n v="34"/>
    <m/>
    <n v="0.38"/>
    <x v="0"/>
    <m/>
    <m/>
    <m/>
    <m/>
    <m/>
    <s v="N"/>
    <m/>
    <m/>
    <m/>
    <m/>
    <m/>
    <m/>
    <m/>
    <m/>
    <m/>
    <m/>
    <m/>
  </r>
  <r>
    <x v="1"/>
    <x v="3"/>
    <x v="175"/>
    <x v="112"/>
    <n v="134"/>
    <x v="1"/>
    <x v="0"/>
    <n v="34"/>
    <m/>
    <n v="0.36"/>
    <x v="0"/>
    <m/>
    <m/>
    <m/>
    <m/>
    <m/>
    <s v="N"/>
    <m/>
    <m/>
    <m/>
    <m/>
    <m/>
    <m/>
    <m/>
    <m/>
    <m/>
    <m/>
    <m/>
  </r>
  <r>
    <x v="1"/>
    <x v="3"/>
    <x v="175"/>
    <x v="112"/>
    <n v="134"/>
    <x v="1"/>
    <x v="0"/>
    <n v="38"/>
    <m/>
    <n v="1.57"/>
    <x v="0"/>
    <m/>
    <m/>
    <m/>
    <m/>
    <m/>
    <s v="N"/>
    <m/>
    <m/>
    <m/>
    <m/>
    <m/>
    <m/>
    <m/>
    <m/>
    <m/>
    <m/>
    <m/>
  </r>
  <r>
    <x v="1"/>
    <x v="3"/>
    <x v="175"/>
    <x v="112"/>
    <n v="134"/>
    <x v="1"/>
    <x v="0"/>
    <n v="32"/>
    <m/>
    <n v="0.43"/>
    <x v="0"/>
    <m/>
    <m/>
    <m/>
    <m/>
    <m/>
    <s v="N"/>
    <m/>
    <m/>
    <m/>
    <m/>
    <m/>
    <m/>
    <m/>
    <m/>
    <m/>
    <m/>
    <m/>
  </r>
  <r>
    <x v="1"/>
    <x v="3"/>
    <x v="175"/>
    <x v="112"/>
    <n v="134"/>
    <x v="1"/>
    <x v="0"/>
    <n v="36"/>
    <m/>
    <n v="0.38"/>
    <x v="0"/>
    <m/>
    <m/>
    <m/>
    <m/>
    <m/>
    <s v="N"/>
    <m/>
    <m/>
    <m/>
    <m/>
    <m/>
    <m/>
    <m/>
    <m/>
    <m/>
    <m/>
    <m/>
  </r>
  <r>
    <x v="1"/>
    <x v="3"/>
    <x v="175"/>
    <x v="112"/>
    <n v="134"/>
    <x v="1"/>
    <x v="0"/>
    <n v="35"/>
    <m/>
    <n v="0.48"/>
    <x v="0"/>
    <m/>
    <m/>
    <m/>
    <m/>
    <m/>
    <s v="N"/>
    <m/>
    <m/>
    <m/>
    <m/>
    <m/>
    <m/>
    <m/>
    <m/>
    <m/>
    <m/>
    <m/>
  </r>
  <r>
    <x v="1"/>
    <x v="3"/>
    <x v="175"/>
    <x v="112"/>
    <n v="134"/>
    <x v="1"/>
    <x v="0"/>
    <n v="35"/>
    <m/>
    <n v="0.42"/>
    <x v="0"/>
    <m/>
    <m/>
    <m/>
    <m/>
    <m/>
    <s v="N"/>
    <m/>
    <m/>
    <m/>
    <m/>
    <m/>
    <m/>
    <m/>
    <m/>
    <m/>
    <m/>
    <m/>
  </r>
  <r>
    <x v="1"/>
    <x v="3"/>
    <x v="175"/>
    <x v="112"/>
    <n v="134"/>
    <x v="1"/>
    <x v="0"/>
    <n v="67"/>
    <m/>
    <n v="3.52"/>
    <x v="0"/>
    <m/>
    <m/>
    <m/>
    <m/>
    <m/>
    <s v="N"/>
    <m/>
    <m/>
    <m/>
    <m/>
    <m/>
    <m/>
    <m/>
    <m/>
    <m/>
    <m/>
    <m/>
  </r>
  <r>
    <x v="1"/>
    <x v="3"/>
    <x v="175"/>
    <x v="112"/>
    <n v="134"/>
    <x v="1"/>
    <x v="1"/>
    <n v="100"/>
    <m/>
    <n v="9.06"/>
    <x v="0"/>
    <m/>
    <m/>
    <m/>
    <m/>
    <m/>
    <s v="N"/>
    <m/>
    <m/>
    <m/>
    <m/>
    <m/>
    <m/>
    <m/>
    <m/>
    <m/>
    <m/>
    <m/>
  </r>
  <r>
    <x v="1"/>
    <x v="3"/>
    <x v="175"/>
    <x v="112"/>
    <n v="134"/>
    <x v="1"/>
    <x v="1"/>
    <n v="99"/>
    <m/>
    <n v="10.42"/>
    <x v="0"/>
    <m/>
    <m/>
    <m/>
    <m/>
    <m/>
    <s v="N"/>
    <m/>
    <m/>
    <m/>
    <m/>
    <m/>
    <m/>
    <m/>
    <m/>
    <m/>
    <m/>
    <m/>
  </r>
  <r>
    <x v="1"/>
    <x v="3"/>
    <x v="175"/>
    <x v="112"/>
    <n v="134"/>
    <x v="1"/>
    <x v="1"/>
    <n v="100"/>
    <m/>
    <n v="10.86"/>
    <x v="0"/>
    <m/>
    <m/>
    <m/>
    <m/>
    <m/>
    <s v="N"/>
    <m/>
    <m/>
    <m/>
    <m/>
    <m/>
    <m/>
    <m/>
    <m/>
    <m/>
    <m/>
    <m/>
  </r>
  <r>
    <x v="1"/>
    <x v="3"/>
    <x v="175"/>
    <x v="112"/>
    <n v="134"/>
    <x v="1"/>
    <x v="0"/>
    <n v="40"/>
    <m/>
    <n v="0.53"/>
    <x v="0"/>
    <m/>
    <m/>
    <m/>
    <m/>
    <m/>
    <s v="N"/>
    <m/>
    <m/>
    <m/>
    <m/>
    <m/>
    <m/>
    <m/>
    <m/>
    <m/>
    <m/>
    <m/>
  </r>
  <r>
    <x v="1"/>
    <x v="3"/>
    <x v="175"/>
    <x v="112"/>
    <n v="134"/>
    <x v="1"/>
    <x v="0"/>
    <n v="41"/>
    <m/>
    <n v="0.37"/>
    <x v="0"/>
    <m/>
    <m/>
    <m/>
    <m/>
    <m/>
    <s v="N"/>
    <m/>
    <m/>
    <m/>
    <m/>
    <m/>
    <m/>
    <m/>
    <m/>
    <m/>
    <m/>
    <m/>
  </r>
  <r>
    <x v="1"/>
    <x v="3"/>
    <x v="176"/>
    <x v="113"/>
    <n v="136"/>
    <x v="2"/>
    <x v="0"/>
    <n v="62"/>
    <m/>
    <n v="2.4500000000000002"/>
    <x v="2"/>
    <m/>
    <m/>
    <m/>
    <m/>
    <m/>
    <s v="N"/>
    <m/>
    <m/>
    <m/>
    <m/>
    <m/>
    <m/>
    <m/>
    <m/>
    <m/>
    <m/>
    <m/>
  </r>
  <r>
    <x v="1"/>
    <x v="3"/>
    <x v="176"/>
    <x v="113"/>
    <n v="136"/>
    <x v="2"/>
    <x v="0"/>
    <n v="63"/>
    <m/>
    <n v="3.87"/>
    <x v="2"/>
    <m/>
    <m/>
    <m/>
    <m/>
    <m/>
    <s v="N"/>
    <m/>
    <m/>
    <m/>
    <m/>
    <m/>
    <m/>
    <m/>
    <m/>
    <m/>
    <m/>
    <m/>
  </r>
  <r>
    <x v="1"/>
    <x v="3"/>
    <x v="176"/>
    <x v="113"/>
    <n v="136"/>
    <x v="2"/>
    <x v="0"/>
    <n v="70"/>
    <m/>
    <n v="3.36"/>
    <x v="2"/>
    <m/>
    <m/>
    <m/>
    <m/>
    <m/>
    <s v="N"/>
    <m/>
    <m/>
    <m/>
    <m/>
    <m/>
    <m/>
    <m/>
    <m/>
    <m/>
    <m/>
    <m/>
  </r>
  <r>
    <x v="1"/>
    <x v="3"/>
    <x v="176"/>
    <x v="113"/>
    <n v="136"/>
    <x v="2"/>
    <x v="0"/>
    <n v="48"/>
    <m/>
    <n v="0.89"/>
    <x v="2"/>
    <m/>
    <m/>
    <m/>
    <m/>
    <m/>
    <s v="N"/>
    <m/>
    <m/>
    <m/>
    <m/>
    <m/>
    <m/>
    <m/>
    <m/>
    <m/>
    <m/>
    <m/>
  </r>
  <r>
    <x v="1"/>
    <x v="3"/>
    <x v="176"/>
    <x v="113"/>
    <n v="136"/>
    <x v="2"/>
    <x v="0"/>
    <n v="62"/>
    <m/>
    <n v="2.63"/>
    <x v="2"/>
    <m/>
    <m/>
    <m/>
    <m/>
    <m/>
    <s v="N"/>
    <m/>
    <m/>
    <m/>
    <m/>
    <m/>
    <m/>
    <m/>
    <m/>
    <m/>
    <m/>
    <m/>
  </r>
  <r>
    <x v="1"/>
    <x v="3"/>
    <x v="176"/>
    <x v="113"/>
    <n v="136"/>
    <x v="2"/>
    <x v="0"/>
    <n v="69"/>
    <m/>
    <n v="3.55"/>
    <x v="2"/>
    <m/>
    <m/>
    <m/>
    <m/>
    <m/>
    <s v="N"/>
    <m/>
    <m/>
    <m/>
    <m/>
    <m/>
    <m/>
    <m/>
    <m/>
    <m/>
    <m/>
    <m/>
  </r>
  <r>
    <x v="1"/>
    <x v="3"/>
    <x v="176"/>
    <x v="113"/>
    <n v="136"/>
    <x v="2"/>
    <x v="0"/>
    <n v="61"/>
    <m/>
    <n v="2.36"/>
    <x v="2"/>
    <m/>
    <m/>
    <m/>
    <m/>
    <m/>
    <s v="N"/>
    <m/>
    <m/>
    <m/>
    <m/>
    <m/>
    <m/>
    <m/>
    <m/>
    <m/>
    <m/>
    <m/>
  </r>
  <r>
    <x v="1"/>
    <x v="3"/>
    <x v="176"/>
    <x v="113"/>
    <n v="136"/>
    <x v="2"/>
    <x v="0"/>
    <n v="67"/>
    <m/>
    <n v="3.04"/>
    <x v="2"/>
    <m/>
    <m/>
    <m/>
    <m/>
    <m/>
    <s v="N"/>
    <m/>
    <m/>
    <m/>
    <m/>
    <m/>
    <m/>
    <m/>
    <m/>
    <m/>
    <m/>
    <m/>
  </r>
  <r>
    <x v="1"/>
    <x v="3"/>
    <x v="176"/>
    <x v="113"/>
    <n v="136"/>
    <x v="2"/>
    <x v="0"/>
    <n v="69"/>
    <m/>
    <n v="3.62"/>
    <x v="2"/>
    <m/>
    <m/>
    <m/>
    <m/>
    <m/>
    <s v="N"/>
    <m/>
    <m/>
    <m/>
    <m/>
    <m/>
    <m/>
    <m/>
    <m/>
    <m/>
    <m/>
    <m/>
  </r>
  <r>
    <x v="1"/>
    <x v="3"/>
    <x v="176"/>
    <x v="113"/>
    <n v="136"/>
    <x v="2"/>
    <x v="0"/>
    <n v="72"/>
    <m/>
    <n v="4.0199999999999996"/>
    <x v="2"/>
    <m/>
    <m/>
    <m/>
    <m/>
    <m/>
    <s v="N"/>
    <m/>
    <m/>
    <m/>
    <m/>
    <m/>
    <m/>
    <m/>
    <m/>
    <m/>
    <m/>
    <m/>
  </r>
  <r>
    <x v="1"/>
    <x v="3"/>
    <x v="176"/>
    <x v="113"/>
    <n v="136"/>
    <x v="2"/>
    <x v="0"/>
    <n v="67"/>
    <m/>
    <n v="3.32"/>
    <x v="2"/>
    <m/>
    <m/>
    <m/>
    <m/>
    <m/>
    <s v="N"/>
    <m/>
    <m/>
    <m/>
    <m/>
    <m/>
    <m/>
    <m/>
    <m/>
    <m/>
    <m/>
    <m/>
  </r>
  <r>
    <x v="1"/>
    <x v="3"/>
    <x v="176"/>
    <x v="113"/>
    <n v="136"/>
    <x v="2"/>
    <x v="0"/>
    <n v="67"/>
    <m/>
    <n v="3.04"/>
    <x v="2"/>
    <m/>
    <m/>
    <m/>
    <m/>
    <m/>
    <s v="N"/>
    <m/>
    <m/>
    <m/>
    <m/>
    <m/>
    <m/>
    <m/>
    <m/>
    <m/>
    <m/>
    <m/>
  </r>
  <r>
    <x v="1"/>
    <x v="3"/>
    <x v="176"/>
    <x v="113"/>
    <n v="136"/>
    <x v="2"/>
    <x v="0"/>
    <n v="70"/>
    <m/>
    <n v="3.37"/>
    <x v="2"/>
    <m/>
    <m/>
    <m/>
    <m/>
    <m/>
    <s v="N"/>
    <m/>
    <m/>
    <m/>
    <m/>
    <m/>
    <m/>
    <m/>
    <m/>
    <m/>
    <m/>
    <m/>
  </r>
  <r>
    <x v="1"/>
    <x v="3"/>
    <x v="176"/>
    <x v="113"/>
    <n v="136"/>
    <x v="2"/>
    <x v="0"/>
    <n v="55"/>
    <m/>
    <n v="1.57"/>
    <x v="0"/>
    <m/>
    <m/>
    <m/>
    <m/>
    <m/>
    <s v="N"/>
    <m/>
    <m/>
    <m/>
    <m/>
    <m/>
    <m/>
    <m/>
    <m/>
    <m/>
    <m/>
    <m/>
  </r>
  <r>
    <x v="1"/>
    <x v="3"/>
    <x v="176"/>
    <x v="113"/>
    <n v="136"/>
    <x v="2"/>
    <x v="0"/>
    <n v="62"/>
    <m/>
    <n v="3.5"/>
    <x v="2"/>
    <m/>
    <m/>
    <m/>
    <m/>
    <m/>
    <s v="N"/>
    <m/>
    <m/>
    <m/>
    <m/>
    <m/>
    <m/>
    <m/>
    <m/>
    <m/>
    <m/>
    <m/>
  </r>
  <r>
    <x v="1"/>
    <x v="3"/>
    <x v="176"/>
    <x v="113"/>
    <n v="136"/>
    <x v="2"/>
    <x v="0"/>
    <n v="65"/>
    <m/>
    <n v="2.52"/>
    <x v="2"/>
    <m/>
    <m/>
    <m/>
    <m/>
    <m/>
    <s v="N"/>
    <m/>
    <m/>
    <m/>
    <m/>
    <m/>
    <m/>
    <m/>
    <m/>
    <m/>
    <m/>
    <m/>
  </r>
  <r>
    <x v="1"/>
    <x v="3"/>
    <x v="176"/>
    <x v="113"/>
    <n v="136"/>
    <x v="2"/>
    <x v="0"/>
    <n v="70"/>
    <m/>
    <n v="3.31"/>
    <x v="2"/>
    <m/>
    <m/>
    <m/>
    <m/>
    <m/>
    <s v="N"/>
    <m/>
    <m/>
    <m/>
    <m/>
    <m/>
    <m/>
    <m/>
    <m/>
    <m/>
    <m/>
    <m/>
  </r>
  <r>
    <x v="1"/>
    <x v="3"/>
    <x v="176"/>
    <x v="113"/>
    <n v="136"/>
    <x v="2"/>
    <x v="0"/>
    <n v="71"/>
    <m/>
    <n v="4"/>
    <x v="2"/>
    <m/>
    <m/>
    <m/>
    <m/>
    <m/>
    <s v="N"/>
    <m/>
    <m/>
    <m/>
    <m/>
    <m/>
    <m/>
    <m/>
    <m/>
    <m/>
    <m/>
    <m/>
  </r>
  <r>
    <x v="1"/>
    <x v="3"/>
    <x v="176"/>
    <x v="113"/>
    <n v="136"/>
    <x v="2"/>
    <x v="0"/>
    <n v="70"/>
    <m/>
    <n v="3.27"/>
    <x v="2"/>
    <m/>
    <m/>
    <m/>
    <m/>
    <m/>
    <s v="N"/>
    <m/>
    <m/>
    <m/>
    <m/>
    <m/>
    <m/>
    <m/>
    <m/>
    <m/>
    <m/>
    <m/>
  </r>
  <r>
    <x v="1"/>
    <x v="3"/>
    <x v="176"/>
    <x v="113"/>
    <n v="136"/>
    <x v="2"/>
    <x v="0"/>
    <n v="67"/>
    <m/>
    <n v="2.95"/>
    <x v="2"/>
    <m/>
    <m/>
    <m/>
    <m/>
    <m/>
    <s v="N"/>
    <m/>
    <m/>
    <m/>
    <m/>
    <m/>
    <m/>
    <m/>
    <m/>
    <m/>
    <m/>
    <m/>
  </r>
  <r>
    <x v="1"/>
    <x v="3"/>
    <x v="176"/>
    <x v="113"/>
    <n v="136"/>
    <x v="2"/>
    <x v="0"/>
    <n v="67"/>
    <m/>
    <n v="3.1"/>
    <x v="2"/>
    <m/>
    <m/>
    <m/>
    <m/>
    <m/>
    <s v="N"/>
    <m/>
    <m/>
    <m/>
    <m/>
    <m/>
    <m/>
    <m/>
    <m/>
    <m/>
    <m/>
    <m/>
  </r>
  <r>
    <x v="1"/>
    <x v="3"/>
    <x v="176"/>
    <x v="113"/>
    <n v="136"/>
    <x v="2"/>
    <x v="0"/>
    <n v="68"/>
    <m/>
    <n v="3.29"/>
    <x v="2"/>
    <m/>
    <m/>
    <m/>
    <m/>
    <m/>
    <s v="N"/>
    <m/>
    <m/>
    <m/>
    <m/>
    <m/>
    <m/>
    <m/>
    <m/>
    <m/>
    <m/>
    <m/>
  </r>
  <r>
    <x v="1"/>
    <x v="3"/>
    <x v="176"/>
    <x v="113"/>
    <n v="136"/>
    <x v="2"/>
    <x v="0"/>
    <n v="65"/>
    <m/>
    <n v="2.67"/>
    <x v="2"/>
    <m/>
    <m/>
    <m/>
    <m/>
    <m/>
    <s v="N"/>
    <m/>
    <m/>
    <m/>
    <m/>
    <m/>
    <m/>
    <m/>
    <m/>
    <m/>
    <m/>
    <m/>
  </r>
  <r>
    <x v="1"/>
    <x v="3"/>
    <x v="176"/>
    <x v="113"/>
    <n v="136"/>
    <x v="2"/>
    <x v="0"/>
    <n v="69"/>
    <m/>
    <n v="3.38"/>
    <x v="2"/>
    <m/>
    <m/>
    <m/>
    <m/>
    <m/>
    <s v="N"/>
    <m/>
    <m/>
    <m/>
    <m/>
    <m/>
    <m/>
    <m/>
    <m/>
    <m/>
    <m/>
    <m/>
  </r>
  <r>
    <x v="1"/>
    <x v="3"/>
    <x v="176"/>
    <x v="113"/>
    <n v="136"/>
    <x v="2"/>
    <x v="0"/>
    <n v="70"/>
    <m/>
    <n v="3.59"/>
    <x v="2"/>
    <m/>
    <m/>
    <m/>
    <m/>
    <m/>
    <s v="N"/>
    <m/>
    <m/>
    <m/>
    <m/>
    <m/>
    <m/>
    <m/>
    <m/>
    <m/>
    <m/>
    <m/>
  </r>
  <r>
    <x v="1"/>
    <x v="3"/>
    <x v="176"/>
    <x v="113"/>
    <n v="136"/>
    <x v="2"/>
    <x v="0"/>
    <n v="68"/>
    <m/>
    <n v="3.35"/>
    <x v="2"/>
    <m/>
    <m/>
    <m/>
    <m/>
    <m/>
    <s v="N"/>
    <m/>
    <m/>
    <m/>
    <m/>
    <m/>
    <m/>
    <m/>
    <m/>
    <m/>
    <m/>
    <m/>
  </r>
  <r>
    <x v="1"/>
    <x v="3"/>
    <x v="176"/>
    <x v="113"/>
    <n v="136"/>
    <x v="2"/>
    <x v="0"/>
    <n v="72"/>
    <m/>
    <n v="3.86"/>
    <x v="2"/>
    <m/>
    <m/>
    <m/>
    <m/>
    <m/>
    <s v="N"/>
    <m/>
    <m/>
    <m/>
    <m/>
    <m/>
    <m/>
    <m/>
    <m/>
    <m/>
    <m/>
    <m/>
  </r>
  <r>
    <x v="1"/>
    <x v="3"/>
    <x v="176"/>
    <x v="113"/>
    <n v="136"/>
    <x v="2"/>
    <x v="0"/>
    <n v="63"/>
    <m/>
    <n v="2.68"/>
    <x v="2"/>
    <m/>
    <m/>
    <m/>
    <m/>
    <m/>
    <s v="N"/>
    <m/>
    <m/>
    <m/>
    <m/>
    <m/>
    <m/>
    <m/>
    <m/>
    <m/>
    <m/>
    <m/>
  </r>
  <r>
    <x v="1"/>
    <x v="3"/>
    <x v="176"/>
    <x v="113"/>
    <n v="136"/>
    <x v="2"/>
    <x v="0"/>
    <n v="73"/>
    <m/>
    <n v="4.3"/>
    <x v="2"/>
    <m/>
    <m/>
    <m/>
    <m/>
    <m/>
    <s v="N"/>
    <m/>
    <m/>
    <m/>
    <m/>
    <m/>
    <m/>
    <m/>
    <m/>
    <m/>
    <m/>
    <m/>
  </r>
  <r>
    <x v="1"/>
    <x v="3"/>
    <x v="176"/>
    <x v="113"/>
    <n v="136"/>
    <x v="2"/>
    <x v="0"/>
    <n v="60"/>
    <m/>
    <n v="2.04"/>
    <x v="2"/>
    <m/>
    <m/>
    <m/>
    <m/>
    <m/>
    <s v="N"/>
    <m/>
    <m/>
    <m/>
    <m/>
    <m/>
    <m/>
    <m/>
    <m/>
    <m/>
    <m/>
    <m/>
  </r>
  <r>
    <x v="1"/>
    <x v="3"/>
    <x v="176"/>
    <x v="113"/>
    <n v="136"/>
    <x v="1"/>
    <x v="0"/>
    <n v="40"/>
    <m/>
    <n v="0.57999999999999996"/>
    <x v="0"/>
    <m/>
    <m/>
    <m/>
    <m/>
    <m/>
    <s v="N"/>
    <m/>
    <m/>
    <m/>
    <m/>
    <m/>
    <m/>
    <m/>
    <m/>
    <m/>
    <m/>
    <m/>
  </r>
  <r>
    <x v="1"/>
    <x v="3"/>
    <x v="176"/>
    <x v="113"/>
    <n v="136"/>
    <x v="1"/>
    <x v="0"/>
    <n v="36"/>
    <m/>
    <n v="0.41"/>
    <x v="0"/>
    <m/>
    <m/>
    <m/>
    <m/>
    <m/>
    <s v="N"/>
    <m/>
    <m/>
    <m/>
    <m/>
    <m/>
    <m/>
    <m/>
    <m/>
    <m/>
    <m/>
    <m/>
  </r>
  <r>
    <x v="1"/>
    <x v="3"/>
    <x v="176"/>
    <x v="113"/>
    <n v="136"/>
    <x v="1"/>
    <x v="0"/>
    <n v="42"/>
    <m/>
    <n v="0.71"/>
    <x v="0"/>
    <m/>
    <m/>
    <m/>
    <m/>
    <m/>
    <s v="N"/>
    <m/>
    <m/>
    <m/>
    <m/>
    <m/>
    <m/>
    <m/>
    <m/>
    <m/>
    <m/>
    <m/>
  </r>
  <r>
    <x v="1"/>
    <x v="3"/>
    <x v="176"/>
    <x v="113"/>
    <n v="136"/>
    <x v="1"/>
    <x v="0"/>
    <n v="36"/>
    <m/>
    <n v="0.41"/>
    <x v="0"/>
    <m/>
    <m/>
    <m/>
    <m/>
    <m/>
    <s v="N"/>
    <m/>
    <m/>
    <m/>
    <m/>
    <m/>
    <m/>
    <m/>
    <m/>
    <m/>
    <m/>
    <m/>
  </r>
  <r>
    <x v="1"/>
    <x v="3"/>
    <x v="176"/>
    <x v="113"/>
    <n v="136"/>
    <x v="1"/>
    <x v="0"/>
    <n v="34"/>
    <m/>
    <n v="0.34"/>
    <x v="0"/>
    <m/>
    <m/>
    <m/>
    <m/>
    <m/>
    <s v="N"/>
    <m/>
    <m/>
    <m/>
    <m/>
    <m/>
    <m/>
    <m/>
    <m/>
    <m/>
    <m/>
    <m/>
  </r>
  <r>
    <x v="1"/>
    <x v="3"/>
    <x v="176"/>
    <x v="113"/>
    <n v="136"/>
    <x v="1"/>
    <x v="0"/>
    <n v="35"/>
    <m/>
    <n v="0.41"/>
    <x v="0"/>
    <m/>
    <m/>
    <m/>
    <m/>
    <m/>
    <s v="N"/>
    <m/>
    <m/>
    <m/>
    <m/>
    <m/>
    <m/>
    <m/>
    <m/>
    <m/>
    <m/>
    <m/>
  </r>
  <r>
    <x v="1"/>
    <x v="3"/>
    <x v="176"/>
    <x v="113"/>
    <n v="136"/>
    <x v="1"/>
    <x v="0"/>
    <n v="35"/>
    <m/>
    <n v="0.38"/>
    <x v="0"/>
    <m/>
    <m/>
    <m/>
    <m/>
    <m/>
    <s v="N"/>
    <m/>
    <m/>
    <m/>
    <m/>
    <m/>
    <m/>
    <m/>
    <m/>
    <m/>
    <m/>
    <m/>
  </r>
  <r>
    <x v="1"/>
    <x v="3"/>
    <x v="176"/>
    <x v="113"/>
    <n v="136"/>
    <x v="1"/>
    <x v="0"/>
    <n v="35"/>
    <m/>
    <n v="0.32"/>
    <x v="0"/>
    <m/>
    <m/>
    <m/>
    <m/>
    <m/>
    <s v="N"/>
    <m/>
    <m/>
    <m/>
    <m/>
    <m/>
    <m/>
    <m/>
    <m/>
    <m/>
    <m/>
    <m/>
  </r>
  <r>
    <x v="1"/>
    <x v="3"/>
    <x v="176"/>
    <x v="113"/>
    <n v="136"/>
    <x v="1"/>
    <x v="0"/>
    <n v="36"/>
    <m/>
    <n v="0.39"/>
    <x v="0"/>
    <m/>
    <m/>
    <m/>
    <m/>
    <m/>
    <s v="N"/>
    <m/>
    <m/>
    <m/>
    <m/>
    <m/>
    <m/>
    <m/>
    <m/>
    <m/>
    <m/>
    <m/>
  </r>
  <r>
    <x v="1"/>
    <x v="3"/>
    <x v="176"/>
    <x v="113"/>
    <n v="136"/>
    <x v="1"/>
    <x v="0"/>
    <n v="37"/>
    <m/>
    <n v="0.41"/>
    <x v="0"/>
    <m/>
    <m/>
    <m/>
    <m/>
    <m/>
    <s v="N"/>
    <m/>
    <m/>
    <m/>
    <m/>
    <m/>
    <m/>
    <m/>
    <m/>
    <m/>
    <m/>
    <m/>
  </r>
  <r>
    <x v="1"/>
    <x v="3"/>
    <x v="176"/>
    <x v="113"/>
    <n v="136"/>
    <x v="1"/>
    <x v="0"/>
    <n v="35"/>
    <m/>
    <n v="0.33"/>
    <x v="0"/>
    <m/>
    <m/>
    <m/>
    <m/>
    <m/>
    <s v="N"/>
    <m/>
    <m/>
    <m/>
    <m/>
    <m/>
    <m/>
    <m/>
    <m/>
    <m/>
    <m/>
    <m/>
  </r>
  <r>
    <x v="1"/>
    <x v="3"/>
    <x v="176"/>
    <x v="113"/>
    <n v="136"/>
    <x v="1"/>
    <x v="0"/>
    <n v="41"/>
    <m/>
    <n v="0.62"/>
    <x v="0"/>
    <m/>
    <m/>
    <m/>
    <m/>
    <m/>
    <s v="N"/>
    <m/>
    <m/>
    <m/>
    <m/>
    <m/>
    <m/>
    <m/>
    <m/>
    <m/>
    <m/>
    <m/>
  </r>
  <r>
    <x v="1"/>
    <x v="3"/>
    <x v="176"/>
    <x v="113"/>
    <n v="136"/>
    <x v="1"/>
    <x v="0"/>
    <n v="47"/>
    <m/>
    <n v="1.01"/>
    <x v="0"/>
    <m/>
    <m/>
    <m/>
    <m/>
    <m/>
    <s v="N"/>
    <m/>
    <m/>
    <m/>
    <m/>
    <m/>
    <m/>
    <m/>
    <m/>
    <m/>
    <m/>
    <m/>
  </r>
  <r>
    <x v="1"/>
    <x v="3"/>
    <x v="176"/>
    <x v="113"/>
    <n v="136"/>
    <x v="1"/>
    <x v="0"/>
    <n v="34"/>
    <m/>
    <n v="0.36"/>
    <x v="0"/>
    <m/>
    <m/>
    <m/>
    <m/>
    <m/>
    <s v="N"/>
    <m/>
    <m/>
    <m/>
    <m/>
    <m/>
    <m/>
    <m/>
    <m/>
    <m/>
    <m/>
    <m/>
  </r>
  <r>
    <x v="1"/>
    <x v="3"/>
    <x v="176"/>
    <x v="113"/>
    <n v="136"/>
    <x v="1"/>
    <x v="0"/>
    <n v="37"/>
    <m/>
    <n v="0.41"/>
    <x v="0"/>
    <m/>
    <m/>
    <m/>
    <m/>
    <m/>
    <s v="N"/>
    <m/>
    <m/>
    <m/>
    <m/>
    <m/>
    <m/>
    <m/>
    <m/>
    <m/>
    <m/>
    <m/>
  </r>
  <r>
    <x v="1"/>
    <x v="3"/>
    <x v="176"/>
    <x v="113"/>
    <n v="136"/>
    <x v="1"/>
    <x v="0"/>
    <n v="34"/>
    <m/>
    <n v="0.33"/>
    <x v="0"/>
    <m/>
    <m/>
    <m/>
    <m/>
    <m/>
    <s v="N"/>
    <m/>
    <m/>
    <m/>
    <m/>
    <m/>
    <m/>
    <m/>
    <m/>
    <m/>
    <m/>
    <m/>
  </r>
  <r>
    <x v="1"/>
    <x v="3"/>
    <x v="176"/>
    <x v="113"/>
    <n v="136"/>
    <x v="1"/>
    <x v="0"/>
    <n v="37"/>
    <m/>
    <n v="0.43"/>
    <x v="0"/>
    <m/>
    <m/>
    <m/>
    <m/>
    <m/>
    <s v="N"/>
    <m/>
    <m/>
    <m/>
    <m/>
    <m/>
    <m/>
    <m/>
    <m/>
    <m/>
    <m/>
    <m/>
  </r>
  <r>
    <x v="1"/>
    <x v="3"/>
    <x v="176"/>
    <x v="113"/>
    <n v="136"/>
    <x v="1"/>
    <x v="0"/>
    <n v="35"/>
    <m/>
    <n v="0.35"/>
    <x v="0"/>
    <m/>
    <m/>
    <m/>
    <m/>
    <m/>
    <s v="N"/>
    <m/>
    <m/>
    <m/>
    <m/>
    <m/>
    <m/>
    <m/>
    <m/>
    <m/>
    <m/>
    <m/>
  </r>
  <r>
    <x v="1"/>
    <x v="3"/>
    <x v="176"/>
    <x v="113"/>
    <n v="136"/>
    <x v="1"/>
    <x v="0"/>
    <n v="36"/>
    <m/>
    <n v="0.42"/>
    <x v="0"/>
    <m/>
    <m/>
    <m/>
    <m/>
    <m/>
    <s v="N"/>
    <m/>
    <m/>
    <m/>
    <m/>
    <m/>
    <m/>
    <m/>
    <m/>
    <m/>
    <m/>
    <m/>
  </r>
  <r>
    <x v="1"/>
    <x v="3"/>
    <x v="176"/>
    <x v="113"/>
    <n v="136"/>
    <x v="1"/>
    <x v="0"/>
    <n v="35"/>
    <m/>
    <n v="0.38"/>
    <x v="0"/>
    <m/>
    <m/>
    <m/>
    <m/>
    <m/>
    <s v="N"/>
    <m/>
    <m/>
    <m/>
    <m/>
    <m/>
    <m/>
    <m/>
    <m/>
    <m/>
    <m/>
    <m/>
  </r>
  <r>
    <x v="1"/>
    <x v="3"/>
    <x v="176"/>
    <x v="113"/>
    <n v="136"/>
    <x v="1"/>
    <x v="0"/>
    <n v="38"/>
    <m/>
    <n v="0.55000000000000004"/>
    <x v="0"/>
    <m/>
    <m/>
    <m/>
    <m/>
    <m/>
    <s v="N"/>
    <m/>
    <m/>
    <m/>
    <m/>
    <m/>
    <m/>
    <m/>
    <m/>
    <m/>
    <m/>
    <m/>
  </r>
  <r>
    <x v="1"/>
    <x v="3"/>
    <x v="176"/>
    <x v="113"/>
    <n v="136"/>
    <x v="1"/>
    <x v="0"/>
    <n v="35"/>
    <m/>
    <n v="0.34"/>
    <x v="0"/>
    <m/>
    <m/>
    <m/>
    <m/>
    <m/>
    <s v="N"/>
    <m/>
    <m/>
    <m/>
    <m/>
    <m/>
    <m/>
    <m/>
    <m/>
    <m/>
    <m/>
    <m/>
  </r>
  <r>
    <x v="1"/>
    <x v="3"/>
    <x v="176"/>
    <x v="113"/>
    <n v="136"/>
    <x v="1"/>
    <x v="0"/>
    <n v="35"/>
    <m/>
    <n v="0.37"/>
    <x v="0"/>
    <m/>
    <m/>
    <m/>
    <m/>
    <m/>
    <s v="N"/>
    <m/>
    <m/>
    <m/>
    <m/>
    <m/>
    <m/>
    <m/>
    <m/>
    <m/>
    <m/>
    <m/>
  </r>
  <r>
    <x v="1"/>
    <x v="3"/>
    <x v="176"/>
    <x v="113"/>
    <n v="136"/>
    <x v="1"/>
    <x v="0"/>
    <n v="37"/>
    <m/>
    <n v="0.46"/>
    <x v="0"/>
    <m/>
    <m/>
    <m/>
    <m/>
    <m/>
    <s v="N"/>
    <m/>
    <m/>
    <m/>
    <m/>
    <m/>
    <m/>
    <m/>
    <m/>
    <m/>
    <m/>
    <m/>
  </r>
  <r>
    <x v="1"/>
    <x v="3"/>
    <x v="176"/>
    <x v="113"/>
    <n v="136"/>
    <x v="1"/>
    <x v="0"/>
    <n v="38"/>
    <m/>
    <n v="0.54"/>
    <x v="0"/>
    <m/>
    <m/>
    <m/>
    <m/>
    <m/>
    <s v="N"/>
    <m/>
    <m/>
    <m/>
    <m/>
    <m/>
    <m/>
    <m/>
    <m/>
    <m/>
    <m/>
    <m/>
  </r>
  <r>
    <x v="1"/>
    <x v="3"/>
    <x v="176"/>
    <x v="113"/>
    <n v="136"/>
    <x v="1"/>
    <x v="0"/>
    <n v="36"/>
    <m/>
    <n v="0.46"/>
    <x v="0"/>
    <m/>
    <m/>
    <m/>
    <m/>
    <m/>
    <s v="N"/>
    <m/>
    <m/>
    <m/>
    <m/>
    <m/>
    <m/>
    <m/>
    <m/>
    <m/>
    <m/>
    <m/>
  </r>
  <r>
    <x v="1"/>
    <x v="3"/>
    <x v="176"/>
    <x v="113"/>
    <n v="136"/>
    <x v="1"/>
    <x v="0"/>
    <n v="36"/>
    <m/>
    <n v="0.42"/>
    <x v="0"/>
    <m/>
    <m/>
    <m/>
    <m/>
    <m/>
    <s v="N"/>
    <m/>
    <m/>
    <m/>
    <m/>
    <m/>
    <m/>
    <m/>
    <m/>
    <m/>
    <m/>
    <m/>
  </r>
  <r>
    <x v="1"/>
    <x v="3"/>
    <x v="176"/>
    <x v="113"/>
    <n v="136"/>
    <x v="1"/>
    <x v="0"/>
    <n v="35"/>
    <m/>
    <n v="0.3"/>
    <x v="0"/>
    <m/>
    <m/>
    <m/>
    <m/>
    <m/>
    <s v="N"/>
    <m/>
    <m/>
    <m/>
    <m/>
    <m/>
    <m/>
    <m/>
    <m/>
    <m/>
    <m/>
    <m/>
  </r>
  <r>
    <x v="1"/>
    <x v="3"/>
    <x v="176"/>
    <x v="113"/>
    <n v="136"/>
    <x v="1"/>
    <x v="0"/>
    <n v="40"/>
    <m/>
    <n v="0.55000000000000004"/>
    <x v="0"/>
    <m/>
    <m/>
    <m/>
    <m/>
    <m/>
    <s v="N"/>
    <m/>
    <m/>
    <m/>
    <m/>
    <m/>
    <m/>
    <m/>
    <m/>
    <m/>
    <m/>
    <m/>
  </r>
  <r>
    <x v="1"/>
    <x v="3"/>
    <x v="176"/>
    <x v="113"/>
    <n v="136"/>
    <x v="1"/>
    <x v="0"/>
    <n v="35"/>
    <m/>
    <n v="0.42"/>
    <x v="0"/>
    <m/>
    <m/>
    <m/>
    <m/>
    <m/>
    <s v="N"/>
    <m/>
    <m/>
    <m/>
    <m/>
    <m/>
    <m/>
    <m/>
    <m/>
    <m/>
    <m/>
    <m/>
  </r>
  <r>
    <x v="1"/>
    <x v="3"/>
    <x v="176"/>
    <x v="113"/>
    <n v="136"/>
    <x v="1"/>
    <x v="1"/>
    <n v="125"/>
    <m/>
    <n v="22.81"/>
    <x v="0"/>
    <m/>
    <m/>
    <m/>
    <m/>
    <m/>
    <s v="N"/>
    <m/>
    <m/>
    <m/>
    <m/>
    <m/>
    <m/>
    <m/>
    <m/>
    <m/>
    <m/>
    <m/>
  </r>
  <r>
    <x v="1"/>
    <x v="3"/>
    <x v="177"/>
    <x v="114"/>
    <n v="140"/>
    <x v="2"/>
    <x v="0"/>
    <n v="62"/>
    <m/>
    <n v="2.4900000000000002"/>
    <x v="2"/>
    <m/>
    <m/>
    <m/>
    <m/>
    <m/>
    <s v="N"/>
    <m/>
    <m/>
    <m/>
    <m/>
    <m/>
    <m/>
    <m/>
    <m/>
    <m/>
    <m/>
    <m/>
  </r>
  <r>
    <x v="1"/>
    <x v="3"/>
    <x v="177"/>
    <x v="114"/>
    <n v="140"/>
    <x v="2"/>
    <x v="0"/>
    <n v="70"/>
    <m/>
    <n v="3.33"/>
    <x v="2"/>
    <m/>
    <m/>
    <m/>
    <m/>
    <m/>
    <s v="N"/>
    <m/>
    <m/>
    <m/>
    <m/>
    <m/>
    <m/>
    <m/>
    <m/>
    <m/>
    <m/>
    <m/>
  </r>
  <r>
    <x v="1"/>
    <x v="3"/>
    <x v="177"/>
    <x v="114"/>
    <n v="140"/>
    <x v="2"/>
    <x v="0"/>
    <n v="66"/>
    <m/>
    <n v="2.97"/>
    <x v="2"/>
    <m/>
    <m/>
    <m/>
    <m/>
    <m/>
    <s v="N"/>
    <m/>
    <m/>
    <m/>
    <m/>
    <m/>
    <m/>
    <m/>
    <m/>
    <m/>
    <m/>
    <m/>
  </r>
  <r>
    <x v="1"/>
    <x v="3"/>
    <x v="177"/>
    <x v="114"/>
    <n v="140"/>
    <x v="2"/>
    <x v="0"/>
    <n v="76"/>
    <m/>
    <n v="4.66"/>
    <x v="2"/>
    <m/>
    <m/>
    <m/>
    <m/>
    <m/>
    <s v="N"/>
    <m/>
    <m/>
    <m/>
    <m/>
    <m/>
    <m/>
    <m/>
    <m/>
    <m/>
    <m/>
    <m/>
  </r>
  <r>
    <x v="1"/>
    <x v="3"/>
    <x v="177"/>
    <x v="114"/>
    <n v="140"/>
    <x v="2"/>
    <x v="0"/>
    <n v="68"/>
    <m/>
    <n v="2.73"/>
    <x v="2"/>
    <m/>
    <m/>
    <m/>
    <m/>
    <m/>
    <s v="N"/>
    <m/>
    <m/>
    <m/>
    <m/>
    <m/>
    <m/>
    <m/>
    <m/>
    <m/>
    <m/>
    <m/>
  </r>
  <r>
    <x v="1"/>
    <x v="3"/>
    <x v="177"/>
    <x v="114"/>
    <n v="140"/>
    <x v="2"/>
    <x v="0"/>
    <n v="70"/>
    <m/>
    <n v="3.38"/>
    <x v="2"/>
    <m/>
    <m/>
    <m/>
    <m/>
    <m/>
    <s v="N"/>
    <m/>
    <m/>
    <m/>
    <m/>
    <m/>
    <m/>
    <m/>
    <m/>
    <m/>
    <m/>
    <m/>
  </r>
  <r>
    <x v="1"/>
    <x v="3"/>
    <x v="177"/>
    <x v="114"/>
    <n v="140"/>
    <x v="2"/>
    <x v="0"/>
    <n v="57"/>
    <m/>
    <n v="1.55"/>
    <x v="0"/>
    <m/>
    <m/>
    <m/>
    <m/>
    <m/>
    <s v="N"/>
    <m/>
    <m/>
    <m/>
    <m/>
    <m/>
    <m/>
    <m/>
    <m/>
    <m/>
    <m/>
    <m/>
  </r>
  <r>
    <x v="1"/>
    <x v="3"/>
    <x v="177"/>
    <x v="114"/>
    <n v="140"/>
    <x v="2"/>
    <x v="0"/>
    <n v="69"/>
    <m/>
    <n v="3.6"/>
    <x v="0"/>
    <m/>
    <m/>
    <m/>
    <m/>
    <m/>
    <s v="N"/>
    <m/>
    <m/>
    <m/>
    <m/>
    <m/>
    <m/>
    <m/>
    <m/>
    <m/>
    <m/>
    <m/>
  </r>
  <r>
    <x v="1"/>
    <x v="3"/>
    <x v="177"/>
    <x v="114"/>
    <n v="140"/>
    <x v="2"/>
    <x v="0"/>
    <n v="63"/>
    <m/>
    <n v="2.5"/>
    <x v="2"/>
    <m/>
    <m/>
    <m/>
    <m/>
    <m/>
    <s v="N"/>
    <m/>
    <m/>
    <m/>
    <m/>
    <m/>
    <m/>
    <m/>
    <m/>
    <m/>
    <m/>
    <m/>
  </r>
  <r>
    <x v="1"/>
    <x v="3"/>
    <x v="177"/>
    <x v="114"/>
    <n v="140"/>
    <x v="2"/>
    <x v="0"/>
    <n v="65"/>
    <m/>
    <n v="3.14"/>
    <x v="2"/>
    <m/>
    <m/>
    <m/>
    <m/>
    <m/>
    <s v="N"/>
    <m/>
    <m/>
    <m/>
    <m/>
    <m/>
    <m/>
    <m/>
    <m/>
    <m/>
    <m/>
    <m/>
  </r>
  <r>
    <x v="1"/>
    <x v="3"/>
    <x v="177"/>
    <x v="114"/>
    <n v="140"/>
    <x v="2"/>
    <x v="0"/>
    <n v="66"/>
    <m/>
    <n v="2.04"/>
    <x v="0"/>
    <m/>
    <m/>
    <m/>
    <m/>
    <m/>
    <s v="N"/>
    <m/>
    <m/>
    <m/>
    <m/>
    <m/>
    <m/>
    <m/>
    <m/>
    <m/>
    <m/>
    <m/>
  </r>
  <r>
    <x v="1"/>
    <x v="3"/>
    <x v="177"/>
    <x v="114"/>
    <n v="140"/>
    <x v="2"/>
    <x v="0"/>
    <n v="69"/>
    <m/>
    <n v="3.49"/>
    <x v="2"/>
    <m/>
    <m/>
    <m/>
    <m/>
    <m/>
    <s v="N"/>
    <m/>
    <m/>
    <m/>
    <m/>
    <m/>
    <m/>
    <m/>
    <m/>
    <m/>
    <m/>
    <m/>
  </r>
  <r>
    <x v="1"/>
    <x v="3"/>
    <x v="177"/>
    <x v="114"/>
    <n v="140"/>
    <x v="2"/>
    <x v="0"/>
    <n v="70"/>
    <m/>
    <n v="3.25"/>
    <x v="2"/>
    <m/>
    <m/>
    <m/>
    <m/>
    <m/>
    <s v="N"/>
    <m/>
    <m/>
    <m/>
    <m/>
    <m/>
    <m/>
    <m/>
    <m/>
    <m/>
    <m/>
    <m/>
  </r>
  <r>
    <x v="1"/>
    <x v="3"/>
    <x v="177"/>
    <x v="114"/>
    <n v="140"/>
    <x v="2"/>
    <x v="0"/>
    <n v="74"/>
    <m/>
    <n v="3.87"/>
    <x v="2"/>
    <m/>
    <m/>
    <m/>
    <m/>
    <m/>
    <s v="N"/>
    <m/>
    <m/>
    <m/>
    <m/>
    <m/>
    <m/>
    <m/>
    <m/>
    <m/>
    <m/>
    <m/>
  </r>
  <r>
    <x v="1"/>
    <x v="3"/>
    <x v="177"/>
    <x v="114"/>
    <n v="140"/>
    <x v="2"/>
    <x v="0"/>
    <n v="64"/>
    <m/>
    <n v="2.76"/>
    <x v="2"/>
    <m/>
    <m/>
    <m/>
    <m/>
    <m/>
    <s v="N"/>
    <m/>
    <m/>
    <m/>
    <m/>
    <m/>
    <m/>
    <m/>
    <m/>
    <m/>
    <m/>
    <m/>
  </r>
  <r>
    <x v="1"/>
    <x v="3"/>
    <x v="177"/>
    <x v="114"/>
    <n v="140"/>
    <x v="2"/>
    <x v="0"/>
    <n v="72"/>
    <m/>
    <n v="4.32"/>
    <x v="2"/>
    <m/>
    <m/>
    <m/>
    <m/>
    <m/>
    <s v="N"/>
    <m/>
    <m/>
    <m/>
    <m/>
    <m/>
    <m/>
    <m/>
    <m/>
    <m/>
    <m/>
    <m/>
  </r>
  <r>
    <x v="1"/>
    <x v="3"/>
    <x v="177"/>
    <x v="114"/>
    <n v="140"/>
    <x v="2"/>
    <x v="0"/>
    <n v="63"/>
    <m/>
    <n v="2.75"/>
    <x v="2"/>
    <m/>
    <m/>
    <m/>
    <m/>
    <m/>
    <s v="N"/>
    <m/>
    <m/>
    <m/>
    <m/>
    <m/>
    <m/>
    <m/>
    <m/>
    <m/>
    <m/>
    <m/>
  </r>
  <r>
    <x v="1"/>
    <x v="3"/>
    <x v="177"/>
    <x v="114"/>
    <n v="140"/>
    <x v="1"/>
    <x v="0"/>
    <n v="37"/>
    <m/>
    <n v="0.47"/>
    <x v="0"/>
    <m/>
    <m/>
    <m/>
    <m/>
    <m/>
    <s v="N"/>
    <m/>
    <m/>
    <m/>
    <m/>
    <m/>
    <m/>
    <m/>
    <m/>
    <m/>
    <m/>
    <m/>
  </r>
  <r>
    <x v="1"/>
    <x v="3"/>
    <x v="177"/>
    <x v="114"/>
    <n v="140"/>
    <x v="1"/>
    <x v="0"/>
    <n v="37"/>
    <m/>
    <n v="0.5"/>
    <x v="0"/>
    <m/>
    <m/>
    <m/>
    <m/>
    <m/>
    <s v="N"/>
    <m/>
    <m/>
    <m/>
    <m/>
    <m/>
    <m/>
    <m/>
    <m/>
    <m/>
    <m/>
    <m/>
  </r>
  <r>
    <x v="1"/>
    <x v="3"/>
    <x v="177"/>
    <x v="114"/>
    <n v="140"/>
    <x v="1"/>
    <x v="0"/>
    <n v="37"/>
    <m/>
    <n v="0.46"/>
    <x v="0"/>
    <m/>
    <m/>
    <m/>
    <m/>
    <m/>
    <s v="N"/>
    <m/>
    <m/>
    <m/>
    <m/>
    <m/>
    <m/>
    <m/>
    <m/>
    <m/>
    <m/>
    <m/>
  </r>
  <r>
    <x v="1"/>
    <x v="3"/>
    <x v="177"/>
    <x v="114"/>
    <n v="140"/>
    <x v="1"/>
    <x v="0"/>
    <n v="32"/>
    <m/>
    <n v="0.28000000000000003"/>
    <x v="0"/>
    <m/>
    <m/>
    <m/>
    <m/>
    <m/>
    <s v="N"/>
    <m/>
    <m/>
    <m/>
    <m/>
    <m/>
    <m/>
    <m/>
    <m/>
    <m/>
    <m/>
    <m/>
  </r>
  <r>
    <x v="1"/>
    <x v="3"/>
    <x v="177"/>
    <x v="114"/>
    <n v="140"/>
    <x v="1"/>
    <x v="0"/>
    <n v="35"/>
    <m/>
    <n v="0.48"/>
    <x v="0"/>
    <m/>
    <m/>
    <m/>
    <m/>
    <m/>
    <s v="N"/>
    <m/>
    <m/>
    <m/>
    <m/>
    <m/>
    <m/>
    <m/>
    <m/>
    <m/>
    <m/>
    <m/>
  </r>
  <r>
    <x v="1"/>
    <x v="3"/>
    <x v="177"/>
    <x v="114"/>
    <n v="140"/>
    <x v="1"/>
    <x v="0"/>
    <n v="36"/>
    <m/>
    <n v="0.39"/>
    <x v="0"/>
    <m/>
    <m/>
    <m/>
    <m/>
    <m/>
    <s v="N"/>
    <m/>
    <m/>
    <m/>
    <m/>
    <m/>
    <m/>
    <m/>
    <m/>
    <m/>
    <m/>
    <m/>
  </r>
  <r>
    <x v="1"/>
    <x v="3"/>
    <x v="177"/>
    <x v="114"/>
    <n v="140"/>
    <x v="1"/>
    <x v="0"/>
    <n v="33"/>
    <m/>
    <n v="0.32"/>
    <x v="0"/>
    <m/>
    <m/>
    <m/>
    <m/>
    <m/>
    <s v="N"/>
    <m/>
    <m/>
    <m/>
    <m/>
    <m/>
    <m/>
    <m/>
    <m/>
    <m/>
    <m/>
    <m/>
  </r>
  <r>
    <x v="1"/>
    <x v="3"/>
    <x v="177"/>
    <x v="114"/>
    <n v="140"/>
    <x v="1"/>
    <x v="1"/>
    <n v="99"/>
    <m/>
    <n v="10.34"/>
    <x v="0"/>
    <m/>
    <m/>
    <m/>
    <m/>
    <m/>
    <s v="N"/>
    <m/>
    <m/>
    <m/>
    <m/>
    <m/>
    <m/>
    <m/>
    <m/>
    <m/>
    <m/>
    <m/>
  </r>
  <r>
    <x v="1"/>
    <x v="3"/>
    <x v="177"/>
    <x v="114"/>
    <n v="140"/>
    <x v="1"/>
    <x v="1"/>
    <n v="90"/>
    <m/>
    <n v="12.5"/>
    <x v="0"/>
    <m/>
    <m/>
    <m/>
    <m/>
    <m/>
    <s v="N"/>
    <m/>
    <m/>
    <m/>
    <m/>
    <m/>
    <m/>
    <m/>
    <m/>
    <m/>
    <m/>
    <m/>
  </r>
  <r>
    <x v="1"/>
    <x v="3"/>
    <x v="178"/>
    <x v="115"/>
    <n v="141"/>
    <x v="2"/>
    <x v="0"/>
    <n v="64"/>
    <m/>
    <n v="2.7"/>
    <x v="0"/>
    <m/>
    <m/>
    <m/>
    <m/>
    <m/>
    <s v="N"/>
    <m/>
    <m/>
    <m/>
    <m/>
    <m/>
    <m/>
    <m/>
    <m/>
    <m/>
    <m/>
    <m/>
  </r>
  <r>
    <x v="1"/>
    <x v="3"/>
    <x v="178"/>
    <x v="115"/>
    <n v="141"/>
    <x v="1"/>
    <x v="0"/>
    <n v="53"/>
    <m/>
    <n v="1.71"/>
    <x v="0"/>
    <m/>
    <m/>
    <m/>
    <m/>
    <m/>
    <s v="N"/>
    <m/>
    <m/>
    <m/>
    <m/>
    <m/>
    <m/>
    <m/>
    <m/>
    <m/>
    <m/>
    <m/>
  </r>
  <r>
    <x v="1"/>
    <x v="3"/>
    <x v="178"/>
    <x v="115"/>
    <n v="141"/>
    <x v="1"/>
    <x v="0"/>
    <n v="46"/>
    <m/>
    <n v="0.96"/>
    <x v="0"/>
    <m/>
    <m/>
    <m/>
    <m/>
    <m/>
    <s v="N"/>
    <m/>
    <m/>
    <m/>
    <m/>
    <m/>
    <m/>
    <m/>
    <m/>
    <m/>
    <m/>
    <m/>
  </r>
  <r>
    <x v="1"/>
    <x v="3"/>
    <x v="178"/>
    <x v="115"/>
    <n v="141"/>
    <x v="1"/>
    <x v="0"/>
    <n v="45"/>
    <m/>
    <n v="0.85"/>
    <x v="0"/>
    <m/>
    <m/>
    <m/>
    <m/>
    <m/>
    <s v="N"/>
    <m/>
    <m/>
    <m/>
    <m/>
    <m/>
    <m/>
    <m/>
    <m/>
    <m/>
    <m/>
    <m/>
  </r>
  <r>
    <x v="1"/>
    <x v="3"/>
    <x v="178"/>
    <x v="115"/>
    <n v="141"/>
    <x v="1"/>
    <x v="1"/>
    <n v="95"/>
    <m/>
    <n v="9.18"/>
    <x v="0"/>
    <m/>
    <m/>
    <m/>
    <m/>
    <m/>
    <s v="N"/>
    <m/>
    <m/>
    <m/>
    <m/>
    <m/>
    <m/>
    <m/>
    <m/>
    <m/>
    <m/>
    <m/>
  </r>
  <r>
    <x v="1"/>
    <x v="3"/>
    <x v="179"/>
    <x v="116"/>
    <n v="142"/>
    <x v="1"/>
    <x v="0"/>
    <n v="40"/>
    <m/>
    <n v="0.59"/>
    <x v="0"/>
    <m/>
    <m/>
    <m/>
    <m/>
    <m/>
    <s v="N"/>
    <m/>
    <m/>
    <m/>
    <m/>
    <m/>
    <m/>
    <m/>
    <m/>
    <m/>
    <m/>
    <m/>
  </r>
  <r>
    <x v="1"/>
    <x v="3"/>
    <x v="179"/>
    <x v="116"/>
    <n v="142"/>
    <x v="1"/>
    <x v="0"/>
    <n v="45"/>
    <m/>
    <n v="0.97"/>
    <x v="0"/>
    <m/>
    <m/>
    <m/>
    <m/>
    <m/>
    <s v="N"/>
    <m/>
    <m/>
    <m/>
    <m/>
    <m/>
    <m/>
    <m/>
    <m/>
    <m/>
    <m/>
    <m/>
  </r>
  <r>
    <x v="1"/>
    <x v="3"/>
    <x v="179"/>
    <x v="116"/>
    <n v="142"/>
    <x v="1"/>
    <x v="0"/>
    <n v="37"/>
    <m/>
    <n v="0.41"/>
    <x v="0"/>
    <m/>
    <m/>
    <m/>
    <m/>
    <m/>
    <s v="N"/>
    <m/>
    <m/>
    <m/>
    <m/>
    <m/>
    <m/>
    <m/>
    <m/>
    <m/>
    <m/>
    <m/>
  </r>
  <r>
    <x v="1"/>
    <x v="3"/>
    <x v="179"/>
    <x v="116"/>
    <n v="142"/>
    <x v="1"/>
    <x v="1"/>
    <n v="78"/>
    <m/>
    <n v="5.05"/>
    <x v="0"/>
    <m/>
    <m/>
    <m/>
    <m/>
    <m/>
    <s v="N"/>
    <m/>
    <m/>
    <m/>
    <m/>
    <m/>
    <m/>
    <m/>
    <m/>
    <m/>
    <m/>
    <m/>
  </r>
  <r>
    <x v="1"/>
    <x v="3"/>
    <x v="180"/>
    <x v="117"/>
    <n v="146"/>
    <x v="1"/>
    <x v="0"/>
    <n v="33"/>
    <m/>
    <n v="0.33"/>
    <x v="0"/>
    <m/>
    <m/>
    <m/>
    <m/>
    <m/>
    <s v="N"/>
    <m/>
    <m/>
    <m/>
    <m/>
    <m/>
    <m/>
    <m/>
    <m/>
    <m/>
    <m/>
    <m/>
  </r>
  <r>
    <x v="1"/>
    <x v="3"/>
    <x v="180"/>
    <x v="117"/>
    <n v="146"/>
    <x v="1"/>
    <x v="0"/>
    <n v="34"/>
    <m/>
    <n v="0.36"/>
    <x v="0"/>
    <m/>
    <m/>
    <m/>
    <m/>
    <m/>
    <s v="N"/>
    <m/>
    <m/>
    <m/>
    <m/>
    <m/>
    <m/>
    <m/>
    <m/>
    <m/>
    <m/>
    <m/>
  </r>
  <r>
    <x v="1"/>
    <x v="3"/>
    <x v="180"/>
    <x v="117"/>
    <n v="146"/>
    <x v="1"/>
    <x v="0"/>
    <n v="44"/>
    <m/>
    <n v="0.86"/>
    <x v="0"/>
    <m/>
    <m/>
    <m/>
    <m/>
    <m/>
    <s v="N"/>
    <m/>
    <m/>
    <m/>
    <m/>
    <m/>
    <m/>
    <m/>
    <m/>
    <m/>
    <m/>
    <m/>
  </r>
  <r>
    <x v="1"/>
    <x v="3"/>
    <x v="180"/>
    <x v="117"/>
    <n v="146"/>
    <x v="1"/>
    <x v="0"/>
    <n v="32"/>
    <m/>
    <n v="0.26"/>
    <x v="0"/>
    <m/>
    <m/>
    <m/>
    <m/>
    <m/>
    <s v="N"/>
    <m/>
    <m/>
    <m/>
    <m/>
    <m/>
    <m/>
    <m/>
    <m/>
    <m/>
    <m/>
    <m/>
  </r>
  <r>
    <x v="1"/>
    <x v="3"/>
    <x v="180"/>
    <x v="117"/>
    <n v="146"/>
    <x v="1"/>
    <x v="0"/>
    <n v="34"/>
    <m/>
    <n v="0.4"/>
    <x v="0"/>
    <m/>
    <m/>
    <m/>
    <m/>
    <m/>
    <s v="N"/>
    <m/>
    <m/>
    <m/>
    <m/>
    <m/>
    <m/>
    <m/>
    <m/>
    <m/>
    <m/>
    <m/>
  </r>
  <r>
    <x v="1"/>
    <x v="3"/>
    <x v="180"/>
    <x v="117"/>
    <n v="146"/>
    <x v="1"/>
    <x v="0"/>
    <n v="25"/>
    <m/>
    <n v="0.14000000000000001"/>
    <x v="0"/>
    <m/>
    <m/>
    <m/>
    <m/>
    <m/>
    <s v="N"/>
    <m/>
    <m/>
    <m/>
    <m/>
    <m/>
    <m/>
    <m/>
    <m/>
    <m/>
    <m/>
    <m/>
  </r>
  <r>
    <x v="1"/>
    <x v="3"/>
    <x v="180"/>
    <x v="117"/>
    <n v="146"/>
    <x v="1"/>
    <x v="0"/>
    <n v="35"/>
    <m/>
    <n v="0.35"/>
    <x v="0"/>
    <m/>
    <m/>
    <m/>
    <m/>
    <m/>
    <s v="N"/>
    <m/>
    <m/>
    <m/>
    <m/>
    <m/>
    <m/>
    <m/>
    <m/>
    <m/>
    <m/>
    <m/>
  </r>
  <r>
    <x v="1"/>
    <x v="3"/>
    <x v="180"/>
    <x v="117"/>
    <n v="146"/>
    <x v="2"/>
    <x v="0"/>
    <n v="65"/>
    <m/>
    <n v="3.02"/>
    <x v="0"/>
    <m/>
    <m/>
    <m/>
    <m/>
    <m/>
    <s v="N"/>
    <m/>
    <m/>
    <m/>
    <m/>
    <m/>
    <m/>
    <m/>
    <m/>
    <m/>
    <m/>
    <m/>
  </r>
  <r>
    <x v="1"/>
    <x v="3"/>
    <x v="180"/>
    <x v="117"/>
    <n v="146"/>
    <x v="2"/>
    <x v="0"/>
    <n v="64"/>
    <m/>
    <n v="2.94"/>
    <x v="0"/>
    <m/>
    <m/>
    <m/>
    <m/>
    <m/>
    <s v="N"/>
    <m/>
    <m/>
    <m/>
    <m/>
    <m/>
    <m/>
    <m/>
    <m/>
    <m/>
    <m/>
    <m/>
  </r>
  <r>
    <x v="1"/>
    <x v="3"/>
    <x v="180"/>
    <x v="117"/>
    <n v="146"/>
    <x v="2"/>
    <x v="0"/>
    <n v="66"/>
    <m/>
    <n v="2.95"/>
    <x v="2"/>
    <m/>
    <m/>
    <m/>
    <m/>
    <m/>
    <s v="N"/>
    <m/>
    <m/>
    <m/>
    <m/>
    <m/>
    <m/>
    <m/>
    <m/>
    <m/>
    <m/>
    <m/>
  </r>
  <r>
    <x v="1"/>
    <x v="3"/>
    <x v="180"/>
    <x v="117"/>
    <n v="146"/>
    <x v="2"/>
    <x v="0"/>
    <n v="58"/>
    <m/>
    <n v="1.84"/>
    <x v="2"/>
    <m/>
    <m/>
    <m/>
    <m/>
    <m/>
    <s v="N"/>
    <m/>
    <m/>
    <m/>
    <m/>
    <m/>
    <m/>
    <m/>
    <m/>
    <m/>
    <m/>
    <m/>
  </r>
  <r>
    <x v="1"/>
    <x v="3"/>
    <x v="180"/>
    <x v="117"/>
    <n v="146"/>
    <x v="2"/>
    <x v="1"/>
    <n v="72"/>
    <m/>
    <n v="4.01"/>
    <x v="2"/>
    <m/>
    <m/>
    <m/>
    <m/>
    <m/>
    <s v="N"/>
    <m/>
    <m/>
    <m/>
    <m/>
    <m/>
    <m/>
    <m/>
    <m/>
    <m/>
    <m/>
    <m/>
  </r>
  <r>
    <x v="1"/>
    <x v="3"/>
    <x v="181"/>
    <x v="118"/>
    <n v="147"/>
    <x v="1"/>
    <x v="0"/>
    <n v="61"/>
    <m/>
    <n v="2.2999999999999998"/>
    <x v="0"/>
    <m/>
    <m/>
    <m/>
    <m/>
    <m/>
    <s v="N"/>
    <m/>
    <m/>
    <m/>
    <m/>
    <m/>
    <m/>
    <m/>
    <m/>
    <m/>
    <m/>
    <m/>
  </r>
  <r>
    <x v="1"/>
    <x v="3"/>
    <x v="181"/>
    <x v="118"/>
    <n v="147"/>
    <x v="1"/>
    <x v="0"/>
    <n v="52"/>
    <m/>
    <n v="1.5"/>
    <x v="0"/>
    <m/>
    <m/>
    <m/>
    <m/>
    <m/>
    <s v="N"/>
    <m/>
    <m/>
    <m/>
    <m/>
    <m/>
    <m/>
    <m/>
    <m/>
    <m/>
    <m/>
    <m/>
  </r>
  <r>
    <x v="1"/>
    <x v="3"/>
    <x v="182"/>
    <x v="119"/>
    <n v="148"/>
    <x v="2"/>
    <x v="0"/>
    <n v="63"/>
    <m/>
    <n v="2.58"/>
    <x v="2"/>
    <m/>
    <m/>
    <m/>
    <m/>
    <m/>
    <s v="N"/>
    <m/>
    <m/>
    <m/>
    <m/>
    <m/>
    <m/>
    <m/>
    <m/>
    <m/>
    <m/>
    <m/>
  </r>
  <r>
    <x v="1"/>
    <x v="3"/>
    <x v="182"/>
    <x v="119"/>
    <n v="148"/>
    <x v="2"/>
    <x v="0"/>
    <n v="70"/>
    <m/>
    <n v="3.68"/>
    <x v="2"/>
    <m/>
    <m/>
    <m/>
    <m/>
    <m/>
    <s v="N"/>
    <m/>
    <m/>
    <m/>
    <m/>
    <m/>
    <m/>
    <m/>
    <m/>
    <m/>
    <m/>
    <m/>
  </r>
  <r>
    <x v="1"/>
    <x v="3"/>
    <x v="182"/>
    <x v="119"/>
    <n v="148"/>
    <x v="2"/>
    <x v="0"/>
    <n v="64"/>
    <m/>
    <n v="2.84"/>
    <x v="2"/>
    <m/>
    <m/>
    <m/>
    <m/>
    <m/>
    <s v="N"/>
    <m/>
    <m/>
    <m/>
    <m/>
    <m/>
    <m/>
    <m/>
    <m/>
    <m/>
    <m/>
    <m/>
  </r>
  <r>
    <x v="1"/>
    <x v="3"/>
    <x v="182"/>
    <x v="119"/>
    <n v="148"/>
    <x v="2"/>
    <x v="0"/>
    <n v="61"/>
    <m/>
    <n v="2.2799999999999998"/>
    <x v="2"/>
    <m/>
    <m/>
    <m/>
    <m/>
    <m/>
    <s v="N"/>
    <m/>
    <m/>
    <m/>
    <m/>
    <m/>
    <m/>
    <m/>
    <m/>
    <m/>
    <m/>
    <m/>
  </r>
  <r>
    <x v="1"/>
    <x v="3"/>
    <x v="182"/>
    <x v="119"/>
    <n v="148"/>
    <x v="2"/>
    <x v="0"/>
    <n v="72"/>
    <m/>
    <n v="3.68"/>
    <x v="2"/>
    <m/>
    <m/>
    <m/>
    <m/>
    <m/>
    <s v="N"/>
    <m/>
    <m/>
    <m/>
    <m/>
    <m/>
    <m/>
    <m/>
    <m/>
    <m/>
    <m/>
    <m/>
  </r>
  <r>
    <x v="1"/>
    <x v="3"/>
    <x v="182"/>
    <x v="119"/>
    <n v="148"/>
    <x v="2"/>
    <x v="0"/>
    <n v="73"/>
    <m/>
    <n v="4.1399999999999997"/>
    <x v="0"/>
    <m/>
    <m/>
    <m/>
    <m/>
    <m/>
    <s v="N"/>
    <m/>
    <m/>
    <m/>
    <m/>
    <m/>
    <m/>
    <m/>
    <m/>
    <m/>
    <m/>
    <m/>
  </r>
  <r>
    <x v="1"/>
    <x v="3"/>
    <x v="182"/>
    <x v="119"/>
    <n v="148"/>
    <x v="1"/>
    <x v="0"/>
    <n v="34"/>
    <m/>
    <n v="0.43"/>
    <x v="0"/>
    <m/>
    <m/>
    <m/>
    <m/>
    <m/>
    <s v="N"/>
    <m/>
    <m/>
    <m/>
    <m/>
    <m/>
    <m/>
    <m/>
    <m/>
    <m/>
    <m/>
    <m/>
  </r>
  <r>
    <x v="1"/>
    <x v="3"/>
    <x v="182"/>
    <x v="119"/>
    <n v="148"/>
    <x v="1"/>
    <x v="0"/>
    <n v="38"/>
    <m/>
    <n v="0.53"/>
    <x v="0"/>
    <m/>
    <m/>
    <m/>
    <m/>
    <m/>
    <s v="N"/>
    <m/>
    <m/>
    <m/>
    <m/>
    <m/>
    <m/>
    <m/>
    <m/>
    <m/>
    <m/>
    <m/>
  </r>
  <r>
    <x v="1"/>
    <x v="3"/>
    <x v="182"/>
    <x v="119"/>
    <n v="148"/>
    <x v="1"/>
    <x v="0"/>
    <n v="36"/>
    <m/>
    <n v="0.48"/>
    <x v="0"/>
    <m/>
    <m/>
    <m/>
    <m/>
    <m/>
    <s v="N"/>
    <m/>
    <m/>
    <m/>
    <m/>
    <m/>
    <m/>
    <m/>
    <m/>
    <m/>
    <m/>
    <m/>
  </r>
  <r>
    <x v="1"/>
    <x v="3"/>
    <x v="182"/>
    <x v="119"/>
    <n v="148"/>
    <x v="1"/>
    <x v="0"/>
    <n v="34"/>
    <m/>
    <n v="0.36"/>
    <x v="0"/>
    <m/>
    <m/>
    <m/>
    <m/>
    <m/>
    <s v="N"/>
    <m/>
    <m/>
    <m/>
    <m/>
    <m/>
    <m/>
    <m/>
    <m/>
    <m/>
    <m/>
    <m/>
  </r>
  <r>
    <x v="1"/>
    <x v="3"/>
    <x v="182"/>
    <x v="119"/>
    <n v="148"/>
    <x v="1"/>
    <x v="0"/>
    <n v="38"/>
    <m/>
    <n v="0.54"/>
    <x v="0"/>
    <m/>
    <m/>
    <m/>
    <m/>
    <m/>
    <s v="N"/>
    <m/>
    <m/>
    <m/>
    <m/>
    <m/>
    <m/>
    <m/>
    <m/>
    <m/>
    <m/>
    <m/>
  </r>
  <r>
    <x v="1"/>
    <x v="3"/>
    <x v="182"/>
    <x v="119"/>
    <n v="148"/>
    <x v="1"/>
    <x v="0"/>
    <n v="53"/>
    <m/>
    <n v="1.46"/>
    <x v="0"/>
    <m/>
    <m/>
    <m/>
    <m/>
    <m/>
    <s v="N"/>
    <m/>
    <m/>
    <m/>
    <m/>
    <m/>
    <m/>
    <m/>
    <m/>
    <m/>
    <m/>
    <m/>
  </r>
  <r>
    <x v="1"/>
    <x v="3"/>
    <x v="182"/>
    <x v="119"/>
    <n v="148"/>
    <x v="1"/>
    <x v="0"/>
    <n v="38"/>
    <m/>
    <n v="0.54"/>
    <x v="0"/>
    <m/>
    <m/>
    <m/>
    <m/>
    <m/>
    <s v="N"/>
    <m/>
    <m/>
    <m/>
    <m/>
    <m/>
    <m/>
    <m/>
    <m/>
    <m/>
    <m/>
    <m/>
  </r>
  <r>
    <x v="1"/>
    <x v="3"/>
    <x v="182"/>
    <x v="119"/>
    <n v="148"/>
    <x v="1"/>
    <x v="0"/>
    <n v="34"/>
    <m/>
    <n v="0.38"/>
    <x v="0"/>
    <m/>
    <m/>
    <m/>
    <m/>
    <m/>
    <s v="N"/>
    <m/>
    <m/>
    <m/>
    <m/>
    <m/>
    <m/>
    <m/>
    <m/>
    <m/>
    <m/>
    <m/>
  </r>
  <r>
    <x v="1"/>
    <x v="3"/>
    <x v="182"/>
    <x v="119"/>
    <n v="148"/>
    <x v="1"/>
    <x v="0"/>
    <n v="49"/>
    <m/>
    <n v="1.42"/>
    <x v="0"/>
    <m/>
    <m/>
    <m/>
    <m/>
    <m/>
    <s v="N"/>
    <m/>
    <m/>
    <m/>
    <m/>
    <m/>
    <m/>
    <m/>
    <m/>
    <m/>
    <m/>
    <m/>
  </r>
  <r>
    <x v="1"/>
    <x v="3"/>
    <x v="182"/>
    <x v="119"/>
    <n v="148"/>
    <x v="1"/>
    <x v="0"/>
    <n v="37"/>
    <m/>
    <n v="0.49"/>
    <x v="0"/>
    <m/>
    <m/>
    <m/>
    <m/>
    <m/>
    <s v="N"/>
    <m/>
    <m/>
    <m/>
    <m/>
    <m/>
    <m/>
    <m/>
    <m/>
    <m/>
    <m/>
    <m/>
  </r>
  <r>
    <x v="1"/>
    <x v="3"/>
    <x v="182"/>
    <x v="119"/>
    <n v="148"/>
    <x v="1"/>
    <x v="0"/>
    <n v="35"/>
    <m/>
    <n v="0.44"/>
    <x v="0"/>
    <m/>
    <m/>
    <m/>
    <m/>
    <m/>
    <s v="N"/>
    <m/>
    <m/>
    <m/>
    <m/>
    <m/>
    <m/>
    <m/>
    <m/>
    <m/>
    <m/>
    <m/>
  </r>
  <r>
    <x v="1"/>
    <x v="3"/>
    <x v="182"/>
    <x v="119"/>
    <n v="148"/>
    <x v="1"/>
    <x v="0"/>
    <n v="47"/>
    <m/>
    <n v="1.19"/>
    <x v="0"/>
    <m/>
    <m/>
    <m/>
    <m/>
    <m/>
    <s v="N"/>
    <m/>
    <m/>
    <m/>
    <m/>
    <m/>
    <m/>
    <m/>
    <m/>
    <m/>
    <m/>
    <m/>
  </r>
  <r>
    <x v="1"/>
    <x v="3"/>
    <x v="182"/>
    <x v="119"/>
    <n v="148"/>
    <x v="1"/>
    <x v="0"/>
    <n v="47"/>
    <m/>
    <n v="1.1399999999999999"/>
    <x v="0"/>
    <m/>
    <m/>
    <m/>
    <m/>
    <m/>
    <s v="N"/>
    <m/>
    <m/>
    <m/>
    <m/>
    <m/>
    <m/>
    <m/>
    <m/>
    <m/>
    <m/>
    <m/>
  </r>
  <r>
    <x v="1"/>
    <x v="3"/>
    <x v="183"/>
    <x v="120"/>
    <n v="150"/>
    <x v="2"/>
    <x v="0"/>
    <n v="66"/>
    <m/>
    <n v="2.95"/>
    <x v="2"/>
    <m/>
    <m/>
    <m/>
    <m/>
    <m/>
    <s v="N"/>
    <m/>
    <m/>
    <m/>
    <m/>
    <m/>
    <m/>
    <m/>
    <m/>
    <m/>
    <m/>
    <m/>
  </r>
  <r>
    <x v="1"/>
    <x v="3"/>
    <x v="183"/>
    <x v="120"/>
    <n v="150"/>
    <x v="2"/>
    <x v="0"/>
    <n v="62"/>
    <m/>
    <n v="2.5299999999999998"/>
    <x v="0"/>
    <m/>
    <m/>
    <m/>
    <m/>
    <m/>
    <s v="N"/>
    <m/>
    <m/>
    <m/>
    <m/>
    <m/>
    <m/>
    <m/>
    <m/>
    <m/>
    <m/>
    <m/>
  </r>
  <r>
    <x v="1"/>
    <x v="3"/>
    <x v="183"/>
    <x v="120"/>
    <n v="150"/>
    <x v="2"/>
    <x v="0"/>
    <n v="68"/>
    <m/>
    <n v="2.69"/>
    <x v="2"/>
    <m/>
    <m/>
    <m/>
    <m/>
    <m/>
    <s v="N"/>
    <m/>
    <m/>
    <m/>
    <m/>
    <m/>
    <m/>
    <m/>
    <m/>
    <m/>
    <m/>
    <m/>
  </r>
  <r>
    <x v="1"/>
    <x v="3"/>
    <x v="183"/>
    <x v="120"/>
    <n v="150"/>
    <x v="1"/>
    <x v="0"/>
    <n v="56"/>
    <m/>
    <n v="1.63"/>
    <x v="0"/>
    <m/>
    <m/>
    <m/>
    <m/>
    <m/>
    <s v="N"/>
    <m/>
    <m/>
    <m/>
    <m/>
    <m/>
    <m/>
    <m/>
    <m/>
    <m/>
    <m/>
    <m/>
  </r>
  <r>
    <x v="1"/>
    <x v="3"/>
    <x v="183"/>
    <x v="120"/>
    <n v="150"/>
    <x v="1"/>
    <x v="0"/>
    <n v="48"/>
    <m/>
    <n v="1.19"/>
    <x v="0"/>
    <m/>
    <m/>
    <m/>
    <m/>
    <m/>
    <s v="N"/>
    <m/>
    <m/>
    <m/>
    <m/>
    <m/>
    <m/>
    <m/>
    <m/>
    <m/>
    <m/>
    <m/>
  </r>
  <r>
    <x v="1"/>
    <x v="3"/>
    <x v="183"/>
    <x v="120"/>
    <n v="150"/>
    <x v="1"/>
    <x v="0"/>
    <n v="46"/>
    <m/>
    <n v="1.34"/>
    <x v="0"/>
    <m/>
    <m/>
    <m/>
    <m/>
    <m/>
    <s v="N"/>
    <m/>
    <m/>
    <m/>
    <m/>
    <m/>
    <m/>
    <m/>
    <m/>
    <m/>
    <m/>
    <m/>
  </r>
  <r>
    <x v="1"/>
    <x v="4"/>
    <x v="184"/>
    <x v="121"/>
    <n v="149"/>
    <x v="0"/>
    <x v="1"/>
    <n v="79"/>
    <n v="13"/>
    <m/>
    <x v="0"/>
    <m/>
    <s v="U"/>
    <m/>
    <m/>
    <m/>
    <s v="N"/>
    <m/>
    <m/>
    <m/>
    <m/>
    <m/>
    <m/>
    <m/>
    <m/>
    <m/>
    <n v="0"/>
    <m/>
  </r>
  <r>
    <x v="1"/>
    <x v="4"/>
    <x v="184"/>
    <x v="121"/>
    <n v="149"/>
    <x v="0"/>
    <x v="1"/>
    <n v="76"/>
    <n v="13"/>
    <m/>
    <x v="0"/>
    <m/>
    <s v="U"/>
    <m/>
    <m/>
    <m/>
    <s v="N"/>
    <m/>
    <m/>
    <m/>
    <m/>
    <m/>
    <m/>
    <m/>
    <m/>
    <m/>
    <n v="0"/>
    <m/>
  </r>
  <r>
    <x v="1"/>
    <x v="4"/>
    <x v="184"/>
    <x v="121"/>
    <n v="149"/>
    <x v="0"/>
    <x v="1"/>
    <n v="75"/>
    <n v="13"/>
    <m/>
    <x v="0"/>
    <m/>
    <s v="U"/>
    <m/>
    <m/>
    <m/>
    <s v="N"/>
    <m/>
    <m/>
    <m/>
    <m/>
    <m/>
    <m/>
    <m/>
    <m/>
    <m/>
    <n v="0"/>
    <m/>
  </r>
  <r>
    <x v="1"/>
    <x v="4"/>
    <x v="184"/>
    <x v="121"/>
    <n v="149"/>
    <x v="0"/>
    <x v="1"/>
    <n v="80"/>
    <n v="13"/>
    <m/>
    <x v="0"/>
    <m/>
    <s v="U"/>
    <m/>
    <m/>
    <m/>
    <s v="N"/>
    <m/>
    <m/>
    <m/>
    <m/>
    <m/>
    <m/>
    <m/>
    <m/>
    <m/>
    <n v="0"/>
    <m/>
  </r>
  <r>
    <x v="1"/>
    <x v="4"/>
    <x v="184"/>
    <x v="121"/>
    <n v="149"/>
    <x v="0"/>
    <x v="1"/>
    <n v="77"/>
    <n v="14"/>
    <m/>
    <x v="0"/>
    <m/>
    <s v="U"/>
    <m/>
    <m/>
    <m/>
    <s v="N"/>
    <m/>
    <m/>
    <m/>
    <m/>
    <m/>
    <m/>
    <m/>
    <m/>
    <m/>
    <n v="0"/>
    <m/>
  </r>
  <r>
    <x v="1"/>
    <x v="4"/>
    <x v="184"/>
    <x v="121"/>
    <n v="149"/>
    <x v="0"/>
    <x v="1"/>
    <n v="69"/>
    <n v="12"/>
    <m/>
    <x v="0"/>
    <m/>
    <s v="U"/>
    <m/>
    <m/>
    <m/>
    <s v="N"/>
    <m/>
    <m/>
    <m/>
    <m/>
    <m/>
    <m/>
    <m/>
    <m/>
    <m/>
    <n v="0"/>
    <m/>
  </r>
  <r>
    <x v="1"/>
    <x v="4"/>
    <x v="184"/>
    <x v="121"/>
    <n v="149"/>
    <x v="0"/>
    <x v="1"/>
    <n v="81"/>
    <n v="14"/>
    <m/>
    <x v="0"/>
    <m/>
    <s v="U"/>
    <m/>
    <m/>
    <m/>
    <s v="N"/>
    <m/>
    <m/>
    <m/>
    <m/>
    <m/>
    <m/>
    <m/>
    <m/>
    <m/>
    <n v="0"/>
    <m/>
  </r>
  <r>
    <x v="1"/>
    <x v="4"/>
    <x v="184"/>
    <x v="121"/>
    <n v="149"/>
    <x v="0"/>
    <x v="1"/>
    <n v="81"/>
    <n v="15"/>
    <m/>
    <x v="0"/>
    <m/>
    <s v="U"/>
    <m/>
    <m/>
    <m/>
    <s v="N"/>
    <m/>
    <m/>
    <m/>
    <m/>
    <m/>
    <m/>
    <m/>
    <m/>
    <m/>
    <n v="0"/>
    <m/>
  </r>
  <r>
    <x v="1"/>
    <x v="4"/>
    <x v="184"/>
    <x v="121"/>
    <n v="149"/>
    <x v="0"/>
    <x v="1"/>
    <n v="76"/>
    <n v="14"/>
    <m/>
    <x v="0"/>
    <m/>
    <s v="U"/>
    <m/>
    <m/>
    <m/>
    <s v="N"/>
    <m/>
    <m/>
    <m/>
    <m/>
    <m/>
    <m/>
    <m/>
    <m/>
    <m/>
    <n v="0"/>
    <m/>
  </r>
  <r>
    <x v="1"/>
    <x v="4"/>
    <x v="184"/>
    <x v="121"/>
    <n v="149"/>
    <x v="0"/>
    <x v="1"/>
    <n v="79"/>
    <n v="13"/>
    <m/>
    <x v="0"/>
    <m/>
    <s v="U"/>
    <m/>
    <m/>
    <m/>
    <s v="N"/>
    <m/>
    <m/>
    <m/>
    <m/>
    <m/>
    <m/>
    <m/>
    <m/>
    <m/>
    <n v="0"/>
    <m/>
  </r>
  <r>
    <x v="1"/>
    <x v="4"/>
    <x v="184"/>
    <x v="121"/>
    <n v="149"/>
    <x v="0"/>
    <x v="1"/>
    <n v="72"/>
    <n v="12"/>
    <m/>
    <x v="0"/>
    <m/>
    <s v="U"/>
    <m/>
    <m/>
    <m/>
    <s v="N"/>
    <m/>
    <m/>
    <m/>
    <m/>
    <m/>
    <m/>
    <m/>
    <m/>
    <m/>
    <n v="0"/>
    <m/>
  </r>
  <r>
    <x v="1"/>
    <x v="4"/>
    <x v="184"/>
    <x v="121"/>
    <n v="149"/>
    <x v="0"/>
    <x v="1"/>
    <n v="75"/>
    <n v="12"/>
    <m/>
    <x v="0"/>
    <m/>
    <s v="U"/>
    <m/>
    <m/>
    <m/>
    <s v="N"/>
    <m/>
    <m/>
    <m/>
    <m/>
    <m/>
    <m/>
    <m/>
    <m/>
    <m/>
    <n v="0"/>
    <m/>
  </r>
  <r>
    <x v="1"/>
    <x v="4"/>
    <x v="184"/>
    <x v="121"/>
    <n v="149"/>
    <x v="0"/>
    <x v="1"/>
    <n v="81"/>
    <n v="14"/>
    <m/>
    <x v="0"/>
    <m/>
    <s v="U"/>
    <m/>
    <m/>
    <m/>
    <s v="N"/>
    <m/>
    <m/>
    <m/>
    <m/>
    <m/>
    <m/>
    <m/>
    <m/>
    <m/>
    <n v="0"/>
    <m/>
  </r>
  <r>
    <x v="1"/>
    <x v="4"/>
    <x v="184"/>
    <x v="121"/>
    <n v="149"/>
    <x v="0"/>
    <x v="1"/>
    <n v="83"/>
    <n v="15"/>
    <m/>
    <x v="0"/>
    <m/>
    <s v="U"/>
    <m/>
    <m/>
    <m/>
    <s v="N"/>
    <m/>
    <m/>
    <m/>
    <m/>
    <m/>
    <m/>
    <m/>
    <m/>
    <m/>
    <n v="0"/>
    <m/>
  </r>
  <r>
    <x v="1"/>
    <x v="4"/>
    <x v="184"/>
    <x v="121"/>
    <n v="149"/>
    <x v="0"/>
    <x v="1"/>
    <n v="79"/>
    <n v="14"/>
    <m/>
    <x v="0"/>
    <m/>
    <s v="U"/>
    <m/>
    <m/>
    <m/>
    <s v="N"/>
    <m/>
    <m/>
    <m/>
    <m/>
    <m/>
    <m/>
    <m/>
    <m/>
    <m/>
    <n v="0"/>
    <m/>
  </r>
  <r>
    <x v="1"/>
    <x v="4"/>
    <x v="184"/>
    <x v="121"/>
    <n v="149"/>
    <x v="0"/>
    <x v="1"/>
    <n v="78"/>
    <n v="12"/>
    <m/>
    <x v="0"/>
    <m/>
    <s v="U"/>
    <m/>
    <m/>
    <m/>
    <s v="N"/>
    <m/>
    <m/>
    <m/>
    <m/>
    <m/>
    <m/>
    <m/>
    <m/>
    <m/>
    <n v="0"/>
    <m/>
  </r>
  <r>
    <x v="1"/>
    <x v="4"/>
    <x v="184"/>
    <x v="121"/>
    <n v="149"/>
    <x v="0"/>
    <x v="1"/>
    <n v="75"/>
    <n v="12"/>
    <m/>
    <x v="0"/>
    <m/>
    <s v="U"/>
    <m/>
    <m/>
    <m/>
    <s v="N"/>
    <m/>
    <m/>
    <m/>
    <m/>
    <m/>
    <m/>
    <m/>
    <m/>
    <m/>
    <n v="0"/>
    <m/>
  </r>
  <r>
    <x v="1"/>
    <x v="4"/>
    <x v="184"/>
    <x v="121"/>
    <n v="149"/>
    <x v="0"/>
    <x v="1"/>
    <n v="76"/>
    <n v="13"/>
    <m/>
    <x v="0"/>
    <m/>
    <s v="U"/>
    <m/>
    <m/>
    <m/>
    <s v="N"/>
    <m/>
    <m/>
    <m/>
    <m/>
    <m/>
    <m/>
    <m/>
    <m/>
    <m/>
    <n v="0"/>
    <m/>
  </r>
  <r>
    <x v="1"/>
    <x v="4"/>
    <x v="184"/>
    <x v="121"/>
    <n v="149"/>
    <x v="0"/>
    <x v="1"/>
    <n v="79"/>
    <n v="13"/>
    <m/>
    <x v="0"/>
    <m/>
    <s v="U"/>
    <m/>
    <m/>
    <m/>
    <s v="N"/>
    <m/>
    <m/>
    <m/>
    <m/>
    <m/>
    <m/>
    <m/>
    <m/>
    <m/>
    <n v="0"/>
    <m/>
  </r>
  <r>
    <x v="1"/>
    <x v="4"/>
    <x v="184"/>
    <x v="121"/>
    <n v="149"/>
    <x v="0"/>
    <x v="1"/>
    <n v="86"/>
    <n v="16"/>
    <m/>
    <x v="0"/>
    <m/>
    <s v="U"/>
    <m/>
    <m/>
    <m/>
    <s v="N"/>
    <m/>
    <m/>
    <m/>
    <m/>
    <m/>
    <m/>
    <m/>
    <m/>
    <m/>
    <n v="0"/>
    <m/>
  </r>
  <r>
    <x v="1"/>
    <x v="4"/>
    <x v="184"/>
    <x v="121"/>
    <n v="149"/>
    <x v="0"/>
    <x v="1"/>
    <n v="81"/>
    <n v="14"/>
    <m/>
    <x v="0"/>
    <m/>
    <s v="U"/>
    <m/>
    <m/>
    <m/>
    <s v="N"/>
    <m/>
    <m/>
    <m/>
    <m/>
    <m/>
    <m/>
    <m/>
    <m/>
    <m/>
    <n v="0"/>
    <m/>
  </r>
  <r>
    <x v="1"/>
    <x v="4"/>
    <x v="184"/>
    <x v="121"/>
    <n v="149"/>
    <x v="0"/>
    <x v="1"/>
    <n v="78"/>
    <n v="12"/>
    <m/>
    <x v="0"/>
    <m/>
    <s v="U"/>
    <m/>
    <m/>
    <m/>
    <s v="N"/>
    <m/>
    <m/>
    <m/>
    <m/>
    <m/>
    <m/>
    <m/>
    <m/>
    <m/>
    <n v="0"/>
    <m/>
  </r>
  <r>
    <x v="1"/>
    <x v="4"/>
    <x v="184"/>
    <x v="121"/>
    <n v="149"/>
    <x v="0"/>
    <x v="1"/>
    <n v="75"/>
    <n v="13"/>
    <m/>
    <x v="0"/>
    <m/>
    <s v="U"/>
    <m/>
    <m/>
    <m/>
    <s v="N"/>
    <m/>
    <m/>
    <m/>
    <m/>
    <m/>
    <m/>
    <m/>
    <m/>
    <m/>
    <n v="0"/>
    <m/>
  </r>
  <r>
    <x v="1"/>
    <x v="4"/>
    <x v="184"/>
    <x v="121"/>
    <n v="149"/>
    <x v="0"/>
    <x v="1"/>
    <n v="85"/>
    <n v="15"/>
    <m/>
    <x v="0"/>
    <m/>
    <s v="U"/>
    <m/>
    <m/>
    <m/>
    <s v="N"/>
    <m/>
    <m/>
    <m/>
    <m/>
    <m/>
    <m/>
    <m/>
    <m/>
    <m/>
    <n v="0"/>
    <m/>
  </r>
  <r>
    <x v="1"/>
    <x v="4"/>
    <x v="184"/>
    <x v="121"/>
    <n v="149"/>
    <x v="0"/>
    <x v="1"/>
    <n v="87"/>
    <n v="14"/>
    <m/>
    <x v="0"/>
    <m/>
    <s v="U"/>
    <m/>
    <m/>
    <m/>
    <s v="N"/>
    <m/>
    <m/>
    <m/>
    <m/>
    <m/>
    <m/>
    <m/>
    <m/>
    <m/>
    <n v="0"/>
    <m/>
  </r>
  <r>
    <x v="1"/>
    <x v="4"/>
    <x v="184"/>
    <x v="121"/>
    <n v="149"/>
    <x v="0"/>
    <x v="1"/>
    <n v="75"/>
    <n v="13"/>
    <m/>
    <x v="0"/>
    <m/>
    <s v="U"/>
    <m/>
    <m/>
    <m/>
    <s v="N"/>
    <m/>
    <m/>
    <m/>
    <m/>
    <m/>
    <m/>
    <m/>
    <m/>
    <m/>
    <n v="0"/>
    <m/>
  </r>
  <r>
    <x v="1"/>
    <x v="4"/>
    <x v="184"/>
    <x v="121"/>
    <n v="149"/>
    <x v="0"/>
    <x v="1"/>
    <n v="78"/>
    <n v="13"/>
    <m/>
    <x v="0"/>
    <m/>
    <s v="U"/>
    <m/>
    <m/>
    <m/>
    <s v="N"/>
    <m/>
    <m/>
    <m/>
    <m/>
    <m/>
    <m/>
    <m/>
    <m/>
    <m/>
    <n v="0"/>
    <m/>
  </r>
  <r>
    <x v="1"/>
    <x v="4"/>
    <x v="184"/>
    <x v="121"/>
    <n v="149"/>
    <x v="0"/>
    <x v="1"/>
    <n v="81"/>
    <n v="15"/>
    <m/>
    <x v="0"/>
    <m/>
    <s v="U"/>
    <m/>
    <m/>
    <m/>
    <s v="N"/>
    <m/>
    <m/>
    <m/>
    <m/>
    <m/>
    <m/>
    <m/>
    <m/>
    <m/>
    <n v="0"/>
    <m/>
  </r>
  <r>
    <x v="1"/>
    <x v="4"/>
    <x v="184"/>
    <x v="121"/>
    <n v="149"/>
    <x v="0"/>
    <x v="1"/>
    <n v="79"/>
    <n v="13"/>
    <m/>
    <x v="0"/>
    <m/>
    <s v="U"/>
    <m/>
    <m/>
    <m/>
    <s v="N"/>
    <m/>
    <m/>
    <m/>
    <m/>
    <m/>
    <m/>
    <m/>
    <m/>
    <m/>
    <n v="0"/>
    <m/>
  </r>
  <r>
    <x v="1"/>
    <x v="4"/>
    <x v="184"/>
    <x v="121"/>
    <n v="149"/>
    <x v="0"/>
    <x v="1"/>
    <n v="75"/>
    <n v="13"/>
    <m/>
    <x v="0"/>
    <m/>
    <s v="U"/>
    <m/>
    <m/>
    <m/>
    <s v="N"/>
    <m/>
    <m/>
    <m/>
    <m/>
    <m/>
    <m/>
    <m/>
    <m/>
    <m/>
    <n v="0"/>
    <m/>
  </r>
  <r>
    <x v="1"/>
    <x v="4"/>
    <x v="184"/>
    <x v="121"/>
    <n v="149"/>
    <x v="1"/>
    <x v="1"/>
    <n v="120"/>
    <n v="25"/>
    <m/>
    <x v="0"/>
    <m/>
    <s v="N"/>
    <m/>
    <m/>
    <m/>
    <s v="N"/>
    <m/>
    <m/>
    <m/>
    <m/>
    <m/>
    <m/>
    <m/>
    <m/>
    <m/>
    <n v="0"/>
    <m/>
  </r>
  <r>
    <x v="1"/>
    <x v="4"/>
    <x v="184"/>
    <x v="121"/>
    <n v="149"/>
    <x v="1"/>
    <x v="1"/>
    <n v="116"/>
    <n v="24"/>
    <m/>
    <x v="0"/>
    <m/>
    <s v="N"/>
    <m/>
    <m/>
    <m/>
    <s v="N"/>
    <m/>
    <m/>
    <m/>
    <m/>
    <m/>
    <m/>
    <m/>
    <m/>
    <m/>
    <n v="0"/>
    <m/>
  </r>
  <r>
    <x v="1"/>
    <x v="4"/>
    <x v="184"/>
    <x v="121"/>
    <n v="149"/>
    <x v="1"/>
    <x v="1"/>
    <n v="112"/>
    <n v="26"/>
    <m/>
    <x v="0"/>
    <m/>
    <s v="N"/>
    <m/>
    <m/>
    <m/>
    <s v="N"/>
    <m/>
    <m/>
    <m/>
    <m/>
    <m/>
    <m/>
    <m/>
    <m/>
    <m/>
    <n v="0"/>
    <m/>
  </r>
  <r>
    <x v="1"/>
    <x v="4"/>
    <x v="184"/>
    <x v="121"/>
    <n v="149"/>
    <x v="1"/>
    <x v="1"/>
    <n v="110"/>
    <n v="23"/>
    <m/>
    <x v="0"/>
    <m/>
    <s v="N"/>
    <m/>
    <m/>
    <m/>
    <s v="N"/>
    <m/>
    <m/>
    <m/>
    <m/>
    <m/>
    <m/>
    <m/>
    <m/>
    <m/>
    <n v="0"/>
    <m/>
  </r>
  <r>
    <x v="1"/>
    <x v="4"/>
    <x v="184"/>
    <x v="121"/>
    <n v="149"/>
    <x v="1"/>
    <x v="1"/>
    <n v="117"/>
    <n v="24"/>
    <m/>
    <x v="0"/>
    <m/>
    <s v="N"/>
    <m/>
    <m/>
    <m/>
    <s v="N"/>
    <m/>
    <m/>
    <m/>
    <m/>
    <m/>
    <m/>
    <m/>
    <m/>
    <m/>
    <n v="0"/>
    <m/>
  </r>
  <r>
    <x v="1"/>
    <x v="4"/>
    <x v="184"/>
    <x v="121"/>
    <n v="149"/>
    <x v="1"/>
    <x v="1"/>
    <n v="102"/>
    <n v="21"/>
    <m/>
    <x v="0"/>
    <m/>
    <s v="N"/>
    <m/>
    <m/>
    <m/>
    <s v="N"/>
    <m/>
    <m/>
    <m/>
    <m/>
    <m/>
    <m/>
    <m/>
    <m/>
    <m/>
    <n v="0"/>
    <m/>
  </r>
  <r>
    <x v="1"/>
    <x v="4"/>
    <x v="184"/>
    <x v="121"/>
    <n v="149"/>
    <x v="9"/>
    <x v="5"/>
    <n v="143"/>
    <n v="25"/>
    <m/>
    <x v="3"/>
    <m/>
    <m/>
    <m/>
    <m/>
    <m/>
    <s v="N"/>
    <m/>
    <m/>
    <m/>
    <m/>
    <m/>
    <m/>
    <m/>
    <m/>
    <m/>
    <n v="0"/>
    <m/>
  </r>
  <r>
    <x v="1"/>
    <x v="4"/>
    <x v="184"/>
    <x v="121"/>
    <n v="149"/>
    <x v="9"/>
    <x v="5"/>
    <n v="170"/>
    <n v="29"/>
    <m/>
    <x v="3"/>
    <m/>
    <m/>
    <m/>
    <m/>
    <m/>
    <s v="N"/>
    <m/>
    <m/>
    <m/>
    <m/>
    <m/>
    <m/>
    <m/>
    <m/>
    <m/>
    <n v="0"/>
    <m/>
  </r>
  <r>
    <x v="1"/>
    <x v="4"/>
    <x v="184"/>
    <x v="121"/>
    <n v="149"/>
    <x v="9"/>
    <x v="5"/>
    <n v="152"/>
    <n v="27"/>
    <m/>
    <x v="3"/>
    <m/>
    <m/>
    <m/>
    <m/>
    <m/>
    <s v="N"/>
    <m/>
    <m/>
    <m/>
    <m/>
    <m/>
    <m/>
    <m/>
    <m/>
    <m/>
    <n v="0"/>
    <m/>
  </r>
  <r>
    <x v="1"/>
    <x v="4"/>
    <x v="184"/>
    <x v="121"/>
    <n v="149"/>
    <x v="9"/>
    <x v="5"/>
    <n v="150"/>
    <n v="25"/>
    <m/>
    <x v="3"/>
    <m/>
    <m/>
    <m/>
    <m/>
    <m/>
    <s v="N"/>
    <m/>
    <m/>
    <m/>
    <m/>
    <m/>
    <m/>
    <m/>
    <m/>
    <m/>
    <n v="0"/>
    <m/>
  </r>
  <r>
    <x v="1"/>
    <x v="4"/>
    <x v="184"/>
    <x v="121"/>
    <n v="149"/>
    <x v="9"/>
    <x v="5"/>
    <n v="162"/>
    <n v="27"/>
    <m/>
    <x v="3"/>
    <m/>
    <m/>
    <m/>
    <m/>
    <m/>
    <s v="N"/>
    <m/>
    <m/>
    <m/>
    <m/>
    <m/>
    <m/>
    <m/>
    <m/>
    <m/>
    <n v="0"/>
    <m/>
  </r>
  <r>
    <x v="1"/>
    <x v="4"/>
    <x v="184"/>
    <x v="121"/>
    <n v="149"/>
    <x v="9"/>
    <x v="5"/>
    <n v="141"/>
    <n v="24"/>
    <m/>
    <x v="3"/>
    <m/>
    <m/>
    <m/>
    <m/>
    <m/>
    <s v="N"/>
    <m/>
    <m/>
    <m/>
    <m/>
    <m/>
    <m/>
    <m/>
    <m/>
    <m/>
    <n v="0"/>
    <m/>
  </r>
  <r>
    <x v="1"/>
    <x v="4"/>
    <x v="184"/>
    <x v="121"/>
    <n v="149"/>
    <x v="9"/>
    <x v="5"/>
    <n v="153"/>
    <n v="29"/>
    <m/>
    <x v="3"/>
    <m/>
    <m/>
    <m/>
    <m/>
    <m/>
    <s v="N"/>
    <m/>
    <m/>
    <m/>
    <m/>
    <m/>
    <m/>
    <m/>
    <m/>
    <m/>
    <n v="0"/>
    <m/>
  </r>
  <r>
    <x v="1"/>
    <x v="4"/>
    <x v="184"/>
    <x v="121"/>
    <n v="149"/>
    <x v="9"/>
    <x v="5"/>
    <n v="151"/>
    <n v="26"/>
    <m/>
    <x v="3"/>
    <m/>
    <m/>
    <m/>
    <m/>
    <m/>
    <s v="N"/>
    <m/>
    <m/>
    <m/>
    <m/>
    <m/>
    <m/>
    <m/>
    <m/>
    <m/>
    <n v="0"/>
    <m/>
  </r>
  <r>
    <x v="1"/>
    <x v="4"/>
    <x v="184"/>
    <x v="121"/>
    <n v="149"/>
    <x v="6"/>
    <x v="5"/>
    <n v="184"/>
    <n v="37"/>
    <m/>
    <x v="3"/>
    <m/>
    <m/>
    <m/>
    <m/>
    <m/>
    <s v="N"/>
    <m/>
    <m/>
    <m/>
    <m/>
    <m/>
    <m/>
    <m/>
    <m/>
    <m/>
    <n v="1"/>
    <s v="cal cope male"/>
  </r>
  <r>
    <x v="1"/>
    <x v="4"/>
    <x v="184"/>
    <x v="121"/>
    <n v="149"/>
    <x v="9"/>
    <x v="5"/>
    <n v="149"/>
    <n v="27"/>
    <m/>
    <x v="3"/>
    <m/>
    <m/>
    <m/>
    <m/>
    <m/>
    <s v="N"/>
    <m/>
    <m/>
    <m/>
    <m/>
    <m/>
    <m/>
    <m/>
    <m/>
    <m/>
    <n v="0"/>
    <m/>
  </r>
  <r>
    <x v="1"/>
    <x v="4"/>
    <x v="184"/>
    <x v="121"/>
    <n v="149"/>
    <x v="9"/>
    <x v="5"/>
    <n v="151"/>
    <n v="28"/>
    <m/>
    <x v="3"/>
    <m/>
    <m/>
    <m/>
    <m/>
    <m/>
    <s v="N"/>
    <m/>
    <m/>
    <m/>
    <m/>
    <m/>
    <m/>
    <m/>
    <m/>
    <m/>
    <n v="0"/>
    <m/>
  </r>
  <r>
    <x v="1"/>
    <x v="4"/>
    <x v="185"/>
    <x v="121"/>
    <n v="149"/>
    <x v="1"/>
    <x v="1"/>
    <n v="116"/>
    <n v="22"/>
    <m/>
    <x v="0"/>
    <m/>
    <s v="N"/>
    <m/>
    <m/>
    <m/>
    <s v="N"/>
    <m/>
    <m/>
    <m/>
    <m/>
    <m/>
    <m/>
    <m/>
    <m/>
    <m/>
    <n v="0"/>
    <m/>
  </r>
  <r>
    <x v="1"/>
    <x v="4"/>
    <x v="185"/>
    <x v="121"/>
    <n v="149"/>
    <x v="9"/>
    <x v="5"/>
    <n v="144"/>
    <n v="24"/>
    <m/>
    <x v="3"/>
    <m/>
    <m/>
    <m/>
    <m/>
    <m/>
    <s v="N"/>
    <m/>
    <m/>
    <m/>
    <m/>
    <m/>
    <m/>
    <m/>
    <m/>
    <m/>
    <n v="0"/>
    <m/>
  </r>
  <r>
    <x v="1"/>
    <x v="4"/>
    <x v="185"/>
    <x v="121"/>
    <n v="149"/>
    <x v="6"/>
    <x v="5"/>
    <n v="166"/>
    <n v="30"/>
    <m/>
    <x v="3"/>
    <m/>
    <m/>
    <m/>
    <m/>
    <m/>
    <s v="N"/>
    <m/>
    <m/>
    <m/>
    <m/>
    <m/>
    <m/>
    <m/>
    <m/>
    <m/>
    <n v="0"/>
    <m/>
  </r>
  <r>
    <x v="1"/>
    <x v="4"/>
    <x v="185"/>
    <x v="121"/>
    <n v="149"/>
    <x v="9"/>
    <x v="5"/>
    <n v="154"/>
    <n v="24"/>
    <m/>
    <x v="3"/>
    <m/>
    <m/>
    <m/>
    <m/>
    <m/>
    <s v="N"/>
    <m/>
    <m/>
    <m/>
    <m/>
    <m/>
    <m/>
    <m/>
    <m/>
    <m/>
    <n v="0"/>
    <m/>
  </r>
  <r>
    <x v="1"/>
    <x v="4"/>
    <x v="185"/>
    <x v="121"/>
    <n v="149"/>
    <x v="6"/>
    <x v="5"/>
    <n v="160"/>
    <n v="30"/>
    <m/>
    <x v="3"/>
    <m/>
    <m/>
    <m/>
    <m/>
    <m/>
    <s v="N"/>
    <m/>
    <m/>
    <m/>
    <m/>
    <m/>
    <m/>
    <m/>
    <m/>
    <m/>
    <n v="0"/>
    <m/>
  </r>
  <r>
    <x v="1"/>
    <x v="4"/>
    <x v="185"/>
    <x v="121"/>
    <n v="149"/>
    <x v="9"/>
    <x v="5"/>
    <n v="152"/>
    <n v="26"/>
    <m/>
    <x v="3"/>
    <m/>
    <m/>
    <m/>
    <m/>
    <m/>
    <s v="N"/>
    <m/>
    <m/>
    <m/>
    <m/>
    <m/>
    <m/>
    <m/>
    <m/>
    <m/>
    <n v="0"/>
    <m/>
  </r>
  <r>
    <x v="1"/>
    <x v="4"/>
    <x v="185"/>
    <x v="121"/>
    <n v="149"/>
    <x v="9"/>
    <x v="5"/>
    <n v="158"/>
    <n v="28"/>
    <m/>
    <x v="3"/>
    <m/>
    <m/>
    <m/>
    <m/>
    <m/>
    <s v="N"/>
    <m/>
    <m/>
    <m/>
    <m/>
    <m/>
    <m/>
    <m/>
    <m/>
    <m/>
    <n v="0"/>
    <m/>
  </r>
  <r>
    <x v="1"/>
    <x v="4"/>
    <x v="185"/>
    <x v="121"/>
    <n v="149"/>
    <x v="9"/>
    <x v="5"/>
    <n v="148"/>
    <n v="25"/>
    <m/>
    <x v="3"/>
    <m/>
    <m/>
    <m/>
    <m/>
    <m/>
    <s v="N"/>
    <m/>
    <m/>
    <m/>
    <m/>
    <m/>
    <m/>
    <m/>
    <m/>
    <m/>
    <n v="0"/>
    <m/>
  </r>
  <r>
    <x v="1"/>
    <x v="4"/>
    <x v="185"/>
    <x v="121"/>
    <n v="149"/>
    <x v="9"/>
    <x v="5"/>
    <n v="140"/>
    <n v="22"/>
    <m/>
    <x v="3"/>
    <m/>
    <m/>
    <m/>
    <m/>
    <m/>
    <s v="N"/>
    <m/>
    <m/>
    <m/>
    <m/>
    <m/>
    <m/>
    <m/>
    <m/>
    <m/>
    <n v="0"/>
    <m/>
  </r>
  <r>
    <x v="1"/>
    <x v="4"/>
    <x v="185"/>
    <x v="121"/>
    <n v="149"/>
    <x v="6"/>
    <x v="5"/>
    <n v="144"/>
    <n v="28"/>
    <m/>
    <x v="3"/>
    <m/>
    <m/>
    <m/>
    <m/>
    <m/>
    <s v="N"/>
    <m/>
    <m/>
    <m/>
    <m/>
    <m/>
    <m/>
    <m/>
    <m/>
    <m/>
    <n v="0"/>
    <m/>
  </r>
  <r>
    <x v="1"/>
    <x v="4"/>
    <x v="186"/>
    <x v="122"/>
    <n v="132"/>
    <x v="6"/>
    <x v="5"/>
    <n v="137"/>
    <n v="28"/>
    <m/>
    <x v="3"/>
    <m/>
    <m/>
    <m/>
    <m/>
    <m/>
    <s v="N"/>
    <m/>
    <m/>
    <m/>
    <m/>
    <m/>
    <m/>
    <m/>
    <m/>
    <m/>
    <m/>
    <m/>
  </r>
  <r>
    <x v="1"/>
    <x v="4"/>
    <x v="186"/>
    <x v="122"/>
    <n v="132"/>
    <x v="6"/>
    <x v="5"/>
    <n v="157"/>
    <n v="32"/>
    <m/>
    <x v="3"/>
    <m/>
    <m/>
    <m/>
    <m/>
    <m/>
    <s v="N"/>
    <m/>
    <m/>
    <m/>
    <m/>
    <m/>
    <m/>
    <m/>
    <m/>
    <m/>
    <m/>
    <m/>
  </r>
  <r>
    <x v="1"/>
    <x v="4"/>
    <x v="186"/>
    <x v="122"/>
    <n v="132"/>
    <x v="9"/>
    <x v="5"/>
    <n v="158"/>
    <n v="27"/>
    <m/>
    <x v="3"/>
    <m/>
    <m/>
    <m/>
    <m/>
    <m/>
    <s v="N"/>
    <m/>
    <m/>
    <m/>
    <m/>
    <m/>
    <m/>
    <m/>
    <m/>
    <m/>
    <m/>
    <m/>
  </r>
  <r>
    <x v="1"/>
    <x v="4"/>
    <x v="186"/>
    <x v="122"/>
    <n v="132"/>
    <x v="9"/>
    <x v="5"/>
    <n v="150"/>
    <n v="25"/>
    <m/>
    <x v="3"/>
    <m/>
    <m/>
    <m/>
    <m/>
    <m/>
    <s v="N"/>
    <m/>
    <m/>
    <m/>
    <m/>
    <m/>
    <m/>
    <m/>
    <m/>
    <m/>
    <m/>
    <m/>
  </r>
  <r>
    <x v="1"/>
    <x v="4"/>
    <x v="186"/>
    <x v="122"/>
    <n v="132"/>
    <x v="9"/>
    <x v="5"/>
    <n v="157"/>
    <n v="27"/>
    <m/>
    <x v="3"/>
    <m/>
    <m/>
    <m/>
    <m/>
    <m/>
    <s v="N"/>
    <m/>
    <m/>
    <m/>
    <m/>
    <m/>
    <m/>
    <m/>
    <m/>
    <m/>
    <m/>
    <m/>
  </r>
  <r>
    <x v="1"/>
    <x v="4"/>
    <x v="186"/>
    <x v="122"/>
    <n v="132"/>
    <x v="9"/>
    <x v="5"/>
    <n v="152"/>
    <n v="28"/>
    <m/>
    <x v="3"/>
    <m/>
    <m/>
    <m/>
    <m/>
    <m/>
    <s v="N"/>
    <m/>
    <m/>
    <m/>
    <m/>
    <m/>
    <m/>
    <m/>
    <m/>
    <m/>
    <m/>
    <m/>
  </r>
  <r>
    <x v="1"/>
    <x v="4"/>
    <x v="186"/>
    <x v="122"/>
    <n v="132"/>
    <x v="9"/>
    <x v="5"/>
    <n v="154"/>
    <n v="26"/>
    <m/>
    <x v="3"/>
    <m/>
    <m/>
    <m/>
    <m/>
    <m/>
    <s v="N"/>
    <m/>
    <m/>
    <m/>
    <m/>
    <m/>
    <m/>
    <m/>
    <m/>
    <m/>
    <m/>
    <m/>
  </r>
  <r>
    <x v="1"/>
    <x v="4"/>
    <x v="186"/>
    <x v="122"/>
    <n v="132"/>
    <x v="9"/>
    <x v="5"/>
    <n v="172"/>
    <n v="31"/>
    <m/>
    <x v="3"/>
    <m/>
    <m/>
    <m/>
    <m/>
    <m/>
    <s v="N"/>
    <m/>
    <m/>
    <m/>
    <m/>
    <m/>
    <m/>
    <m/>
    <m/>
    <m/>
    <m/>
    <m/>
  </r>
  <r>
    <x v="1"/>
    <x v="4"/>
    <x v="186"/>
    <x v="122"/>
    <n v="132"/>
    <x v="9"/>
    <x v="5"/>
    <n v="156"/>
    <n v="26"/>
    <m/>
    <x v="3"/>
    <m/>
    <m/>
    <m/>
    <m/>
    <m/>
    <s v="N"/>
    <m/>
    <m/>
    <m/>
    <m/>
    <m/>
    <m/>
    <m/>
    <m/>
    <m/>
    <m/>
    <m/>
  </r>
  <r>
    <x v="1"/>
    <x v="4"/>
    <x v="186"/>
    <x v="122"/>
    <n v="132"/>
    <x v="9"/>
    <x v="5"/>
    <n v="156"/>
    <n v="29"/>
    <m/>
    <x v="3"/>
    <m/>
    <m/>
    <m/>
    <m/>
    <m/>
    <s v="N"/>
    <m/>
    <m/>
    <m/>
    <m/>
    <m/>
    <m/>
    <m/>
    <m/>
    <m/>
    <m/>
    <m/>
  </r>
  <r>
    <x v="1"/>
    <x v="4"/>
    <x v="186"/>
    <x v="122"/>
    <n v="132"/>
    <x v="9"/>
    <x v="5"/>
    <n v="188"/>
    <n v="24"/>
    <m/>
    <x v="3"/>
    <m/>
    <m/>
    <m/>
    <m/>
    <m/>
    <s v="N"/>
    <m/>
    <m/>
    <m/>
    <m/>
    <m/>
    <m/>
    <m/>
    <m/>
    <m/>
    <m/>
    <m/>
  </r>
  <r>
    <x v="1"/>
    <x v="4"/>
    <x v="186"/>
    <x v="122"/>
    <n v="132"/>
    <x v="9"/>
    <x v="5"/>
    <n v="160"/>
    <n v="29"/>
    <m/>
    <x v="3"/>
    <m/>
    <m/>
    <m/>
    <m/>
    <m/>
    <s v="N"/>
    <m/>
    <m/>
    <m/>
    <m/>
    <m/>
    <m/>
    <m/>
    <m/>
    <m/>
    <m/>
    <m/>
  </r>
  <r>
    <x v="1"/>
    <x v="4"/>
    <x v="186"/>
    <x v="122"/>
    <n v="132"/>
    <x v="9"/>
    <x v="5"/>
    <n v="154"/>
    <n v="26"/>
    <m/>
    <x v="3"/>
    <m/>
    <m/>
    <m/>
    <m/>
    <m/>
    <s v="N"/>
    <m/>
    <m/>
    <m/>
    <m/>
    <m/>
    <m/>
    <m/>
    <m/>
    <m/>
    <m/>
    <m/>
  </r>
  <r>
    <x v="1"/>
    <x v="4"/>
    <x v="186"/>
    <x v="122"/>
    <n v="132"/>
    <x v="1"/>
    <x v="1"/>
    <n v="150"/>
    <n v="32"/>
    <m/>
    <x v="0"/>
    <m/>
    <m/>
    <m/>
    <m/>
    <m/>
    <s v="N"/>
    <m/>
    <m/>
    <m/>
    <m/>
    <m/>
    <m/>
    <m/>
    <m/>
    <m/>
    <m/>
    <m/>
  </r>
  <r>
    <x v="1"/>
    <x v="4"/>
    <x v="186"/>
    <x v="122"/>
    <n v="132"/>
    <x v="1"/>
    <x v="1"/>
    <n v="138"/>
    <n v="28"/>
    <m/>
    <x v="0"/>
    <m/>
    <m/>
    <m/>
    <m/>
    <m/>
    <s v="N"/>
    <m/>
    <m/>
    <m/>
    <m/>
    <m/>
    <m/>
    <m/>
    <m/>
    <m/>
    <m/>
    <m/>
  </r>
  <r>
    <x v="1"/>
    <x v="4"/>
    <x v="186"/>
    <x v="122"/>
    <n v="132"/>
    <x v="1"/>
    <x v="1"/>
    <n v="141"/>
    <n v="28"/>
    <m/>
    <x v="0"/>
    <m/>
    <m/>
    <m/>
    <m/>
    <m/>
    <s v="N"/>
    <m/>
    <m/>
    <m/>
    <m/>
    <m/>
    <m/>
    <m/>
    <m/>
    <m/>
    <m/>
    <m/>
  </r>
  <r>
    <x v="1"/>
    <x v="4"/>
    <x v="186"/>
    <x v="122"/>
    <n v="132"/>
    <x v="1"/>
    <x v="1"/>
    <n v="141"/>
    <n v="30"/>
    <m/>
    <x v="0"/>
    <m/>
    <m/>
    <m/>
    <m/>
    <m/>
    <s v="N"/>
    <m/>
    <m/>
    <m/>
    <m/>
    <m/>
    <m/>
    <m/>
    <m/>
    <m/>
    <m/>
    <m/>
  </r>
  <r>
    <x v="1"/>
    <x v="4"/>
    <x v="186"/>
    <x v="122"/>
    <n v="132"/>
    <x v="2"/>
    <x v="1"/>
    <n v="121"/>
    <n v="25"/>
    <m/>
    <x v="0"/>
    <m/>
    <m/>
    <m/>
    <m/>
    <s v="SJ24-PRS079"/>
    <s v="N"/>
    <m/>
    <m/>
    <m/>
    <m/>
    <m/>
    <m/>
    <m/>
    <m/>
    <m/>
    <m/>
    <m/>
  </r>
  <r>
    <x v="1"/>
    <x v="4"/>
    <x v="186"/>
    <x v="122"/>
    <n v="132"/>
    <x v="1"/>
    <x v="1"/>
    <n v="153"/>
    <n v="24"/>
    <m/>
    <x v="0"/>
    <m/>
    <m/>
    <m/>
    <m/>
    <m/>
    <s v="N"/>
    <m/>
    <m/>
    <m/>
    <m/>
    <m/>
    <m/>
    <m/>
    <m/>
    <m/>
    <m/>
    <m/>
  </r>
  <r>
    <x v="1"/>
    <x v="4"/>
    <x v="186"/>
    <x v="122"/>
    <n v="132"/>
    <x v="2"/>
    <x v="1"/>
    <n v="129"/>
    <n v="27"/>
    <m/>
    <x v="0"/>
    <m/>
    <m/>
    <m/>
    <m/>
    <s v="SJ24-PRS078"/>
    <s v="N"/>
    <m/>
    <m/>
    <m/>
    <m/>
    <m/>
    <m/>
    <m/>
    <m/>
    <m/>
    <m/>
    <m/>
  </r>
  <r>
    <x v="1"/>
    <x v="4"/>
    <x v="186"/>
    <x v="122"/>
    <n v="132"/>
    <x v="2"/>
    <x v="1"/>
    <n v="144"/>
    <n v="29"/>
    <m/>
    <x v="0"/>
    <m/>
    <m/>
    <s v="SJ24-PRS077"/>
    <m/>
    <s v="SJ24-PRS077"/>
    <s v="Y"/>
    <m/>
    <m/>
    <m/>
    <m/>
    <m/>
    <m/>
    <m/>
    <m/>
    <m/>
    <m/>
    <m/>
  </r>
  <r>
    <x v="1"/>
    <x v="4"/>
    <x v="186"/>
    <x v="122"/>
    <n v="132"/>
    <x v="1"/>
    <x v="1"/>
    <n v="141"/>
    <n v="28"/>
    <m/>
    <x v="0"/>
    <m/>
    <m/>
    <m/>
    <m/>
    <m/>
    <s v="N"/>
    <m/>
    <m/>
    <m/>
    <m/>
    <m/>
    <m/>
    <m/>
    <m/>
    <m/>
    <m/>
    <m/>
  </r>
  <r>
    <x v="1"/>
    <x v="4"/>
    <x v="186"/>
    <x v="122"/>
    <n v="132"/>
    <x v="2"/>
    <x v="1"/>
    <n v="155"/>
    <n v="34"/>
    <m/>
    <x v="0"/>
    <m/>
    <m/>
    <m/>
    <m/>
    <s v="SJ24-PRS076"/>
    <s v="N"/>
    <m/>
    <m/>
    <m/>
    <m/>
    <m/>
    <m/>
    <m/>
    <m/>
    <m/>
    <m/>
    <m/>
  </r>
  <r>
    <x v="1"/>
    <x v="4"/>
    <x v="186"/>
    <x v="122"/>
    <n v="132"/>
    <x v="1"/>
    <x v="1"/>
    <n v="138"/>
    <n v="29"/>
    <m/>
    <x v="0"/>
    <m/>
    <m/>
    <m/>
    <m/>
    <m/>
    <s v="N"/>
    <m/>
    <m/>
    <m/>
    <m/>
    <m/>
    <m/>
    <m/>
    <m/>
    <m/>
    <m/>
    <m/>
  </r>
  <r>
    <x v="1"/>
    <x v="4"/>
    <x v="186"/>
    <x v="122"/>
    <n v="132"/>
    <x v="2"/>
    <x v="1"/>
    <n v="145"/>
    <n v="29"/>
    <m/>
    <x v="0"/>
    <m/>
    <m/>
    <m/>
    <m/>
    <s v="SJ24-PRS075"/>
    <s v="N"/>
    <m/>
    <m/>
    <m/>
    <m/>
    <m/>
    <m/>
    <m/>
    <m/>
    <m/>
    <m/>
    <m/>
  </r>
  <r>
    <x v="1"/>
    <x v="4"/>
    <x v="186"/>
    <x v="122"/>
    <n v="132"/>
    <x v="0"/>
    <x v="1"/>
    <n v="60"/>
    <n v="11"/>
    <m/>
    <x v="0"/>
    <m/>
    <m/>
    <m/>
    <m/>
    <m/>
    <s v="N"/>
    <m/>
    <m/>
    <m/>
    <m/>
    <m/>
    <m/>
    <m/>
    <m/>
    <m/>
    <m/>
    <m/>
  </r>
  <r>
    <x v="1"/>
    <x v="4"/>
    <x v="186"/>
    <x v="122"/>
    <n v="132"/>
    <x v="0"/>
    <x v="1"/>
    <n v="62"/>
    <n v="11"/>
    <m/>
    <x v="0"/>
    <m/>
    <m/>
    <m/>
    <m/>
    <m/>
    <s v="N"/>
    <m/>
    <m/>
    <m/>
    <m/>
    <m/>
    <m/>
    <m/>
    <m/>
    <m/>
    <m/>
    <m/>
  </r>
  <r>
    <x v="1"/>
    <x v="4"/>
    <x v="186"/>
    <x v="122"/>
    <n v="132"/>
    <x v="0"/>
    <x v="1"/>
    <n v="61"/>
    <n v="11"/>
    <m/>
    <x v="0"/>
    <m/>
    <m/>
    <m/>
    <m/>
    <m/>
    <s v="N"/>
    <m/>
    <m/>
    <m/>
    <m/>
    <m/>
    <m/>
    <m/>
    <m/>
    <m/>
    <m/>
    <m/>
  </r>
  <r>
    <x v="1"/>
    <x v="4"/>
    <x v="186"/>
    <x v="122"/>
    <n v="132"/>
    <x v="0"/>
    <x v="1"/>
    <n v="61"/>
    <n v="11"/>
    <m/>
    <x v="0"/>
    <m/>
    <m/>
    <m/>
    <m/>
    <m/>
    <s v="N"/>
    <m/>
    <m/>
    <m/>
    <m/>
    <m/>
    <m/>
    <m/>
    <m/>
    <m/>
    <m/>
    <m/>
  </r>
  <r>
    <x v="1"/>
    <x v="4"/>
    <x v="186"/>
    <x v="122"/>
    <n v="132"/>
    <x v="0"/>
    <x v="1"/>
    <n v="69"/>
    <n v="12"/>
    <m/>
    <x v="0"/>
    <m/>
    <m/>
    <m/>
    <m/>
    <m/>
    <s v="N"/>
    <m/>
    <m/>
    <m/>
    <m/>
    <m/>
    <m/>
    <m/>
    <m/>
    <m/>
    <m/>
    <m/>
  </r>
  <r>
    <x v="1"/>
    <x v="4"/>
    <x v="186"/>
    <x v="122"/>
    <n v="132"/>
    <x v="0"/>
    <x v="1"/>
    <n v="66"/>
    <n v="11"/>
    <m/>
    <x v="0"/>
    <m/>
    <m/>
    <m/>
    <m/>
    <m/>
    <s v="N"/>
    <m/>
    <m/>
    <m/>
    <m/>
    <m/>
    <m/>
    <m/>
    <m/>
    <m/>
    <m/>
    <m/>
  </r>
  <r>
    <x v="1"/>
    <x v="4"/>
    <x v="186"/>
    <x v="122"/>
    <n v="132"/>
    <x v="0"/>
    <x v="1"/>
    <n v="66"/>
    <n v="11"/>
    <m/>
    <x v="0"/>
    <m/>
    <m/>
    <m/>
    <m/>
    <m/>
    <s v="N"/>
    <m/>
    <m/>
    <m/>
    <m/>
    <m/>
    <m/>
    <m/>
    <m/>
    <m/>
    <m/>
    <m/>
  </r>
  <r>
    <x v="1"/>
    <x v="4"/>
    <x v="186"/>
    <x v="122"/>
    <n v="132"/>
    <x v="0"/>
    <x v="1"/>
    <n v="69"/>
    <n v="11"/>
    <m/>
    <x v="0"/>
    <m/>
    <m/>
    <m/>
    <m/>
    <m/>
    <s v="N"/>
    <m/>
    <m/>
    <m/>
    <m/>
    <m/>
    <m/>
    <m/>
    <m/>
    <m/>
    <m/>
    <m/>
  </r>
  <r>
    <x v="1"/>
    <x v="4"/>
    <x v="186"/>
    <x v="122"/>
    <n v="132"/>
    <x v="0"/>
    <x v="1"/>
    <n v="80"/>
    <n v="17"/>
    <m/>
    <x v="0"/>
    <m/>
    <m/>
    <m/>
    <m/>
    <m/>
    <s v="N"/>
    <m/>
    <m/>
    <m/>
    <m/>
    <m/>
    <m/>
    <m/>
    <m/>
    <m/>
    <m/>
    <m/>
  </r>
  <r>
    <x v="1"/>
    <x v="4"/>
    <x v="186"/>
    <x v="122"/>
    <n v="132"/>
    <x v="0"/>
    <x v="1"/>
    <n v="66"/>
    <n v="12"/>
    <m/>
    <x v="0"/>
    <m/>
    <m/>
    <m/>
    <m/>
    <m/>
    <s v="N"/>
    <m/>
    <m/>
    <m/>
    <m/>
    <m/>
    <m/>
    <m/>
    <m/>
    <m/>
    <m/>
    <m/>
  </r>
  <r>
    <x v="1"/>
    <x v="4"/>
    <x v="186"/>
    <x v="122"/>
    <n v="132"/>
    <x v="0"/>
    <x v="1"/>
    <n v="64"/>
    <n v="11"/>
    <m/>
    <x v="0"/>
    <m/>
    <m/>
    <m/>
    <m/>
    <m/>
    <s v="N"/>
    <m/>
    <m/>
    <m/>
    <m/>
    <m/>
    <m/>
    <m/>
    <m/>
    <m/>
    <m/>
    <m/>
  </r>
  <r>
    <x v="1"/>
    <x v="4"/>
    <x v="186"/>
    <x v="122"/>
    <n v="132"/>
    <x v="0"/>
    <x v="1"/>
    <n v="70"/>
    <n v="12"/>
    <m/>
    <x v="0"/>
    <m/>
    <m/>
    <m/>
    <m/>
    <m/>
    <s v="Y"/>
    <m/>
    <m/>
    <m/>
    <m/>
    <m/>
    <m/>
    <m/>
    <m/>
    <m/>
    <m/>
    <m/>
  </r>
  <r>
    <x v="1"/>
    <x v="4"/>
    <x v="186"/>
    <x v="122"/>
    <n v="132"/>
    <x v="0"/>
    <x v="1"/>
    <n v="87"/>
    <n v="15"/>
    <m/>
    <x v="0"/>
    <m/>
    <m/>
    <m/>
    <m/>
    <m/>
    <s v="N"/>
    <m/>
    <m/>
    <m/>
    <m/>
    <m/>
    <m/>
    <m/>
    <m/>
    <m/>
    <m/>
    <m/>
  </r>
  <r>
    <x v="1"/>
    <x v="4"/>
    <x v="186"/>
    <x v="122"/>
    <n v="132"/>
    <x v="0"/>
    <x v="1"/>
    <n v="72"/>
    <n v="13"/>
    <m/>
    <x v="0"/>
    <m/>
    <m/>
    <m/>
    <m/>
    <m/>
    <s v="N"/>
    <m/>
    <m/>
    <m/>
    <m/>
    <m/>
    <m/>
    <m/>
    <m/>
    <m/>
    <m/>
    <m/>
  </r>
  <r>
    <x v="1"/>
    <x v="4"/>
    <x v="186"/>
    <x v="122"/>
    <n v="132"/>
    <x v="0"/>
    <x v="1"/>
    <n v="56"/>
    <n v="9"/>
    <m/>
    <x v="0"/>
    <m/>
    <m/>
    <m/>
    <m/>
    <m/>
    <s v="N"/>
    <m/>
    <m/>
    <m/>
    <m/>
    <m/>
    <m/>
    <m/>
    <m/>
    <m/>
    <m/>
    <m/>
  </r>
  <r>
    <x v="1"/>
    <x v="4"/>
    <x v="186"/>
    <x v="122"/>
    <n v="132"/>
    <x v="0"/>
    <x v="1"/>
    <n v="74"/>
    <n v="12"/>
    <m/>
    <x v="0"/>
    <m/>
    <m/>
    <m/>
    <m/>
    <m/>
    <s v="N"/>
    <m/>
    <m/>
    <m/>
    <m/>
    <m/>
    <m/>
    <m/>
    <m/>
    <m/>
    <m/>
    <m/>
  </r>
  <r>
    <x v="1"/>
    <x v="4"/>
    <x v="186"/>
    <x v="122"/>
    <n v="132"/>
    <x v="0"/>
    <x v="1"/>
    <n v="69"/>
    <n v="12"/>
    <m/>
    <x v="0"/>
    <m/>
    <m/>
    <m/>
    <m/>
    <m/>
    <s v="N"/>
    <m/>
    <m/>
    <m/>
    <m/>
    <m/>
    <m/>
    <m/>
    <m/>
    <m/>
    <m/>
    <m/>
  </r>
  <r>
    <x v="1"/>
    <x v="4"/>
    <x v="186"/>
    <x v="122"/>
    <n v="132"/>
    <x v="2"/>
    <x v="1"/>
    <n v="135"/>
    <n v="29"/>
    <m/>
    <x v="0"/>
    <m/>
    <m/>
    <m/>
    <m/>
    <s v="SJ24-PRS074"/>
    <s v="N"/>
    <m/>
    <m/>
    <m/>
    <m/>
    <m/>
    <m/>
    <m/>
    <m/>
    <m/>
    <m/>
    <m/>
  </r>
  <r>
    <x v="1"/>
    <x v="4"/>
    <x v="186"/>
    <x v="122"/>
    <n v="132"/>
    <x v="2"/>
    <x v="1"/>
    <n v="124"/>
    <n v="26"/>
    <m/>
    <x v="0"/>
    <m/>
    <m/>
    <m/>
    <m/>
    <s v="SJ24-PRS073"/>
    <s v="N"/>
    <m/>
    <m/>
    <m/>
    <m/>
    <m/>
    <m/>
    <m/>
    <m/>
    <m/>
    <m/>
    <m/>
  </r>
  <r>
    <x v="1"/>
    <x v="4"/>
    <x v="186"/>
    <x v="122"/>
    <n v="132"/>
    <x v="0"/>
    <x v="1"/>
    <n v="79"/>
    <n v="13"/>
    <m/>
    <x v="0"/>
    <m/>
    <m/>
    <m/>
    <m/>
    <m/>
    <s v="N"/>
    <m/>
    <m/>
    <m/>
    <m/>
    <m/>
    <m/>
    <m/>
    <m/>
    <m/>
    <m/>
    <m/>
  </r>
  <r>
    <x v="1"/>
    <x v="4"/>
    <x v="186"/>
    <x v="122"/>
    <n v="132"/>
    <x v="2"/>
    <x v="1"/>
    <n v="131"/>
    <n v="26"/>
    <m/>
    <x v="0"/>
    <m/>
    <m/>
    <s v="SJ24-PRS072"/>
    <m/>
    <s v="SJ24-PRS072"/>
    <s v="Y"/>
    <m/>
    <m/>
    <m/>
    <m/>
    <m/>
    <m/>
    <m/>
    <m/>
    <m/>
    <m/>
    <m/>
  </r>
  <r>
    <x v="1"/>
    <x v="4"/>
    <x v="186"/>
    <x v="122"/>
    <n v="132"/>
    <x v="0"/>
    <x v="1"/>
    <n v="63"/>
    <n v="11"/>
    <m/>
    <x v="0"/>
    <m/>
    <m/>
    <m/>
    <m/>
    <m/>
    <s v="N"/>
    <m/>
    <m/>
    <m/>
    <m/>
    <m/>
    <m/>
    <m/>
    <m/>
    <m/>
    <m/>
    <m/>
  </r>
  <r>
    <x v="1"/>
    <x v="4"/>
    <x v="186"/>
    <x v="122"/>
    <n v="132"/>
    <x v="0"/>
    <x v="1"/>
    <n v="65"/>
    <n v="11"/>
    <m/>
    <x v="0"/>
    <m/>
    <m/>
    <m/>
    <m/>
    <m/>
    <s v="N"/>
    <m/>
    <m/>
    <m/>
    <m/>
    <m/>
    <m/>
    <m/>
    <m/>
    <m/>
    <m/>
    <m/>
  </r>
  <r>
    <x v="1"/>
    <x v="4"/>
    <x v="186"/>
    <x v="122"/>
    <n v="132"/>
    <x v="0"/>
    <x v="1"/>
    <n v="68"/>
    <n v="11"/>
    <m/>
    <x v="0"/>
    <m/>
    <m/>
    <m/>
    <m/>
    <m/>
    <s v="N"/>
    <m/>
    <m/>
    <m/>
    <m/>
    <m/>
    <m/>
    <m/>
    <m/>
    <m/>
    <m/>
    <m/>
  </r>
  <r>
    <x v="1"/>
    <x v="4"/>
    <x v="186"/>
    <x v="122"/>
    <n v="132"/>
    <x v="2"/>
    <x v="1"/>
    <n v="106"/>
    <n v="20"/>
    <m/>
    <x v="0"/>
    <m/>
    <m/>
    <m/>
    <m/>
    <s v="SJ24-PRS071"/>
    <s v="N"/>
    <m/>
    <m/>
    <m/>
    <m/>
    <m/>
    <m/>
    <m/>
    <m/>
    <m/>
    <m/>
    <m/>
  </r>
  <r>
    <x v="1"/>
    <x v="4"/>
    <x v="186"/>
    <x v="122"/>
    <n v="132"/>
    <x v="0"/>
    <x v="1"/>
    <n v="71"/>
    <n v="11"/>
    <m/>
    <x v="0"/>
    <m/>
    <m/>
    <m/>
    <m/>
    <m/>
    <s v="N"/>
    <m/>
    <m/>
    <m/>
    <m/>
    <m/>
    <m/>
    <m/>
    <m/>
    <m/>
    <m/>
    <m/>
  </r>
  <r>
    <x v="1"/>
    <x v="4"/>
    <x v="186"/>
    <x v="122"/>
    <n v="132"/>
    <x v="0"/>
    <x v="1"/>
    <n v="66"/>
    <n v="11"/>
    <m/>
    <x v="0"/>
    <m/>
    <m/>
    <m/>
    <m/>
    <m/>
    <s v="N"/>
    <m/>
    <m/>
    <m/>
    <m/>
    <m/>
    <m/>
    <m/>
    <m/>
    <m/>
    <m/>
    <m/>
  </r>
  <r>
    <x v="1"/>
    <x v="4"/>
    <x v="186"/>
    <x v="122"/>
    <n v="132"/>
    <x v="0"/>
    <x v="1"/>
    <n v="71"/>
    <n v="11"/>
    <m/>
    <x v="0"/>
    <m/>
    <m/>
    <m/>
    <m/>
    <m/>
    <s v="N"/>
    <m/>
    <m/>
    <m/>
    <m/>
    <m/>
    <m/>
    <m/>
    <m/>
    <m/>
    <m/>
    <m/>
  </r>
  <r>
    <x v="1"/>
    <x v="4"/>
    <x v="186"/>
    <x v="122"/>
    <n v="132"/>
    <x v="0"/>
    <x v="1"/>
    <n v="73"/>
    <n v="12"/>
    <m/>
    <x v="0"/>
    <m/>
    <m/>
    <m/>
    <m/>
    <m/>
    <s v="N"/>
    <m/>
    <m/>
    <m/>
    <m/>
    <m/>
    <m/>
    <m/>
    <m/>
    <m/>
    <m/>
    <m/>
  </r>
  <r>
    <x v="1"/>
    <x v="4"/>
    <x v="186"/>
    <x v="122"/>
    <n v="132"/>
    <x v="0"/>
    <x v="1"/>
    <n v="64"/>
    <n v="11"/>
    <m/>
    <x v="0"/>
    <m/>
    <m/>
    <m/>
    <m/>
    <m/>
    <s v="N"/>
    <m/>
    <m/>
    <m/>
    <m/>
    <m/>
    <m/>
    <m/>
    <m/>
    <m/>
    <m/>
    <m/>
  </r>
  <r>
    <x v="1"/>
    <x v="4"/>
    <x v="186"/>
    <x v="122"/>
    <n v="132"/>
    <x v="0"/>
    <x v="1"/>
    <n v="73"/>
    <n v="12"/>
    <m/>
    <x v="0"/>
    <m/>
    <m/>
    <m/>
    <m/>
    <m/>
    <s v="N"/>
    <m/>
    <m/>
    <m/>
    <m/>
    <m/>
    <m/>
    <m/>
    <m/>
    <m/>
    <m/>
    <m/>
  </r>
  <r>
    <x v="1"/>
    <x v="4"/>
    <x v="186"/>
    <x v="122"/>
    <n v="132"/>
    <x v="0"/>
    <x v="1"/>
    <n v="64"/>
    <n v="11"/>
    <m/>
    <x v="0"/>
    <m/>
    <m/>
    <m/>
    <m/>
    <m/>
    <s v="N"/>
    <m/>
    <m/>
    <m/>
    <m/>
    <m/>
    <m/>
    <m/>
    <m/>
    <m/>
    <m/>
    <m/>
  </r>
  <r>
    <x v="1"/>
    <x v="4"/>
    <x v="186"/>
    <x v="122"/>
    <n v="132"/>
    <x v="0"/>
    <x v="1"/>
    <n v="61"/>
    <n v="11"/>
    <m/>
    <x v="0"/>
    <m/>
    <m/>
    <m/>
    <m/>
    <m/>
    <s v="N"/>
    <m/>
    <m/>
    <m/>
    <m/>
    <m/>
    <m/>
    <m/>
    <m/>
    <m/>
    <m/>
    <m/>
  </r>
  <r>
    <x v="1"/>
    <x v="4"/>
    <x v="186"/>
    <x v="122"/>
    <n v="132"/>
    <x v="0"/>
    <x v="1"/>
    <n v="67"/>
    <n v="11"/>
    <m/>
    <x v="0"/>
    <m/>
    <m/>
    <m/>
    <m/>
    <m/>
    <s v="N"/>
    <m/>
    <m/>
    <m/>
    <m/>
    <m/>
    <m/>
    <m/>
    <m/>
    <m/>
    <m/>
    <m/>
  </r>
  <r>
    <x v="1"/>
    <x v="4"/>
    <x v="187"/>
    <x v="122"/>
    <n v="132"/>
    <x v="1"/>
    <x v="1"/>
    <n v="128"/>
    <n v="28"/>
    <m/>
    <x v="0"/>
    <m/>
    <m/>
    <m/>
    <m/>
    <m/>
    <s v="N"/>
    <m/>
    <m/>
    <m/>
    <m/>
    <m/>
    <m/>
    <m/>
    <m/>
    <m/>
    <m/>
    <m/>
  </r>
  <r>
    <x v="1"/>
    <x v="4"/>
    <x v="187"/>
    <x v="122"/>
    <n v="132"/>
    <x v="1"/>
    <x v="1"/>
    <n v="126"/>
    <n v="22"/>
    <m/>
    <x v="0"/>
    <m/>
    <m/>
    <m/>
    <m/>
    <m/>
    <s v="N"/>
    <m/>
    <m/>
    <m/>
    <m/>
    <m/>
    <m/>
    <m/>
    <m/>
    <m/>
    <m/>
    <m/>
  </r>
  <r>
    <x v="1"/>
    <x v="4"/>
    <x v="187"/>
    <x v="122"/>
    <n v="132"/>
    <x v="0"/>
    <x v="1"/>
    <n v="90"/>
    <n v="14"/>
    <m/>
    <x v="0"/>
    <m/>
    <m/>
    <m/>
    <m/>
    <m/>
    <s v="N"/>
    <m/>
    <m/>
    <m/>
    <m/>
    <m/>
    <m/>
    <m/>
    <m/>
    <m/>
    <m/>
    <m/>
  </r>
  <r>
    <x v="1"/>
    <x v="4"/>
    <x v="187"/>
    <x v="122"/>
    <n v="132"/>
    <x v="0"/>
    <x v="1"/>
    <n v="76"/>
    <n v="12"/>
    <m/>
    <x v="0"/>
    <m/>
    <m/>
    <m/>
    <m/>
    <m/>
    <s v="N"/>
    <m/>
    <m/>
    <m/>
    <m/>
    <m/>
    <m/>
    <m/>
    <m/>
    <m/>
    <m/>
    <m/>
  </r>
  <r>
    <x v="1"/>
    <x v="4"/>
    <x v="187"/>
    <x v="122"/>
    <n v="132"/>
    <x v="0"/>
    <x v="1"/>
    <n v="82"/>
    <n v="14"/>
    <m/>
    <x v="0"/>
    <m/>
    <m/>
    <m/>
    <m/>
    <m/>
    <s v="N"/>
    <m/>
    <m/>
    <m/>
    <m/>
    <m/>
    <m/>
    <m/>
    <m/>
    <m/>
    <m/>
    <m/>
  </r>
  <r>
    <x v="1"/>
    <x v="4"/>
    <x v="187"/>
    <x v="122"/>
    <n v="132"/>
    <x v="0"/>
    <x v="1"/>
    <n v="80"/>
    <n v="12"/>
    <m/>
    <x v="0"/>
    <m/>
    <m/>
    <m/>
    <m/>
    <m/>
    <s v="N"/>
    <m/>
    <m/>
    <m/>
    <m/>
    <m/>
    <m/>
    <m/>
    <m/>
    <m/>
    <m/>
    <m/>
  </r>
  <r>
    <x v="1"/>
    <x v="4"/>
    <x v="187"/>
    <x v="122"/>
    <n v="132"/>
    <x v="0"/>
    <x v="1"/>
    <n v="101"/>
    <n v="17"/>
    <m/>
    <x v="0"/>
    <m/>
    <m/>
    <m/>
    <m/>
    <m/>
    <s v="N"/>
    <m/>
    <m/>
    <m/>
    <m/>
    <m/>
    <m/>
    <m/>
    <m/>
    <m/>
    <m/>
    <m/>
  </r>
  <r>
    <x v="1"/>
    <x v="4"/>
    <x v="187"/>
    <x v="122"/>
    <n v="132"/>
    <x v="0"/>
    <x v="1"/>
    <n v="85"/>
    <n v="16"/>
    <m/>
    <x v="0"/>
    <m/>
    <m/>
    <m/>
    <m/>
    <m/>
    <s v="N"/>
    <m/>
    <m/>
    <m/>
    <m/>
    <m/>
    <m/>
    <m/>
    <m/>
    <m/>
    <m/>
    <m/>
  </r>
  <r>
    <x v="1"/>
    <x v="4"/>
    <x v="187"/>
    <x v="122"/>
    <n v="132"/>
    <x v="0"/>
    <x v="1"/>
    <n v="83"/>
    <n v="15"/>
    <m/>
    <x v="0"/>
    <m/>
    <m/>
    <m/>
    <m/>
    <m/>
    <s v="N"/>
    <m/>
    <m/>
    <m/>
    <m/>
    <m/>
    <m/>
    <m/>
    <m/>
    <m/>
    <m/>
    <m/>
  </r>
  <r>
    <x v="1"/>
    <x v="4"/>
    <x v="187"/>
    <x v="122"/>
    <n v="132"/>
    <x v="0"/>
    <x v="1"/>
    <n v="74"/>
    <n v="12"/>
    <m/>
    <x v="0"/>
    <m/>
    <m/>
    <m/>
    <m/>
    <m/>
    <s v="N"/>
    <m/>
    <m/>
    <m/>
    <m/>
    <m/>
    <m/>
    <m/>
    <m/>
    <m/>
    <m/>
    <m/>
  </r>
  <r>
    <x v="1"/>
    <x v="4"/>
    <x v="187"/>
    <x v="122"/>
    <n v="132"/>
    <x v="0"/>
    <x v="1"/>
    <n v="90"/>
    <n v="16"/>
    <m/>
    <x v="0"/>
    <m/>
    <m/>
    <m/>
    <m/>
    <m/>
    <s v="N"/>
    <m/>
    <m/>
    <m/>
    <m/>
    <m/>
    <m/>
    <m/>
    <m/>
    <m/>
    <m/>
    <m/>
  </r>
  <r>
    <x v="1"/>
    <x v="4"/>
    <x v="187"/>
    <x v="122"/>
    <n v="132"/>
    <x v="0"/>
    <x v="1"/>
    <n v="70"/>
    <n v="12"/>
    <m/>
    <x v="0"/>
    <m/>
    <m/>
    <m/>
    <m/>
    <m/>
    <s v="N"/>
    <m/>
    <m/>
    <m/>
    <m/>
    <m/>
    <m/>
    <m/>
    <m/>
    <m/>
    <m/>
    <m/>
  </r>
  <r>
    <x v="1"/>
    <x v="4"/>
    <x v="187"/>
    <x v="122"/>
    <n v="132"/>
    <x v="0"/>
    <x v="1"/>
    <n v="74"/>
    <n v="14"/>
    <m/>
    <x v="0"/>
    <m/>
    <m/>
    <m/>
    <m/>
    <m/>
    <s v="N"/>
    <m/>
    <m/>
    <m/>
    <m/>
    <m/>
    <m/>
    <m/>
    <m/>
    <m/>
    <m/>
    <m/>
  </r>
  <r>
    <x v="1"/>
    <x v="4"/>
    <x v="188"/>
    <x v="122"/>
    <n v="132"/>
    <x v="2"/>
    <x v="1"/>
    <n v="131"/>
    <n v="26"/>
    <m/>
    <x v="0"/>
    <m/>
    <m/>
    <s v="SJ24-PRS070"/>
    <m/>
    <s v="SJ24-PRS070"/>
    <s v="Y"/>
    <m/>
    <m/>
    <m/>
    <m/>
    <m/>
    <m/>
    <m/>
    <m/>
    <m/>
    <m/>
    <m/>
  </r>
  <r>
    <x v="1"/>
    <x v="4"/>
    <x v="188"/>
    <x v="122"/>
    <n v="132"/>
    <x v="2"/>
    <x v="1"/>
    <n v="115"/>
    <n v="22"/>
    <m/>
    <x v="0"/>
    <m/>
    <m/>
    <m/>
    <m/>
    <s v="SJ24-PRS069"/>
    <s v="N"/>
    <m/>
    <m/>
    <m/>
    <m/>
    <m/>
    <m/>
    <m/>
    <m/>
    <m/>
    <m/>
    <m/>
  </r>
  <r>
    <x v="1"/>
    <x v="4"/>
    <x v="188"/>
    <x v="122"/>
    <n v="132"/>
    <x v="2"/>
    <x v="1"/>
    <n v="122"/>
    <n v="17"/>
    <m/>
    <x v="0"/>
    <m/>
    <m/>
    <m/>
    <m/>
    <s v="SJ24-PRS068"/>
    <s v="N"/>
    <m/>
    <m/>
    <m/>
    <m/>
    <m/>
    <m/>
    <m/>
    <m/>
    <m/>
    <m/>
    <m/>
  </r>
  <r>
    <x v="1"/>
    <x v="4"/>
    <x v="188"/>
    <x v="122"/>
    <n v="132"/>
    <x v="2"/>
    <x v="1"/>
    <n v="130"/>
    <n v="18"/>
    <m/>
    <x v="0"/>
    <m/>
    <m/>
    <m/>
    <m/>
    <s v="SJ24-PRS067"/>
    <s v="N"/>
    <m/>
    <m/>
    <m/>
    <m/>
    <m/>
    <m/>
    <m/>
    <m/>
    <m/>
    <m/>
    <m/>
  </r>
  <r>
    <x v="1"/>
    <x v="4"/>
    <x v="189"/>
    <x v="122"/>
    <n v="132"/>
    <x v="0"/>
    <x v="1"/>
    <n v="68"/>
    <n v="10"/>
    <m/>
    <x v="0"/>
    <m/>
    <m/>
    <m/>
    <m/>
    <m/>
    <s v="N"/>
    <m/>
    <m/>
    <m/>
    <m/>
    <m/>
    <m/>
    <m/>
    <m/>
    <m/>
    <m/>
    <m/>
  </r>
  <r>
    <x v="1"/>
    <x v="4"/>
    <x v="189"/>
    <x v="122"/>
    <n v="132"/>
    <x v="0"/>
    <x v="1"/>
    <n v="70"/>
    <n v="12"/>
    <m/>
    <x v="0"/>
    <m/>
    <m/>
    <m/>
    <m/>
    <m/>
    <s v="N"/>
    <m/>
    <m/>
    <m/>
    <m/>
    <m/>
    <m/>
    <m/>
    <m/>
    <m/>
    <m/>
    <m/>
  </r>
  <r>
    <x v="1"/>
    <x v="4"/>
    <x v="189"/>
    <x v="122"/>
    <n v="132"/>
    <x v="0"/>
    <x v="1"/>
    <n v="69"/>
    <n v="11"/>
    <m/>
    <x v="0"/>
    <m/>
    <m/>
    <m/>
    <m/>
    <m/>
    <s v="N"/>
    <m/>
    <m/>
    <m/>
    <m/>
    <m/>
    <m/>
    <m/>
    <m/>
    <m/>
    <m/>
    <m/>
  </r>
  <r>
    <x v="1"/>
    <x v="4"/>
    <x v="189"/>
    <x v="122"/>
    <n v="132"/>
    <x v="0"/>
    <x v="1"/>
    <n v="85"/>
    <n v="15"/>
    <m/>
    <x v="0"/>
    <m/>
    <m/>
    <m/>
    <m/>
    <m/>
    <s v="N"/>
    <m/>
    <m/>
    <m/>
    <m/>
    <m/>
    <m/>
    <m/>
    <m/>
    <m/>
    <m/>
    <m/>
  </r>
  <r>
    <x v="1"/>
    <x v="4"/>
    <x v="189"/>
    <x v="122"/>
    <n v="132"/>
    <x v="0"/>
    <x v="1"/>
    <n v="89"/>
    <n v="15"/>
    <m/>
    <x v="0"/>
    <m/>
    <m/>
    <m/>
    <m/>
    <m/>
    <s v="N"/>
    <m/>
    <m/>
    <m/>
    <m/>
    <m/>
    <m/>
    <m/>
    <m/>
    <m/>
    <m/>
    <m/>
  </r>
  <r>
    <x v="1"/>
    <x v="4"/>
    <x v="189"/>
    <x v="122"/>
    <n v="132"/>
    <x v="0"/>
    <x v="1"/>
    <n v="77"/>
    <n v="14"/>
    <m/>
    <x v="0"/>
    <m/>
    <m/>
    <m/>
    <m/>
    <m/>
    <s v="N"/>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3"/>
    <e v="#VALUE!"/>
    <x v="8"/>
    <x v="4"/>
    <m/>
    <m/>
    <m/>
    <x v="3"/>
    <m/>
    <m/>
    <m/>
    <m/>
    <m/>
    <m/>
    <m/>
    <m/>
    <m/>
    <m/>
    <m/>
    <m/>
    <m/>
    <m/>
    <m/>
    <m/>
    <m/>
  </r>
  <r>
    <x v="3"/>
    <x v="8"/>
    <x v="190"/>
    <x v="124"/>
    <m/>
    <x v="8"/>
    <x v="4"/>
    <m/>
    <m/>
    <m/>
    <x v="3"/>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
  <r>
    <x v="0"/>
    <x v="0"/>
    <x v="0"/>
    <x v="0"/>
    <s v="SJ24-BS001"/>
    <n v="66"/>
    <x v="0"/>
    <n v="2.31"/>
    <x v="0"/>
    <x v="0"/>
    <x v="0"/>
    <x v="0"/>
    <x v="0"/>
    <x v="0"/>
  </r>
  <r>
    <x v="1"/>
    <x v="1"/>
    <x v="0"/>
    <x v="0"/>
    <s v="SJ24-BS002"/>
    <n v="70"/>
    <x v="1"/>
    <n v="5.4"/>
    <x v="0"/>
    <x v="1"/>
    <x v="1"/>
    <x v="1"/>
    <x v="1"/>
    <x v="1"/>
  </r>
  <r>
    <x v="1"/>
    <x v="1"/>
    <x v="0"/>
    <x v="0"/>
    <s v="SJ24-BS003"/>
    <n v="72"/>
    <x v="2"/>
    <n v="3.33"/>
    <x v="0"/>
    <x v="1"/>
    <x v="1"/>
    <x v="1"/>
    <x v="1"/>
    <x v="1"/>
  </r>
  <r>
    <x v="1"/>
    <x v="1"/>
    <x v="0"/>
    <x v="0"/>
    <s v="SJ24-BS004"/>
    <n v="74"/>
    <x v="0"/>
    <n v="3.38"/>
    <x v="0"/>
    <x v="0"/>
    <x v="2"/>
    <x v="2"/>
    <x v="0"/>
    <x v="2"/>
  </r>
  <r>
    <x v="1"/>
    <x v="2"/>
    <x v="0"/>
    <x v="0"/>
    <s v="SJ24-BS005"/>
    <n v="74"/>
    <x v="3"/>
    <n v="5.08"/>
    <x v="0"/>
    <x v="1"/>
    <x v="1"/>
    <x v="1"/>
    <x v="1"/>
    <x v="1"/>
  </r>
  <r>
    <x v="1"/>
    <x v="2"/>
    <x v="0"/>
    <x v="0"/>
    <s v="SJ24-BS006"/>
    <n v="83"/>
    <x v="3"/>
    <n v="3.08"/>
    <x v="0"/>
    <x v="1"/>
    <x v="1"/>
    <x v="1"/>
    <x v="1"/>
    <x v="1"/>
  </r>
  <r>
    <x v="1"/>
    <x v="2"/>
    <x v="0"/>
    <x v="0"/>
    <s v="SJ24-BS007"/>
    <n v="84"/>
    <x v="4"/>
    <n v="5.29"/>
    <x v="0"/>
    <x v="0"/>
    <x v="2"/>
    <x v="1"/>
    <x v="0"/>
    <x v="2"/>
  </r>
  <r>
    <x v="1"/>
    <x v="3"/>
    <x v="0"/>
    <x v="0"/>
    <s v="SJ24-BS008"/>
    <n v="70"/>
    <x v="0"/>
    <n v="2.93"/>
    <x v="0"/>
    <x v="1"/>
    <x v="1"/>
    <x v="1"/>
    <x v="1"/>
    <x v="1"/>
  </r>
  <r>
    <x v="1"/>
    <x v="3"/>
    <x v="0"/>
    <x v="0"/>
    <s v="SJ24-BS009"/>
    <n v="82"/>
    <x v="3"/>
    <n v="4.7300000000000004"/>
    <x v="0"/>
    <x v="1"/>
    <x v="1"/>
    <x v="1"/>
    <x v="1"/>
    <x v="1"/>
  </r>
  <r>
    <x v="1"/>
    <x v="3"/>
    <x v="0"/>
    <x v="0"/>
    <s v="SJ24-BS010"/>
    <n v="77"/>
    <x v="3"/>
    <n v="4.05"/>
    <x v="0"/>
    <x v="0"/>
    <x v="2"/>
    <x v="1"/>
    <x v="0"/>
    <x v="2"/>
  </r>
  <r>
    <x v="1"/>
    <x v="3"/>
    <x v="0"/>
    <x v="0"/>
    <s v="SJ24-BS011"/>
    <n v="114"/>
    <x v="5"/>
    <n v="12.66"/>
    <x v="0"/>
    <x v="1"/>
    <x v="1"/>
    <x v="1"/>
    <x v="0"/>
    <x v="3"/>
  </r>
  <r>
    <x v="1"/>
    <x v="3"/>
    <x v="0"/>
    <x v="0"/>
    <s v="SJ24-BS012"/>
    <n v="69"/>
    <x v="6"/>
    <n v="2.7"/>
    <x v="0"/>
    <x v="1"/>
    <x v="1"/>
    <x v="1"/>
    <x v="1"/>
    <x v="1"/>
  </r>
  <r>
    <x v="1"/>
    <x v="4"/>
    <x v="0"/>
    <x v="0"/>
    <s v="SJ24-BS013"/>
    <n v="72"/>
    <x v="0"/>
    <n v="3.01"/>
    <x v="0"/>
    <x v="0"/>
    <x v="2"/>
    <x v="1"/>
    <x v="0"/>
    <x v="2"/>
  </r>
  <r>
    <x v="1"/>
    <x v="4"/>
    <x v="0"/>
    <x v="0"/>
    <s v="SJ24-BS014"/>
    <n v="54"/>
    <x v="7"/>
    <n v="1.47"/>
    <x v="0"/>
    <x v="1"/>
    <x v="1"/>
    <x v="1"/>
    <x v="1"/>
    <x v="1"/>
  </r>
  <r>
    <x v="1"/>
    <x v="4"/>
    <x v="0"/>
    <x v="0"/>
    <s v="SJ24-BS015"/>
    <n v="75"/>
    <x v="8"/>
    <n v="3.98"/>
    <x v="0"/>
    <x v="1"/>
    <x v="1"/>
    <x v="1"/>
    <x v="1"/>
    <x v="1"/>
  </r>
  <r>
    <x v="1"/>
    <x v="4"/>
    <x v="0"/>
    <x v="0"/>
    <s v="SJ24-BS016"/>
    <n v="92"/>
    <x v="9"/>
    <n v="7.03"/>
    <x v="0"/>
    <x v="0"/>
    <x v="2"/>
    <x v="1"/>
    <x v="0"/>
    <x v="2"/>
  </r>
  <r>
    <x v="1"/>
    <x v="4"/>
    <x v="0"/>
    <x v="0"/>
    <s v="SJ24-BS017"/>
    <n v="72"/>
    <x v="0"/>
    <n v="3.56"/>
    <x v="0"/>
    <x v="1"/>
    <x v="1"/>
    <x v="1"/>
    <x v="1"/>
    <x v="1"/>
  </r>
  <r>
    <x v="1"/>
    <x v="4"/>
    <x v="0"/>
    <x v="0"/>
    <s v="SJ24-BS018"/>
    <n v="58"/>
    <x v="0"/>
    <n v="1.96"/>
    <x v="0"/>
    <x v="1"/>
    <x v="1"/>
    <x v="1"/>
    <x v="1"/>
    <x v="1"/>
  </r>
  <r>
    <x v="1"/>
    <x v="4"/>
    <x v="0"/>
    <x v="0"/>
    <s v="SJ24-BS019"/>
    <n v="52"/>
    <x v="0"/>
    <n v="2.09"/>
    <x v="0"/>
    <x v="1"/>
    <x v="1"/>
    <x v="1"/>
    <x v="1"/>
    <x v="1"/>
  </r>
  <r>
    <x v="1"/>
    <x v="4"/>
    <x v="0"/>
    <x v="0"/>
    <s v="SJ24-BS020"/>
    <n v="92"/>
    <x v="1"/>
    <n v="6.77"/>
    <x v="1"/>
    <x v="0"/>
    <x v="2"/>
    <x v="1"/>
    <x v="0"/>
    <x v="2"/>
  </r>
  <r>
    <x v="1"/>
    <x v="4"/>
    <x v="0"/>
    <x v="0"/>
    <s v="SJ24-BS021"/>
    <n v="64"/>
    <x v="0"/>
    <n v="2.42"/>
    <x v="0"/>
    <x v="1"/>
    <x v="1"/>
    <x v="1"/>
    <x v="1"/>
    <x v="1"/>
  </r>
  <r>
    <x v="1"/>
    <x v="4"/>
    <x v="0"/>
    <x v="0"/>
    <s v="SJ24-BS022"/>
    <n v="59"/>
    <x v="7"/>
    <n v="1.82"/>
    <x v="0"/>
    <x v="1"/>
    <x v="1"/>
    <x v="1"/>
    <x v="1"/>
    <x v="1"/>
  </r>
  <r>
    <x v="1"/>
    <x v="4"/>
    <x v="0"/>
    <x v="0"/>
    <s v="SJ24-BS023"/>
    <n v="76"/>
    <x v="6"/>
    <n v="4.03"/>
    <x v="0"/>
    <x v="1"/>
    <x v="1"/>
    <x v="1"/>
    <x v="1"/>
    <x v="1"/>
  </r>
  <r>
    <x v="1"/>
    <x v="4"/>
    <x v="0"/>
    <x v="0"/>
    <s v="SJ24-BS024"/>
    <n v="67"/>
    <x v="6"/>
    <n v="2.77"/>
    <x v="0"/>
    <x v="0"/>
    <x v="2"/>
    <x v="1"/>
    <x v="0"/>
    <x v="2"/>
  </r>
  <r>
    <x v="1"/>
    <x v="4"/>
    <x v="0"/>
    <x v="0"/>
    <s v="SJ24-BS025"/>
    <n v="75"/>
    <x v="2"/>
    <n v="3.8"/>
    <x v="0"/>
    <x v="1"/>
    <x v="1"/>
    <x v="1"/>
    <x v="1"/>
    <x v="1"/>
  </r>
  <r>
    <x v="1"/>
    <x v="4"/>
    <x v="0"/>
    <x v="0"/>
    <s v="SJ24-BS026"/>
    <n v="73"/>
    <x v="6"/>
    <n v="2.84"/>
    <x v="0"/>
    <x v="1"/>
    <x v="1"/>
    <x v="1"/>
    <x v="1"/>
    <x v="1"/>
  </r>
  <r>
    <x v="1"/>
    <x v="4"/>
    <x v="0"/>
    <x v="0"/>
    <s v="SJ24-BS027"/>
    <n v="77"/>
    <x v="2"/>
    <n v="4.08"/>
    <x v="0"/>
    <x v="0"/>
    <x v="2"/>
    <x v="1"/>
    <x v="0"/>
    <x v="2"/>
  </r>
  <r>
    <x v="1"/>
    <x v="4"/>
    <x v="0"/>
    <x v="0"/>
    <s v="SJ24-BS028"/>
    <n v="70"/>
    <x v="0"/>
    <n v="2.94"/>
    <x v="0"/>
    <x v="1"/>
    <x v="1"/>
    <x v="1"/>
    <x v="1"/>
    <x v="1"/>
  </r>
  <r>
    <x v="1"/>
    <x v="4"/>
    <x v="0"/>
    <x v="0"/>
    <s v="SJ24-BS029"/>
    <n v="80"/>
    <x v="3"/>
    <n v="4.6399999999999997"/>
    <x v="0"/>
    <x v="0"/>
    <x v="2"/>
    <x v="2"/>
    <x v="0"/>
    <x v="2"/>
  </r>
  <r>
    <x v="1"/>
    <x v="5"/>
    <x v="0"/>
    <x v="0"/>
    <s v="SJ24-BS030"/>
    <n v="81"/>
    <x v="1"/>
    <n v="5.0599999999999996"/>
    <x v="1"/>
    <x v="1"/>
    <x v="1"/>
    <x v="1"/>
    <x v="1"/>
    <x v="1"/>
  </r>
  <r>
    <x v="1"/>
    <x v="5"/>
    <x v="0"/>
    <x v="0"/>
    <s v="SJ24-BS031"/>
    <n v="84"/>
    <x v="4"/>
    <n v="5.18"/>
    <x v="0"/>
    <x v="1"/>
    <x v="1"/>
    <x v="1"/>
    <x v="1"/>
    <x v="1"/>
  </r>
  <r>
    <x v="1"/>
    <x v="5"/>
    <x v="0"/>
    <x v="0"/>
    <s v="SJ24-BS032"/>
    <n v="73"/>
    <x v="8"/>
    <n v="3.85"/>
    <x v="0"/>
    <x v="0"/>
    <x v="2"/>
    <x v="1"/>
    <x v="0"/>
    <x v="2"/>
  </r>
  <r>
    <x v="1"/>
    <x v="5"/>
    <x v="0"/>
    <x v="0"/>
    <s v="SJ24-BS033"/>
    <n v="83"/>
    <x v="4"/>
    <n v="5.0599999999999996"/>
    <x v="0"/>
    <x v="1"/>
    <x v="1"/>
    <x v="1"/>
    <x v="1"/>
    <x v="1"/>
  </r>
  <r>
    <x v="1"/>
    <x v="5"/>
    <x v="0"/>
    <x v="0"/>
    <s v="SJ24-BS034"/>
    <n v="88"/>
    <x v="3"/>
    <n v="5.12"/>
    <x v="0"/>
    <x v="1"/>
    <x v="1"/>
    <x v="1"/>
    <x v="1"/>
    <x v="1"/>
  </r>
  <r>
    <x v="1"/>
    <x v="5"/>
    <x v="0"/>
    <x v="0"/>
    <s v="SJ24-BS035"/>
    <n v="66"/>
    <x v="0"/>
    <n v="2.2999999999999998"/>
    <x v="0"/>
    <x v="0"/>
    <x v="2"/>
    <x v="1"/>
    <x v="0"/>
    <x v="2"/>
  </r>
  <r>
    <x v="1"/>
    <x v="5"/>
    <x v="0"/>
    <x v="0"/>
    <s v="SJ24-BS036"/>
    <n v="73"/>
    <x v="6"/>
    <n v="2.92"/>
    <x v="0"/>
    <x v="1"/>
    <x v="1"/>
    <x v="1"/>
    <x v="1"/>
    <x v="1"/>
  </r>
  <r>
    <x v="1"/>
    <x v="5"/>
    <x v="0"/>
    <x v="0"/>
    <s v="SJ24-BS037"/>
    <n v="70"/>
    <x v="7"/>
    <n v="3.07"/>
    <x v="0"/>
    <x v="1"/>
    <x v="1"/>
    <x v="1"/>
    <x v="1"/>
    <x v="1"/>
  </r>
  <r>
    <x v="1"/>
    <x v="5"/>
    <x v="0"/>
    <x v="0"/>
    <s v="SJ24-BS038"/>
    <n v="72"/>
    <x v="0"/>
    <n v="2.72"/>
    <x v="0"/>
    <x v="0"/>
    <x v="2"/>
    <x v="1"/>
    <x v="0"/>
    <x v="2"/>
  </r>
  <r>
    <x v="1"/>
    <x v="5"/>
    <x v="0"/>
    <x v="0"/>
    <s v="SJ24-BS039"/>
    <n v="67"/>
    <x v="10"/>
    <n v="2.66"/>
    <x v="0"/>
    <x v="1"/>
    <x v="1"/>
    <x v="1"/>
    <x v="1"/>
    <x v="1"/>
  </r>
  <r>
    <x v="1"/>
    <x v="5"/>
    <x v="0"/>
    <x v="0"/>
    <s v="SJ24-BS040"/>
    <n v="76"/>
    <x v="7"/>
    <n v="3.47"/>
    <x v="0"/>
    <x v="1"/>
    <x v="1"/>
    <x v="1"/>
    <x v="1"/>
    <x v="1"/>
  </r>
  <r>
    <x v="1"/>
    <x v="5"/>
    <x v="0"/>
    <x v="0"/>
    <s v="SJ24-BS041"/>
    <n v="90"/>
    <x v="3"/>
    <n v="6.54"/>
    <x v="0"/>
    <x v="0"/>
    <x v="2"/>
    <x v="1"/>
    <x v="0"/>
    <x v="2"/>
  </r>
  <r>
    <x v="1"/>
    <x v="5"/>
    <x v="0"/>
    <x v="0"/>
    <s v="SJ24-BS042"/>
    <n v="68"/>
    <x v="0"/>
    <n v="2.94"/>
    <x v="0"/>
    <x v="1"/>
    <x v="1"/>
    <x v="1"/>
    <x v="1"/>
    <x v="1"/>
  </r>
  <r>
    <x v="1"/>
    <x v="5"/>
    <x v="0"/>
    <x v="0"/>
    <s v="SJ24-BS043"/>
    <n v="77"/>
    <x v="0"/>
    <n v="3.95"/>
    <x v="0"/>
    <x v="1"/>
    <x v="1"/>
    <x v="1"/>
    <x v="1"/>
    <x v="1"/>
  </r>
  <r>
    <x v="1"/>
    <x v="5"/>
    <x v="0"/>
    <x v="0"/>
    <s v="SJ24-BS044"/>
    <n v="82"/>
    <x v="6"/>
    <n v="4.5199999999999996"/>
    <x v="0"/>
    <x v="0"/>
    <x v="2"/>
    <x v="1"/>
    <x v="0"/>
    <x v="2"/>
  </r>
  <r>
    <x v="1"/>
    <x v="5"/>
    <x v="0"/>
    <x v="0"/>
    <s v="SJ24-BS046"/>
    <n v="79"/>
    <x v="6"/>
    <n v="4.3499999999999996"/>
    <x v="0"/>
    <x v="1"/>
    <x v="1"/>
    <x v="1"/>
    <x v="1"/>
    <x v="1"/>
  </r>
  <r>
    <x v="1"/>
    <x v="5"/>
    <x v="0"/>
    <x v="0"/>
    <s v="SJ24-BS047"/>
    <n v="72"/>
    <x v="7"/>
    <n v="3.29"/>
    <x v="0"/>
    <x v="1"/>
    <x v="1"/>
    <x v="1"/>
    <x v="1"/>
    <x v="1"/>
  </r>
  <r>
    <x v="1"/>
    <x v="5"/>
    <x v="0"/>
    <x v="0"/>
    <s v="SJ24-BS048"/>
    <n v="103"/>
    <x v="3"/>
    <n v="9.2200000000000006"/>
    <x v="1"/>
    <x v="0"/>
    <x v="2"/>
    <x v="1"/>
    <x v="0"/>
    <x v="3"/>
  </r>
  <r>
    <x v="1"/>
    <x v="5"/>
    <x v="0"/>
    <x v="0"/>
    <s v="SJ24-BS049"/>
    <n v="86"/>
    <x v="6"/>
    <n v="5.56"/>
    <x v="0"/>
    <x v="1"/>
    <x v="1"/>
    <x v="1"/>
    <x v="1"/>
    <x v="1"/>
  </r>
  <r>
    <x v="1"/>
    <x v="5"/>
    <x v="0"/>
    <x v="0"/>
    <s v="SJ24-BS050"/>
    <n v="83"/>
    <x v="0"/>
    <n v="5.03"/>
    <x v="0"/>
    <x v="1"/>
    <x v="1"/>
    <x v="1"/>
    <x v="1"/>
    <x v="1"/>
  </r>
  <r>
    <x v="1"/>
    <x v="5"/>
    <x v="0"/>
    <x v="0"/>
    <s v="SJ24-BS045"/>
    <n v="81"/>
    <x v="0"/>
    <n v="4.42"/>
    <x v="0"/>
    <x v="0"/>
    <x v="2"/>
    <x v="1"/>
    <x v="0"/>
    <x v="2"/>
  </r>
  <r>
    <x v="1"/>
    <x v="5"/>
    <x v="0"/>
    <x v="0"/>
    <s v="SJ24-BS051"/>
    <n v="74"/>
    <x v="1"/>
    <n v="3.93"/>
    <x v="0"/>
    <x v="1"/>
    <x v="1"/>
    <x v="1"/>
    <x v="1"/>
    <x v="1"/>
  </r>
  <r>
    <x v="1"/>
    <x v="5"/>
    <x v="0"/>
    <x v="0"/>
    <s v="SJ24-BS052"/>
    <n v="73"/>
    <x v="7"/>
    <n v="3.53"/>
    <x v="0"/>
    <x v="1"/>
    <x v="1"/>
    <x v="1"/>
    <x v="1"/>
    <x v="1"/>
  </r>
  <r>
    <x v="1"/>
    <x v="5"/>
    <x v="0"/>
    <x v="0"/>
    <s v="SJ24-BS053"/>
    <n v="60"/>
    <x v="10"/>
    <n v="2.0099999999999998"/>
    <x v="0"/>
    <x v="0"/>
    <x v="2"/>
    <x v="1"/>
    <x v="0"/>
    <x v="2"/>
  </r>
  <r>
    <x v="1"/>
    <x v="5"/>
    <x v="0"/>
    <x v="0"/>
    <s v="SJ24-BS054"/>
    <n v="72"/>
    <x v="0"/>
    <n v="3.46"/>
    <x v="0"/>
    <x v="1"/>
    <x v="1"/>
    <x v="1"/>
    <x v="1"/>
    <x v="1"/>
  </r>
  <r>
    <x v="1"/>
    <x v="5"/>
    <x v="0"/>
    <x v="0"/>
    <s v="SJ24-BS055"/>
    <n v="86"/>
    <x v="2"/>
    <n v="5.91"/>
    <x v="0"/>
    <x v="1"/>
    <x v="1"/>
    <x v="1"/>
    <x v="1"/>
    <x v="1"/>
  </r>
  <r>
    <x v="1"/>
    <x v="5"/>
    <x v="0"/>
    <x v="0"/>
    <s v="SJ24-BS056"/>
    <n v="86"/>
    <x v="0"/>
    <n v="5.17"/>
    <x v="0"/>
    <x v="0"/>
    <x v="2"/>
    <x v="1"/>
    <x v="0"/>
    <x v="2"/>
  </r>
  <r>
    <x v="1"/>
    <x v="5"/>
    <x v="0"/>
    <x v="0"/>
    <s v="SJ24-BS057"/>
    <n v="84"/>
    <x v="4"/>
    <n v="5.0999999999999996"/>
    <x v="0"/>
    <x v="1"/>
    <x v="1"/>
    <x v="1"/>
    <x v="1"/>
    <x v="1"/>
  </r>
  <r>
    <x v="1"/>
    <x v="5"/>
    <x v="0"/>
    <x v="0"/>
    <s v="SJ24-BS058"/>
    <n v="82"/>
    <x v="8"/>
    <n v="4.58"/>
    <x v="0"/>
    <x v="1"/>
    <x v="1"/>
    <x v="1"/>
    <x v="1"/>
    <x v="1"/>
  </r>
  <r>
    <x v="1"/>
    <x v="5"/>
    <x v="0"/>
    <x v="0"/>
    <s v="SJ24-BS059"/>
    <n v="70"/>
    <x v="0"/>
    <n v="3.23"/>
    <x v="0"/>
    <x v="0"/>
    <x v="2"/>
    <x v="1"/>
    <x v="0"/>
    <x v="2"/>
  </r>
  <r>
    <x v="1"/>
    <x v="5"/>
    <x v="0"/>
    <x v="0"/>
    <s v="SJ24-BS060"/>
    <n v="70"/>
    <x v="0"/>
    <n v="3.33"/>
    <x v="0"/>
    <x v="1"/>
    <x v="1"/>
    <x v="1"/>
    <x v="1"/>
    <x v="1"/>
  </r>
  <r>
    <x v="2"/>
    <x v="0"/>
    <x v="0"/>
    <x v="0"/>
    <s v="SJ24-BS061"/>
    <n v="82"/>
    <x v="1"/>
    <n v="5.7"/>
    <x v="0"/>
    <x v="1"/>
    <x v="1"/>
    <x v="1"/>
    <x v="1"/>
    <x v="1"/>
  </r>
  <r>
    <x v="2"/>
    <x v="0"/>
    <x v="0"/>
    <x v="0"/>
    <s v="SJ24-BS062"/>
    <n v="90"/>
    <x v="1"/>
    <n v="6.68"/>
    <x v="0"/>
    <x v="1"/>
    <x v="1"/>
    <x v="1"/>
    <x v="1"/>
    <x v="1"/>
  </r>
  <r>
    <x v="2"/>
    <x v="0"/>
    <x v="0"/>
    <x v="0"/>
    <s v="SJ24-BS063"/>
    <n v="80"/>
    <x v="4"/>
    <n v="5.27"/>
    <x v="0"/>
    <x v="0"/>
    <x v="2"/>
    <x v="1"/>
    <x v="0"/>
    <x v="2"/>
  </r>
  <r>
    <x v="2"/>
    <x v="0"/>
    <x v="0"/>
    <x v="0"/>
    <s v="SJ24-BS064"/>
    <n v="83"/>
    <x v="8"/>
    <n v="5.05"/>
    <x v="0"/>
    <x v="1"/>
    <x v="1"/>
    <x v="1"/>
    <x v="1"/>
    <x v="1"/>
  </r>
  <r>
    <x v="2"/>
    <x v="0"/>
    <x v="0"/>
    <x v="0"/>
    <s v="SJ24-BS065"/>
    <n v="82"/>
    <x v="4"/>
    <n v="5.05"/>
    <x v="0"/>
    <x v="1"/>
    <x v="1"/>
    <x v="1"/>
    <x v="1"/>
    <x v="1"/>
  </r>
  <r>
    <x v="2"/>
    <x v="0"/>
    <x v="0"/>
    <x v="0"/>
    <s v="SJ24-BS066"/>
    <n v="86"/>
    <x v="3"/>
    <n v="5.38"/>
    <x v="0"/>
    <x v="0"/>
    <x v="2"/>
    <x v="1"/>
    <x v="0"/>
    <x v="2"/>
  </r>
  <r>
    <x v="3"/>
    <x v="6"/>
    <x v="0"/>
    <x v="0"/>
    <s v="SJ24-BS067"/>
    <n v="71"/>
    <x v="8"/>
    <n v="3.29"/>
    <x v="0"/>
    <x v="1"/>
    <x v="1"/>
    <x v="1"/>
    <x v="0"/>
    <x v="4"/>
  </r>
  <r>
    <x v="3"/>
    <x v="6"/>
    <x v="0"/>
    <x v="0"/>
    <s v="SJ24-BS068"/>
    <n v="75"/>
    <x v="2"/>
    <n v="3.89"/>
    <x v="0"/>
    <x v="1"/>
    <x v="1"/>
    <x v="1"/>
    <x v="0"/>
    <x v="4"/>
  </r>
  <r>
    <x v="3"/>
    <x v="6"/>
    <x v="0"/>
    <x v="0"/>
    <s v="SJ24-BS069"/>
    <n v="62"/>
    <x v="6"/>
    <n v="2.2400000000000002"/>
    <x v="0"/>
    <x v="0"/>
    <x v="2"/>
    <x v="1"/>
    <x v="0"/>
    <x v="2"/>
  </r>
  <r>
    <x v="3"/>
    <x v="6"/>
    <x v="0"/>
    <x v="0"/>
    <s v="SJ24-BS070"/>
    <n v="72"/>
    <x v="8"/>
    <n v="3.53"/>
    <x v="0"/>
    <x v="1"/>
    <x v="1"/>
    <x v="1"/>
    <x v="1"/>
    <x v="1"/>
  </r>
  <r>
    <x v="3"/>
    <x v="6"/>
    <x v="0"/>
    <x v="0"/>
    <s v="SJ24-BS071"/>
    <n v="84"/>
    <x v="3"/>
    <n v="5.34"/>
    <x v="0"/>
    <x v="1"/>
    <x v="1"/>
    <x v="1"/>
    <x v="1"/>
    <x v="1"/>
  </r>
  <r>
    <x v="3"/>
    <x v="6"/>
    <x v="0"/>
    <x v="0"/>
    <s v="SJ24-BS072"/>
    <n v="73"/>
    <x v="2"/>
    <n v="3.91"/>
    <x v="0"/>
    <x v="0"/>
    <x v="2"/>
    <x v="1"/>
    <x v="0"/>
    <x v="2"/>
  </r>
  <r>
    <x v="3"/>
    <x v="6"/>
    <x v="0"/>
    <x v="0"/>
    <s v="SJ24-BS073"/>
    <n v="76"/>
    <x v="8"/>
    <n v="3.69"/>
    <x v="0"/>
    <x v="1"/>
    <x v="1"/>
    <x v="1"/>
    <x v="0"/>
    <x v="4"/>
  </r>
  <r>
    <x v="3"/>
    <x v="6"/>
    <x v="0"/>
    <x v="0"/>
    <s v="SJ24-BS074"/>
    <n v="80"/>
    <x v="8"/>
    <n v="4.07"/>
    <x v="0"/>
    <x v="1"/>
    <x v="1"/>
    <x v="1"/>
    <x v="1"/>
    <x v="1"/>
  </r>
  <r>
    <x v="3"/>
    <x v="6"/>
    <x v="0"/>
    <x v="0"/>
    <s v="SJ24-BS075"/>
    <n v="75"/>
    <x v="2"/>
    <n v="3.73"/>
    <x v="0"/>
    <x v="0"/>
    <x v="2"/>
    <x v="1"/>
    <x v="0"/>
    <x v="2"/>
  </r>
  <r>
    <x v="3"/>
    <x v="6"/>
    <x v="0"/>
    <x v="0"/>
    <s v="SJ24-BS076"/>
    <n v="66"/>
    <x v="0"/>
    <n v="2.3199999999999998"/>
    <x v="0"/>
    <x v="1"/>
    <x v="1"/>
    <x v="1"/>
    <x v="1"/>
    <x v="1"/>
  </r>
  <r>
    <x v="3"/>
    <x v="6"/>
    <x v="0"/>
    <x v="0"/>
    <s v="SJ24-BS077"/>
    <n v="88"/>
    <x v="4"/>
    <n v="5.74"/>
    <x v="0"/>
    <x v="1"/>
    <x v="1"/>
    <x v="1"/>
    <x v="1"/>
    <x v="1"/>
  </r>
  <r>
    <x v="3"/>
    <x v="6"/>
    <x v="0"/>
    <x v="0"/>
    <s v="SJ24-BS078"/>
    <n v="68"/>
    <x v="0"/>
    <n v="2.7"/>
    <x v="0"/>
    <x v="0"/>
    <x v="2"/>
    <x v="1"/>
    <x v="0"/>
    <x v="2"/>
  </r>
  <r>
    <x v="3"/>
    <x v="6"/>
    <x v="0"/>
    <x v="0"/>
    <s v="SJ24-BS079"/>
    <n v="74"/>
    <x v="0"/>
    <n v="3.4"/>
    <x v="0"/>
    <x v="1"/>
    <x v="1"/>
    <x v="1"/>
    <x v="1"/>
    <x v="1"/>
  </r>
  <r>
    <x v="3"/>
    <x v="6"/>
    <x v="0"/>
    <x v="0"/>
    <s v="SJ24-BS080"/>
    <n v="59"/>
    <x v="0"/>
    <n v="1.93"/>
    <x v="0"/>
    <x v="1"/>
    <x v="1"/>
    <x v="1"/>
    <x v="1"/>
    <x v="1"/>
  </r>
  <r>
    <x v="3"/>
    <x v="7"/>
    <x v="0"/>
    <x v="0"/>
    <s v="SJ24-PRS101"/>
    <n v="63"/>
    <x v="0"/>
    <n v="1.99"/>
    <x v="0"/>
    <x v="1"/>
    <x v="1"/>
    <x v="1"/>
    <x v="0"/>
    <x v="5"/>
  </r>
  <r>
    <x v="3"/>
    <x v="7"/>
    <x v="0"/>
    <x v="0"/>
    <s v="SJ24-PRS102"/>
    <n v="68"/>
    <x v="8"/>
    <n v="2.93"/>
    <x v="0"/>
    <x v="1"/>
    <x v="1"/>
    <x v="1"/>
    <x v="0"/>
    <x v="5"/>
  </r>
  <r>
    <x v="3"/>
    <x v="7"/>
    <x v="0"/>
    <x v="0"/>
    <s v="SJ24-PRS103"/>
    <n v="85"/>
    <x v="4"/>
    <n v="5.14"/>
    <x v="0"/>
    <x v="0"/>
    <x v="2"/>
    <x v="1"/>
    <x v="0"/>
    <x v="2"/>
  </r>
  <r>
    <x v="3"/>
    <x v="7"/>
    <x v="0"/>
    <x v="0"/>
    <s v="SJ24-PRS104"/>
    <n v="61"/>
    <x v="0"/>
    <n v="1.96"/>
    <x v="0"/>
    <x v="1"/>
    <x v="1"/>
    <x v="1"/>
    <x v="0"/>
    <x v="5"/>
  </r>
  <r>
    <x v="3"/>
    <x v="7"/>
    <x v="0"/>
    <x v="0"/>
    <s v="SJ24-PRS105"/>
    <n v="74"/>
    <x v="2"/>
    <n v="3.09"/>
    <x v="0"/>
    <x v="1"/>
    <x v="1"/>
    <x v="1"/>
    <x v="0"/>
    <x v="5"/>
  </r>
  <r>
    <x v="3"/>
    <x v="7"/>
    <x v="0"/>
    <x v="0"/>
    <s v="SJ24-PRS106"/>
    <n v="68"/>
    <x v="2"/>
    <n v="2.86"/>
    <x v="0"/>
    <x v="0"/>
    <x v="2"/>
    <x v="1"/>
    <x v="0"/>
    <x v="2"/>
  </r>
  <r>
    <x v="3"/>
    <x v="8"/>
    <x v="0"/>
    <x v="0"/>
    <s v="SJ24-PRS107"/>
    <n v="88"/>
    <x v="4"/>
    <n v="4.7699999999999996"/>
    <x v="0"/>
    <x v="1"/>
    <x v="1"/>
    <x v="1"/>
    <x v="1"/>
    <x v="1"/>
  </r>
  <r>
    <x v="3"/>
    <x v="8"/>
    <x v="0"/>
    <x v="0"/>
    <s v="SJ24-PRS108"/>
    <n v="86"/>
    <x v="4"/>
    <n v="5.34"/>
    <x v="0"/>
    <x v="1"/>
    <x v="1"/>
    <x v="1"/>
    <x v="1"/>
    <x v="1"/>
  </r>
  <r>
    <x v="3"/>
    <x v="8"/>
    <x v="0"/>
    <x v="0"/>
    <s v="SJ24-PRS109"/>
    <n v="72"/>
    <x v="2"/>
    <n v="3.2"/>
    <x v="0"/>
    <x v="0"/>
    <x v="2"/>
    <x v="1"/>
    <x v="0"/>
    <x v="2"/>
  </r>
  <r>
    <x v="3"/>
    <x v="8"/>
    <x v="0"/>
    <x v="0"/>
    <s v="SJ24-PRS110"/>
    <n v="78"/>
    <x v="6"/>
    <n v="3.57"/>
    <x v="0"/>
    <x v="1"/>
    <x v="1"/>
    <x v="1"/>
    <x v="1"/>
    <x v="1"/>
  </r>
  <r>
    <x v="3"/>
    <x v="8"/>
    <x v="0"/>
    <x v="0"/>
    <s v="SJ24-PRS111"/>
    <n v="91"/>
    <x v="4"/>
    <n v="6.18"/>
    <x v="0"/>
    <x v="0"/>
    <x v="2"/>
    <x v="1"/>
    <x v="0"/>
    <x v="2"/>
  </r>
  <r>
    <x v="3"/>
    <x v="8"/>
    <x v="0"/>
    <x v="0"/>
    <s v="SJ24-PRS112"/>
    <n v="91"/>
    <x v="9"/>
    <n v="6.36"/>
    <x v="1"/>
    <x v="1"/>
    <x v="1"/>
    <x v="1"/>
    <x v="1"/>
    <x v="1"/>
  </r>
  <r>
    <x v="3"/>
    <x v="8"/>
    <x v="0"/>
    <x v="0"/>
    <s v="SJ24-PRS113"/>
    <n v="88"/>
    <x v="4"/>
    <n v="5.6"/>
    <x v="0"/>
    <x v="1"/>
    <x v="1"/>
    <x v="1"/>
    <x v="1"/>
    <x v="1"/>
  </r>
  <r>
    <x v="3"/>
    <x v="8"/>
    <x v="0"/>
    <x v="0"/>
    <s v="SJ24-PRS114"/>
    <n v="87"/>
    <x v="3"/>
    <n v="5.4"/>
    <x v="0"/>
    <x v="0"/>
    <x v="2"/>
    <x v="1"/>
    <x v="0"/>
    <x v="2"/>
  </r>
  <r>
    <x v="3"/>
    <x v="8"/>
    <x v="0"/>
    <x v="0"/>
    <s v="SJ24-PRS115"/>
    <n v="85"/>
    <x v="1"/>
    <n v="5.65"/>
    <x v="0"/>
    <x v="1"/>
    <x v="1"/>
    <x v="1"/>
    <x v="1"/>
    <x v="1"/>
  </r>
  <r>
    <x v="3"/>
    <x v="8"/>
    <x v="0"/>
    <x v="0"/>
    <s v="SJ24-PRS116"/>
    <n v="88"/>
    <x v="4"/>
    <n v="5.7"/>
    <x v="0"/>
    <x v="1"/>
    <x v="1"/>
    <x v="1"/>
    <x v="1"/>
    <x v="1"/>
  </r>
  <r>
    <x v="3"/>
    <x v="8"/>
    <x v="0"/>
    <x v="0"/>
    <s v="SJ24-PRS117"/>
    <n v="86"/>
    <x v="9"/>
    <n v="5.82"/>
    <x v="0"/>
    <x v="0"/>
    <x v="2"/>
    <x v="1"/>
    <x v="0"/>
    <x v="2"/>
  </r>
  <r>
    <x v="3"/>
    <x v="8"/>
    <x v="0"/>
    <x v="0"/>
    <s v="SJ24-PRS118"/>
    <n v="68"/>
    <x v="6"/>
    <n v="2.13"/>
    <x v="0"/>
    <x v="1"/>
    <x v="1"/>
    <x v="1"/>
    <x v="1"/>
    <x v="1"/>
  </r>
  <r>
    <x v="3"/>
    <x v="8"/>
    <x v="0"/>
    <x v="0"/>
    <s v="SJ24-PRS119"/>
    <n v="62"/>
    <x v="6"/>
    <n v="2.12"/>
    <x v="0"/>
    <x v="1"/>
    <x v="1"/>
    <x v="1"/>
    <x v="1"/>
    <x v="1"/>
  </r>
  <r>
    <x v="3"/>
    <x v="8"/>
    <x v="0"/>
    <x v="0"/>
    <s v="SJ24-PRS120"/>
    <n v="83"/>
    <x v="4"/>
    <n v="2.4"/>
    <x v="0"/>
    <x v="0"/>
    <x v="2"/>
    <x v="1"/>
    <x v="0"/>
    <x v="2"/>
  </r>
  <r>
    <x v="3"/>
    <x v="8"/>
    <x v="0"/>
    <x v="0"/>
    <s v="SJ24-PRS121"/>
    <n v="62"/>
    <x v="6"/>
    <n v="2.1800000000000002"/>
    <x v="0"/>
    <x v="1"/>
    <x v="1"/>
    <x v="1"/>
    <x v="1"/>
    <x v="1"/>
  </r>
  <r>
    <x v="3"/>
    <x v="8"/>
    <x v="0"/>
    <x v="0"/>
    <s v="SJ24-PRS122"/>
    <n v="71"/>
    <x v="8"/>
    <n v="3.3"/>
    <x v="0"/>
    <x v="1"/>
    <x v="1"/>
    <x v="1"/>
    <x v="1"/>
    <x v="1"/>
  </r>
  <r>
    <x v="3"/>
    <x v="8"/>
    <x v="0"/>
    <x v="0"/>
    <s v="SJ24-PRS123"/>
    <n v="78"/>
    <x v="8"/>
    <n v="3.75"/>
    <x v="0"/>
    <x v="0"/>
    <x v="2"/>
    <x v="1"/>
    <x v="0"/>
    <x v="2"/>
  </r>
  <r>
    <x v="3"/>
    <x v="8"/>
    <x v="0"/>
    <x v="0"/>
    <s v="SJ24-PRS124"/>
    <n v="71"/>
    <x v="2"/>
    <n v="3.07"/>
    <x v="0"/>
    <x v="1"/>
    <x v="1"/>
    <x v="1"/>
    <x v="1"/>
    <x v="1"/>
  </r>
  <r>
    <x v="3"/>
    <x v="8"/>
    <x v="0"/>
    <x v="0"/>
    <s v="SJ24-PRS125"/>
    <n v="60"/>
    <x v="6"/>
    <n v="2.41"/>
    <x v="0"/>
    <x v="1"/>
    <x v="1"/>
    <x v="1"/>
    <x v="1"/>
    <x v="1"/>
  </r>
  <r>
    <x v="3"/>
    <x v="8"/>
    <x v="0"/>
    <x v="0"/>
    <s v="SJ24-PRS126"/>
    <n v="81"/>
    <x v="4"/>
    <n v="4.87"/>
    <x v="0"/>
    <x v="0"/>
    <x v="2"/>
    <x v="1"/>
    <x v="0"/>
    <x v="2"/>
  </r>
  <r>
    <x v="3"/>
    <x v="8"/>
    <x v="0"/>
    <x v="0"/>
    <s v="SJ24-PRS127"/>
    <n v="67"/>
    <x v="6"/>
    <n v="2.67"/>
    <x v="0"/>
    <x v="1"/>
    <x v="1"/>
    <x v="1"/>
    <x v="1"/>
    <x v="1"/>
  </r>
  <r>
    <x v="3"/>
    <x v="8"/>
    <x v="0"/>
    <x v="0"/>
    <s v="SJ24-PRS128"/>
    <n v="75"/>
    <x v="8"/>
    <n v="3.89"/>
    <x v="0"/>
    <x v="1"/>
    <x v="1"/>
    <x v="1"/>
    <x v="1"/>
    <x v="1"/>
  </r>
  <r>
    <x v="4"/>
    <x v="5"/>
    <x v="0"/>
    <x v="0"/>
    <s v="SJ24-BS091"/>
    <n v="71"/>
    <x v="6"/>
    <n v="3.09"/>
    <x v="0"/>
    <x v="1"/>
    <x v="1"/>
    <x v="1"/>
    <x v="1"/>
    <x v="1"/>
  </r>
  <r>
    <x v="4"/>
    <x v="5"/>
    <x v="0"/>
    <x v="0"/>
    <s v="SJ24-BS092"/>
    <n v="70"/>
    <x v="2"/>
    <n v="3.02"/>
    <x v="0"/>
    <x v="1"/>
    <x v="1"/>
    <x v="1"/>
    <x v="1"/>
    <x v="1"/>
  </r>
  <r>
    <x v="4"/>
    <x v="5"/>
    <x v="0"/>
    <x v="0"/>
    <s v="SJ24-BS093"/>
    <n v="78"/>
    <x v="3"/>
    <n v="4.43"/>
    <x v="0"/>
    <x v="0"/>
    <x v="1"/>
    <x v="1"/>
    <x v="0"/>
    <x v="2"/>
  </r>
  <r>
    <x v="4"/>
    <x v="0"/>
    <x v="0"/>
    <x v="0"/>
    <s v="SJ24-BS094"/>
    <n v="92"/>
    <x v="11"/>
    <n v="6.9"/>
    <x v="0"/>
    <x v="1"/>
    <x v="1"/>
    <x v="1"/>
    <x v="1"/>
    <x v="1"/>
  </r>
  <r>
    <x v="4"/>
    <x v="0"/>
    <x v="0"/>
    <x v="0"/>
    <s v="SJ24-BS095"/>
    <n v="87"/>
    <x v="4"/>
    <n v="5.84"/>
    <x v="0"/>
    <x v="1"/>
    <x v="1"/>
    <x v="1"/>
    <x v="1"/>
    <x v="1"/>
  </r>
  <r>
    <x v="4"/>
    <x v="0"/>
    <x v="0"/>
    <x v="0"/>
    <s v="SJ24-BS096"/>
    <n v="89"/>
    <x v="11"/>
    <n v="7.14"/>
    <x v="0"/>
    <x v="0"/>
    <x v="1"/>
    <x v="1"/>
    <x v="2"/>
    <x v="6"/>
  </r>
  <r>
    <x v="4"/>
    <x v="0"/>
    <x v="0"/>
    <x v="0"/>
    <s v="SJ24-BS097"/>
    <n v="80"/>
    <x v="8"/>
    <n v="4.42"/>
    <x v="0"/>
    <x v="1"/>
    <x v="1"/>
    <x v="1"/>
    <x v="2"/>
    <x v="6"/>
  </r>
  <r>
    <x v="4"/>
    <x v="0"/>
    <x v="0"/>
    <x v="0"/>
    <s v="SJ24-BS096"/>
    <n v="80"/>
    <x v="1"/>
    <n v="5.0599999999999996"/>
    <x v="0"/>
    <x v="1"/>
    <x v="1"/>
    <x v="1"/>
    <x v="2"/>
    <x v="6"/>
  </r>
  <r>
    <x v="4"/>
    <x v="0"/>
    <x v="0"/>
    <x v="0"/>
    <s v="SJ24-BS097"/>
    <n v="88"/>
    <x v="11"/>
    <n v="6.71"/>
    <x v="0"/>
    <x v="0"/>
    <x v="1"/>
    <x v="1"/>
    <x v="2"/>
    <x v="6"/>
  </r>
  <r>
    <x v="4"/>
    <x v="0"/>
    <x v="0"/>
    <x v="0"/>
    <s v="SJ24-BS098"/>
    <n v="91"/>
    <x v="4"/>
    <n v="6.35"/>
    <x v="1"/>
    <x v="1"/>
    <x v="1"/>
    <x v="1"/>
    <x v="2"/>
    <x v="6"/>
  </r>
  <r>
    <x v="5"/>
    <x v="9"/>
    <x v="0"/>
    <x v="0"/>
    <s v="SJ24-BS081"/>
    <n v="83"/>
    <x v="4"/>
    <n v="5.22"/>
    <x v="0"/>
    <x v="1"/>
    <x v="1"/>
    <x v="1"/>
    <x v="0"/>
    <x v="5"/>
  </r>
  <r>
    <x v="5"/>
    <x v="9"/>
    <x v="0"/>
    <x v="0"/>
    <s v="SJ24-BS082"/>
    <n v="79"/>
    <x v="3"/>
    <n v="4.54"/>
    <x v="0"/>
    <x v="1"/>
    <x v="1"/>
    <x v="1"/>
    <x v="0"/>
    <x v="5"/>
  </r>
  <r>
    <x v="5"/>
    <x v="6"/>
    <x v="0"/>
    <x v="0"/>
    <s v="SJ24-BS083"/>
    <n v="77"/>
    <x v="2"/>
    <n v="3.33"/>
    <x v="0"/>
    <x v="1"/>
    <x v="1"/>
    <x v="1"/>
    <x v="0"/>
    <x v="5"/>
  </r>
  <r>
    <x v="5"/>
    <x v="6"/>
    <x v="0"/>
    <x v="0"/>
    <s v="SJ24-BS084"/>
    <n v="88"/>
    <x v="4"/>
    <n v="5.75"/>
    <x v="1"/>
    <x v="1"/>
    <x v="1"/>
    <x v="1"/>
    <x v="1"/>
    <x v="1"/>
  </r>
  <r>
    <x v="5"/>
    <x v="6"/>
    <x v="0"/>
    <x v="0"/>
    <s v="SJ24-BS085"/>
    <n v="78"/>
    <x v="4"/>
    <n v="4.29"/>
    <x v="0"/>
    <x v="0"/>
    <x v="1"/>
    <x v="1"/>
    <x v="0"/>
    <x v="2"/>
  </r>
  <r>
    <x v="5"/>
    <x v="10"/>
    <x v="0"/>
    <x v="0"/>
    <s v="SJ24-BS086"/>
    <n v="67"/>
    <x v="12"/>
    <n v="0.98"/>
    <x v="0"/>
    <x v="1"/>
    <x v="1"/>
    <x v="1"/>
    <x v="1"/>
    <x v="1"/>
  </r>
  <r>
    <x v="4"/>
    <x v="5"/>
    <x v="0"/>
    <x v="0"/>
    <s v="SJ24-BS087"/>
    <n v="95"/>
    <x v="9"/>
    <n v="7.82"/>
    <x v="0"/>
    <x v="1"/>
    <x v="1"/>
    <x v="1"/>
    <x v="1"/>
    <x v="1"/>
  </r>
  <r>
    <x v="4"/>
    <x v="5"/>
    <x v="0"/>
    <x v="0"/>
    <s v="SJ24-BS088"/>
    <n v="93"/>
    <x v="9"/>
    <n v="6.96"/>
    <x v="1"/>
    <x v="1"/>
    <x v="1"/>
    <x v="1"/>
    <x v="1"/>
    <x v="1"/>
  </r>
  <r>
    <x v="4"/>
    <x v="5"/>
    <x v="0"/>
    <x v="0"/>
    <s v="SJ24-BS089"/>
    <n v="91"/>
    <x v="11"/>
    <n v="7.39"/>
    <x v="0"/>
    <x v="0"/>
    <x v="1"/>
    <x v="1"/>
    <x v="0"/>
    <x v="2"/>
  </r>
  <r>
    <x v="4"/>
    <x v="5"/>
    <x v="0"/>
    <x v="0"/>
    <s v="SJ24-BS090"/>
    <n v="73"/>
    <x v="8"/>
    <n v="3.74"/>
    <x v="0"/>
    <x v="1"/>
    <x v="1"/>
    <x v="1"/>
    <x v="1"/>
    <x v="1"/>
  </r>
  <r>
    <x v="4"/>
    <x v="0"/>
    <x v="0"/>
    <x v="0"/>
    <s v="SJ24-BS097"/>
    <n v="89"/>
    <x v="9"/>
    <n v="6.8"/>
    <x v="0"/>
    <x v="1"/>
    <x v="1"/>
    <x v="1"/>
    <x v="2"/>
    <x v="6"/>
  </r>
  <r>
    <x v="4"/>
    <x v="4"/>
    <x v="0"/>
    <x v="0"/>
    <s v="SJ24-BS098"/>
    <n v="72"/>
    <x v="8"/>
    <n v="3.71"/>
    <x v="0"/>
    <x v="1"/>
    <x v="1"/>
    <x v="1"/>
    <x v="2"/>
    <x v="6"/>
  </r>
  <r>
    <x v="4"/>
    <x v="4"/>
    <x v="0"/>
    <x v="0"/>
    <s v="SJ24-BS099"/>
    <n v="85"/>
    <x v="1"/>
    <n v="5.66"/>
    <x v="0"/>
    <x v="1"/>
    <x v="1"/>
    <x v="1"/>
    <x v="1"/>
    <x v="1"/>
  </r>
  <r>
    <x v="4"/>
    <x v="4"/>
    <x v="0"/>
    <x v="0"/>
    <s v="SJ24-BS100"/>
    <n v="88"/>
    <x v="9"/>
    <n v="6.39"/>
    <x v="0"/>
    <x v="0"/>
    <x v="1"/>
    <x v="1"/>
    <x v="0"/>
    <x v="2"/>
  </r>
  <r>
    <x v="4"/>
    <x v="4"/>
    <x v="0"/>
    <x v="0"/>
    <s v="SJ24-BS101"/>
    <n v="72"/>
    <x v="3"/>
    <n v="3.35"/>
    <x v="0"/>
    <x v="1"/>
    <x v="1"/>
    <x v="1"/>
    <x v="1"/>
    <x v="1"/>
  </r>
  <r>
    <x v="4"/>
    <x v="4"/>
    <x v="0"/>
    <x v="0"/>
    <s v="SJ24-BS102"/>
    <n v="78"/>
    <x v="0"/>
    <n v="2.72"/>
    <x v="0"/>
    <x v="1"/>
    <x v="1"/>
    <x v="1"/>
    <x v="1"/>
    <x v="1"/>
  </r>
  <r>
    <x v="4"/>
    <x v="4"/>
    <x v="0"/>
    <x v="0"/>
    <s v="SJ24-BS103"/>
    <n v="82"/>
    <x v="3"/>
    <n v="4.8499999999999996"/>
    <x v="0"/>
    <x v="0"/>
    <x v="1"/>
    <x v="1"/>
    <x v="0"/>
    <x v="2"/>
  </r>
  <r>
    <x v="4"/>
    <x v="4"/>
    <x v="0"/>
    <x v="0"/>
    <s v="SJ24-BS104"/>
    <n v="62"/>
    <x v="0"/>
    <n v="2.23"/>
    <x v="0"/>
    <x v="1"/>
    <x v="1"/>
    <x v="1"/>
    <x v="1"/>
    <x v="1"/>
  </r>
  <r>
    <x v="4"/>
    <x v="4"/>
    <x v="0"/>
    <x v="0"/>
    <s v="SJ24-BS105"/>
    <n v="65"/>
    <x v="6"/>
    <n v="2.42"/>
    <x v="0"/>
    <x v="1"/>
    <x v="1"/>
    <x v="1"/>
    <x v="1"/>
    <x v="1"/>
  </r>
  <r>
    <x v="4"/>
    <x v="4"/>
    <x v="0"/>
    <x v="0"/>
    <s v="SJ24-BS106"/>
    <n v="90"/>
    <x v="11"/>
    <n v="6.85"/>
    <x v="0"/>
    <x v="0"/>
    <x v="1"/>
    <x v="1"/>
    <x v="0"/>
    <x v="2"/>
  </r>
  <r>
    <x v="4"/>
    <x v="4"/>
    <x v="0"/>
    <x v="0"/>
    <s v="SJ24-BS107"/>
    <n v="102"/>
    <x v="11"/>
    <n v="9.27"/>
    <x v="0"/>
    <x v="1"/>
    <x v="1"/>
    <x v="3"/>
    <x v="1"/>
    <x v="1"/>
  </r>
  <r>
    <x v="4"/>
    <x v="4"/>
    <x v="0"/>
    <x v="0"/>
    <s v="SJ24-BS108"/>
    <n v="79"/>
    <x v="1"/>
    <n v="4.5"/>
    <x v="0"/>
    <x v="1"/>
    <x v="1"/>
    <x v="1"/>
    <x v="1"/>
    <x v="1"/>
  </r>
  <r>
    <x v="4"/>
    <x v="4"/>
    <x v="0"/>
    <x v="0"/>
    <s v="SJ24-BS109"/>
    <n v="96"/>
    <x v="1"/>
    <n v="7.16"/>
    <x v="0"/>
    <x v="1"/>
    <x v="1"/>
    <x v="1"/>
    <x v="1"/>
    <x v="1"/>
  </r>
  <r>
    <x v="4"/>
    <x v="4"/>
    <x v="0"/>
    <x v="0"/>
    <s v="SJ24-BS110"/>
    <n v="79"/>
    <x v="3"/>
    <n v="4.49"/>
    <x v="0"/>
    <x v="0"/>
    <x v="1"/>
    <x v="1"/>
    <x v="0"/>
    <x v="2"/>
  </r>
  <r>
    <x v="4"/>
    <x v="4"/>
    <x v="0"/>
    <x v="0"/>
    <s v="SJ24-BS111"/>
    <n v="70"/>
    <x v="2"/>
    <n v="3.49"/>
    <x v="0"/>
    <x v="1"/>
    <x v="1"/>
    <x v="1"/>
    <x v="1"/>
    <x v="1"/>
  </r>
  <r>
    <x v="4"/>
    <x v="4"/>
    <x v="0"/>
    <x v="0"/>
    <s v="SJ24-BS112"/>
    <n v="83"/>
    <x v="3"/>
    <n v="5.2"/>
    <x v="0"/>
    <x v="1"/>
    <x v="1"/>
    <x v="1"/>
    <x v="1"/>
    <x v="1"/>
  </r>
  <r>
    <x v="4"/>
    <x v="4"/>
    <x v="0"/>
    <x v="0"/>
    <s v="SJ24-BS113"/>
    <n v="74"/>
    <x v="6"/>
    <n v="3.27"/>
    <x v="0"/>
    <x v="0"/>
    <x v="1"/>
    <x v="1"/>
    <x v="0"/>
    <x v="2"/>
  </r>
  <r>
    <x v="4"/>
    <x v="4"/>
    <x v="0"/>
    <x v="0"/>
    <s v="SJ24-BS114"/>
    <n v="95"/>
    <x v="9"/>
    <n v="6.76"/>
    <x v="0"/>
    <x v="1"/>
    <x v="1"/>
    <x v="1"/>
    <x v="1"/>
    <x v="1"/>
  </r>
  <r>
    <x v="4"/>
    <x v="4"/>
    <x v="0"/>
    <x v="0"/>
    <s v="SJ24-BS115"/>
    <n v="83"/>
    <x v="8"/>
    <n v="4.5"/>
    <x v="0"/>
    <x v="1"/>
    <x v="1"/>
    <x v="1"/>
    <x v="1"/>
    <x v="1"/>
  </r>
  <r>
    <x v="4"/>
    <x v="4"/>
    <x v="0"/>
    <x v="0"/>
    <s v="SJ24-BS116"/>
    <n v="74"/>
    <x v="6"/>
    <n v="3.19"/>
    <x v="2"/>
    <x v="0"/>
    <x v="1"/>
    <x v="1"/>
    <x v="3"/>
    <x v="7"/>
  </r>
  <r>
    <x v="4"/>
    <x v="4"/>
    <x v="0"/>
    <x v="0"/>
    <s v="SJ24-BS117"/>
    <n v="83"/>
    <x v="1"/>
    <n v="5.88"/>
    <x v="0"/>
    <x v="1"/>
    <x v="1"/>
    <x v="1"/>
    <x v="1"/>
    <x v="1"/>
  </r>
  <r>
    <x v="4"/>
    <x v="4"/>
    <x v="0"/>
    <x v="0"/>
    <s v="SJ24-BS118"/>
    <n v="81"/>
    <x v="3"/>
    <n v="5.08"/>
    <x v="0"/>
    <x v="1"/>
    <x v="1"/>
    <x v="1"/>
    <x v="1"/>
    <x v="1"/>
  </r>
  <r>
    <x v="4"/>
    <x v="4"/>
    <x v="0"/>
    <x v="0"/>
    <s v="SJ24-BS119"/>
    <n v="94"/>
    <x v="9"/>
    <n v="7.46"/>
    <x v="1"/>
    <x v="0"/>
    <x v="1"/>
    <x v="1"/>
    <x v="0"/>
    <x v="2"/>
  </r>
  <r>
    <x v="4"/>
    <x v="4"/>
    <x v="0"/>
    <x v="0"/>
    <s v="SJ24-BS120"/>
    <n v="80"/>
    <x v="8"/>
    <n v="4.46"/>
    <x v="0"/>
    <x v="1"/>
    <x v="1"/>
    <x v="1"/>
    <x v="1"/>
    <x v="1"/>
  </r>
  <r>
    <x v="4"/>
    <x v="4"/>
    <x v="0"/>
    <x v="0"/>
    <s v="SJ24-BS121"/>
    <n v="72"/>
    <x v="2"/>
    <n v="3.34"/>
    <x v="0"/>
    <x v="1"/>
    <x v="1"/>
    <x v="1"/>
    <x v="1"/>
    <x v="1"/>
  </r>
  <r>
    <x v="4"/>
    <x v="4"/>
    <x v="0"/>
    <x v="0"/>
    <s v="SJ24-BS122"/>
    <n v="85"/>
    <x v="3"/>
    <n v="5.44"/>
    <x v="1"/>
    <x v="0"/>
    <x v="1"/>
    <x v="1"/>
    <x v="0"/>
    <x v="2"/>
  </r>
  <r>
    <x v="4"/>
    <x v="4"/>
    <x v="0"/>
    <x v="0"/>
    <s v="SJ24-BS123"/>
    <n v="78"/>
    <x v="3"/>
    <n v="4.4400000000000004"/>
    <x v="0"/>
    <x v="1"/>
    <x v="1"/>
    <x v="1"/>
    <x v="1"/>
    <x v="1"/>
  </r>
  <r>
    <x v="4"/>
    <x v="4"/>
    <x v="0"/>
    <x v="0"/>
    <s v="SJ24-BS124"/>
    <n v="79"/>
    <x v="8"/>
    <n v="4.29"/>
    <x v="0"/>
    <x v="1"/>
    <x v="1"/>
    <x v="1"/>
    <x v="1"/>
    <x v="1"/>
  </r>
  <r>
    <x v="4"/>
    <x v="4"/>
    <x v="0"/>
    <x v="0"/>
    <s v="SJ24-BS125"/>
    <n v="86"/>
    <x v="8"/>
    <n v="5.03"/>
    <x v="0"/>
    <x v="0"/>
    <x v="1"/>
    <x v="1"/>
    <x v="0"/>
    <x v="2"/>
  </r>
  <r>
    <x v="4"/>
    <x v="4"/>
    <x v="0"/>
    <x v="0"/>
    <s v="SJ24-BS126"/>
    <n v="84"/>
    <x v="4"/>
    <n v="5.38"/>
    <x v="0"/>
    <x v="1"/>
    <x v="1"/>
    <x v="1"/>
    <x v="1"/>
    <x v="1"/>
  </r>
  <r>
    <x v="4"/>
    <x v="3"/>
    <x v="0"/>
    <x v="0"/>
    <s v="SJ24-BS137"/>
    <n v="76"/>
    <x v="3"/>
    <n v="4.1900000000000004"/>
    <x v="0"/>
    <x v="1"/>
    <x v="1"/>
    <x v="1"/>
    <x v="1"/>
    <x v="1"/>
  </r>
  <r>
    <x v="4"/>
    <x v="3"/>
    <x v="0"/>
    <x v="0"/>
    <s v="SJ24-BS138"/>
    <n v="84"/>
    <x v="1"/>
    <n v="5.86"/>
    <x v="0"/>
    <x v="0"/>
    <x v="1"/>
    <x v="1"/>
    <x v="0"/>
    <x v="2"/>
  </r>
  <r>
    <x v="4"/>
    <x v="3"/>
    <x v="0"/>
    <x v="0"/>
    <s v="SJ24-BS139"/>
    <n v="78"/>
    <x v="2"/>
    <n v="4.58"/>
    <x v="0"/>
    <x v="1"/>
    <x v="1"/>
    <x v="1"/>
    <x v="1"/>
    <x v="1"/>
  </r>
  <r>
    <x v="4"/>
    <x v="3"/>
    <x v="0"/>
    <x v="0"/>
    <s v="SJ24-BS140"/>
    <n v="75"/>
    <x v="2"/>
    <n v="4.03"/>
    <x v="0"/>
    <x v="1"/>
    <x v="1"/>
    <x v="1"/>
    <x v="1"/>
    <x v="1"/>
  </r>
  <r>
    <x v="4"/>
    <x v="3"/>
    <x v="0"/>
    <x v="0"/>
    <s v="SJ24-BS141"/>
    <n v="86"/>
    <x v="3"/>
    <n v="5.7"/>
    <x v="0"/>
    <x v="0"/>
    <x v="1"/>
    <x v="1"/>
    <x v="0"/>
    <x v="2"/>
  </r>
  <r>
    <x v="4"/>
    <x v="3"/>
    <x v="0"/>
    <x v="0"/>
    <s v="SJ24-BS142"/>
    <n v="76"/>
    <x v="8"/>
    <n v="4.03"/>
    <x v="0"/>
    <x v="1"/>
    <x v="1"/>
    <x v="1"/>
    <x v="1"/>
    <x v="1"/>
  </r>
  <r>
    <x v="4"/>
    <x v="3"/>
    <x v="0"/>
    <x v="0"/>
    <s v="SJ24-BS143"/>
    <n v="76"/>
    <x v="2"/>
    <n v="3.79"/>
    <x v="0"/>
    <x v="1"/>
    <x v="1"/>
    <x v="1"/>
    <x v="1"/>
    <x v="1"/>
  </r>
  <r>
    <x v="4"/>
    <x v="3"/>
    <x v="0"/>
    <x v="0"/>
    <s v="SJ24-BS144"/>
    <n v="84"/>
    <x v="3"/>
    <n v="5"/>
    <x v="0"/>
    <x v="0"/>
    <x v="1"/>
    <x v="1"/>
    <x v="0"/>
    <x v="2"/>
  </r>
  <r>
    <x v="4"/>
    <x v="3"/>
    <x v="0"/>
    <x v="0"/>
    <s v="SJ24-BS145"/>
    <n v="84"/>
    <x v="1"/>
    <n v="5.6"/>
    <x v="0"/>
    <x v="1"/>
    <x v="1"/>
    <x v="1"/>
    <x v="1"/>
    <x v="1"/>
  </r>
  <r>
    <x v="4"/>
    <x v="3"/>
    <x v="0"/>
    <x v="0"/>
    <s v="SJ24-BS146"/>
    <n v="76"/>
    <x v="8"/>
    <n v="4.24"/>
    <x v="0"/>
    <x v="1"/>
    <x v="1"/>
    <x v="1"/>
    <x v="1"/>
    <x v="1"/>
  </r>
  <r>
    <x v="4"/>
    <x v="3"/>
    <x v="0"/>
    <x v="0"/>
    <s v="SJ24-BS127"/>
    <n v="72"/>
    <x v="8"/>
    <n v="3.92"/>
    <x v="0"/>
    <x v="1"/>
    <x v="1"/>
    <x v="1"/>
    <x v="1"/>
    <x v="1"/>
  </r>
  <r>
    <x v="4"/>
    <x v="3"/>
    <x v="0"/>
    <x v="0"/>
    <s v="SJ24-BS128"/>
    <n v="76"/>
    <x v="2"/>
    <n v="4.21"/>
    <x v="0"/>
    <x v="1"/>
    <x v="1"/>
    <x v="1"/>
    <x v="1"/>
    <x v="1"/>
  </r>
  <r>
    <x v="4"/>
    <x v="3"/>
    <x v="0"/>
    <x v="0"/>
    <s v="SJ24-BS129"/>
    <n v="94"/>
    <x v="1"/>
    <n v="7.26"/>
    <x v="1"/>
    <x v="0"/>
    <x v="1"/>
    <x v="1"/>
    <x v="0"/>
    <x v="2"/>
  </r>
  <r>
    <x v="4"/>
    <x v="3"/>
    <x v="0"/>
    <x v="0"/>
    <s v="SJ24-BS130"/>
    <n v="75"/>
    <x v="0"/>
    <n v="3.27"/>
    <x v="0"/>
    <x v="1"/>
    <x v="1"/>
    <x v="1"/>
    <x v="1"/>
    <x v="1"/>
  </r>
  <r>
    <x v="4"/>
    <x v="3"/>
    <x v="0"/>
    <x v="0"/>
    <s v="SJ24-BS131"/>
    <n v="84"/>
    <x v="3"/>
    <n v="4.9400000000000004"/>
    <x v="0"/>
    <x v="1"/>
    <x v="1"/>
    <x v="1"/>
    <x v="1"/>
    <x v="1"/>
  </r>
  <r>
    <x v="4"/>
    <x v="3"/>
    <x v="0"/>
    <x v="0"/>
    <s v="SJ24-BS132"/>
    <n v="94"/>
    <x v="11"/>
    <n v="7.64"/>
    <x v="1"/>
    <x v="0"/>
    <x v="1"/>
    <x v="1"/>
    <x v="0"/>
    <x v="2"/>
  </r>
  <r>
    <x v="4"/>
    <x v="3"/>
    <x v="0"/>
    <x v="0"/>
    <s v="SJ24-BS133"/>
    <n v="86"/>
    <x v="1"/>
    <n v="5.82"/>
    <x v="0"/>
    <x v="1"/>
    <x v="1"/>
    <x v="1"/>
    <x v="1"/>
    <x v="1"/>
  </r>
  <r>
    <x v="4"/>
    <x v="3"/>
    <x v="0"/>
    <x v="0"/>
    <s v="SJ24-BS134"/>
    <n v="84"/>
    <x v="3"/>
    <n v="5.18"/>
    <x v="0"/>
    <x v="1"/>
    <x v="1"/>
    <x v="1"/>
    <x v="1"/>
    <x v="1"/>
  </r>
  <r>
    <x v="4"/>
    <x v="3"/>
    <x v="0"/>
    <x v="0"/>
    <s v="SJ24-BS135"/>
    <n v="92"/>
    <x v="9"/>
    <m/>
    <x v="0"/>
    <x v="0"/>
    <x v="1"/>
    <x v="1"/>
    <x v="0"/>
    <x v="2"/>
  </r>
  <r>
    <x v="4"/>
    <x v="3"/>
    <x v="0"/>
    <x v="0"/>
    <s v="SJ24-BS136"/>
    <n v="92"/>
    <x v="9"/>
    <n v="7.54"/>
    <x v="0"/>
    <x v="1"/>
    <x v="1"/>
    <x v="1"/>
    <x v="1"/>
    <x v="1"/>
  </r>
  <r>
    <x v="4"/>
    <x v="3"/>
    <x v="0"/>
    <x v="0"/>
    <s v="SJ24-BS147"/>
    <n v="80"/>
    <x v="3"/>
    <n v="4.66"/>
    <x v="0"/>
    <x v="1"/>
    <x v="1"/>
    <x v="1"/>
    <x v="1"/>
    <x v="1"/>
  </r>
  <r>
    <x v="4"/>
    <x v="3"/>
    <x v="0"/>
    <x v="0"/>
    <s v="SJ24-BS148"/>
    <n v="68"/>
    <x v="6"/>
    <n v="2.89"/>
    <x v="0"/>
    <x v="1"/>
    <x v="1"/>
    <x v="1"/>
    <x v="1"/>
    <x v="1"/>
  </r>
  <r>
    <x v="4"/>
    <x v="3"/>
    <x v="0"/>
    <x v="0"/>
    <s v="SJ24-BS149"/>
    <n v="78"/>
    <x v="2"/>
    <n v="3.81"/>
    <x v="0"/>
    <x v="0"/>
    <x v="1"/>
    <x v="1"/>
    <x v="0"/>
    <x v="2"/>
  </r>
  <r>
    <x v="4"/>
    <x v="3"/>
    <x v="0"/>
    <x v="0"/>
    <s v="SJ24-BS150"/>
    <n v="69"/>
    <x v="6"/>
    <n v="3.03"/>
    <x v="0"/>
    <x v="1"/>
    <x v="1"/>
    <x v="1"/>
    <x v="1"/>
    <x v="1"/>
  </r>
  <r>
    <x v="6"/>
    <x v="11"/>
    <x v="0"/>
    <x v="0"/>
    <s v="SJ24-BS151"/>
    <n v="76"/>
    <x v="3"/>
    <n v="4.1500000000000004"/>
    <x v="0"/>
    <x v="1"/>
    <x v="1"/>
    <x v="1"/>
    <x v="1"/>
    <x v="1"/>
  </r>
  <r>
    <x v="6"/>
    <x v="11"/>
    <x v="0"/>
    <x v="0"/>
    <s v="SJ24-BS152"/>
    <n v="65"/>
    <x v="0"/>
    <n v="2.52"/>
    <x v="0"/>
    <x v="1"/>
    <x v="1"/>
    <x v="1"/>
    <x v="1"/>
    <x v="1"/>
  </r>
  <r>
    <x v="6"/>
    <x v="11"/>
    <x v="0"/>
    <x v="0"/>
    <s v="SJ24-BS153"/>
    <n v="71"/>
    <x v="8"/>
    <n v="3.57"/>
    <x v="0"/>
    <x v="0"/>
    <x v="1"/>
    <x v="1"/>
    <x v="0"/>
    <x v="2"/>
  </r>
  <r>
    <x v="6"/>
    <x v="11"/>
    <x v="0"/>
    <x v="0"/>
    <s v="SJ24-BS154"/>
    <n v="67"/>
    <x v="6"/>
    <n v="2.72"/>
    <x v="0"/>
    <x v="1"/>
    <x v="1"/>
    <x v="1"/>
    <x v="1"/>
    <x v="1"/>
  </r>
  <r>
    <x v="6"/>
    <x v="11"/>
    <x v="0"/>
    <x v="0"/>
    <s v="SJ24-BS155"/>
    <n v="72"/>
    <x v="2"/>
    <n v="3.66"/>
    <x v="0"/>
    <x v="1"/>
    <x v="1"/>
    <x v="1"/>
    <x v="1"/>
    <x v="1"/>
  </r>
  <r>
    <x v="6"/>
    <x v="11"/>
    <x v="0"/>
    <x v="0"/>
    <s v="SJ24-BS156"/>
    <n v="71"/>
    <x v="2"/>
    <n v="3.38"/>
    <x v="0"/>
    <x v="0"/>
    <x v="1"/>
    <x v="1"/>
    <x v="0"/>
    <x v="2"/>
  </r>
  <r>
    <x v="7"/>
    <x v="12"/>
    <x v="0"/>
    <x v="0"/>
    <s v="SJ24-BS157"/>
    <n v="81"/>
    <x v="11"/>
    <n v="7.56"/>
    <x v="0"/>
    <x v="1"/>
    <x v="1"/>
    <x v="1"/>
    <x v="1"/>
    <x v="1"/>
  </r>
  <r>
    <x v="7"/>
    <x v="12"/>
    <x v="0"/>
    <x v="0"/>
    <s v="SJ24-BS158"/>
    <n v="80"/>
    <x v="2"/>
    <n v="4.8099999999999996"/>
    <x v="0"/>
    <x v="1"/>
    <x v="1"/>
    <x v="1"/>
    <x v="1"/>
    <x v="1"/>
  </r>
  <r>
    <x v="7"/>
    <x v="12"/>
    <x v="0"/>
    <x v="0"/>
    <s v="SJ24-BS159"/>
    <n v="81"/>
    <x v="3"/>
    <n v="4.6900000000000004"/>
    <x v="0"/>
    <x v="0"/>
    <x v="1"/>
    <x v="1"/>
    <x v="0"/>
    <x v="2"/>
  </r>
  <r>
    <x v="7"/>
    <x v="12"/>
    <x v="0"/>
    <x v="0"/>
    <s v="SJ24-BS160"/>
    <n v="84"/>
    <x v="3"/>
    <n v="5.1100000000000003"/>
    <x v="0"/>
    <x v="1"/>
    <x v="1"/>
    <x v="1"/>
    <x v="1"/>
    <x v="1"/>
  </r>
  <r>
    <x v="8"/>
    <x v="9"/>
    <x v="0"/>
    <x v="0"/>
    <s v="SJ24-BS161"/>
    <n v="71"/>
    <x v="2"/>
    <n v="3.37"/>
    <x v="0"/>
    <x v="1"/>
    <x v="1"/>
    <x v="1"/>
    <x v="0"/>
    <x v="8"/>
  </r>
  <r>
    <x v="8"/>
    <x v="9"/>
    <x v="0"/>
    <x v="0"/>
    <s v="SJ24-BS162"/>
    <n v="82"/>
    <x v="4"/>
    <n v="5.19"/>
    <x v="0"/>
    <x v="1"/>
    <x v="1"/>
    <x v="1"/>
    <x v="1"/>
    <x v="1"/>
  </r>
  <r>
    <x v="8"/>
    <x v="9"/>
    <x v="0"/>
    <x v="0"/>
    <s v="SJ24-BS163"/>
    <n v="84"/>
    <x v="3"/>
    <n v="5.42"/>
    <x v="0"/>
    <x v="0"/>
    <x v="1"/>
    <x v="1"/>
    <x v="0"/>
    <x v="2"/>
  </r>
  <r>
    <x v="8"/>
    <x v="9"/>
    <x v="0"/>
    <x v="0"/>
    <s v="SJ24-BS164"/>
    <n v="76"/>
    <x v="2"/>
    <n v="4.26"/>
    <x v="0"/>
    <x v="1"/>
    <x v="1"/>
    <x v="1"/>
    <x v="0"/>
    <x v="8"/>
  </r>
  <r>
    <x v="8"/>
    <x v="9"/>
    <x v="0"/>
    <x v="0"/>
    <s v="SJ24-BS165"/>
    <n v="99"/>
    <x v="11"/>
    <n v="9.17"/>
    <x v="0"/>
    <x v="1"/>
    <x v="1"/>
    <x v="1"/>
    <x v="1"/>
    <x v="1"/>
  </r>
  <r>
    <x v="8"/>
    <x v="13"/>
    <x v="0"/>
    <x v="0"/>
    <s v="SJ24-BS166"/>
    <n v="82"/>
    <x v="4"/>
    <n v="5.0599999999999996"/>
    <x v="0"/>
    <x v="0"/>
    <x v="1"/>
    <x v="1"/>
    <x v="0"/>
    <x v="2"/>
  </r>
  <r>
    <x v="8"/>
    <x v="9"/>
    <x v="0"/>
    <x v="0"/>
    <s v="SJ24-BS167"/>
    <n v="76"/>
    <x v="3"/>
    <n v="4.5199999999999996"/>
    <x v="0"/>
    <x v="1"/>
    <x v="1"/>
    <x v="1"/>
    <x v="0"/>
    <x v="8"/>
  </r>
  <r>
    <x v="8"/>
    <x v="9"/>
    <x v="0"/>
    <x v="0"/>
    <s v="SJ24-BS168"/>
    <n v="75"/>
    <x v="3"/>
    <n v="4.33"/>
    <x v="0"/>
    <x v="1"/>
    <x v="1"/>
    <x v="1"/>
    <x v="1"/>
    <x v="1"/>
  </r>
  <r>
    <x v="8"/>
    <x v="9"/>
    <x v="0"/>
    <x v="0"/>
    <s v="SJ24-BS169"/>
    <n v="81"/>
    <x v="4"/>
    <n v="5.22"/>
    <x v="0"/>
    <x v="0"/>
    <x v="1"/>
    <x v="1"/>
    <x v="0"/>
    <x v="2"/>
  </r>
  <r>
    <x v="8"/>
    <x v="9"/>
    <x v="0"/>
    <x v="0"/>
    <s v="SJ24-BS170"/>
    <n v="82"/>
    <x v="3"/>
    <n v="4.7"/>
    <x v="0"/>
    <x v="1"/>
    <x v="1"/>
    <x v="1"/>
    <x v="1"/>
    <x v="1"/>
  </r>
  <r>
    <x v="8"/>
    <x v="9"/>
    <x v="0"/>
    <x v="0"/>
    <s v="SJ24-BS171"/>
    <n v="71"/>
    <x v="8"/>
    <n v="3.63"/>
    <x v="0"/>
    <x v="1"/>
    <x v="1"/>
    <x v="1"/>
    <x v="1"/>
    <x v="1"/>
  </r>
  <r>
    <x v="8"/>
    <x v="9"/>
    <x v="0"/>
    <x v="0"/>
    <s v="SJ24-BS172"/>
    <n v="84"/>
    <x v="3"/>
    <n v="5.2"/>
    <x v="0"/>
    <x v="0"/>
    <x v="1"/>
    <x v="1"/>
    <x v="0"/>
    <x v="2"/>
  </r>
  <r>
    <x v="8"/>
    <x v="9"/>
    <x v="0"/>
    <x v="0"/>
    <s v="SJ24-BS173"/>
    <n v="70"/>
    <x v="3"/>
    <n v="3.86"/>
    <x v="0"/>
    <x v="1"/>
    <x v="1"/>
    <x v="1"/>
    <x v="1"/>
    <x v="1"/>
  </r>
  <r>
    <x v="8"/>
    <x v="9"/>
    <x v="0"/>
    <x v="0"/>
    <s v="SJ24-BS174"/>
    <n v="74"/>
    <x v="8"/>
    <n v="3.93"/>
    <x v="0"/>
    <x v="1"/>
    <x v="1"/>
    <x v="1"/>
    <x v="1"/>
    <x v="1"/>
  </r>
  <r>
    <x v="8"/>
    <x v="9"/>
    <x v="0"/>
    <x v="0"/>
    <s v="SJ24-BS175"/>
    <n v="82"/>
    <x v="8"/>
    <n v="4.55"/>
    <x v="0"/>
    <x v="0"/>
    <x v="1"/>
    <x v="1"/>
    <x v="0"/>
    <x v="2"/>
  </r>
  <r>
    <x v="8"/>
    <x v="9"/>
    <x v="0"/>
    <x v="0"/>
    <s v="SJ24-BS176"/>
    <n v="60"/>
    <x v="7"/>
    <n v="2.19"/>
    <x v="0"/>
    <x v="1"/>
    <x v="1"/>
    <x v="1"/>
    <x v="1"/>
    <x v="1"/>
  </r>
  <r>
    <x v="8"/>
    <x v="9"/>
    <x v="0"/>
    <x v="0"/>
    <s v="SJ24-BS177"/>
    <n v="68"/>
    <x v="2"/>
    <n v="3.06"/>
    <x v="0"/>
    <x v="1"/>
    <x v="1"/>
    <x v="1"/>
    <x v="1"/>
    <x v="1"/>
  </r>
  <r>
    <x v="8"/>
    <x v="9"/>
    <x v="0"/>
    <x v="0"/>
    <s v="SJ24-BS178"/>
    <n v="80"/>
    <x v="3"/>
    <n v="4.93"/>
    <x v="0"/>
    <x v="0"/>
    <x v="1"/>
    <x v="1"/>
    <x v="0"/>
    <x v="2"/>
  </r>
  <r>
    <x v="8"/>
    <x v="9"/>
    <x v="0"/>
    <x v="0"/>
    <s v="SJ24-BS179"/>
    <n v="68"/>
    <x v="6"/>
    <n v="2.79"/>
    <x v="0"/>
    <x v="1"/>
    <x v="1"/>
    <x v="1"/>
    <x v="1"/>
    <x v="1"/>
  </r>
  <r>
    <x v="8"/>
    <x v="6"/>
    <x v="0"/>
    <x v="0"/>
    <s v="SJ24-BS180"/>
    <n v="74"/>
    <x v="2"/>
    <n v="3.75"/>
    <x v="0"/>
    <x v="1"/>
    <x v="1"/>
    <x v="1"/>
    <x v="0"/>
    <x v="5"/>
  </r>
  <r>
    <x v="8"/>
    <x v="6"/>
    <x v="0"/>
    <x v="0"/>
    <s v="SJ24-BS181"/>
    <n v="82"/>
    <x v="1"/>
    <n v="5.44"/>
    <x v="0"/>
    <x v="1"/>
    <x v="1"/>
    <x v="1"/>
    <x v="0"/>
    <x v="5"/>
  </r>
  <r>
    <x v="8"/>
    <x v="6"/>
    <x v="0"/>
    <x v="0"/>
    <s v="SJ24-BS182"/>
    <n v="77"/>
    <x v="3"/>
    <n v="4.16"/>
    <x v="0"/>
    <x v="0"/>
    <x v="1"/>
    <x v="1"/>
    <x v="0"/>
    <x v="2"/>
  </r>
  <r>
    <x v="8"/>
    <x v="6"/>
    <x v="0"/>
    <x v="0"/>
    <s v="SJ24-BS183"/>
    <n v="65"/>
    <x v="6"/>
    <n v="2.58"/>
    <x v="0"/>
    <x v="1"/>
    <x v="1"/>
    <x v="1"/>
    <x v="0"/>
    <x v="5"/>
  </r>
  <r>
    <x v="8"/>
    <x v="8"/>
    <x v="0"/>
    <x v="0"/>
    <s v="SJ24-BS184"/>
    <n v="77"/>
    <x v="3"/>
    <n v="4.2699999999999996"/>
    <x v="0"/>
    <x v="1"/>
    <x v="1"/>
    <x v="1"/>
    <x v="1"/>
    <x v="1"/>
  </r>
  <r>
    <x v="8"/>
    <x v="8"/>
    <x v="0"/>
    <x v="0"/>
    <s v="SJ24-BS185"/>
    <n v="75"/>
    <x v="2"/>
    <n v="3.86"/>
    <x v="0"/>
    <x v="1"/>
    <x v="1"/>
    <x v="1"/>
    <x v="1"/>
    <x v="1"/>
  </r>
  <r>
    <x v="8"/>
    <x v="8"/>
    <x v="0"/>
    <x v="0"/>
    <s v="SJ24-BS186"/>
    <n v="70"/>
    <x v="4"/>
    <n v="4.6399999999999997"/>
    <x v="0"/>
    <x v="0"/>
    <x v="1"/>
    <x v="1"/>
    <x v="0"/>
    <x v="2"/>
  </r>
  <r>
    <x v="8"/>
    <x v="8"/>
    <x v="0"/>
    <x v="0"/>
    <s v="SJ24-BS187"/>
    <n v="78"/>
    <x v="4"/>
    <n v="4.76"/>
    <x v="0"/>
    <x v="1"/>
    <x v="1"/>
    <x v="1"/>
    <x v="1"/>
    <x v="1"/>
  </r>
  <r>
    <x v="8"/>
    <x v="8"/>
    <x v="0"/>
    <x v="0"/>
    <s v="SJ24-BS188"/>
    <n v="79"/>
    <x v="4"/>
    <n v="4.66"/>
    <x v="0"/>
    <x v="1"/>
    <x v="1"/>
    <x v="1"/>
    <x v="1"/>
    <x v="1"/>
  </r>
  <r>
    <x v="8"/>
    <x v="8"/>
    <x v="0"/>
    <x v="0"/>
    <s v="SJ24-BS189"/>
    <n v="80"/>
    <x v="4"/>
    <n v="5.18"/>
    <x v="0"/>
    <x v="0"/>
    <x v="1"/>
    <x v="1"/>
    <x v="0"/>
    <x v="2"/>
  </r>
  <r>
    <x v="8"/>
    <x v="8"/>
    <x v="0"/>
    <x v="0"/>
    <s v="SJ24-BS190"/>
    <n v="71"/>
    <x v="8"/>
    <n v="3.72"/>
    <x v="0"/>
    <x v="1"/>
    <x v="1"/>
    <x v="1"/>
    <x v="1"/>
    <x v="1"/>
  </r>
  <r>
    <x v="8"/>
    <x v="8"/>
    <x v="0"/>
    <x v="0"/>
    <s v="SJ24-BS191"/>
    <n v="77"/>
    <x v="3"/>
    <n v="4.74"/>
    <x v="0"/>
    <x v="1"/>
    <x v="1"/>
    <x v="1"/>
    <x v="1"/>
    <x v="1"/>
  </r>
  <r>
    <x v="8"/>
    <x v="8"/>
    <x v="0"/>
    <x v="0"/>
    <s v="SJ24-BS192"/>
    <n v="83"/>
    <x v="1"/>
    <n v="5.66"/>
    <x v="0"/>
    <x v="0"/>
    <x v="1"/>
    <x v="1"/>
    <x v="0"/>
    <x v="2"/>
  </r>
  <r>
    <x v="8"/>
    <x v="8"/>
    <x v="0"/>
    <x v="0"/>
    <s v="SJ24-BS193"/>
    <n v="69"/>
    <x v="3"/>
    <n v="3.33"/>
    <x v="0"/>
    <x v="1"/>
    <x v="1"/>
    <x v="1"/>
    <x v="0"/>
    <x v="8"/>
  </r>
  <r>
    <x v="8"/>
    <x v="8"/>
    <x v="0"/>
    <x v="0"/>
    <s v="SJ24-BS194"/>
    <n v="78"/>
    <x v="3"/>
    <n v="4.47"/>
    <x v="0"/>
    <x v="1"/>
    <x v="1"/>
    <x v="1"/>
    <x v="1"/>
    <x v="1"/>
  </r>
  <r>
    <x v="8"/>
    <x v="8"/>
    <x v="0"/>
    <x v="0"/>
    <s v="SJ24-BS195"/>
    <n v="84"/>
    <x v="1"/>
    <n v="6.01"/>
    <x v="0"/>
    <x v="0"/>
    <x v="1"/>
    <x v="1"/>
    <x v="0"/>
    <x v="2"/>
  </r>
  <r>
    <x v="8"/>
    <x v="8"/>
    <x v="0"/>
    <x v="0"/>
    <s v="SJ24-BS196"/>
    <n v="74"/>
    <x v="3"/>
    <n v="3.87"/>
    <x v="0"/>
    <x v="1"/>
    <x v="1"/>
    <x v="1"/>
    <x v="1"/>
    <x v="1"/>
  </r>
  <r>
    <x v="8"/>
    <x v="8"/>
    <x v="0"/>
    <x v="0"/>
    <s v="SJ24-BS197"/>
    <n v="70"/>
    <x v="2"/>
    <n v="3.48"/>
    <x v="0"/>
    <x v="1"/>
    <x v="1"/>
    <x v="1"/>
    <x v="1"/>
    <x v="1"/>
  </r>
  <r>
    <x v="8"/>
    <x v="14"/>
    <x v="0"/>
    <x v="0"/>
    <s v="SJ24-BS198"/>
    <n v="65"/>
    <x v="7"/>
    <n v="2.25"/>
    <x v="0"/>
    <x v="1"/>
    <x v="1"/>
    <x v="1"/>
    <x v="0"/>
    <x v="5"/>
  </r>
  <r>
    <x v="8"/>
    <x v="14"/>
    <x v="0"/>
    <x v="0"/>
    <s v="SJ24-BS199"/>
    <n v="74"/>
    <x v="2"/>
    <n v="3.5"/>
    <x v="0"/>
    <x v="1"/>
    <x v="1"/>
    <x v="1"/>
    <x v="0"/>
    <x v="5"/>
  </r>
  <r>
    <x v="8"/>
    <x v="14"/>
    <x v="0"/>
    <x v="0"/>
    <s v="SJ24-BS200"/>
    <n v="74"/>
    <x v="6"/>
    <n v="3.29"/>
    <x v="1"/>
    <x v="0"/>
    <x v="1"/>
    <x v="1"/>
    <x v="2"/>
    <x v="6"/>
  </r>
  <r>
    <x v="9"/>
    <x v="5"/>
    <x v="0"/>
    <x v="0"/>
    <s v="SJ24-BS200"/>
    <n v="91"/>
    <x v="3"/>
    <n v="7.54"/>
    <x v="0"/>
    <x v="1"/>
    <x v="1"/>
    <x v="1"/>
    <x v="2"/>
    <x v="6"/>
  </r>
  <r>
    <x v="9"/>
    <x v="5"/>
    <x v="0"/>
    <x v="0"/>
    <s v="SJ24-BS201"/>
    <n v="83"/>
    <x v="2"/>
    <n v="5.09"/>
    <x v="0"/>
    <x v="1"/>
    <x v="1"/>
    <x v="1"/>
    <x v="1"/>
    <x v="1"/>
  </r>
  <r>
    <x v="9"/>
    <x v="5"/>
    <x v="0"/>
    <x v="0"/>
    <s v="SJ24-BS202"/>
    <n v="90"/>
    <x v="3"/>
    <n v="6.67"/>
    <x v="1"/>
    <x v="0"/>
    <x v="1"/>
    <x v="1"/>
    <x v="0"/>
    <x v="2"/>
  </r>
  <r>
    <x v="9"/>
    <x v="5"/>
    <x v="0"/>
    <x v="0"/>
    <s v="SJ24-BS203"/>
    <n v="79"/>
    <x v="6"/>
    <n v="4.32"/>
    <x v="0"/>
    <x v="1"/>
    <x v="1"/>
    <x v="1"/>
    <x v="1"/>
    <x v="1"/>
  </r>
  <r>
    <x v="9"/>
    <x v="5"/>
    <x v="0"/>
    <x v="0"/>
    <s v="SJ24-BS204"/>
    <n v="88"/>
    <x v="8"/>
    <n v="6.13"/>
    <x v="0"/>
    <x v="1"/>
    <x v="1"/>
    <x v="1"/>
    <x v="1"/>
    <x v="1"/>
  </r>
  <r>
    <x v="9"/>
    <x v="5"/>
    <x v="0"/>
    <x v="0"/>
    <s v="SJ24-BS205"/>
    <n v="81"/>
    <x v="2"/>
    <n v="4.82"/>
    <x v="1"/>
    <x v="0"/>
    <x v="1"/>
    <x v="1"/>
    <x v="0"/>
    <x v="2"/>
  </r>
  <r>
    <x v="9"/>
    <x v="5"/>
    <x v="0"/>
    <x v="0"/>
    <s v="SJ24-BS206"/>
    <n v="72"/>
    <x v="0"/>
    <n v="3.32"/>
    <x v="0"/>
    <x v="1"/>
    <x v="1"/>
    <x v="1"/>
    <x v="1"/>
    <x v="1"/>
  </r>
  <r>
    <x v="9"/>
    <x v="5"/>
    <x v="0"/>
    <x v="0"/>
    <s v="SJ24-BS207"/>
    <n v="77"/>
    <x v="6"/>
    <n v="4.22"/>
    <x v="0"/>
    <x v="1"/>
    <x v="1"/>
    <x v="1"/>
    <x v="1"/>
    <x v="1"/>
  </r>
  <r>
    <x v="9"/>
    <x v="5"/>
    <x v="0"/>
    <x v="0"/>
    <s v="SJ24-BS208"/>
    <n v="88"/>
    <x v="8"/>
    <n v="6.25"/>
    <x v="0"/>
    <x v="0"/>
    <x v="1"/>
    <x v="1"/>
    <x v="0"/>
    <x v="2"/>
  </r>
  <r>
    <x v="9"/>
    <x v="5"/>
    <x v="0"/>
    <x v="0"/>
    <s v="SJ24-BS209"/>
    <n v="89"/>
    <x v="8"/>
    <n v="6.24"/>
    <x v="0"/>
    <x v="1"/>
    <x v="1"/>
    <x v="1"/>
    <x v="1"/>
    <x v="1"/>
  </r>
  <r>
    <x v="9"/>
    <x v="5"/>
    <x v="0"/>
    <x v="0"/>
    <s v="SJ24-BS210"/>
    <n v="93"/>
    <x v="3"/>
    <n v="7.05"/>
    <x v="0"/>
    <x v="1"/>
    <x v="1"/>
    <x v="1"/>
    <x v="1"/>
    <x v="1"/>
  </r>
  <r>
    <x v="9"/>
    <x v="5"/>
    <x v="0"/>
    <x v="0"/>
    <s v="SJ24-BS211"/>
    <n v="85"/>
    <x v="6"/>
    <n v="4.95"/>
    <x v="0"/>
    <x v="0"/>
    <x v="1"/>
    <x v="1"/>
    <x v="0"/>
    <x v="2"/>
  </r>
  <r>
    <x v="9"/>
    <x v="5"/>
    <x v="0"/>
    <x v="0"/>
    <s v="SJ24-BS212"/>
    <n v="142"/>
    <x v="13"/>
    <n v="27.91"/>
    <x v="0"/>
    <x v="1"/>
    <x v="1"/>
    <x v="1"/>
    <x v="0"/>
    <x v="9"/>
  </r>
  <r>
    <x v="9"/>
    <x v="5"/>
    <x v="0"/>
    <x v="0"/>
    <s v="SJ24-BS213"/>
    <n v="89"/>
    <x v="8"/>
    <n v="6.39"/>
    <x v="0"/>
    <x v="1"/>
    <x v="1"/>
    <x v="1"/>
    <x v="1"/>
    <x v="1"/>
  </r>
  <r>
    <x v="9"/>
    <x v="0"/>
    <x v="0"/>
    <x v="0"/>
    <s v="SJ24-BS214"/>
    <n v="86"/>
    <x v="1"/>
    <n v="6.2"/>
    <x v="0"/>
    <x v="1"/>
    <x v="1"/>
    <x v="1"/>
    <x v="1"/>
    <x v="1"/>
  </r>
  <r>
    <x v="9"/>
    <x v="0"/>
    <x v="0"/>
    <x v="0"/>
    <s v="SJ24-BS215"/>
    <n v="83"/>
    <x v="2"/>
    <n v="5.16"/>
    <x v="0"/>
    <x v="1"/>
    <x v="1"/>
    <x v="1"/>
    <x v="1"/>
    <x v="1"/>
  </r>
  <r>
    <x v="9"/>
    <x v="0"/>
    <x v="0"/>
    <x v="0"/>
    <s v="SJ24-BS216"/>
    <n v="96"/>
    <x v="9"/>
    <n v="8.14"/>
    <x v="0"/>
    <x v="0"/>
    <x v="1"/>
    <x v="1"/>
    <x v="0"/>
    <x v="2"/>
  </r>
  <r>
    <x v="9"/>
    <x v="0"/>
    <x v="0"/>
    <x v="0"/>
    <s v="SJ24-BS217"/>
    <n v="91"/>
    <x v="9"/>
    <n v="7.34"/>
    <x v="0"/>
    <x v="1"/>
    <x v="1"/>
    <x v="1"/>
    <x v="1"/>
    <x v="1"/>
  </r>
  <r>
    <x v="9"/>
    <x v="0"/>
    <x v="0"/>
    <x v="0"/>
    <s v="SJ24-BS218"/>
    <n v="73"/>
    <x v="2"/>
    <n v="6.57"/>
    <x v="0"/>
    <x v="1"/>
    <x v="1"/>
    <x v="1"/>
    <x v="1"/>
    <x v="1"/>
  </r>
  <r>
    <x v="9"/>
    <x v="0"/>
    <x v="0"/>
    <x v="0"/>
    <s v="SJ24-BS219"/>
    <n v="92"/>
    <x v="9"/>
    <n v="7.52"/>
    <x v="0"/>
    <x v="0"/>
    <x v="1"/>
    <x v="1"/>
    <x v="0"/>
    <x v="2"/>
  </r>
  <r>
    <x v="9"/>
    <x v="0"/>
    <x v="0"/>
    <x v="0"/>
    <s v="SJ24-BS220"/>
    <n v="73"/>
    <x v="2"/>
    <n v="3.34"/>
    <x v="0"/>
    <x v="1"/>
    <x v="1"/>
    <x v="1"/>
    <x v="1"/>
    <x v="1"/>
  </r>
  <r>
    <x v="9"/>
    <x v="0"/>
    <x v="0"/>
    <x v="0"/>
    <s v="SJ24-BS221"/>
    <n v="81"/>
    <x v="8"/>
    <n v="4.8099999999999996"/>
    <x v="0"/>
    <x v="1"/>
    <x v="1"/>
    <x v="1"/>
    <x v="1"/>
    <x v="1"/>
  </r>
  <r>
    <x v="9"/>
    <x v="0"/>
    <x v="0"/>
    <x v="0"/>
    <s v="SJ24-BS222"/>
    <n v="99"/>
    <x v="14"/>
    <n v="9.5399999999999991"/>
    <x v="0"/>
    <x v="0"/>
    <x v="1"/>
    <x v="1"/>
    <x v="0"/>
    <x v="2"/>
  </r>
  <r>
    <x v="9"/>
    <x v="0"/>
    <x v="0"/>
    <x v="0"/>
    <s v="SJ24-BS223"/>
    <n v="55"/>
    <x v="1"/>
    <n v="6.6"/>
    <x v="0"/>
    <x v="1"/>
    <x v="1"/>
    <x v="1"/>
    <x v="0"/>
    <x v="10"/>
  </r>
  <r>
    <x v="9"/>
    <x v="0"/>
    <x v="0"/>
    <x v="0"/>
    <s v="SJ24-BS224"/>
    <n v="79"/>
    <x v="3"/>
    <n v="4.68"/>
    <x v="0"/>
    <x v="1"/>
    <x v="1"/>
    <x v="1"/>
    <x v="1"/>
    <x v="1"/>
  </r>
  <r>
    <x v="9"/>
    <x v="0"/>
    <x v="0"/>
    <x v="0"/>
    <s v="SJ24-BS225"/>
    <n v="95"/>
    <x v="9"/>
    <n v="7.77"/>
    <x v="0"/>
    <x v="0"/>
    <x v="1"/>
    <x v="1"/>
    <x v="0"/>
    <x v="2"/>
  </r>
  <r>
    <x v="9"/>
    <x v="0"/>
    <x v="0"/>
    <x v="0"/>
    <s v="SJ24-BS226"/>
    <n v="69"/>
    <x v="0"/>
    <n v="3.05"/>
    <x v="0"/>
    <x v="1"/>
    <x v="1"/>
    <x v="1"/>
    <x v="1"/>
    <x v="1"/>
  </r>
  <r>
    <x v="9"/>
    <x v="0"/>
    <x v="0"/>
    <x v="0"/>
    <s v="SJ24-BS227"/>
    <n v="82"/>
    <x v="3"/>
    <n v="5.09"/>
    <x v="0"/>
    <x v="1"/>
    <x v="1"/>
    <x v="1"/>
    <x v="1"/>
    <x v="1"/>
  </r>
  <r>
    <x v="9"/>
    <x v="0"/>
    <x v="0"/>
    <x v="0"/>
    <s v="SJ24-BS228"/>
    <n v="87"/>
    <x v="1"/>
    <n v="5.99"/>
    <x v="1"/>
    <x v="0"/>
    <x v="1"/>
    <x v="1"/>
    <x v="0"/>
    <x v="2"/>
  </r>
  <r>
    <x v="9"/>
    <x v="0"/>
    <x v="0"/>
    <x v="0"/>
    <s v="SJ24-BS229"/>
    <n v="66"/>
    <x v="2"/>
    <n v="2.69"/>
    <x v="0"/>
    <x v="1"/>
    <x v="1"/>
    <x v="1"/>
    <x v="1"/>
    <x v="1"/>
  </r>
  <r>
    <x v="9"/>
    <x v="0"/>
    <x v="0"/>
    <x v="0"/>
    <s v="SJ24-BS230"/>
    <n v="71"/>
    <x v="2"/>
    <n v="3.42"/>
    <x v="0"/>
    <x v="1"/>
    <x v="1"/>
    <x v="1"/>
    <x v="1"/>
    <x v="1"/>
  </r>
  <r>
    <x v="9"/>
    <x v="0"/>
    <x v="0"/>
    <x v="0"/>
    <s v="SJ24-BS231"/>
    <n v="79"/>
    <x v="3"/>
    <n v="4.7699999999999996"/>
    <x v="0"/>
    <x v="0"/>
    <x v="1"/>
    <x v="1"/>
    <x v="0"/>
    <x v="2"/>
  </r>
  <r>
    <x v="9"/>
    <x v="0"/>
    <x v="0"/>
    <x v="0"/>
    <s v="SJ24-BS232"/>
    <n v="96"/>
    <x v="14"/>
    <n v="9.24"/>
    <x v="0"/>
    <x v="1"/>
    <x v="1"/>
    <x v="4"/>
    <x v="1"/>
    <x v="1"/>
  </r>
  <r>
    <x v="9"/>
    <x v="0"/>
    <x v="0"/>
    <x v="0"/>
    <s v="SJ24-BS233"/>
    <n v="97"/>
    <x v="14"/>
    <n v="8.57"/>
    <x v="1"/>
    <x v="1"/>
    <x v="1"/>
    <x v="4"/>
    <x v="1"/>
    <x v="1"/>
  </r>
  <r>
    <x v="9"/>
    <x v="0"/>
    <x v="0"/>
    <x v="0"/>
    <s v="SJ24-BS234"/>
    <n v="98"/>
    <x v="14"/>
    <n v="9.33"/>
    <x v="1"/>
    <x v="0"/>
    <x v="1"/>
    <x v="4"/>
    <x v="0"/>
    <x v="2"/>
  </r>
  <r>
    <x v="9"/>
    <x v="0"/>
    <x v="0"/>
    <x v="0"/>
    <s v="SJ24-BS235"/>
    <n v="108"/>
    <x v="15"/>
    <n v="13.07"/>
    <x v="0"/>
    <x v="1"/>
    <x v="1"/>
    <x v="4"/>
    <x v="1"/>
    <x v="1"/>
  </r>
  <r>
    <x v="9"/>
    <x v="0"/>
    <x v="0"/>
    <x v="0"/>
    <s v="SJ24-BS236"/>
    <n v="93"/>
    <x v="9"/>
    <n v="7.8"/>
    <x v="0"/>
    <x v="1"/>
    <x v="1"/>
    <x v="4"/>
    <x v="1"/>
    <x v="1"/>
  </r>
  <r>
    <x v="9"/>
    <x v="0"/>
    <x v="0"/>
    <x v="0"/>
    <s v="SJ24-BS237"/>
    <n v="100"/>
    <x v="5"/>
    <n v="10.07"/>
    <x v="0"/>
    <x v="0"/>
    <x v="1"/>
    <x v="4"/>
    <x v="0"/>
    <x v="2"/>
  </r>
  <r>
    <x v="9"/>
    <x v="0"/>
    <x v="0"/>
    <x v="0"/>
    <s v="SJ24-BS238"/>
    <n v="104"/>
    <x v="16"/>
    <n v="11.01"/>
    <x v="0"/>
    <x v="1"/>
    <x v="1"/>
    <x v="4"/>
    <x v="1"/>
    <x v="1"/>
  </r>
  <r>
    <x v="9"/>
    <x v="0"/>
    <x v="0"/>
    <x v="0"/>
    <s v="SJ24-BS239"/>
    <n v="96"/>
    <x v="16"/>
    <n v="9.65"/>
    <x v="0"/>
    <x v="1"/>
    <x v="1"/>
    <x v="4"/>
    <x v="1"/>
    <x v="1"/>
  </r>
  <r>
    <x v="9"/>
    <x v="0"/>
    <x v="0"/>
    <x v="0"/>
    <s v="SJ24-BS240"/>
    <n v="105"/>
    <x v="15"/>
    <n v="12.99"/>
    <x v="0"/>
    <x v="0"/>
    <x v="1"/>
    <x v="4"/>
    <x v="0"/>
    <x v="2"/>
  </r>
  <r>
    <x v="9"/>
    <x v="0"/>
    <x v="0"/>
    <x v="0"/>
    <s v="SJ24-PRS201"/>
    <n v="99"/>
    <x v="5"/>
    <n v="9.7799999999999994"/>
    <x v="0"/>
    <x v="1"/>
    <x v="1"/>
    <x v="4"/>
    <x v="1"/>
    <x v="1"/>
  </r>
  <r>
    <x v="9"/>
    <x v="0"/>
    <x v="0"/>
    <x v="0"/>
    <s v="SJ24-PRS202"/>
    <n v="87"/>
    <x v="1"/>
    <n v="6.64"/>
    <x v="0"/>
    <x v="1"/>
    <x v="1"/>
    <x v="4"/>
    <x v="1"/>
    <x v="1"/>
  </r>
  <r>
    <x v="9"/>
    <x v="0"/>
    <x v="0"/>
    <x v="0"/>
    <s v="SJ24-PRS203"/>
    <n v="96"/>
    <x v="11"/>
    <n v="8.51"/>
    <x v="0"/>
    <x v="0"/>
    <x v="1"/>
    <x v="4"/>
    <x v="0"/>
    <x v="2"/>
  </r>
  <r>
    <x v="9"/>
    <x v="0"/>
    <x v="0"/>
    <x v="0"/>
    <s v="SJ24-PRS204"/>
    <n v="99"/>
    <x v="14"/>
    <n v="9.5399999999999991"/>
    <x v="0"/>
    <x v="1"/>
    <x v="1"/>
    <x v="4"/>
    <x v="1"/>
    <x v="1"/>
  </r>
  <r>
    <x v="9"/>
    <x v="0"/>
    <x v="0"/>
    <x v="0"/>
    <s v="SJ24-PRS205"/>
    <n v="100"/>
    <x v="5"/>
    <n v="9.85"/>
    <x v="0"/>
    <x v="1"/>
    <x v="1"/>
    <x v="4"/>
    <x v="1"/>
    <x v="1"/>
  </r>
  <r>
    <x v="9"/>
    <x v="0"/>
    <x v="0"/>
    <x v="0"/>
    <s v="SJ24-PRS206"/>
    <n v="106"/>
    <x v="16"/>
    <n v="11.62"/>
    <x v="0"/>
    <x v="0"/>
    <x v="1"/>
    <x v="4"/>
    <x v="0"/>
    <x v="2"/>
  </r>
  <r>
    <x v="9"/>
    <x v="0"/>
    <x v="0"/>
    <x v="0"/>
    <s v="SJ24-PRS207"/>
    <n v="80"/>
    <x v="1"/>
    <n v="5.05"/>
    <x v="0"/>
    <x v="1"/>
    <x v="1"/>
    <x v="4"/>
    <x v="1"/>
    <x v="1"/>
  </r>
  <r>
    <x v="9"/>
    <x v="0"/>
    <x v="0"/>
    <x v="0"/>
    <s v="SJ24-PRS208"/>
    <n v="87"/>
    <x v="9"/>
    <n v="6.57"/>
    <x v="0"/>
    <x v="1"/>
    <x v="1"/>
    <x v="4"/>
    <x v="1"/>
    <x v="1"/>
  </r>
  <r>
    <x v="9"/>
    <x v="0"/>
    <x v="0"/>
    <x v="0"/>
    <s v="SJ24-PRS209"/>
    <n v="80"/>
    <x v="4"/>
    <n v="5.03"/>
    <x v="0"/>
    <x v="1"/>
    <x v="1"/>
    <x v="4"/>
    <x v="1"/>
    <x v="1"/>
  </r>
  <r>
    <x v="9"/>
    <x v="0"/>
    <x v="0"/>
    <x v="0"/>
    <s v="SJ24-PRS210"/>
    <n v="83"/>
    <x v="2"/>
    <n v="5.16"/>
    <x v="0"/>
    <x v="1"/>
    <x v="1"/>
    <x v="4"/>
    <x v="1"/>
    <x v="1"/>
  </r>
  <r>
    <x v="9"/>
    <x v="0"/>
    <x v="0"/>
    <x v="0"/>
    <s v="SJ24-PRS211"/>
    <n v="95"/>
    <x v="11"/>
    <n v="8.08"/>
    <x v="0"/>
    <x v="1"/>
    <x v="1"/>
    <x v="4"/>
    <x v="1"/>
    <x v="1"/>
  </r>
  <r>
    <x v="9"/>
    <x v="0"/>
    <x v="0"/>
    <x v="0"/>
    <s v="SJ24-PRS212"/>
    <n v="94"/>
    <x v="11"/>
    <n v="7.96"/>
    <x v="0"/>
    <x v="1"/>
    <x v="1"/>
    <x v="4"/>
    <x v="1"/>
    <x v="1"/>
  </r>
  <r>
    <x v="9"/>
    <x v="0"/>
    <x v="0"/>
    <x v="0"/>
    <s v="SJ24-PRS213"/>
    <n v="89"/>
    <x v="4"/>
    <n v="6.38"/>
    <x v="0"/>
    <x v="1"/>
    <x v="1"/>
    <x v="4"/>
    <x v="1"/>
    <x v="1"/>
  </r>
  <r>
    <x v="9"/>
    <x v="0"/>
    <x v="0"/>
    <x v="0"/>
    <s v="SJ24-PRS214"/>
    <n v="91"/>
    <x v="1"/>
    <n v="7.8"/>
    <x v="0"/>
    <x v="1"/>
    <x v="1"/>
    <x v="4"/>
    <x v="1"/>
    <x v="1"/>
  </r>
  <r>
    <x v="9"/>
    <x v="0"/>
    <x v="0"/>
    <x v="0"/>
    <s v="SJ24-PRS215"/>
    <n v="88"/>
    <x v="11"/>
    <n v="6.72"/>
    <x v="0"/>
    <x v="1"/>
    <x v="1"/>
    <x v="4"/>
    <x v="1"/>
    <x v="1"/>
  </r>
  <r>
    <x v="9"/>
    <x v="0"/>
    <x v="0"/>
    <x v="0"/>
    <s v="SJ24-PRS216"/>
    <n v="102"/>
    <x v="14"/>
    <n v="10.220000000000001"/>
    <x v="0"/>
    <x v="1"/>
    <x v="1"/>
    <x v="4"/>
    <x v="1"/>
    <x v="1"/>
  </r>
  <r>
    <x v="9"/>
    <x v="0"/>
    <x v="0"/>
    <x v="0"/>
    <s v="SJ24-PRS217"/>
    <n v="106"/>
    <x v="5"/>
    <n v="12.51"/>
    <x v="1"/>
    <x v="1"/>
    <x v="1"/>
    <x v="4"/>
    <x v="1"/>
    <x v="1"/>
  </r>
  <r>
    <x v="9"/>
    <x v="0"/>
    <x v="0"/>
    <x v="0"/>
    <s v="SJ24-PRS218"/>
    <n v="97"/>
    <x v="9"/>
    <n v="8"/>
    <x v="0"/>
    <x v="1"/>
    <x v="1"/>
    <x v="4"/>
    <x v="1"/>
    <x v="1"/>
  </r>
  <r>
    <x v="9"/>
    <x v="0"/>
    <x v="0"/>
    <x v="0"/>
    <s v="SJ24-PRS219"/>
    <n v="94"/>
    <x v="11"/>
    <n v="8.18"/>
    <x v="0"/>
    <x v="1"/>
    <x v="1"/>
    <x v="4"/>
    <x v="1"/>
    <x v="1"/>
  </r>
  <r>
    <x v="9"/>
    <x v="0"/>
    <x v="0"/>
    <x v="0"/>
    <s v="SJ24-PRS220"/>
    <n v="93"/>
    <x v="9"/>
    <n v="7.86"/>
    <x v="0"/>
    <x v="1"/>
    <x v="1"/>
    <x v="4"/>
    <x v="1"/>
    <x v="1"/>
  </r>
  <r>
    <x v="9"/>
    <x v="0"/>
    <x v="0"/>
    <x v="0"/>
    <s v="SJ24-PRS221"/>
    <n v="95"/>
    <x v="11"/>
    <n v="7.85"/>
    <x v="0"/>
    <x v="1"/>
    <x v="1"/>
    <x v="4"/>
    <x v="1"/>
    <x v="1"/>
  </r>
  <r>
    <x v="10"/>
    <x v="0"/>
    <x v="0"/>
    <x v="0"/>
    <s v="SJ24-BS301"/>
    <n v="94"/>
    <x v="1"/>
    <n v="8.16"/>
    <x v="0"/>
    <x v="1"/>
    <x v="1"/>
    <x v="4"/>
    <x v="1"/>
    <x v="1"/>
  </r>
  <r>
    <x v="10"/>
    <x v="0"/>
    <x v="0"/>
    <x v="0"/>
    <s v="SJ24-BS302"/>
    <n v="82"/>
    <x v="4"/>
    <n v="5.25"/>
    <x v="0"/>
    <x v="1"/>
    <x v="1"/>
    <x v="4"/>
    <x v="1"/>
    <x v="1"/>
  </r>
  <r>
    <x v="10"/>
    <x v="0"/>
    <x v="0"/>
    <x v="0"/>
    <s v="SJ24-BS303"/>
    <n v="81"/>
    <x v="1"/>
    <n v="5.98"/>
    <x v="0"/>
    <x v="1"/>
    <x v="1"/>
    <x v="4"/>
    <x v="1"/>
    <x v="1"/>
  </r>
  <r>
    <x v="10"/>
    <x v="0"/>
    <x v="0"/>
    <x v="0"/>
    <s v="SJ24-BS304"/>
    <n v="105"/>
    <x v="1"/>
    <n v="13.29"/>
    <x v="0"/>
    <x v="0"/>
    <x v="1"/>
    <x v="4"/>
    <x v="0"/>
    <x v="2"/>
  </r>
  <r>
    <x v="11"/>
    <x v="11"/>
    <x v="0"/>
    <x v="0"/>
    <s v="SJ24-PRS222"/>
    <n v="79"/>
    <x v="4"/>
    <n v="4.97"/>
    <x v="0"/>
    <x v="1"/>
    <x v="1"/>
    <x v="1"/>
    <x v="1"/>
    <x v="1"/>
  </r>
  <r>
    <x v="11"/>
    <x v="4"/>
    <x v="0"/>
    <x v="0"/>
    <s v="SJ24-PRS223"/>
    <n v="91"/>
    <x v="9"/>
    <n v="7.29"/>
    <x v="0"/>
    <x v="1"/>
    <x v="1"/>
    <x v="1"/>
    <x v="1"/>
    <x v="1"/>
  </r>
  <r>
    <x v="11"/>
    <x v="4"/>
    <x v="0"/>
    <x v="0"/>
    <s v="SJ24-PRS224"/>
    <n v="108"/>
    <x v="15"/>
    <n v="13.2"/>
    <x v="0"/>
    <x v="1"/>
    <x v="1"/>
    <x v="1"/>
    <x v="1"/>
    <x v="1"/>
  </r>
  <r>
    <x v="11"/>
    <x v="4"/>
    <x v="0"/>
    <x v="0"/>
    <s v="SJ24-PRS225"/>
    <n v="77"/>
    <x v="2"/>
    <n v="3.92"/>
    <x v="0"/>
    <x v="0"/>
    <x v="1"/>
    <x v="1"/>
    <x v="0"/>
    <x v="2"/>
  </r>
  <r>
    <x v="11"/>
    <x v="4"/>
    <x v="0"/>
    <x v="0"/>
    <s v="SJ24-PRS226"/>
    <n v="69"/>
    <x v="6"/>
    <n v="2.9"/>
    <x v="0"/>
    <x v="1"/>
    <x v="1"/>
    <x v="1"/>
    <x v="1"/>
    <x v="1"/>
  </r>
  <r>
    <x v="11"/>
    <x v="4"/>
    <x v="0"/>
    <x v="0"/>
    <s v="SJ24-PRS227"/>
    <n v="71"/>
    <x v="2"/>
    <n v="3.29"/>
    <x v="0"/>
    <x v="1"/>
    <x v="1"/>
    <x v="1"/>
    <x v="1"/>
    <x v="1"/>
  </r>
  <r>
    <x v="11"/>
    <x v="4"/>
    <x v="0"/>
    <x v="0"/>
    <s v="SJ24-PRS228"/>
    <n v="84"/>
    <x v="4"/>
    <n v="5.28"/>
    <x v="0"/>
    <x v="2"/>
    <x v="1"/>
    <x v="1"/>
    <x v="1"/>
    <x v="1"/>
  </r>
  <r>
    <x v="11"/>
    <x v="4"/>
    <x v="0"/>
    <x v="0"/>
    <s v="SJ24-PRS229"/>
    <n v="78"/>
    <x v="3"/>
    <n v="4.5"/>
    <x v="3"/>
    <x v="2"/>
    <x v="1"/>
    <x v="1"/>
    <x v="1"/>
    <x v="1"/>
  </r>
  <r>
    <x v="11"/>
    <x v="4"/>
    <x v="0"/>
    <x v="0"/>
    <s v="SJ24-PRS230"/>
    <n v="63"/>
    <x v="6"/>
    <n v="2.41"/>
    <x v="3"/>
    <x v="1"/>
    <x v="1"/>
    <x v="1"/>
    <x v="1"/>
    <x v="1"/>
  </r>
  <r>
    <x v="11"/>
    <x v="4"/>
    <x v="0"/>
    <x v="0"/>
    <m/>
    <n v="64"/>
    <x v="2"/>
    <n v="2.92"/>
    <x v="3"/>
    <x v="0"/>
    <x v="1"/>
    <x v="1"/>
    <x v="2"/>
    <x v="11"/>
  </r>
  <r>
    <x v="11"/>
    <x v="4"/>
    <x v="0"/>
    <x v="0"/>
    <m/>
    <n v="82"/>
    <x v="3"/>
    <n v="4.92"/>
    <x v="0"/>
    <x v="1"/>
    <x v="1"/>
    <x v="1"/>
    <x v="1"/>
    <x v="1"/>
  </r>
  <r>
    <x v="11"/>
    <x v="4"/>
    <x v="0"/>
    <x v="0"/>
    <m/>
    <n v="85"/>
    <x v="9"/>
    <n v="6.07"/>
    <x v="0"/>
    <x v="1"/>
    <x v="1"/>
    <x v="1"/>
    <x v="1"/>
    <x v="1"/>
  </r>
  <r>
    <x v="11"/>
    <x v="4"/>
    <x v="0"/>
    <x v="0"/>
    <s v="SJ24-PRS233"/>
    <n v="79"/>
    <x v="4"/>
    <n v="4.76"/>
    <x v="0"/>
    <x v="1"/>
    <x v="1"/>
    <x v="1"/>
    <x v="1"/>
    <x v="1"/>
  </r>
  <r>
    <x v="11"/>
    <x v="4"/>
    <x v="0"/>
    <x v="0"/>
    <s v="SJ24-PRS234"/>
    <n v="70"/>
    <x v="2"/>
    <n v="3.22"/>
    <x v="0"/>
    <x v="1"/>
    <x v="1"/>
    <x v="1"/>
    <x v="1"/>
    <x v="1"/>
  </r>
  <r>
    <x v="11"/>
    <x v="4"/>
    <x v="0"/>
    <x v="0"/>
    <s v="SJ24-PRS235"/>
    <n v="65"/>
    <x v="2"/>
    <n v="2.71"/>
    <x v="0"/>
    <x v="0"/>
    <x v="1"/>
    <x v="1"/>
    <x v="0"/>
    <x v="2"/>
  </r>
  <r>
    <x v="11"/>
    <x v="4"/>
    <x v="0"/>
    <x v="0"/>
    <s v="SJ24-PRS236"/>
    <n v="74"/>
    <x v="8"/>
    <n v="3.23"/>
    <x v="0"/>
    <x v="1"/>
    <x v="1"/>
    <x v="1"/>
    <x v="1"/>
    <x v="1"/>
  </r>
  <r>
    <x v="11"/>
    <x v="4"/>
    <x v="0"/>
    <x v="0"/>
    <s v="SJ24-PRS237"/>
    <n v="70"/>
    <x v="6"/>
    <n v="3.4"/>
    <x v="0"/>
    <x v="1"/>
    <x v="1"/>
    <x v="1"/>
    <x v="1"/>
    <x v="1"/>
  </r>
  <r>
    <x v="12"/>
    <x v="0"/>
    <x v="0"/>
    <x v="0"/>
    <s v="SJ24-BS324"/>
    <n v="88"/>
    <x v="12"/>
    <n v="7.04"/>
    <x v="0"/>
    <x v="1"/>
    <x v="1"/>
    <x v="1"/>
    <x v="1"/>
    <x v="1"/>
  </r>
  <r>
    <x v="12"/>
    <x v="0"/>
    <x v="0"/>
    <x v="0"/>
    <s v="SJ24-BS325"/>
    <n v="96"/>
    <x v="14"/>
    <n v="9.34"/>
    <x v="0"/>
    <x v="1"/>
    <x v="1"/>
    <x v="1"/>
    <x v="1"/>
    <x v="1"/>
  </r>
  <r>
    <x v="12"/>
    <x v="0"/>
    <x v="0"/>
    <x v="0"/>
    <s v="SJ24-BS326"/>
    <n v="74"/>
    <x v="2"/>
    <n v="3.97"/>
    <x v="0"/>
    <x v="0"/>
    <x v="1"/>
    <x v="1"/>
    <x v="0"/>
    <x v="2"/>
  </r>
  <r>
    <x v="12"/>
    <x v="0"/>
    <x v="0"/>
    <x v="0"/>
    <s v="SJ24-BS327"/>
    <n v="104"/>
    <x v="14"/>
    <n v="11.79"/>
    <x v="0"/>
    <x v="1"/>
    <x v="1"/>
    <x v="1"/>
    <x v="1"/>
    <x v="1"/>
  </r>
  <r>
    <x v="12"/>
    <x v="4"/>
    <x v="0"/>
    <x v="0"/>
    <s v="SJ24-BS328"/>
    <n v="94"/>
    <x v="11"/>
    <n v="8.56"/>
    <x v="0"/>
    <x v="1"/>
    <x v="1"/>
    <x v="1"/>
    <x v="1"/>
    <x v="1"/>
  </r>
  <r>
    <x v="12"/>
    <x v="4"/>
    <x v="0"/>
    <x v="0"/>
    <s v="SJ24-BS329"/>
    <n v="104"/>
    <x v="17"/>
    <n v="8.56"/>
    <x v="0"/>
    <x v="1"/>
    <x v="1"/>
    <x v="1"/>
    <x v="1"/>
    <x v="1"/>
  </r>
  <r>
    <x v="12"/>
    <x v="4"/>
    <x v="0"/>
    <x v="0"/>
    <s v="SJ24-BS330"/>
    <n v="68"/>
    <x v="0"/>
    <n v="3.02"/>
    <x v="0"/>
    <x v="0"/>
    <x v="1"/>
    <x v="1"/>
    <x v="0"/>
    <x v="2"/>
  </r>
  <r>
    <x v="12"/>
    <x v="4"/>
    <x v="0"/>
    <x v="0"/>
    <s v="SJ24-BS331"/>
    <n v="69"/>
    <x v="0"/>
    <n v="3.02"/>
    <x v="0"/>
    <x v="1"/>
    <x v="1"/>
    <x v="1"/>
    <x v="1"/>
    <x v="1"/>
  </r>
  <r>
    <x v="12"/>
    <x v="4"/>
    <x v="0"/>
    <x v="0"/>
    <s v="SJ24-BS332"/>
    <n v="94"/>
    <x v="11"/>
    <n v="8.2899999999999991"/>
    <x v="0"/>
    <x v="1"/>
    <x v="1"/>
    <x v="1"/>
    <x v="1"/>
    <x v="1"/>
  </r>
  <r>
    <x v="12"/>
    <x v="4"/>
    <x v="0"/>
    <x v="0"/>
    <s v="SJ24-BS333"/>
    <n v="89"/>
    <x v="1"/>
    <n v="6.97"/>
    <x v="0"/>
    <x v="0"/>
    <x v="1"/>
    <x v="1"/>
    <x v="0"/>
    <x v="2"/>
  </r>
  <r>
    <x v="12"/>
    <x v="4"/>
    <x v="0"/>
    <x v="0"/>
    <m/>
    <n v="88"/>
    <x v="1"/>
    <n v="6.45"/>
    <x v="0"/>
    <x v="1"/>
    <x v="1"/>
    <x v="1"/>
    <x v="1"/>
    <x v="1"/>
  </r>
  <r>
    <x v="12"/>
    <x v="4"/>
    <x v="0"/>
    <x v="0"/>
    <m/>
    <n v="74"/>
    <x v="3"/>
    <n v="4.18"/>
    <x v="0"/>
    <x v="1"/>
    <x v="1"/>
    <x v="1"/>
    <x v="1"/>
    <x v="1"/>
  </r>
  <r>
    <x v="12"/>
    <x v="4"/>
    <x v="0"/>
    <x v="0"/>
    <s v="SJ24-BS335"/>
    <n v="72"/>
    <x v="2"/>
    <n v="6.65"/>
    <x v="0"/>
    <x v="1"/>
    <x v="1"/>
    <x v="1"/>
    <x v="1"/>
    <x v="1"/>
  </r>
  <r>
    <x v="12"/>
    <x v="4"/>
    <x v="0"/>
    <x v="0"/>
    <s v="SJ24-BS336"/>
    <n v="97"/>
    <x v="11"/>
    <n v="9.34"/>
    <x v="0"/>
    <x v="0"/>
    <x v="1"/>
    <x v="1"/>
    <x v="0"/>
    <x v="2"/>
  </r>
  <r>
    <x v="12"/>
    <x v="4"/>
    <x v="0"/>
    <x v="0"/>
    <s v="SJ24-BS337"/>
    <n v="82"/>
    <x v="3"/>
    <n v="5.16"/>
    <x v="0"/>
    <x v="1"/>
    <x v="1"/>
    <x v="1"/>
    <x v="1"/>
    <x v="1"/>
  </r>
  <r>
    <x v="12"/>
    <x v="4"/>
    <x v="0"/>
    <x v="0"/>
    <s v="SJ24-BS338"/>
    <n v="75"/>
    <x v="8"/>
    <n v="3.99"/>
    <x v="0"/>
    <x v="1"/>
    <x v="1"/>
    <x v="1"/>
    <x v="1"/>
    <x v="1"/>
  </r>
  <r>
    <x v="12"/>
    <x v="4"/>
    <x v="0"/>
    <x v="0"/>
    <s v="SJ24-BS339"/>
    <n v="80"/>
    <x v="1"/>
    <n v="5.49"/>
    <x v="0"/>
    <x v="0"/>
    <x v="1"/>
    <x v="1"/>
    <x v="0"/>
    <x v="2"/>
  </r>
  <r>
    <x v="12"/>
    <x v="4"/>
    <x v="0"/>
    <x v="0"/>
    <s v="SJ24-BS340"/>
    <n v="88"/>
    <x v="1"/>
    <n v="6.25"/>
    <x v="0"/>
    <x v="1"/>
    <x v="1"/>
    <x v="1"/>
    <x v="1"/>
    <x v="1"/>
  </r>
  <r>
    <x v="12"/>
    <x v="4"/>
    <x v="0"/>
    <x v="0"/>
    <s v="SJ24-BS341"/>
    <n v="80"/>
    <x v="8"/>
    <n v="4.46"/>
    <x v="0"/>
    <x v="1"/>
    <x v="1"/>
    <x v="1"/>
    <x v="1"/>
    <x v="1"/>
  </r>
  <r>
    <x v="12"/>
    <x v="4"/>
    <x v="0"/>
    <x v="0"/>
    <s v="SJ24-BS342"/>
    <n v="85"/>
    <x v="4"/>
    <n v="5.56"/>
    <x v="0"/>
    <x v="0"/>
    <x v="1"/>
    <x v="1"/>
    <x v="0"/>
    <x v="2"/>
  </r>
  <r>
    <x v="13"/>
    <x v="0"/>
    <x v="0"/>
    <x v="0"/>
    <s v="SJ24-BS343"/>
    <n v="106"/>
    <x v="13"/>
    <n v="12.95"/>
    <x v="0"/>
    <x v="1"/>
    <x v="1"/>
    <x v="4"/>
    <x v="1"/>
    <x v="1"/>
  </r>
  <r>
    <x v="13"/>
    <x v="0"/>
    <x v="0"/>
    <x v="0"/>
    <s v="SJ24-BS344"/>
    <n v="120"/>
    <x v="15"/>
    <n v="17.03"/>
    <x v="0"/>
    <x v="1"/>
    <x v="1"/>
    <x v="4"/>
    <x v="1"/>
    <x v="1"/>
  </r>
  <r>
    <x v="13"/>
    <x v="0"/>
    <x v="0"/>
    <x v="0"/>
    <s v="SJ24-BS345"/>
    <n v="110"/>
    <x v="16"/>
    <n v="13.31"/>
    <x v="0"/>
    <x v="0"/>
    <x v="1"/>
    <x v="4"/>
    <x v="0"/>
    <x v="2"/>
  </r>
  <r>
    <x v="13"/>
    <x v="0"/>
    <x v="0"/>
    <x v="0"/>
    <s v="SJ24-BS346"/>
    <n v="120"/>
    <x v="14"/>
    <n v="9.5299999999999994"/>
    <x v="0"/>
    <x v="1"/>
    <x v="1"/>
    <x v="4"/>
    <x v="1"/>
    <x v="1"/>
  </r>
  <r>
    <x v="13"/>
    <x v="0"/>
    <x v="0"/>
    <x v="0"/>
    <s v="SJ24-BS347"/>
    <n v="100"/>
    <x v="16"/>
    <n v="12.95"/>
    <x v="0"/>
    <x v="1"/>
    <x v="1"/>
    <x v="4"/>
    <x v="1"/>
    <x v="1"/>
  </r>
  <r>
    <x v="13"/>
    <x v="0"/>
    <x v="0"/>
    <x v="0"/>
    <s v="SJ24-BS348"/>
    <n v="135"/>
    <x v="18"/>
    <n v="24.92"/>
    <x v="0"/>
    <x v="1"/>
    <x v="1"/>
    <x v="4"/>
    <x v="1"/>
    <x v="1"/>
  </r>
  <r>
    <x v="13"/>
    <x v="0"/>
    <x v="0"/>
    <x v="0"/>
    <s v="SJ24-BS349"/>
    <n v="106"/>
    <x v="5"/>
    <n v="10.96"/>
    <x v="0"/>
    <x v="0"/>
    <x v="1"/>
    <x v="4"/>
    <x v="0"/>
    <x v="2"/>
  </r>
  <r>
    <x v="13"/>
    <x v="0"/>
    <x v="0"/>
    <x v="0"/>
    <s v="SJ24-BS350"/>
    <n v="121"/>
    <x v="19"/>
    <n v="12.07"/>
    <x v="0"/>
    <x v="1"/>
    <x v="1"/>
    <x v="4"/>
    <x v="1"/>
    <x v="1"/>
  </r>
  <r>
    <x v="13"/>
    <x v="0"/>
    <x v="0"/>
    <x v="0"/>
    <s v="SJ24-BS351"/>
    <n v="102"/>
    <x v="14"/>
    <n v="10.16"/>
    <x v="0"/>
    <x v="1"/>
    <x v="1"/>
    <x v="4"/>
    <x v="1"/>
    <x v="1"/>
  </r>
  <r>
    <x v="13"/>
    <x v="0"/>
    <x v="0"/>
    <x v="0"/>
    <s v="SJ24-BS352"/>
    <n v="93"/>
    <x v="9"/>
    <n v="7.51"/>
    <x v="0"/>
    <x v="0"/>
    <x v="1"/>
    <x v="4"/>
    <x v="0"/>
    <x v="2"/>
  </r>
  <r>
    <x v="13"/>
    <x v="0"/>
    <x v="0"/>
    <x v="0"/>
    <s v="SJ24-BS353"/>
    <n v="121"/>
    <x v="4"/>
    <n v="17.37"/>
    <x v="1"/>
    <x v="1"/>
    <x v="1"/>
    <x v="4"/>
    <x v="1"/>
    <x v="1"/>
  </r>
  <r>
    <x v="13"/>
    <x v="0"/>
    <x v="0"/>
    <x v="0"/>
    <s v="SJ24-BS354"/>
    <n v="116"/>
    <x v="13"/>
    <n v="14.77"/>
    <x v="0"/>
    <x v="1"/>
    <x v="1"/>
    <x v="4"/>
    <x v="1"/>
    <x v="1"/>
  </r>
  <r>
    <x v="13"/>
    <x v="0"/>
    <x v="0"/>
    <x v="0"/>
    <s v="SJ24-BS355"/>
    <n v="110"/>
    <x v="5"/>
    <n v="12.46"/>
    <x v="0"/>
    <x v="0"/>
    <x v="1"/>
    <x v="4"/>
    <x v="0"/>
    <x v="2"/>
  </r>
  <r>
    <x v="13"/>
    <x v="0"/>
    <x v="0"/>
    <x v="0"/>
    <s v="SJ24-BS356"/>
    <n v="97"/>
    <x v="11"/>
    <n v="8.0120000000000005"/>
    <x v="0"/>
    <x v="1"/>
    <x v="1"/>
    <x v="4"/>
    <x v="1"/>
    <x v="1"/>
  </r>
  <r>
    <x v="13"/>
    <x v="0"/>
    <x v="0"/>
    <x v="0"/>
    <s v="SJ24-BS357"/>
    <n v="100"/>
    <x v="5"/>
    <n v="9.4700000000000006"/>
    <x v="0"/>
    <x v="1"/>
    <x v="1"/>
    <x v="4"/>
    <x v="1"/>
    <x v="1"/>
  </r>
  <r>
    <x v="13"/>
    <x v="0"/>
    <x v="0"/>
    <x v="0"/>
    <s v="SJ24-BS358"/>
    <n v="127"/>
    <x v="13"/>
    <n v="12.09"/>
    <x v="0"/>
    <x v="0"/>
    <x v="1"/>
    <x v="4"/>
    <x v="0"/>
    <x v="2"/>
  </r>
  <r>
    <x v="13"/>
    <x v="0"/>
    <x v="0"/>
    <x v="0"/>
    <s v="SJ24-BS359"/>
    <n v="91"/>
    <x v="1"/>
    <n v="6.6"/>
    <x v="0"/>
    <x v="1"/>
    <x v="1"/>
    <x v="4"/>
    <x v="1"/>
    <x v="1"/>
  </r>
  <r>
    <x v="13"/>
    <x v="0"/>
    <x v="0"/>
    <x v="0"/>
    <s v="SJ24-BS360"/>
    <n v="114"/>
    <x v="15"/>
    <n v="14.25"/>
    <x v="0"/>
    <x v="1"/>
    <x v="1"/>
    <x v="4"/>
    <x v="1"/>
    <x v="1"/>
  </r>
  <r>
    <x v="13"/>
    <x v="0"/>
    <x v="0"/>
    <x v="0"/>
    <s v="SJ24-BS361"/>
    <n v="112"/>
    <x v="16"/>
    <n v="13"/>
    <x v="0"/>
    <x v="0"/>
    <x v="1"/>
    <x v="4"/>
    <x v="0"/>
    <x v="2"/>
  </r>
  <r>
    <x v="13"/>
    <x v="0"/>
    <x v="0"/>
    <x v="0"/>
    <s v="SJ24-BS362"/>
    <n v="80"/>
    <x v="3"/>
    <n v="4.4400000000000004"/>
    <x v="0"/>
    <x v="1"/>
    <x v="1"/>
    <x v="4"/>
    <x v="1"/>
    <x v="1"/>
  </r>
  <r>
    <x v="14"/>
    <x v="2"/>
    <x v="0"/>
    <x v="0"/>
    <s v="SJ24-BS363"/>
    <n v="85"/>
    <x v="8"/>
    <n v="5.14"/>
    <x v="0"/>
    <x v="0"/>
    <x v="1"/>
    <x v="1"/>
    <x v="0"/>
    <x v="12"/>
  </r>
  <r>
    <x v="15"/>
    <x v="15"/>
    <x v="0"/>
    <x v="1"/>
    <m/>
    <m/>
    <x v="12"/>
    <m/>
    <x v="3"/>
    <x v="2"/>
    <x v="1"/>
    <x v="1"/>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4">
  <r>
    <x v="0"/>
    <x v="0"/>
    <s v="24Mar23-RST-N"/>
    <d v="2023-03-24T00:00:00"/>
    <n v="83"/>
    <s v="chum"/>
    <s v="fry"/>
    <n v="42"/>
    <m/>
    <n v="0.57999999999999996"/>
    <s v="N"/>
    <m/>
    <s v="N"/>
    <m/>
    <m/>
    <m/>
    <x v="0"/>
  </r>
  <r>
    <x v="0"/>
    <x v="0"/>
    <s v="24Mar23-RST-N"/>
    <d v="2023-03-24T00:00:00"/>
    <n v="83"/>
    <s v="coho"/>
    <s v="fry"/>
    <n v="38"/>
    <m/>
    <n v="0.67"/>
    <s v="N"/>
    <m/>
    <s v="N"/>
    <m/>
    <m/>
    <m/>
    <x v="0"/>
  </r>
  <r>
    <x v="0"/>
    <x v="0"/>
    <s v="24Mar23-RST-N"/>
    <d v="2023-03-24T00:00:00"/>
    <n v="83"/>
    <s v="chinook"/>
    <s v="fry"/>
    <n v="41"/>
    <m/>
    <n v="0.69"/>
    <s v="N"/>
    <m/>
    <s v="N"/>
    <m/>
    <m/>
    <m/>
    <x v="0"/>
  </r>
  <r>
    <x v="0"/>
    <x v="0"/>
    <s v="24Mar23-RST-N"/>
    <d v="2023-03-24T00:00:00"/>
    <n v="83"/>
    <s v="coho"/>
    <s v="smolt"/>
    <n v="70"/>
    <m/>
    <n v="3.72"/>
    <s v="N"/>
    <m/>
    <s v="N"/>
    <m/>
    <m/>
    <m/>
    <x v="0"/>
  </r>
  <r>
    <x v="0"/>
    <x v="0"/>
    <s v="24Mar23-RST-N"/>
    <d v="2023-03-24T00:00:00"/>
    <n v="83"/>
    <s v="coho"/>
    <s v="fry"/>
    <n v="36"/>
    <m/>
    <n v="0.48"/>
    <s v="N"/>
    <m/>
    <s v="N"/>
    <m/>
    <m/>
    <m/>
    <x v="0"/>
  </r>
  <r>
    <x v="0"/>
    <x v="0"/>
    <s v="24Mar23-RST-N"/>
    <d v="2023-03-24T00:00:00"/>
    <n v="83"/>
    <s v="coho"/>
    <s v="smolt"/>
    <n v="71"/>
    <m/>
    <n v="3.92"/>
    <s v="N"/>
    <m/>
    <s v="N"/>
    <m/>
    <m/>
    <m/>
    <x v="0"/>
  </r>
  <r>
    <x v="0"/>
    <x v="0"/>
    <s v="24Mar23-RST-N"/>
    <d v="2023-03-24T00:00:00"/>
    <n v="83"/>
    <s v="coho"/>
    <s v="fry"/>
    <n v="43"/>
    <m/>
    <n v="0.74"/>
    <s v="N"/>
    <m/>
    <s v="N"/>
    <m/>
    <m/>
    <m/>
    <x v="0"/>
  </r>
  <r>
    <x v="0"/>
    <x v="0"/>
    <s v="24Mar23-RST-N"/>
    <d v="2023-03-24T00:00:00"/>
    <n v="83"/>
    <s v="coho"/>
    <s v="fry"/>
    <n v="42"/>
    <m/>
    <n v="0.69"/>
    <s v="N"/>
    <m/>
    <s v="N"/>
    <m/>
    <m/>
    <m/>
    <x v="0"/>
  </r>
  <r>
    <x v="0"/>
    <x v="0"/>
    <s v="24Mar23-RST-N"/>
    <d v="2023-03-24T00:00:00"/>
    <n v="83"/>
    <s v="coho"/>
    <s v="fry"/>
    <n v="36"/>
    <m/>
    <n v="0.48"/>
    <s v="N"/>
    <m/>
    <s v="N"/>
    <m/>
    <m/>
    <m/>
    <x v="0"/>
  </r>
  <r>
    <x v="0"/>
    <x v="0"/>
    <s v="24Mar23-RST-N"/>
    <d v="2023-03-24T00:00:00"/>
    <n v="83"/>
    <s v="coho"/>
    <s v="fry"/>
    <n v="40"/>
    <m/>
    <n v="0.7"/>
    <s v="N"/>
    <m/>
    <s v="N"/>
    <m/>
    <m/>
    <m/>
    <x v="0"/>
  </r>
  <r>
    <x v="0"/>
    <x v="0"/>
    <s v="24Mar23-RST-N"/>
    <d v="2023-03-24T00:00:00"/>
    <n v="83"/>
    <s v="coho"/>
    <s v="fry"/>
    <n v="39"/>
    <m/>
    <n v="0.48"/>
    <s v="N"/>
    <m/>
    <s v="N"/>
    <m/>
    <m/>
    <m/>
    <x v="0"/>
  </r>
  <r>
    <x v="0"/>
    <x v="0"/>
    <s v="24Mar23-RST-N"/>
    <d v="2023-03-24T00:00:00"/>
    <n v="83"/>
    <s v="rainbow"/>
    <s v="parr"/>
    <n v="80"/>
    <m/>
    <n v="5.47"/>
    <s v="N"/>
    <m/>
    <s v="N"/>
    <m/>
    <m/>
    <m/>
    <x v="0"/>
  </r>
  <r>
    <x v="0"/>
    <x v="0"/>
    <s v="24Mar23-RST-N"/>
    <d v="2023-03-24T00:00:00"/>
    <n v="83"/>
    <s v="coho"/>
    <s v="fry"/>
    <n v="37"/>
    <m/>
    <n v="0.55000000000000004"/>
    <s v="N"/>
    <m/>
    <s v="N"/>
    <m/>
    <m/>
    <m/>
    <x v="0"/>
  </r>
  <r>
    <x v="0"/>
    <x v="0"/>
    <s v="24Mar23-RST-N"/>
    <d v="2023-03-24T00:00:00"/>
    <n v="83"/>
    <s v="coho"/>
    <s v="smolt"/>
    <n v="76"/>
    <m/>
    <n v="4.7"/>
    <s v="N"/>
    <m/>
    <s v="N"/>
    <m/>
    <m/>
    <m/>
    <x v="0"/>
  </r>
  <r>
    <x v="0"/>
    <x v="0"/>
    <s v="24Mar23-RST-N"/>
    <d v="2023-03-24T00:00:00"/>
    <n v="83"/>
    <s v="coho"/>
    <s v="smolt"/>
    <n v="55"/>
    <m/>
    <n v="1.97"/>
    <s v="N"/>
    <m/>
    <s v="N"/>
    <m/>
    <m/>
    <m/>
    <x v="0"/>
  </r>
  <r>
    <x v="0"/>
    <x v="0"/>
    <s v="24Mar23-RST-N"/>
    <d v="2023-03-24T00:00:00"/>
    <n v="83"/>
    <s v="coho"/>
    <s v="smolt"/>
    <n v="67"/>
    <m/>
    <n v="3.51"/>
    <s v="N"/>
    <m/>
    <s v="N"/>
    <m/>
    <m/>
    <m/>
    <x v="0"/>
  </r>
  <r>
    <x v="0"/>
    <x v="0"/>
    <s v="24Mar23-RST-N"/>
    <d v="2023-03-24T00:00:00"/>
    <n v="83"/>
    <s v="chum"/>
    <s v="fry"/>
    <n v="38"/>
    <m/>
    <n v="0.39"/>
    <s v="N"/>
    <m/>
    <s v="N"/>
    <m/>
    <m/>
    <m/>
    <x v="0"/>
  </r>
  <r>
    <x v="0"/>
    <x v="0"/>
    <s v="24Mar23-RST-N"/>
    <d v="2023-03-24T00:00:00"/>
    <n v="83"/>
    <s v="coho"/>
    <s v="fry"/>
    <n v="41"/>
    <m/>
    <n v="0.6"/>
    <s v="N"/>
    <m/>
    <s v="N"/>
    <m/>
    <m/>
    <m/>
    <x v="0"/>
  </r>
  <r>
    <x v="0"/>
    <x v="0"/>
    <s v="24Mar23-RST-N"/>
    <d v="2023-03-24T00:00:00"/>
    <n v="83"/>
    <s v="coho"/>
    <s v="fry"/>
    <n v="41"/>
    <m/>
    <n v="0.57999999999999996"/>
    <s v="N"/>
    <m/>
    <s v="N"/>
    <m/>
    <m/>
    <m/>
    <x v="0"/>
  </r>
  <r>
    <x v="0"/>
    <x v="0"/>
    <s v="24Mar23-RST-N"/>
    <d v="2023-03-24T00:00:00"/>
    <n v="83"/>
    <s v="coho"/>
    <s v="fry"/>
    <n v="37"/>
    <m/>
    <n v="0.54"/>
    <s v="N"/>
    <m/>
    <s v="N"/>
    <m/>
    <m/>
    <m/>
    <x v="0"/>
  </r>
  <r>
    <x v="0"/>
    <x v="0"/>
    <s v="24Mar23-RST-N"/>
    <d v="2023-03-24T00:00:00"/>
    <n v="83"/>
    <s v="coho"/>
    <s v="fry"/>
    <n v="37"/>
    <m/>
    <n v="0.69"/>
    <s v="N"/>
    <m/>
    <s v="N"/>
    <m/>
    <m/>
    <m/>
    <x v="0"/>
  </r>
  <r>
    <x v="0"/>
    <x v="0"/>
    <s v="24Mar23-RST-N"/>
    <d v="2023-03-24T00:00:00"/>
    <n v="83"/>
    <s v="coho"/>
    <s v="fry"/>
    <n v="42"/>
    <m/>
    <n v="0.54"/>
    <s v="N"/>
    <m/>
    <s v="N"/>
    <m/>
    <m/>
    <m/>
    <x v="0"/>
  </r>
  <r>
    <x v="0"/>
    <x v="0"/>
    <s v="24Mar23-RST-N"/>
    <d v="2023-03-24T00:00:00"/>
    <n v="83"/>
    <s v="coho"/>
    <s v="fry"/>
    <n v="36"/>
    <m/>
    <n v="0.48"/>
    <s v="N"/>
    <m/>
    <s v="N"/>
    <m/>
    <m/>
    <m/>
    <x v="0"/>
  </r>
  <r>
    <x v="0"/>
    <x v="0"/>
    <s v="24Mar23-RST-N"/>
    <d v="2023-03-24T00:00:00"/>
    <n v="83"/>
    <s v="coho"/>
    <s v="smolt"/>
    <n v="92"/>
    <m/>
    <n v="8.57"/>
    <s v="N"/>
    <m/>
    <s v="N"/>
    <m/>
    <m/>
    <m/>
    <x v="0"/>
  </r>
  <r>
    <x v="0"/>
    <x v="0"/>
    <s v="24Mar23-RST-N"/>
    <d v="2023-03-24T00:00:00"/>
    <n v="83"/>
    <s v="coho"/>
    <s v="fry"/>
    <n v="39"/>
    <m/>
    <n v="0.59"/>
    <s v="N"/>
    <m/>
    <s v="N"/>
    <m/>
    <m/>
    <m/>
    <x v="0"/>
  </r>
  <r>
    <x v="0"/>
    <x v="0"/>
    <s v="24Mar23-RST-N"/>
    <d v="2023-03-24T00:00:00"/>
    <n v="83"/>
    <s v="coho"/>
    <s v="fry"/>
    <n v="39"/>
    <m/>
    <n v="0.71"/>
    <s v="N"/>
    <m/>
    <s v="N"/>
    <m/>
    <m/>
    <m/>
    <x v="0"/>
  </r>
  <r>
    <x v="0"/>
    <x v="0"/>
    <s v="24Mar23-RST-N"/>
    <d v="2023-03-24T00:00:00"/>
    <n v="83"/>
    <s v="coho"/>
    <s v="fry"/>
    <n v="41"/>
    <m/>
    <n v="0.67"/>
    <s v="N"/>
    <m/>
    <s v="N"/>
    <m/>
    <m/>
    <m/>
    <x v="0"/>
  </r>
  <r>
    <x v="0"/>
    <x v="0"/>
    <s v="24Mar23-RST-N"/>
    <d v="2023-03-24T00:00:00"/>
    <n v="83"/>
    <s v="coho"/>
    <s v="smolt"/>
    <n v="76"/>
    <m/>
    <n v="5.23"/>
    <s v="N"/>
    <m/>
    <s v="N"/>
    <m/>
    <m/>
    <m/>
    <x v="0"/>
  </r>
  <r>
    <x v="0"/>
    <x v="0"/>
    <s v="24Mar23-RST-N"/>
    <d v="2023-03-24T00:00:00"/>
    <n v="83"/>
    <s v="coho"/>
    <s v="fry"/>
    <n v="41"/>
    <m/>
    <n v="0.62"/>
    <s v="N"/>
    <m/>
    <s v="N"/>
    <m/>
    <m/>
    <m/>
    <x v="0"/>
  </r>
  <r>
    <x v="0"/>
    <x v="0"/>
    <s v="24Mar23-RST-N"/>
    <d v="2023-03-24T00:00:00"/>
    <n v="83"/>
    <s v="coho"/>
    <s v="fry"/>
    <n v="39"/>
    <m/>
    <n v="0.51"/>
    <s v="N"/>
    <m/>
    <s v="N"/>
    <m/>
    <m/>
    <m/>
    <x v="0"/>
  </r>
  <r>
    <x v="0"/>
    <x v="0"/>
    <s v="24Mar23-RST-N"/>
    <d v="2023-03-24T00:00:00"/>
    <n v="83"/>
    <s v="coho"/>
    <s v="fry"/>
    <n v="37"/>
    <m/>
    <n v="0.52"/>
    <s v="N"/>
    <m/>
    <s v="N"/>
    <m/>
    <m/>
    <m/>
    <x v="0"/>
  </r>
  <r>
    <x v="0"/>
    <x v="0"/>
    <s v="24Mar23-RST-N"/>
    <d v="2023-03-24T00:00:00"/>
    <n v="83"/>
    <s v="coho"/>
    <s v="fry"/>
    <n v="39"/>
    <m/>
    <n v="0.74"/>
    <s v="N"/>
    <m/>
    <s v="N"/>
    <m/>
    <m/>
    <m/>
    <x v="0"/>
  </r>
  <r>
    <x v="0"/>
    <x v="0"/>
    <s v="24Mar23-RST-N"/>
    <d v="2023-03-24T00:00:00"/>
    <n v="83"/>
    <s v="chinook"/>
    <s v="fry"/>
    <n v="40"/>
    <m/>
    <n v="0.65"/>
    <s v="N"/>
    <m/>
    <s v="N"/>
    <m/>
    <m/>
    <m/>
    <x v="0"/>
  </r>
  <r>
    <x v="0"/>
    <x v="0"/>
    <s v="24Mar23-RST-N"/>
    <d v="2023-03-24T00:00:00"/>
    <n v="83"/>
    <s v="coho"/>
    <s v="fry"/>
    <n v="40"/>
    <m/>
    <n v="0.55000000000000004"/>
    <s v="N"/>
    <m/>
    <s v="N"/>
    <m/>
    <m/>
    <m/>
    <x v="0"/>
  </r>
  <r>
    <x v="0"/>
    <x v="0"/>
    <s v="24Mar23-RST-N"/>
    <d v="2023-03-24T00:00:00"/>
    <n v="83"/>
    <s v="coho"/>
    <s v="fry"/>
    <n v="38"/>
    <m/>
    <n v="0.57999999999999996"/>
    <s v="N"/>
    <m/>
    <s v="N"/>
    <m/>
    <m/>
    <m/>
    <x v="0"/>
  </r>
  <r>
    <x v="0"/>
    <x v="0"/>
    <s v="24Mar23-RST-N"/>
    <d v="2023-03-24T00:00:00"/>
    <n v="83"/>
    <s v="coho"/>
    <s v="fry"/>
    <n v="41"/>
    <m/>
    <n v="0.63"/>
    <s v="N"/>
    <m/>
    <s v="N"/>
    <m/>
    <m/>
    <m/>
    <x v="0"/>
  </r>
  <r>
    <x v="0"/>
    <x v="0"/>
    <s v="24Mar23-RST-N"/>
    <d v="2023-03-24T00:00:00"/>
    <n v="83"/>
    <s v="chinook"/>
    <s v="fry"/>
    <n v="40"/>
    <m/>
    <n v="0.57999999999999996"/>
    <s v="N"/>
    <m/>
    <s v="N"/>
    <m/>
    <m/>
    <m/>
    <x v="0"/>
  </r>
  <r>
    <x v="0"/>
    <x v="0"/>
    <s v="24Mar23-RST-N"/>
    <d v="2023-03-24T00:00:00"/>
    <n v="83"/>
    <s v="coho"/>
    <s v="fry"/>
    <n v="38"/>
    <m/>
    <n v="0.57999999999999996"/>
    <s v="N"/>
    <m/>
    <s v="N"/>
    <m/>
    <m/>
    <m/>
    <x v="0"/>
  </r>
  <r>
    <x v="0"/>
    <x v="0"/>
    <s v="24Mar23-RST-N"/>
    <d v="2023-03-24T00:00:00"/>
    <n v="83"/>
    <s v="coho"/>
    <s v="fry"/>
    <n v="39"/>
    <m/>
    <n v="0.59"/>
    <s v="N"/>
    <m/>
    <s v="N"/>
    <m/>
    <m/>
    <m/>
    <x v="0"/>
  </r>
  <r>
    <x v="0"/>
    <x v="0"/>
    <s v="24Mar23-RST-N"/>
    <d v="2023-03-24T00:00:00"/>
    <n v="83"/>
    <s v="chum"/>
    <s v="fry"/>
    <n v="37"/>
    <m/>
    <n v="0.44"/>
    <s v="N"/>
    <m/>
    <s v="N"/>
    <m/>
    <m/>
    <m/>
    <x v="0"/>
  </r>
  <r>
    <x v="0"/>
    <x v="0"/>
    <s v="24Mar23-RST-N"/>
    <d v="2023-03-24T00:00:00"/>
    <n v="83"/>
    <s v="coho"/>
    <s v="fry"/>
    <n v="38"/>
    <m/>
    <n v="0.53"/>
    <s v="N"/>
    <m/>
    <s v="N"/>
    <m/>
    <m/>
    <m/>
    <x v="0"/>
  </r>
  <r>
    <x v="0"/>
    <x v="0"/>
    <s v="24Mar23-RST-N"/>
    <d v="2023-03-24T00:00:00"/>
    <n v="83"/>
    <s v="chum"/>
    <s v="fry"/>
    <n v="40"/>
    <m/>
    <n v="0.56000000000000005"/>
    <s v="N"/>
    <m/>
    <s v="N"/>
    <m/>
    <m/>
    <m/>
    <x v="0"/>
  </r>
  <r>
    <x v="0"/>
    <x v="0"/>
    <s v="30Mar23-RST-N"/>
    <d v="2023-03-30T00:00:00"/>
    <n v="89"/>
    <s v="chum"/>
    <s v="fry"/>
    <n v="39"/>
    <m/>
    <n v="0.39"/>
    <s v="N"/>
    <m/>
    <s v="N"/>
    <m/>
    <m/>
    <m/>
    <x v="0"/>
  </r>
  <r>
    <x v="0"/>
    <x v="0"/>
    <s v="30Mar23-RST-N"/>
    <d v="2023-03-30T00:00:00"/>
    <n v="89"/>
    <s v="chum"/>
    <s v="fry"/>
    <n v="40"/>
    <m/>
    <n v="0.45"/>
    <s v="N"/>
    <m/>
    <s v="N"/>
    <m/>
    <m/>
    <m/>
    <x v="0"/>
  </r>
  <r>
    <x v="0"/>
    <x v="0"/>
    <s v="30Mar23-RST-N"/>
    <d v="2023-03-30T00:00:00"/>
    <n v="89"/>
    <s v="chum"/>
    <s v="fry"/>
    <n v="39"/>
    <m/>
    <n v="0.41"/>
    <s v="N"/>
    <m/>
    <s v="N"/>
    <m/>
    <m/>
    <m/>
    <x v="0"/>
  </r>
  <r>
    <x v="0"/>
    <x v="0"/>
    <s v="30Mar23-RST-N"/>
    <d v="2023-03-30T00:00:00"/>
    <n v="89"/>
    <s v="chum"/>
    <s v="fry"/>
    <n v="39"/>
    <m/>
    <n v="0.44"/>
    <s v="N"/>
    <m/>
    <s v="N"/>
    <m/>
    <m/>
    <m/>
    <x v="0"/>
  </r>
  <r>
    <x v="0"/>
    <x v="0"/>
    <s v="30Mar23-RST-N"/>
    <d v="2023-03-30T00:00:00"/>
    <n v="89"/>
    <s v="chum"/>
    <s v="fry"/>
    <n v="41"/>
    <m/>
    <n v="0.46"/>
    <s v="N"/>
    <m/>
    <s v="N"/>
    <m/>
    <m/>
    <m/>
    <x v="0"/>
  </r>
  <r>
    <x v="0"/>
    <x v="0"/>
    <s v="30Mar23-RST-N"/>
    <d v="2023-03-30T00:00:00"/>
    <n v="89"/>
    <s v="chum"/>
    <s v="fry"/>
    <n v="38"/>
    <m/>
    <n v="0.37"/>
    <s v="N"/>
    <m/>
    <s v="N"/>
    <m/>
    <m/>
    <m/>
    <x v="0"/>
  </r>
  <r>
    <x v="0"/>
    <x v="0"/>
    <s v="30Mar23-RST-N"/>
    <d v="2023-03-30T00:00:00"/>
    <n v="89"/>
    <s v="chum"/>
    <s v="fry"/>
    <n v="37"/>
    <m/>
    <n v="0.41"/>
    <s v="N"/>
    <m/>
    <s v="N"/>
    <m/>
    <m/>
    <m/>
    <x v="0"/>
  </r>
  <r>
    <x v="0"/>
    <x v="0"/>
    <s v="30Mar23-RST-N"/>
    <d v="2023-03-30T00:00:00"/>
    <n v="89"/>
    <s v="chum"/>
    <s v="fry"/>
    <n v="42"/>
    <m/>
    <n v="0.51"/>
    <s v="N"/>
    <m/>
    <s v="N"/>
    <m/>
    <m/>
    <m/>
    <x v="0"/>
  </r>
  <r>
    <x v="0"/>
    <x v="0"/>
    <s v="30Mar23-RST-N"/>
    <d v="2023-03-30T00:00:00"/>
    <n v="89"/>
    <s v="chum"/>
    <s v="fry"/>
    <n v="38"/>
    <m/>
    <n v="0.4"/>
    <s v="N"/>
    <m/>
    <s v="N"/>
    <m/>
    <m/>
    <m/>
    <x v="0"/>
  </r>
  <r>
    <x v="0"/>
    <x v="0"/>
    <s v="30Mar23-RST-N"/>
    <d v="2023-03-30T00:00:00"/>
    <n v="89"/>
    <s v="chum"/>
    <s v="fry"/>
    <n v="37"/>
    <m/>
    <n v="0.39"/>
    <s v="N"/>
    <m/>
    <s v="N"/>
    <m/>
    <m/>
    <m/>
    <x v="0"/>
  </r>
  <r>
    <x v="0"/>
    <x v="0"/>
    <s v="30Mar23-RST-N"/>
    <d v="2023-03-30T00:00:00"/>
    <n v="89"/>
    <s v="chum"/>
    <s v="fry"/>
    <n v="37"/>
    <m/>
    <n v="0.4"/>
    <s v="N"/>
    <m/>
    <s v="N"/>
    <m/>
    <m/>
    <m/>
    <x v="0"/>
  </r>
  <r>
    <x v="0"/>
    <x v="0"/>
    <s v="30Mar23-RST-N"/>
    <d v="2023-03-30T00:00:00"/>
    <n v="89"/>
    <s v="chum"/>
    <s v="fry"/>
    <n v="39"/>
    <m/>
    <n v="0.39"/>
    <s v="N"/>
    <m/>
    <s v="N"/>
    <m/>
    <m/>
    <m/>
    <x v="0"/>
  </r>
  <r>
    <x v="0"/>
    <x v="0"/>
    <s v="30Mar23-RST-N"/>
    <d v="2023-03-30T00:00:00"/>
    <n v="89"/>
    <s v="chum"/>
    <s v="fry"/>
    <n v="38"/>
    <m/>
    <n v="0.39"/>
    <s v="N"/>
    <m/>
    <s v="N"/>
    <m/>
    <m/>
    <m/>
    <x v="0"/>
  </r>
  <r>
    <x v="0"/>
    <x v="0"/>
    <s v="30Mar23-RST-N"/>
    <d v="2023-03-30T00:00:00"/>
    <n v="89"/>
    <s v="chum"/>
    <s v="fry"/>
    <n v="41"/>
    <m/>
    <n v="0.47"/>
    <s v="N"/>
    <m/>
    <s v="N"/>
    <m/>
    <m/>
    <m/>
    <x v="0"/>
  </r>
  <r>
    <x v="0"/>
    <x v="0"/>
    <s v="30Mar23-RST-N"/>
    <d v="2023-03-30T00:00:00"/>
    <n v="89"/>
    <s v="chum"/>
    <s v="fry"/>
    <n v="40"/>
    <m/>
    <n v="0.43"/>
    <s v="N"/>
    <m/>
    <s v="N"/>
    <m/>
    <m/>
    <m/>
    <x v="0"/>
  </r>
  <r>
    <x v="0"/>
    <x v="0"/>
    <s v="30Mar23-RST-N"/>
    <d v="2023-03-30T00:00:00"/>
    <n v="89"/>
    <s v="chum"/>
    <s v="fry"/>
    <n v="38"/>
    <m/>
    <n v="0.38"/>
    <s v="N"/>
    <m/>
    <s v="N"/>
    <m/>
    <m/>
    <m/>
    <x v="0"/>
  </r>
  <r>
    <x v="0"/>
    <x v="0"/>
    <s v="30Mar23-RST-N"/>
    <d v="2023-03-30T00:00:00"/>
    <n v="89"/>
    <s v="chum"/>
    <s v="fry"/>
    <n v="38"/>
    <m/>
    <n v="0.37"/>
    <s v="N"/>
    <m/>
    <s v="N"/>
    <m/>
    <m/>
    <m/>
    <x v="0"/>
  </r>
  <r>
    <x v="0"/>
    <x v="0"/>
    <s v="30Mar23-RST-N"/>
    <d v="2023-03-30T00:00:00"/>
    <n v="89"/>
    <s v="chum"/>
    <s v="fry"/>
    <n v="38"/>
    <m/>
    <n v="0.38"/>
    <s v="N"/>
    <m/>
    <s v="N"/>
    <m/>
    <m/>
    <m/>
    <x v="0"/>
  </r>
  <r>
    <x v="0"/>
    <x v="0"/>
    <s v="30Mar23-RST-N"/>
    <d v="2023-03-30T00:00:00"/>
    <n v="89"/>
    <s v="chum"/>
    <s v="fry"/>
    <n v="41"/>
    <m/>
    <n v="0.46"/>
    <s v="N"/>
    <m/>
    <s v="N"/>
    <m/>
    <m/>
    <m/>
    <x v="0"/>
  </r>
  <r>
    <x v="0"/>
    <x v="0"/>
    <s v="30Mar23-RST-N"/>
    <d v="2023-03-30T00:00:00"/>
    <n v="89"/>
    <s v="chum"/>
    <s v="fry"/>
    <n v="38"/>
    <m/>
    <n v="0.4"/>
    <s v="N"/>
    <m/>
    <s v="N"/>
    <m/>
    <m/>
    <m/>
    <x v="0"/>
  </r>
  <r>
    <x v="0"/>
    <x v="0"/>
    <s v="30Mar23-RST-N"/>
    <d v="2023-03-30T00:00:00"/>
    <n v="89"/>
    <s v="chum"/>
    <s v="fry"/>
    <n v="39"/>
    <m/>
    <n v="0.4"/>
    <s v="N"/>
    <m/>
    <s v="N"/>
    <m/>
    <m/>
    <m/>
    <x v="0"/>
  </r>
  <r>
    <x v="0"/>
    <x v="0"/>
    <s v="30Mar23-RST-N"/>
    <d v="2023-03-30T00:00:00"/>
    <n v="89"/>
    <s v="chum"/>
    <s v="fry"/>
    <n v="40"/>
    <m/>
    <n v="0.48"/>
    <s v="N"/>
    <m/>
    <s v="N"/>
    <m/>
    <m/>
    <m/>
    <x v="0"/>
  </r>
  <r>
    <x v="0"/>
    <x v="0"/>
    <s v="30Mar23-RST-N"/>
    <d v="2023-03-30T00:00:00"/>
    <n v="89"/>
    <s v="chum"/>
    <s v="fry"/>
    <n v="41"/>
    <m/>
    <n v="0.51"/>
    <s v="N"/>
    <m/>
    <s v="N"/>
    <m/>
    <m/>
    <m/>
    <x v="0"/>
  </r>
  <r>
    <x v="0"/>
    <x v="0"/>
    <s v="30Mar23-RST-N"/>
    <d v="2023-03-30T00:00:00"/>
    <n v="89"/>
    <s v="chum"/>
    <s v="fry"/>
    <n v="37"/>
    <m/>
    <n v="0.43"/>
    <s v="N"/>
    <m/>
    <s v="N"/>
    <m/>
    <m/>
    <m/>
    <x v="0"/>
  </r>
  <r>
    <x v="0"/>
    <x v="0"/>
    <s v="30Mar23-RST-N"/>
    <d v="2023-03-30T00:00:00"/>
    <n v="89"/>
    <s v="chum"/>
    <s v="fry"/>
    <n v="39"/>
    <m/>
    <n v="0.47"/>
    <s v="N"/>
    <m/>
    <s v="N"/>
    <m/>
    <m/>
    <m/>
    <x v="0"/>
  </r>
  <r>
    <x v="0"/>
    <x v="0"/>
    <s v="30Mar23-RST-N"/>
    <d v="2023-03-30T00:00:00"/>
    <n v="89"/>
    <s v="chum"/>
    <s v="fry"/>
    <n v="40"/>
    <m/>
    <n v="0.43"/>
    <s v="N"/>
    <m/>
    <s v="N"/>
    <m/>
    <m/>
    <m/>
    <x v="0"/>
  </r>
  <r>
    <x v="0"/>
    <x v="0"/>
    <s v="30Mar23-RST-N"/>
    <d v="2023-03-30T00:00:00"/>
    <n v="89"/>
    <s v="chum"/>
    <s v="fry"/>
    <n v="40"/>
    <m/>
    <n v="0.5"/>
    <s v="N"/>
    <m/>
    <s v="N"/>
    <m/>
    <m/>
    <m/>
    <x v="0"/>
  </r>
  <r>
    <x v="0"/>
    <x v="0"/>
    <s v="30Mar23-RST-N"/>
    <d v="2023-03-30T00:00:00"/>
    <n v="89"/>
    <s v="chum"/>
    <s v="fry"/>
    <n v="42"/>
    <m/>
    <n v="0.48"/>
    <s v="N"/>
    <m/>
    <s v="N"/>
    <m/>
    <m/>
    <m/>
    <x v="0"/>
  </r>
  <r>
    <x v="0"/>
    <x v="0"/>
    <s v="30Mar23-RST-N"/>
    <d v="2023-03-30T00:00:00"/>
    <n v="89"/>
    <s v="chum"/>
    <s v="fry"/>
    <n v="39"/>
    <m/>
    <n v="0.41"/>
    <s v="N"/>
    <m/>
    <s v="N"/>
    <m/>
    <m/>
    <m/>
    <x v="0"/>
  </r>
  <r>
    <x v="0"/>
    <x v="0"/>
    <s v="30Mar23-RST-N"/>
    <d v="2023-03-30T00:00:00"/>
    <n v="89"/>
    <s v="chum"/>
    <s v="fry"/>
    <n v="41"/>
    <m/>
    <n v="0.5"/>
    <s v="N"/>
    <m/>
    <s v="N"/>
    <m/>
    <m/>
    <m/>
    <x v="0"/>
  </r>
  <r>
    <x v="0"/>
    <x v="0"/>
    <s v="30Mar23-RST-N"/>
    <d v="2023-03-30T00:00:00"/>
    <n v="89"/>
    <s v="coho"/>
    <s v="fry"/>
    <n v="36"/>
    <m/>
    <n v="0.48"/>
    <s v="N"/>
    <m/>
    <s v="N"/>
    <m/>
    <m/>
    <m/>
    <x v="0"/>
  </r>
  <r>
    <x v="0"/>
    <x v="0"/>
    <s v="30Mar23-RST-N"/>
    <d v="2023-03-30T00:00:00"/>
    <n v="89"/>
    <s v="coho"/>
    <s v="fry"/>
    <n v="36"/>
    <m/>
    <n v="0.43"/>
    <s v="N"/>
    <m/>
    <s v="N"/>
    <m/>
    <m/>
    <m/>
    <x v="0"/>
  </r>
  <r>
    <x v="0"/>
    <x v="0"/>
    <s v="30Mar23-RST-N"/>
    <d v="2023-03-30T00:00:00"/>
    <n v="89"/>
    <s v="coho"/>
    <s v="fry"/>
    <n v="37"/>
    <m/>
    <n v="0.46"/>
    <s v="N"/>
    <m/>
    <s v="N"/>
    <m/>
    <m/>
    <m/>
    <x v="0"/>
  </r>
  <r>
    <x v="0"/>
    <x v="0"/>
    <s v="30Mar23-RST-N"/>
    <d v="2023-03-30T00:00:00"/>
    <n v="89"/>
    <s v="coho"/>
    <s v="fry"/>
    <n v="37"/>
    <m/>
    <n v="0.45"/>
    <s v="N"/>
    <m/>
    <s v="N"/>
    <m/>
    <m/>
    <m/>
    <x v="0"/>
  </r>
  <r>
    <x v="0"/>
    <x v="0"/>
    <s v="30Mar23-RST-N"/>
    <d v="2023-03-30T00:00:00"/>
    <n v="89"/>
    <s v="coho"/>
    <s v="fry"/>
    <n v="36"/>
    <m/>
    <n v="0.44"/>
    <s v="N"/>
    <m/>
    <s v="N"/>
    <m/>
    <m/>
    <m/>
    <x v="0"/>
  </r>
  <r>
    <x v="0"/>
    <x v="0"/>
    <s v="30Mar23-RST-N"/>
    <d v="2023-03-30T00:00:00"/>
    <n v="89"/>
    <s v="coho"/>
    <s v="fry"/>
    <n v="38"/>
    <m/>
    <n v="0.44"/>
    <s v="N"/>
    <m/>
    <s v="N"/>
    <m/>
    <m/>
    <m/>
    <x v="0"/>
  </r>
  <r>
    <x v="0"/>
    <x v="0"/>
    <s v="30Mar23-RST-N"/>
    <d v="2023-03-30T00:00:00"/>
    <n v="89"/>
    <s v="coho"/>
    <s v="fry"/>
    <n v="36"/>
    <m/>
    <n v="0.48"/>
    <s v="N"/>
    <m/>
    <s v="N"/>
    <m/>
    <m/>
    <m/>
    <x v="0"/>
  </r>
  <r>
    <x v="0"/>
    <x v="0"/>
    <s v="30Mar23-RST-N"/>
    <d v="2023-03-30T00:00:00"/>
    <n v="89"/>
    <s v="coho"/>
    <s v="fry"/>
    <n v="37"/>
    <m/>
    <n v="0.49"/>
    <s v="N"/>
    <m/>
    <s v="N"/>
    <m/>
    <m/>
    <m/>
    <x v="0"/>
  </r>
  <r>
    <x v="0"/>
    <x v="0"/>
    <s v="30Mar23-RST-N"/>
    <d v="2023-03-30T00:00:00"/>
    <n v="89"/>
    <s v="coho"/>
    <s v="fry"/>
    <n v="34"/>
    <m/>
    <n v="0.37"/>
    <s v="N"/>
    <m/>
    <s v="N"/>
    <m/>
    <m/>
    <m/>
    <x v="0"/>
  </r>
  <r>
    <x v="0"/>
    <x v="0"/>
    <s v="30Mar23-RST-N"/>
    <d v="2023-03-30T00:00:00"/>
    <n v="89"/>
    <s v="coho"/>
    <s v="fry"/>
    <n v="37"/>
    <m/>
    <n v="0.45"/>
    <s v="N"/>
    <m/>
    <s v="N"/>
    <m/>
    <m/>
    <m/>
    <x v="0"/>
  </r>
  <r>
    <x v="0"/>
    <x v="0"/>
    <s v="30Mar23-RST-N"/>
    <d v="2023-03-30T00:00:00"/>
    <n v="89"/>
    <s v="coho"/>
    <s v="fry"/>
    <n v="38"/>
    <m/>
    <n v="0.47"/>
    <s v="N"/>
    <m/>
    <s v="N"/>
    <m/>
    <m/>
    <m/>
    <x v="0"/>
  </r>
  <r>
    <x v="0"/>
    <x v="0"/>
    <s v="30Mar23-RST-N"/>
    <d v="2023-03-30T00:00:00"/>
    <n v="89"/>
    <s v="coho"/>
    <s v="fry"/>
    <n v="36"/>
    <m/>
    <n v="0.43"/>
    <s v="N"/>
    <m/>
    <s v="N"/>
    <m/>
    <m/>
    <m/>
    <x v="0"/>
  </r>
  <r>
    <x v="0"/>
    <x v="0"/>
    <s v="30Mar23-RST-N"/>
    <d v="2023-03-30T00:00:00"/>
    <n v="89"/>
    <s v="coho"/>
    <s v="fry"/>
    <n v="36"/>
    <m/>
    <n v="0.43"/>
    <s v="N"/>
    <m/>
    <s v="N"/>
    <m/>
    <m/>
    <m/>
    <x v="0"/>
  </r>
  <r>
    <x v="0"/>
    <x v="0"/>
    <s v="30Mar23-RST-N"/>
    <d v="2023-03-30T00:00:00"/>
    <n v="89"/>
    <s v="coho"/>
    <s v="fry"/>
    <n v="36"/>
    <m/>
    <n v="0.44"/>
    <s v="N"/>
    <m/>
    <s v="N"/>
    <m/>
    <m/>
    <m/>
    <x v="0"/>
  </r>
  <r>
    <x v="0"/>
    <x v="0"/>
    <s v="30Mar23-RST-N"/>
    <d v="2023-03-30T00:00:00"/>
    <n v="89"/>
    <s v="coho"/>
    <s v="fry"/>
    <n v="38"/>
    <m/>
    <n v="0.47"/>
    <s v="N"/>
    <m/>
    <s v="N"/>
    <m/>
    <m/>
    <m/>
    <x v="0"/>
  </r>
  <r>
    <x v="0"/>
    <x v="0"/>
    <s v="30Mar23-RST-N"/>
    <d v="2023-03-30T00:00:00"/>
    <n v="89"/>
    <s v="coho"/>
    <s v="fry"/>
    <n v="37"/>
    <m/>
    <n v="0.42"/>
    <s v="N"/>
    <m/>
    <s v="N"/>
    <m/>
    <m/>
    <m/>
    <x v="0"/>
  </r>
  <r>
    <x v="0"/>
    <x v="0"/>
    <s v="30Mar23-RST-N"/>
    <d v="2023-03-30T00:00:00"/>
    <n v="89"/>
    <s v="coho"/>
    <s v="fry"/>
    <n v="36"/>
    <m/>
    <n v="0.41"/>
    <s v="N"/>
    <m/>
    <s v="N"/>
    <m/>
    <m/>
    <m/>
    <x v="0"/>
  </r>
  <r>
    <x v="0"/>
    <x v="0"/>
    <s v="30Mar23-RST-N"/>
    <d v="2023-03-30T00:00:00"/>
    <n v="89"/>
    <s v="coho"/>
    <s v="fry"/>
    <n v="38"/>
    <m/>
    <n v="0.49"/>
    <s v="N"/>
    <m/>
    <s v="N"/>
    <m/>
    <m/>
    <m/>
    <x v="0"/>
  </r>
  <r>
    <x v="0"/>
    <x v="0"/>
    <s v="30Mar23-RST-N"/>
    <d v="2023-03-30T00:00:00"/>
    <n v="89"/>
    <s v="coho"/>
    <s v="fry"/>
    <n v="36"/>
    <m/>
    <n v="0.43"/>
    <s v="N"/>
    <m/>
    <s v="N"/>
    <m/>
    <m/>
    <m/>
    <x v="0"/>
  </r>
  <r>
    <x v="0"/>
    <x v="0"/>
    <s v="30Mar23-RST-N"/>
    <d v="2023-03-30T00:00:00"/>
    <n v="89"/>
    <s v="coho"/>
    <s v="fry"/>
    <n v="35"/>
    <m/>
    <n v="0.42"/>
    <s v="N"/>
    <m/>
    <s v="N"/>
    <m/>
    <m/>
    <m/>
    <x v="0"/>
  </r>
  <r>
    <x v="0"/>
    <x v="0"/>
    <s v="30Mar23-RST-N"/>
    <d v="2023-03-30T00:00:00"/>
    <n v="89"/>
    <s v="coho"/>
    <s v="fry"/>
    <n v="35"/>
    <m/>
    <n v="0.43"/>
    <s v="N"/>
    <m/>
    <s v="N"/>
    <m/>
    <m/>
    <m/>
    <x v="0"/>
  </r>
  <r>
    <x v="0"/>
    <x v="0"/>
    <s v="30Mar23-RST-N"/>
    <d v="2023-03-30T00:00:00"/>
    <n v="89"/>
    <s v="coho"/>
    <s v="fry"/>
    <n v="39"/>
    <m/>
    <n v="0.48"/>
    <s v="N"/>
    <m/>
    <s v="N"/>
    <m/>
    <m/>
    <m/>
    <x v="0"/>
  </r>
  <r>
    <x v="0"/>
    <x v="0"/>
    <s v="30Mar23-RST-N"/>
    <d v="2023-03-30T00:00:00"/>
    <n v="89"/>
    <s v="coho"/>
    <s v="fry"/>
    <n v="37"/>
    <m/>
    <n v="0.52"/>
    <s v="N"/>
    <m/>
    <s v="N"/>
    <m/>
    <m/>
    <m/>
    <x v="0"/>
  </r>
  <r>
    <x v="0"/>
    <x v="0"/>
    <s v="30Mar23-RST-N"/>
    <d v="2023-03-30T00:00:00"/>
    <n v="89"/>
    <s v="coho"/>
    <s v="fry"/>
    <n v="38"/>
    <m/>
    <n v="0.52"/>
    <s v="N"/>
    <m/>
    <s v="N"/>
    <m/>
    <m/>
    <m/>
    <x v="0"/>
  </r>
  <r>
    <x v="0"/>
    <x v="0"/>
    <s v="30Mar23-RST-N"/>
    <d v="2023-03-30T00:00:00"/>
    <n v="89"/>
    <s v="coho"/>
    <s v="fry"/>
    <n v="37"/>
    <m/>
    <n v="0.45"/>
    <s v="N"/>
    <m/>
    <s v="N"/>
    <m/>
    <m/>
    <m/>
    <x v="0"/>
  </r>
  <r>
    <x v="0"/>
    <x v="0"/>
    <s v="30Mar23-RST-N"/>
    <d v="2023-03-30T00:00:00"/>
    <n v="89"/>
    <s v="coho"/>
    <s v="fry"/>
    <n v="36"/>
    <m/>
    <n v="0.48"/>
    <s v="N"/>
    <m/>
    <s v="N"/>
    <m/>
    <m/>
    <m/>
    <x v="0"/>
  </r>
  <r>
    <x v="0"/>
    <x v="0"/>
    <s v="30Mar23-RST-N"/>
    <d v="2023-03-30T00:00:00"/>
    <n v="89"/>
    <s v="coho"/>
    <s v="fry"/>
    <n v="35"/>
    <m/>
    <n v="0.4"/>
    <s v="N"/>
    <m/>
    <s v="N"/>
    <m/>
    <m/>
    <m/>
    <x v="0"/>
  </r>
  <r>
    <x v="0"/>
    <x v="0"/>
    <s v="30Mar23-RST-N"/>
    <d v="2023-03-30T00:00:00"/>
    <n v="89"/>
    <s v="coho"/>
    <s v="fry"/>
    <n v="38"/>
    <m/>
    <n v="0.43"/>
    <s v="N"/>
    <m/>
    <s v="N"/>
    <m/>
    <m/>
    <m/>
    <x v="0"/>
  </r>
  <r>
    <x v="0"/>
    <x v="0"/>
    <s v="30Mar23-RST-N"/>
    <d v="2023-03-30T00:00:00"/>
    <n v="89"/>
    <s v="coho"/>
    <s v="fry"/>
    <n v="36"/>
    <m/>
    <n v="0.34"/>
    <s v="N"/>
    <m/>
    <s v="N"/>
    <m/>
    <m/>
    <m/>
    <x v="0"/>
  </r>
  <r>
    <x v="0"/>
    <x v="0"/>
    <s v="30Mar23-RST-N"/>
    <d v="2023-03-30T00:00:00"/>
    <n v="89"/>
    <s v="coho"/>
    <s v="fry"/>
    <n v="35"/>
    <m/>
    <n v="0.37"/>
    <s v="N"/>
    <m/>
    <s v="N"/>
    <m/>
    <m/>
    <m/>
    <x v="0"/>
  </r>
  <r>
    <x v="0"/>
    <x v="0"/>
    <s v="30Mar23-RST-N"/>
    <d v="2023-03-30T00:00:00"/>
    <n v="89"/>
    <s v="chinook"/>
    <s v="fry"/>
    <n v="42"/>
    <m/>
    <n v="0.62"/>
    <s v="N"/>
    <m/>
    <s v="N"/>
    <m/>
    <m/>
    <m/>
    <x v="0"/>
  </r>
  <r>
    <x v="0"/>
    <x v="0"/>
    <s v="30Mar23-RST-N"/>
    <d v="2023-03-30T00:00:00"/>
    <n v="89"/>
    <s v="chinook"/>
    <s v="fry"/>
    <n v="43"/>
    <m/>
    <n v="0.63"/>
    <s v="N"/>
    <m/>
    <s v="N"/>
    <m/>
    <m/>
    <m/>
    <x v="0"/>
  </r>
  <r>
    <x v="0"/>
    <x v="0"/>
    <s v="30Mar23-RST-N"/>
    <d v="2023-03-30T00:00:00"/>
    <n v="89"/>
    <s v="chinook"/>
    <s v="fry"/>
    <n v="38"/>
    <m/>
    <n v="0.53"/>
    <s v="N"/>
    <m/>
    <s v="N"/>
    <m/>
    <m/>
    <m/>
    <x v="0"/>
  </r>
  <r>
    <x v="0"/>
    <x v="0"/>
    <s v="30Mar23-RST-N"/>
    <d v="2023-03-30T00:00:00"/>
    <n v="89"/>
    <s v="chinook"/>
    <s v="fry"/>
    <n v="39"/>
    <m/>
    <n v="0.48"/>
    <s v="N"/>
    <m/>
    <s v="N"/>
    <m/>
    <m/>
    <m/>
    <x v="0"/>
  </r>
  <r>
    <x v="0"/>
    <x v="0"/>
    <s v="30Mar23-RST-N"/>
    <d v="2023-03-30T00:00:00"/>
    <n v="89"/>
    <s v="chinook"/>
    <s v="fry"/>
    <n v="41"/>
    <m/>
    <n v="0.61"/>
    <s v="N"/>
    <m/>
    <s v="N"/>
    <m/>
    <m/>
    <m/>
    <x v="0"/>
  </r>
  <r>
    <x v="0"/>
    <x v="0"/>
    <s v="30Mar23-RST-N"/>
    <d v="2023-03-30T00:00:00"/>
    <n v="89"/>
    <s v="chinook"/>
    <s v="fry"/>
    <n v="42"/>
    <m/>
    <n v="0.65"/>
    <s v="N"/>
    <m/>
    <s v="N"/>
    <m/>
    <m/>
    <m/>
    <x v="0"/>
  </r>
  <r>
    <x v="0"/>
    <x v="0"/>
    <s v="30Mar23-RST-N"/>
    <d v="2023-03-30T00:00:00"/>
    <n v="89"/>
    <s v="chinook"/>
    <s v="fry"/>
    <n v="40"/>
    <m/>
    <n v="0.63"/>
    <s v="N"/>
    <m/>
    <s v="N"/>
    <m/>
    <m/>
    <m/>
    <x v="0"/>
  </r>
  <r>
    <x v="0"/>
    <x v="0"/>
    <s v="30Mar23-RST-N"/>
    <d v="2023-03-30T00:00:00"/>
    <n v="89"/>
    <s v="chinook"/>
    <s v="fry"/>
    <n v="40"/>
    <m/>
    <n v="0.52"/>
    <s v="N"/>
    <m/>
    <s v="N"/>
    <m/>
    <m/>
    <m/>
    <x v="0"/>
  </r>
  <r>
    <x v="0"/>
    <x v="0"/>
    <s v="30Mar23-RST-N"/>
    <d v="2023-03-30T00:00:00"/>
    <n v="89"/>
    <s v="chinook"/>
    <s v="fry"/>
    <n v="39"/>
    <m/>
    <n v="0.39"/>
    <s v="N"/>
    <m/>
    <s v="N"/>
    <m/>
    <m/>
    <m/>
    <x v="0"/>
  </r>
  <r>
    <x v="0"/>
    <x v="0"/>
    <s v="30Mar23-RST-N"/>
    <d v="2023-03-30T00:00:00"/>
    <n v="89"/>
    <s v="chinook"/>
    <s v="fry"/>
    <n v="40"/>
    <m/>
    <n v="0.59"/>
    <s v="N"/>
    <m/>
    <s v="N"/>
    <m/>
    <m/>
    <m/>
    <x v="0"/>
  </r>
  <r>
    <x v="0"/>
    <x v="0"/>
    <s v="30Mar23-RST-N"/>
    <d v="2023-03-30T00:00:00"/>
    <n v="89"/>
    <s v="chinook"/>
    <s v="fry"/>
    <n v="40"/>
    <m/>
    <n v="0.52"/>
    <s v="N"/>
    <m/>
    <s v="N"/>
    <m/>
    <m/>
    <m/>
    <x v="0"/>
  </r>
  <r>
    <x v="0"/>
    <x v="0"/>
    <s v="30Mar23-RST-N"/>
    <d v="2023-03-30T00:00:00"/>
    <n v="89"/>
    <s v="chinook"/>
    <s v="fry"/>
    <n v="41"/>
    <m/>
    <n v="0.65"/>
    <s v="N"/>
    <m/>
    <s v="N"/>
    <m/>
    <m/>
    <m/>
    <x v="0"/>
  </r>
  <r>
    <x v="0"/>
    <x v="0"/>
    <s v="30Mar23-RST-N"/>
    <d v="2023-03-30T00:00:00"/>
    <n v="89"/>
    <s v="chinook"/>
    <s v="fry"/>
    <n v="37"/>
    <m/>
    <n v="0.53"/>
    <s v="N"/>
    <m/>
    <s v="N"/>
    <m/>
    <m/>
    <m/>
    <x v="0"/>
  </r>
  <r>
    <x v="0"/>
    <x v="0"/>
    <s v="30Mar23-RST-N"/>
    <d v="2023-03-30T00:00:00"/>
    <n v="89"/>
    <s v="chinook"/>
    <s v="fry"/>
    <n v="41"/>
    <m/>
    <n v="0.62"/>
    <s v="N"/>
    <m/>
    <s v="N"/>
    <m/>
    <m/>
    <m/>
    <x v="0"/>
  </r>
  <r>
    <x v="0"/>
    <x v="0"/>
    <s v="30Mar23-RST-N"/>
    <d v="2023-03-30T00:00:00"/>
    <n v="89"/>
    <s v="chinook"/>
    <s v="fry"/>
    <n v="39"/>
    <m/>
    <n v="0.54"/>
    <s v="N"/>
    <m/>
    <s v="N"/>
    <m/>
    <m/>
    <m/>
    <x v="0"/>
  </r>
  <r>
    <x v="0"/>
    <x v="0"/>
    <s v="30Mar23-RST-N"/>
    <d v="2023-03-30T00:00:00"/>
    <n v="89"/>
    <s v="chinook"/>
    <s v="fry"/>
    <n v="39"/>
    <m/>
    <n v="0.46"/>
    <s v="N"/>
    <m/>
    <s v="N"/>
    <m/>
    <m/>
    <m/>
    <x v="0"/>
  </r>
  <r>
    <x v="0"/>
    <x v="0"/>
    <s v="30Mar23-RST-N"/>
    <d v="2023-03-30T00:00:00"/>
    <n v="89"/>
    <s v="chinook"/>
    <s v="fry"/>
    <n v="42"/>
    <m/>
    <n v="0.72"/>
    <s v="N"/>
    <m/>
    <s v="N"/>
    <m/>
    <m/>
    <m/>
    <x v="0"/>
  </r>
  <r>
    <x v="0"/>
    <x v="0"/>
    <s v="30Mar23-RST-N"/>
    <d v="2023-03-30T00:00:00"/>
    <n v="89"/>
    <s v="chinook"/>
    <s v="fry"/>
    <n v="41"/>
    <m/>
    <n v="0.52"/>
    <s v="N"/>
    <m/>
    <s v="N"/>
    <m/>
    <m/>
    <m/>
    <x v="0"/>
  </r>
  <r>
    <x v="0"/>
    <x v="0"/>
    <s v="30Mar23-RST-N"/>
    <d v="2023-03-30T00:00:00"/>
    <n v="89"/>
    <s v="chinook"/>
    <s v="fry"/>
    <n v="39"/>
    <m/>
    <n v="0.65"/>
    <s v="N"/>
    <m/>
    <s v="N"/>
    <m/>
    <m/>
    <m/>
    <x v="0"/>
  </r>
  <r>
    <x v="0"/>
    <x v="0"/>
    <s v="30Mar23-RST-N"/>
    <d v="2023-03-30T00:00:00"/>
    <n v="89"/>
    <s v="chinook"/>
    <s v="fry"/>
    <n v="41"/>
    <m/>
    <n v="0.65"/>
    <s v="N"/>
    <m/>
    <s v="N"/>
    <m/>
    <m/>
    <m/>
    <x v="0"/>
  </r>
  <r>
    <x v="0"/>
    <x v="0"/>
    <s v="30Mar23-RST-N"/>
    <d v="2023-03-30T00:00:00"/>
    <n v="89"/>
    <s v="chinook"/>
    <s v="fry"/>
    <n v="41"/>
    <m/>
    <n v="0.67"/>
    <s v="N"/>
    <m/>
    <s v="N"/>
    <m/>
    <m/>
    <m/>
    <x v="0"/>
  </r>
  <r>
    <x v="0"/>
    <x v="0"/>
    <s v="30Mar23-RST-N"/>
    <d v="2023-03-30T00:00:00"/>
    <n v="89"/>
    <s v="chinook"/>
    <s v="fry"/>
    <n v="41"/>
    <m/>
    <n v="0.64"/>
    <s v="N"/>
    <m/>
    <s v="N"/>
    <m/>
    <m/>
    <m/>
    <x v="0"/>
  </r>
  <r>
    <x v="0"/>
    <x v="0"/>
    <s v="30Mar23-RST-N"/>
    <d v="2023-03-30T00:00:00"/>
    <n v="89"/>
    <s v="chinook"/>
    <s v="fry"/>
    <n v="40"/>
    <m/>
    <n v="0.51"/>
    <s v="N"/>
    <m/>
    <s v="N"/>
    <m/>
    <m/>
    <m/>
    <x v="0"/>
  </r>
  <r>
    <x v="0"/>
    <x v="0"/>
    <s v="30Mar23-RST-N"/>
    <d v="2023-03-30T00:00:00"/>
    <n v="89"/>
    <s v="chinook"/>
    <s v="fry"/>
    <n v="40"/>
    <m/>
    <n v="0.56000000000000005"/>
    <s v="N"/>
    <m/>
    <s v="N"/>
    <m/>
    <m/>
    <m/>
    <x v="0"/>
  </r>
  <r>
    <x v="0"/>
    <x v="0"/>
    <s v="30Mar23-RST-N"/>
    <d v="2023-03-30T00:00:00"/>
    <n v="89"/>
    <s v="chinook"/>
    <s v="fry"/>
    <n v="40"/>
    <m/>
    <n v="0.55000000000000004"/>
    <s v="N"/>
    <m/>
    <s v="N"/>
    <m/>
    <m/>
    <m/>
    <x v="0"/>
  </r>
  <r>
    <x v="0"/>
    <x v="0"/>
    <s v="30Mar23-RST-N"/>
    <d v="2023-03-30T00:00:00"/>
    <n v="89"/>
    <s v="chinook"/>
    <s v="fry"/>
    <n v="37"/>
    <m/>
    <n v="0.54"/>
    <s v="N"/>
    <m/>
    <s v="N"/>
    <m/>
    <m/>
    <m/>
    <x v="0"/>
  </r>
  <r>
    <x v="0"/>
    <x v="0"/>
    <s v="30Mar23-RST-N"/>
    <d v="2023-03-30T00:00:00"/>
    <n v="89"/>
    <s v="chinook"/>
    <s v="fry"/>
    <n v="39"/>
    <m/>
    <n v="0.5"/>
    <s v="N"/>
    <m/>
    <s v="N"/>
    <m/>
    <m/>
    <m/>
    <x v="0"/>
  </r>
  <r>
    <x v="0"/>
    <x v="0"/>
    <s v="30Mar23-RST-N"/>
    <d v="2023-03-30T00:00:00"/>
    <n v="89"/>
    <s v="chinook"/>
    <s v="fry"/>
    <n v="40"/>
    <m/>
    <n v="0.48"/>
    <s v="N"/>
    <m/>
    <s v="N"/>
    <m/>
    <m/>
    <m/>
    <x v="0"/>
  </r>
  <r>
    <x v="0"/>
    <x v="0"/>
    <s v="30Mar23-RST-N"/>
    <d v="2023-03-30T00:00:00"/>
    <n v="89"/>
    <s v="coho"/>
    <s v="smolt"/>
    <n v="73"/>
    <m/>
    <n v="4.1900000000000004"/>
    <s v="N"/>
    <m/>
    <s v="N"/>
    <m/>
    <m/>
    <m/>
    <x v="0"/>
  </r>
  <r>
    <x v="0"/>
    <x v="0"/>
    <s v="30Mar23-RST-N"/>
    <d v="2023-03-30T00:00:00"/>
    <n v="89"/>
    <s v="coho"/>
    <s v="smolt"/>
    <n v="77"/>
    <m/>
    <n v="4.72"/>
    <s v="N"/>
    <m/>
    <s v="N"/>
    <m/>
    <m/>
    <m/>
    <x v="0"/>
  </r>
  <r>
    <x v="0"/>
    <x v="0"/>
    <s v="30Mar23-RST-N"/>
    <d v="2023-03-30T00:00:00"/>
    <n v="89"/>
    <s v="rainbow"/>
    <s v="parr"/>
    <n v="71"/>
    <m/>
    <n v="3.57"/>
    <s v="N"/>
    <m/>
    <s v="N"/>
    <m/>
    <m/>
    <m/>
    <x v="0"/>
  </r>
  <r>
    <x v="0"/>
    <x v="0"/>
    <s v="30Mar23-RST-N"/>
    <d v="2023-03-30T00:00:00"/>
    <n v="89"/>
    <s v="rainbow"/>
    <s v="parr"/>
    <n v="59"/>
    <m/>
    <n v="2.04"/>
    <s v="N"/>
    <m/>
    <s v="N"/>
    <m/>
    <m/>
    <m/>
    <x v="0"/>
  </r>
  <r>
    <x v="0"/>
    <x v="0"/>
    <s v="31Mar23-RST-N"/>
    <d v="2023-03-31T00:00:00"/>
    <n v="90"/>
    <s v="chum"/>
    <s v="fry"/>
    <n v="36"/>
    <m/>
    <n v="0.35"/>
    <s v="N"/>
    <m/>
    <s v="N"/>
    <m/>
    <m/>
    <m/>
    <x v="0"/>
  </r>
  <r>
    <x v="0"/>
    <x v="0"/>
    <s v="31Mar23-RST-N"/>
    <d v="2023-03-31T00:00:00"/>
    <n v="90"/>
    <s v="chum"/>
    <s v="fry"/>
    <n v="37"/>
    <m/>
    <n v="0.42"/>
    <s v="N"/>
    <m/>
    <s v="N"/>
    <m/>
    <m/>
    <m/>
    <x v="0"/>
  </r>
  <r>
    <x v="0"/>
    <x v="0"/>
    <s v="31Mar23-RST-N"/>
    <d v="2023-03-31T00:00:00"/>
    <n v="90"/>
    <s v="chum"/>
    <s v="fry"/>
    <n v="42"/>
    <m/>
    <n v="0.43"/>
    <s v="N"/>
    <m/>
    <s v="N"/>
    <m/>
    <m/>
    <m/>
    <x v="0"/>
  </r>
  <r>
    <x v="0"/>
    <x v="0"/>
    <s v="31Mar23-RST-N"/>
    <d v="2023-03-31T00:00:00"/>
    <n v="90"/>
    <s v="chum"/>
    <s v="fry"/>
    <n v="37"/>
    <m/>
    <n v="0.45"/>
    <s v="N"/>
    <m/>
    <s v="N"/>
    <m/>
    <m/>
    <m/>
    <x v="0"/>
  </r>
  <r>
    <x v="0"/>
    <x v="0"/>
    <s v="31Mar23-RST-N"/>
    <d v="2023-03-31T00:00:00"/>
    <n v="90"/>
    <s v="chum"/>
    <s v="fry"/>
    <n v="36"/>
    <m/>
    <n v="0.32"/>
    <s v="N"/>
    <m/>
    <s v="N"/>
    <m/>
    <m/>
    <m/>
    <x v="0"/>
  </r>
  <r>
    <x v="0"/>
    <x v="0"/>
    <s v="31Mar23-RST-N"/>
    <d v="2023-03-31T00:00:00"/>
    <n v="90"/>
    <s v="chum"/>
    <s v="fry"/>
    <n v="40"/>
    <m/>
    <n v="0.39"/>
    <s v="N"/>
    <m/>
    <s v="N"/>
    <m/>
    <m/>
    <m/>
    <x v="0"/>
  </r>
  <r>
    <x v="0"/>
    <x v="0"/>
    <s v="31Mar23-RST-N"/>
    <d v="2023-03-31T00:00:00"/>
    <n v="90"/>
    <s v="chum"/>
    <s v="fry"/>
    <n v="39"/>
    <m/>
    <n v="0.4"/>
    <s v="N"/>
    <m/>
    <s v="N"/>
    <m/>
    <m/>
    <m/>
    <x v="0"/>
  </r>
  <r>
    <x v="0"/>
    <x v="0"/>
    <s v="31Mar23-RST-N"/>
    <d v="2023-03-31T00:00:00"/>
    <n v="90"/>
    <s v="chum"/>
    <s v="fry"/>
    <n v="37"/>
    <m/>
    <n v="0.36"/>
    <s v="N"/>
    <m/>
    <s v="N"/>
    <m/>
    <m/>
    <m/>
    <x v="0"/>
  </r>
  <r>
    <x v="0"/>
    <x v="0"/>
    <s v="31Mar23-RST-N"/>
    <d v="2023-03-31T00:00:00"/>
    <n v="90"/>
    <s v="chum"/>
    <s v="fry"/>
    <n v="39"/>
    <m/>
    <n v="0.41"/>
    <s v="N"/>
    <m/>
    <s v="N"/>
    <m/>
    <m/>
    <m/>
    <x v="0"/>
  </r>
  <r>
    <x v="0"/>
    <x v="0"/>
    <s v="31Mar23-RST-N"/>
    <d v="2023-03-31T00:00:00"/>
    <n v="90"/>
    <s v="chum"/>
    <s v="fry"/>
    <n v="39"/>
    <m/>
    <n v="0.45"/>
    <s v="N"/>
    <m/>
    <s v="N"/>
    <m/>
    <m/>
    <m/>
    <x v="0"/>
  </r>
  <r>
    <x v="0"/>
    <x v="0"/>
    <s v="31Mar23-RST-N"/>
    <d v="2023-03-31T00:00:00"/>
    <n v="90"/>
    <s v="chum"/>
    <s v="fry"/>
    <n v="37"/>
    <m/>
    <n v="0.4"/>
    <s v="N"/>
    <m/>
    <s v="N"/>
    <m/>
    <m/>
    <m/>
    <x v="0"/>
  </r>
  <r>
    <x v="0"/>
    <x v="0"/>
    <s v="31Mar23-RST-N"/>
    <d v="2023-03-31T00:00:00"/>
    <n v="90"/>
    <s v="chum"/>
    <s v="fry"/>
    <n v="36"/>
    <m/>
    <n v="0.4"/>
    <s v="N"/>
    <m/>
    <s v="N"/>
    <m/>
    <m/>
    <m/>
    <x v="0"/>
  </r>
  <r>
    <x v="0"/>
    <x v="0"/>
    <s v="31Mar23-RST-N"/>
    <d v="2023-03-31T00:00:00"/>
    <n v="90"/>
    <s v="chum"/>
    <s v="fry"/>
    <n v="40"/>
    <m/>
    <n v="0.48"/>
    <s v="N"/>
    <m/>
    <s v="N"/>
    <m/>
    <m/>
    <m/>
    <x v="0"/>
  </r>
  <r>
    <x v="0"/>
    <x v="0"/>
    <s v="31Mar23-RST-N"/>
    <d v="2023-03-31T00:00:00"/>
    <n v="90"/>
    <s v="chum"/>
    <s v="fry"/>
    <n v="37"/>
    <m/>
    <n v="0.37"/>
    <s v="N"/>
    <m/>
    <s v="N"/>
    <m/>
    <m/>
    <m/>
    <x v="0"/>
  </r>
  <r>
    <x v="0"/>
    <x v="0"/>
    <s v="31Mar23-RST-N"/>
    <d v="2023-03-31T00:00:00"/>
    <n v="90"/>
    <s v="chum"/>
    <s v="fry"/>
    <n v="36"/>
    <m/>
    <n v="0.36"/>
    <s v="N"/>
    <m/>
    <s v="N"/>
    <m/>
    <m/>
    <m/>
    <x v="0"/>
  </r>
  <r>
    <x v="0"/>
    <x v="0"/>
    <s v="31Mar23-RST-N"/>
    <d v="2023-03-31T00:00:00"/>
    <n v="90"/>
    <s v="chum"/>
    <s v="fry"/>
    <n v="35"/>
    <m/>
    <n v="0.36"/>
    <s v="N"/>
    <m/>
    <s v="N"/>
    <m/>
    <m/>
    <m/>
    <x v="0"/>
  </r>
  <r>
    <x v="0"/>
    <x v="0"/>
    <s v="31Mar23-RST-N"/>
    <d v="2023-03-31T00:00:00"/>
    <n v="90"/>
    <s v="chum"/>
    <s v="fry"/>
    <n v="39"/>
    <m/>
    <n v="0.41"/>
    <s v="N"/>
    <m/>
    <s v="N"/>
    <m/>
    <m/>
    <m/>
    <x v="0"/>
  </r>
  <r>
    <x v="0"/>
    <x v="0"/>
    <s v="31Mar23-RST-N"/>
    <d v="2023-03-31T00:00:00"/>
    <n v="90"/>
    <s v="chum"/>
    <s v="fry"/>
    <n v="40"/>
    <m/>
    <n v="0.39"/>
    <s v="N"/>
    <m/>
    <s v="N"/>
    <m/>
    <m/>
    <m/>
    <x v="0"/>
  </r>
  <r>
    <x v="0"/>
    <x v="0"/>
    <s v="31Mar23-RST-N"/>
    <d v="2023-03-31T00:00:00"/>
    <n v="90"/>
    <s v="chum"/>
    <s v="fry"/>
    <n v="41"/>
    <m/>
    <n v="0.44"/>
    <s v="N"/>
    <m/>
    <s v="N"/>
    <m/>
    <m/>
    <m/>
    <x v="0"/>
  </r>
  <r>
    <x v="0"/>
    <x v="0"/>
    <s v="31Mar23-RST-N"/>
    <d v="2023-03-31T00:00:00"/>
    <n v="90"/>
    <s v="chum"/>
    <s v="fry"/>
    <n v="36"/>
    <m/>
    <n v="0.32"/>
    <s v="N"/>
    <m/>
    <s v="N"/>
    <m/>
    <m/>
    <m/>
    <x v="0"/>
  </r>
  <r>
    <x v="0"/>
    <x v="0"/>
    <s v="31Mar23-RST-N"/>
    <d v="2023-03-31T00:00:00"/>
    <n v="90"/>
    <s v="chum"/>
    <s v="fry"/>
    <n v="37"/>
    <m/>
    <n v="0.41"/>
    <s v="N"/>
    <m/>
    <s v="N"/>
    <m/>
    <m/>
    <m/>
    <x v="0"/>
  </r>
  <r>
    <x v="0"/>
    <x v="0"/>
    <s v="31Mar23-RST-N"/>
    <d v="2023-03-31T00:00:00"/>
    <n v="90"/>
    <s v="chum"/>
    <s v="fry"/>
    <n v="41"/>
    <m/>
    <n v="0.42"/>
    <s v="N"/>
    <m/>
    <s v="N"/>
    <m/>
    <m/>
    <m/>
    <x v="0"/>
  </r>
  <r>
    <x v="0"/>
    <x v="0"/>
    <s v="31Mar23-RST-N"/>
    <d v="2023-03-31T00:00:00"/>
    <n v="90"/>
    <s v="chum"/>
    <s v="fry"/>
    <n v="37"/>
    <m/>
    <n v="0.38"/>
    <s v="N"/>
    <m/>
    <s v="N"/>
    <m/>
    <m/>
    <m/>
    <x v="0"/>
  </r>
  <r>
    <x v="0"/>
    <x v="0"/>
    <s v="31Mar23-RST-N"/>
    <d v="2023-03-31T00:00:00"/>
    <n v="90"/>
    <s v="chum"/>
    <s v="fry"/>
    <n v="38"/>
    <m/>
    <n v="0.36"/>
    <s v="N"/>
    <m/>
    <s v="N"/>
    <m/>
    <m/>
    <m/>
    <x v="0"/>
  </r>
  <r>
    <x v="0"/>
    <x v="0"/>
    <s v="31Mar23-RST-N"/>
    <d v="2023-03-31T00:00:00"/>
    <n v="90"/>
    <s v="chum"/>
    <s v="fry"/>
    <n v="41"/>
    <m/>
    <n v="0.42"/>
    <s v="N"/>
    <m/>
    <s v="N"/>
    <m/>
    <m/>
    <m/>
    <x v="0"/>
  </r>
  <r>
    <x v="0"/>
    <x v="0"/>
    <s v="31Mar23-RST-N"/>
    <d v="2023-03-31T00:00:00"/>
    <n v="90"/>
    <s v="chum"/>
    <s v="fry"/>
    <n v="37"/>
    <m/>
    <n v="0.33"/>
    <s v="N"/>
    <m/>
    <s v="N"/>
    <m/>
    <m/>
    <m/>
    <x v="0"/>
  </r>
  <r>
    <x v="0"/>
    <x v="0"/>
    <s v="31Mar23-RST-N"/>
    <d v="2023-03-31T00:00:00"/>
    <n v="90"/>
    <s v="chum"/>
    <s v="fry"/>
    <n v="39"/>
    <m/>
    <n v="0.39"/>
    <s v="N"/>
    <m/>
    <s v="N"/>
    <m/>
    <m/>
    <m/>
    <x v="0"/>
  </r>
  <r>
    <x v="0"/>
    <x v="0"/>
    <s v="31Mar23-RST-N"/>
    <d v="2023-03-31T00:00:00"/>
    <n v="90"/>
    <s v="coho"/>
    <s v="fry"/>
    <n v="36"/>
    <m/>
    <n v="0.47"/>
    <s v="N"/>
    <m/>
    <s v="N"/>
    <m/>
    <m/>
    <m/>
    <x v="0"/>
  </r>
  <r>
    <x v="0"/>
    <x v="0"/>
    <s v="31Mar23-RST-N"/>
    <d v="2023-03-31T00:00:00"/>
    <n v="90"/>
    <s v="coho"/>
    <s v="fry"/>
    <n v="38"/>
    <m/>
    <n v="0.49"/>
    <s v="N"/>
    <m/>
    <s v="N"/>
    <m/>
    <m/>
    <m/>
    <x v="0"/>
  </r>
  <r>
    <x v="0"/>
    <x v="0"/>
    <s v="31Mar23-RST-N"/>
    <d v="2023-03-31T00:00:00"/>
    <n v="90"/>
    <s v="coho"/>
    <s v="fry"/>
    <n v="37"/>
    <m/>
    <n v="0.45"/>
    <s v="N"/>
    <m/>
    <s v="N"/>
    <m/>
    <m/>
    <m/>
    <x v="0"/>
  </r>
  <r>
    <x v="0"/>
    <x v="0"/>
    <s v="31Mar23-RST-N"/>
    <d v="2023-03-31T00:00:00"/>
    <n v="90"/>
    <s v="coho"/>
    <s v="fry"/>
    <n v="39"/>
    <m/>
    <n v="0.48"/>
    <s v="N"/>
    <m/>
    <s v="N"/>
    <m/>
    <m/>
    <m/>
    <x v="0"/>
  </r>
  <r>
    <x v="0"/>
    <x v="0"/>
    <s v="31Mar23-RST-N"/>
    <d v="2023-03-31T00:00:00"/>
    <n v="90"/>
    <s v="coho"/>
    <s v="fry"/>
    <n v="37"/>
    <m/>
    <n v="0.48"/>
    <s v="N"/>
    <m/>
    <s v="N"/>
    <m/>
    <m/>
    <m/>
    <x v="0"/>
  </r>
  <r>
    <x v="0"/>
    <x v="0"/>
    <s v="31Mar23-RST-N"/>
    <d v="2023-03-31T00:00:00"/>
    <n v="90"/>
    <s v="coho"/>
    <s v="fry"/>
    <n v="39"/>
    <m/>
    <n v="0.5"/>
    <s v="N"/>
    <m/>
    <s v="N"/>
    <m/>
    <m/>
    <m/>
    <x v="0"/>
  </r>
  <r>
    <x v="0"/>
    <x v="0"/>
    <s v="31Mar23-RST-N"/>
    <d v="2023-03-31T00:00:00"/>
    <n v="90"/>
    <s v="coho"/>
    <s v="fry"/>
    <n v="35"/>
    <m/>
    <n v="0.41"/>
    <s v="N"/>
    <m/>
    <s v="N"/>
    <m/>
    <m/>
    <m/>
    <x v="0"/>
  </r>
  <r>
    <x v="0"/>
    <x v="0"/>
    <s v="31Mar23-RST-N"/>
    <d v="2023-03-31T00:00:00"/>
    <n v="90"/>
    <s v="coho"/>
    <s v="fry"/>
    <n v="39"/>
    <m/>
    <n v="0.49"/>
    <s v="N"/>
    <m/>
    <s v="N"/>
    <m/>
    <m/>
    <m/>
    <x v="0"/>
  </r>
  <r>
    <x v="0"/>
    <x v="0"/>
    <s v="31Mar23-RST-N"/>
    <d v="2023-03-31T00:00:00"/>
    <n v="90"/>
    <s v="coho"/>
    <s v="fry"/>
    <n v="38"/>
    <m/>
    <n v="0.5"/>
    <s v="N"/>
    <m/>
    <s v="N"/>
    <m/>
    <m/>
    <m/>
    <x v="0"/>
  </r>
  <r>
    <x v="0"/>
    <x v="0"/>
    <s v="31Mar23-RST-N"/>
    <d v="2023-03-31T00:00:00"/>
    <n v="90"/>
    <s v="coho"/>
    <s v="fry"/>
    <n v="39"/>
    <m/>
    <n v="0.47"/>
    <s v="N"/>
    <m/>
    <s v="N"/>
    <m/>
    <m/>
    <m/>
    <x v="0"/>
  </r>
  <r>
    <x v="0"/>
    <x v="0"/>
    <s v="31Mar23-RST-N"/>
    <d v="2023-03-31T00:00:00"/>
    <n v="90"/>
    <s v="coho"/>
    <s v="fry"/>
    <n v="34"/>
    <m/>
    <n v="0.42"/>
    <s v="N"/>
    <m/>
    <s v="N"/>
    <m/>
    <m/>
    <m/>
    <x v="0"/>
  </r>
  <r>
    <x v="0"/>
    <x v="0"/>
    <s v="31Mar23-RST-N"/>
    <d v="2023-03-31T00:00:00"/>
    <n v="90"/>
    <s v="coho"/>
    <s v="fry"/>
    <n v="37"/>
    <m/>
    <n v="0.46"/>
    <s v="N"/>
    <m/>
    <s v="N"/>
    <m/>
    <m/>
    <m/>
    <x v="0"/>
  </r>
  <r>
    <x v="0"/>
    <x v="0"/>
    <s v="31Mar23-RST-N"/>
    <d v="2023-03-31T00:00:00"/>
    <n v="90"/>
    <s v="coho"/>
    <s v="fry"/>
    <n v="36"/>
    <m/>
    <n v="0.44"/>
    <s v="N"/>
    <m/>
    <s v="N"/>
    <m/>
    <m/>
    <m/>
    <x v="0"/>
  </r>
  <r>
    <x v="0"/>
    <x v="0"/>
    <s v="31Mar23-RST-N"/>
    <d v="2023-03-31T00:00:00"/>
    <n v="90"/>
    <s v="coho"/>
    <s v="fry"/>
    <n v="35"/>
    <m/>
    <n v="0.41"/>
    <s v="N"/>
    <m/>
    <s v="N"/>
    <m/>
    <m/>
    <m/>
    <x v="0"/>
  </r>
  <r>
    <x v="0"/>
    <x v="0"/>
    <s v="31Mar23-RST-N"/>
    <d v="2023-03-31T00:00:00"/>
    <n v="90"/>
    <s v="coho"/>
    <s v="fry"/>
    <n v="37"/>
    <m/>
    <n v="0.45"/>
    <s v="N"/>
    <m/>
    <s v="N"/>
    <m/>
    <m/>
    <m/>
    <x v="0"/>
  </r>
  <r>
    <x v="0"/>
    <x v="0"/>
    <s v="31Mar23-RST-N"/>
    <d v="2023-03-31T00:00:00"/>
    <n v="90"/>
    <s v="coho"/>
    <s v="fry"/>
    <n v="37"/>
    <m/>
    <n v="0.45"/>
    <s v="N"/>
    <m/>
    <s v="N"/>
    <m/>
    <m/>
    <m/>
    <x v="0"/>
  </r>
  <r>
    <x v="0"/>
    <x v="0"/>
    <s v="31Mar23-RST-N"/>
    <d v="2023-03-31T00:00:00"/>
    <n v="90"/>
    <s v="coho"/>
    <s v="fry"/>
    <n v="38"/>
    <m/>
    <n v="0.5"/>
    <s v="N"/>
    <m/>
    <s v="N"/>
    <m/>
    <m/>
    <m/>
    <x v="0"/>
  </r>
  <r>
    <x v="0"/>
    <x v="0"/>
    <s v="31Mar23-RST-N"/>
    <d v="2023-03-31T00:00:00"/>
    <n v="90"/>
    <s v="coho"/>
    <s v="fry"/>
    <n v="38"/>
    <m/>
    <n v="0.49"/>
    <s v="N"/>
    <m/>
    <s v="N"/>
    <m/>
    <m/>
    <m/>
    <x v="0"/>
  </r>
  <r>
    <x v="0"/>
    <x v="0"/>
    <s v="31Mar23-RST-N"/>
    <d v="2023-03-31T00:00:00"/>
    <n v="90"/>
    <s v="coho"/>
    <s v="fry"/>
    <n v="35"/>
    <m/>
    <n v="0.36"/>
    <s v="N"/>
    <m/>
    <s v="N"/>
    <m/>
    <m/>
    <m/>
    <x v="0"/>
  </r>
  <r>
    <x v="0"/>
    <x v="0"/>
    <s v="31Mar23-RST-N"/>
    <d v="2023-03-31T00:00:00"/>
    <n v="90"/>
    <s v="coho"/>
    <s v="fry"/>
    <n v="36"/>
    <m/>
    <n v="0.39"/>
    <s v="N"/>
    <m/>
    <s v="N"/>
    <m/>
    <m/>
    <m/>
    <x v="0"/>
  </r>
  <r>
    <x v="0"/>
    <x v="0"/>
    <s v="31Mar23-RST-N"/>
    <d v="2023-03-31T00:00:00"/>
    <n v="90"/>
    <s v="coho"/>
    <s v="fry"/>
    <n v="38"/>
    <m/>
    <n v="0.43"/>
    <s v="N"/>
    <m/>
    <s v="N"/>
    <m/>
    <m/>
    <m/>
    <x v="0"/>
  </r>
  <r>
    <x v="0"/>
    <x v="0"/>
    <s v="31Mar23-RST-N"/>
    <d v="2023-03-31T00:00:00"/>
    <n v="90"/>
    <s v="coho"/>
    <s v="fry"/>
    <n v="37"/>
    <m/>
    <n v="0.48"/>
    <s v="N"/>
    <m/>
    <s v="N"/>
    <m/>
    <m/>
    <m/>
    <x v="0"/>
  </r>
  <r>
    <x v="0"/>
    <x v="0"/>
    <s v="31Mar23-RST-N"/>
    <d v="2023-03-31T00:00:00"/>
    <n v="90"/>
    <s v="coho"/>
    <s v="fry"/>
    <n v="37"/>
    <m/>
    <n v="0.43"/>
    <s v="N"/>
    <m/>
    <s v="N"/>
    <m/>
    <m/>
    <m/>
    <x v="0"/>
  </r>
  <r>
    <x v="0"/>
    <x v="0"/>
    <s v="31Mar23-RST-N"/>
    <d v="2023-03-31T00:00:00"/>
    <n v="90"/>
    <s v="coho"/>
    <s v="fry"/>
    <n v="37"/>
    <m/>
    <n v="0.44"/>
    <s v="N"/>
    <m/>
    <s v="N"/>
    <m/>
    <m/>
    <m/>
    <x v="0"/>
  </r>
  <r>
    <x v="0"/>
    <x v="0"/>
    <s v="31Mar23-RST-N"/>
    <d v="2023-03-31T00:00:00"/>
    <n v="90"/>
    <s v="coho"/>
    <s v="fry"/>
    <n v="38"/>
    <m/>
    <n v="0.41"/>
    <s v="N"/>
    <m/>
    <s v="N"/>
    <m/>
    <m/>
    <m/>
    <x v="0"/>
  </r>
  <r>
    <x v="0"/>
    <x v="0"/>
    <s v="31Mar23-RST-N"/>
    <d v="2023-03-31T00:00:00"/>
    <n v="90"/>
    <s v="coho"/>
    <s v="fry"/>
    <n v="36"/>
    <m/>
    <n v="0.4"/>
    <s v="N"/>
    <m/>
    <s v="N"/>
    <m/>
    <m/>
    <m/>
    <x v="0"/>
  </r>
  <r>
    <x v="0"/>
    <x v="0"/>
    <s v="31Mar23-RST-N"/>
    <d v="2023-03-31T00:00:00"/>
    <n v="90"/>
    <s v="coho"/>
    <s v="fry"/>
    <n v="36"/>
    <m/>
    <n v="0.39"/>
    <s v="N"/>
    <m/>
    <s v="N"/>
    <m/>
    <m/>
    <m/>
    <x v="0"/>
  </r>
  <r>
    <x v="0"/>
    <x v="0"/>
    <s v="31Mar23-RST-N"/>
    <d v="2023-03-31T00:00:00"/>
    <n v="90"/>
    <s v="coho"/>
    <s v="fry"/>
    <n v="36"/>
    <m/>
    <n v="0.38"/>
    <s v="N"/>
    <m/>
    <s v="N"/>
    <m/>
    <m/>
    <m/>
    <x v="0"/>
  </r>
  <r>
    <x v="0"/>
    <x v="0"/>
    <s v="31Mar23-RST-N"/>
    <d v="2023-03-31T00:00:00"/>
    <n v="90"/>
    <s v="coho"/>
    <s v="fry"/>
    <n v="35"/>
    <m/>
    <n v="0.44"/>
    <s v="N"/>
    <m/>
    <s v="N"/>
    <m/>
    <m/>
    <m/>
    <x v="0"/>
  </r>
  <r>
    <x v="0"/>
    <x v="0"/>
    <s v="31Mar23-RST-N"/>
    <d v="2023-03-31T00:00:00"/>
    <n v="90"/>
    <s v="coho"/>
    <s v="fry"/>
    <n v="37"/>
    <m/>
    <n v="0.44"/>
    <s v="N"/>
    <m/>
    <s v="N"/>
    <m/>
    <m/>
    <m/>
    <x v="0"/>
  </r>
  <r>
    <x v="0"/>
    <x v="0"/>
    <s v="31Mar23-RST-N"/>
    <d v="2023-03-31T00:00:00"/>
    <n v="90"/>
    <s v="chinook"/>
    <s v="fry"/>
    <n v="43"/>
    <m/>
    <n v="0.6"/>
    <s v="N"/>
    <m/>
    <s v="N"/>
    <m/>
    <m/>
    <m/>
    <x v="0"/>
  </r>
  <r>
    <x v="0"/>
    <x v="0"/>
    <s v="31Mar23-RST-N"/>
    <d v="2023-03-31T00:00:00"/>
    <n v="90"/>
    <s v="chinook"/>
    <s v="fry"/>
    <n v="43"/>
    <m/>
    <n v="0.53"/>
    <s v="N"/>
    <m/>
    <s v="N"/>
    <m/>
    <m/>
    <m/>
    <x v="0"/>
  </r>
  <r>
    <x v="0"/>
    <x v="0"/>
    <s v="31Mar23-RST-N"/>
    <d v="2023-03-31T00:00:00"/>
    <n v="90"/>
    <s v="chinook"/>
    <s v="fry"/>
    <n v="42"/>
    <m/>
    <n v="0.62"/>
    <s v="N"/>
    <m/>
    <s v="N"/>
    <m/>
    <m/>
    <m/>
    <x v="0"/>
  </r>
  <r>
    <x v="0"/>
    <x v="0"/>
    <s v="31Mar23-RST-N"/>
    <d v="2023-03-31T00:00:00"/>
    <n v="90"/>
    <s v="chinook"/>
    <s v="fry"/>
    <n v="40"/>
    <m/>
    <n v="0.55000000000000004"/>
    <s v="N"/>
    <m/>
    <s v="N"/>
    <m/>
    <m/>
    <m/>
    <x v="0"/>
  </r>
  <r>
    <x v="0"/>
    <x v="0"/>
    <s v="31Mar23-RST-N"/>
    <d v="2023-03-31T00:00:00"/>
    <n v="90"/>
    <s v="chinook"/>
    <s v="fry"/>
    <n v="39"/>
    <m/>
    <n v="0.57999999999999996"/>
    <s v="N"/>
    <m/>
    <s v="N"/>
    <m/>
    <m/>
    <m/>
    <x v="0"/>
  </r>
  <r>
    <x v="0"/>
    <x v="0"/>
    <s v="31Mar23-RST-N"/>
    <d v="2023-03-31T00:00:00"/>
    <n v="90"/>
    <s v="chinook"/>
    <s v="fry"/>
    <n v="41"/>
    <m/>
    <n v="0.63"/>
    <s v="N"/>
    <m/>
    <s v="N"/>
    <m/>
    <m/>
    <m/>
    <x v="0"/>
  </r>
  <r>
    <x v="0"/>
    <x v="0"/>
    <s v="31Mar23-RST-N"/>
    <d v="2023-03-31T00:00:00"/>
    <n v="90"/>
    <s v="chinook"/>
    <s v="fry"/>
    <n v="36"/>
    <m/>
    <n v="0.4"/>
    <s v="N"/>
    <m/>
    <s v="N"/>
    <m/>
    <m/>
    <m/>
    <x v="0"/>
  </r>
  <r>
    <x v="0"/>
    <x v="0"/>
    <s v="31Mar23-RST-N"/>
    <d v="2023-03-31T00:00:00"/>
    <n v="90"/>
    <s v="chinook"/>
    <s v="fry"/>
    <n v="42"/>
    <m/>
    <n v="0.51"/>
    <s v="N"/>
    <m/>
    <s v="N"/>
    <m/>
    <m/>
    <m/>
    <x v="0"/>
  </r>
  <r>
    <x v="0"/>
    <x v="0"/>
    <s v="31Mar23-RST-N"/>
    <d v="2023-03-31T00:00:00"/>
    <n v="90"/>
    <s v="chinook"/>
    <s v="fry"/>
    <n v="43"/>
    <m/>
    <n v="0.64"/>
    <s v="N"/>
    <m/>
    <s v="N"/>
    <m/>
    <m/>
    <m/>
    <x v="0"/>
  </r>
  <r>
    <x v="0"/>
    <x v="0"/>
    <s v="31Mar23-RST-N"/>
    <d v="2023-03-31T00:00:00"/>
    <n v="90"/>
    <s v="chinook"/>
    <s v="fry"/>
    <n v="41"/>
    <m/>
    <n v="0.63"/>
    <s v="N"/>
    <m/>
    <s v="N"/>
    <m/>
    <m/>
    <m/>
    <x v="0"/>
  </r>
  <r>
    <x v="0"/>
    <x v="0"/>
    <s v="31Mar23-RST-N"/>
    <d v="2023-03-31T00:00:00"/>
    <n v="90"/>
    <s v="chinook"/>
    <s v="fry"/>
    <n v="42"/>
    <m/>
    <n v="0.63"/>
    <s v="N"/>
    <m/>
    <s v="N"/>
    <m/>
    <m/>
    <m/>
    <x v="0"/>
  </r>
  <r>
    <x v="0"/>
    <x v="0"/>
    <s v="31Mar23-RST-N"/>
    <d v="2023-03-31T00:00:00"/>
    <n v="90"/>
    <s v="chinook"/>
    <s v="fry"/>
    <n v="42"/>
    <m/>
    <n v="0.5"/>
    <s v="N"/>
    <m/>
    <s v="N"/>
    <m/>
    <m/>
    <m/>
    <x v="0"/>
  </r>
  <r>
    <x v="0"/>
    <x v="0"/>
    <s v="31Mar23-RST-N"/>
    <d v="2023-03-31T00:00:00"/>
    <n v="90"/>
    <s v="chinook"/>
    <s v="fry"/>
    <n v="43"/>
    <m/>
    <n v="0.53"/>
    <s v="N"/>
    <m/>
    <s v="N"/>
    <m/>
    <m/>
    <m/>
    <x v="0"/>
  </r>
  <r>
    <x v="0"/>
    <x v="0"/>
    <s v="31Mar23-RST-N"/>
    <d v="2023-03-31T00:00:00"/>
    <n v="90"/>
    <s v="chinook"/>
    <s v="fry"/>
    <n v="37"/>
    <m/>
    <n v="0.5"/>
    <s v="N"/>
    <m/>
    <s v="N"/>
    <m/>
    <m/>
    <m/>
    <x v="0"/>
  </r>
  <r>
    <x v="0"/>
    <x v="0"/>
    <s v="31Mar23-RST-N"/>
    <d v="2023-03-31T00:00:00"/>
    <n v="90"/>
    <s v="chinook"/>
    <s v="fry"/>
    <n v="38"/>
    <m/>
    <n v="0.51"/>
    <s v="N"/>
    <m/>
    <s v="N"/>
    <m/>
    <m/>
    <m/>
    <x v="0"/>
  </r>
  <r>
    <x v="0"/>
    <x v="0"/>
    <s v="31Mar23-RST-N"/>
    <d v="2023-03-31T00:00:00"/>
    <n v="90"/>
    <s v="chinook"/>
    <s v="fry"/>
    <n v="43"/>
    <m/>
    <n v="0.61"/>
    <s v="N"/>
    <m/>
    <s v="N"/>
    <m/>
    <m/>
    <m/>
    <x v="0"/>
  </r>
  <r>
    <x v="0"/>
    <x v="0"/>
    <s v="31Mar23-RST-N"/>
    <d v="2023-03-31T00:00:00"/>
    <n v="90"/>
    <s v="chinook"/>
    <s v="fry"/>
    <n v="37"/>
    <m/>
    <n v="0.4"/>
    <s v="N"/>
    <m/>
    <s v="N"/>
    <m/>
    <m/>
    <m/>
    <x v="0"/>
  </r>
  <r>
    <x v="0"/>
    <x v="0"/>
    <s v="31Mar23-RST-N"/>
    <d v="2023-03-31T00:00:00"/>
    <n v="90"/>
    <s v="chinook"/>
    <s v="fry"/>
    <n v="44"/>
    <m/>
    <n v="0.65"/>
    <s v="N"/>
    <m/>
    <s v="N"/>
    <m/>
    <m/>
    <m/>
    <x v="0"/>
  </r>
  <r>
    <x v="0"/>
    <x v="0"/>
    <s v="31Mar23-RST-N"/>
    <d v="2023-03-31T00:00:00"/>
    <n v="90"/>
    <s v="chinook"/>
    <s v="fry"/>
    <n v="38"/>
    <m/>
    <n v="0.38"/>
    <s v="N"/>
    <m/>
    <s v="N"/>
    <m/>
    <m/>
    <m/>
    <x v="0"/>
  </r>
  <r>
    <x v="0"/>
    <x v="0"/>
    <s v="31Mar23-RST-N"/>
    <d v="2023-03-31T00:00:00"/>
    <n v="90"/>
    <s v="chinook"/>
    <s v="fry"/>
    <n v="42"/>
    <m/>
    <n v="0.44"/>
    <s v="N"/>
    <m/>
    <s v="N"/>
    <m/>
    <m/>
    <m/>
    <x v="0"/>
  </r>
  <r>
    <x v="0"/>
    <x v="0"/>
    <s v="31Mar23-RST-N"/>
    <d v="2023-03-31T00:00:00"/>
    <n v="90"/>
    <s v="chinook"/>
    <s v="fry"/>
    <n v="43"/>
    <m/>
    <n v="0.62"/>
    <s v="N"/>
    <m/>
    <s v="N"/>
    <m/>
    <m/>
    <m/>
    <x v="0"/>
  </r>
  <r>
    <x v="0"/>
    <x v="0"/>
    <s v="31Mar23-RST-N"/>
    <d v="2023-03-31T00:00:00"/>
    <n v="90"/>
    <s v="chinook"/>
    <s v="fry"/>
    <n v="40"/>
    <m/>
    <n v="0.47"/>
    <s v="N"/>
    <m/>
    <s v="N"/>
    <m/>
    <m/>
    <m/>
    <x v="0"/>
  </r>
  <r>
    <x v="0"/>
    <x v="0"/>
    <s v="31Mar23-RST-N"/>
    <d v="2023-03-31T00:00:00"/>
    <n v="90"/>
    <s v="chinook"/>
    <s v="fry"/>
    <n v="42"/>
    <m/>
    <n v="0.68"/>
    <s v="N"/>
    <m/>
    <s v="N"/>
    <m/>
    <m/>
    <m/>
    <x v="0"/>
  </r>
  <r>
    <x v="0"/>
    <x v="0"/>
    <s v="31Mar23-RST-N"/>
    <d v="2023-03-31T00:00:00"/>
    <n v="90"/>
    <s v="chinook"/>
    <s v="fry"/>
    <n v="42"/>
    <m/>
    <n v="0.52"/>
    <s v="N"/>
    <m/>
    <s v="N"/>
    <m/>
    <m/>
    <m/>
    <x v="0"/>
  </r>
  <r>
    <x v="0"/>
    <x v="0"/>
    <s v="31Mar23-RST-N"/>
    <d v="2023-03-31T00:00:00"/>
    <n v="90"/>
    <s v="chinook"/>
    <s v="fry"/>
    <n v="38"/>
    <m/>
    <n v="0.39"/>
    <s v="N"/>
    <m/>
    <s v="N"/>
    <m/>
    <m/>
    <m/>
    <x v="0"/>
  </r>
  <r>
    <x v="0"/>
    <x v="0"/>
    <s v="31Mar23-RST-N"/>
    <d v="2023-03-31T00:00:00"/>
    <n v="90"/>
    <s v="chinook"/>
    <s v="fry"/>
    <n v="38"/>
    <m/>
    <n v="0.4"/>
    <s v="N"/>
    <m/>
    <s v="N"/>
    <m/>
    <m/>
    <m/>
    <x v="0"/>
  </r>
  <r>
    <x v="0"/>
    <x v="0"/>
    <s v="31Mar23-RST-N"/>
    <d v="2023-03-31T00:00:00"/>
    <n v="90"/>
    <s v="chinook"/>
    <s v="fry"/>
    <n v="36"/>
    <m/>
    <n v="0.38"/>
    <s v="N"/>
    <m/>
    <s v="N"/>
    <m/>
    <m/>
    <m/>
    <x v="0"/>
  </r>
  <r>
    <x v="0"/>
    <x v="0"/>
    <s v="31Mar23-RST-N"/>
    <d v="2023-03-31T00:00:00"/>
    <n v="90"/>
    <s v="chinook"/>
    <s v="fry"/>
    <n v="39"/>
    <m/>
    <n v="0.5"/>
    <s v="N"/>
    <m/>
    <s v="N"/>
    <m/>
    <m/>
    <m/>
    <x v="0"/>
  </r>
  <r>
    <x v="0"/>
    <x v="0"/>
    <s v="31Mar23-RST-N"/>
    <d v="2023-03-31T00:00:00"/>
    <n v="90"/>
    <s v="chinook"/>
    <s v="fry"/>
    <n v="37"/>
    <m/>
    <n v="0.4"/>
    <s v="N"/>
    <m/>
    <s v="N"/>
    <m/>
    <m/>
    <m/>
    <x v="0"/>
  </r>
  <r>
    <x v="0"/>
    <x v="0"/>
    <s v="31Mar23-RST-N"/>
    <d v="2023-03-31T00:00:00"/>
    <n v="90"/>
    <s v="chinook"/>
    <s v="fry"/>
    <n v="43"/>
    <m/>
    <n v="0.61"/>
    <s v="N"/>
    <m/>
    <s v="N"/>
    <m/>
    <m/>
    <m/>
    <x v="0"/>
  </r>
  <r>
    <x v="0"/>
    <x v="0"/>
    <s v="31Mar23-RST-N"/>
    <d v="2023-03-31T00:00:00"/>
    <n v="90"/>
    <s v="coho"/>
    <s v="smolt"/>
    <n v="61"/>
    <m/>
    <n v="2.2599999999999998"/>
    <s v="N"/>
    <m/>
    <s v="N"/>
    <m/>
    <m/>
    <m/>
    <x v="0"/>
  </r>
  <r>
    <x v="0"/>
    <x v="0"/>
    <s v="31Mar23-RST-N"/>
    <d v="2023-03-31T00:00:00"/>
    <n v="90"/>
    <s v="coho"/>
    <s v="smolt"/>
    <n v="64"/>
    <m/>
    <n v="2.59"/>
    <s v="N"/>
    <m/>
    <s v="N"/>
    <m/>
    <m/>
    <m/>
    <x v="0"/>
  </r>
  <r>
    <x v="0"/>
    <x v="0"/>
    <s v="31Mar23-RST-N"/>
    <d v="2023-03-31T00:00:00"/>
    <n v="90"/>
    <s v="coho"/>
    <s v="smolt"/>
    <n v="68"/>
    <m/>
    <n v="3.26"/>
    <s v="N"/>
    <m/>
    <s v="N"/>
    <m/>
    <m/>
    <m/>
    <x v="0"/>
  </r>
  <r>
    <x v="0"/>
    <x v="0"/>
    <s v="31Mar23-RST-N"/>
    <d v="2023-03-31T00:00:00"/>
    <n v="90"/>
    <s v="coho"/>
    <s v="smolt"/>
    <n v="70"/>
    <m/>
    <n v="5.3"/>
    <s v="N"/>
    <m/>
    <s v="N"/>
    <m/>
    <m/>
    <m/>
    <x v="0"/>
  </r>
  <r>
    <x v="0"/>
    <x v="0"/>
    <s v="31Mar23-RST-N"/>
    <d v="2023-03-31T00:00:00"/>
    <n v="90"/>
    <s v="coho"/>
    <s v="smolt"/>
    <n v="67"/>
    <m/>
    <n v="2.7"/>
    <s v="N"/>
    <m/>
    <s v="N"/>
    <m/>
    <m/>
    <m/>
    <x v="0"/>
  </r>
  <r>
    <x v="0"/>
    <x v="0"/>
    <s v="31Mar23-RST-N"/>
    <d v="2023-03-31T00:00:00"/>
    <n v="90"/>
    <s v="coho"/>
    <s v="smolt"/>
    <n v="83"/>
    <m/>
    <n v="5.7"/>
    <s v="N"/>
    <m/>
    <s v="N"/>
    <m/>
    <m/>
    <m/>
    <x v="0"/>
  </r>
  <r>
    <x v="0"/>
    <x v="0"/>
    <s v="31Mar23-RST-N"/>
    <d v="2023-03-31T00:00:00"/>
    <n v="90"/>
    <s v="rainbow"/>
    <s v="parr"/>
    <n v="50"/>
    <m/>
    <n v="1.48"/>
    <s v="N"/>
    <m/>
    <s v="N"/>
    <m/>
    <m/>
    <m/>
    <x v="0"/>
  </r>
  <r>
    <x v="0"/>
    <x v="0"/>
    <s v="05Apr23-RST-N"/>
    <d v="2023-04-05T00:00:00"/>
    <n v="95"/>
    <s v="coho"/>
    <s v="fry"/>
    <n v="40"/>
    <m/>
    <n v="0.39"/>
    <s v="N"/>
    <m/>
    <s v="N"/>
    <m/>
    <m/>
    <m/>
    <x v="0"/>
  </r>
  <r>
    <x v="0"/>
    <x v="0"/>
    <s v="05Apr23-RST-N"/>
    <d v="2023-04-05T00:00:00"/>
    <n v="95"/>
    <s v="coho"/>
    <s v="fry"/>
    <n v="38"/>
    <m/>
    <n v="0.47"/>
    <s v="N"/>
    <m/>
    <s v="N"/>
    <m/>
    <m/>
    <m/>
    <x v="0"/>
  </r>
  <r>
    <x v="0"/>
    <x v="0"/>
    <s v="05Apr23-RST-N"/>
    <d v="2023-04-05T00:00:00"/>
    <n v="95"/>
    <s v="coho"/>
    <s v="fry"/>
    <n v="36"/>
    <m/>
    <n v="0.42"/>
    <s v="N"/>
    <m/>
    <s v="N"/>
    <m/>
    <m/>
    <m/>
    <x v="0"/>
  </r>
  <r>
    <x v="0"/>
    <x v="0"/>
    <s v="05Apr23-RST-N"/>
    <d v="2023-04-05T00:00:00"/>
    <n v="95"/>
    <s v="coho"/>
    <s v="fry"/>
    <n v="37"/>
    <m/>
    <n v="0.4"/>
    <s v="N"/>
    <m/>
    <s v="N"/>
    <m/>
    <m/>
    <m/>
    <x v="0"/>
  </r>
  <r>
    <x v="0"/>
    <x v="0"/>
    <s v="05Apr23-RST-N"/>
    <d v="2023-04-05T00:00:00"/>
    <n v="95"/>
    <s v="coho"/>
    <s v="fry"/>
    <n v="37"/>
    <m/>
    <n v="0.51"/>
    <s v="N"/>
    <m/>
    <s v="N"/>
    <m/>
    <m/>
    <m/>
    <x v="0"/>
  </r>
  <r>
    <x v="0"/>
    <x v="0"/>
    <s v="05Apr23-RST-N"/>
    <d v="2023-04-05T00:00:00"/>
    <n v="95"/>
    <s v="coho"/>
    <s v="fry"/>
    <n v="35"/>
    <m/>
    <n v="0.48"/>
    <s v="N"/>
    <m/>
    <s v="N"/>
    <m/>
    <m/>
    <m/>
    <x v="0"/>
  </r>
  <r>
    <x v="0"/>
    <x v="0"/>
    <s v="05Apr23-RST-N"/>
    <d v="2023-04-05T00:00:00"/>
    <n v="95"/>
    <s v="coho"/>
    <s v="fry"/>
    <n v="35"/>
    <m/>
    <n v="0.52"/>
    <s v="N"/>
    <m/>
    <s v="N"/>
    <m/>
    <m/>
    <m/>
    <x v="0"/>
  </r>
  <r>
    <x v="0"/>
    <x v="0"/>
    <s v="05Apr23-RST-N"/>
    <d v="2023-04-05T00:00:00"/>
    <n v="95"/>
    <s v="coho"/>
    <s v="fry"/>
    <n v="37"/>
    <m/>
    <n v="0.47"/>
    <s v="N"/>
    <m/>
    <s v="N"/>
    <m/>
    <m/>
    <m/>
    <x v="0"/>
  </r>
  <r>
    <x v="0"/>
    <x v="0"/>
    <s v="05Apr23-RST-N"/>
    <d v="2023-04-05T00:00:00"/>
    <n v="95"/>
    <s v="coho"/>
    <s v="fry"/>
    <n v="39"/>
    <m/>
    <n v="0.51"/>
    <s v="N"/>
    <m/>
    <s v="N"/>
    <m/>
    <m/>
    <m/>
    <x v="0"/>
  </r>
  <r>
    <x v="0"/>
    <x v="0"/>
    <s v="05Apr23-RST-N"/>
    <d v="2023-04-05T00:00:00"/>
    <n v="95"/>
    <s v="coho"/>
    <s v="fry"/>
    <n v="36"/>
    <m/>
    <n v="0.46"/>
    <s v="N"/>
    <m/>
    <s v="N"/>
    <m/>
    <m/>
    <m/>
    <x v="0"/>
  </r>
  <r>
    <x v="0"/>
    <x v="0"/>
    <s v="05Apr23-RST-N"/>
    <d v="2023-04-05T00:00:00"/>
    <n v="95"/>
    <s v="coho"/>
    <s v="fry"/>
    <n v="37"/>
    <m/>
    <n v="0.47"/>
    <s v="N"/>
    <m/>
    <s v="N"/>
    <m/>
    <m/>
    <m/>
    <x v="0"/>
  </r>
  <r>
    <x v="0"/>
    <x v="0"/>
    <s v="05Apr23-RST-N"/>
    <d v="2023-04-05T00:00:00"/>
    <n v="95"/>
    <s v="coho"/>
    <s v="fry"/>
    <n v="35"/>
    <m/>
    <n v="0.43"/>
    <s v="N"/>
    <m/>
    <s v="N"/>
    <m/>
    <m/>
    <m/>
    <x v="0"/>
  </r>
  <r>
    <x v="0"/>
    <x v="0"/>
    <s v="05Apr23-RST-N"/>
    <d v="2023-04-05T00:00:00"/>
    <n v="95"/>
    <s v="coho"/>
    <s v="fry"/>
    <n v="38"/>
    <m/>
    <n v="0.49"/>
    <s v="N"/>
    <m/>
    <s v="N"/>
    <m/>
    <m/>
    <m/>
    <x v="0"/>
  </r>
  <r>
    <x v="0"/>
    <x v="0"/>
    <s v="05Apr23-RST-N"/>
    <d v="2023-04-05T00:00:00"/>
    <n v="95"/>
    <s v="coho"/>
    <s v="fry"/>
    <n v="37"/>
    <m/>
    <n v="0.48"/>
    <s v="N"/>
    <m/>
    <s v="N"/>
    <m/>
    <m/>
    <m/>
    <x v="0"/>
  </r>
  <r>
    <x v="0"/>
    <x v="0"/>
    <s v="05Apr23-RST-N"/>
    <d v="2023-04-05T00:00:00"/>
    <n v="95"/>
    <s v="coho"/>
    <s v="fry"/>
    <n v="37"/>
    <m/>
    <n v="0.44"/>
    <s v="N"/>
    <m/>
    <s v="N"/>
    <m/>
    <m/>
    <m/>
    <x v="0"/>
  </r>
  <r>
    <x v="0"/>
    <x v="0"/>
    <s v="05Apr23-RST-N"/>
    <d v="2023-04-05T00:00:00"/>
    <n v="95"/>
    <s v="coho"/>
    <s v="fry"/>
    <n v="37"/>
    <m/>
    <n v="0.46"/>
    <s v="N"/>
    <m/>
    <s v="N"/>
    <m/>
    <m/>
    <m/>
    <x v="0"/>
  </r>
  <r>
    <x v="0"/>
    <x v="0"/>
    <s v="05Apr23-RST-N"/>
    <d v="2023-04-05T00:00:00"/>
    <n v="95"/>
    <s v="coho"/>
    <s v="fry"/>
    <n v="34"/>
    <m/>
    <n v="0.4"/>
    <s v="N"/>
    <m/>
    <s v="N"/>
    <m/>
    <m/>
    <m/>
    <x v="0"/>
  </r>
  <r>
    <x v="0"/>
    <x v="0"/>
    <s v="05Apr23-RST-N"/>
    <d v="2023-04-05T00:00:00"/>
    <n v="95"/>
    <s v="coho"/>
    <s v="fry"/>
    <n v="39"/>
    <m/>
    <n v="0.5"/>
    <s v="N"/>
    <m/>
    <s v="N"/>
    <m/>
    <m/>
    <m/>
    <x v="0"/>
  </r>
  <r>
    <x v="0"/>
    <x v="0"/>
    <s v="05Apr23-RST-N"/>
    <d v="2023-04-05T00:00:00"/>
    <n v="95"/>
    <s v="coho"/>
    <s v="fry"/>
    <n v="37"/>
    <m/>
    <n v="0.42"/>
    <s v="N"/>
    <m/>
    <s v="N"/>
    <m/>
    <m/>
    <m/>
    <x v="0"/>
  </r>
  <r>
    <x v="0"/>
    <x v="0"/>
    <s v="05Apr23-RST-N"/>
    <d v="2023-04-05T00:00:00"/>
    <n v="95"/>
    <s v="coho"/>
    <s v="fry"/>
    <n v="35"/>
    <m/>
    <n v="0.48"/>
    <s v="N"/>
    <m/>
    <s v="N"/>
    <m/>
    <m/>
    <m/>
    <x v="0"/>
  </r>
  <r>
    <x v="0"/>
    <x v="0"/>
    <s v="05Apr23-RST-N"/>
    <d v="2023-04-05T00:00:00"/>
    <n v="95"/>
    <s v="coho"/>
    <s v="fry"/>
    <n v="38"/>
    <m/>
    <n v="0.47"/>
    <s v="N"/>
    <m/>
    <s v="N"/>
    <m/>
    <m/>
    <m/>
    <x v="0"/>
  </r>
  <r>
    <x v="0"/>
    <x v="0"/>
    <s v="05Apr23-RST-N"/>
    <d v="2023-04-05T00:00:00"/>
    <n v="95"/>
    <s v="coho"/>
    <s v="fry"/>
    <n v="44"/>
    <m/>
    <n v="0.96"/>
    <s v="N"/>
    <m/>
    <s v="N"/>
    <m/>
    <m/>
    <m/>
    <x v="0"/>
  </r>
  <r>
    <x v="0"/>
    <x v="0"/>
    <s v="05Apr23-RST-N"/>
    <d v="2023-04-05T00:00:00"/>
    <n v="95"/>
    <s v="coho"/>
    <s v="fry"/>
    <n v="39"/>
    <m/>
    <n v="0.52"/>
    <s v="N"/>
    <m/>
    <s v="N"/>
    <m/>
    <m/>
    <m/>
    <x v="0"/>
  </r>
  <r>
    <x v="0"/>
    <x v="0"/>
    <s v="05Apr23-RST-N"/>
    <d v="2023-04-05T00:00:00"/>
    <n v="95"/>
    <s v="coho"/>
    <s v="fry"/>
    <n v="38"/>
    <m/>
    <n v="0.44"/>
    <s v="N"/>
    <m/>
    <s v="N"/>
    <m/>
    <m/>
    <m/>
    <x v="0"/>
  </r>
  <r>
    <x v="0"/>
    <x v="0"/>
    <s v="05Apr23-RST-N"/>
    <d v="2023-04-05T00:00:00"/>
    <n v="95"/>
    <s v="coho"/>
    <s v="fry"/>
    <n v="34"/>
    <m/>
    <n v="0.38"/>
    <s v="N"/>
    <m/>
    <s v="N"/>
    <m/>
    <m/>
    <m/>
    <x v="0"/>
  </r>
  <r>
    <x v="0"/>
    <x v="0"/>
    <s v="05Apr23-RST-N"/>
    <d v="2023-04-05T00:00:00"/>
    <n v="95"/>
    <s v="coho"/>
    <s v="fry"/>
    <n v="38"/>
    <m/>
    <n v="0.5"/>
    <s v="N"/>
    <m/>
    <s v="N"/>
    <m/>
    <m/>
    <m/>
    <x v="0"/>
  </r>
  <r>
    <x v="0"/>
    <x v="0"/>
    <s v="05Apr23-RST-N"/>
    <d v="2023-04-05T00:00:00"/>
    <n v="95"/>
    <s v="coho"/>
    <s v="fry"/>
    <n v="36"/>
    <m/>
    <n v="0.5"/>
    <s v="N"/>
    <m/>
    <s v="N"/>
    <m/>
    <m/>
    <m/>
    <x v="0"/>
  </r>
  <r>
    <x v="0"/>
    <x v="0"/>
    <s v="05Apr23-RST-N"/>
    <d v="2023-04-05T00:00:00"/>
    <n v="95"/>
    <s v="coho"/>
    <s v="fry"/>
    <n v="42"/>
    <m/>
    <n v="0.51"/>
    <s v="N"/>
    <m/>
    <s v="N"/>
    <m/>
    <m/>
    <m/>
    <x v="0"/>
  </r>
  <r>
    <x v="0"/>
    <x v="0"/>
    <s v="05Apr23-RST-N"/>
    <d v="2023-04-05T00:00:00"/>
    <n v="95"/>
    <s v="coho"/>
    <s v="fry"/>
    <n v="36"/>
    <m/>
    <n v="0.41"/>
    <s v="N"/>
    <m/>
    <s v="N"/>
    <m/>
    <m/>
    <m/>
    <x v="0"/>
  </r>
  <r>
    <x v="0"/>
    <x v="0"/>
    <s v="05Apr23-RST-N"/>
    <d v="2023-04-05T00:00:00"/>
    <n v="95"/>
    <s v="coho"/>
    <s v="fry"/>
    <n v="38"/>
    <m/>
    <n v="0.4"/>
    <s v="N"/>
    <m/>
    <s v="N"/>
    <m/>
    <m/>
    <m/>
    <x v="0"/>
  </r>
  <r>
    <x v="0"/>
    <x v="0"/>
    <s v="05Apr23-RST-N"/>
    <d v="2023-04-05T00:00:00"/>
    <n v="95"/>
    <s v="chum"/>
    <s v="fry"/>
    <n v="41"/>
    <m/>
    <n v="0.4"/>
    <s v="N"/>
    <m/>
    <s v="N"/>
    <m/>
    <m/>
    <m/>
    <x v="0"/>
  </r>
  <r>
    <x v="0"/>
    <x v="0"/>
    <s v="05Apr23-RST-N"/>
    <d v="2023-04-05T00:00:00"/>
    <n v="95"/>
    <s v="chum"/>
    <s v="fry"/>
    <n v="40"/>
    <m/>
    <n v="0.46"/>
    <s v="N"/>
    <m/>
    <s v="N"/>
    <m/>
    <m/>
    <m/>
    <x v="0"/>
  </r>
  <r>
    <x v="0"/>
    <x v="0"/>
    <s v="05Apr23-RST-N"/>
    <d v="2023-04-05T00:00:00"/>
    <n v="95"/>
    <s v="chum"/>
    <s v="fry"/>
    <n v="40"/>
    <m/>
    <n v="0.54"/>
    <s v="N"/>
    <m/>
    <s v="N"/>
    <m/>
    <m/>
    <m/>
    <x v="0"/>
  </r>
  <r>
    <x v="0"/>
    <x v="0"/>
    <s v="05Apr23-RST-N"/>
    <d v="2023-04-05T00:00:00"/>
    <n v="95"/>
    <s v="chum"/>
    <s v="fry"/>
    <n v="40"/>
    <m/>
    <n v="0.52"/>
    <s v="N"/>
    <m/>
    <s v="N"/>
    <m/>
    <m/>
    <m/>
    <x v="0"/>
  </r>
  <r>
    <x v="0"/>
    <x v="0"/>
    <s v="05Apr23-RST-N"/>
    <d v="2023-04-05T00:00:00"/>
    <n v="95"/>
    <s v="chum"/>
    <s v="fry"/>
    <n v="37"/>
    <m/>
    <n v="0.52"/>
    <s v="N"/>
    <m/>
    <s v="N"/>
    <m/>
    <m/>
    <m/>
    <x v="0"/>
  </r>
  <r>
    <x v="0"/>
    <x v="0"/>
    <s v="05Apr23-RST-N"/>
    <d v="2023-04-05T00:00:00"/>
    <n v="95"/>
    <s v="chum"/>
    <s v="fry"/>
    <n v="43"/>
    <m/>
    <n v="0.6"/>
    <s v="N"/>
    <m/>
    <s v="N"/>
    <m/>
    <m/>
    <m/>
    <x v="0"/>
  </r>
  <r>
    <x v="0"/>
    <x v="0"/>
    <s v="05Apr23-RST-N"/>
    <d v="2023-04-05T00:00:00"/>
    <n v="95"/>
    <s v="chum"/>
    <s v="fry"/>
    <n v="40"/>
    <m/>
    <n v="0.41"/>
    <s v="N"/>
    <m/>
    <s v="N"/>
    <m/>
    <m/>
    <m/>
    <x v="0"/>
  </r>
  <r>
    <x v="0"/>
    <x v="0"/>
    <s v="05Apr23-RST-N"/>
    <d v="2023-04-05T00:00:00"/>
    <n v="95"/>
    <s v="chum"/>
    <s v="fry"/>
    <n v="41"/>
    <m/>
    <n v="0.42"/>
    <s v="N"/>
    <m/>
    <s v="N"/>
    <m/>
    <m/>
    <m/>
    <x v="0"/>
  </r>
  <r>
    <x v="0"/>
    <x v="0"/>
    <s v="05Apr23-RST-N"/>
    <d v="2023-04-05T00:00:00"/>
    <n v="95"/>
    <s v="chum"/>
    <s v="fry"/>
    <n v="41"/>
    <m/>
    <n v="0.43"/>
    <s v="N"/>
    <m/>
    <s v="N"/>
    <m/>
    <m/>
    <m/>
    <x v="0"/>
  </r>
  <r>
    <x v="0"/>
    <x v="0"/>
    <s v="05Apr23-RST-N"/>
    <d v="2023-04-05T00:00:00"/>
    <n v="95"/>
    <s v="chum"/>
    <s v="fry"/>
    <n v="41"/>
    <m/>
    <n v="0.46"/>
    <s v="N"/>
    <m/>
    <s v="N"/>
    <m/>
    <m/>
    <m/>
    <x v="0"/>
  </r>
  <r>
    <x v="0"/>
    <x v="0"/>
    <s v="05Apr23-RST-N"/>
    <d v="2023-04-05T00:00:00"/>
    <n v="95"/>
    <s v="chum"/>
    <s v="fry"/>
    <n v="44"/>
    <m/>
    <n v="0.49"/>
    <s v="N"/>
    <m/>
    <s v="N"/>
    <m/>
    <m/>
    <m/>
    <x v="0"/>
  </r>
  <r>
    <x v="0"/>
    <x v="0"/>
    <s v="05Apr23-RST-N"/>
    <d v="2023-04-05T00:00:00"/>
    <n v="95"/>
    <s v="chum"/>
    <s v="fry"/>
    <n v="43"/>
    <m/>
    <n v="0.47"/>
    <s v="N"/>
    <m/>
    <s v="N"/>
    <m/>
    <m/>
    <m/>
    <x v="0"/>
  </r>
  <r>
    <x v="0"/>
    <x v="0"/>
    <s v="05Apr23-RST-N"/>
    <d v="2023-04-05T00:00:00"/>
    <n v="95"/>
    <s v="chum"/>
    <s v="fry"/>
    <n v="46"/>
    <m/>
    <n v="0.45"/>
    <s v="N"/>
    <m/>
    <s v="N"/>
    <m/>
    <m/>
    <m/>
    <x v="0"/>
  </r>
  <r>
    <x v="0"/>
    <x v="0"/>
    <s v="05Apr23-RST-N"/>
    <d v="2023-04-05T00:00:00"/>
    <n v="95"/>
    <s v="chum"/>
    <s v="fry"/>
    <n v="42"/>
    <m/>
    <n v="0.52"/>
    <s v="N"/>
    <m/>
    <s v="N"/>
    <m/>
    <m/>
    <m/>
    <x v="0"/>
  </r>
  <r>
    <x v="0"/>
    <x v="0"/>
    <s v="05Apr23-RST-N"/>
    <d v="2023-04-05T00:00:00"/>
    <n v="95"/>
    <s v="chum"/>
    <s v="fry"/>
    <n v="44"/>
    <m/>
    <n v="0.5"/>
    <s v="N"/>
    <m/>
    <s v="N"/>
    <m/>
    <m/>
    <m/>
    <x v="0"/>
  </r>
  <r>
    <x v="0"/>
    <x v="0"/>
    <s v="05Apr23-RST-N"/>
    <d v="2023-04-05T00:00:00"/>
    <n v="95"/>
    <s v="chum"/>
    <s v="fry"/>
    <n v="36"/>
    <m/>
    <n v="0.35"/>
    <s v="N"/>
    <m/>
    <s v="N"/>
    <m/>
    <m/>
    <m/>
    <x v="0"/>
  </r>
  <r>
    <x v="0"/>
    <x v="0"/>
    <s v="05Apr23-RST-N"/>
    <d v="2023-04-05T00:00:00"/>
    <n v="95"/>
    <s v="chum"/>
    <s v="fry"/>
    <n v="37"/>
    <m/>
    <n v="0.5"/>
    <s v="N"/>
    <m/>
    <s v="N"/>
    <m/>
    <m/>
    <m/>
    <x v="0"/>
  </r>
  <r>
    <x v="0"/>
    <x v="0"/>
    <s v="05Apr23-RST-N"/>
    <d v="2023-04-05T00:00:00"/>
    <n v="95"/>
    <s v="chum"/>
    <s v="fry"/>
    <n v="41"/>
    <m/>
    <n v="0.45"/>
    <s v="N"/>
    <m/>
    <s v="N"/>
    <m/>
    <m/>
    <m/>
    <x v="0"/>
  </r>
  <r>
    <x v="0"/>
    <x v="0"/>
    <s v="05Apr23-RST-N"/>
    <d v="2023-04-05T00:00:00"/>
    <n v="95"/>
    <s v="chum"/>
    <s v="fry"/>
    <n v="40"/>
    <m/>
    <n v="0.49"/>
    <s v="N"/>
    <m/>
    <s v="N"/>
    <m/>
    <m/>
    <m/>
    <x v="0"/>
  </r>
  <r>
    <x v="0"/>
    <x v="0"/>
    <s v="05Apr23-RST-N"/>
    <d v="2023-04-05T00:00:00"/>
    <n v="95"/>
    <s v="chum"/>
    <s v="fry"/>
    <n v="40"/>
    <m/>
    <n v="0.45"/>
    <s v="N"/>
    <m/>
    <s v="N"/>
    <m/>
    <m/>
    <m/>
    <x v="0"/>
  </r>
  <r>
    <x v="0"/>
    <x v="0"/>
    <s v="05Apr23-RST-N"/>
    <d v="2023-04-05T00:00:00"/>
    <n v="95"/>
    <s v="chum"/>
    <s v="fry"/>
    <n v="39"/>
    <m/>
    <n v="0.38"/>
    <s v="N"/>
    <m/>
    <s v="N"/>
    <m/>
    <m/>
    <m/>
    <x v="0"/>
  </r>
  <r>
    <x v="0"/>
    <x v="0"/>
    <s v="05Apr23-RST-N"/>
    <d v="2023-04-05T00:00:00"/>
    <n v="95"/>
    <s v="chum"/>
    <s v="fry"/>
    <n v="39"/>
    <m/>
    <n v="0.46"/>
    <s v="N"/>
    <m/>
    <s v="N"/>
    <m/>
    <m/>
    <m/>
    <x v="0"/>
  </r>
  <r>
    <x v="0"/>
    <x v="0"/>
    <s v="05Apr23-RST-N"/>
    <d v="2023-04-05T00:00:00"/>
    <n v="95"/>
    <s v="chum"/>
    <s v="fry"/>
    <n v="42"/>
    <m/>
    <n v="0.52"/>
    <s v="N"/>
    <m/>
    <s v="N"/>
    <m/>
    <m/>
    <m/>
    <x v="0"/>
  </r>
  <r>
    <x v="0"/>
    <x v="0"/>
    <s v="05Apr23-RST-N"/>
    <d v="2023-04-05T00:00:00"/>
    <n v="95"/>
    <s v="chum"/>
    <s v="fry"/>
    <n v="38"/>
    <m/>
    <n v="0.45"/>
    <s v="N"/>
    <m/>
    <s v="N"/>
    <m/>
    <m/>
    <m/>
    <x v="0"/>
  </r>
  <r>
    <x v="0"/>
    <x v="0"/>
    <s v="05Apr23-RST-N"/>
    <d v="2023-04-05T00:00:00"/>
    <n v="95"/>
    <s v="chum"/>
    <s v="fry"/>
    <n v="36"/>
    <m/>
    <n v="0.38"/>
    <s v="N"/>
    <m/>
    <s v="N"/>
    <m/>
    <m/>
    <m/>
    <x v="0"/>
  </r>
  <r>
    <x v="0"/>
    <x v="0"/>
    <s v="05Apr23-RST-N"/>
    <d v="2023-04-05T00:00:00"/>
    <n v="95"/>
    <s v="chum"/>
    <s v="fry"/>
    <n v="36"/>
    <m/>
    <n v="0.34"/>
    <s v="N"/>
    <m/>
    <s v="N"/>
    <m/>
    <m/>
    <m/>
    <x v="0"/>
  </r>
  <r>
    <x v="0"/>
    <x v="0"/>
    <s v="05Apr23-RST-N"/>
    <d v="2023-04-05T00:00:00"/>
    <n v="95"/>
    <s v="chum"/>
    <s v="fry"/>
    <n v="37"/>
    <m/>
    <n v="0.49"/>
    <s v="N"/>
    <m/>
    <s v="N"/>
    <m/>
    <m/>
    <m/>
    <x v="0"/>
  </r>
  <r>
    <x v="0"/>
    <x v="0"/>
    <s v="05Apr23-RST-N"/>
    <d v="2023-04-05T00:00:00"/>
    <n v="95"/>
    <s v="chum"/>
    <s v="fry"/>
    <n v="35"/>
    <m/>
    <n v="0.45"/>
    <s v="N"/>
    <m/>
    <s v="N"/>
    <m/>
    <m/>
    <m/>
    <x v="0"/>
  </r>
  <r>
    <x v="0"/>
    <x v="0"/>
    <s v="05Apr23-RST-N"/>
    <d v="2023-04-05T00:00:00"/>
    <n v="95"/>
    <s v="chum"/>
    <s v="fry"/>
    <n v="38"/>
    <m/>
    <n v="0.52"/>
    <s v="N"/>
    <m/>
    <s v="N"/>
    <m/>
    <m/>
    <m/>
    <x v="0"/>
  </r>
  <r>
    <x v="0"/>
    <x v="0"/>
    <s v="05Apr23-RST-N"/>
    <d v="2023-04-05T00:00:00"/>
    <n v="95"/>
    <s v="chum"/>
    <s v="fry"/>
    <n v="42"/>
    <m/>
    <n v="0.48"/>
    <s v="N"/>
    <m/>
    <s v="N"/>
    <m/>
    <m/>
    <m/>
    <x v="0"/>
  </r>
  <r>
    <x v="0"/>
    <x v="0"/>
    <s v="05Apr23-RST-N"/>
    <d v="2023-04-05T00:00:00"/>
    <n v="95"/>
    <s v="coho"/>
    <s v="smolt"/>
    <n v="67"/>
    <m/>
    <n v="2.94"/>
    <s v="N"/>
    <m/>
    <s v="N"/>
    <m/>
    <m/>
    <m/>
    <x v="0"/>
  </r>
  <r>
    <x v="0"/>
    <x v="0"/>
    <s v="05Apr23-RST-N"/>
    <d v="2023-04-05T00:00:00"/>
    <n v="95"/>
    <s v="coho"/>
    <s v="smolt"/>
    <n v="69"/>
    <m/>
    <n v="3.54"/>
    <s v="N"/>
    <m/>
    <s v="N"/>
    <m/>
    <m/>
    <m/>
    <x v="0"/>
  </r>
  <r>
    <x v="0"/>
    <x v="0"/>
    <s v="05Apr23-RST-N"/>
    <d v="2023-04-05T00:00:00"/>
    <n v="95"/>
    <s v="coho"/>
    <s v="smolt"/>
    <n v="73"/>
    <m/>
    <n v="3.8"/>
    <s v="N"/>
    <m/>
    <s v="N"/>
    <m/>
    <m/>
    <m/>
    <x v="0"/>
  </r>
  <r>
    <x v="0"/>
    <x v="0"/>
    <s v="05Apr23-RST-N"/>
    <d v="2023-04-05T00:00:00"/>
    <n v="95"/>
    <s v="coho"/>
    <s v="smolt"/>
    <n v="65"/>
    <m/>
    <n v="2.56"/>
    <s v="N"/>
    <m/>
    <s v="N"/>
    <m/>
    <m/>
    <m/>
    <x v="0"/>
  </r>
  <r>
    <x v="0"/>
    <x v="0"/>
    <s v="05Apr23-RST-N"/>
    <d v="2023-04-05T00:00:00"/>
    <n v="95"/>
    <s v="coho"/>
    <s v="smolt"/>
    <n v="77"/>
    <m/>
    <n v="4.9000000000000004"/>
    <s v="N"/>
    <m/>
    <s v="N"/>
    <m/>
    <m/>
    <m/>
    <x v="0"/>
  </r>
  <r>
    <x v="0"/>
    <x v="0"/>
    <s v="05Apr23-RST-N"/>
    <d v="2023-04-05T00:00:00"/>
    <n v="95"/>
    <s v="coho"/>
    <s v="smolt"/>
    <n v="77"/>
    <m/>
    <n v="5.61"/>
    <s v="N"/>
    <m/>
    <s v="N"/>
    <m/>
    <m/>
    <m/>
    <x v="0"/>
  </r>
  <r>
    <x v="0"/>
    <x v="0"/>
    <s v="05Apr23-RST-N"/>
    <d v="2023-04-05T00:00:00"/>
    <n v="95"/>
    <s v="coho"/>
    <s v="smolt"/>
    <n v="63"/>
    <m/>
    <n v="2.65"/>
    <s v="N"/>
    <m/>
    <s v="N"/>
    <m/>
    <m/>
    <m/>
    <x v="0"/>
  </r>
  <r>
    <x v="0"/>
    <x v="0"/>
    <s v="05Apr23-RST-N"/>
    <d v="2023-04-05T00:00:00"/>
    <n v="95"/>
    <s v="coho"/>
    <s v="smolt"/>
    <n v="63"/>
    <m/>
    <n v="2.98"/>
    <s v="N"/>
    <m/>
    <s v="N"/>
    <m/>
    <m/>
    <m/>
    <x v="0"/>
  </r>
  <r>
    <x v="0"/>
    <x v="0"/>
    <s v="05Apr23-RST-N"/>
    <d v="2023-04-05T00:00:00"/>
    <n v="95"/>
    <s v="coho"/>
    <s v="smolt"/>
    <n v="82"/>
    <m/>
    <n v="4.99"/>
    <s v="N"/>
    <m/>
    <s v="N"/>
    <m/>
    <m/>
    <m/>
    <x v="0"/>
  </r>
  <r>
    <x v="0"/>
    <x v="0"/>
    <s v="05Apr23-RST-N"/>
    <d v="2023-04-05T00:00:00"/>
    <n v="95"/>
    <s v="coho"/>
    <s v="smolt"/>
    <n v="70"/>
    <m/>
    <n v="2.88"/>
    <s v="N"/>
    <m/>
    <s v="N"/>
    <m/>
    <m/>
    <m/>
    <x v="0"/>
  </r>
  <r>
    <x v="0"/>
    <x v="0"/>
    <s v="05Apr23-RST-N"/>
    <d v="2023-04-05T00:00:00"/>
    <n v="95"/>
    <s v="chinook"/>
    <s v="fry"/>
    <n v="40"/>
    <m/>
    <n v="0.34"/>
    <s v="N"/>
    <m/>
    <s v="N"/>
    <m/>
    <m/>
    <m/>
    <x v="0"/>
  </r>
  <r>
    <x v="0"/>
    <x v="0"/>
    <s v="05Apr23-RST-N"/>
    <d v="2023-04-05T00:00:00"/>
    <n v="95"/>
    <s v="chinook"/>
    <s v="fry"/>
    <n v="42"/>
    <m/>
    <n v="0.47"/>
    <s v="N"/>
    <m/>
    <s v="N"/>
    <m/>
    <m/>
    <m/>
    <x v="0"/>
  </r>
  <r>
    <x v="0"/>
    <x v="0"/>
    <s v="05Apr23-RST-N"/>
    <d v="2023-04-05T00:00:00"/>
    <n v="95"/>
    <s v="chinook"/>
    <s v="fry"/>
    <n v="42"/>
    <m/>
    <n v="0.62"/>
    <s v="N"/>
    <m/>
    <s v="N"/>
    <m/>
    <m/>
    <m/>
    <x v="0"/>
  </r>
  <r>
    <x v="0"/>
    <x v="0"/>
    <s v="05Apr23-RST-N"/>
    <d v="2023-04-05T00:00:00"/>
    <n v="95"/>
    <s v="chinook"/>
    <s v="fry"/>
    <n v="41"/>
    <m/>
    <n v="0.62"/>
    <s v="N"/>
    <m/>
    <s v="N"/>
    <m/>
    <m/>
    <m/>
    <x v="0"/>
  </r>
  <r>
    <x v="0"/>
    <x v="0"/>
    <s v="05Apr23-RST-N"/>
    <d v="2023-04-05T00:00:00"/>
    <n v="95"/>
    <s v="chinook"/>
    <s v="fry"/>
    <n v="44"/>
    <m/>
    <n v="0.64"/>
    <s v="N"/>
    <m/>
    <s v="N"/>
    <m/>
    <m/>
    <m/>
    <x v="0"/>
  </r>
  <r>
    <x v="0"/>
    <x v="0"/>
    <s v="05Apr23-RST-N"/>
    <d v="2023-04-05T00:00:00"/>
    <n v="95"/>
    <s v="chinook"/>
    <s v="fry"/>
    <n v="42"/>
    <m/>
    <n v="0.6"/>
    <s v="N"/>
    <m/>
    <s v="N"/>
    <m/>
    <m/>
    <m/>
    <x v="0"/>
  </r>
  <r>
    <x v="0"/>
    <x v="0"/>
    <s v="05Apr23-RST-N"/>
    <d v="2023-04-05T00:00:00"/>
    <n v="95"/>
    <s v="chinook"/>
    <s v="fry"/>
    <n v="42"/>
    <m/>
    <n v="0.46"/>
    <s v="N"/>
    <m/>
    <s v="N"/>
    <m/>
    <m/>
    <m/>
    <x v="0"/>
  </r>
  <r>
    <x v="0"/>
    <x v="0"/>
    <s v="05Apr23-RST-N"/>
    <d v="2023-04-05T00:00:00"/>
    <n v="95"/>
    <s v="chinook"/>
    <s v="fry"/>
    <n v="44"/>
    <m/>
    <n v="0.66"/>
    <s v="N"/>
    <m/>
    <s v="N"/>
    <m/>
    <m/>
    <m/>
    <x v="0"/>
  </r>
  <r>
    <x v="0"/>
    <x v="0"/>
    <s v="05Apr23-RST-N"/>
    <d v="2023-04-05T00:00:00"/>
    <n v="95"/>
    <s v="chinook"/>
    <s v="fry"/>
    <n v="44"/>
    <m/>
    <n v="0.63"/>
    <s v="N"/>
    <m/>
    <s v="N"/>
    <m/>
    <m/>
    <m/>
    <x v="0"/>
  </r>
  <r>
    <x v="0"/>
    <x v="0"/>
    <s v="05Apr23-RST-N"/>
    <d v="2023-04-05T00:00:00"/>
    <n v="95"/>
    <s v="chinook"/>
    <s v="fry"/>
    <n v="40"/>
    <m/>
    <n v="0.52"/>
    <s v="N"/>
    <m/>
    <s v="N"/>
    <m/>
    <m/>
    <m/>
    <x v="0"/>
  </r>
  <r>
    <x v="0"/>
    <x v="0"/>
    <s v="05Apr23-RST-N"/>
    <d v="2023-04-05T00:00:00"/>
    <n v="95"/>
    <s v="chinook"/>
    <s v="fry"/>
    <n v="45"/>
    <m/>
    <n v="0.63"/>
    <s v="N"/>
    <m/>
    <s v="N"/>
    <m/>
    <m/>
    <m/>
    <x v="0"/>
  </r>
  <r>
    <x v="0"/>
    <x v="0"/>
    <s v="05Apr23-RST-N"/>
    <d v="2023-04-05T00:00:00"/>
    <n v="95"/>
    <s v="chinook"/>
    <s v="fry"/>
    <n v="44"/>
    <m/>
    <n v="0.69"/>
    <s v="N"/>
    <m/>
    <s v="N"/>
    <m/>
    <m/>
    <m/>
    <x v="0"/>
  </r>
  <r>
    <x v="0"/>
    <x v="0"/>
    <s v="05Apr23-RST-N"/>
    <d v="2023-04-05T00:00:00"/>
    <n v="95"/>
    <s v="chinook"/>
    <s v="fry"/>
    <n v="45"/>
    <m/>
    <n v="0.61"/>
    <s v="N"/>
    <m/>
    <s v="N"/>
    <m/>
    <m/>
    <m/>
    <x v="0"/>
  </r>
  <r>
    <x v="0"/>
    <x v="0"/>
    <s v="05Apr23-RST-N"/>
    <d v="2023-04-05T00:00:00"/>
    <n v="95"/>
    <s v="chinook"/>
    <s v="fry"/>
    <n v="45"/>
    <m/>
    <n v="0.62"/>
    <s v="N"/>
    <m/>
    <s v="N"/>
    <m/>
    <m/>
    <m/>
    <x v="0"/>
  </r>
  <r>
    <x v="0"/>
    <x v="0"/>
    <s v="05Apr23-RST-N"/>
    <d v="2023-04-05T00:00:00"/>
    <n v="95"/>
    <s v="chinook"/>
    <s v="fry"/>
    <n v="44"/>
    <m/>
    <n v="0.63"/>
    <s v="N"/>
    <m/>
    <s v="N"/>
    <m/>
    <m/>
    <m/>
    <x v="0"/>
  </r>
  <r>
    <x v="0"/>
    <x v="0"/>
    <s v="05Apr23-RST-N"/>
    <d v="2023-04-05T00:00:00"/>
    <n v="95"/>
    <s v="chinook"/>
    <s v="fry"/>
    <n v="45"/>
    <m/>
    <n v="0.64"/>
    <s v="N"/>
    <m/>
    <s v="N"/>
    <m/>
    <m/>
    <m/>
    <x v="0"/>
  </r>
  <r>
    <x v="0"/>
    <x v="0"/>
    <s v="05Apr23-RST-N"/>
    <d v="2023-04-05T00:00:00"/>
    <n v="95"/>
    <s v="chinook"/>
    <s v="fry"/>
    <n v="45"/>
    <m/>
    <n v="0.62"/>
    <s v="N"/>
    <m/>
    <s v="N"/>
    <m/>
    <m/>
    <m/>
    <x v="0"/>
  </r>
  <r>
    <x v="0"/>
    <x v="0"/>
    <s v="05Apr23-RST-N"/>
    <d v="2023-04-05T00:00:00"/>
    <n v="95"/>
    <s v="chinook"/>
    <s v="fry"/>
    <n v="43"/>
    <m/>
    <n v="0.62"/>
    <s v="N"/>
    <m/>
    <s v="N"/>
    <m/>
    <m/>
    <m/>
    <x v="0"/>
  </r>
  <r>
    <x v="0"/>
    <x v="0"/>
    <s v="05Apr23-RST-N"/>
    <d v="2023-04-05T00:00:00"/>
    <n v="95"/>
    <s v="chinook"/>
    <s v="fry"/>
    <n v="46"/>
    <m/>
    <n v="0.65"/>
    <s v="N"/>
    <m/>
    <s v="N"/>
    <m/>
    <m/>
    <m/>
    <x v="0"/>
  </r>
  <r>
    <x v="0"/>
    <x v="0"/>
    <s v="05Apr23-RST-N"/>
    <d v="2023-04-05T00:00:00"/>
    <n v="95"/>
    <s v="chinook"/>
    <s v="fry"/>
    <n v="44"/>
    <m/>
    <n v="0.67"/>
    <s v="N"/>
    <m/>
    <s v="N"/>
    <m/>
    <m/>
    <m/>
    <x v="0"/>
  </r>
  <r>
    <x v="0"/>
    <x v="0"/>
    <s v="05Apr23-RST-N"/>
    <d v="2023-04-05T00:00:00"/>
    <n v="95"/>
    <s v="chinook"/>
    <s v="fry"/>
    <n v="43"/>
    <m/>
    <n v="0.64"/>
    <s v="N"/>
    <m/>
    <s v="N"/>
    <m/>
    <m/>
    <m/>
    <x v="0"/>
  </r>
  <r>
    <x v="0"/>
    <x v="0"/>
    <s v="05Apr23-RST-N"/>
    <d v="2023-04-05T00:00:00"/>
    <n v="95"/>
    <s v="chinook"/>
    <s v="fry"/>
    <n v="40"/>
    <m/>
    <n v="0.67"/>
    <s v="N"/>
    <m/>
    <s v="N"/>
    <m/>
    <m/>
    <m/>
    <x v="0"/>
  </r>
  <r>
    <x v="0"/>
    <x v="0"/>
    <s v="05Apr23-RST-N"/>
    <d v="2023-04-05T00:00:00"/>
    <n v="95"/>
    <s v="chinook"/>
    <s v="fry"/>
    <n v="39"/>
    <m/>
    <n v="0.62"/>
    <s v="N"/>
    <m/>
    <s v="N"/>
    <m/>
    <m/>
    <m/>
    <x v="0"/>
  </r>
  <r>
    <x v="0"/>
    <x v="0"/>
    <s v="06Apr23-RST-N"/>
    <d v="2023-04-06T00:00:00"/>
    <n v="96"/>
    <s v="coho"/>
    <s v="fry"/>
    <n v="37"/>
    <m/>
    <n v="0.48"/>
    <s v="N"/>
    <m/>
    <s v="N"/>
    <m/>
    <m/>
    <m/>
    <x v="0"/>
  </r>
  <r>
    <x v="0"/>
    <x v="0"/>
    <s v="06Apr23-RST-N"/>
    <d v="2023-04-06T00:00:00"/>
    <n v="96"/>
    <s v="coho"/>
    <s v="fry"/>
    <n v="35"/>
    <m/>
    <n v="0.36"/>
    <s v="N"/>
    <m/>
    <s v="N"/>
    <m/>
    <m/>
    <m/>
    <x v="0"/>
  </r>
  <r>
    <x v="0"/>
    <x v="0"/>
    <s v="06Apr23-RST-N"/>
    <d v="2023-04-06T00:00:00"/>
    <n v="96"/>
    <s v="coho"/>
    <s v="fry"/>
    <n v="38"/>
    <m/>
    <n v="0.48"/>
    <s v="N"/>
    <m/>
    <s v="N"/>
    <m/>
    <m/>
    <m/>
    <x v="0"/>
  </r>
  <r>
    <x v="0"/>
    <x v="0"/>
    <s v="06Apr23-RST-N"/>
    <d v="2023-04-06T00:00:00"/>
    <n v="96"/>
    <s v="coho"/>
    <s v="fry"/>
    <n v="38"/>
    <m/>
    <n v="0.48"/>
    <s v="N"/>
    <m/>
    <s v="N"/>
    <m/>
    <m/>
    <m/>
    <x v="0"/>
  </r>
  <r>
    <x v="0"/>
    <x v="0"/>
    <s v="06Apr23-RST-N"/>
    <d v="2023-04-06T00:00:00"/>
    <n v="96"/>
    <s v="coho"/>
    <s v="fry"/>
    <n v="43"/>
    <m/>
    <n v="0.66"/>
    <s v="N"/>
    <m/>
    <s v="N"/>
    <m/>
    <m/>
    <m/>
    <x v="0"/>
  </r>
  <r>
    <x v="0"/>
    <x v="0"/>
    <s v="06Apr23-RST-N"/>
    <d v="2023-04-06T00:00:00"/>
    <n v="96"/>
    <s v="coho"/>
    <s v="fry"/>
    <n v="37"/>
    <m/>
    <n v="0.46"/>
    <s v="N"/>
    <m/>
    <s v="N"/>
    <m/>
    <m/>
    <m/>
    <x v="0"/>
  </r>
  <r>
    <x v="0"/>
    <x v="0"/>
    <s v="06Apr23-RST-N"/>
    <d v="2023-04-06T00:00:00"/>
    <n v="96"/>
    <s v="coho"/>
    <s v="fry"/>
    <n v="37"/>
    <m/>
    <n v="0.48"/>
    <s v="N"/>
    <m/>
    <s v="N"/>
    <m/>
    <m/>
    <m/>
    <x v="0"/>
  </r>
  <r>
    <x v="0"/>
    <x v="0"/>
    <s v="06Apr23-RST-N"/>
    <d v="2023-04-06T00:00:00"/>
    <n v="96"/>
    <s v="coho"/>
    <s v="fry"/>
    <n v="38"/>
    <m/>
    <n v="0.46"/>
    <s v="N"/>
    <m/>
    <s v="N"/>
    <m/>
    <m/>
    <m/>
    <x v="0"/>
  </r>
  <r>
    <x v="0"/>
    <x v="0"/>
    <s v="06Apr23-RST-N"/>
    <d v="2023-04-06T00:00:00"/>
    <n v="96"/>
    <s v="coho"/>
    <s v="fry"/>
    <n v="37"/>
    <m/>
    <n v="0.49"/>
    <s v="N"/>
    <m/>
    <s v="N"/>
    <m/>
    <m/>
    <m/>
    <x v="0"/>
  </r>
  <r>
    <x v="0"/>
    <x v="0"/>
    <s v="06Apr23-RST-N"/>
    <d v="2023-04-06T00:00:00"/>
    <n v="96"/>
    <s v="coho"/>
    <s v="fry"/>
    <n v="36"/>
    <m/>
    <n v="0.46"/>
    <s v="N"/>
    <m/>
    <s v="N"/>
    <m/>
    <m/>
    <m/>
    <x v="0"/>
  </r>
  <r>
    <x v="0"/>
    <x v="0"/>
    <s v="06Apr23-RST-N"/>
    <d v="2023-04-06T00:00:00"/>
    <n v="96"/>
    <s v="coho"/>
    <s v="fry"/>
    <n v="39"/>
    <m/>
    <n v="0.56000000000000005"/>
    <s v="N"/>
    <m/>
    <s v="N"/>
    <m/>
    <m/>
    <m/>
    <x v="0"/>
  </r>
  <r>
    <x v="0"/>
    <x v="0"/>
    <s v="06Apr23-RST-N"/>
    <d v="2023-04-06T00:00:00"/>
    <n v="96"/>
    <s v="coho"/>
    <s v="fry"/>
    <n v="37"/>
    <m/>
    <n v="0.46"/>
    <s v="N"/>
    <m/>
    <s v="N"/>
    <m/>
    <m/>
    <m/>
    <x v="0"/>
  </r>
  <r>
    <x v="0"/>
    <x v="0"/>
    <s v="06Apr23-RST-N"/>
    <d v="2023-04-06T00:00:00"/>
    <n v="96"/>
    <s v="coho"/>
    <s v="fry"/>
    <n v="37"/>
    <m/>
    <n v="0.47"/>
    <s v="N"/>
    <m/>
    <s v="N"/>
    <m/>
    <m/>
    <m/>
    <x v="0"/>
  </r>
  <r>
    <x v="0"/>
    <x v="0"/>
    <s v="06Apr23-RST-N"/>
    <d v="2023-04-06T00:00:00"/>
    <n v="96"/>
    <s v="coho"/>
    <s v="fry"/>
    <n v="37"/>
    <m/>
    <n v="0.43"/>
    <s v="N"/>
    <m/>
    <s v="N"/>
    <m/>
    <m/>
    <m/>
    <x v="0"/>
  </r>
  <r>
    <x v="0"/>
    <x v="0"/>
    <s v="06Apr23-RST-N"/>
    <d v="2023-04-06T00:00:00"/>
    <n v="96"/>
    <s v="coho"/>
    <s v="fry"/>
    <n v="39"/>
    <m/>
    <n v="0.56000000000000005"/>
    <s v="N"/>
    <m/>
    <s v="N"/>
    <m/>
    <m/>
    <m/>
    <x v="0"/>
  </r>
  <r>
    <x v="0"/>
    <x v="0"/>
    <s v="06Apr23-RST-N"/>
    <d v="2023-04-06T00:00:00"/>
    <n v="96"/>
    <s v="coho"/>
    <s v="fry"/>
    <n v="39"/>
    <m/>
    <n v="0.52"/>
    <s v="N"/>
    <m/>
    <s v="N"/>
    <m/>
    <m/>
    <m/>
    <x v="0"/>
  </r>
  <r>
    <x v="0"/>
    <x v="0"/>
    <s v="06Apr23-RST-N"/>
    <d v="2023-04-06T00:00:00"/>
    <n v="96"/>
    <s v="coho"/>
    <s v="fry"/>
    <n v="42"/>
    <m/>
    <n v="0.61"/>
    <s v="N"/>
    <m/>
    <s v="N"/>
    <m/>
    <m/>
    <m/>
    <x v="0"/>
  </r>
  <r>
    <x v="0"/>
    <x v="0"/>
    <s v="06Apr23-RST-N"/>
    <d v="2023-04-06T00:00:00"/>
    <n v="96"/>
    <s v="coho"/>
    <s v="fry"/>
    <n v="36"/>
    <m/>
    <n v="0.51"/>
    <s v="N"/>
    <m/>
    <s v="N"/>
    <m/>
    <m/>
    <m/>
    <x v="0"/>
  </r>
  <r>
    <x v="0"/>
    <x v="0"/>
    <s v="06Apr23-RST-N"/>
    <d v="2023-04-06T00:00:00"/>
    <n v="96"/>
    <s v="coho"/>
    <s v="fry"/>
    <n v="37"/>
    <m/>
    <n v="0.48"/>
    <s v="N"/>
    <m/>
    <s v="N"/>
    <m/>
    <m/>
    <m/>
    <x v="0"/>
  </r>
  <r>
    <x v="0"/>
    <x v="0"/>
    <s v="06Apr23-RST-N"/>
    <d v="2023-04-06T00:00:00"/>
    <n v="96"/>
    <s v="coho"/>
    <s v="fry"/>
    <n v="38"/>
    <m/>
    <n v="0.52"/>
    <s v="N"/>
    <m/>
    <s v="N"/>
    <m/>
    <m/>
    <m/>
    <x v="0"/>
  </r>
  <r>
    <x v="0"/>
    <x v="0"/>
    <s v="06Apr23-RST-N"/>
    <d v="2023-04-06T00:00:00"/>
    <n v="96"/>
    <s v="coho"/>
    <s v="fry"/>
    <n v="37"/>
    <m/>
    <n v="0.41"/>
    <s v="N"/>
    <m/>
    <s v="N"/>
    <m/>
    <m/>
    <m/>
    <x v="0"/>
  </r>
  <r>
    <x v="0"/>
    <x v="0"/>
    <s v="06Apr23-RST-N"/>
    <d v="2023-04-06T00:00:00"/>
    <n v="96"/>
    <s v="coho"/>
    <s v="fry"/>
    <n v="37"/>
    <m/>
    <n v="0.47"/>
    <s v="N"/>
    <m/>
    <s v="N"/>
    <m/>
    <m/>
    <m/>
    <x v="0"/>
  </r>
  <r>
    <x v="0"/>
    <x v="0"/>
    <s v="06Apr23-RST-N"/>
    <d v="2023-04-06T00:00:00"/>
    <n v="96"/>
    <s v="coho"/>
    <s v="fry"/>
    <n v="37"/>
    <m/>
    <n v="0.47"/>
    <s v="N"/>
    <m/>
    <s v="N"/>
    <m/>
    <m/>
    <m/>
    <x v="0"/>
  </r>
  <r>
    <x v="0"/>
    <x v="0"/>
    <s v="06Apr23-RST-N"/>
    <d v="2023-04-06T00:00:00"/>
    <n v="96"/>
    <s v="coho"/>
    <s v="fry"/>
    <n v="38"/>
    <m/>
    <n v="0.46"/>
    <s v="N"/>
    <m/>
    <s v="N"/>
    <m/>
    <m/>
    <m/>
    <x v="0"/>
  </r>
  <r>
    <x v="0"/>
    <x v="0"/>
    <s v="06Apr23-RST-N"/>
    <d v="2023-04-06T00:00:00"/>
    <n v="96"/>
    <s v="coho"/>
    <s v="fry"/>
    <n v="37"/>
    <m/>
    <n v="0.46"/>
    <s v="N"/>
    <m/>
    <s v="N"/>
    <m/>
    <m/>
    <m/>
    <x v="0"/>
  </r>
  <r>
    <x v="0"/>
    <x v="0"/>
    <s v="06Apr23-RST-N"/>
    <d v="2023-04-06T00:00:00"/>
    <n v="96"/>
    <s v="coho"/>
    <s v="fry"/>
    <n v="37"/>
    <m/>
    <n v="0.38"/>
    <s v="N"/>
    <m/>
    <s v="N"/>
    <m/>
    <m/>
    <m/>
    <x v="0"/>
  </r>
  <r>
    <x v="0"/>
    <x v="0"/>
    <s v="06Apr23-RST-N"/>
    <d v="2023-04-06T00:00:00"/>
    <n v="96"/>
    <s v="coho"/>
    <s v="fry"/>
    <n v="41"/>
    <m/>
    <n v="0.51"/>
    <s v="N"/>
    <m/>
    <s v="N"/>
    <m/>
    <m/>
    <m/>
    <x v="0"/>
  </r>
  <r>
    <x v="0"/>
    <x v="0"/>
    <s v="06Apr23-RST-N"/>
    <d v="2023-04-06T00:00:00"/>
    <n v="96"/>
    <s v="coho"/>
    <s v="fry"/>
    <n v="37"/>
    <m/>
    <n v="0.45"/>
    <s v="N"/>
    <m/>
    <s v="N"/>
    <m/>
    <m/>
    <m/>
    <x v="0"/>
  </r>
  <r>
    <x v="0"/>
    <x v="0"/>
    <s v="06Apr23-RST-N"/>
    <d v="2023-04-06T00:00:00"/>
    <n v="96"/>
    <s v="coho"/>
    <s v="fry"/>
    <n v="39"/>
    <m/>
    <n v="0.45"/>
    <s v="N"/>
    <m/>
    <s v="N"/>
    <m/>
    <m/>
    <m/>
    <x v="0"/>
  </r>
  <r>
    <x v="0"/>
    <x v="0"/>
    <s v="06Apr23-RST-N"/>
    <d v="2023-04-06T00:00:00"/>
    <n v="96"/>
    <s v="coho"/>
    <s v="fry"/>
    <n v="39"/>
    <m/>
    <n v="0.5"/>
    <s v="N"/>
    <m/>
    <s v="N"/>
    <m/>
    <m/>
    <m/>
    <x v="0"/>
  </r>
  <r>
    <x v="0"/>
    <x v="0"/>
    <s v="06Apr23-RST-N"/>
    <d v="2023-04-06T00:00:00"/>
    <n v="96"/>
    <s v="coho"/>
    <s v="smolt"/>
    <n v="65"/>
    <m/>
    <n v="2.85"/>
    <s v="N"/>
    <m/>
    <s v="N"/>
    <m/>
    <m/>
    <m/>
    <x v="0"/>
  </r>
  <r>
    <x v="0"/>
    <x v="0"/>
    <s v="06Apr23-RST-N"/>
    <d v="2023-04-06T00:00:00"/>
    <n v="96"/>
    <s v="coho"/>
    <s v="smolt"/>
    <n v="64"/>
    <m/>
    <n v="2.48"/>
    <s v="N"/>
    <m/>
    <s v="N"/>
    <m/>
    <m/>
    <m/>
    <x v="0"/>
  </r>
  <r>
    <x v="0"/>
    <x v="0"/>
    <s v="06Apr23-RST-N"/>
    <d v="2023-04-06T00:00:00"/>
    <n v="96"/>
    <s v="chum"/>
    <s v="fry"/>
    <n v="39"/>
    <m/>
    <n v="0.44"/>
    <s v="N"/>
    <m/>
    <s v="N"/>
    <m/>
    <m/>
    <m/>
    <x v="0"/>
  </r>
  <r>
    <x v="0"/>
    <x v="0"/>
    <s v="06Apr23-RST-N"/>
    <d v="2023-04-06T00:00:00"/>
    <n v="96"/>
    <s v="chum"/>
    <s v="fry"/>
    <n v="39"/>
    <m/>
    <n v="0.42"/>
    <s v="N"/>
    <m/>
    <s v="N"/>
    <m/>
    <m/>
    <m/>
    <x v="0"/>
  </r>
  <r>
    <x v="0"/>
    <x v="0"/>
    <s v="06Apr23-RST-N"/>
    <d v="2023-04-06T00:00:00"/>
    <n v="96"/>
    <s v="chum"/>
    <s v="fry"/>
    <n v="38"/>
    <m/>
    <n v="0.31"/>
    <s v="N"/>
    <m/>
    <s v="N"/>
    <m/>
    <m/>
    <m/>
    <x v="0"/>
  </r>
  <r>
    <x v="0"/>
    <x v="0"/>
    <s v="06Apr23-RST-N"/>
    <d v="2023-04-06T00:00:00"/>
    <n v="96"/>
    <s v="chum"/>
    <s v="fry"/>
    <n v="38"/>
    <m/>
    <n v="0.48"/>
    <s v="N"/>
    <m/>
    <s v="N"/>
    <m/>
    <m/>
    <m/>
    <x v="0"/>
  </r>
  <r>
    <x v="0"/>
    <x v="0"/>
    <s v="06Apr23-RST-N"/>
    <d v="2023-04-06T00:00:00"/>
    <n v="96"/>
    <s v="chum"/>
    <s v="fry"/>
    <n v="40"/>
    <m/>
    <n v="0.49"/>
    <s v="N"/>
    <m/>
    <s v="N"/>
    <m/>
    <m/>
    <m/>
    <x v="0"/>
  </r>
  <r>
    <x v="0"/>
    <x v="0"/>
    <s v="06Apr23-RST-N"/>
    <d v="2023-04-06T00:00:00"/>
    <n v="96"/>
    <s v="chum"/>
    <s v="fry"/>
    <n v="38"/>
    <m/>
    <n v="0.5"/>
    <s v="N"/>
    <m/>
    <s v="N"/>
    <m/>
    <m/>
    <m/>
    <x v="0"/>
  </r>
  <r>
    <x v="0"/>
    <x v="0"/>
    <s v="06Apr23-RST-N"/>
    <d v="2023-04-06T00:00:00"/>
    <n v="96"/>
    <s v="chum"/>
    <s v="fry"/>
    <n v="39"/>
    <m/>
    <n v="0.51"/>
    <s v="N"/>
    <m/>
    <s v="N"/>
    <m/>
    <m/>
    <m/>
    <x v="0"/>
  </r>
  <r>
    <x v="0"/>
    <x v="0"/>
    <s v="06Apr23-RST-N"/>
    <d v="2023-04-06T00:00:00"/>
    <n v="96"/>
    <s v="chum"/>
    <s v="fry"/>
    <n v="38"/>
    <m/>
    <n v="0.4"/>
    <s v="N"/>
    <m/>
    <s v="N"/>
    <m/>
    <m/>
    <m/>
    <x v="0"/>
  </r>
  <r>
    <x v="0"/>
    <x v="0"/>
    <s v="06Apr23-RST-N"/>
    <d v="2023-04-06T00:00:00"/>
    <n v="96"/>
    <s v="chum"/>
    <s v="fry"/>
    <n v="37"/>
    <m/>
    <n v="0.45"/>
    <s v="N"/>
    <m/>
    <s v="N"/>
    <m/>
    <m/>
    <m/>
    <x v="0"/>
  </r>
  <r>
    <x v="0"/>
    <x v="0"/>
    <s v="06Apr23-RST-N"/>
    <d v="2023-04-06T00:00:00"/>
    <n v="96"/>
    <s v="rainbow"/>
    <s v="parr"/>
    <n v="78"/>
    <m/>
    <n v="4.57"/>
    <s v="N"/>
    <m/>
    <s v="N"/>
    <m/>
    <m/>
    <m/>
    <x v="0"/>
  </r>
  <r>
    <x v="0"/>
    <x v="0"/>
    <s v="06Apr23-RST-N"/>
    <d v="2023-04-06T00:00:00"/>
    <n v="96"/>
    <s v="chinook"/>
    <s v="fry"/>
    <n v="44"/>
    <n v="6"/>
    <n v="0.82"/>
    <s v="N"/>
    <m/>
    <s v="N"/>
    <s v="P9601"/>
    <s v="P9601"/>
    <s v="P9601"/>
    <x v="1"/>
  </r>
  <r>
    <x v="0"/>
    <x v="0"/>
    <s v="06Apr23-RST-N"/>
    <d v="2023-04-06T00:00:00"/>
    <n v="96"/>
    <s v="chinook"/>
    <s v="fry"/>
    <n v="42"/>
    <n v="6"/>
    <n v="0.63"/>
    <s v="N"/>
    <m/>
    <s v="N"/>
    <s v="P9602"/>
    <s v="P9602"/>
    <s v="P9602"/>
    <x v="1"/>
  </r>
  <r>
    <x v="0"/>
    <x v="0"/>
    <s v="06Apr23-RST-N"/>
    <d v="2023-04-06T00:00:00"/>
    <n v="96"/>
    <s v="chinook"/>
    <s v="fry"/>
    <n v="43"/>
    <n v="6"/>
    <n v="0.64"/>
    <s v="N"/>
    <m/>
    <s v="N"/>
    <s v="P9603"/>
    <s v="P9603"/>
    <s v="P9603"/>
    <x v="1"/>
  </r>
  <r>
    <x v="0"/>
    <x v="0"/>
    <s v="06Apr23-RST-N"/>
    <d v="2023-04-06T00:00:00"/>
    <n v="96"/>
    <s v="chinook"/>
    <s v="fry"/>
    <n v="43"/>
    <n v="5"/>
    <n v="0.63"/>
    <s v="N"/>
    <m/>
    <s v="N"/>
    <s v="P9604"/>
    <s v="P9604"/>
    <s v="P9604"/>
    <x v="1"/>
  </r>
  <r>
    <x v="0"/>
    <x v="0"/>
    <s v="06Apr23-RST-N"/>
    <d v="2023-04-06T00:00:00"/>
    <n v="96"/>
    <s v="chinook"/>
    <s v="fry"/>
    <n v="41"/>
    <n v="6"/>
    <n v="0.6"/>
    <s v="N"/>
    <m/>
    <s v="N"/>
    <s v="P9605"/>
    <s v="P9605"/>
    <s v="P9605"/>
    <x v="1"/>
  </r>
  <r>
    <x v="0"/>
    <x v="0"/>
    <s v="06Apr23-RST-N"/>
    <d v="2023-04-06T00:00:00"/>
    <n v="96"/>
    <s v="chinook"/>
    <s v="fry"/>
    <n v="40"/>
    <n v="6"/>
    <n v="0.46"/>
    <s v="N"/>
    <m/>
    <s v="N"/>
    <s v="P9606"/>
    <s v="P9606"/>
    <s v="P9606"/>
    <x v="1"/>
  </r>
  <r>
    <x v="0"/>
    <x v="0"/>
    <s v="06Apr23-RST-N"/>
    <d v="2023-04-06T00:00:00"/>
    <n v="96"/>
    <s v="chinook"/>
    <s v="fry"/>
    <n v="40"/>
    <n v="5"/>
    <n v="0.49"/>
    <s v="N"/>
    <m/>
    <s v="N"/>
    <s v="P9607"/>
    <s v="P9607"/>
    <s v="P9607"/>
    <x v="1"/>
  </r>
  <r>
    <x v="0"/>
    <x v="0"/>
    <s v="06Apr23-RST-N"/>
    <d v="2023-04-06T00:00:00"/>
    <n v="96"/>
    <s v="chinook"/>
    <s v="fry"/>
    <n v="39"/>
    <m/>
    <n v="0.5"/>
    <s v="N"/>
    <m/>
    <s v="N"/>
    <m/>
    <m/>
    <m/>
    <x v="0"/>
  </r>
  <r>
    <x v="0"/>
    <x v="0"/>
    <s v="06Apr23-RST-N"/>
    <d v="2023-04-06T00:00:00"/>
    <n v="96"/>
    <s v="chinook"/>
    <s v="fry"/>
    <n v="39"/>
    <m/>
    <n v="0.52"/>
    <s v="N"/>
    <m/>
    <s v="N"/>
    <m/>
    <m/>
    <m/>
    <x v="0"/>
  </r>
  <r>
    <x v="0"/>
    <x v="0"/>
    <s v="06Apr23-RST-N"/>
    <d v="2023-04-06T00:00:00"/>
    <n v="96"/>
    <s v="chinook"/>
    <s v="fry"/>
    <n v="39"/>
    <m/>
    <n v="0.5"/>
    <s v="N"/>
    <m/>
    <s v="N"/>
    <m/>
    <m/>
    <m/>
    <x v="0"/>
  </r>
  <r>
    <x v="0"/>
    <x v="0"/>
    <s v="06Apr23-RST-N"/>
    <d v="2023-04-06T00:00:00"/>
    <n v="96"/>
    <s v="chinook"/>
    <s v="fry"/>
    <n v="40"/>
    <m/>
    <n v="0.5"/>
    <s v="N"/>
    <m/>
    <s v="N"/>
    <m/>
    <m/>
    <m/>
    <x v="0"/>
  </r>
  <r>
    <x v="0"/>
    <x v="0"/>
    <s v="06Apr23-RST-N"/>
    <d v="2023-04-06T00:00:00"/>
    <n v="96"/>
    <s v="chinook"/>
    <s v="fry"/>
    <n v="41"/>
    <m/>
    <n v="0.53"/>
    <s v="N"/>
    <m/>
    <s v="N"/>
    <m/>
    <m/>
    <m/>
    <x v="0"/>
  </r>
  <r>
    <x v="0"/>
    <x v="0"/>
    <s v="06Apr23-RST-N"/>
    <d v="2023-04-06T00:00:00"/>
    <n v="96"/>
    <s v="chinook"/>
    <s v="fry"/>
    <n v="40"/>
    <m/>
    <n v="0.48"/>
    <s v="N"/>
    <m/>
    <s v="N"/>
    <m/>
    <m/>
    <m/>
    <x v="0"/>
  </r>
  <r>
    <x v="0"/>
    <x v="0"/>
    <s v="06Apr23-RST-N"/>
    <d v="2023-04-06T00:00:00"/>
    <n v="96"/>
    <s v="chinook"/>
    <s v="fry"/>
    <n v="42"/>
    <m/>
    <n v="0.62"/>
    <s v="N"/>
    <m/>
    <s v="N"/>
    <m/>
    <m/>
    <m/>
    <x v="0"/>
  </r>
  <r>
    <x v="0"/>
    <x v="0"/>
    <s v="06Apr23-RST-N"/>
    <d v="2023-04-06T00:00:00"/>
    <n v="96"/>
    <s v="chinook"/>
    <s v="fry"/>
    <n v="44"/>
    <m/>
    <n v="0.64"/>
    <s v="N"/>
    <m/>
    <s v="N"/>
    <m/>
    <m/>
    <m/>
    <x v="0"/>
  </r>
  <r>
    <x v="0"/>
    <x v="0"/>
    <s v="06Apr23-RST-N"/>
    <d v="2023-04-06T00:00:00"/>
    <n v="96"/>
    <s v="chinook"/>
    <s v="fry"/>
    <n v="43"/>
    <m/>
    <n v="0.64"/>
    <s v="N"/>
    <m/>
    <s v="N"/>
    <m/>
    <m/>
    <m/>
    <x v="0"/>
  </r>
  <r>
    <x v="0"/>
    <x v="0"/>
    <s v="06Apr23-RST-N"/>
    <d v="2023-04-06T00:00:00"/>
    <n v="96"/>
    <s v="chinook"/>
    <s v="fry"/>
    <n v="42"/>
    <m/>
    <n v="0.56000000000000005"/>
    <s v="N"/>
    <m/>
    <s v="N"/>
    <m/>
    <m/>
    <m/>
    <x v="0"/>
  </r>
  <r>
    <x v="0"/>
    <x v="0"/>
    <s v="06Apr23-RST-N"/>
    <d v="2023-04-06T00:00:00"/>
    <n v="96"/>
    <s v="chinook"/>
    <s v="fry"/>
    <n v="43"/>
    <m/>
    <n v="0.63"/>
    <s v="N"/>
    <m/>
    <s v="N"/>
    <m/>
    <m/>
    <m/>
    <x v="0"/>
  </r>
  <r>
    <x v="0"/>
    <x v="0"/>
    <s v="06Apr23-RST-N"/>
    <d v="2023-04-06T00:00:00"/>
    <n v="96"/>
    <s v="chinook"/>
    <s v="fry"/>
    <n v="39"/>
    <m/>
    <n v="0.52"/>
    <s v="N"/>
    <m/>
    <s v="N"/>
    <m/>
    <m/>
    <m/>
    <x v="0"/>
  </r>
  <r>
    <x v="0"/>
    <x v="0"/>
    <s v="06Apr23-RST-N"/>
    <d v="2023-04-06T00:00:00"/>
    <n v="96"/>
    <s v="chinook"/>
    <s v="fry"/>
    <n v="42"/>
    <m/>
    <n v="0.62"/>
    <s v="N"/>
    <m/>
    <s v="N"/>
    <m/>
    <m/>
    <m/>
    <x v="0"/>
  </r>
  <r>
    <x v="0"/>
    <x v="0"/>
    <s v="06Apr23-RST-N"/>
    <d v="2023-04-06T00:00:00"/>
    <n v="96"/>
    <s v="chinook"/>
    <s v="fry"/>
    <n v="39"/>
    <m/>
    <n v="0.52"/>
    <s v="N"/>
    <m/>
    <s v="N"/>
    <m/>
    <m/>
    <m/>
    <x v="0"/>
  </r>
  <r>
    <x v="0"/>
    <x v="0"/>
    <s v="06Apr23-RST-N"/>
    <d v="2023-04-06T00:00:00"/>
    <n v="96"/>
    <s v="chinook"/>
    <s v="fry"/>
    <n v="43"/>
    <m/>
    <n v="0.52"/>
    <s v="N"/>
    <m/>
    <s v="N"/>
    <m/>
    <m/>
    <m/>
    <x v="0"/>
  </r>
  <r>
    <x v="0"/>
    <x v="0"/>
    <s v="06Apr23-RST-N"/>
    <d v="2023-04-06T00:00:00"/>
    <n v="96"/>
    <s v="chinook"/>
    <s v="fry"/>
    <n v="39"/>
    <m/>
    <n v="0.55000000000000004"/>
    <s v="N"/>
    <m/>
    <s v="N"/>
    <m/>
    <m/>
    <m/>
    <x v="0"/>
  </r>
  <r>
    <x v="0"/>
    <x v="0"/>
    <s v="06Apr23-RST-N"/>
    <d v="2023-04-06T00:00:00"/>
    <n v="96"/>
    <s v="chinook"/>
    <s v="fry"/>
    <n v="43"/>
    <m/>
    <n v="0.65"/>
    <s v="N"/>
    <m/>
    <s v="N"/>
    <m/>
    <m/>
    <m/>
    <x v="0"/>
  </r>
  <r>
    <x v="0"/>
    <x v="0"/>
    <s v="06Apr23-RST-N"/>
    <d v="2023-04-06T00:00:00"/>
    <n v="96"/>
    <s v="chinook"/>
    <s v="fry"/>
    <n v="38"/>
    <m/>
    <n v="0.47"/>
    <s v="N"/>
    <m/>
    <s v="N"/>
    <m/>
    <m/>
    <m/>
    <x v="0"/>
  </r>
  <r>
    <x v="0"/>
    <x v="0"/>
    <s v="06Apr23-RST-N"/>
    <d v="2023-04-06T00:00:00"/>
    <n v="96"/>
    <s v="chinook"/>
    <s v="fry"/>
    <n v="38"/>
    <m/>
    <n v="0.49"/>
    <s v="N"/>
    <m/>
    <s v="N"/>
    <m/>
    <m/>
    <m/>
    <x v="0"/>
  </r>
  <r>
    <x v="0"/>
    <x v="0"/>
    <s v="06Apr23-RST-N"/>
    <d v="2023-04-06T00:00:00"/>
    <n v="96"/>
    <s v="chinook"/>
    <s v="fry"/>
    <n v="39"/>
    <m/>
    <n v="0.51"/>
    <s v="N"/>
    <m/>
    <s v="N"/>
    <m/>
    <m/>
    <m/>
    <x v="0"/>
  </r>
  <r>
    <x v="0"/>
    <x v="0"/>
    <s v="13Apr23-RST-N"/>
    <d v="2023-04-13T00:00:00"/>
    <n v="103"/>
    <s v="coho"/>
    <s v="fry"/>
    <n v="35"/>
    <m/>
    <n v="0.4"/>
    <s v="N"/>
    <m/>
    <s v="N"/>
    <m/>
    <m/>
    <m/>
    <x v="0"/>
  </r>
  <r>
    <x v="0"/>
    <x v="0"/>
    <s v="13Apr23-RST-N"/>
    <d v="2023-04-13T00:00:00"/>
    <n v="103"/>
    <s v="coho"/>
    <s v="fry"/>
    <n v="38"/>
    <m/>
    <n v="0.49"/>
    <s v="N"/>
    <m/>
    <s v="N"/>
    <m/>
    <m/>
    <m/>
    <x v="0"/>
  </r>
  <r>
    <x v="0"/>
    <x v="0"/>
    <s v="13Apr23-RST-N"/>
    <d v="2023-04-13T00:00:00"/>
    <n v="103"/>
    <s v="coho"/>
    <s v="fry"/>
    <n v="38"/>
    <m/>
    <n v="0.47"/>
    <s v="N"/>
    <m/>
    <s v="N"/>
    <m/>
    <m/>
    <m/>
    <x v="0"/>
  </r>
  <r>
    <x v="0"/>
    <x v="0"/>
    <s v="13Apr23-RST-N"/>
    <d v="2023-04-13T00:00:00"/>
    <n v="103"/>
    <s v="coho"/>
    <s v="fry"/>
    <n v="38"/>
    <m/>
    <n v="0.47"/>
    <s v="N"/>
    <m/>
    <s v="N"/>
    <m/>
    <m/>
    <m/>
    <x v="0"/>
  </r>
  <r>
    <x v="0"/>
    <x v="0"/>
    <s v="13Apr23-RST-N"/>
    <d v="2023-04-13T00:00:00"/>
    <n v="103"/>
    <s v="coho"/>
    <s v="fry"/>
    <n v="37"/>
    <m/>
    <n v="0.46"/>
    <s v="N"/>
    <m/>
    <s v="N"/>
    <m/>
    <m/>
    <m/>
    <x v="0"/>
  </r>
  <r>
    <x v="0"/>
    <x v="0"/>
    <s v="13Apr23-RST-N"/>
    <d v="2023-04-13T00:00:00"/>
    <n v="103"/>
    <s v="coho"/>
    <s v="fry"/>
    <n v="39"/>
    <m/>
    <n v="0.54"/>
    <s v="N"/>
    <m/>
    <s v="N"/>
    <m/>
    <m/>
    <m/>
    <x v="0"/>
  </r>
  <r>
    <x v="0"/>
    <x v="0"/>
    <s v="13Apr23-RST-N"/>
    <d v="2023-04-13T00:00:00"/>
    <n v="103"/>
    <s v="coho"/>
    <s v="fry"/>
    <n v="39"/>
    <m/>
    <n v="0.43"/>
    <s v="N"/>
    <m/>
    <s v="N"/>
    <m/>
    <m/>
    <m/>
    <x v="0"/>
  </r>
  <r>
    <x v="0"/>
    <x v="0"/>
    <s v="13Apr23-RST-N"/>
    <d v="2023-04-13T00:00:00"/>
    <n v="103"/>
    <s v="coho"/>
    <s v="fry"/>
    <n v="37"/>
    <m/>
    <n v="0.46"/>
    <s v="N"/>
    <m/>
    <s v="N"/>
    <m/>
    <m/>
    <m/>
    <x v="0"/>
  </r>
  <r>
    <x v="0"/>
    <x v="0"/>
    <s v="13Apr23-RST-N"/>
    <d v="2023-04-13T00:00:00"/>
    <n v="103"/>
    <s v="coho"/>
    <s v="fry"/>
    <n v="36"/>
    <m/>
    <n v="0.43"/>
    <s v="N"/>
    <m/>
    <s v="N"/>
    <m/>
    <m/>
    <m/>
    <x v="0"/>
  </r>
  <r>
    <x v="0"/>
    <x v="0"/>
    <s v="13Apr23-RST-N"/>
    <d v="2023-04-13T00:00:00"/>
    <n v="103"/>
    <s v="coho"/>
    <s v="fry"/>
    <n v="38"/>
    <m/>
    <n v="0.48"/>
    <s v="N"/>
    <m/>
    <s v="N"/>
    <m/>
    <m/>
    <m/>
    <x v="0"/>
  </r>
  <r>
    <x v="0"/>
    <x v="0"/>
    <s v="13Apr23-RST-N"/>
    <d v="2023-04-13T00:00:00"/>
    <n v="103"/>
    <s v="coho"/>
    <s v="fry"/>
    <n v="38"/>
    <m/>
    <n v="0.5"/>
    <s v="N"/>
    <m/>
    <s v="N"/>
    <m/>
    <m/>
    <m/>
    <x v="0"/>
  </r>
  <r>
    <x v="0"/>
    <x v="0"/>
    <s v="13Apr23-RST-N"/>
    <d v="2023-04-13T00:00:00"/>
    <n v="103"/>
    <s v="coho"/>
    <s v="fry"/>
    <n v="39"/>
    <m/>
    <n v="0.5"/>
    <s v="N"/>
    <m/>
    <s v="N"/>
    <m/>
    <m/>
    <m/>
    <x v="0"/>
  </r>
  <r>
    <x v="0"/>
    <x v="0"/>
    <s v="13Apr23-RST-N"/>
    <d v="2023-04-13T00:00:00"/>
    <n v="103"/>
    <s v="coho"/>
    <s v="fry"/>
    <n v="36"/>
    <m/>
    <n v="0.42"/>
    <s v="N"/>
    <m/>
    <s v="N"/>
    <m/>
    <m/>
    <m/>
    <x v="0"/>
  </r>
  <r>
    <x v="0"/>
    <x v="0"/>
    <s v="13Apr23-RST-N"/>
    <d v="2023-04-13T00:00:00"/>
    <n v="103"/>
    <s v="coho"/>
    <s v="fry"/>
    <n v="37"/>
    <m/>
    <n v="0.45"/>
    <s v="N"/>
    <m/>
    <s v="N"/>
    <m/>
    <m/>
    <m/>
    <x v="0"/>
  </r>
  <r>
    <x v="0"/>
    <x v="0"/>
    <s v="13Apr23-RST-N"/>
    <d v="2023-04-13T00:00:00"/>
    <n v="103"/>
    <s v="coho"/>
    <s v="fry"/>
    <n v="37"/>
    <m/>
    <n v="0.43"/>
    <s v="N"/>
    <m/>
    <s v="N"/>
    <m/>
    <m/>
    <m/>
    <x v="0"/>
  </r>
  <r>
    <x v="0"/>
    <x v="0"/>
    <s v="13Apr23-RST-N"/>
    <d v="2023-04-13T00:00:00"/>
    <n v="103"/>
    <s v="coho"/>
    <s v="smolt"/>
    <n v="65"/>
    <m/>
    <n v="2.87"/>
    <s v="N"/>
    <m/>
    <s v="N"/>
    <m/>
    <m/>
    <m/>
    <x v="0"/>
  </r>
  <r>
    <x v="0"/>
    <x v="0"/>
    <s v="13Apr23-RST-N"/>
    <d v="2023-04-13T00:00:00"/>
    <n v="103"/>
    <s v="coho"/>
    <s v="smolt"/>
    <n v="76"/>
    <m/>
    <n v="5.22"/>
    <s v="N"/>
    <m/>
    <s v="N"/>
    <m/>
    <m/>
    <m/>
    <x v="0"/>
  </r>
  <r>
    <x v="0"/>
    <x v="0"/>
    <s v="13Apr23-RST-N"/>
    <d v="2023-04-13T00:00:00"/>
    <n v="103"/>
    <s v="coho"/>
    <s v="smolt"/>
    <n v="119"/>
    <m/>
    <n v="18.25"/>
    <s v="N"/>
    <m/>
    <s v="N"/>
    <m/>
    <m/>
    <m/>
    <x v="0"/>
  </r>
  <r>
    <x v="0"/>
    <x v="0"/>
    <s v="13Apr23-RST-N"/>
    <d v="2023-04-13T00:00:00"/>
    <n v="103"/>
    <s v="coho"/>
    <s v="smolt"/>
    <n v="65"/>
    <m/>
    <n v="3.01"/>
    <s v="N"/>
    <m/>
    <s v="N"/>
    <m/>
    <m/>
    <m/>
    <x v="0"/>
  </r>
  <r>
    <x v="0"/>
    <x v="0"/>
    <s v="13Apr23-RST-N"/>
    <d v="2023-04-13T00:00:00"/>
    <n v="103"/>
    <s v="coho"/>
    <s v="smolt"/>
    <n v="113"/>
    <m/>
    <n v="16.71"/>
    <s v="N"/>
    <m/>
    <s v="N"/>
    <m/>
    <m/>
    <m/>
    <x v="0"/>
  </r>
  <r>
    <x v="0"/>
    <x v="0"/>
    <s v="13Apr23-RST-N"/>
    <d v="2023-04-13T00:00:00"/>
    <n v="103"/>
    <s v="coho"/>
    <s v="smolt"/>
    <n v="76"/>
    <m/>
    <n v="4.82"/>
    <s v="N"/>
    <m/>
    <s v="N"/>
    <m/>
    <m/>
    <m/>
    <x v="0"/>
  </r>
  <r>
    <x v="0"/>
    <x v="0"/>
    <s v="13Apr23-RST-N"/>
    <d v="2023-04-13T00:00:00"/>
    <n v="103"/>
    <s v="coho"/>
    <s v="smolt"/>
    <n v="87"/>
    <m/>
    <n v="7.24"/>
    <s v="N"/>
    <m/>
    <s v="N"/>
    <m/>
    <m/>
    <m/>
    <x v="0"/>
  </r>
  <r>
    <x v="0"/>
    <x v="0"/>
    <s v="13Apr23-RST-N"/>
    <d v="2023-04-13T00:00:00"/>
    <n v="103"/>
    <s v="coho"/>
    <s v="smolt"/>
    <n v="132"/>
    <m/>
    <n v="26.89"/>
    <s v="N"/>
    <m/>
    <s v="N"/>
    <m/>
    <m/>
    <m/>
    <x v="0"/>
  </r>
  <r>
    <x v="0"/>
    <x v="0"/>
    <s v="13Apr23-RST-N"/>
    <d v="2023-04-13T00:00:00"/>
    <n v="103"/>
    <s v="coho"/>
    <s v="smolt"/>
    <n v="92"/>
    <m/>
    <n v="9.7899999999999991"/>
    <s v="N"/>
    <m/>
    <s v="N"/>
    <m/>
    <m/>
    <m/>
    <x v="0"/>
  </r>
  <r>
    <x v="0"/>
    <x v="0"/>
    <s v="13Apr23-RST-N"/>
    <d v="2023-04-13T00:00:00"/>
    <n v="103"/>
    <s v="coho"/>
    <s v="smolt"/>
    <n v="90"/>
    <m/>
    <n v="8.76"/>
    <s v="N"/>
    <m/>
    <s v="N"/>
    <m/>
    <m/>
    <m/>
    <x v="0"/>
  </r>
  <r>
    <x v="0"/>
    <x v="0"/>
    <s v="13Apr23-RST-N"/>
    <d v="2023-04-13T00:00:00"/>
    <n v="103"/>
    <s v="coho"/>
    <s v="smolt"/>
    <n v="73"/>
    <m/>
    <n v="4.3"/>
    <s v="N"/>
    <m/>
    <s v="N"/>
    <m/>
    <m/>
    <m/>
    <x v="0"/>
  </r>
  <r>
    <x v="0"/>
    <x v="0"/>
    <s v="13Apr23-RST-N"/>
    <d v="2023-04-13T00:00:00"/>
    <n v="103"/>
    <s v="coho"/>
    <s v="smolt"/>
    <n v="118"/>
    <m/>
    <n v="17.260000000000002"/>
    <s v="N"/>
    <m/>
    <s v="N"/>
    <m/>
    <m/>
    <m/>
    <x v="0"/>
  </r>
  <r>
    <x v="0"/>
    <x v="0"/>
    <s v="13Apr23-RST-N"/>
    <d v="2023-04-13T00:00:00"/>
    <n v="103"/>
    <s v="coho"/>
    <s v="smolt"/>
    <n v="80"/>
    <m/>
    <n v="5.61"/>
    <s v="N"/>
    <m/>
    <s v="N"/>
    <m/>
    <m/>
    <m/>
    <x v="0"/>
  </r>
  <r>
    <x v="0"/>
    <x v="0"/>
    <s v="13Apr23-RST-N"/>
    <d v="2023-04-13T00:00:00"/>
    <n v="103"/>
    <s v="coho"/>
    <s v="smolt"/>
    <n v="109"/>
    <m/>
    <n v="13.46"/>
    <s v="N"/>
    <m/>
    <s v="N"/>
    <m/>
    <m/>
    <m/>
    <x v="0"/>
  </r>
  <r>
    <x v="0"/>
    <x v="0"/>
    <s v="13Apr23-RST-N"/>
    <d v="2023-04-13T00:00:00"/>
    <n v="103"/>
    <s v="coho"/>
    <s v="smolt"/>
    <n v="80"/>
    <m/>
    <n v="5.68"/>
    <s v="N"/>
    <m/>
    <s v="N"/>
    <m/>
    <m/>
    <m/>
    <x v="0"/>
  </r>
  <r>
    <x v="0"/>
    <x v="0"/>
    <s v="13Apr23-RST-N"/>
    <d v="2023-04-13T00:00:00"/>
    <n v="103"/>
    <s v="cutthroat"/>
    <s v="smolt"/>
    <n v="136"/>
    <m/>
    <n v="25.72"/>
    <s v="N"/>
    <m/>
    <s v="N"/>
    <m/>
    <m/>
    <m/>
    <x v="0"/>
  </r>
  <r>
    <x v="0"/>
    <x v="0"/>
    <s v="13Apr23-RST-N"/>
    <d v="2023-04-13T00:00:00"/>
    <n v="103"/>
    <s v="cutthroat"/>
    <s v="smolt"/>
    <n v="119"/>
    <m/>
    <n v="18.36"/>
    <s v="N"/>
    <m/>
    <s v="N"/>
    <m/>
    <m/>
    <m/>
    <x v="0"/>
  </r>
  <r>
    <x v="0"/>
    <x v="0"/>
    <s v="13Apr23-RST-N"/>
    <d v="2023-04-13T00:00:00"/>
    <n v="103"/>
    <s v="coho"/>
    <s v="fry"/>
    <n v="37"/>
    <m/>
    <n v="0.46"/>
    <s v="N"/>
    <m/>
    <s v="N"/>
    <m/>
    <m/>
    <m/>
    <x v="0"/>
  </r>
  <r>
    <x v="0"/>
    <x v="0"/>
    <s v="13Apr23-RST-N"/>
    <d v="2023-04-13T00:00:00"/>
    <n v="103"/>
    <s v="coho"/>
    <s v="fry"/>
    <n v="38"/>
    <m/>
    <n v="0.43"/>
    <s v="N"/>
    <m/>
    <s v="N"/>
    <m/>
    <m/>
    <m/>
    <x v="0"/>
  </r>
  <r>
    <x v="0"/>
    <x v="0"/>
    <s v="13Apr23-RST-N"/>
    <d v="2023-04-13T00:00:00"/>
    <n v="103"/>
    <s v="coho"/>
    <s v="fry"/>
    <n v="37"/>
    <m/>
    <n v="0.41"/>
    <s v="N"/>
    <m/>
    <s v="N"/>
    <m/>
    <m/>
    <m/>
    <x v="0"/>
  </r>
  <r>
    <x v="0"/>
    <x v="0"/>
    <s v="13Apr23-RST-N"/>
    <d v="2023-04-13T00:00:00"/>
    <n v="103"/>
    <s v="coho"/>
    <s v="fry"/>
    <n v="36"/>
    <m/>
    <n v="0.44"/>
    <s v="N"/>
    <m/>
    <s v="N"/>
    <m/>
    <m/>
    <m/>
    <x v="0"/>
  </r>
  <r>
    <x v="0"/>
    <x v="0"/>
    <s v="13Apr23-RST-N"/>
    <d v="2023-04-13T00:00:00"/>
    <n v="103"/>
    <s v="coho"/>
    <s v="fry"/>
    <n v="38"/>
    <m/>
    <n v="0.48"/>
    <s v="N"/>
    <m/>
    <s v="N"/>
    <m/>
    <m/>
    <m/>
    <x v="0"/>
  </r>
  <r>
    <x v="0"/>
    <x v="0"/>
    <s v="13Apr23-RST-N"/>
    <d v="2023-04-13T00:00:00"/>
    <n v="103"/>
    <s v="coho"/>
    <s v="fry"/>
    <n v="37"/>
    <m/>
    <n v="0.46"/>
    <s v="N"/>
    <m/>
    <s v="N"/>
    <m/>
    <m/>
    <m/>
    <x v="0"/>
  </r>
  <r>
    <x v="0"/>
    <x v="0"/>
    <s v="13Apr23-RST-N"/>
    <d v="2023-04-13T00:00:00"/>
    <n v="103"/>
    <s v="coho"/>
    <s v="fry"/>
    <n v="38"/>
    <m/>
    <n v="0.5"/>
    <s v="N"/>
    <m/>
    <s v="N"/>
    <m/>
    <m/>
    <m/>
    <x v="0"/>
  </r>
  <r>
    <x v="0"/>
    <x v="0"/>
    <s v="13Apr23-RST-N"/>
    <d v="2023-04-13T00:00:00"/>
    <n v="103"/>
    <s v="coho"/>
    <s v="fry"/>
    <n v="39"/>
    <m/>
    <n v="0.51"/>
    <s v="N"/>
    <m/>
    <s v="N"/>
    <m/>
    <m/>
    <m/>
    <x v="0"/>
  </r>
  <r>
    <x v="0"/>
    <x v="0"/>
    <s v="13Apr23-RST-N"/>
    <d v="2023-04-13T00:00:00"/>
    <n v="103"/>
    <s v="coho"/>
    <s v="fry"/>
    <n v="37"/>
    <m/>
    <n v="0.43"/>
    <s v="N"/>
    <m/>
    <s v="N"/>
    <m/>
    <m/>
    <m/>
    <x v="0"/>
  </r>
  <r>
    <x v="0"/>
    <x v="0"/>
    <s v="13Apr23-RST-N"/>
    <d v="2023-04-13T00:00:00"/>
    <n v="103"/>
    <s v="coho"/>
    <s v="fry"/>
    <n v="33"/>
    <m/>
    <n v="0.38"/>
    <s v="N"/>
    <m/>
    <s v="N"/>
    <m/>
    <m/>
    <m/>
    <x v="0"/>
  </r>
  <r>
    <x v="0"/>
    <x v="0"/>
    <s v="13Apr23-RST-N"/>
    <d v="2023-04-13T00:00:00"/>
    <n v="103"/>
    <s v="coho"/>
    <s v="fry"/>
    <n v="42"/>
    <m/>
    <n v="0.47"/>
    <s v="N"/>
    <m/>
    <s v="N"/>
    <m/>
    <m/>
    <m/>
    <x v="0"/>
  </r>
  <r>
    <x v="0"/>
    <x v="0"/>
    <s v="13Apr23-RST-N"/>
    <d v="2023-04-13T00:00:00"/>
    <n v="103"/>
    <s v="coho"/>
    <s v="fry"/>
    <n v="39"/>
    <m/>
    <n v="0.5"/>
    <s v="N"/>
    <m/>
    <s v="N"/>
    <m/>
    <m/>
    <m/>
    <x v="0"/>
  </r>
  <r>
    <x v="0"/>
    <x v="0"/>
    <s v="13Apr23-RST-N"/>
    <d v="2023-04-13T00:00:00"/>
    <n v="103"/>
    <s v="coho"/>
    <s v="fry"/>
    <n v="38"/>
    <m/>
    <n v="0.51"/>
    <s v="N"/>
    <m/>
    <s v="N"/>
    <m/>
    <m/>
    <m/>
    <x v="0"/>
  </r>
  <r>
    <x v="0"/>
    <x v="0"/>
    <s v="13Apr23-RST-N"/>
    <d v="2023-04-13T00:00:00"/>
    <n v="103"/>
    <s v="coho"/>
    <s v="fry"/>
    <n v="39"/>
    <m/>
    <n v="0.52"/>
    <s v="N"/>
    <m/>
    <s v="N"/>
    <m/>
    <m/>
    <m/>
    <x v="0"/>
  </r>
  <r>
    <x v="0"/>
    <x v="0"/>
    <s v="13Apr23-RST-N"/>
    <d v="2023-04-13T00:00:00"/>
    <n v="103"/>
    <s v="coho"/>
    <s v="fry"/>
    <n v="39"/>
    <m/>
    <n v="0.54"/>
    <s v="N"/>
    <m/>
    <s v="N"/>
    <m/>
    <m/>
    <m/>
    <x v="0"/>
  </r>
  <r>
    <x v="0"/>
    <x v="0"/>
    <s v="13Apr23-RST-N"/>
    <d v="2023-04-13T00:00:00"/>
    <n v="103"/>
    <s v="coho"/>
    <s v="smolt"/>
    <n v="106"/>
    <m/>
    <n v="13.53"/>
    <s v="N"/>
    <m/>
    <s v="N"/>
    <m/>
    <m/>
    <m/>
    <x v="0"/>
  </r>
  <r>
    <x v="0"/>
    <x v="0"/>
    <s v="13Apr23-RST-N"/>
    <d v="2023-04-13T00:00:00"/>
    <n v="103"/>
    <s v="coho"/>
    <s v="smolt"/>
    <n v="72"/>
    <m/>
    <n v="4.03"/>
    <s v="N"/>
    <m/>
    <s v="N"/>
    <m/>
    <m/>
    <m/>
    <x v="0"/>
  </r>
  <r>
    <x v="0"/>
    <x v="0"/>
    <s v="13Apr23-RST-N"/>
    <d v="2023-04-13T00:00:00"/>
    <n v="103"/>
    <s v="coho"/>
    <s v="smolt"/>
    <n v="69"/>
    <m/>
    <n v="3.62"/>
    <s v="N"/>
    <m/>
    <s v="N"/>
    <m/>
    <m/>
    <m/>
    <x v="0"/>
  </r>
  <r>
    <x v="0"/>
    <x v="0"/>
    <s v="13Apr23-RST-N"/>
    <d v="2023-04-13T00:00:00"/>
    <n v="103"/>
    <s v="coho"/>
    <s v="smolt"/>
    <n v="67"/>
    <m/>
    <n v="2.15"/>
    <s v="N"/>
    <m/>
    <s v="N"/>
    <m/>
    <m/>
    <m/>
    <x v="0"/>
  </r>
  <r>
    <x v="0"/>
    <x v="0"/>
    <s v="13Apr23-RST-N"/>
    <d v="2023-04-13T00:00:00"/>
    <n v="103"/>
    <s v="coho"/>
    <s v="smolt"/>
    <n v="59"/>
    <m/>
    <n v="2.19"/>
    <s v="N"/>
    <m/>
    <s v="N"/>
    <m/>
    <m/>
    <m/>
    <x v="0"/>
  </r>
  <r>
    <x v="0"/>
    <x v="0"/>
    <s v="13Apr23-RST-N"/>
    <d v="2023-04-13T00:00:00"/>
    <n v="103"/>
    <s v="coho"/>
    <s v="smolt"/>
    <n v="71"/>
    <m/>
    <n v="4.0199999999999996"/>
    <s v="N"/>
    <m/>
    <s v="N"/>
    <m/>
    <m/>
    <m/>
    <x v="0"/>
  </r>
  <r>
    <x v="0"/>
    <x v="1"/>
    <s v="14Apr23-HATTK-1"/>
    <d v="2023-04-14T00:00:00"/>
    <n v="104"/>
    <s v="chinook"/>
    <s v="fry"/>
    <n v="56"/>
    <m/>
    <n v="1.32"/>
    <s v="U"/>
    <m/>
    <s v="Y"/>
    <m/>
    <m/>
    <m/>
    <x v="0"/>
  </r>
  <r>
    <x v="0"/>
    <x v="1"/>
    <s v="14Apr23-HATTK-1"/>
    <d v="2023-04-14T00:00:00"/>
    <n v="104"/>
    <s v="chinook"/>
    <s v="fry"/>
    <n v="50"/>
    <m/>
    <n v="1.32"/>
    <s v="U"/>
    <m/>
    <s v="Y"/>
    <m/>
    <m/>
    <m/>
    <x v="0"/>
  </r>
  <r>
    <x v="0"/>
    <x v="1"/>
    <s v="14Apr23-HATTK-1"/>
    <d v="2023-04-14T00:00:00"/>
    <n v="104"/>
    <s v="chinook"/>
    <s v="fry"/>
    <n v="50"/>
    <m/>
    <n v="1.32"/>
    <s v="U"/>
    <m/>
    <s v="Y"/>
    <m/>
    <m/>
    <m/>
    <x v="0"/>
  </r>
  <r>
    <x v="0"/>
    <x v="1"/>
    <s v="14Apr23-HATTK-1"/>
    <d v="2023-04-14T00:00:00"/>
    <n v="104"/>
    <s v="chinook"/>
    <s v="fry"/>
    <n v="56"/>
    <m/>
    <n v="1.32"/>
    <s v="U"/>
    <m/>
    <s v="Y"/>
    <m/>
    <m/>
    <m/>
    <x v="0"/>
  </r>
  <r>
    <x v="0"/>
    <x v="1"/>
    <s v="14Apr23-HATTK-1"/>
    <d v="2023-04-14T00:00:00"/>
    <n v="104"/>
    <s v="chinook"/>
    <s v="fry"/>
    <n v="53"/>
    <m/>
    <n v="1.32"/>
    <s v="U"/>
    <m/>
    <s v="Y"/>
    <m/>
    <m/>
    <m/>
    <x v="0"/>
  </r>
  <r>
    <x v="0"/>
    <x v="1"/>
    <s v="14Apr23-HATTK-1"/>
    <d v="2023-04-14T00:00:00"/>
    <n v="104"/>
    <s v="chinook"/>
    <s v="fry"/>
    <n v="54"/>
    <m/>
    <n v="1.32"/>
    <s v="U"/>
    <m/>
    <s v="Y"/>
    <m/>
    <m/>
    <m/>
    <x v="0"/>
  </r>
  <r>
    <x v="0"/>
    <x v="1"/>
    <s v="14Apr23-HATTK-1"/>
    <d v="2023-04-14T00:00:00"/>
    <n v="104"/>
    <s v="chinook"/>
    <s v="fry"/>
    <n v="47"/>
    <m/>
    <n v="1.32"/>
    <s v="U"/>
    <m/>
    <s v="Y"/>
    <m/>
    <m/>
    <m/>
    <x v="0"/>
  </r>
  <r>
    <x v="0"/>
    <x v="1"/>
    <s v="14Apr23-HATTK-1"/>
    <d v="2023-04-14T00:00:00"/>
    <n v="104"/>
    <s v="chinook"/>
    <s v="fry"/>
    <n v="54"/>
    <m/>
    <n v="1.32"/>
    <s v="U"/>
    <m/>
    <s v="Y"/>
    <m/>
    <m/>
    <m/>
    <x v="0"/>
  </r>
  <r>
    <x v="0"/>
    <x v="1"/>
    <s v="14Apr23-HATTK-1"/>
    <d v="2023-04-14T00:00:00"/>
    <n v="104"/>
    <s v="chinook"/>
    <s v="fry"/>
    <n v="51"/>
    <m/>
    <n v="1.32"/>
    <s v="U"/>
    <m/>
    <s v="Y"/>
    <m/>
    <m/>
    <m/>
    <x v="0"/>
  </r>
  <r>
    <x v="0"/>
    <x v="1"/>
    <s v="14Apr23-HATTK-1"/>
    <d v="2023-04-14T00:00:00"/>
    <n v="104"/>
    <s v="chinook"/>
    <s v="fry"/>
    <n v="55"/>
    <m/>
    <n v="1.32"/>
    <s v="U"/>
    <m/>
    <s v="Y"/>
    <m/>
    <m/>
    <m/>
    <x v="0"/>
  </r>
  <r>
    <x v="0"/>
    <x v="1"/>
    <s v="14Apr23-HATTK-1"/>
    <d v="2023-04-14T00:00:00"/>
    <n v="104"/>
    <s v="chinook"/>
    <s v="fry"/>
    <n v="52"/>
    <m/>
    <n v="1.32"/>
    <s v="U"/>
    <m/>
    <s v="Y"/>
    <m/>
    <m/>
    <m/>
    <x v="0"/>
  </r>
  <r>
    <x v="0"/>
    <x v="1"/>
    <s v="14Apr23-HATTK-1"/>
    <d v="2023-04-14T00:00:00"/>
    <n v="104"/>
    <s v="chinook"/>
    <s v="fry"/>
    <n v="50"/>
    <m/>
    <n v="1.32"/>
    <s v="U"/>
    <m/>
    <s v="Y"/>
    <m/>
    <m/>
    <m/>
    <x v="0"/>
  </r>
  <r>
    <x v="0"/>
    <x v="1"/>
    <s v="14Apr23-HATTK-1"/>
    <d v="2023-04-14T00:00:00"/>
    <n v="104"/>
    <s v="chinook"/>
    <s v="fry"/>
    <n v="54"/>
    <m/>
    <n v="1.32"/>
    <s v="U"/>
    <m/>
    <s v="Y"/>
    <m/>
    <m/>
    <m/>
    <x v="0"/>
  </r>
  <r>
    <x v="0"/>
    <x v="1"/>
    <s v="14Apr23-HATTK-1"/>
    <d v="2023-04-14T00:00:00"/>
    <n v="104"/>
    <s v="chinook"/>
    <s v="fry"/>
    <n v="55"/>
    <m/>
    <n v="1.32"/>
    <s v="U"/>
    <m/>
    <s v="Y"/>
    <m/>
    <m/>
    <m/>
    <x v="0"/>
  </r>
  <r>
    <x v="0"/>
    <x v="1"/>
    <s v="14Apr23-HATTK-1"/>
    <d v="2023-04-14T00:00:00"/>
    <n v="104"/>
    <s v="chinook"/>
    <s v="fry"/>
    <n v="48"/>
    <m/>
    <n v="1.32"/>
    <s v="U"/>
    <m/>
    <s v="Y"/>
    <m/>
    <m/>
    <m/>
    <x v="0"/>
  </r>
  <r>
    <x v="0"/>
    <x v="1"/>
    <s v="14Apr23-HATTK-1"/>
    <d v="2023-04-14T00:00:00"/>
    <n v="104"/>
    <s v="chinook"/>
    <s v="fry"/>
    <n v="57"/>
    <m/>
    <n v="1.32"/>
    <s v="U"/>
    <m/>
    <s v="Y"/>
    <m/>
    <m/>
    <m/>
    <x v="0"/>
  </r>
  <r>
    <x v="0"/>
    <x v="1"/>
    <s v="14Apr23-HATTK-1"/>
    <d v="2023-04-14T00:00:00"/>
    <n v="104"/>
    <s v="chinook"/>
    <s v="fry"/>
    <n v="50"/>
    <m/>
    <n v="1.32"/>
    <s v="U"/>
    <m/>
    <s v="Y"/>
    <m/>
    <m/>
    <m/>
    <x v="0"/>
  </r>
  <r>
    <x v="0"/>
    <x v="1"/>
    <s v="14Apr23-HATTK-1"/>
    <d v="2023-04-14T00:00:00"/>
    <n v="104"/>
    <s v="chinook"/>
    <s v="fry"/>
    <n v="55"/>
    <m/>
    <n v="1.32"/>
    <s v="U"/>
    <m/>
    <s v="Y"/>
    <m/>
    <m/>
    <m/>
    <x v="0"/>
  </r>
  <r>
    <x v="0"/>
    <x v="1"/>
    <s v="14Apr23-HATTK-1"/>
    <d v="2023-04-14T00:00:00"/>
    <n v="104"/>
    <s v="chinook"/>
    <s v="fry"/>
    <n v="56"/>
    <m/>
    <n v="1.32"/>
    <s v="U"/>
    <m/>
    <s v="Y"/>
    <m/>
    <m/>
    <m/>
    <x v="0"/>
  </r>
  <r>
    <x v="0"/>
    <x v="1"/>
    <s v="14Apr23-HATTK-1"/>
    <d v="2023-04-14T00:00:00"/>
    <n v="104"/>
    <s v="chinook"/>
    <s v="fry"/>
    <n v="48"/>
    <m/>
    <n v="1.32"/>
    <s v="U"/>
    <m/>
    <s v="Y"/>
    <m/>
    <m/>
    <m/>
    <x v="0"/>
  </r>
  <r>
    <x v="0"/>
    <x v="1"/>
    <s v="14Apr23-HATTK-1"/>
    <d v="2023-04-14T00:00:00"/>
    <n v="104"/>
    <s v="chinook"/>
    <s v="fry"/>
    <n v="55"/>
    <m/>
    <n v="1.32"/>
    <s v="U"/>
    <m/>
    <s v="Y"/>
    <m/>
    <m/>
    <m/>
    <x v="0"/>
  </r>
  <r>
    <x v="0"/>
    <x v="1"/>
    <s v="14Apr23-HATTK-1"/>
    <d v="2023-04-14T00:00:00"/>
    <n v="104"/>
    <s v="chinook"/>
    <s v="fry"/>
    <n v="54"/>
    <m/>
    <n v="1.32"/>
    <s v="U"/>
    <m/>
    <s v="Y"/>
    <m/>
    <m/>
    <m/>
    <x v="0"/>
  </r>
  <r>
    <x v="0"/>
    <x v="1"/>
    <s v="14Apr23-HATTK-1"/>
    <d v="2023-04-14T00:00:00"/>
    <n v="104"/>
    <s v="chinook"/>
    <s v="fry"/>
    <n v="57"/>
    <m/>
    <n v="1.32"/>
    <s v="U"/>
    <m/>
    <s v="Y"/>
    <m/>
    <m/>
    <m/>
    <x v="0"/>
  </r>
  <r>
    <x v="0"/>
    <x v="1"/>
    <s v="14Apr23-HATTK-1"/>
    <d v="2023-04-14T00:00:00"/>
    <n v="104"/>
    <s v="chinook"/>
    <s v="fry"/>
    <n v="58"/>
    <m/>
    <n v="1.32"/>
    <s v="U"/>
    <m/>
    <s v="Y"/>
    <m/>
    <m/>
    <m/>
    <x v="0"/>
  </r>
  <r>
    <x v="0"/>
    <x v="1"/>
    <s v="14Apr23-HATTK-1"/>
    <d v="2023-04-14T00:00:00"/>
    <n v="104"/>
    <s v="chinook"/>
    <s v="fry"/>
    <n v="53"/>
    <m/>
    <n v="1.32"/>
    <s v="U"/>
    <m/>
    <s v="Y"/>
    <m/>
    <m/>
    <m/>
    <x v="0"/>
  </r>
  <r>
    <x v="0"/>
    <x v="1"/>
    <s v="14Apr23-HATTK-1"/>
    <d v="2023-04-14T00:00:00"/>
    <n v="104"/>
    <s v="chinook"/>
    <s v="fry"/>
    <n v="50"/>
    <m/>
    <n v="1.32"/>
    <s v="U"/>
    <m/>
    <s v="Y"/>
    <m/>
    <m/>
    <m/>
    <x v="0"/>
  </r>
  <r>
    <x v="0"/>
    <x v="1"/>
    <s v="14Apr23-HATTK-1"/>
    <d v="2023-04-14T00:00:00"/>
    <n v="104"/>
    <s v="chinook"/>
    <s v="fry"/>
    <n v="54"/>
    <m/>
    <n v="1.32"/>
    <s v="U"/>
    <m/>
    <s v="Y"/>
    <m/>
    <m/>
    <m/>
    <x v="0"/>
  </r>
  <r>
    <x v="0"/>
    <x v="1"/>
    <s v="14Apr23-HATTK-1"/>
    <d v="2023-04-14T00:00:00"/>
    <n v="104"/>
    <s v="chinook"/>
    <s v="fry"/>
    <n v="54"/>
    <m/>
    <n v="1.32"/>
    <s v="U"/>
    <m/>
    <s v="Y"/>
    <m/>
    <m/>
    <m/>
    <x v="0"/>
  </r>
  <r>
    <x v="0"/>
    <x v="1"/>
    <s v="14Apr23-HATTK-1"/>
    <d v="2023-04-14T00:00:00"/>
    <n v="104"/>
    <s v="chinook"/>
    <s v="fry"/>
    <n v="52"/>
    <m/>
    <n v="1.32"/>
    <s v="U"/>
    <m/>
    <s v="Y"/>
    <m/>
    <m/>
    <m/>
    <x v="0"/>
  </r>
  <r>
    <x v="0"/>
    <x v="1"/>
    <s v="14Apr23-HATTK-1"/>
    <d v="2023-04-14T00:00:00"/>
    <n v="104"/>
    <s v="chinook"/>
    <s v="fry"/>
    <n v="58"/>
    <m/>
    <n v="1.32"/>
    <s v="U"/>
    <m/>
    <s v="Y"/>
    <m/>
    <m/>
    <m/>
    <x v="0"/>
  </r>
  <r>
    <x v="0"/>
    <x v="0"/>
    <s v="20Apr23-RST-N"/>
    <d v="2023-04-20T00:00:00"/>
    <n v="110"/>
    <s v="coho"/>
    <s v="fry"/>
    <n v="45"/>
    <m/>
    <n v="0.38"/>
    <s v="N"/>
    <m/>
    <s v="N"/>
    <m/>
    <m/>
    <m/>
    <x v="0"/>
  </r>
  <r>
    <x v="0"/>
    <x v="0"/>
    <s v="20Apr23-RST-N"/>
    <d v="2023-04-20T00:00:00"/>
    <n v="110"/>
    <s v="coho"/>
    <s v="fry"/>
    <n v="39"/>
    <m/>
    <n v="0.52"/>
    <s v="N"/>
    <m/>
    <s v="N"/>
    <m/>
    <m/>
    <m/>
    <x v="0"/>
  </r>
  <r>
    <x v="0"/>
    <x v="0"/>
    <s v="20Apr23-RST-N"/>
    <d v="2023-04-20T00:00:00"/>
    <n v="110"/>
    <s v="coho"/>
    <s v="fry"/>
    <n v="39"/>
    <m/>
    <n v="0.47"/>
    <s v="N"/>
    <m/>
    <s v="N"/>
    <m/>
    <m/>
    <m/>
    <x v="0"/>
  </r>
  <r>
    <x v="0"/>
    <x v="0"/>
    <s v="20Apr23-RST-N"/>
    <d v="2023-04-20T00:00:00"/>
    <n v="110"/>
    <s v="coho"/>
    <s v="fry"/>
    <n v="39"/>
    <m/>
    <n v="0.54"/>
    <s v="N"/>
    <m/>
    <s v="N"/>
    <m/>
    <m/>
    <m/>
    <x v="0"/>
  </r>
  <r>
    <x v="0"/>
    <x v="0"/>
    <s v="20Apr23-RST-N"/>
    <d v="2023-04-20T00:00:00"/>
    <n v="110"/>
    <s v="coho"/>
    <s v="fry"/>
    <n v="27"/>
    <m/>
    <n v="0.41"/>
    <s v="N"/>
    <m/>
    <s v="N"/>
    <m/>
    <m/>
    <m/>
    <x v="0"/>
  </r>
  <r>
    <x v="0"/>
    <x v="0"/>
    <s v="20Apr23-RST-N"/>
    <d v="2023-04-20T00:00:00"/>
    <n v="110"/>
    <s v="coho"/>
    <s v="fry"/>
    <n v="40"/>
    <m/>
    <n v="0.42"/>
    <s v="N"/>
    <m/>
    <s v="N"/>
    <m/>
    <m/>
    <m/>
    <x v="0"/>
  </r>
  <r>
    <x v="0"/>
    <x v="0"/>
    <s v="20Apr23-RST-N"/>
    <d v="2023-04-20T00:00:00"/>
    <n v="110"/>
    <s v="coho"/>
    <s v="fry"/>
    <n v="34"/>
    <m/>
    <n v="0.55000000000000004"/>
    <s v="N"/>
    <m/>
    <s v="N"/>
    <m/>
    <m/>
    <m/>
    <x v="0"/>
  </r>
  <r>
    <x v="0"/>
    <x v="0"/>
    <s v="20Apr23-RST-N"/>
    <d v="2023-04-20T00:00:00"/>
    <n v="110"/>
    <s v="coho"/>
    <s v="fry"/>
    <n v="34"/>
    <m/>
    <n v="0.42"/>
    <s v="N"/>
    <m/>
    <s v="N"/>
    <m/>
    <m/>
    <m/>
    <x v="0"/>
  </r>
  <r>
    <x v="0"/>
    <x v="0"/>
    <s v="20Apr23-RST-N"/>
    <d v="2023-04-20T00:00:00"/>
    <n v="110"/>
    <s v="coho"/>
    <s v="fry"/>
    <n v="37"/>
    <m/>
    <n v="0.51"/>
    <s v="N"/>
    <m/>
    <s v="N"/>
    <m/>
    <m/>
    <m/>
    <x v="0"/>
  </r>
  <r>
    <x v="0"/>
    <x v="0"/>
    <s v="20Apr23-RST-N"/>
    <d v="2023-04-20T00:00:00"/>
    <n v="110"/>
    <s v="coho"/>
    <s v="fry"/>
    <n v="40"/>
    <m/>
    <n v="0.42"/>
    <s v="N"/>
    <m/>
    <s v="N"/>
    <m/>
    <m/>
    <m/>
    <x v="0"/>
  </r>
  <r>
    <x v="0"/>
    <x v="0"/>
    <s v="20Apr23-RST-N"/>
    <d v="2023-04-20T00:00:00"/>
    <n v="110"/>
    <s v="coho"/>
    <s v="fry"/>
    <n v="35"/>
    <m/>
    <n v="0.45"/>
    <s v="N"/>
    <m/>
    <s v="N"/>
    <m/>
    <m/>
    <m/>
    <x v="0"/>
  </r>
  <r>
    <x v="0"/>
    <x v="0"/>
    <s v="20Apr23-RST-N"/>
    <d v="2023-04-20T00:00:00"/>
    <n v="110"/>
    <s v="coho"/>
    <s v="fry"/>
    <n v="39"/>
    <m/>
    <n v="0.5"/>
    <s v="N"/>
    <m/>
    <s v="N"/>
    <m/>
    <m/>
    <m/>
    <x v="0"/>
  </r>
  <r>
    <x v="0"/>
    <x v="0"/>
    <s v="20Apr23-RST-N"/>
    <d v="2023-04-20T00:00:00"/>
    <n v="110"/>
    <s v="coho"/>
    <s v="fry"/>
    <n v="40"/>
    <m/>
    <n v="0.54"/>
    <s v="N"/>
    <m/>
    <s v="N"/>
    <m/>
    <m/>
    <m/>
    <x v="0"/>
  </r>
  <r>
    <x v="0"/>
    <x v="0"/>
    <s v="20Apr23-RST-N"/>
    <d v="2023-04-20T00:00:00"/>
    <n v="110"/>
    <s v="coho"/>
    <s v="fry"/>
    <n v="35"/>
    <m/>
    <n v="0.46"/>
    <s v="N"/>
    <m/>
    <s v="N"/>
    <m/>
    <m/>
    <m/>
    <x v="0"/>
  </r>
  <r>
    <x v="0"/>
    <x v="0"/>
    <s v="20Apr23-RST-N"/>
    <d v="2023-04-20T00:00:00"/>
    <n v="110"/>
    <s v="coho"/>
    <s v="fry"/>
    <n v="42"/>
    <m/>
    <n v="0.47"/>
    <s v="N"/>
    <m/>
    <s v="N"/>
    <m/>
    <m/>
    <m/>
    <x v="0"/>
  </r>
  <r>
    <x v="0"/>
    <x v="0"/>
    <s v="20Apr23-RST-N"/>
    <d v="2023-04-20T00:00:00"/>
    <n v="110"/>
    <s v="coho"/>
    <s v="fry"/>
    <n v="40"/>
    <m/>
    <n v="0.52"/>
    <s v="N"/>
    <m/>
    <s v="N"/>
    <m/>
    <m/>
    <m/>
    <x v="0"/>
  </r>
  <r>
    <x v="0"/>
    <x v="0"/>
    <s v="20Apr23-RST-N"/>
    <d v="2023-04-20T00:00:00"/>
    <n v="110"/>
    <s v="coho"/>
    <s v="fry"/>
    <n v="34"/>
    <m/>
    <n v="0.46"/>
    <s v="N"/>
    <m/>
    <s v="N"/>
    <m/>
    <m/>
    <m/>
    <x v="0"/>
  </r>
  <r>
    <x v="0"/>
    <x v="0"/>
    <s v="20Apr23-RST-N"/>
    <d v="2023-04-20T00:00:00"/>
    <n v="110"/>
    <s v="coho"/>
    <s v="fry"/>
    <n v="39"/>
    <m/>
    <n v="0.57999999999999996"/>
    <s v="N"/>
    <m/>
    <s v="N"/>
    <m/>
    <m/>
    <m/>
    <x v="0"/>
  </r>
  <r>
    <x v="0"/>
    <x v="0"/>
    <s v="20Apr23-RST-N"/>
    <d v="2023-04-20T00:00:00"/>
    <n v="110"/>
    <s v="coho"/>
    <s v="fry"/>
    <n v="39"/>
    <m/>
    <n v="0.52"/>
    <s v="N"/>
    <m/>
    <s v="N"/>
    <m/>
    <m/>
    <m/>
    <x v="0"/>
  </r>
  <r>
    <x v="0"/>
    <x v="0"/>
    <s v="20Apr23-RST-N"/>
    <d v="2023-04-20T00:00:00"/>
    <n v="110"/>
    <s v="coho"/>
    <s v="fry"/>
    <n v="38"/>
    <m/>
    <n v="0.46"/>
    <s v="N"/>
    <m/>
    <s v="N"/>
    <m/>
    <m/>
    <m/>
    <x v="0"/>
  </r>
  <r>
    <x v="0"/>
    <x v="0"/>
    <s v="20Apr23-RST-N"/>
    <d v="2023-04-20T00:00:00"/>
    <n v="110"/>
    <s v="coho"/>
    <s v="fry"/>
    <n v="40"/>
    <m/>
    <n v="0.59"/>
    <s v="N"/>
    <m/>
    <s v="N"/>
    <m/>
    <m/>
    <m/>
    <x v="0"/>
  </r>
  <r>
    <x v="0"/>
    <x v="0"/>
    <s v="20Apr23-RST-N"/>
    <d v="2023-04-20T00:00:00"/>
    <n v="110"/>
    <s v="coho"/>
    <s v="fry"/>
    <n v="35"/>
    <m/>
    <n v="0.48"/>
    <s v="N"/>
    <m/>
    <s v="N"/>
    <m/>
    <m/>
    <m/>
    <x v="0"/>
  </r>
  <r>
    <x v="0"/>
    <x v="0"/>
    <s v="20Apr23-RST-N"/>
    <d v="2023-04-20T00:00:00"/>
    <n v="110"/>
    <s v="coho"/>
    <s v="fry"/>
    <n v="37"/>
    <m/>
    <n v="0.48"/>
    <s v="N"/>
    <m/>
    <s v="N"/>
    <m/>
    <m/>
    <m/>
    <x v="0"/>
  </r>
  <r>
    <x v="0"/>
    <x v="0"/>
    <s v="20Apr23-RST-N"/>
    <d v="2023-04-20T00:00:00"/>
    <n v="110"/>
    <s v="coho"/>
    <s v="fry"/>
    <n v="40"/>
    <m/>
    <n v="0.49"/>
    <s v="N"/>
    <m/>
    <s v="N"/>
    <m/>
    <m/>
    <m/>
    <x v="0"/>
  </r>
  <r>
    <x v="0"/>
    <x v="0"/>
    <s v="20Apr23-RST-N"/>
    <d v="2023-04-20T00:00:00"/>
    <n v="110"/>
    <s v="coho"/>
    <s v="fry"/>
    <n v="39"/>
    <m/>
    <n v="0.51"/>
    <s v="N"/>
    <m/>
    <s v="N"/>
    <m/>
    <m/>
    <m/>
    <x v="0"/>
  </r>
  <r>
    <x v="0"/>
    <x v="0"/>
    <s v="20Apr23-RST-N"/>
    <d v="2023-04-20T00:00:00"/>
    <n v="110"/>
    <s v="coho"/>
    <s v="fry"/>
    <n v="42"/>
    <m/>
    <n v="0.57999999999999996"/>
    <s v="N"/>
    <m/>
    <s v="N"/>
    <m/>
    <m/>
    <m/>
    <x v="0"/>
  </r>
  <r>
    <x v="0"/>
    <x v="0"/>
    <s v="20Apr23-RST-N"/>
    <d v="2023-04-20T00:00:00"/>
    <n v="110"/>
    <s v="coho"/>
    <s v="fry"/>
    <n v="40"/>
    <m/>
    <n v="0.41"/>
    <s v="N"/>
    <m/>
    <s v="N"/>
    <m/>
    <m/>
    <m/>
    <x v="0"/>
  </r>
  <r>
    <x v="0"/>
    <x v="0"/>
    <s v="20Apr23-RST-N"/>
    <d v="2023-04-20T00:00:00"/>
    <n v="110"/>
    <s v="coho"/>
    <s v="fry"/>
    <n v="39"/>
    <m/>
    <n v="0.46"/>
    <s v="N"/>
    <m/>
    <s v="N"/>
    <m/>
    <m/>
    <m/>
    <x v="0"/>
  </r>
  <r>
    <x v="0"/>
    <x v="0"/>
    <s v="20Apr23-RST-N"/>
    <d v="2023-04-20T00:00:00"/>
    <n v="110"/>
    <s v="coho"/>
    <s v="fry"/>
    <n v="40"/>
    <m/>
    <n v="0.54"/>
    <s v="N"/>
    <m/>
    <s v="N"/>
    <m/>
    <m/>
    <m/>
    <x v="0"/>
  </r>
  <r>
    <x v="0"/>
    <x v="0"/>
    <s v="20Apr23-RST-N"/>
    <d v="2023-04-20T00:00:00"/>
    <n v="110"/>
    <s v="coho"/>
    <s v="fry"/>
    <n v="39"/>
    <m/>
    <n v="0.48"/>
    <s v="N"/>
    <m/>
    <s v="N"/>
    <m/>
    <m/>
    <m/>
    <x v="0"/>
  </r>
  <r>
    <x v="0"/>
    <x v="0"/>
    <s v="20Apr23-RST-N"/>
    <d v="2023-04-20T00:00:00"/>
    <n v="110"/>
    <s v="coho"/>
    <s v="smolt"/>
    <n v="110"/>
    <m/>
    <n v="15.08"/>
    <s v="N"/>
    <m/>
    <s v="N"/>
    <m/>
    <m/>
    <m/>
    <x v="0"/>
  </r>
  <r>
    <x v="0"/>
    <x v="0"/>
    <s v="20Apr23-RST-N"/>
    <d v="2023-04-20T00:00:00"/>
    <n v="110"/>
    <s v="coho"/>
    <s v="smolt"/>
    <n v="83"/>
    <m/>
    <n v="5.63"/>
    <s v="N"/>
    <m/>
    <s v="N"/>
    <m/>
    <m/>
    <m/>
    <x v="0"/>
  </r>
  <r>
    <x v="0"/>
    <x v="0"/>
    <s v="20Apr23-RST-N"/>
    <d v="2023-04-20T00:00:00"/>
    <n v="110"/>
    <s v="coho"/>
    <s v="smolt"/>
    <n v="113"/>
    <m/>
    <n v="19.670000000000002"/>
    <s v="N"/>
    <m/>
    <s v="N"/>
    <m/>
    <m/>
    <m/>
    <x v="0"/>
  </r>
  <r>
    <x v="0"/>
    <x v="0"/>
    <s v="20Apr23-RST-N"/>
    <d v="2023-04-20T00:00:00"/>
    <n v="110"/>
    <s v="coho"/>
    <s v="smolt"/>
    <n v="112"/>
    <m/>
    <n v="19.809999999999999"/>
    <s v="N"/>
    <m/>
    <s v="N"/>
    <m/>
    <m/>
    <m/>
    <x v="0"/>
  </r>
  <r>
    <x v="0"/>
    <x v="0"/>
    <s v="20Apr23-RST-N"/>
    <d v="2023-04-20T00:00:00"/>
    <n v="110"/>
    <s v="coho"/>
    <s v="smolt"/>
    <n v="111"/>
    <m/>
    <n v="15.7"/>
    <s v="N"/>
    <m/>
    <s v="N"/>
    <m/>
    <m/>
    <m/>
    <x v="0"/>
  </r>
  <r>
    <x v="0"/>
    <x v="0"/>
    <s v="20Apr23-RST-N"/>
    <d v="2023-04-20T00:00:00"/>
    <n v="110"/>
    <s v="coho"/>
    <s v="smolt"/>
    <n v="111"/>
    <m/>
    <n v="12.77"/>
    <s v="N"/>
    <m/>
    <s v="N"/>
    <m/>
    <m/>
    <m/>
    <x v="0"/>
  </r>
  <r>
    <x v="0"/>
    <x v="0"/>
    <s v="20Apr23-RST-N"/>
    <d v="2023-04-20T00:00:00"/>
    <n v="110"/>
    <s v="coho"/>
    <s v="smolt"/>
    <n v="113"/>
    <m/>
    <n v="23.2"/>
    <s v="N"/>
    <m/>
    <s v="N"/>
    <m/>
    <m/>
    <m/>
    <x v="0"/>
  </r>
  <r>
    <x v="0"/>
    <x v="0"/>
    <s v="20Apr23-RST-N"/>
    <d v="2023-04-20T00:00:00"/>
    <n v="110"/>
    <s v="coho"/>
    <s v="smolt"/>
    <n v="115"/>
    <m/>
    <n v="37"/>
    <s v="N"/>
    <m/>
    <s v="N"/>
    <m/>
    <m/>
    <m/>
    <x v="0"/>
  </r>
  <r>
    <x v="0"/>
    <x v="0"/>
    <s v="20Apr23-RST-N"/>
    <d v="2023-04-20T00:00:00"/>
    <n v="110"/>
    <s v="coho"/>
    <s v="smolt"/>
    <n v="90"/>
    <m/>
    <n v="9.59"/>
    <s v="N"/>
    <m/>
    <s v="N"/>
    <m/>
    <m/>
    <m/>
    <x v="0"/>
  </r>
  <r>
    <x v="0"/>
    <x v="0"/>
    <s v="20Apr23-RST-N"/>
    <d v="2023-04-20T00:00:00"/>
    <n v="110"/>
    <s v="coho"/>
    <s v="smolt"/>
    <n v="84"/>
    <m/>
    <n v="6.97"/>
    <s v="N"/>
    <m/>
    <s v="N"/>
    <m/>
    <m/>
    <m/>
    <x v="0"/>
  </r>
  <r>
    <x v="0"/>
    <x v="0"/>
    <s v="20Apr23-RST-N"/>
    <d v="2023-04-20T00:00:00"/>
    <n v="110"/>
    <s v="coho"/>
    <s v="smolt"/>
    <n v="80"/>
    <m/>
    <n v="4.0199999999999996"/>
    <s v="N"/>
    <m/>
    <s v="N"/>
    <m/>
    <m/>
    <m/>
    <x v="0"/>
  </r>
  <r>
    <x v="0"/>
    <x v="0"/>
    <s v="20Apr23-RST-N"/>
    <d v="2023-04-20T00:00:00"/>
    <n v="110"/>
    <s v="coho"/>
    <s v="smolt"/>
    <n v="70"/>
    <m/>
    <n v="3.22"/>
    <s v="N"/>
    <m/>
    <s v="N"/>
    <m/>
    <m/>
    <m/>
    <x v="0"/>
  </r>
  <r>
    <x v="0"/>
    <x v="0"/>
    <s v="20Apr23-RST-N"/>
    <d v="2023-04-20T00:00:00"/>
    <n v="110"/>
    <s v="coho"/>
    <s v="smolt"/>
    <n v="65"/>
    <m/>
    <n v="3.12"/>
    <s v="N"/>
    <m/>
    <s v="N"/>
    <m/>
    <m/>
    <m/>
    <x v="0"/>
  </r>
  <r>
    <x v="0"/>
    <x v="0"/>
    <s v="20Apr23-RST-N"/>
    <d v="2023-04-20T00:00:00"/>
    <n v="110"/>
    <s v="chum"/>
    <s v="fry"/>
    <n v="44"/>
    <m/>
    <n v="0.56999999999999995"/>
    <s v="N"/>
    <m/>
    <s v="N"/>
    <m/>
    <m/>
    <m/>
    <x v="0"/>
  </r>
  <r>
    <x v="0"/>
    <x v="0"/>
    <s v="20Apr23-RST-N"/>
    <d v="2023-04-20T00:00:00"/>
    <n v="110"/>
    <s v="cutthroat"/>
    <s v="parr"/>
    <n v="75"/>
    <m/>
    <n v="3.41"/>
    <s v="N"/>
    <m/>
    <s v="N"/>
    <m/>
    <m/>
    <m/>
    <x v="0"/>
  </r>
  <r>
    <x v="0"/>
    <x v="0"/>
    <s v="20Apr23-RST-N"/>
    <d v="2023-04-20T00:00:00"/>
    <n v="110"/>
    <s v="chinook"/>
    <s v="fry"/>
    <n v="41"/>
    <m/>
    <n v="0.61"/>
    <s v="N"/>
    <m/>
    <s v="N"/>
    <m/>
    <m/>
    <m/>
    <x v="0"/>
  </r>
  <r>
    <x v="0"/>
    <x v="0"/>
    <s v="20Apr23-RST-N"/>
    <d v="2023-04-20T00:00:00"/>
    <n v="110"/>
    <s v="chinook"/>
    <s v="fry"/>
    <n v="41"/>
    <m/>
    <n v="0.61"/>
    <s v="N"/>
    <m/>
    <s v="N"/>
    <m/>
    <m/>
    <m/>
    <x v="0"/>
  </r>
  <r>
    <x v="0"/>
    <x v="0"/>
    <s v="20Apr23-RST-N"/>
    <d v="2023-04-20T00:00:00"/>
    <n v="110"/>
    <s v="chinook"/>
    <s v="fry"/>
    <n v="42"/>
    <m/>
    <n v="0.71"/>
    <s v="N"/>
    <m/>
    <s v="N"/>
    <m/>
    <m/>
    <m/>
    <x v="0"/>
  </r>
  <r>
    <x v="0"/>
    <x v="0"/>
    <s v="20Apr23-RST-N"/>
    <d v="2023-04-20T00:00:00"/>
    <n v="110"/>
    <s v="chinook"/>
    <s v="fry"/>
    <n v="41"/>
    <m/>
    <n v="0.54"/>
    <s v="N"/>
    <m/>
    <s v="N"/>
    <m/>
    <m/>
    <m/>
    <x v="0"/>
  </r>
  <r>
    <x v="0"/>
    <x v="0"/>
    <s v="20Apr23-RST-N"/>
    <d v="2023-04-20T00:00:00"/>
    <n v="110"/>
    <s v="chinook"/>
    <s v="fry"/>
    <n v="42"/>
    <m/>
    <n v="0.54"/>
    <s v="N"/>
    <m/>
    <s v="N"/>
    <m/>
    <m/>
    <m/>
    <x v="0"/>
  </r>
  <r>
    <x v="0"/>
    <x v="0"/>
    <s v="21Apr23-RST-N"/>
    <d v="2023-04-21T00:00:00"/>
    <n v="111"/>
    <s v="chinook"/>
    <s v="fry"/>
    <n v="39"/>
    <m/>
    <n v="0.56000000000000005"/>
    <s v="N"/>
    <m/>
    <s v="N"/>
    <m/>
    <m/>
    <m/>
    <x v="0"/>
  </r>
  <r>
    <x v="0"/>
    <x v="0"/>
    <s v="21Apr23-RST-N"/>
    <d v="2023-04-21T00:00:00"/>
    <n v="111"/>
    <s v="chinook"/>
    <s v="fry"/>
    <n v="39"/>
    <m/>
    <n v="0.53"/>
    <s v="N"/>
    <m/>
    <s v="N"/>
    <m/>
    <m/>
    <m/>
    <x v="0"/>
  </r>
  <r>
    <x v="0"/>
    <x v="0"/>
    <s v="21Apr23-RST-N"/>
    <d v="2023-04-21T00:00:00"/>
    <n v="111"/>
    <s v="chinook"/>
    <s v="fry"/>
    <n v="41"/>
    <m/>
    <n v="0.64"/>
    <s v="N"/>
    <m/>
    <s v="N"/>
    <m/>
    <m/>
    <m/>
    <x v="0"/>
  </r>
  <r>
    <x v="0"/>
    <x v="0"/>
    <s v="21Apr23-RST-N"/>
    <d v="2023-04-21T00:00:00"/>
    <n v="111"/>
    <s v="chinook"/>
    <s v="fry"/>
    <n v="41"/>
    <m/>
    <n v="0.56999999999999995"/>
    <s v="N"/>
    <m/>
    <s v="N"/>
    <m/>
    <m/>
    <m/>
    <x v="0"/>
  </r>
  <r>
    <x v="0"/>
    <x v="0"/>
    <s v="21Apr23-RST-N"/>
    <d v="2023-04-21T00:00:00"/>
    <n v="111"/>
    <s v="coho"/>
    <s v="fry"/>
    <n v="39"/>
    <m/>
    <n v="0.43"/>
    <s v="N"/>
    <m/>
    <s v="N"/>
    <m/>
    <m/>
    <m/>
    <x v="0"/>
  </r>
  <r>
    <x v="0"/>
    <x v="0"/>
    <s v="21Apr23-RST-N"/>
    <d v="2023-04-21T00:00:00"/>
    <n v="111"/>
    <s v="coho"/>
    <s v="fry"/>
    <n v="37"/>
    <m/>
    <n v="0.49"/>
    <s v="N"/>
    <m/>
    <s v="N"/>
    <m/>
    <m/>
    <m/>
    <x v="0"/>
  </r>
  <r>
    <x v="0"/>
    <x v="0"/>
    <s v="21Apr23-RST-N"/>
    <d v="2023-04-21T00:00:00"/>
    <n v="111"/>
    <s v="coho"/>
    <s v="fry"/>
    <n v="38"/>
    <m/>
    <n v="0.49"/>
    <s v="N"/>
    <m/>
    <s v="N"/>
    <m/>
    <m/>
    <m/>
    <x v="0"/>
  </r>
  <r>
    <x v="0"/>
    <x v="0"/>
    <s v="21Apr23-RST-N"/>
    <d v="2023-04-21T00:00:00"/>
    <n v="111"/>
    <s v="coho"/>
    <s v="fry"/>
    <n v="39"/>
    <m/>
    <n v="0.51"/>
    <s v="N"/>
    <m/>
    <s v="N"/>
    <m/>
    <m/>
    <m/>
    <x v="0"/>
  </r>
  <r>
    <x v="0"/>
    <x v="0"/>
    <s v="21Apr23-RST-N"/>
    <d v="2023-04-21T00:00:00"/>
    <n v="111"/>
    <s v="coho"/>
    <s v="fry"/>
    <n v="36"/>
    <m/>
    <n v="0.44"/>
    <s v="N"/>
    <m/>
    <s v="N"/>
    <m/>
    <m/>
    <m/>
    <x v="0"/>
  </r>
  <r>
    <x v="0"/>
    <x v="0"/>
    <s v="21Apr23-RST-N"/>
    <d v="2023-04-21T00:00:00"/>
    <n v="111"/>
    <s v="coho"/>
    <s v="fry"/>
    <n v="35"/>
    <m/>
    <n v="0.46"/>
    <s v="N"/>
    <m/>
    <s v="N"/>
    <m/>
    <m/>
    <m/>
    <x v="0"/>
  </r>
  <r>
    <x v="0"/>
    <x v="0"/>
    <s v="21Apr23-RST-N"/>
    <d v="2023-04-21T00:00:00"/>
    <n v="111"/>
    <s v="coho"/>
    <s v="fry"/>
    <n v="35"/>
    <m/>
    <n v="0.43"/>
    <s v="N"/>
    <m/>
    <s v="N"/>
    <m/>
    <m/>
    <m/>
    <x v="0"/>
  </r>
  <r>
    <x v="0"/>
    <x v="0"/>
    <s v="21Apr23-RST-N"/>
    <d v="2023-04-21T00:00:00"/>
    <n v="111"/>
    <s v="coho"/>
    <s v="fry"/>
    <n v="36"/>
    <m/>
    <n v="0.43"/>
    <s v="N"/>
    <m/>
    <s v="N"/>
    <m/>
    <m/>
    <m/>
    <x v="0"/>
  </r>
  <r>
    <x v="0"/>
    <x v="0"/>
    <s v="21Apr23-RST-N"/>
    <d v="2023-04-21T00:00:00"/>
    <n v="111"/>
    <s v="coho"/>
    <s v="fry"/>
    <n v="36"/>
    <m/>
    <n v="0.41"/>
    <s v="N"/>
    <m/>
    <s v="N"/>
    <m/>
    <m/>
    <m/>
    <x v="0"/>
  </r>
  <r>
    <x v="0"/>
    <x v="0"/>
    <s v="21Apr23-RST-N"/>
    <d v="2023-04-21T00:00:00"/>
    <n v="111"/>
    <s v="coho"/>
    <s v="fry"/>
    <n v="37"/>
    <m/>
    <n v="0.45"/>
    <s v="N"/>
    <m/>
    <s v="N"/>
    <m/>
    <m/>
    <m/>
    <x v="0"/>
  </r>
  <r>
    <x v="0"/>
    <x v="0"/>
    <s v="21Apr23-RST-N"/>
    <d v="2023-04-21T00:00:00"/>
    <n v="111"/>
    <s v="coho"/>
    <s v="fry"/>
    <n v="38"/>
    <m/>
    <n v="0.45"/>
    <s v="N"/>
    <m/>
    <s v="N"/>
    <m/>
    <m/>
    <m/>
    <x v="0"/>
  </r>
  <r>
    <x v="0"/>
    <x v="0"/>
    <s v="21Apr23-RST-N"/>
    <d v="2023-04-21T00:00:00"/>
    <n v="111"/>
    <s v="coho"/>
    <s v="fry"/>
    <n v="38"/>
    <m/>
    <n v="0.43"/>
    <s v="N"/>
    <m/>
    <s v="N"/>
    <m/>
    <m/>
    <m/>
    <x v="0"/>
  </r>
  <r>
    <x v="0"/>
    <x v="0"/>
    <s v="21Apr23-RST-N"/>
    <d v="2023-04-21T00:00:00"/>
    <n v="111"/>
    <s v="coho"/>
    <s v="fry"/>
    <n v="35"/>
    <m/>
    <n v="0.38"/>
    <s v="N"/>
    <m/>
    <s v="N"/>
    <m/>
    <m/>
    <m/>
    <x v="0"/>
  </r>
  <r>
    <x v="0"/>
    <x v="0"/>
    <s v="21Apr23-RST-N"/>
    <d v="2023-04-21T00:00:00"/>
    <n v="111"/>
    <s v="coho"/>
    <s v="fry"/>
    <n v="36"/>
    <m/>
    <n v="0.48"/>
    <s v="N"/>
    <m/>
    <s v="N"/>
    <m/>
    <m/>
    <m/>
    <x v="0"/>
  </r>
  <r>
    <x v="0"/>
    <x v="0"/>
    <s v="21Apr23-RST-N"/>
    <d v="2023-04-21T00:00:00"/>
    <n v="111"/>
    <s v="coho"/>
    <s v="fry"/>
    <n v="39"/>
    <m/>
    <n v="0.53"/>
    <s v="N"/>
    <m/>
    <s v="N"/>
    <m/>
    <m/>
    <m/>
    <x v="0"/>
  </r>
  <r>
    <x v="0"/>
    <x v="0"/>
    <s v="21Apr23-RST-N"/>
    <d v="2023-04-21T00:00:00"/>
    <n v="111"/>
    <s v="chum"/>
    <s v="fry"/>
    <n v="38"/>
    <m/>
    <n v="0.38"/>
    <s v="N"/>
    <m/>
    <s v="N"/>
    <m/>
    <m/>
    <m/>
    <x v="0"/>
  </r>
  <r>
    <x v="0"/>
    <x v="0"/>
    <s v="21Apr23-RST-N"/>
    <d v="2023-04-21T00:00:00"/>
    <n v="111"/>
    <s v="rainbow"/>
    <s v="parr"/>
    <n v="45"/>
    <m/>
    <n v="1.05"/>
    <s v="N"/>
    <m/>
    <s v="N"/>
    <m/>
    <m/>
    <m/>
    <x v="0"/>
  </r>
  <r>
    <x v="0"/>
    <x v="0"/>
    <s v="21Apr23-RST-N"/>
    <d v="2023-04-21T00:00:00"/>
    <n v="111"/>
    <s v="coho"/>
    <s v="fry"/>
    <n v="34"/>
    <m/>
    <n v="0.34"/>
    <s v="N"/>
    <m/>
    <s v="N"/>
    <m/>
    <m/>
    <m/>
    <x v="0"/>
  </r>
  <r>
    <x v="0"/>
    <x v="0"/>
    <s v="21Apr23-RST-N"/>
    <d v="2023-04-21T00:00:00"/>
    <n v="111"/>
    <s v="coho"/>
    <s v="fry"/>
    <n v="35"/>
    <m/>
    <n v="0.39"/>
    <s v="N"/>
    <m/>
    <s v="N"/>
    <m/>
    <m/>
    <m/>
    <x v="0"/>
  </r>
  <r>
    <x v="0"/>
    <x v="0"/>
    <s v="21Apr23-RST-N"/>
    <d v="2023-04-21T00:00:00"/>
    <n v="111"/>
    <s v="coho"/>
    <s v="fry"/>
    <n v="38"/>
    <m/>
    <n v="0.56000000000000005"/>
    <s v="N"/>
    <m/>
    <s v="N"/>
    <m/>
    <m/>
    <m/>
    <x v="0"/>
  </r>
  <r>
    <x v="0"/>
    <x v="0"/>
    <s v="21Apr23-RST-N"/>
    <d v="2023-04-21T00:00:00"/>
    <n v="111"/>
    <s v="coho"/>
    <s v="fry"/>
    <n v="35"/>
    <m/>
    <n v="0.36"/>
    <s v="N"/>
    <m/>
    <s v="N"/>
    <m/>
    <m/>
    <m/>
    <x v="0"/>
  </r>
  <r>
    <x v="0"/>
    <x v="0"/>
    <s v="21Apr23-RST-N"/>
    <d v="2023-04-21T00:00:00"/>
    <n v="111"/>
    <s v="coho"/>
    <s v="fry"/>
    <n v="36"/>
    <m/>
    <n v="0.41"/>
    <s v="N"/>
    <m/>
    <s v="N"/>
    <m/>
    <m/>
    <m/>
    <x v="0"/>
  </r>
  <r>
    <x v="0"/>
    <x v="0"/>
    <s v="21Apr23-RST-N"/>
    <d v="2023-04-21T00:00:00"/>
    <n v="111"/>
    <s v="coho"/>
    <s v="fry"/>
    <n v="37"/>
    <m/>
    <n v="0.42"/>
    <s v="N"/>
    <m/>
    <s v="N"/>
    <m/>
    <m/>
    <m/>
    <x v="0"/>
  </r>
  <r>
    <x v="0"/>
    <x v="0"/>
    <s v="21Apr23-RST-N"/>
    <d v="2023-04-21T00:00:00"/>
    <n v="111"/>
    <s v="coho"/>
    <s v="fry"/>
    <n v="37"/>
    <m/>
    <n v="0.4"/>
    <s v="N"/>
    <m/>
    <s v="N"/>
    <m/>
    <m/>
    <m/>
    <x v="0"/>
  </r>
  <r>
    <x v="0"/>
    <x v="0"/>
    <s v="21Apr23-RST-N"/>
    <d v="2023-04-21T00:00:00"/>
    <n v="111"/>
    <s v="coho"/>
    <s v="fry"/>
    <n v="36"/>
    <m/>
    <n v="0.5"/>
    <s v="N"/>
    <m/>
    <s v="N"/>
    <m/>
    <m/>
    <m/>
    <x v="0"/>
  </r>
  <r>
    <x v="0"/>
    <x v="0"/>
    <s v="21Apr23-RST-N"/>
    <d v="2023-04-21T00:00:00"/>
    <n v="111"/>
    <s v="coho"/>
    <s v="fry"/>
    <n v="35"/>
    <m/>
    <n v="0.46"/>
    <s v="N"/>
    <m/>
    <s v="N"/>
    <m/>
    <m/>
    <m/>
    <x v="0"/>
  </r>
  <r>
    <x v="0"/>
    <x v="0"/>
    <s v="21Apr23-RST-N"/>
    <d v="2023-04-21T00:00:00"/>
    <n v="111"/>
    <s v="coho"/>
    <s v="fry"/>
    <n v="38"/>
    <m/>
    <n v="0.56000000000000005"/>
    <s v="N"/>
    <m/>
    <s v="N"/>
    <m/>
    <m/>
    <m/>
    <x v="0"/>
  </r>
  <r>
    <x v="0"/>
    <x v="0"/>
    <s v="21Apr23-RST-N"/>
    <d v="2023-04-21T00:00:00"/>
    <n v="111"/>
    <s v="coho"/>
    <s v="fry"/>
    <n v="36"/>
    <m/>
    <n v="0.43"/>
    <s v="N"/>
    <m/>
    <s v="N"/>
    <m/>
    <m/>
    <m/>
    <x v="0"/>
  </r>
  <r>
    <x v="0"/>
    <x v="0"/>
    <s v="21Apr23-RST-N"/>
    <d v="2023-04-21T00:00:00"/>
    <n v="111"/>
    <s v="coho"/>
    <s v="fry"/>
    <n v="35"/>
    <m/>
    <n v="0.42"/>
    <s v="N"/>
    <m/>
    <s v="N"/>
    <m/>
    <m/>
    <m/>
    <x v="0"/>
  </r>
  <r>
    <x v="0"/>
    <x v="0"/>
    <s v="21Apr23-RST-N"/>
    <d v="2023-04-21T00:00:00"/>
    <n v="111"/>
    <s v="coho"/>
    <s v="fry"/>
    <n v="40"/>
    <m/>
    <n v="0.6"/>
    <s v="N"/>
    <m/>
    <s v="N"/>
    <m/>
    <m/>
    <m/>
    <x v="0"/>
  </r>
  <r>
    <x v="0"/>
    <x v="0"/>
    <s v="21Apr23-RST-N"/>
    <d v="2023-04-21T00:00:00"/>
    <n v="111"/>
    <s v="coho"/>
    <s v="fry"/>
    <n v="36"/>
    <m/>
    <n v="0.51"/>
    <s v="N"/>
    <m/>
    <s v="N"/>
    <m/>
    <m/>
    <m/>
    <x v="0"/>
  </r>
  <r>
    <x v="0"/>
    <x v="0"/>
    <s v="21Apr23-RST-N"/>
    <d v="2023-04-21T00:00:00"/>
    <n v="111"/>
    <s v="coho"/>
    <s v="fry"/>
    <n v="39"/>
    <m/>
    <n v="0.55000000000000004"/>
    <s v="N"/>
    <m/>
    <s v="N"/>
    <m/>
    <m/>
    <m/>
    <x v="0"/>
  </r>
  <r>
    <x v="0"/>
    <x v="0"/>
    <s v="21Apr23-RST-N"/>
    <d v="2023-04-21T00:00:00"/>
    <n v="111"/>
    <s v="coho"/>
    <s v="smolt"/>
    <n v="63"/>
    <m/>
    <n v="2.71"/>
    <s v="N"/>
    <m/>
    <s v="N"/>
    <m/>
    <m/>
    <m/>
    <x v="0"/>
  </r>
  <r>
    <x v="0"/>
    <x v="0"/>
    <s v="21Apr23-RST-N"/>
    <d v="2023-04-21T00:00:00"/>
    <n v="111"/>
    <s v="coho"/>
    <s v="smolt"/>
    <n v="77"/>
    <m/>
    <n v="6.2"/>
    <s v="N"/>
    <m/>
    <s v="N"/>
    <m/>
    <m/>
    <m/>
    <x v="0"/>
  </r>
  <r>
    <x v="0"/>
    <x v="0"/>
    <s v="21Apr23-RST-N"/>
    <d v="2023-04-21T00:00:00"/>
    <n v="111"/>
    <s v="coho"/>
    <s v="fry"/>
    <n v="36"/>
    <m/>
    <n v="0.36"/>
    <s v="N"/>
    <m/>
    <s v="N"/>
    <m/>
    <m/>
    <m/>
    <x v="0"/>
  </r>
  <r>
    <x v="0"/>
    <x v="0"/>
    <s v="21Apr23-RST-N"/>
    <d v="2023-04-21T00:00:00"/>
    <n v="111"/>
    <s v="coho"/>
    <s v="fry"/>
    <n v="35"/>
    <m/>
    <n v="0.51"/>
    <s v="N"/>
    <m/>
    <s v="N"/>
    <m/>
    <m/>
    <m/>
    <x v="0"/>
  </r>
  <r>
    <x v="0"/>
    <x v="0"/>
    <s v="21Apr23-RST-N"/>
    <d v="2023-04-21T00:00:00"/>
    <n v="111"/>
    <s v="coho"/>
    <s v="fry"/>
    <n v="41"/>
    <m/>
    <n v="0.62"/>
    <s v="N"/>
    <m/>
    <s v="N"/>
    <m/>
    <m/>
    <m/>
    <x v="0"/>
  </r>
  <r>
    <x v="0"/>
    <x v="0"/>
    <s v="21Apr23-RST-N"/>
    <d v="2023-04-21T00:00:00"/>
    <n v="111"/>
    <s v="coho"/>
    <s v="fry"/>
    <n v="38"/>
    <m/>
    <n v="0.48"/>
    <s v="N"/>
    <m/>
    <s v="N"/>
    <m/>
    <m/>
    <m/>
    <x v="0"/>
  </r>
  <r>
    <x v="0"/>
    <x v="0"/>
    <s v="21Apr23-RST-N"/>
    <d v="2023-04-21T00:00:00"/>
    <n v="111"/>
    <s v="coho"/>
    <s v="fry"/>
    <n v="39"/>
    <m/>
    <n v="0.56000000000000005"/>
    <s v="N"/>
    <m/>
    <s v="N"/>
    <m/>
    <m/>
    <m/>
    <x v="0"/>
  </r>
  <r>
    <x v="0"/>
    <x v="0"/>
    <s v="21Apr23-RST-N"/>
    <d v="2023-04-21T00:00:00"/>
    <n v="111"/>
    <s v="coho"/>
    <s v="fry"/>
    <n v="34"/>
    <m/>
    <n v="0.3"/>
    <s v="N"/>
    <m/>
    <s v="N"/>
    <m/>
    <m/>
    <m/>
    <x v="0"/>
  </r>
  <r>
    <x v="0"/>
    <x v="0"/>
    <s v="21Apr23-RST-N"/>
    <d v="2023-04-21T00:00:00"/>
    <n v="111"/>
    <s v="coho"/>
    <s v="fry"/>
    <n v="35"/>
    <m/>
    <n v="0.38"/>
    <s v="N"/>
    <m/>
    <s v="N"/>
    <m/>
    <m/>
    <m/>
    <x v="0"/>
  </r>
  <r>
    <x v="0"/>
    <x v="0"/>
    <s v="21Apr23-RST-N"/>
    <d v="2023-04-21T00:00:00"/>
    <n v="111"/>
    <s v="coho"/>
    <s v="fry"/>
    <n v="39"/>
    <m/>
    <n v="0.6"/>
    <s v="N"/>
    <m/>
    <s v="N"/>
    <m/>
    <m/>
    <m/>
    <x v="0"/>
  </r>
  <r>
    <x v="0"/>
    <x v="0"/>
    <s v="21Apr23-RST-N"/>
    <d v="2023-04-21T00:00:00"/>
    <n v="111"/>
    <s v="coho"/>
    <s v="fry"/>
    <n v="39"/>
    <m/>
    <n v="0.66"/>
    <s v="N"/>
    <m/>
    <s v="N"/>
    <m/>
    <m/>
    <m/>
    <x v="0"/>
  </r>
  <r>
    <x v="0"/>
    <x v="0"/>
    <s v="21Apr23-RST-N"/>
    <d v="2023-04-21T00:00:00"/>
    <n v="111"/>
    <s v="coho"/>
    <s v="fry"/>
    <n v="37"/>
    <m/>
    <n v="0.49"/>
    <s v="N"/>
    <m/>
    <s v="N"/>
    <m/>
    <m/>
    <m/>
    <x v="0"/>
  </r>
  <r>
    <x v="0"/>
    <x v="0"/>
    <s v="21Apr23-RST-N"/>
    <d v="2023-04-21T00:00:00"/>
    <n v="111"/>
    <s v="coho"/>
    <s v="fry"/>
    <n v="37"/>
    <m/>
    <n v="0.43"/>
    <s v="N"/>
    <m/>
    <s v="N"/>
    <m/>
    <m/>
    <m/>
    <x v="0"/>
  </r>
  <r>
    <x v="0"/>
    <x v="0"/>
    <s v="21Apr23-RST-N"/>
    <d v="2023-04-21T00:00:00"/>
    <n v="111"/>
    <s v="coho"/>
    <s v="fry"/>
    <n v="38"/>
    <m/>
    <n v="0.47"/>
    <s v="N"/>
    <m/>
    <s v="N"/>
    <m/>
    <m/>
    <m/>
    <x v="0"/>
  </r>
  <r>
    <x v="0"/>
    <x v="0"/>
    <s v="21Apr23-RST-N"/>
    <d v="2023-04-21T00:00:00"/>
    <n v="111"/>
    <s v="coho"/>
    <s v="fry"/>
    <n v="39"/>
    <m/>
    <n v="0.55000000000000004"/>
    <s v="N"/>
    <m/>
    <s v="N"/>
    <m/>
    <m/>
    <m/>
    <x v="0"/>
  </r>
  <r>
    <x v="0"/>
    <x v="0"/>
    <s v="21Apr23-RST-N"/>
    <d v="2023-04-21T00:00:00"/>
    <n v="111"/>
    <s v="coho"/>
    <s v="fry"/>
    <n v="40"/>
    <m/>
    <n v="0.6"/>
    <s v="N"/>
    <m/>
    <s v="N"/>
    <m/>
    <m/>
    <m/>
    <x v="0"/>
  </r>
  <r>
    <x v="0"/>
    <x v="0"/>
    <s v="21Apr23-RST-N"/>
    <d v="2023-04-21T00:00:00"/>
    <n v="111"/>
    <s v="coho"/>
    <s v="fry"/>
    <n v="38"/>
    <m/>
    <n v="0.53"/>
    <s v="N"/>
    <m/>
    <s v="N"/>
    <m/>
    <m/>
    <m/>
    <x v="0"/>
  </r>
  <r>
    <x v="0"/>
    <x v="0"/>
    <s v="21Apr23-RST-N"/>
    <d v="2023-04-21T00:00:00"/>
    <n v="111"/>
    <s v="coho"/>
    <s v="alevin"/>
    <n v="33"/>
    <m/>
    <n v="0.43"/>
    <s v="N"/>
    <m/>
    <s v="N"/>
    <m/>
    <m/>
    <m/>
    <x v="0"/>
  </r>
  <r>
    <x v="0"/>
    <x v="0"/>
    <s v="21Apr23-RST-N"/>
    <d v="2023-04-21T00:00:00"/>
    <n v="111"/>
    <s v="coho"/>
    <s v="alevin"/>
    <n v="32"/>
    <m/>
    <n v="0.37"/>
    <s v="N"/>
    <m/>
    <s v="N"/>
    <m/>
    <m/>
    <m/>
    <x v="0"/>
  </r>
  <r>
    <x v="0"/>
    <x v="0"/>
    <s v="21Apr23-RST-N"/>
    <d v="2023-04-21T00:00:00"/>
    <n v="111"/>
    <s v="coho"/>
    <s v="alevin"/>
    <n v="34"/>
    <m/>
    <n v="0.62"/>
    <s v="N"/>
    <m/>
    <s v="N"/>
    <m/>
    <m/>
    <m/>
    <x v="0"/>
  </r>
  <r>
    <x v="0"/>
    <x v="0"/>
    <s v="21Apr23-RST-N"/>
    <d v="2023-04-21T00:00:00"/>
    <n v="111"/>
    <s v="coho"/>
    <s v="alevin"/>
    <n v="32"/>
    <m/>
    <n v="0.31"/>
    <s v="N"/>
    <m/>
    <s v="N"/>
    <m/>
    <m/>
    <m/>
    <x v="0"/>
  </r>
  <r>
    <x v="0"/>
    <x v="0"/>
    <s v="21Apr23-RST-N"/>
    <d v="2023-04-21T00:00:00"/>
    <n v="111"/>
    <s v="coho"/>
    <s v="alevin"/>
    <n v="34"/>
    <m/>
    <n v="0.76"/>
    <s v="N"/>
    <m/>
    <s v="N"/>
    <m/>
    <m/>
    <m/>
    <x v="0"/>
  </r>
  <r>
    <x v="0"/>
    <x v="0"/>
    <s v="21Apr23-RST-N"/>
    <d v="2023-04-21T00:00:00"/>
    <n v="111"/>
    <s v="coho"/>
    <s v="alevin"/>
    <n v="33"/>
    <m/>
    <n v="0.38"/>
    <s v="N"/>
    <m/>
    <s v="N"/>
    <m/>
    <m/>
    <m/>
    <x v="0"/>
  </r>
  <r>
    <x v="0"/>
    <x v="0"/>
    <s v="21Apr23-RST-N"/>
    <d v="2023-04-21T00:00:00"/>
    <n v="111"/>
    <s v="coho"/>
    <s v="alevin"/>
    <n v="34"/>
    <m/>
    <n v="0.44"/>
    <s v="N"/>
    <m/>
    <s v="N"/>
    <m/>
    <m/>
    <m/>
    <x v="0"/>
  </r>
  <r>
    <x v="0"/>
    <x v="0"/>
    <s v="21Apr23-RST-N"/>
    <d v="2023-04-21T00:00:00"/>
    <n v="111"/>
    <s v="coho"/>
    <s v="fry"/>
    <n v="34"/>
    <m/>
    <n v="0.34"/>
    <s v="N"/>
    <m/>
    <s v="N"/>
    <m/>
    <m/>
    <m/>
    <x v="0"/>
  </r>
  <r>
    <x v="0"/>
    <x v="0"/>
    <s v="21Apr23-RST-N"/>
    <d v="2023-04-21T00:00:00"/>
    <n v="111"/>
    <s v="coho"/>
    <s v="fry"/>
    <n v="36"/>
    <m/>
    <n v="0.38"/>
    <s v="N"/>
    <m/>
    <s v="N"/>
    <m/>
    <m/>
    <m/>
    <x v="0"/>
  </r>
  <r>
    <x v="0"/>
    <x v="0"/>
    <s v="21Apr23-RST-N"/>
    <d v="2023-04-21T00:00:00"/>
    <n v="111"/>
    <s v="coho"/>
    <s v="fry"/>
    <n v="36"/>
    <m/>
    <n v="0.53"/>
    <s v="N"/>
    <m/>
    <s v="N"/>
    <m/>
    <m/>
    <m/>
    <x v="0"/>
  </r>
  <r>
    <x v="0"/>
    <x v="0"/>
    <s v="21Apr23-RST-N"/>
    <d v="2023-04-21T00:00:00"/>
    <n v="111"/>
    <s v="coho"/>
    <s v="fry"/>
    <n v="34"/>
    <m/>
    <n v="0.32"/>
    <s v="N"/>
    <m/>
    <s v="N"/>
    <m/>
    <m/>
    <m/>
    <x v="0"/>
  </r>
  <r>
    <x v="0"/>
    <x v="0"/>
    <s v="21Apr23-RST-N"/>
    <d v="2023-04-21T00:00:00"/>
    <n v="111"/>
    <s v="coho"/>
    <s v="fry"/>
    <n v="38"/>
    <m/>
    <n v="0.47"/>
    <s v="N"/>
    <m/>
    <s v="N"/>
    <m/>
    <m/>
    <m/>
    <x v="0"/>
  </r>
  <r>
    <x v="0"/>
    <x v="0"/>
    <s v="21Apr23-RST-N"/>
    <d v="2023-04-21T00:00:00"/>
    <n v="111"/>
    <s v="coho"/>
    <s v="fry"/>
    <n v="38"/>
    <m/>
    <n v="0.48"/>
    <s v="N"/>
    <m/>
    <s v="N"/>
    <m/>
    <m/>
    <m/>
    <x v="0"/>
  </r>
  <r>
    <x v="0"/>
    <x v="0"/>
    <s v="21Apr23-RST-N"/>
    <d v="2023-04-21T00:00:00"/>
    <n v="111"/>
    <s v="coho"/>
    <s v="fry"/>
    <n v="36"/>
    <m/>
    <n v="0.4"/>
    <s v="N"/>
    <m/>
    <s v="N"/>
    <m/>
    <m/>
    <m/>
    <x v="0"/>
  </r>
  <r>
    <x v="0"/>
    <x v="0"/>
    <s v="21Apr23-RST-N"/>
    <d v="2023-04-21T00:00:00"/>
    <n v="111"/>
    <s v="coho"/>
    <s v="fry"/>
    <n v="42"/>
    <m/>
    <n v="0.54"/>
    <s v="N"/>
    <m/>
    <s v="N"/>
    <m/>
    <m/>
    <m/>
    <x v="0"/>
  </r>
  <r>
    <x v="0"/>
    <x v="0"/>
    <s v="21Apr23-RST-N"/>
    <d v="2023-04-21T00:00:00"/>
    <n v="111"/>
    <s v="coho"/>
    <s v="fry"/>
    <n v="37"/>
    <m/>
    <n v="0.44"/>
    <s v="N"/>
    <m/>
    <s v="N"/>
    <m/>
    <m/>
    <m/>
    <x v="0"/>
  </r>
  <r>
    <x v="0"/>
    <x v="0"/>
    <s v="21Apr23-RST-N"/>
    <d v="2023-04-21T00:00:00"/>
    <n v="111"/>
    <s v="coho"/>
    <s v="fry"/>
    <n v="37"/>
    <m/>
    <n v="0.46"/>
    <s v="N"/>
    <m/>
    <s v="N"/>
    <m/>
    <m/>
    <m/>
    <x v="0"/>
  </r>
  <r>
    <x v="0"/>
    <x v="0"/>
    <s v="21Apr23-RST-N"/>
    <d v="2023-04-21T00:00:00"/>
    <n v="111"/>
    <s v="coho"/>
    <s v="fry"/>
    <n v="38"/>
    <m/>
    <n v="0.47"/>
    <s v="N"/>
    <m/>
    <s v="N"/>
    <m/>
    <m/>
    <m/>
    <x v="0"/>
  </r>
  <r>
    <x v="0"/>
    <x v="0"/>
    <s v="21Apr23-RST-N"/>
    <d v="2023-04-21T00:00:00"/>
    <n v="111"/>
    <s v="coho"/>
    <s v="fry"/>
    <n v="40"/>
    <m/>
    <n v="0.56000000000000005"/>
    <s v="N"/>
    <m/>
    <s v="N"/>
    <m/>
    <m/>
    <m/>
    <x v="0"/>
  </r>
  <r>
    <x v="0"/>
    <x v="0"/>
    <s v="21Apr23-RST-N"/>
    <d v="2023-04-21T00:00:00"/>
    <n v="111"/>
    <s v="coho"/>
    <s v="fry"/>
    <n v="38"/>
    <m/>
    <n v="0.75"/>
    <s v="N"/>
    <m/>
    <s v="N"/>
    <m/>
    <m/>
    <m/>
    <x v="0"/>
  </r>
  <r>
    <x v="0"/>
    <x v="0"/>
    <s v="21Apr23-RST-N"/>
    <d v="2023-04-21T00:00:00"/>
    <n v="111"/>
    <s v="coho"/>
    <s v="fry"/>
    <n v="42"/>
    <m/>
    <n v="0.7"/>
    <s v="N"/>
    <m/>
    <s v="N"/>
    <m/>
    <m/>
    <m/>
    <x v="0"/>
  </r>
  <r>
    <x v="0"/>
    <x v="0"/>
    <s v="21Apr23-RST-N"/>
    <d v="2023-04-21T00:00:00"/>
    <n v="111"/>
    <s v="coho"/>
    <s v="fry"/>
    <n v="36"/>
    <m/>
    <n v="0.55000000000000004"/>
    <s v="N"/>
    <m/>
    <s v="N"/>
    <m/>
    <m/>
    <m/>
    <x v="0"/>
  </r>
  <r>
    <x v="0"/>
    <x v="0"/>
    <s v="27Apr23-RST-N"/>
    <d v="2023-04-27T00:00:00"/>
    <n v="117"/>
    <s v="coho"/>
    <s v="fry"/>
    <n v="49"/>
    <m/>
    <n v="0.68"/>
    <s v="N"/>
    <m/>
    <s v="N"/>
    <m/>
    <m/>
    <m/>
    <x v="0"/>
  </r>
  <r>
    <x v="0"/>
    <x v="0"/>
    <s v="27Apr23-RST-N"/>
    <d v="2023-04-27T00:00:00"/>
    <n v="117"/>
    <s v="coho"/>
    <s v="fry"/>
    <n v="36"/>
    <m/>
    <n v="0.41"/>
    <s v="N"/>
    <m/>
    <s v="N"/>
    <m/>
    <m/>
    <m/>
    <x v="0"/>
  </r>
  <r>
    <x v="0"/>
    <x v="0"/>
    <s v="27Apr23-RST-N"/>
    <d v="2023-04-27T00:00:00"/>
    <n v="117"/>
    <s v="coho"/>
    <s v="fry"/>
    <n v="35"/>
    <m/>
    <n v="0.42"/>
    <s v="N"/>
    <m/>
    <s v="N"/>
    <m/>
    <m/>
    <m/>
    <x v="0"/>
  </r>
  <r>
    <x v="0"/>
    <x v="0"/>
    <s v="27Apr23-RST-N"/>
    <d v="2023-04-27T00:00:00"/>
    <n v="117"/>
    <s v="coho"/>
    <s v="fry"/>
    <n v="33"/>
    <m/>
    <n v="0.35"/>
    <s v="N"/>
    <m/>
    <s v="N"/>
    <m/>
    <m/>
    <m/>
    <x v="0"/>
  </r>
  <r>
    <x v="0"/>
    <x v="0"/>
    <s v="27Apr23-RST-N"/>
    <d v="2023-04-27T00:00:00"/>
    <n v="117"/>
    <s v="coho"/>
    <s v="fry"/>
    <n v="41"/>
    <m/>
    <n v="0.56000000000000005"/>
    <s v="N"/>
    <m/>
    <s v="N"/>
    <m/>
    <m/>
    <m/>
    <x v="0"/>
  </r>
  <r>
    <x v="0"/>
    <x v="0"/>
    <s v="27Apr23-RST-N"/>
    <d v="2023-04-27T00:00:00"/>
    <n v="117"/>
    <s v="coho"/>
    <s v="fry"/>
    <n v="42"/>
    <m/>
    <n v="0.56000000000000005"/>
    <s v="N"/>
    <m/>
    <s v="N"/>
    <m/>
    <m/>
    <m/>
    <x v="0"/>
  </r>
  <r>
    <x v="0"/>
    <x v="0"/>
    <s v="27Apr23-RST-N"/>
    <d v="2023-04-27T00:00:00"/>
    <n v="117"/>
    <s v="coho"/>
    <s v="fry"/>
    <n v="36"/>
    <m/>
    <n v="0.41"/>
    <s v="N"/>
    <m/>
    <s v="N"/>
    <m/>
    <m/>
    <m/>
    <x v="0"/>
  </r>
  <r>
    <x v="0"/>
    <x v="0"/>
    <s v="27Apr23-RST-N"/>
    <d v="2023-04-27T00:00:00"/>
    <n v="117"/>
    <s v="coho"/>
    <s v="fry"/>
    <n v="37"/>
    <m/>
    <n v="0.38"/>
    <s v="N"/>
    <m/>
    <s v="N"/>
    <m/>
    <m/>
    <m/>
    <x v="0"/>
  </r>
  <r>
    <x v="0"/>
    <x v="0"/>
    <s v="27Apr23-RST-N"/>
    <d v="2023-04-27T00:00:00"/>
    <n v="117"/>
    <s v="coho"/>
    <s v="fry"/>
    <n v="37"/>
    <m/>
    <n v="0.43"/>
    <s v="N"/>
    <m/>
    <s v="N"/>
    <m/>
    <m/>
    <m/>
    <x v="0"/>
  </r>
  <r>
    <x v="0"/>
    <x v="0"/>
    <s v="27Apr23-RST-N"/>
    <d v="2023-04-27T00:00:00"/>
    <n v="117"/>
    <s v="coho"/>
    <s v="fry"/>
    <n v="35"/>
    <m/>
    <n v="0.44"/>
    <s v="N"/>
    <m/>
    <s v="N"/>
    <m/>
    <m/>
    <m/>
    <x v="0"/>
  </r>
  <r>
    <x v="0"/>
    <x v="0"/>
    <s v="27Apr23-RST-N"/>
    <d v="2023-04-27T00:00:00"/>
    <n v="117"/>
    <s v="coho"/>
    <s v="fry"/>
    <n v="39"/>
    <m/>
    <n v="0.51"/>
    <s v="N"/>
    <m/>
    <s v="N"/>
    <m/>
    <m/>
    <m/>
    <x v="0"/>
  </r>
  <r>
    <x v="0"/>
    <x v="0"/>
    <s v="27Apr23-RST-N"/>
    <d v="2023-04-27T00:00:00"/>
    <n v="117"/>
    <s v="coho"/>
    <s v="fry"/>
    <n v="37"/>
    <m/>
    <n v="0.45"/>
    <s v="N"/>
    <m/>
    <s v="N"/>
    <m/>
    <m/>
    <m/>
    <x v="0"/>
  </r>
  <r>
    <x v="0"/>
    <x v="0"/>
    <s v="27Apr23-RST-N"/>
    <d v="2023-04-27T00:00:00"/>
    <n v="117"/>
    <s v="coho"/>
    <s v="fry"/>
    <n v="37"/>
    <m/>
    <n v="0.44"/>
    <s v="N"/>
    <m/>
    <s v="N"/>
    <m/>
    <m/>
    <m/>
    <x v="0"/>
  </r>
  <r>
    <x v="0"/>
    <x v="0"/>
    <s v="27Apr23-RST-N"/>
    <d v="2023-04-27T00:00:00"/>
    <n v="117"/>
    <s v="coho"/>
    <s v="fry"/>
    <n v="35"/>
    <m/>
    <n v="0.42"/>
    <s v="N"/>
    <m/>
    <s v="N"/>
    <m/>
    <m/>
    <m/>
    <x v="0"/>
  </r>
  <r>
    <x v="0"/>
    <x v="0"/>
    <s v="27Apr23-RST-N"/>
    <d v="2023-04-27T00:00:00"/>
    <n v="117"/>
    <s v="coho"/>
    <s v="fry"/>
    <n v="37"/>
    <m/>
    <n v="0.46"/>
    <s v="N"/>
    <m/>
    <s v="N"/>
    <m/>
    <m/>
    <m/>
    <x v="0"/>
  </r>
  <r>
    <x v="0"/>
    <x v="0"/>
    <s v="27Apr23-RST-N"/>
    <d v="2023-04-27T00:00:00"/>
    <n v="117"/>
    <s v="coho"/>
    <s v="smolt"/>
    <n v="87"/>
    <m/>
    <n v="7.34"/>
    <s v="N"/>
    <m/>
    <s v="N"/>
    <m/>
    <m/>
    <m/>
    <x v="0"/>
  </r>
  <r>
    <x v="0"/>
    <x v="0"/>
    <s v="27Apr23-RST-N"/>
    <d v="2023-04-27T00:00:00"/>
    <n v="117"/>
    <s v="coho"/>
    <s v="smolt"/>
    <n v="68"/>
    <m/>
    <n v="3.1"/>
    <s v="N"/>
    <m/>
    <s v="N"/>
    <m/>
    <m/>
    <m/>
    <x v="0"/>
  </r>
  <r>
    <x v="0"/>
    <x v="0"/>
    <s v="27Apr23-RST-N"/>
    <d v="2023-04-27T00:00:00"/>
    <n v="117"/>
    <s v="coho"/>
    <s v="smolt"/>
    <n v="78"/>
    <m/>
    <n v="4.13"/>
    <s v="N"/>
    <m/>
    <s v="N"/>
    <m/>
    <m/>
    <m/>
    <x v="0"/>
  </r>
  <r>
    <x v="0"/>
    <x v="0"/>
    <s v="27Apr23-RST-N"/>
    <d v="2023-04-27T00:00:00"/>
    <n v="117"/>
    <s v="coho"/>
    <s v="smolt"/>
    <n v="65"/>
    <m/>
    <n v="2.61"/>
    <s v="N"/>
    <m/>
    <s v="N"/>
    <m/>
    <m/>
    <m/>
    <x v="0"/>
  </r>
  <r>
    <x v="0"/>
    <x v="0"/>
    <s v="27Apr23-RST-N"/>
    <d v="2023-04-27T00:00:00"/>
    <n v="117"/>
    <s v="coho"/>
    <s v="smolt"/>
    <n v="88"/>
    <m/>
    <n v="7.63"/>
    <s v="N"/>
    <m/>
    <s v="N"/>
    <m/>
    <m/>
    <m/>
    <x v="0"/>
  </r>
  <r>
    <x v="0"/>
    <x v="0"/>
    <s v="27Apr23-RST-N"/>
    <d v="2023-04-27T00:00:00"/>
    <n v="117"/>
    <s v="coho"/>
    <s v="smolt"/>
    <n v="128"/>
    <m/>
    <n v="18.27"/>
    <s v="N"/>
    <m/>
    <s v="N"/>
    <m/>
    <m/>
    <m/>
    <x v="0"/>
  </r>
  <r>
    <x v="0"/>
    <x v="0"/>
    <s v="27Apr23-RST-N"/>
    <d v="2023-04-27T00:00:00"/>
    <n v="117"/>
    <s v="coho"/>
    <s v="smolt"/>
    <n v="64"/>
    <m/>
    <n v="2.73"/>
    <s v="N"/>
    <m/>
    <s v="N"/>
    <m/>
    <m/>
    <m/>
    <x v="0"/>
  </r>
  <r>
    <x v="0"/>
    <x v="0"/>
    <s v="27Apr23-RST-N"/>
    <d v="2023-04-27T00:00:00"/>
    <n v="117"/>
    <s v="coho"/>
    <s v="smolt"/>
    <n v="67"/>
    <m/>
    <n v="1.94"/>
    <s v="N"/>
    <m/>
    <s v="N"/>
    <m/>
    <m/>
    <m/>
    <x v="0"/>
  </r>
  <r>
    <x v="0"/>
    <x v="0"/>
    <s v="27Apr23-RST-N"/>
    <d v="2023-04-27T00:00:00"/>
    <n v="117"/>
    <s v="coho"/>
    <s v="smolt"/>
    <n v="83"/>
    <m/>
    <n v="6.49"/>
    <s v="N"/>
    <m/>
    <s v="N"/>
    <m/>
    <m/>
    <m/>
    <x v="0"/>
  </r>
  <r>
    <x v="0"/>
    <x v="0"/>
    <s v="27Apr23-RST-N"/>
    <d v="2023-04-27T00:00:00"/>
    <n v="117"/>
    <s v="coho"/>
    <s v="smolt"/>
    <n v="73"/>
    <m/>
    <n v="4.46"/>
    <s v="N"/>
    <m/>
    <s v="N"/>
    <m/>
    <m/>
    <m/>
    <x v="0"/>
  </r>
  <r>
    <x v="0"/>
    <x v="0"/>
    <s v="27Apr23-RST-N"/>
    <d v="2023-04-27T00:00:00"/>
    <n v="117"/>
    <s v="coho"/>
    <s v="smolt"/>
    <n v="67"/>
    <m/>
    <n v="2.99"/>
    <s v="N"/>
    <m/>
    <s v="N"/>
    <m/>
    <m/>
    <m/>
    <x v="0"/>
  </r>
  <r>
    <x v="0"/>
    <x v="0"/>
    <s v="27Apr23-RST-N"/>
    <d v="2023-04-27T00:00:00"/>
    <n v="117"/>
    <s v="coho"/>
    <s v="smolt"/>
    <n v="71"/>
    <m/>
    <n v="3.81"/>
    <s v="N"/>
    <m/>
    <s v="N"/>
    <m/>
    <m/>
    <m/>
    <x v="0"/>
  </r>
  <r>
    <x v="0"/>
    <x v="0"/>
    <s v="27Apr23-RST-N"/>
    <d v="2023-04-27T00:00:00"/>
    <n v="117"/>
    <s v="coho"/>
    <s v="smolt"/>
    <n v="103"/>
    <m/>
    <n v="12.75"/>
    <s v="N"/>
    <m/>
    <s v="N"/>
    <m/>
    <m/>
    <m/>
    <x v="0"/>
  </r>
  <r>
    <x v="0"/>
    <x v="0"/>
    <s v="27Apr23-RST-N"/>
    <d v="2023-04-27T00:00:00"/>
    <n v="117"/>
    <s v="coho"/>
    <s v="fry"/>
    <n v="39"/>
    <m/>
    <n v="0.49"/>
    <s v="N"/>
    <m/>
    <s v="N"/>
    <m/>
    <m/>
    <m/>
    <x v="0"/>
  </r>
  <r>
    <x v="0"/>
    <x v="0"/>
    <s v="27Apr23-RST-N"/>
    <d v="2023-04-27T00:00:00"/>
    <n v="117"/>
    <s v="coho"/>
    <s v="fry"/>
    <n v="37"/>
    <m/>
    <n v="0.46"/>
    <s v="N"/>
    <m/>
    <s v="N"/>
    <m/>
    <m/>
    <m/>
    <x v="0"/>
  </r>
  <r>
    <x v="0"/>
    <x v="0"/>
    <s v="27Apr23-RST-N"/>
    <d v="2023-04-27T00:00:00"/>
    <n v="117"/>
    <s v="coho"/>
    <s v="fry"/>
    <n v="36"/>
    <m/>
    <n v="0.41"/>
    <s v="N"/>
    <m/>
    <s v="N"/>
    <m/>
    <m/>
    <m/>
    <x v="0"/>
  </r>
  <r>
    <x v="0"/>
    <x v="0"/>
    <s v="27Apr23-RST-N"/>
    <d v="2023-04-27T00:00:00"/>
    <n v="117"/>
    <s v="coho"/>
    <s v="fry"/>
    <n v="35"/>
    <m/>
    <n v="0.65"/>
    <s v="N"/>
    <m/>
    <s v="N"/>
    <m/>
    <m/>
    <m/>
    <x v="0"/>
  </r>
  <r>
    <x v="0"/>
    <x v="0"/>
    <s v="27Apr23-RST-N"/>
    <d v="2023-04-27T00:00:00"/>
    <n v="117"/>
    <s v="coho"/>
    <s v="fry"/>
    <n v="37"/>
    <m/>
    <n v="0.48"/>
    <s v="N"/>
    <m/>
    <s v="N"/>
    <m/>
    <m/>
    <m/>
    <x v="0"/>
  </r>
  <r>
    <x v="0"/>
    <x v="0"/>
    <s v="27Apr23-RST-N"/>
    <d v="2023-04-27T00:00:00"/>
    <n v="117"/>
    <s v="coho"/>
    <s v="fry"/>
    <n v="38"/>
    <m/>
    <n v="0.44"/>
    <s v="N"/>
    <m/>
    <s v="N"/>
    <m/>
    <m/>
    <m/>
    <x v="0"/>
  </r>
  <r>
    <x v="0"/>
    <x v="0"/>
    <s v="27Apr23-RST-N"/>
    <d v="2023-04-27T00:00:00"/>
    <n v="117"/>
    <s v="coho"/>
    <s v="fry"/>
    <n v="36"/>
    <m/>
    <n v="0.44"/>
    <s v="N"/>
    <m/>
    <s v="N"/>
    <m/>
    <m/>
    <m/>
    <x v="0"/>
  </r>
  <r>
    <x v="0"/>
    <x v="0"/>
    <s v="27Apr23-RST-N"/>
    <d v="2023-04-27T00:00:00"/>
    <n v="117"/>
    <s v="coho"/>
    <s v="fry"/>
    <n v="35"/>
    <m/>
    <n v="0.46"/>
    <s v="N"/>
    <m/>
    <s v="N"/>
    <m/>
    <m/>
    <m/>
    <x v="0"/>
  </r>
  <r>
    <x v="0"/>
    <x v="0"/>
    <s v="27Apr23-RST-N"/>
    <d v="2023-04-27T00:00:00"/>
    <n v="117"/>
    <s v="coho"/>
    <s v="fry"/>
    <n v="36"/>
    <m/>
    <n v="0.46"/>
    <s v="N"/>
    <m/>
    <s v="N"/>
    <m/>
    <m/>
    <m/>
    <x v="0"/>
  </r>
  <r>
    <x v="0"/>
    <x v="0"/>
    <s v="27Apr23-RST-N"/>
    <d v="2023-04-27T00:00:00"/>
    <n v="117"/>
    <s v="coho"/>
    <s v="fry"/>
    <n v="41"/>
    <m/>
    <n v="0.46"/>
    <s v="N"/>
    <m/>
    <s v="N"/>
    <m/>
    <m/>
    <m/>
    <x v="0"/>
  </r>
  <r>
    <x v="0"/>
    <x v="0"/>
    <s v="27Apr23-RST-N"/>
    <d v="2023-04-27T00:00:00"/>
    <n v="117"/>
    <s v="coho"/>
    <s v="fry"/>
    <n v="38"/>
    <m/>
    <n v="0.38"/>
    <s v="N"/>
    <m/>
    <s v="N"/>
    <m/>
    <m/>
    <m/>
    <x v="0"/>
  </r>
  <r>
    <x v="0"/>
    <x v="0"/>
    <s v="27Apr23-RST-N"/>
    <d v="2023-04-27T00:00:00"/>
    <n v="117"/>
    <s v="coho"/>
    <s v="fry"/>
    <n v="35"/>
    <m/>
    <n v="0.41"/>
    <s v="N"/>
    <m/>
    <s v="N"/>
    <m/>
    <m/>
    <m/>
    <x v="0"/>
  </r>
  <r>
    <x v="0"/>
    <x v="0"/>
    <s v="27Apr23-RST-N"/>
    <d v="2023-04-27T00:00:00"/>
    <n v="117"/>
    <s v="coho"/>
    <s v="fry"/>
    <n v="34"/>
    <m/>
    <n v="0.32"/>
    <s v="N"/>
    <m/>
    <s v="N"/>
    <m/>
    <m/>
    <m/>
    <x v="0"/>
  </r>
  <r>
    <x v="0"/>
    <x v="0"/>
    <s v="27Apr23-RST-N"/>
    <d v="2023-04-27T00:00:00"/>
    <n v="117"/>
    <s v="coho"/>
    <s v="fry"/>
    <n v="39"/>
    <m/>
    <n v="0.49"/>
    <s v="N"/>
    <m/>
    <s v="N"/>
    <m/>
    <m/>
    <m/>
    <x v="0"/>
  </r>
  <r>
    <x v="0"/>
    <x v="0"/>
    <s v="27Apr23-RST-N"/>
    <d v="2023-04-27T00:00:00"/>
    <n v="117"/>
    <s v="coho"/>
    <s v="fry"/>
    <n v="37"/>
    <m/>
    <n v="0.42"/>
    <s v="N"/>
    <m/>
    <s v="N"/>
    <m/>
    <m/>
    <m/>
    <x v="0"/>
  </r>
  <r>
    <x v="0"/>
    <x v="0"/>
    <s v="27Apr23-RST-N"/>
    <d v="2023-04-27T00:00:00"/>
    <n v="117"/>
    <s v="coho"/>
    <s v="fry"/>
    <n v="38"/>
    <m/>
    <n v="0.42"/>
    <s v="N"/>
    <m/>
    <s v="N"/>
    <m/>
    <m/>
    <m/>
    <x v="0"/>
  </r>
  <r>
    <x v="0"/>
    <x v="0"/>
    <s v="27Apr23-RST-N"/>
    <d v="2023-04-27T00:00:00"/>
    <n v="117"/>
    <s v="coho"/>
    <s v="fry"/>
    <n v="37"/>
    <m/>
    <n v="0.55000000000000004"/>
    <s v="N"/>
    <m/>
    <s v="N"/>
    <m/>
    <m/>
    <m/>
    <x v="0"/>
  </r>
  <r>
    <x v="0"/>
    <x v="0"/>
    <s v="27Apr23-RST-N"/>
    <d v="2023-04-27T00:00:00"/>
    <n v="117"/>
    <s v="coho"/>
    <s v="fry"/>
    <n v="35"/>
    <m/>
    <n v="0.38"/>
    <s v="N"/>
    <m/>
    <s v="N"/>
    <m/>
    <m/>
    <m/>
    <x v="0"/>
  </r>
  <r>
    <x v="0"/>
    <x v="0"/>
    <s v="27Apr23-RST-N"/>
    <d v="2023-04-27T00:00:00"/>
    <n v="117"/>
    <s v="coho"/>
    <s v="fry"/>
    <n v="36"/>
    <m/>
    <n v="0.45"/>
    <s v="N"/>
    <m/>
    <s v="N"/>
    <m/>
    <m/>
    <m/>
    <x v="0"/>
  </r>
  <r>
    <x v="0"/>
    <x v="0"/>
    <s v="27Apr23-RST-N"/>
    <d v="2023-04-27T00:00:00"/>
    <n v="117"/>
    <s v="coho"/>
    <s v="fry"/>
    <n v="39"/>
    <m/>
    <n v="0.44"/>
    <s v="N"/>
    <m/>
    <s v="N"/>
    <m/>
    <m/>
    <m/>
    <x v="0"/>
  </r>
  <r>
    <x v="0"/>
    <x v="0"/>
    <s v="27Apr23-RST-N"/>
    <d v="2023-04-27T00:00:00"/>
    <n v="117"/>
    <s v="coho"/>
    <s v="fry"/>
    <n v="40"/>
    <m/>
    <n v="0.44"/>
    <s v="N"/>
    <m/>
    <s v="N"/>
    <m/>
    <m/>
    <m/>
    <x v="0"/>
  </r>
  <r>
    <x v="0"/>
    <x v="0"/>
    <s v="27Apr23-RST-N"/>
    <d v="2023-04-27T00:00:00"/>
    <n v="117"/>
    <s v="coho"/>
    <s v="fry"/>
    <n v="34"/>
    <m/>
    <n v="0.33"/>
    <s v="N"/>
    <m/>
    <s v="N"/>
    <m/>
    <m/>
    <m/>
    <x v="0"/>
  </r>
  <r>
    <x v="0"/>
    <x v="0"/>
    <s v="27Apr23-RST-N"/>
    <d v="2023-04-27T00:00:00"/>
    <n v="117"/>
    <s v="coho"/>
    <s v="fry"/>
    <n v="37"/>
    <m/>
    <n v="0.49"/>
    <s v="N"/>
    <m/>
    <s v="N"/>
    <m/>
    <m/>
    <m/>
    <x v="0"/>
  </r>
  <r>
    <x v="0"/>
    <x v="0"/>
    <s v="27Apr23-RST-N"/>
    <d v="2023-04-27T00:00:00"/>
    <n v="117"/>
    <s v="coho"/>
    <s v="fry"/>
    <n v="37"/>
    <m/>
    <n v="0.42"/>
    <s v="N"/>
    <m/>
    <s v="N"/>
    <m/>
    <m/>
    <m/>
    <x v="0"/>
  </r>
  <r>
    <x v="0"/>
    <x v="0"/>
    <s v="27Apr23-RST-N"/>
    <d v="2023-04-27T00:00:00"/>
    <n v="117"/>
    <s v="coho"/>
    <s v="fry"/>
    <n v="38"/>
    <m/>
    <n v="0.45"/>
    <s v="N"/>
    <m/>
    <s v="N"/>
    <m/>
    <m/>
    <m/>
    <x v="0"/>
  </r>
  <r>
    <x v="0"/>
    <x v="0"/>
    <s v="27Apr23-RST-N"/>
    <d v="2023-04-27T00:00:00"/>
    <n v="117"/>
    <s v="coho"/>
    <s v="fry"/>
    <n v="33"/>
    <m/>
    <n v="0.35"/>
    <s v="N"/>
    <m/>
    <s v="N"/>
    <m/>
    <m/>
    <m/>
    <x v="0"/>
  </r>
  <r>
    <x v="0"/>
    <x v="0"/>
    <s v="27Apr23-RST-N"/>
    <d v="2023-04-27T00:00:00"/>
    <n v="117"/>
    <s v="coho"/>
    <s v="fry"/>
    <n v="36"/>
    <m/>
    <n v="0.42"/>
    <s v="N"/>
    <m/>
    <s v="N"/>
    <m/>
    <m/>
    <m/>
    <x v="0"/>
  </r>
  <r>
    <x v="0"/>
    <x v="0"/>
    <s v="27Apr23-RST-N"/>
    <d v="2023-04-27T00:00:00"/>
    <n v="117"/>
    <s v="coho"/>
    <s v="fry"/>
    <n v="38"/>
    <m/>
    <n v="0.43"/>
    <s v="N"/>
    <m/>
    <s v="N"/>
    <m/>
    <m/>
    <m/>
    <x v="0"/>
  </r>
  <r>
    <x v="0"/>
    <x v="0"/>
    <s v="27Apr23-RST-N"/>
    <d v="2023-04-27T00:00:00"/>
    <n v="117"/>
    <s v="coho"/>
    <s v="fry"/>
    <n v="36"/>
    <m/>
    <n v="0.44"/>
    <s v="N"/>
    <m/>
    <s v="N"/>
    <m/>
    <m/>
    <m/>
    <x v="0"/>
  </r>
  <r>
    <x v="0"/>
    <x v="0"/>
    <s v="27Apr23-RST-N"/>
    <d v="2023-04-27T00:00:00"/>
    <n v="117"/>
    <s v="coho"/>
    <s v="fry"/>
    <n v="40"/>
    <m/>
    <n v="0.51"/>
    <s v="N"/>
    <m/>
    <s v="N"/>
    <m/>
    <m/>
    <m/>
    <x v="0"/>
  </r>
  <r>
    <x v="0"/>
    <x v="0"/>
    <s v="27Apr23-RST-N"/>
    <d v="2023-04-27T00:00:00"/>
    <n v="117"/>
    <s v="chinook"/>
    <s v="fry"/>
    <n v="41"/>
    <m/>
    <n v="0.56999999999999995"/>
    <s v="N"/>
    <m/>
    <s v="N"/>
    <m/>
    <m/>
    <m/>
    <x v="0"/>
  </r>
  <r>
    <x v="0"/>
    <x v="0"/>
    <s v="28Apr23-RST-N"/>
    <d v="2023-04-28T00:00:00"/>
    <n v="118"/>
    <s v="coho"/>
    <s v="fry"/>
    <n v="42"/>
    <m/>
    <n v="0.46"/>
    <s v="N"/>
    <m/>
    <s v="N"/>
    <m/>
    <m/>
    <m/>
    <x v="0"/>
  </r>
  <r>
    <x v="0"/>
    <x v="0"/>
    <s v="28Apr23-RST-N"/>
    <d v="2023-04-28T00:00:00"/>
    <n v="118"/>
    <s v="coho"/>
    <s v="fry"/>
    <n v="41"/>
    <m/>
    <n v="0.74"/>
    <s v="N"/>
    <m/>
    <s v="N"/>
    <m/>
    <m/>
    <m/>
    <x v="0"/>
  </r>
  <r>
    <x v="0"/>
    <x v="0"/>
    <s v="28Apr23-RST-N"/>
    <d v="2023-04-28T00:00:00"/>
    <n v="118"/>
    <s v="coho"/>
    <s v="fry"/>
    <n v="40"/>
    <m/>
    <n v="0.67"/>
    <s v="N"/>
    <m/>
    <s v="N"/>
    <m/>
    <m/>
    <m/>
    <x v="0"/>
  </r>
  <r>
    <x v="0"/>
    <x v="0"/>
    <s v="28Apr23-RST-N"/>
    <d v="2023-04-28T00:00:00"/>
    <n v="118"/>
    <s v="coho"/>
    <s v="fry"/>
    <n v="41"/>
    <m/>
    <n v="0.7"/>
    <s v="N"/>
    <m/>
    <s v="N"/>
    <m/>
    <m/>
    <m/>
    <x v="0"/>
  </r>
  <r>
    <x v="0"/>
    <x v="0"/>
    <s v="28Apr23-RST-N"/>
    <d v="2023-04-28T00:00:00"/>
    <n v="118"/>
    <s v="coho"/>
    <s v="fry"/>
    <n v="42"/>
    <m/>
    <n v="0.74"/>
    <s v="N"/>
    <m/>
    <s v="N"/>
    <m/>
    <m/>
    <m/>
    <x v="0"/>
  </r>
  <r>
    <x v="0"/>
    <x v="0"/>
    <s v="28Apr23-RST-N"/>
    <d v="2023-04-28T00:00:00"/>
    <n v="118"/>
    <s v="coho"/>
    <s v="fry"/>
    <n v="38"/>
    <m/>
    <n v="0.71"/>
    <s v="N"/>
    <m/>
    <s v="N"/>
    <m/>
    <m/>
    <m/>
    <x v="0"/>
  </r>
  <r>
    <x v="0"/>
    <x v="0"/>
    <s v="28Apr23-RST-N"/>
    <d v="2023-04-28T00:00:00"/>
    <n v="118"/>
    <s v="coho"/>
    <s v="fry"/>
    <n v="40"/>
    <m/>
    <n v="0.71"/>
    <s v="N"/>
    <m/>
    <s v="N"/>
    <m/>
    <m/>
    <m/>
    <x v="0"/>
  </r>
  <r>
    <x v="0"/>
    <x v="0"/>
    <s v="28Apr23-RST-N"/>
    <d v="2023-04-28T00:00:00"/>
    <n v="118"/>
    <s v="coho"/>
    <s v="fry"/>
    <n v="45"/>
    <m/>
    <n v="0.95"/>
    <s v="N"/>
    <m/>
    <s v="N"/>
    <m/>
    <m/>
    <m/>
    <x v="0"/>
  </r>
  <r>
    <x v="0"/>
    <x v="0"/>
    <s v="28Apr23-RST-N"/>
    <d v="2023-04-28T00:00:00"/>
    <n v="118"/>
    <s v="coho"/>
    <s v="fry"/>
    <n v="37"/>
    <m/>
    <n v="0.5"/>
    <s v="N"/>
    <m/>
    <s v="N"/>
    <m/>
    <m/>
    <m/>
    <x v="0"/>
  </r>
  <r>
    <x v="0"/>
    <x v="0"/>
    <s v="28Apr23-RST-N"/>
    <d v="2023-04-28T00:00:00"/>
    <n v="118"/>
    <s v="coho"/>
    <s v="fry"/>
    <n v="38"/>
    <m/>
    <n v="0.5"/>
    <s v="N"/>
    <m/>
    <s v="N"/>
    <m/>
    <m/>
    <m/>
    <x v="0"/>
  </r>
  <r>
    <x v="0"/>
    <x v="0"/>
    <s v="28Apr23-RST-N"/>
    <d v="2023-04-28T00:00:00"/>
    <n v="118"/>
    <s v="coho"/>
    <s v="fry"/>
    <n v="39"/>
    <m/>
    <n v="0.59"/>
    <s v="N"/>
    <m/>
    <s v="N"/>
    <m/>
    <m/>
    <m/>
    <x v="0"/>
  </r>
  <r>
    <x v="0"/>
    <x v="0"/>
    <s v="28Apr23-RST-N"/>
    <d v="2023-04-28T00:00:00"/>
    <n v="118"/>
    <s v="coho"/>
    <s v="fry"/>
    <n v="40"/>
    <m/>
    <n v="0.62"/>
    <s v="N"/>
    <m/>
    <s v="N"/>
    <m/>
    <m/>
    <m/>
    <x v="0"/>
  </r>
  <r>
    <x v="0"/>
    <x v="0"/>
    <s v="28Apr23-RST-N"/>
    <d v="2023-04-28T00:00:00"/>
    <n v="118"/>
    <s v="coho"/>
    <s v="fry"/>
    <n v="47"/>
    <m/>
    <n v="1.22"/>
    <s v="N"/>
    <m/>
    <s v="N"/>
    <m/>
    <m/>
    <m/>
    <x v="0"/>
  </r>
  <r>
    <x v="0"/>
    <x v="0"/>
    <s v="28Apr23-RST-N"/>
    <d v="2023-04-28T00:00:00"/>
    <n v="118"/>
    <s v="coho"/>
    <s v="fry"/>
    <n v="59"/>
    <m/>
    <n v="2.1800000000000002"/>
    <s v="N"/>
    <m/>
    <s v="N"/>
    <m/>
    <m/>
    <m/>
    <x v="0"/>
  </r>
  <r>
    <x v="0"/>
    <x v="0"/>
    <s v="28Apr23-RST-N"/>
    <d v="2023-04-28T00:00:00"/>
    <n v="118"/>
    <s v="coho"/>
    <s v="fry"/>
    <n v="39"/>
    <m/>
    <n v="0.69"/>
    <s v="N"/>
    <m/>
    <s v="N"/>
    <m/>
    <m/>
    <m/>
    <x v="0"/>
  </r>
  <r>
    <x v="0"/>
    <x v="0"/>
    <s v="28Apr23-RST-N"/>
    <d v="2023-04-28T00:00:00"/>
    <n v="118"/>
    <s v="coho"/>
    <s v="smolt"/>
    <n v="80"/>
    <m/>
    <n v="5.94"/>
    <s v="N"/>
    <m/>
    <s v="N"/>
    <m/>
    <m/>
    <m/>
    <x v="0"/>
  </r>
  <r>
    <x v="0"/>
    <x v="0"/>
    <s v="28Apr23-RST-N"/>
    <d v="2023-04-28T00:00:00"/>
    <n v="118"/>
    <s v="coho"/>
    <s v="smolt"/>
    <n v="78"/>
    <m/>
    <n v="5.21"/>
    <s v="N"/>
    <m/>
    <s v="N"/>
    <m/>
    <m/>
    <m/>
    <x v="0"/>
  </r>
  <r>
    <x v="0"/>
    <x v="0"/>
    <s v="28Apr23-RST-N"/>
    <d v="2023-04-28T00:00:00"/>
    <n v="118"/>
    <s v="coho"/>
    <s v="smolt"/>
    <n v="65"/>
    <m/>
    <n v="3.29"/>
    <s v="N"/>
    <m/>
    <s v="N"/>
    <m/>
    <m/>
    <m/>
    <x v="0"/>
  </r>
  <r>
    <x v="0"/>
    <x v="0"/>
    <s v="28Apr23-RST-N"/>
    <d v="2023-04-28T00:00:00"/>
    <n v="118"/>
    <s v="coho"/>
    <s v="smolt"/>
    <n v="69"/>
    <m/>
    <n v="3.63"/>
    <s v="N"/>
    <m/>
    <s v="N"/>
    <m/>
    <m/>
    <m/>
    <x v="0"/>
  </r>
  <r>
    <x v="0"/>
    <x v="0"/>
    <s v="28Apr23-RST-N"/>
    <d v="2023-04-28T00:00:00"/>
    <n v="118"/>
    <s v="coho"/>
    <s v="smolt"/>
    <n v="84"/>
    <m/>
    <n v="6.57"/>
    <s v="N"/>
    <m/>
    <s v="N"/>
    <m/>
    <m/>
    <m/>
    <x v="0"/>
  </r>
  <r>
    <x v="0"/>
    <x v="0"/>
    <s v="28Apr23-RST-N"/>
    <d v="2023-04-28T00:00:00"/>
    <n v="118"/>
    <s v="coho"/>
    <s v="smolt"/>
    <n v="93"/>
    <m/>
    <n v="9.1"/>
    <s v="N"/>
    <m/>
    <s v="N"/>
    <m/>
    <m/>
    <m/>
    <x v="0"/>
  </r>
  <r>
    <x v="0"/>
    <x v="0"/>
    <s v="28Apr23-RST-N"/>
    <d v="2023-04-28T00:00:00"/>
    <n v="118"/>
    <s v="coho"/>
    <s v="smolt"/>
    <n v="72"/>
    <m/>
    <n v="4.5599999999999996"/>
    <s v="N"/>
    <m/>
    <s v="N"/>
    <m/>
    <m/>
    <m/>
    <x v="0"/>
  </r>
  <r>
    <x v="0"/>
    <x v="0"/>
    <s v="28Apr23-RST-N"/>
    <d v="2023-04-28T00:00:00"/>
    <n v="118"/>
    <s v="coho"/>
    <s v="smolt"/>
    <n v="64"/>
    <m/>
    <n v="3.2"/>
    <s v="N"/>
    <m/>
    <s v="N"/>
    <m/>
    <m/>
    <m/>
    <x v="0"/>
  </r>
  <r>
    <x v="0"/>
    <x v="0"/>
    <s v="28Apr23-RST-N"/>
    <d v="2023-04-28T00:00:00"/>
    <n v="118"/>
    <s v="coho"/>
    <s v="smolt"/>
    <n v="69"/>
    <m/>
    <n v="3.42"/>
    <s v="N"/>
    <m/>
    <s v="N"/>
    <m/>
    <m/>
    <m/>
    <x v="0"/>
  </r>
  <r>
    <x v="0"/>
    <x v="0"/>
    <s v="28Apr23-RST-N"/>
    <d v="2023-04-28T00:00:00"/>
    <n v="118"/>
    <s v="coho"/>
    <s v="smolt"/>
    <n v="71"/>
    <m/>
    <n v="5.91"/>
    <s v="N"/>
    <m/>
    <s v="N"/>
    <m/>
    <m/>
    <m/>
    <x v="0"/>
  </r>
  <r>
    <x v="0"/>
    <x v="0"/>
    <s v="28Apr23-RST-N"/>
    <d v="2023-04-28T00:00:00"/>
    <n v="118"/>
    <s v="coho"/>
    <s v="smolt"/>
    <n v="94"/>
    <m/>
    <n v="8.44"/>
    <s v="N"/>
    <m/>
    <s v="N"/>
    <m/>
    <m/>
    <m/>
    <x v="0"/>
  </r>
  <r>
    <x v="0"/>
    <x v="0"/>
    <s v="28Apr23-RST-N"/>
    <d v="2023-04-28T00:00:00"/>
    <n v="118"/>
    <s v="coho"/>
    <s v="smolt"/>
    <n v="82"/>
    <m/>
    <n v="6.42"/>
    <s v="N"/>
    <m/>
    <s v="N"/>
    <m/>
    <m/>
    <m/>
    <x v="0"/>
  </r>
  <r>
    <x v="0"/>
    <x v="0"/>
    <s v="28Apr23-RST-N"/>
    <d v="2023-04-28T00:00:00"/>
    <n v="118"/>
    <s v="coho"/>
    <s v="smolt"/>
    <n v="102"/>
    <m/>
    <n v="11.02"/>
    <s v="N"/>
    <m/>
    <s v="N"/>
    <m/>
    <m/>
    <m/>
    <x v="0"/>
  </r>
  <r>
    <x v="0"/>
    <x v="0"/>
    <s v="28Apr23-RST-N"/>
    <d v="2023-04-28T00:00:00"/>
    <n v="118"/>
    <s v="coho"/>
    <s v="smolt"/>
    <n v="80"/>
    <m/>
    <n v="5.0999999999999996"/>
    <s v="N"/>
    <m/>
    <s v="N"/>
    <m/>
    <m/>
    <m/>
    <x v="0"/>
  </r>
  <r>
    <x v="0"/>
    <x v="0"/>
    <s v="28Apr23-RST-N"/>
    <d v="2023-04-28T00:00:00"/>
    <n v="118"/>
    <s v="coho"/>
    <s v="smolt"/>
    <n v="78"/>
    <m/>
    <n v="5.17"/>
    <s v="N"/>
    <m/>
    <s v="N"/>
    <m/>
    <m/>
    <m/>
    <x v="0"/>
  </r>
  <r>
    <x v="0"/>
    <x v="0"/>
    <s v="28Apr23-RST-N"/>
    <d v="2023-04-28T00:00:00"/>
    <n v="118"/>
    <s v="rainbow"/>
    <s v="parr"/>
    <n v="70"/>
    <m/>
    <n v="4.59"/>
    <s v="N"/>
    <m/>
    <s v="N"/>
    <m/>
    <m/>
    <m/>
    <x v="0"/>
  </r>
  <r>
    <x v="0"/>
    <x v="0"/>
    <s v="28Apr23-RST-N"/>
    <d v="2023-04-28T00:00:00"/>
    <n v="118"/>
    <s v="rainbow"/>
    <s v="parr"/>
    <n v="67"/>
    <m/>
    <n v="2.9"/>
    <s v="N"/>
    <m/>
    <s v="N"/>
    <m/>
    <m/>
    <m/>
    <x v="0"/>
  </r>
  <r>
    <x v="0"/>
    <x v="0"/>
    <s v="28Apr23-RST-N"/>
    <d v="2023-04-28T00:00:00"/>
    <n v="118"/>
    <s v="rainbow"/>
    <s v="parr"/>
    <n v="88"/>
    <m/>
    <n v="7.14"/>
    <s v="N"/>
    <m/>
    <s v="N"/>
    <m/>
    <m/>
    <m/>
    <x v="0"/>
  </r>
  <r>
    <x v="0"/>
    <x v="0"/>
    <s v="28Apr23-RST-N"/>
    <d v="2023-04-28T00:00:00"/>
    <n v="118"/>
    <s v="rainbow"/>
    <s v="parr"/>
    <n v="74"/>
    <m/>
    <n v="4.28"/>
    <s v="N"/>
    <m/>
    <s v="N"/>
    <m/>
    <m/>
    <m/>
    <x v="0"/>
  </r>
  <r>
    <x v="0"/>
    <x v="0"/>
    <s v="28Apr23-RST-N"/>
    <d v="2023-04-28T00:00:00"/>
    <n v="118"/>
    <s v="rainbow"/>
    <s v="parr"/>
    <n v="77"/>
    <m/>
    <n v="4.7"/>
    <s v="N"/>
    <m/>
    <s v="N"/>
    <m/>
    <m/>
    <m/>
    <x v="0"/>
  </r>
  <r>
    <x v="0"/>
    <x v="0"/>
    <s v="28Apr23-RST-N"/>
    <d v="2023-04-28T00:00:00"/>
    <n v="118"/>
    <s v="rainbow"/>
    <s v="parr"/>
    <n v="82"/>
    <m/>
    <n v="6.5"/>
    <s v="N"/>
    <m/>
    <s v="N"/>
    <m/>
    <m/>
    <m/>
    <x v="0"/>
  </r>
  <r>
    <x v="0"/>
    <x v="0"/>
    <s v="28Apr23-RST-N"/>
    <d v="2023-04-28T00:00:00"/>
    <n v="118"/>
    <s v="coho"/>
    <s v="fry"/>
    <n v="33"/>
    <m/>
    <n v="0.62"/>
    <s v="N"/>
    <m/>
    <s v="N"/>
    <m/>
    <m/>
    <m/>
    <x v="0"/>
  </r>
  <r>
    <x v="0"/>
    <x v="0"/>
    <s v="28Apr23-RST-N"/>
    <d v="2023-04-28T00:00:00"/>
    <n v="118"/>
    <s v="coho"/>
    <s v="fry"/>
    <n v="37"/>
    <m/>
    <n v="0.54"/>
    <s v="N"/>
    <m/>
    <s v="N"/>
    <m/>
    <m/>
    <m/>
    <x v="0"/>
  </r>
  <r>
    <x v="0"/>
    <x v="0"/>
    <s v="28Apr23-RST-N"/>
    <d v="2023-04-28T00:00:00"/>
    <n v="118"/>
    <s v="coho"/>
    <s v="fry"/>
    <n v="39"/>
    <m/>
    <n v="0.51"/>
    <s v="N"/>
    <m/>
    <s v="N"/>
    <m/>
    <m/>
    <m/>
    <x v="0"/>
  </r>
  <r>
    <x v="0"/>
    <x v="0"/>
    <s v="28Apr23-RST-N"/>
    <d v="2023-04-28T00:00:00"/>
    <n v="118"/>
    <s v="coho"/>
    <s v="fry"/>
    <n v="37"/>
    <m/>
    <n v="0.55000000000000004"/>
    <s v="N"/>
    <m/>
    <s v="N"/>
    <m/>
    <m/>
    <m/>
    <x v="0"/>
  </r>
  <r>
    <x v="0"/>
    <x v="0"/>
    <s v="28Apr23-RST-N"/>
    <d v="2023-04-28T00:00:00"/>
    <n v="118"/>
    <s v="coho"/>
    <s v="fry"/>
    <n v="40"/>
    <m/>
    <n v="0.61"/>
    <s v="N"/>
    <m/>
    <s v="N"/>
    <m/>
    <m/>
    <m/>
    <x v="0"/>
  </r>
  <r>
    <x v="0"/>
    <x v="0"/>
    <s v="28Apr23-RST-N"/>
    <d v="2023-04-28T00:00:00"/>
    <n v="118"/>
    <s v="coho"/>
    <s v="smolt"/>
    <n v="107"/>
    <m/>
    <n v="13.06"/>
    <s v="N"/>
    <m/>
    <s v="N"/>
    <m/>
    <m/>
    <m/>
    <x v="0"/>
  </r>
  <r>
    <x v="0"/>
    <x v="0"/>
    <s v="28Apr23-RST-N"/>
    <d v="2023-04-28T00:00:00"/>
    <n v="118"/>
    <s v="coho"/>
    <s v="smolt"/>
    <n v="94"/>
    <m/>
    <n v="9.1"/>
    <s v="N"/>
    <m/>
    <s v="N"/>
    <m/>
    <m/>
    <m/>
    <x v="0"/>
  </r>
  <r>
    <x v="0"/>
    <x v="0"/>
    <s v="28Apr23-RST-N"/>
    <d v="2023-04-28T00:00:00"/>
    <n v="118"/>
    <s v="coho"/>
    <s v="smolt"/>
    <n v="127"/>
    <m/>
    <n v="21.26"/>
    <s v="N"/>
    <m/>
    <s v="N"/>
    <m/>
    <m/>
    <m/>
    <x v="0"/>
  </r>
  <r>
    <x v="0"/>
    <x v="0"/>
    <s v="28Apr23-RST-N"/>
    <d v="2023-04-28T00:00:00"/>
    <n v="118"/>
    <s v="coho"/>
    <s v="smolt"/>
    <n v="70"/>
    <m/>
    <n v="3.44"/>
    <s v="N"/>
    <m/>
    <s v="N"/>
    <m/>
    <m/>
    <m/>
    <x v="0"/>
  </r>
  <r>
    <x v="0"/>
    <x v="0"/>
    <s v="28Apr23-RST-N"/>
    <d v="2023-04-28T00:00:00"/>
    <n v="118"/>
    <s v="coho"/>
    <s v="smolt"/>
    <n v="85"/>
    <m/>
    <n v="7.02"/>
    <s v="N"/>
    <m/>
    <s v="N"/>
    <m/>
    <m/>
    <m/>
    <x v="0"/>
  </r>
  <r>
    <x v="0"/>
    <x v="0"/>
    <s v="28Apr23-RST-N"/>
    <d v="2023-04-28T00:00:00"/>
    <n v="118"/>
    <s v="coho"/>
    <s v="smolt"/>
    <n v="70"/>
    <m/>
    <n v="3.73"/>
    <s v="N"/>
    <m/>
    <s v="N"/>
    <m/>
    <m/>
    <m/>
    <x v="0"/>
  </r>
  <r>
    <x v="0"/>
    <x v="0"/>
    <s v="28Apr23-RST-N"/>
    <d v="2023-04-28T00:00:00"/>
    <n v="118"/>
    <s v="coho"/>
    <s v="smolt"/>
    <n v="76"/>
    <m/>
    <n v="5.22"/>
    <s v="N"/>
    <m/>
    <s v="N"/>
    <m/>
    <m/>
    <m/>
    <x v="0"/>
  </r>
  <r>
    <x v="0"/>
    <x v="0"/>
    <s v="28Apr23-RST-N"/>
    <d v="2023-04-28T00:00:00"/>
    <n v="118"/>
    <s v="coho"/>
    <s v="smolt"/>
    <n v="79"/>
    <m/>
    <n v="5.94"/>
    <s v="N"/>
    <m/>
    <s v="N"/>
    <m/>
    <m/>
    <m/>
    <x v="0"/>
  </r>
  <r>
    <x v="0"/>
    <x v="0"/>
    <s v="28Apr23-RST-N"/>
    <d v="2023-04-28T00:00:00"/>
    <n v="118"/>
    <s v="coho"/>
    <s v="smolt"/>
    <n v="65"/>
    <m/>
    <n v="2.78"/>
    <s v="N"/>
    <m/>
    <s v="N"/>
    <m/>
    <m/>
    <m/>
    <x v="0"/>
  </r>
  <r>
    <x v="0"/>
    <x v="0"/>
    <s v="28Apr23-RST-N"/>
    <d v="2023-04-28T00:00:00"/>
    <n v="118"/>
    <s v="coho"/>
    <s v="smolt"/>
    <n v="90"/>
    <m/>
    <n v="7.03"/>
    <s v="N"/>
    <m/>
    <s v="N"/>
    <m/>
    <m/>
    <m/>
    <x v="0"/>
  </r>
  <r>
    <x v="0"/>
    <x v="0"/>
    <s v="28Apr23-RST-N"/>
    <d v="2023-04-28T00:00:00"/>
    <n v="118"/>
    <s v="coho"/>
    <s v="smolt"/>
    <n v="85"/>
    <m/>
    <n v="6.73"/>
    <s v="N"/>
    <m/>
    <s v="N"/>
    <m/>
    <m/>
    <m/>
    <x v="0"/>
  </r>
  <r>
    <x v="0"/>
    <x v="0"/>
    <s v="28Apr23-RST-N"/>
    <d v="2023-04-28T00:00:00"/>
    <n v="118"/>
    <s v="coho"/>
    <s v="smolt"/>
    <n v="61"/>
    <m/>
    <n v="2.4900000000000002"/>
    <s v="N"/>
    <m/>
    <s v="N"/>
    <m/>
    <m/>
    <m/>
    <x v="0"/>
  </r>
  <r>
    <x v="0"/>
    <x v="0"/>
    <s v="28Apr23-RST-N"/>
    <d v="2023-04-28T00:00:00"/>
    <n v="118"/>
    <s v="coho"/>
    <s v="smolt"/>
    <n v="69"/>
    <m/>
    <n v="3.9"/>
    <s v="N"/>
    <m/>
    <s v="N"/>
    <m/>
    <m/>
    <m/>
    <x v="0"/>
  </r>
  <r>
    <x v="0"/>
    <x v="0"/>
    <s v="28Apr23-RST-N"/>
    <d v="2023-04-28T00:00:00"/>
    <n v="118"/>
    <s v="coho"/>
    <s v="smolt"/>
    <n v="110"/>
    <m/>
    <n v="13.5"/>
    <s v="N"/>
    <m/>
    <s v="N"/>
    <m/>
    <m/>
    <m/>
    <x v="0"/>
  </r>
  <r>
    <x v="0"/>
    <x v="0"/>
    <s v="28Apr23-RST-N"/>
    <d v="2023-04-28T00:00:00"/>
    <n v="118"/>
    <s v="coho"/>
    <s v="smolt"/>
    <n v="103"/>
    <m/>
    <n v="13.16"/>
    <s v="N"/>
    <m/>
    <s v="N"/>
    <m/>
    <m/>
    <m/>
    <x v="0"/>
  </r>
  <r>
    <x v="0"/>
    <x v="0"/>
    <s v="28Apr23-RST-N"/>
    <d v="2023-04-28T00:00:00"/>
    <n v="118"/>
    <s v="coho"/>
    <s v="smolt"/>
    <n v="65"/>
    <m/>
    <n v="3"/>
    <s v="N"/>
    <m/>
    <s v="N"/>
    <m/>
    <m/>
    <m/>
    <x v="0"/>
  </r>
  <r>
    <x v="0"/>
    <x v="0"/>
    <s v="28Apr23-RST-N"/>
    <d v="2023-04-28T00:00:00"/>
    <n v="118"/>
    <s v="coho"/>
    <s v="smolt"/>
    <n v="80"/>
    <m/>
    <n v="5.82"/>
    <s v="N"/>
    <m/>
    <s v="N"/>
    <m/>
    <m/>
    <m/>
    <x v="0"/>
  </r>
  <r>
    <x v="0"/>
    <x v="0"/>
    <s v="28Apr23-RST-N"/>
    <d v="2023-04-28T00:00:00"/>
    <n v="118"/>
    <s v="coho"/>
    <s v="smolt"/>
    <n v="103"/>
    <m/>
    <n v="12.98"/>
    <s v="N"/>
    <m/>
    <s v="N"/>
    <m/>
    <m/>
    <m/>
    <x v="0"/>
  </r>
  <r>
    <x v="0"/>
    <x v="0"/>
    <s v="28Apr23-RST-N"/>
    <d v="2023-04-28T00:00:00"/>
    <n v="118"/>
    <s v="coho"/>
    <s v="smolt"/>
    <n v="100"/>
    <m/>
    <n v="10.76"/>
    <s v="N"/>
    <m/>
    <s v="N"/>
    <m/>
    <m/>
    <m/>
    <x v="0"/>
  </r>
  <r>
    <x v="0"/>
    <x v="0"/>
    <s v="28Apr23-RST-N"/>
    <d v="2023-04-28T00:00:00"/>
    <n v="118"/>
    <s v="coho"/>
    <s v="smolt"/>
    <n v="100"/>
    <m/>
    <n v="11.38"/>
    <s v="N"/>
    <m/>
    <s v="N"/>
    <m/>
    <m/>
    <m/>
    <x v="0"/>
  </r>
  <r>
    <x v="0"/>
    <x v="0"/>
    <s v="28Apr23-RST-N"/>
    <d v="2023-04-28T00:00:00"/>
    <n v="118"/>
    <s v="coho"/>
    <s v="smolt"/>
    <n v="101"/>
    <m/>
    <n v="11.27"/>
    <s v="N"/>
    <m/>
    <s v="N"/>
    <m/>
    <m/>
    <m/>
    <x v="0"/>
  </r>
  <r>
    <x v="0"/>
    <x v="0"/>
    <s v="28Apr23-RST-N"/>
    <d v="2023-04-28T00:00:00"/>
    <n v="118"/>
    <s v="coho"/>
    <s v="smolt"/>
    <n v="80"/>
    <m/>
    <n v="5.5"/>
    <s v="N"/>
    <m/>
    <s v="N"/>
    <m/>
    <m/>
    <m/>
    <x v="0"/>
  </r>
  <r>
    <x v="0"/>
    <x v="0"/>
    <s v="28Apr23-RST-N"/>
    <d v="2023-04-28T00:00:00"/>
    <n v="118"/>
    <s v="coho"/>
    <s v="smolt"/>
    <n v="102"/>
    <m/>
    <n v="10.86"/>
    <s v="N"/>
    <m/>
    <s v="N"/>
    <m/>
    <m/>
    <m/>
    <x v="0"/>
  </r>
  <r>
    <x v="0"/>
    <x v="0"/>
    <s v="28Apr23-RST-N"/>
    <d v="2023-04-28T00:00:00"/>
    <n v="118"/>
    <s v="coho"/>
    <s v="smolt"/>
    <n v="95"/>
    <m/>
    <n v="8.93"/>
    <s v="N"/>
    <m/>
    <s v="N"/>
    <m/>
    <m/>
    <m/>
    <x v="0"/>
  </r>
  <r>
    <x v="0"/>
    <x v="0"/>
    <s v="28Apr23-RST-N"/>
    <d v="2023-04-28T00:00:00"/>
    <n v="118"/>
    <s v="coho"/>
    <s v="smolt"/>
    <n v="113"/>
    <m/>
    <n v="17.48"/>
    <s v="N"/>
    <m/>
    <s v="N"/>
    <m/>
    <m/>
    <m/>
    <x v="0"/>
  </r>
  <r>
    <x v="0"/>
    <x v="0"/>
    <s v="28Apr23-RST-N"/>
    <d v="2023-04-28T00:00:00"/>
    <n v="118"/>
    <s v="coho"/>
    <s v="smolt"/>
    <n v="106"/>
    <m/>
    <n v="10.96"/>
    <s v="N"/>
    <m/>
    <s v="N"/>
    <m/>
    <m/>
    <m/>
    <x v="0"/>
  </r>
  <r>
    <x v="0"/>
    <x v="0"/>
    <s v="28Apr23-RST-N"/>
    <d v="2023-04-28T00:00:00"/>
    <n v="118"/>
    <s v="coho"/>
    <s v="smolt"/>
    <n v="62"/>
    <m/>
    <n v="2.35"/>
    <s v="N"/>
    <m/>
    <s v="N"/>
    <m/>
    <m/>
    <m/>
    <x v="0"/>
  </r>
  <r>
    <x v="0"/>
    <x v="0"/>
    <s v="28Apr23-RST-N"/>
    <d v="2023-04-28T00:00:00"/>
    <n v="118"/>
    <s v="coho"/>
    <s v="smolt"/>
    <n v="115"/>
    <m/>
    <n v="16.649999999999999"/>
    <s v="N"/>
    <m/>
    <s v="N"/>
    <m/>
    <m/>
    <m/>
    <x v="0"/>
  </r>
  <r>
    <x v="0"/>
    <x v="0"/>
    <s v="28Apr23-RST-N"/>
    <d v="2023-04-28T00:00:00"/>
    <n v="118"/>
    <s v="chinook"/>
    <s v="fry"/>
    <n v="40"/>
    <n v="45"/>
    <n v="6"/>
    <s v="N"/>
    <m/>
    <s v="N"/>
    <m/>
    <m/>
    <m/>
    <x v="0"/>
  </r>
  <r>
    <x v="0"/>
    <x v="0"/>
    <s v="05May23-RST-N"/>
    <d v="2023-05-05T00:00:00"/>
    <n v="125"/>
    <s v="coho"/>
    <s v="fry"/>
    <n v="37"/>
    <m/>
    <n v="0.47"/>
    <s v="N"/>
    <m/>
    <s v="N"/>
    <m/>
    <m/>
    <m/>
    <x v="0"/>
  </r>
  <r>
    <x v="0"/>
    <x v="0"/>
    <s v="05May23-RST-N"/>
    <d v="2023-05-05T00:00:00"/>
    <n v="125"/>
    <s v="coho"/>
    <s v="fry"/>
    <n v="38"/>
    <m/>
    <n v="0.45"/>
    <s v="N"/>
    <m/>
    <s v="N"/>
    <m/>
    <m/>
    <m/>
    <x v="0"/>
  </r>
  <r>
    <x v="0"/>
    <x v="0"/>
    <s v="05May23-RST-N"/>
    <d v="2023-05-05T00:00:00"/>
    <n v="125"/>
    <s v="coho"/>
    <s v="fry"/>
    <n v="40"/>
    <m/>
    <n v="0.51"/>
    <s v="N"/>
    <m/>
    <s v="N"/>
    <m/>
    <m/>
    <m/>
    <x v="0"/>
  </r>
  <r>
    <x v="0"/>
    <x v="0"/>
    <s v="05May23-RST-N"/>
    <d v="2023-05-05T00:00:00"/>
    <n v="125"/>
    <s v="coho"/>
    <s v="fry"/>
    <n v="38"/>
    <m/>
    <n v="0.51"/>
    <s v="N"/>
    <m/>
    <s v="N"/>
    <m/>
    <m/>
    <m/>
    <x v="0"/>
  </r>
  <r>
    <x v="0"/>
    <x v="0"/>
    <s v="05May23-RST-N"/>
    <d v="2023-05-05T00:00:00"/>
    <n v="125"/>
    <s v="coho"/>
    <s v="fry"/>
    <n v="35"/>
    <m/>
    <n v="0.43"/>
    <s v="N"/>
    <m/>
    <s v="N"/>
    <m/>
    <m/>
    <m/>
    <x v="0"/>
  </r>
  <r>
    <x v="0"/>
    <x v="0"/>
    <s v="05May23-RST-N"/>
    <d v="2023-05-05T00:00:00"/>
    <n v="125"/>
    <s v="coho"/>
    <s v="fry"/>
    <n v="39"/>
    <m/>
    <n v="0.6"/>
    <s v="N"/>
    <m/>
    <s v="N"/>
    <m/>
    <m/>
    <m/>
    <x v="0"/>
  </r>
  <r>
    <x v="0"/>
    <x v="0"/>
    <s v="05May23-RST-N"/>
    <d v="2023-05-05T00:00:00"/>
    <n v="125"/>
    <s v="coho"/>
    <s v="fry"/>
    <n v="40"/>
    <m/>
    <n v="0.54"/>
    <s v="N"/>
    <m/>
    <s v="N"/>
    <m/>
    <m/>
    <m/>
    <x v="0"/>
  </r>
  <r>
    <x v="0"/>
    <x v="0"/>
    <s v="05May23-RST-N"/>
    <d v="2023-05-05T00:00:00"/>
    <n v="125"/>
    <s v="coho"/>
    <s v="fry"/>
    <n v="36"/>
    <m/>
    <n v="0.52"/>
    <s v="N"/>
    <m/>
    <s v="N"/>
    <m/>
    <m/>
    <m/>
    <x v="0"/>
  </r>
  <r>
    <x v="0"/>
    <x v="0"/>
    <s v="05May23-RST-N"/>
    <d v="2023-05-05T00:00:00"/>
    <n v="125"/>
    <s v="coho"/>
    <s v="fry"/>
    <n v="34"/>
    <m/>
    <n v="0.47"/>
    <s v="N"/>
    <m/>
    <s v="N"/>
    <m/>
    <m/>
    <m/>
    <x v="0"/>
  </r>
  <r>
    <x v="0"/>
    <x v="0"/>
    <s v="05May23-RST-N"/>
    <d v="2023-05-05T00:00:00"/>
    <n v="125"/>
    <s v="coho"/>
    <s v="fry"/>
    <n v="38"/>
    <m/>
    <n v="0.49"/>
    <s v="N"/>
    <m/>
    <s v="N"/>
    <m/>
    <m/>
    <m/>
    <x v="0"/>
  </r>
  <r>
    <x v="0"/>
    <x v="0"/>
    <s v="05May23-RST-N"/>
    <d v="2023-05-05T00:00:00"/>
    <n v="125"/>
    <s v="coho"/>
    <s v="fry"/>
    <n v="37"/>
    <m/>
    <n v="0.39"/>
    <s v="N"/>
    <m/>
    <s v="N"/>
    <m/>
    <m/>
    <m/>
    <x v="0"/>
  </r>
  <r>
    <x v="0"/>
    <x v="0"/>
    <s v="05May23-RST-N"/>
    <d v="2023-05-05T00:00:00"/>
    <n v="125"/>
    <s v="coho"/>
    <s v="fry"/>
    <n v="43"/>
    <m/>
    <n v="0.7"/>
    <s v="N"/>
    <m/>
    <s v="N"/>
    <m/>
    <m/>
    <m/>
    <x v="0"/>
  </r>
  <r>
    <x v="0"/>
    <x v="0"/>
    <s v="05May23-RST-N"/>
    <d v="2023-05-05T00:00:00"/>
    <n v="125"/>
    <s v="coho"/>
    <s v="fry"/>
    <n v="38"/>
    <m/>
    <n v="0.54"/>
    <s v="N"/>
    <m/>
    <s v="N"/>
    <m/>
    <m/>
    <m/>
    <x v="0"/>
  </r>
  <r>
    <x v="0"/>
    <x v="0"/>
    <s v="05May23-RST-N"/>
    <d v="2023-05-05T00:00:00"/>
    <n v="125"/>
    <s v="coho"/>
    <s v="fry"/>
    <n v="40"/>
    <m/>
    <n v="0.57999999999999996"/>
    <s v="N"/>
    <m/>
    <s v="N"/>
    <m/>
    <m/>
    <m/>
    <x v="0"/>
  </r>
  <r>
    <x v="0"/>
    <x v="0"/>
    <s v="05May23-RST-N"/>
    <d v="2023-05-05T00:00:00"/>
    <n v="125"/>
    <s v="coho"/>
    <s v="fry"/>
    <n v="38"/>
    <m/>
    <n v="0.41"/>
    <s v="N"/>
    <m/>
    <s v="N"/>
    <m/>
    <m/>
    <m/>
    <x v="0"/>
  </r>
  <r>
    <x v="0"/>
    <x v="0"/>
    <s v="05May23-RST-N"/>
    <d v="2023-05-05T00:00:00"/>
    <n v="125"/>
    <s v="coho"/>
    <s v="fry"/>
    <n v="37"/>
    <m/>
    <n v="0.4"/>
    <s v="N"/>
    <m/>
    <s v="N"/>
    <m/>
    <m/>
    <m/>
    <x v="0"/>
  </r>
  <r>
    <x v="0"/>
    <x v="0"/>
    <s v="05May23-RST-N"/>
    <d v="2023-05-05T00:00:00"/>
    <n v="125"/>
    <s v="coho"/>
    <s v="fry"/>
    <n v="36"/>
    <m/>
    <n v="0.43"/>
    <s v="N"/>
    <m/>
    <s v="N"/>
    <m/>
    <m/>
    <m/>
    <x v="0"/>
  </r>
  <r>
    <x v="0"/>
    <x v="0"/>
    <s v="05May23-RST-N"/>
    <d v="2023-05-05T00:00:00"/>
    <n v="125"/>
    <s v="coho"/>
    <s v="fry"/>
    <n v="39"/>
    <m/>
    <n v="0.45"/>
    <s v="N"/>
    <m/>
    <s v="N"/>
    <m/>
    <m/>
    <m/>
    <x v="0"/>
  </r>
  <r>
    <x v="0"/>
    <x v="0"/>
    <s v="05May23-RST-N"/>
    <d v="2023-05-05T00:00:00"/>
    <n v="125"/>
    <s v="coho"/>
    <s v="fry"/>
    <n v="33"/>
    <m/>
    <n v="0.48"/>
    <s v="N"/>
    <m/>
    <s v="N"/>
    <m/>
    <m/>
    <m/>
    <x v="0"/>
  </r>
  <r>
    <x v="0"/>
    <x v="0"/>
    <s v="05May23-RST-N"/>
    <d v="2023-05-05T00:00:00"/>
    <n v="125"/>
    <s v="coho"/>
    <s v="fry"/>
    <n v="37"/>
    <m/>
    <n v="0.49"/>
    <s v="N"/>
    <m/>
    <s v="N"/>
    <m/>
    <m/>
    <m/>
    <x v="0"/>
  </r>
  <r>
    <x v="0"/>
    <x v="0"/>
    <s v="05May23-RST-N"/>
    <d v="2023-05-05T00:00:00"/>
    <n v="125"/>
    <s v="coho"/>
    <s v="fry"/>
    <n v="38"/>
    <m/>
    <n v="0.57999999999999996"/>
    <s v="N"/>
    <m/>
    <s v="N"/>
    <m/>
    <m/>
    <m/>
    <x v="0"/>
  </r>
  <r>
    <x v="0"/>
    <x v="0"/>
    <s v="05May23-RST-N"/>
    <d v="2023-05-05T00:00:00"/>
    <n v="125"/>
    <s v="coho"/>
    <s v="fry"/>
    <n v="38"/>
    <m/>
    <n v="0.42"/>
    <s v="N"/>
    <m/>
    <s v="N"/>
    <m/>
    <m/>
    <m/>
    <x v="0"/>
  </r>
  <r>
    <x v="0"/>
    <x v="0"/>
    <s v="05May23-RST-N"/>
    <d v="2023-05-05T00:00:00"/>
    <n v="125"/>
    <s v="coho"/>
    <s v="fry"/>
    <n v="39"/>
    <m/>
    <n v="0.41"/>
    <s v="N"/>
    <m/>
    <s v="N"/>
    <m/>
    <m/>
    <m/>
    <x v="0"/>
  </r>
  <r>
    <x v="0"/>
    <x v="0"/>
    <s v="05May23-RST-N"/>
    <d v="2023-05-05T00:00:00"/>
    <n v="125"/>
    <s v="coho"/>
    <s v="fry"/>
    <n v="39"/>
    <m/>
    <n v="0.47"/>
    <s v="N"/>
    <m/>
    <s v="N"/>
    <m/>
    <m/>
    <m/>
    <x v="0"/>
  </r>
  <r>
    <x v="0"/>
    <x v="0"/>
    <s v="05May23-RST-N"/>
    <d v="2023-05-05T00:00:00"/>
    <n v="125"/>
    <s v="coho"/>
    <s v="fry"/>
    <n v="33"/>
    <m/>
    <n v="0.42"/>
    <s v="N"/>
    <m/>
    <s v="N"/>
    <m/>
    <m/>
    <m/>
    <x v="0"/>
  </r>
  <r>
    <x v="0"/>
    <x v="0"/>
    <s v="05May23-RST-N"/>
    <d v="2023-05-05T00:00:00"/>
    <n v="125"/>
    <s v="coho"/>
    <s v="fry"/>
    <n v="38"/>
    <m/>
    <n v="0.48"/>
    <s v="N"/>
    <m/>
    <s v="N"/>
    <m/>
    <m/>
    <m/>
    <x v="0"/>
  </r>
  <r>
    <x v="0"/>
    <x v="0"/>
    <s v="05May23-RST-N"/>
    <d v="2023-05-05T00:00:00"/>
    <n v="125"/>
    <s v="coho"/>
    <s v="fry"/>
    <n v="38"/>
    <m/>
    <n v="0.48"/>
    <s v="N"/>
    <m/>
    <s v="N"/>
    <m/>
    <m/>
    <m/>
    <x v="0"/>
  </r>
  <r>
    <x v="0"/>
    <x v="0"/>
    <s v="05May23-RST-N"/>
    <d v="2023-05-05T00:00:00"/>
    <n v="125"/>
    <s v="coho"/>
    <s v="fry"/>
    <n v="36"/>
    <m/>
    <n v="0.55000000000000004"/>
    <s v="N"/>
    <m/>
    <s v="N"/>
    <m/>
    <m/>
    <m/>
    <x v="0"/>
  </r>
  <r>
    <x v="0"/>
    <x v="0"/>
    <s v="05May23-RST-N"/>
    <d v="2023-05-05T00:00:00"/>
    <n v="125"/>
    <s v="coho"/>
    <s v="fry"/>
    <n v="35"/>
    <m/>
    <n v="0.48"/>
    <s v="N"/>
    <m/>
    <s v="N"/>
    <m/>
    <m/>
    <m/>
    <x v="0"/>
  </r>
  <r>
    <x v="0"/>
    <x v="0"/>
    <s v="05May23-RST-N"/>
    <d v="2023-05-05T00:00:00"/>
    <n v="125"/>
    <s v="coho"/>
    <s v="fry"/>
    <n v="37"/>
    <m/>
    <n v="0.51"/>
    <s v="N"/>
    <m/>
    <s v="N"/>
    <m/>
    <m/>
    <m/>
    <x v="0"/>
  </r>
  <r>
    <x v="0"/>
    <x v="0"/>
    <s v="05May23-RST-N"/>
    <d v="2023-05-05T00:00:00"/>
    <n v="125"/>
    <s v="coho"/>
    <s v="smolt"/>
    <n v="93"/>
    <m/>
    <n v="9.14"/>
    <s v="N"/>
    <m/>
    <s v="N"/>
    <m/>
    <m/>
    <m/>
    <x v="0"/>
  </r>
  <r>
    <x v="0"/>
    <x v="0"/>
    <s v="05May23-RST-N"/>
    <d v="2023-05-05T00:00:00"/>
    <n v="125"/>
    <s v="coho"/>
    <s v="smolt"/>
    <n v="102"/>
    <m/>
    <n v="11.39"/>
    <s v="N"/>
    <m/>
    <s v="N"/>
    <m/>
    <m/>
    <m/>
    <x v="0"/>
  </r>
  <r>
    <x v="0"/>
    <x v="0"/>
    <s v="05May23-RST-N"/>
    <d v="2023-05-05T00:00:00"/>
    <n v="125"/>
    <s v="coho"/>
    <s v="smolt"/>
    <n v="79"/>
    <m/>
    <n v="5.27"/>
    <s v="N"/>
    <m/>
    <s v="N"/>
    <m/>
    <m/>
    <m/>
    <x v="0"/>
  </r>
  <r>
    <x v="0"/>
    <x v="0"/>
    <s v="05May23-RST-N"/>
    <d v="2023-05-05T00:00:00"/>
    <n v="125"/>
    <s v="coho"/>
    <s v="smolt"/>
    <n v="104"/>
    <m/>
    <n v="11.31"/>
    <s v="N"/>
    <m/>
    <s v="N"/>
    <m/>
    <m/>
    <m/>
    <x v="0"/>
  </r>
  <r>
    <x v="0"/>
    <x v="0"/>
    <s v="05May23-RST-N"/>
    <d v="2023-05-05T00:00:00"/>
    <n v="125"/>
    <s v="coho"/>
    <s v="smolt"/>
    <n v="70"/>
    <m/>
    <n v="3.42"/>
    <s v="N"/>
    <m/>
    <s v="N"/>
    <m/>
    <m/>
    <m/>
    <x v="0"/>
  </r>
  <r>
    <x v="0"/>
    <x v="0"/>
    <s v="05May23-RST-N"/>
    <d v="2023-05-05T00:00:00"/>
    <n v="125"/>
    <s v="coho"/>
    <s v="smolt"/>
    <n v="95"/>
    <m/>
    <n v="8.94"/>
    <s v="N"/>
    <m/>
    <s v="N"/>
    <m/>
    <m/>
    <m/>
    <x v="0"/>
  </r>
  <r>
    <x v="0"/>
    <x v="0"/>
    <s v="05May23-RST-N"/>
    <d v="2023-05-05T00:00:00"/>
    <n v="125"/>
    <s v="rainbow"/>
    <s v="parr"/>
    <n v="71"/>
    <m/>
    <n v="3.72"/>
    <s v="N"/>
    <m/>
    <s v="N"/>
    <m/>
    <m/>
    <m/>
    <x v="0"/>
  </r>
  <r>
    <x v="0"/>
    <x v="0"/>
    <s v="05May23-RST-N"/>
    <d v="2023-05-05T00:00:00"/>
    <n v="125"/>
    <s v="chinook"/>
    <s v="fry"/>
    <n v="35"/>
    <m/>
    <n v="0.48"/>
    <s v="N"/>
    <m/>
    <s v="N"/>
    <m/>
    <m/>
    <m/>
    <x v="0"/>
  </r>
  <r>
    <x v="0"/>
    <x v="0"/>
    <s v="05May23-RST-N"/>
    <d v="2023-05-05T00:00:00"/>
    <n v="125"/>
    <s v="chinook"/>
    <s v="fry"/>
    <n v="37"/>
    <m/>
    <n v="0.5"/>
    <s v="N"/>
    <m/>
    <s v="N"/>
    <m/>
    <m/>
    <m/>
    <x v="0"/>
  </r>
  <r>
    <x v="0"/>
    <x v="2"/>
    <s v="05May23-POS-1"/>
    <d v="2023-05-05T00:00:00"/>
    <n v="125"/>
    <s v="coho"/>
    <s v="fry"/>
    <n v="35"/>
    <m/>
    <n v="0.46"/>
    <s v="N"/>
    <m/>
    <s v="N"/>
    <m/>
    <m/>
    <m/>
    <x v="0"/>
  </r>
  <r>
    <x v="0"/>
    <x v="2"/>
    <s v="05May23-POS-1"/>
    <d v="2023-05-05T00:00:00"/>
    <n v="125"/>
    <s v="coho"/>
    <s v="fry"/>
    <n v="37"/>
    <m/>
    <n v="0.5"/>
    <s v="N"/>
    <m/>
    <s v="N"/>
    <m/>
    <m/>
    <m/>
    <x v="0"/>
  </r>
  <r>
    <x v="0"/>
    <x v="2"/>
    <s v="05May23-POS-1"/>
    <d v="2023-05-05T00:00:00"/>
    <n v="125"/>
    <s v="coho"/>
    <s v="fry"/>
    <n v="42"/>
    <m/>
    <n v="0.48"/>
    <s v="N"/>
    <m/>
    <s v="N"/>
    <m/>
    <m/>
    <m/>
    <x v="0"/>
  </r>
  <r>
    <x v="0"/>
    <x v="2"/>
    <s v="05May23-POS-1"/>
    <d v="2023-05-05T00:00:00"/>
    <n v="125"/>
    <s v="coho"/>
    <s v="fry"/>
    <n v="42"/>
    <m/>
    <n v="0.84"/>
    <s v="N"/>
    <m/>
    <s v="N"/>
    <m/>
    <m/>
    <m/>
    <x v="0"/>
  </r>
  <r>
    <x v="0"/>
    <x v="2"/>
    <s v="05May23-POS-1"/>
    <d v="2023-05-05T00:00:00"/>
    <n v="125"/>
    <s v="coho"/>
    <s v="fry"/>
    <n v="43"/>
    <m/>
    <n v="1.08"/>
    <s v="N"/>
    <m/>
    <s v="N"/>
    <m/>
    <m/>
    <m/>
    <x v="0"/>
  </r>
  <r>
    <x v="0"/>
    <x v="2"/>
    <s v="05May23-POS-1"/>
    <d v="2023-05-05T00:00:00"/>
    <n v="125"/>
    <s v="coho"/>
    <s v="fry"/>
    <n v="41"/>
    <m/>
    <n v="0.7"/>
    <s v="N"/>
    <m/>
    <s v="N"/>
    <m/>
    <m/>
    <m/>
    <x v="0"/>
  </r>
  <r>
    <x v="0"/>
    <x v="2"/>
    <s v="05May23-POS-1"/>
    <d v="2023-05-05T00:00:00"/>
    <n v="125"/>
    <s v="coho"/>
    <s v="fry"/>
    <n v="39"/>
    <m/>
    <n v="0.64"/>
    <s v="N"/>
    <m/>
    <s v="N"/>
    <m/>
    <m/>
    <m/>
    <x v="0"/>
  </r>
  <r>
    <x v="0"/>
    <x v="2"/>
    <s v="05May23-POS-1"/>
    <d v="2023-05-05T00:00:00"/>
    <n v="125"/>
    <s v="coho"/>
    <s v="fry"/>
    <n v="40"/>
    <m/>
    <n v="0.61"/>
    <s v="N"/>
    <m/>
    <s v="N"/>
    <m/>
    <m/>
    <m/>
    <x v="0"/>
  </r>
  <r>
    <x v="0"/>
    <x v="2"/>
    <s v="05May23-POS-1"/>
    <d v="2023-05-05T00:00:00"/>
    <n v="125"/>
    <s v="coho"/>
    <s v="fry"/>
    <n v="37"/>
    <m/>
    <n v="0.64"/>
    <s v="N"/>
    <m/>
    <s v="N"/>
    <m/>
    <m/>
    <m/>
    <x v="0"/>
  </r>
  <r>
    <x v="0"/>
    <x v="2"/>
    <s v="05May23-POS-1"/>
    <d v="2023-05-05T00:00:00"/>
    <n v="125"/>
    <s v="coho"/>
    <s v="fry"/>
    <n v="41"/>
    <m/>
    <n v="0.73"/>
    <s v="N"/>
    <m/>
    <s v="N"/>
    <m/>
    <m/>
    <m/>
    <x v="0"/>
  </r>
  <r>
    <x v="0"/>
    <x v="2"/>
    <s v="05May23-POS-1"/>
    <d v="2023-05-05T00:00:00"/>
    <n v="125"/>
    <s v="coho"/>
    <s v="fry"/>
    <n v="37"/>
    <m/>
    <n v="0.55000000000000004"/>
    <s v="N"/>
    <m/>
    <s v="N"/>
    <m/>
    <m/>
    <m/>
    <x v="0"/>
  </r>
  <r>
    <x v="0"/>
    <x v="2"/>
    <s v="05May23-POS-1"/>
    <d v="2023-05-05T00:00:00"/>
    <n v="125"/>
    <s v="coho"/>
    <s v="fry"/>
    <n v="39"/>
    <m/>
    <n v="0.64"/>
    <s v="N"/>
    <m/>
    <s v="N"/>
    <m/>
    <m/>
    <m/>
    <x v="0"/>
  </r>
  <r>
    <x v="0"/>
    <x v="2"/>
    <s v="05May23-POS-1"/>
    <d v="2023-05-05T00:00:00"/>
    <n v="125"/>
    <s v="coho"/>
    <s v="fry"/>
    <n v="41"/>
    <m/>
    <n v="0.83"/>
    <s v="N"/>
    <m/>
    <s v="N"/>
    <m/>
    <m/>
    <m/>
    <x v="0"/>
  </r>
  <r>
    <x v="0"/>
    <x v="2"/>
    <s v="05May23-POS-1"/>
    <d v="2023-05-05T00:00:00"/>
    <n v="125"/>
    <s v="coho"/>
    <s v="fry"/>
    <n v="39"/>
    <m/>
    <n v="0.6"/>
    <s v="N"/>
    <m/>
    <s v="N"/>
    <m/>
    <m/>
    <m/>
    <x v="0"/>
  </r>
  <r>
    <x v="0"/>
    <x v="2"/>
    <s v="05May23-POS-1"/>
    <d v="2023-05-05T00:00:00"/>
    <n v="125"/>
    <s v="coho"/>
    <s v="fry"/>
    <n v="40"/>
    <m/>
    <n v="0.65"/>
    <s v="N"/>
    <m/>
    <s v="N"/>
    <m/>
    <m/>
    <m/>
    <x v="0"/>
  </r>
  <r>
    <x v="0"/>
    <x v="2"/>
    <s v="05May23-POS-1"/>
    <d v="2023-05-05T00:00:00"/>
    <n v="125"/>
    <s v="coho"/>
    <s v="fry"/>
    <n v="36"/>
    <m/>
    <n v="0.53"/>
    <s v="N"/>
    <m/>
    <s v="N"/>
    <m/>
    <m/>
    <m/>
    <x v="0"/>
  </r>
  <r>
    <x v="0"/>
    <x v="2"/>
    <s v="05May23-POS-1"/>
    <d v="2023-05-05T00:00:00"/>
    <n v="125"/>
    <s v="coho"/>
    <s v="fry"/>
    <n v="35"/>
    <m/>
    <n v="0.42"/>
    <s v="N"/>
    <m/>
    <s v="N"/>
    <m/>
    <m/>
    <m/>
    <x v="0"/>
  </r>
  <r>
    <x v="0"/>
    <x v="2"/>
    <s v="05May23-POS-1"/>
    <d v="2023-05-05T00:00:00"/>
    <n v="125"/>
    <s v="coho"/>
    <s v="fry"/>
    <n v="33"/>
    <m/>
    <n v="0.62"/>
    <s v="N"/>
    <m/>
    <s v="N"/>
    <m/>
    <m/>
    <m/>
    <x v="0"/>
  </r>
  <r>
    <x v="0"/>
    <x v="2"/>
    <s v="05May23-POS-1"/>
    <d v="2023-05-05T00:00:00"/>
    <n v="125"/>
    <s v="coho"/>
    <s v="fry"/>
    <n v="42"/>
    <m/>
    <n v="0.72"/>
    <s v="N"/>
    <m/>
    <s v="N"/>
    <m/>
    <m/>
    <m/>
    <x v="0"/>
  </r>
  <r>
    <x v="0"/>
    <x v="2"/>
    <s v="05May23-POS-1"/>
    <d v="2023-05-05T00:00:00"/>
    <n v="125"/>
    <s v="coho"/>
    <s v="fry"/>
    <n v="40"/>
    <m/>
    <n v="0.66"/>
    <s v="N"/>
    <m/>
    <s v="N"/>
    <m/>
    <m/>
    <m/>
    <x v="0"/>
  </r>
  <r>
    <x v="0"/>
    <x v="2"/>
    <s v="05May23-POS-1"/>
    <d v="2023-05-05T00:00:00"/>
    <n v="125"/>
    <s v="coho"/>
    <s v="fry"/>
    <n v="46"/>
    <m/>
    <n v="0.99"/>
    <s v="N"/>
    <m/>
    <s v="N"/>
    <m/>
    <m/>
    <m/>
    <x v="0"/>
  </r>
  <r>
    <x v="0"/>
    <x v="2"/>
    <s v="05May23-POS-1"/>
    <d v="2023-05-05T00:00:00"/>
    <n v="125"/>
    <s v="coho"/>
    <s v="fry"/>
    <n v="40"/>
    <m/>
    <n v="0.64"/>
    <s v="N"/>
    <m/>
    <s v="N"/>
    <m/>
    <m/>
    <m/>
    <x v="0"/>
  </r>
  <r>
    <x v="0"/>
    <x v="2"/>
    <s v="05May23-POS-1"/>
    <d v="2023-05-05T00:00:00"/>
    <n v="125"/>
    <s v="coho"/>
    <s v="fry"/>
    <n v="46"/>
    <m/>
    <n v="0.87"/>
    <s v="N"/>
    <m/>
    <s v="N"/>
    <m/>
    <m/>
    <m/>
    <x v="0"/>
  </r>
  <r>
    <x v="0"/>
    <x v="2"/>
    <s v="05May23-POS-1"/>
    <d v="2023-05-05T00:00:00"/>
    <n v="125"/>
    <s v="coho"/>
    <s v="fry"/>
    <n v="42"/>
    <m/>
    <n v="0.8"/>
    <s v="N"/>
    <m/>
    <s v="N"/>
    <m/>
    <m/>
    <m/>
    <x v="0"/>
  </r>
  <r>
    <x v="0"/>
    <x v="2"/>
    <s v="05May23-POS-1"/>
    <d v="2023-05-05T00:00:00"/>
    <n v="125"/>
    <s v="coho"/>
    <s v="fry"/>
    <n v="38"/>
    <m/>
    <n v="0.66"/>
    <s v="N"/>
    <m/>
    <s v="N"/>
    <m/>
    <m/>
    <m/>
    <x v="0"/>
  </r>
  <r>
    <x v="0"/>
    <x v="2"/>
    <s v="05May23-POS-1"/>
    <d v="2023-05-05T00:00:00"/>
    <n v="125"/>
    <s v="coho"/>
    <s v="fry"/>
    <n v="42"/>
    <m/>
    <n v="0.74"/>
    <s v="N"/>
    <m/>
    <s v="N"/>
    <m/>
    <m/>
    <m/>
    <x v="0"/>
  </r>
  <r>
    <x v="0"/>
    <x v="2"/>
    <s v="05May23-POS-1"/>
    <d v="2023-05-05T00:00:00"/>
    <n v="125"/>
    <s v="coho"/>
    <s v="fry"/>
    <n v="39"/>
    <m/>
    <n v="0.55000000000000004"/>
    <s v="N"/>
    <m/>
    <s v="N"/>
    <m/>
    <m/>
    <m/>
    <x v="0"/>
  </r>
  <r>
    <x v="0"/>
    <x v="2"/>
    <s v="05May23-POS-1"/>
    <d v="2023-05-05T00:00:00"/>
    <n v="125"/>
    <s v="coho"/>
    <s v="fry"/>
    <n v="44"/>
    <m/>
    <n v="0.87"/>
    <s v="N"/>
    <m/>
    <s v="N"/>
    <m/>
    <m/>
    <m/>
    <x v="0"/>
  </r>
  <r>
    <x v="0"/>
    <x v="2"/>
    <s v="05May23-POS-1"/>
    <d v="2023-05-05T00:00:00"/>
    <n v="125"/>
    <s v="coho"/>
    <s v="fry"/>
    <n v="37"/>
    <m/>
    <n v="0.56999999999999995"/>
    <s v="N"/>
    <m/>
    <s v="N"/>
    <m/>
    <m/>
    <m/>
    <x v="0"/>
  </r>
  <r>
    <x v="0"/>
    <x v="2"/>
    <s v="05May23-POS-1"/>
    <d v="2023-05-05T00:00:00"/>
    <n v="125"/>
    <s v="coho"/>
    <s v="fry"/>
    <n v="43"/>
    <m/>
    <n v="0.74"/>
    <s v="N"/>
    <m/>
    <s v="N"/>
    <m/>
    <m/>
    <m/>
    <x v="0"/>
  </r>
  <r>
    <x v="0"/>
    <x v="2"/>
    <s v="05May23-POS-1"/>
    <d v="2023-05-05T00:00:00"/>
    <n v="125"/>
    <s v="stickleback"/>
    <m/>
    <n v="55"/>
    <m/>
    <n v="3.33"/>
    <s v="N"/>
    <m/>
    <s v="N"/>
    <m/>
    <m/>
    <m/>
    <x v="0"/>
  </r>
  <r>
    <x v="0"/>
    <x v="2"/>
    <s v="05May23-POS-1"/>
    <d v="2023-05-05T00:00:00"/>
    <n v="125"/>
    <s v="stickleback"/>
    <m/>
    <n v="56"/>
    <m/>
    <n v="2.68"/>
    <s v="N"/>
    <m/>
    <s v="N"/>
    <m/>
    <m/>
    <m/>
    <x v="0"/>
  </r>
  <r>
    <x v="0"/>
    <x v="2"/>
    <s v="05May23-POS-1"/>
    <d v="2023-05-05T00:00:00"/>
    <n v="125"/>
    <s v="stickleback"/>
    <m/>
    <n v="66"/>
    <m/>
    <n v="3.38"/>
    <s v="N"/>
    <m/>
    <s v="N"/>
    <m/>
    <m/>
    <m/>
    <x v="0"/>
  </r>
  <r>
    <x v="0"/>
    <x v="2"/>
    <s v="05May23-POS-1"/>
    <d v="2023-05-05T00:00:00"/>
    <n v="125"/>
    <s v="stickleback"/>
    <m/>
    <n v="69"/>
    <m/>
    <n v="3.92"/>
    <s v="N"/>
    <m/>
    <s v="N"/>
    <m/>
    <m/>
    <m/>
    <x v="0"/>
  </r>
  <r>
    <x v="0"/>
    <x v="2"/>
    <s v="05May23-POS-1"/>
    <d v="2023-05-05T00:00:00"/>
    <n v="125"/>
    <s v="stickleback"/>
    <m/>
    <n v="59"/>
    <m/>
    <n v="3.44"/>
    <s v="N"/>
    <m/>
    <s v="N"/>
    <m/>
    <m/>
    <m/>
    <x v="0"/>
  </r>
  <r>
    <x v="0"/>
    <x v="2"/>
    <s v="05May23-POS-1"/>
    <d v="2023-05-05T00:00:00"/>
    <n v="125"/>
    <s v="stickleback"/>
    <m/>
    <n v="48"/>
    <m/>
    <n v="1.1299999999999999"/>
    <s v="N"/>
    <m/>
    <s v="N"/>
    <m/>
    <m/>
    <m/>
    <x v="0"/>
  </r>
  <r>
    <x v="0"/>
    <x v="2"/>
    <s v="05May23-POS-1"/>
    <d v="2023-05-05T00:00:00"/>
    <n v="125"/>
    <s v="stickleback"/>
    <m/>
    <n v="47"/>
    <m/>
    <n v="1.53"/>
    <s v="N"/>
    <m/>
    <s v="N"/>
    <m/>
    <m/>
    <m/>
    <x v="0"/>
  </r>
  <r>
    <x v="0"/>
    <x v="2"/>
    <s v="05May23-POS-1"/>
    <d v="2023-05-05T00:00:00"/>
    <n v="125"/>
    <s v="stickleback"/>
    <m/>
    <n v="50"/>
    <m/>
    <n v="1.22"/>
    <s v="N"/>
    <m/>
    <s v="N"/>
    <m/>
    <m/>
    <m/>
    <x v="0"/>
  </r>
  <r>
    <x v="0"/>
    <x v="0"/>
    <s v="11May23-RST-N"/>
    <d v="2023-05-11T00:00:00"/>
    <n v="131"/>
    <s v="coho"/>
    <s v="fry"/>
    <n v="36"/>
    <m/>
    <n v="0.43"/>
    <s v="N"/>
    <m/>
    <s v="N"/>
    <m/>
    <m/>
    <m/>
    <x v="0"/>
  </r>
  <r>
    <x v="0"/>
    <x v="0"/>
    <s v="11May23-RST-N"/>
    <d v="2023-05-11T00:00:00"/>
    <n v="131"/>
    <s v="coho"/>
    <s v="fry"/>
    <n v="37"/>
    <m/>
    <n v="0.57999999999999996"/>
    <s v="N"/>
    <m/>
    <s v="N"/>
    <m/>
    <m/>
    <m/>
    <x v="0"/>
  </r>
  <r>
    <x v="0"/>
    <x v="0"/>
    <s v="11May23-RST-N"/>
    <d v="2023-05-11T00:00:00"/>
    <n v="131"/>
    <s v="coho"/>
    <s v="fry"/>
    <n v="36"/>
    <m/>
    <n v="0.36"/>
    <s v="N"/>
    <m/>
    <s v="N"/>
    <m/>
    <m/>
    <m/>
    <x v="0"/>
  </r>
  <r>
    <x v="0"/>
    <x v="0"/>
    <s v="11May23-RST-N"/>
    <d v="2023-05-11T00:00:00"/>
    <n v="131"/>
    <s v="coho"/>
    <s v="fry"/>
    <n v="37"/>
    <m/>
    <n v="0.45"/>
    <s v="N"/>
    <m/>
    <s v="N"/>
    <m/>
    <m/>
    <m/>
    <x v="0"/>
  </r>
  <r>
    <x v="0"/>
    <x v="0"/>
    <s v="11May23-RST-N"/>
    <d v="2023-05-11T00:00:00"/>
    <n v="131"/>
    <s v="coho"/>
    <s v="fry"/>
    <n v="38"/>
    <m/>
    <n v="0.51"/>
    <s v="N"/>
    <m/>
    <s v="N"/>
    <m/>
    <m/>
    <m/>
    <x v="0"/>
  </r>
  <r>
    <x v="0"/>
    <x v="0"/>
    <s v="11May23-RST-N"/>
    <d v="2023-05-11T00:00:00"/>
    <n v="131"/>
    <s v="coho"/>
    <s v="fry"/>
    <n v="37"/>
    <m/>
    <n v="0.52"/>
    <s v="N"/>
    <m/>
    <s v="N"/>
    <m/>
    <m/>
    <m/>
    <x v="0"/>
  </r>
  <r>
    <x v="0"/>
    <x v="0"/>
    <s v="11May23-RST-N"/>
    <d v="2023-05-11T00:00:00"/>
    <n v="131"/>
    <s v="coho"/>
    <s v="fry"/>
    <n v="37"/>
    <m/>
    <n v="0.88"/>
    <s v="N"/>
    <m/>
    <s v="N"/>
    <m/>
    <m/>
    <m/>
    <x v="0"/>
  </r>
  <r>
    <x v="0"/>
    <x v="0"/>
    <s v="11May23-RST-N"/>
    <d v="2023-05-11T00:00:00"/>
    <n v="131"/>
    <s v="coho"/>
    <s v="fry"/>
    <n v="35"/>
    <m/>
    <n v="0.47"/>
    <s v="N"/>
    <m/>
    <s v="N"/>
    <m/>
    <m/>
    <m/>
    <x v="0"/>
  </r>
  <r>
    <x v="0"/>
    <x v="0"/>
    <s v="11May23-RST-N"/>
    <d v="2023-05-11T00:00:00"/>
    <n v="131"/>
    <s v="coho"/>
    <s v="fry"/>
    <n v="37"/>
    <m/>
    <n v="0.53"/>
    <s v="N"/>
    <m/>
    <s v="N"/>
    <m/>
    <m/>
    <m/>
    <x v="0"/>
  </r>
  <r>
    <x v="0"/>
    <x v="0"/>
    <s v="11May23-RST-N"/>
    <d v="2023-05-11T00:00:00"/>
    <n v="131"/>
    <s v="coho"/>
    <s v="fry"/>
    <n v="34"/>
    <m/>
    <n v="0.38"/>
    <s v="N"/>
    <m/>
    <s v="N"/>
    <m/>
    <m/>
    <m/>
    <x v="0"/>
  </r>
  <r>
    <x v="0"/>
    <x v="0"/>
    <s v="11May23-RST-N"/>
    <d v="2023-05-11T00:00:00"/>
    <n v="131"/>
    <s v="coho"/>
    <s v="fry"/>
    <n v="38"/>
    <m/>
    <n v="0.48"/>
    <s v="N"/>
    <m/>
    <s v="N"/>
    <m/>
    <m/>
    <m/>
    <x v="0"/>
  </r>
  <r>
    <x v="0"/>
    <x v="0"/>
    <s v="11May23-RST-N"/>
    <d v="2023-05-11T00:00:00"/>
    <n v="131"/>
    <s v="coho"/>
    <s v="fry"/>
    <n v="37"/>
    <m/>
    <n v="0.43"/>
    <s v="N"/>
    <m/>
    <s v="N"/>
    <m/>
    <m/>
    <m/>
    <x v="0"/>
  </r>
  <r>
    <x v="0"/>
    <x v="0"/>
    <s v="11May23-RST-N"/>
    <d v="2023-05-11T00:00:00"/>
    <n v="131"/>
    <s v="coho"/>
    <s v="fry"/>
    <n v="38"/>
    <m/>
    <n v="0.56999999999999995"/>
    <s v="N"/>
    <m/>
    <s v="N"/>
    <m/>
    <m/>
    <m/>
    <x v="0"/>
  </r>
  <r>
    <x v="0"/>
    <x v="0"/>
    <s v="11May23-RST-N"/>
    <d v="2023-05-11T00:00:00"/>
    <n v="131"/>
    <s v="coho"/>
    <s v="fry"/>
    <n v="36"/>
    <m/>
    <n v="0.36"/>
    <s v="N"/>
    <m/>
    <s v="N"/>
    <m/>
    <m/>
    <m/>
    <x v="0"/>
  </r>
  <r>
    <x v="0"/>
    <x v="0"/>
    <s v="11May23-RST-N"/>
    <d v="2023-05-11T00:00:00"/>
    <n v="131"/>
    <s v="coho"/>
    <s v="fry"/>
    <n v="37"/>
    <m/>
    <n v="0.43"/>
    <s v="N"/>
    <m/>
    <s v="N"/>
    <m/>
    <m/>
    <m/>
    <x v="0"/>
  </r>
  <r>
    <x v="0"/>
    <x v="0"/>
    <s v="11May23-RST-N"/>
    <d v="2023-05-11T00:00:00"/>
    <n v="131"/>
    <s v="coho"/>
    <s v="fry"/>
    <n v="37"/>
    <m/>
    <n v="0.49"/>
    <s v="N"/>
    <m/>
    <s v="N"/>
    <m/>
    <m/>
    <m/>
    <x v="0"/>
  </r>
  <r>
    <x v="0"/>
    <x v="0"/>
    <s v="11May23-RST-N"/>
    <d v="2023-05-11T00:00:00"/>
    <n v="131"/>
    <s v="coho"/>
    <s v="fry"/>
    <n v="37"/>
    <m/>
    <n v="0.56999999999999995"/>
    <s v="N"/>
    <m/>
    <s v="N"/>
    <m/>
    <m/>
    <m/>
    <x v="0"/>
  </r>
  <r>
    <x v="0"/>
    <x v="0"/>
    <s v="11May23-RST-N"/>
    <d v="2023-05-11T00:00:00"/>
    <n v="131"/>
    <s v="coho"/>
    <s v="fry"/>
    <n v="38"/>
    <m/>
    <n v="0.57999999999999996"/>
    <s v="N"/>
    <m/>
    <s v="N"/>
    <m/>
    <m/>
    <m/>
    <x v="0"/>
  </r>
  <r>
    <x v="0"/>
    <x v="0"/>
    <s v="11May23-RST-N"/>
    <d v="2023-05-11T00:00:00"/>
    <n v="131"/>
    <s v="coho"/>
    <s v="fry"/>
    <n v="35"/>
    <m/>
    <n v="0.43"/>
    <s v="N"/>
    <m/>
    <s v="N"/>
    <m/>
    <m/>
    <m/>
    <x v="0"/>
  </r>
  <r>
    <x v="0"/>
    <x v="0"/>
    <s v="11May23-RST-N"/>
    <d v="2023-05-11T00:00:00"/>
    <n v="131"/>
    <s v="coho"/>
    <s v="fry"/>
    <n v="38"/>
    <m/>
    <n v="0.46"/>
    <s v="N"/>
    <m/>
    <s v="N"/>
    <m/>
    <m/>
    <m/>
    <x v="0"/>
  </r>
  <r>
    <x v="0"/>
    <x v="0"/>
    <s v="11May23-RST-N"/>
    <d v="2023-05-11T00:00:00"/>
    <n v="131"/>
    <s v="coho"/>
    <s v="fry"/>
    <n v="37"/>
    <m/>
    <n v="0.5"/>
    <s v="N"/>
    <m/>
    <s v="N"/>
    <m/>
    <m/>
    <m/>
    <x v="0"/>
  </r>
  <r>
    <x v="0"/>
    <x v="0"/>
    <s v="11May23-RST-N"/>
    <d v="2023-05-11T00:00:00"/>
    <n v="131"/>
    <s v="coho"/>
    <s v="fry"/>
    <n v="37"/>
    <m/>
    <n v="0.48"/>
    <s v="N"/>
    <m/>
    <s v="N"/>
    <m/>
    <m/>
    <m/>
    <x v="0"/>
  </r>
  <r>
    <x v="0"/>
    <x v="0"/>
    <s v="11May23-RST-N"/>
    <d v="2023-05-11T00:00:00"/>
    <n v="131"/>
    <s v="coho"/>
    <s v="fry"/>
    <n v="37"/>
    <m/>
    <n v="0.45"/>
    <s v="N"/>
    <m/>
    <s v="N"/>
    <m/>
    <m/>
    <m/>
    <x v="0"/>
  </r>
  <r>
    <x v="0"/>
    <x v="0"/>
    <s v="11May23-RST-N"/>
    <d v="2023-05-11T00:00:00"/>
    <n v="131"/>
    <s v="coho"/>
    <s v="fry"/>
    <n v="40"/>
    <m/>
    <n v="0.46"/>
    <s v="N"/>
    <m/>
    <s v="N"/>
    <m/>
    <m/>
    <m/>
    <x v="0"/>
  </r>
  <r>
    <x v="0"/>
    <x v="0"/>
    <s v="11May23-RST-N"/>
    <d v="2023-05-11T00:00:00"/>
    <n v="131"/>
    <s v="coho"/>
    <s v="fry"/>
    <n v="36"/>
    <m/>
    <n v="0.43"/>
    <s v="N"/>
    <m/>
    <s v="N"/>
    <m/>
    <m/>
    <m/>
    <x v="0"/>
  </r>
  <r>
    <x v="0"/>
    <x v="0"/>
    <s v="11May23-RST-N"/>
    <d v="2023-05-11T00:00:00"/>
    <n v="131"/>
    <s v="coho"/>
    <s v="fry"/>
    <n v="35"/>
    <m/>
    <n v="0.4"/>
    <s v="N"/>
    <m/>
    <s v="N"/>
    <m/>
    <m/>
    <m/>
    <x v="0"/>
  </r>
  <r>
    <x v="0"/>
    <x v="0"/>
    <s v="11May23-RST-N"/>
    <d v="2023-05-11T00:00:00"/>
    <n v="131"/>
    <s v="coho"/>
    <s v="fry"/>
    <n v="38"/>
    <m/>
    <n v="0.53"/>
    <s v="N"/>
    <m/>
    <s v="N"/>
    <m/>
    <m/>
    <m/>
    <x v="0"/>
  </r>
  <r>
    <x v="0"/>
    <x v="0"/>
    <s v="11May23-RST-N"/>
    <d v="2023-05-11T00:00:00"/>
    <n v="131"/>
    <s v="coho"/>
    <s v="fry"/>
    <n v="35"/>
    <m/>
    <n v="0.31"/>
    <s v="N"/>
    <m/>
    <s v="N"/>
    <m/>
    <m/>
    <m/>
    <x v="0"/>
  </r>
  <r>
    <x v="0"/>
    <x v="0"/>
    <s v="11May23-RST-N"/>
    <d v="2023-05-11T00:00:00"/>
    <n v="131"/>
    <s v="coho"/>
    <s v="fry"/>
    <n v="40"/>
    <m/>
    <n v="0.66"/>
    <s v="N"/>
    <m/>
    <s v="N"/>
    <m/>
    <m/>
    <m/>
    <x v="0"/>
  </r>
  <r>
    <x v="0"/>
    <x v="0"/>
    <s v="11May23-RST-N"/>
    <d v="2023-05-11T00:00:00"/>
    <n v="131"/>
    <s v="coho"/>
    <s v="fry"/>
    <n v="35"/>
    <m/>
    <n v="0.38"/>
    <s v="N"/>
    <m/>
    <s v="N"/>
    <m/>
    <m/>
    <m/>
    <x v="0"/>
  </r>
  <r>
    <x v="0"/>
    <x v="0"/>
    <s v="11May23-RST-N"/>
    <d v="2023-05-11T00:00:00"/>
    <n v="131"/>
    <s v="coho"/>
    <s v="smolt"/>
    <n v="100"/>
    <m/>
    <n v="9.7100000000000009"/>
    <s v="N"/>
    <m/>
    <s v="N"/>
    <m/>
    <m/>
    <m/>
    <x v="0"/>
  </r>
  <r>
    <x v="0"/>
    <x v="0"/>
    <s v="11May23-RST-N"/>
    <d v="2023-05-11T00:00:00"/>
    <n v="131"/>
    <s v="coho"/>
    <s v="smolt"/>
    <n v="87"/>
    <m/>
    <n v="7.35"/>
    <s v="N"/>
    <m/>
    <s v="N"/>
    <m/>
    <m/>
    <m/>
    <x v="0"/>
  </r>
  <r>
    <x v="0"/>
    <x v="0"/>
    <s v="11May23-RST-N"/>
    <d v="2023-05-11T00:00:00"/>
    <n v="131"/>
    <s v="coho"/>
    <s v="smolt"/>
    <n v="82"/>
    <m/>
    <n v="5.24"/>
    <s v="N"/>
    <m/>
    <s v="N"/>
    <m/>
    <m/>
    <m/>
    <x v="0"/>
  </r>
  <r>
    <x v="0"/>
    <x v="1"/>
    <s v="26May23-HATSP-1"/>
    <d v="2023-05-26T00:00:00"/>
    <n v="146"/>
    <s v="chinook"/>
    <s v="smolt"/>
    <n v="73"/>
    <m/>
    <n v="4"/>
    <s v="Y"/>
    <m/>
    <s v="Y"/>
    <m/>
    <m/>
    <m/>
    <x v="0"/>
  </r>
  <r>
    <x v="0"/>
    <x v="1"/>
    <s v="26May23-HATSP-1"/>
    <d v="2023-05-26T00:00:00"/>
    <n v="146"/>
    <s v="chinook"/>
    <s v="smolt"/>
    <n v="78"/>
    <m/>
    <n v="4.3"/>
    <s v="Y"/>
    <m/>
    <s v="Y"/>
    <m/>
    <m/>
    <m/>
    <x v="0"/>
  </r>
  <r>
    <x v="0"/>
    <x v="1"/>
    <s v="26May23-HATSP-1"/>
    <d v="2023-05-26T00:00:00"/>
    <n v="146"/>
    <s v="chinook"/>
    <s v="smolt"/>
    <n v="70"/>
    <m/>
    <n v="3.6"/>
    <s v="Y"/>
    <m/>
    <s v="Y"/>
    <m/>
    <m/>
    <m/>
    <x v="0"/>
  </r>
  <r>
    <x v="0"/>
    <x v="1"/>
    <s v="26May23-HATSP-1"/>
    <d v="2023-05-26T00:00:00"/>
    <n v="146"/>
    <s v="chinook"/>
    <s v="smolt"/>
    <n v="71"/>
    <m/>
    <n v="3"/>
    <s v="Y"/>
    <m/>
    <s v="Y"/>
    <m/>
    <m/>
    <m/>
    <x v="0"/>
  </r>
  <r>
    <x v="0"/>
    <x v="1"/>
    <s v="26May23-HATSP-1"/>
    <d v="2023-05-26T00:00:00"/>
    <n v="146"/>
    <s v="chinook"/>
    <s v="smolt"/>
    <n v="75"/>
    <m/>
    <n v="4.3"/>
    <s v="Y"/>
    <m/>
    <s v="Y"/>
    <m/>
    <m/>
    <m/>
    <x v="0"/>
  </r>
  <r>
    <x v="0"/>
    <x v="1"/>
    <s v="26May23-HATSP-1"/>
    <d v="2023-05-26T00:00:00"/>
    <n v="146"/>
    <s v="chinook"/>
    <s v="smolt"/>
    <n v="75"/>
    <m/>
    <n v="4.3"/>
    <s v="Y"/>
    <m/>
    <s v="Y"/>
    <m/>
    <m/>
    <m/>
    <x v="0"/>
  </r>
  <r>
    <x v="0"/>
    <x v="1"/>
    <s v="26May23-HATSP-1"/>
    <d v="2023-05-26T00:00:00"/>
    <n v="146"/>
    <s v="chinook"/>
    <s v="smolt"/>
    <n v="74"/>
    <m/>
    <n v="3.9"/>
    <s v="Y"/>
    <m/>
    <s v="Y"/>
    <m/>
    <m/>
    <m/>
    <x v="0"/>
  </r>
  <r>
    <x v="0"/>
    <x v="1"/>
    <s v="26May23-HATSP-1"/>
    <d v="2023-05-26T00:00:00"/>
    <n v="146"/>
    <s v="chinook"/>
    <s v="smolt"/>
    <n v="72"/>
    <m/>
    <n v="3.6"/>
    <s v="Y"/>
    <m/>
    <s v="Y"/>
    <m/>
    <m/>
    <m/>
    <x v="0"/>
  </r>
  <r>
    <x v="0"/>
    <x v="1"/>
    <s v="26May23-HATSP-1"/>
    <d v="2023-05-26T00:00:00"/>
    <n v="146"/>
    <s v="chinook"/>
    <s v="smolt"/>
    <n v="70"/>
    <m/>
    <n v="3.1"/>
    <s v="Y"/>
    <m/>
    <s v="Y"/>
    <m/>
    <m/>
    <m/>
    <x v="0"/>
  </r>
  <r>
    <x v="0"/>
    <x v="1"/>
    <s v="26May23-HATSP-1"/>
    <d v="2023-05-26T00:00:00"/>
    <n v="146"/>
    <s v="chinook"/>
    <s v="smolt"/>
    <n v="71"/>
    <m/>
    <n v="3.5"/>
    <s v="Y"/>
    <m/>
    <s v="Y"/>
    <m/>
    <m/>
    <m/>
    <x v="0"/>
  </r>
  <r>
    <x v="0"/>
    <x v="1"/>
    <s v="26May23-HATSP-1"/>
    <d v="2023-05-26T00:00:00"/>
    <n v="146"/>
    <s v="chinook"/>
    <s v="smolt"/>
    <n v="75"/>
    <m/>
    <n v="4"/>
    <s v="Y"/>
    <m/>
    <s v="Y"/>
    <m/>
    <m/>
    <m/>
    <x v="0"/>
  </r>
  <r>
    <x v="0"/>
    <x v="1"/>
    <s v="26May23-HATSP-1"/>
    <d v="2023-05-26T00:00:00"/>
    <n v="146"/>
    <s v="chinook"/>
    <s v="smolt"/>
    <n v="75"/>
    <m/>
    <n v="4"/>
    <s v="Y"/>
    <m/>
    <s v="Y"/>
    <m/>
    <m/>
    <m/>
    <x v="0"/>
  </r>
  <r>
    <x v="0"/>
    <x v="1"/>
    <s v="26May23-HATSP-1"/>
    <d v="2023-05-26T00:00:00"/>
    <n v="146"/>
    <s v="chinook"/>
    <s v="smolt"/>
    <n v="82"/>
    <m/>
    <n v="5"/>
    <s v="Y"/>
    <m/>
    <s v="Y"/>
    <m/>
    <m/>
    <m/>
    <x v="0"/>
  </r>
  <r>
    <x v="0"/>
    <x v="1"/>
    <s v="26May23-HATSP-1"/>
    <d v="2023-05-26T00:00:00"/>
    <n v="146"/>
    <s v="chinook"/>
    <s v="smolt"/>
    <n v="73"/>
    <m/>
    <n v="3.6"/>
    <s v="Y"/>
    <m/>
    <s v="Y"/>
    <m/>
    <m/>
    <m/>
    <x v="0"/>
  </r>
  <r>
    <x v="0"/>
    <x v="1"/>
    <s v="26May23-HATSP-1"/>
    <d v="2023-05-26T00:00:00"/>
    <n v="146"/>
    <s v="chinook"/>
    <s v="smolt"/>
    <n v="72"/>
    <m/>
    <n v="4.0999999999999996"/>
    <s v="Y"/>
    <m/>
    <s v="Y"/>
    <m/>
    <m/>
    <m/>
    <x v="0"/>
  </r>
  <r>
    <x v="0"/>
    <x v="1"/>
    <s v="26May23-HATSP-1"/>
    <d v="2023-05-26T00:00:00"/>
    <n v="146"/>
    <s v="chinook"/>
    <s v="smolt"/>
    <n v="72"/>
    <m/>
    <n v="3.5"/>
    <s v="Y"/>
    <m/>
    <s v="Y"/>
    <m/>
    <m/>
    <m/>
    <x v="0"/>
  </r>
  <r>
    <x v="0"/>
    <x v="1"/>
    <s v="26May23-HATSP-1"/>
    <d v="2023-05-26T00:00:00"/>
    <n v="146"/>
    <s v="chinook"/>
    <s v="smolt"/>
    <n v="70"/>
    <m/>
    <n v="3.3"/>
    <s v="Y"/>
    <m/>
    <s v="Y"/>
    <m/>
    <m/>
    <m/>
    <x v="0"/>
  </r>
  <r>
    <x v="0"/>
    <x v="1"/>
    <s v="26May23-HATSP-1"/>
    <d v="2023-05-26T00:00:00"/>
    <n v="146"/>
    <s v="chinook"/>
    <s v="smolt"/>
    <n v="70"/>
    <m/>
    <n v="3.3"/>
    <s v="Y"/>
    <m/>
    <s v="Y"/>
    <m/>
    <m/>
    <m/>
    <x v="0"/>
  </r>
  <r>
    <x v="0"/>
    <x v="1"/>
    <s v="26May23-HATSP-1"/>
    <d v="2023-05-26T00:00:00"/>
    <n v="146"/>
    <s v="chinook"/>
    <s v="smolt"/>
    <n v="67"/>
    <m/>
    <n v="2.5"/>
    <s v="Y"/>
    <m/>
    <s v="Y"/>
    <m/>
    <m/>
    <m/>
    <x v="0"/>
  </r>
  <r>
    <x v="0"/>
    <x v="1"/>
    <s v="26May23-HATSP-1"/>
    <d v="2023-05-26T00:00:00"/>
    <n v="146"/>
    <s v="chinook"/>
    <s v="smolt"/>
    <n v="72"/>
    <m/>
    <n v="3.6"/>
    <s v="Y"/>
    <m/>
    <s v="Y"/>
    <m/>
    <m/>
    <m/>
    <x v="0"/>
  </r>
  <r>
    <x v="0"/>
    <x v="1"/>
    <s v="26May23-HATSP-1"/>
    <d v="2023-05-26T00:00:00"/>
    <n v="146"/>
    <s v="chinook"/>
    <s v="smolt"/>
    <n v="74"/>
    <m/>
    <n v="3.8"/>
    <s v="Y"/>
    <m/>
    <s v="Y"/>
    <m/>
    <m/>
    <m/>
    <x v="0"/>
  </r>
  <r>
    <x v="0"/>
    <x v="1"/>
    <s v="26May23-HATSP-1"/>
    <d v="2023-05-26T00:00:00"/>
    <n v="146"/>
    <s v="chinook"/>
    <s v="smolt"/>
    <n v="70"/>
    <m/>
    <n v="3.6"/>
    <s v="Y"/>
    <m/>
    <s v="Y"/>
    <m/>
    <m/>
    <m/>
    <x v="0"/>
  </r>
  <r>
    <x v="0"/>
    <x v="1"/>
    <s v="26May23-HATSP-1"/>
    <d v="2023-05-26T00:00:00"/>
    <n v="146"/>
    <s v="chinook"/>
    <s v="smolt"/>
    <n v="77"/>
    <m/>
    <n v="4.2"/>
    <s v="Y"/>
    <m/>
    <s v="Y"/>
    <m/>
    <m/>
    <m/>
    <x v="0"/>
  </r>
  <r>
    <x v="0"/>
    <x v="1"/>
    <s v="26May23-HATSP-1"/>
    <d v="2023-05-26T00:00:00"/>
    <n v="146"/>
    <s v="chinook"/>
    <s v="smolt"/>
    <n v="74"/>
    <m/>
    <n v="3.7"/>
    <s v="Y"/>
    <m/>
    <s v="Y"/>
    <m/>
    <m/>
    <m/>
    <x v="0"/>
  </r>
  <r>
    <x v="0"/>
    <x v="1"/>
    <s v="26May23-HATSP-1"/>
    <d v="2023-05-26T00:00:00"/>
    <n v="146"/>
    <s v="chinook"/>
    <s v="smolt"/>
    <n v="70"/>
    <m/>
    <n v="3.1"/>
    <s v="Y"/>
    <m/>
    <s v="Y"/>
    <m/>
    <m/>
    <m/>
    <x v="0"/>
  </r>
  <r>
    <x v="0"/>
    <x v="1"/>
    <s v="26May23-HATSP-1"/>
    <d v="2023-05-26T00:00:00"/>
    <n v="146"/>
    <s v="chinook"/>
    <s v="smolt"/>
    <n v="75"/>
    <m/>
    <n v="4.3"/>
    <s v="Y"/>
    <m/>
    <s v="Y"/>
    <m/>
    <m/>
    <m/>
    <x v="0"/>
  </r>
  <r>
    <x v="0"/>
    <x v="1"/>
    <s v="26May23-HATSP-1"/>
    <d v="2023-05-26T00:00:00"/>
    <n v="146"/>
    <s v="chinook"/>
    <s v="smolt"/>
    <n v="75"/>
    <m/>
    <n v="3.9"/>
    <s v="Y"/>
    <m/>
    <s v="Y"/>
    <m/>
    <m/>
    <m/>
    <x v="0"/>
  </r>
  <r>
    <x v="0"/>
    <x v="1"/>
    <s v="26May23-HATSP-1"/>
    <d v="2023-05-26T00:00:00"/>
    <n v="146"/>
    <s v="chinook"/>
    <s v="smolt"/>
    <n v="76"/>
    <m/>
    <n v="4"/>
    <s v="Y"/>
    <m/>
    <s v="Y"/>
    <m/>
    <m/>
    <m/>
    <x v="0"/>
  </r>
  <r>
    <x v="0"/>
    <x v="1"/>
    <s v="26May23-HATSP-1"/>
    <d v="2023-05-26T00:00:00"/>
    <n v="146"/>
    <s v="chinook"/>
    <s v="smolt"/>
    <n v="71"/>
    <m/>
    <n v="3.4"/>
    <s v="Y"/>
    <m/>
    <s v="Y"/>
    <m/>
    <m/>
    <m/>
    <x v="0"/>
  </r>
  <r>
    <x v="0"/>
    <x v="1"/>
    <s v="26May23-HATSP-1"/>
    <d v="2023-05-26T00:00:00"/>
    <n v="146"/>
    <s v="chinook"/>
    <s v="smolt"/>
    <n v="72"/>
    <m/>
    <n v="3.4"/>
    <s v="Y"/>
    <m/>
    <s v="Y"/>
    <m/>
    <m/>
    <m/>
    <x v="0"/>
  </r>
  <r>
    <x v="0"/>
    <x v="0"/>
    <s v="02Jun23-RST-N"/>
    <d v="2023-06-02T00:00:00"/>
    <n v="153"/>
    <s v="coho"/>
    <s v="smolt"/>
    <n v="67"/>
    <m/>
    <n v="2.8"/>
    <s v="N"/>
    <m/>
    <s v="N"/>
    <m/>
    <m/>
    <m/>
    <x v="0"/>
  </r>
  <r>
    <x v="0"/>
    <x v="0"/>
    <s v="02Jun23-RST-N"/>
    <d v="2023-06-02T00:00:00"/>
    <n v="153"/>
    <s v="coho"/>
    <s v="smolt"/>
    <n v="98"/>
    <m/>
    <n v="9.6300000000000008"/>
    <s v="N"/>
    <m/>
    <s v="N"/>
    <m/>
    <m/>
    <m/>
    <x v="0"/>
  </r>
  <r>
    <x v="0"/>
    <x v="0"/>
    <s v="02Jun23-RST-N"/>
    <d v="2023-06-02T00:00:00"/>
    <n v="153"/>
    <s v="coho"/>
    <s v="smolt"/>
    <n v="57"/>
    <m/>
    <n v="1.75"/>
    <s v="N"/>
    <m/>
    <s v="N"/>
    <m/>
    <m/>
    <m/>
    <x v="0"/>
  </r>
  <r>
    <x v="0"/>
    <x v="0"/>
    <s v="02Jun23-RST-N"/>
    <d v="2023-06-02T00:00:00"/>
    <n v="153"/>
    <s v="coho"/>
    <s v="smolt"/>
    <n v="62"/>
    <m/>
    <n v="2.77"/>
    <s v="N"/>
    <m/>
    <s v="N"/>
    <m/>
    <m/>
    <m/>
    <x v="0"/>
  </r>
  <r>
    <x v="0"/>
    <x v="0"/>
    <s v="02Jun23-RST-N"/>
    <d v="2023-06-02T00:00:00"/>
    <n v="153"/>
    <s v="coho"/>
    <s v="fry"/>
    <n v="46"/>
    <m/>
    <n v="0.95"/>
    <s v="N"/>
    <m/>
    <s v="N"/>
    <m/>
    <m/>
    <m/>
    <x v="0"/>
  </r>
  <r>
    <x v="0"/>
    <x v="0"/>
    <s v="02Jun23-RST-N"/>
    <d v="2023-06-02T00:00:00"/>
    <n v="153"/>
    <s v="coho"/>
    <s v="fry"/>
    <n v="44"/>
    <m/>
    <n v="0.84"/>
    <s v="N"/>
    <m/>
    <s v="N"/>
    <m/>
    <m/>
    <m/>
    <x v="0"/>
  </r>
  <r>
    <x v="0"/>
    <x v="0"/>
    <s v="02Jun23-RST-N"/>
    <d v="2023-06-02T00:00:00"/>
    <n v="153"/>
    <s v="coho"/>
    <s v="fry"/>
    <n v="42"/>
    <m/>
    <n v="0.72"/>
    <s v="N"/>
    <m/>
    <s v="N"/>
    <m/>
    <m/>
    <m/>
    <x v="0"/>
  </r>
  <r>
    <x v="0"/>
    <x v="0"/>
    <s v="02Jun23-RST-N"/>
    <d v="2023-06-02T00:00:00"/>
    <n v="153"/>
    <s v="coho"/>
    <s v="fry"/>
    <n v="51"/>
    <m/>
    <n v="1.37"/>
    <s v="N"/>
    <m/>
    <s v="N"/>
    <m/>
    <m/>
    <m/>
    <x v="0"/>
  </r>
  <r>
    <x v="0"/>
    <x v="0"/>
    <s v="02Jun23-RST-N"/>
    <d v="2023-06-02T00:00:00"/>
    <n v="153"/>
    <s v="coho"/>
    <s v="fry"/>
    <n v="39"/>
    <m/>
    <n v="0.53"/>
    <s v="N"/>
    <m/>
    <s v="N"/>
    <m/>
    <m/>
    <m/>
    <x v="0"/>
  </r>
  <r>
    <x v="0"/>
    <x v="0"/>
    <s v="02Jun23-RST-N"/>
    <d v="2023-06-02T00:00:00"/>
    <n v="153"/>
    <s v="coho"/>
    <s v="fry"/>
    <n v="42"/>
    <m/>
    <n v="0.8"/>
    <s v="N"/>
    <m/>
    <s v="N"/>
    <m/>
    <m/>
    <m/>
    <x v="0"/>
  </r>
  <r>
    <x v="0"/>
    <x v="0"/>
    <s v="02Jun23-RST-N"/>
    <d v="2023-06-02T00:00:00"/>
    <n v="153"/>
    <s v="coho"/>
    <s v="fry"/>
    <n v="48"/>
    <m/>
    <n v="1.17"/>
    <s v="N"/>
    <m/>
    <s v="N"/>
    <m/>
    <m/>
    <m/>
    <x v="0"/>
  </r>
  <r>
    <x v="0"/>
    <x v="0"/>
    <s v="02Jun23-RST-N"/>
    <d v="2023-06-02T00:00:00"/>
    <n v="153"/>
    <s v="coho"/>
    <s v="fry"/>
    <n v="39"/>
    <m/>
    <n v="0.61"/>
    <s v="N"/>
    <m/>
    <s v="N"/>
    <m/>
    <m/>
    <m/>
    <x v="0"/>
  </r>
  <r>
    <x v="0"/>
    <x v="0"/>
    <s v="02Jun23-RST-N"/>
    <d v="2023-06-02T00:00:00"/>
    <n v="153"/>
    <s v="coho"/>
    <s v="fry"/>
    <n v="38"/>
    <m/>
    <n v="0.63"/>
    <s v="N"/>
    <m/>
    <s v="N"/>
    <m/>
    <m/>
    <m/>
    <x v="0"/>
  </r>
  <r>
    <x v="0"/>
    <x v="0"/>
    <s v="02Jun23-RST-N"/>
    <d v="2023-06-02T00:00:00"/>
    <n v="153"/>
    <s v="coho"/>
    <s v="fry"/>
    <n v="40"/>
    <m/>
    <n v="0.83"/>
    <s v="N"/>
    <m/>
    <s v="N"/>
    <m/>
    <m/>
    <m/>
    <x v="0"/>
  </r>
  <r>
    <x v="0"/>
    <x v="0"/>
    <s v="02Jun23-RST-N"/>
    <d v="2023-06-02T00:00:00"/>
    <n v="153"/>
    <s v="coho"/>
    <s v="fry"/>
    <n v="34"/>
    <m/>
    <n v="0.37"/>
    <s v="N"/>
    <m/>
    <s v="N"/>
    <m/>
    <m/>
    <m/>
    <x v="0"/>
  </r>
  <r>
    <x v="0"/>
    <x v="0"/>
    <s v="02Jun23-RST-N"/>
    <d v="2023-06-02T00:00:00"/>
    <n v="153"/>
    <s v="coho"/>
    <s v="fry"/>
    <n v="36"/>
    <m/>
    <n v="0.44"/>
    <s v="N"/>
    <m/>
    <s v="N"/>
    <m/>
    <m/>
    <m/>
    <x v="0"/>
  </r>
  <r>
    <x v="0"/>
    <x v="0"/>
    <s v="02Jun23-RST-N"/>
    <d v="2023-06-02T00:00:00"/>
    <n v="153"/>
    <s v="coho"/>
    <s v="fry"/>
    <n v="32"/>
    <m/>
    <n v="0.3"/>
    <s v="N"/>
    <m/>
    <s v="N"/>
    <m/>
    <m/>
    <m/>
    <x v="0"/>
  </r>
  <r>
    <x v="0"/>
    <x v="0"/>
    <s v="02Jun23-RST-N"/>
    <d v="2023-06-02T00:00:00"/>
    <n v="153"/>
    <s v="coho"/>
    <s v="fry"/>
    <n v="41"/>
    <m/>
    <n v="0.55000000000000004"/>
    <s v="N"/>
    <m/>
    <s v="N"/>
    <m/>
    <m/>
    <m/>
    <x v="0"/>
  </r>
  <r>
    <x v="0"/>
    <x v="0"/>
    <s v="02Jun23-RST-N"/>
    <d v="2023-06-02T00:00:00"/>
    <n v="153"/>
    <s v="coho"/>
    <s v="fry"/>
    <n v="35"/>
    <m/>
    <n v="0.48"/>
    <s v="N"/>
    <m/>
    <s v="N"/>
    <m/>
    <m/>
    <m/>
    <x v="0"/>
  </r>
  <r>
    <x v="0"/>
    <x v="0"/>
    <s v="02Jun23-RST-N"/>
    <d v="2023-06-02T00:00:00"/>
    <n v="153"/>
    <s v="coho"/>
    <s v="fry"/>
    <n v="37"/>
    <m/>
    <n v="0.45"/>
    <s v="N"/>
    <m/>
    <s v="N"/>
    <m/>
    <m/>
    <m/>
    <x v="0"/>
  </r>
  <r>
    <x v="0"/>
    <x v="0"/>
    <s v="02Jun23-RST-N"/>
    <d v="2023-06-02T00:00:00"/>
    <n v="153"/>
    <s v="coho"/>
    <s v="fry"/>
    <n v="43"/>
    <m/>
    <n v="0.75"/>
    <s v="N"/>
    <m/>
    <s v="N"/>
    <m/>
    <m/>
    <m/>
    <x v="0"/>
  </r>
  <r>
    <x v="0"/>
    <x v="0"/>
    <s v="02Jun23-RST-N"/>
    <d v="2023-06-02T00:00:00"/>
    <n v="153"/>
    <s v="coho"/>
    <s v="fry"/>
    <n v="36"/>
    <m/>
    <n v="0.45"/>
    <s v="N"/>
    <m/>
    <s v="N"/>
    <m/>
    <m/>
    <m/>
    <x v="0"/>
  </r>
  <r>
    <x v="0"/>
    <x v="0"/>
    <s v="02Jun23-RST-N"/>
    <d v="2023-06-02T00:00:00"/>
    <n v="153"/>
    <s v="coho"/>
    <s v="fry"/>
    <n v="37"/>
    <m/>
    <n v="0.56000000000000005"/>
    <s v="N"/>
    <m/>
    <s v="N"/>
    <m/>
    <m/>
    <m/>
    <x v="0"/>
  </r>
  <r>
    <x v="0"/>
    <x v="0"/>
    <s v="02Jun23-RST-N"/>
    <d v="2023-06-02T00:00:00"/>
    <n v="153"/>
    <s v="coho"/>
    <s v="fry"/>
    <n v="35"/>
    <m/>
    <n v="0.66"/>
    <s v="N"/>
    <m/>
    <s v="N"/>
    <m/>
    <m/>
    <m/>
    <x v="0"/>
  </r>
  <r>
    <x v="0"/>
    <x v="0"/>
    <s v="02Jun23-RST-N"/>
    <d v="2023-06-02T00:00:00"/>
    <n v="153"/>
    <s v="coho"/>
    <s v="fry"/>
    <n v="39"/>
    <m/>
    <n v="0.46"/>
    <s v="N"/>
    <m/>
    <s v="N"/>
    <m/>
    <m/>
    <m/>
    <x v="0"/>
  </r>
  <r>
    <x v="0"/>
    <x v="0"/>
    <s v="02Jun23-RST-N"/>
    <d v="2023-06-02T00:00:00"/>
    <n v="153"/>
    <s v="coho"/>
    <s v="fry"/>
    <n v="38"/>
    <m/>
    <n v="0.57999999999999996"/>
    <s v="N"/>
    <m/>
    <s v="N"/>
    <m/>
    <m/>
    <m/>
    <x v="0"/>
  </r>
  <r>
    <x v="0"/>
    <x v="0"/>
    <s v="02Jun23-RST-N"/>
    <d v="2023-06-02T00:00:00"/>
    <n v="153"/>
    <s v="coho"/>
    <s v="fry"/>
    <n v="39"/>
    <m/>
    <n v="0.49"/>
    <s v="N"/>
    <m/>
    <s v="N"/>
    <m/>
    <m/>
    <m/>
    <x v="0"/>
  </r>
  <r>
    <x v="0"/>
    <x v="0"/>
    <s v="02Jun23-RST-N"/>
    <d v="2023-06-02T00:00:00"/>
    <n v="153"/>
    <s v="coho"/>
    <s v="fry"/>
    <n v="38"/>
    <m/>
    <n v="0.49"/>
    <s v="N"/>
    <m/>
    <s v="N"/>
    <m/>
    <m/>
    <m/>
    <x v="0"/>
  </r>
  <r>
    <x v="0"/>
    <x v="0"/>
    <s v="02Jun23-RST-N"/>
    <d v="2023-06-02T00:00:00"/>
    <n v="153"/>
    <s v="coho"/>
    <s v="fry"/>
    <n v="35"/>
    <m/>
    <n v="0.32"/>
    <s v="N"/>
    <m/>
    <s v="N"/>
    <m/>
    <m/>
    <m/>
    <x v="0"/>
  </r>
  <r>
    <x v="0"/>
    <x v="0"/>
    <s v="02Jun23-RST-N"/>
    <d v="2023-06-02T00:00:00"/>
    <n v="153"/>
    <s v="coho"/>
    <s v="fry"/>
    <n v="38"/>
    <m/>
    <n v="0.46"/>
    <s v="N"/>
    <m/>
    <s v="N"/>
    <m/>
    <m/>
    <m/>
    <x v="0"/>
  </r>
  <r>
    <x v="0"/>
    <x v="0"/>
    <s v="02Jun23-RST-N"/>
    <d v="2023-06-02T00:00:00"/>
    <n v="153"/>
    <s v="coho"/>
    <s v="fry"/>
    <n v="36"/>
    <m/>
    <n v="0.39"/>
    <s v="N"/>
    <m/>
    <s v="N"/>
    <m/>
    <m/>
    <m/>
    <x v="0"/>
  </r>
  <r>
    <x v="0"/>
    <x v="0"/>
    <s v="02Jun23-RST-N"/>
    <d v="2023-06-02T00:00:00"/>
    <n v="153"/>
    <s v="coho"/>
    <s v="fry"/>
    <n v="39"/>
    <m/>
    <n v="0.57999999999999996"/>
    <s v="N"/>
    <m/>
    <s v="N"/>
    <m/>
    <m/>
    <m/>
    <x v="0"/>
  </r>
  <r>
    <x v="0"/>
    <x v="0"/>
    <s v="02Jun23-RST-N"/>
    <d v="2023-06-02T00:00:00"/>
    <n v="153"/>
    <s v="coho"/>
    <s v="fry"/>
    <n v="46"/>
    <m/>
    <n v="1.01"/>
    <s v="N"/>
    <m/>
    <s v="N"/>
    <m/>
    <m/>
    <m/>
    <x v="0"/>
  </r>
  <r>
    <x v="0"/>
    <x v="0"/>
    <s v="02Jun23-RST-N"/>
    <d v="2023-06-02T00:00:00"/>
    <n v="153"/>
    <s v="coho"/>
    <s v="fry"/>
    <n v="39"/>
    <m/>
    <n v="0.61"/>
    <s v="N"/>
    <m/>
    <s v="N"/>
    <m/>
    <m/>
    <m/>
    <x v="0"/>
  </r>
  <r>
    <x v="0"/>
    <x v="0"/>
    <s v="02Jun23-RST-N"/>
    <d v="2023-06-02T00:00:00"/>
    <n v="153"/>
    <s v="chinook"/>
    <s v="fry"/>
    <n v="42"/>
    <m/>
    <n v="0.56999999999999995"/>
    <s v="N"/>
    <m/>
    <s v="N"/>
    <m/>
    <m/>
    <m/>
    <x v="0"/>
  </r>
  <r>
    <x v="0"/>
    <x v="1"/>
    <s v="02Jun23-HATLP-1"/>
    <d v="2023-06-02T00:00:00"/>
    <n v="153"/>
    <s v="chinook"/>
    <s v="fry"/>
    <n v="68"/>
    <n v="16"/>
    <n v="3.82"/>
    <s v="Y"/>
    <m/>
    <s v="Y"/>
    <s v="SJLP001"/>
    <m/>
    <m/>
    <x v="1"/>
  </r>
  <r>
    <x v="0"/>
    <x v="1"/>
    <s v="02Jun23-HATLP-1"/>
    <d v="2023-06-02T00:00:00"/>
    <n v="153"/>
    <s v="chinook"/>
    <s v="fry"/>
    <n v="77"/>
    <n v="16"/>
    <n v="4.88"/>
    <s v="Y"/>
    <m/>
    <s v="Y"/>
    <s v="SJLP002"/>
    <m/>
    <m/>
    <x v="1"/>
  </r>
  <r>
    <x v="0"/>
    <x v="1"/>
    <s v="02Jun23-HATLP-1"/>
    <d v="2023-06-02T00:00:00"/>
    <n v="153"/>
    <s v="chinook"/>
    <s v="fry"/>
    <n v="77"/>
    <n v="18"/>
    <n v="5.51"/>
    <s v="Y"/>
    <m/>
    <s v="Y"/>
    <s v="SJLP003"/>
    <m/>
    <m/>
    <x v="1"/>
  </r>
  <r>
    <x v="0"/>
    <x v="1"/>
    <s v="02Jun23-HATLP-1"/>
    <d v="2023-06-02T00:00:00"/>
    <n v="153"/>
    <s v="chinook"/>
    <s v="fry"/>
    <n v="75"/>
    <n v="18"/>
    <n v="5.27"/>
    <s v="Y"/>
    <m/>
    <s v="Y"/>
    <s v="SJLP004"/>
    <m/>
    <m/>
    <x v="1"/>
  </r>
  <r>
    <x v="0"/>
    <x v="1"/>
    <s v="02Jun23-HATLP-1"/>
    <d v="2023-06-02T00:00:00"/>
    <n v="153"/>
    <s v="chinook"/>
    <s v="fry"/>
    <n v="77"/>
    <n v="18"/>
    <n v="5.56"/>
    <s v="Y"/>
    <m/>
    <s v="Y"/>
    <s v="SJLP005"/>
    <m/>
    <m/>
    <x v="1"/>
  </r>
  <r>
    <x v="0"/>
    <x v="1"/>
    <s v="02Jun23-HATLP-1"/>
    <d v="2023-06-02T00:00:00"/>
    <n v="153"/>
    <s v="chinook"/>
    <s v="fry"/>
    <n v="73"/>
    <n v="18"/>
    <n v="5.0199999999999996"/>
    <s v="Y"/>
    <m/>
    <s v="Y"/>
    <s v="SJLP006"/>
    <m/>
    <m/>
    <x v="1"/>
  </r>
  <r>
    <x v="0"/>
    <x v="1"/>
    <s v="02Jun23-HATLP-1"/>
    <d v="2023-06-02T00:00:00"/>
    <n v="153"/>
    <s v="chinook"/>
    <s v="fry"/>
    <n v="80"/>
    <n v="18"/>
    <n v="5.42"/>
    <s v="Y"/>
    <m/>
    <s v="Y"/>
    <s v="SJLP007"/>
    <m/>
    <m/>
    <x v="1"/>
  </r>
  <r>
    <x v="0"/>
    <x v="1"/>
    <s v="02Jun23-HATLP-1"/>
    <d v="2023-06-02T00:00:00"/>
    <n v="153"/>
    <s v="chinook"/>
    <s v="fry"/>
    <n v="77"/>
    <n v="19"/>
    <n v="5.5"/>
    <s v="Y"/>
    <m/>
    <s v="Y"/>
    <s v="SJLP008"/>
    <m/>
    <m/>
    <x v="1"/>
  </r>
  <r>
    <x v="0"/>
    <x v="1"/>
    <s v="02Jun23-HATLP-1"/>
    <d v="2023-06-02T00:00:00"/>
    <n v="153"/>
    <s v="chinook"/>
    <s v="fry"/>
    <n v="78"/>
    <n v="20"/>
    <n v="5.82"/>
    <s v="Y"/>
    <m/>
    <s v="Y"/>
    <s v="SJLP009"/>
    <m/>
    <m/>
    <x v="1"/>
  </r>
  <r>
    <x v="0"/>
    <x v="1"/>
    <s v="02Jun23-HATLP-1"/>
    <d v="2023-06-02T00:00:00"/>
    <n v="153"/>
    <s v="chinook"/>
    <s v="fry"/>
    <n v="79"/>
    <n v="17"/>
    <n v="5.13"/>
    <s v="Y"/>
    <m/>
    <s v="Y"/>
    <s v="SJLP010"/>
    <m/>
    <m/>
    <x v="1"/>
  </r>
  <r>
    <x v="0"/>
    <x v="1"/>
    <s v="02Jun23-HATLP-1"/>
    <d v="2023-06-02T00:00:00"/>
    <n v="153"/>
    <s v="chinook"/>
    <s v="fry"/>
    <n v="60"/>
    <n v="12"/>
    <n v="2.06"/>
    <s v="Y"/>
    <m/>
    <s v="Y"/>
    <s v="SJLP011"/>
    <m/>
    <m/>
    <x v="1"/>
  </r>
  <r>
    <x v="0"/>
    <x v="1"/>
    <s v="02Jun23-HATLP-1"/>
    <d v="2023-06-02T00:00:00"/>
    <n v="153"/>
    <s v="chinook"/>
    <s v="fry"/>
    <n v="76"/>
    <n v="18"/>
    <n v="5.32"/>
    <s v="Y"/>
    <m/>
    <s v="Y"/>
    <s v="SJLP012"/>
    <m/>
    <m/>
    <x v="1"/>
  </r>
  <r>
    <x v="0"/>
    <x v="1"/>
    <s v="02Jun23-HATLP-1"/>
    <d v="2023-06-02T00:00:00"/>
    <n v="153"/>
    <s v="chinook"/>
    <s v="fry"/>
    <n v="78"/>
    <n v="18"/>
    <n v="5.51"/>
    <s v="Y"/>
    <m/>
    <s v="Y"/>
    <s v="SJLP013"/>
    <m/>
    <m/>
    <x v="1"/>
  </r>
  <r>
    <x v="0"/>
    <x v="1"/>
    <s v="02Jun23-HATLP-1"/>
    <d v="2023-06-02T00:00:00"/>
    <n v="153"/>
    <s v="chinook"/>
    <s v="fry"/>
    <n v="78"/>
    <n v="17"/>
    <n v="5.31"/>
    <s v="Y"/>
    <m/>
    <s v="Y"/>
    <s v="SJLP014"/>
    <m/>
    <m/>
    <x v="1"/>
  </r>
  <r>
    <x v="0"/>
    <x v="1"/>
    <s v="02Jun23-HATLP-1"/>
    <d v="2023-06-02T00:00:00"/>
    <n v="153"/>
    <s v="chinook"/>
    <s v="fry"/>
    <n v="77"/>
    <n v="19"/>
    <n v="5.71"/>
    <s v="Y"/>
    <m/>
    <s v="Y"/>
    <s v="SJLP015"/>
    <m/>
    <m/>
    <x v="1"/>
  </r>
  <r>
    <x v="0"/>
    <x v="1"/>
    <s v="02Jun23-HATLP-1"/>
    <d v="2023-06-02T00:00:00"/>
    <n v="153"/>
    <s v="chinook"/>
    <s v="fry"/>
    <n v="71"/>
    <n v="17"/>
    <n v="4.1500000000000004"/>
    <s v="Y"/>
    <m/>
    <s v="Y"/>
    <s v="SJLP016"/>
    <m/>
    <m/>
    <x v="1"/>
  </r>
  <r>
    <x v="0"/>
    <x v="1"/>
    <s v="02Jun23-HATLP-1"/>
    <d v="2023-06-02T00:00:00"/>
    <n v="153"/>
    <s v="chinook"/>
    <s v="fry"/>
    <n v="72"/>
    <n v="18"/>
    <n v="4.62"/>
    <s v="Y"/>
    <m/>
    <s v="Y"/>
    <s v="SJLP017"/>
    <m/>
    <m/>
    <x v="1"/>
  </r>
  <r>
    <x v="0"/>
    <x v="1"/>
    <s v="02Jun23-HATLP-1"/>
    <d v="2023-06-02T00:00:00"/>
    <n v="153"/>
    <s v="chinook"/>
    <s v="fry"/>
    <n v="73"/>
    <n v="18"/>
    <n v="4.6900000000000004"/>
    <s v="Y"/>
    <m/>
    <s v="Y"/>
    <s v="SJLP018"/>
    <m/>
    <m/>
    <x v="1"/>
  </r>
  <r>
    <x v="0"/>
    <x v="1"/>
    <s v="02Jun23-HATLP-1"/>
    <d v="2023-06-02T00:00:00"/>
    <n v="153"/>
    <s v="chinook"/>
    <s v="fry"/>
    <n v="67"/>
    <n v="17"/>
    <n v="4.04"/>
    <s v="Y"/>
    <m/>
    <s v="Y"/>
    <s v="SJLP019"/>
    <m/>
    <m/>
    <x v="1"/>
  </r>
  <r>
    <x v="0"/>
    <x v="1"/>
    <s v="02Jun23-HATLP-1"/>
    <d v="2023-06-02T00:00:00"/>
    <n v="153"/>
    <s v="chinook"/>
    <s v="fry"/>
    <n v="67"/>
    <n v="16"/>
    <n v="3.62"/>
    <s v="Y"/>
    <m/>
    <s v="Y"/>
    <s v="SJLP020"/>
    <m/>
    <m/>
    <x v="1"/>
  </r>
  <r>
    <x v="0"/>
    <x v="1"/>
    <s v="02Jun23-HATLP-1"/>
    <d v="2023-06-02T00:00:00"/>
    <n v="153"/>
    <s v="chinook"/>
    <s v="fry"/>
    <n v="68"/>
    <n v="15"/>
    <n v="3.32"/>
    <s v="Y"/>
    <m/>
    <s v="Y"/>
    <s v="SJLP021"/>
    <m/>
    <m/>
    <x v="1"/>
  </r>
  <r>
    <x v="0"/>
    <x v="1"/>
    <s v="02Jun23-HATLP-1"/>
    <d v="2023-06-02T00:00:00"/>
    <n v="153"/>
    <s v="chinook"/>
    <s v="fry"/>
    <n v="70"/>
    <n v="17"/>
    <n v="4.22"/>
    <s v="Y"/>
    <m/>
    <s v="Y"/>
    <s v="SJLP022"/>
    <m/>
    <m/>
    <x v="1"/>
  </r>
  <r>
    <x v="0"/>
    <x v="1"/>
    <s v="02Jun23-HATLP-1"/>
    <d v="2023-06-02T00:00:00"/>
    <n v="153"/>
    <s v="chinook"/>
    <s v="fry"/>
    <n v="68"/>
    <n v="18"/>
    <n v="5"/>
    <s v="Y"/>
    <m/>
    <s v="Y"/>
    <s v="SJLP023"/>
    <m/>
    <m/>
    <x v="1"/>
  </r>
  <r>
    <x v="0"/>
    <x v="1"/>
    <s v="02Jun23-HATLP-1"/>
    <d v="2023-06-02T00:00:00"/>
    <n v="153"/>
    <s v="chinook"/>
    <s v="fry"/>
    <n v="70"/>
    <n v="18"/>
    <n v="4.32"/>
    <s v="Y"/>
    <m/>
    <s v="Y"/>
    <s v="SJLP024"/>
    <m/>
    <m/>
    <x v="1"/>
  </r>
  <r>
    <x v="0"/>
    <x v="1"/>
    <s v="02Jun23-HATLP-1"/>
    <d v="2023-06-02T00:00:00"/>
    <n v="153"/>
    <s v="chinook"/>
    <s v="fry"/>
    <n v="67"/>
    <n v="16"/>
    <n v="3.89"/>
    <s v="Y"/>
    <m/>
    <s v="Y"/>
    <s v="SJLP025"/>
    <m/>
    <m/>
    <x v="1"/>
  </r>
  <r>
    <x v="0"/>
    <x v="1"/>
    <s v="02Jun23-HATLP-1"/>
    <d v="2023-06-02T00:00:00"/>
    <n v="153"/>
    <s v="chinook"/>
    <s v="fry"/>
    <n v="76"/>
    <n v="20"/>
    <n v="5.47"/>
    <s v="Y"/>
    <m/>
    <s v="Y"/>
    <s v="SJLP026"/>
    <m/>
    <m/>
    <x v="1"/>
  </r>
  <r>
    <x v="0"/>
    <x v="1"/>
    <s v="02Jun23-HATLP-1"/>
    <d v="2023-06-02T00:00:00"/>
    <n v="153"/>
    <s v="chinook"/>
    <s v="fry"/>
    <n v="67"/>
    <n v="16"/>
    <n v="3.5"/>
    <s v="Y"/>
    <m/>
    <s v="Y"/>
    <s v="SJLP027"/>
    <m/>
    <m/>
    <x v="1"/>
  </r>
  <r>
    <x v="0"/>
    <x v="1"/>
    <s v="02Jun23-HATLP-1"/>
    <d v="2023-06-02T00:00:00"/>
    <n v="153"/>
    <s v="chinook"/>
    <s v="fry"/>
    <n v="73"/>
    <n v="17"/>
    <n v="5.29"/>
    <s v="Y"/>
    <m/>
    <s v="Y"/>
    <s v="SJLP028"/>
    <m/>
    <m/>
    <x v="1"/>
  </r>
  <r>
    <x v="0"/>
    <x v="1"/>
    <s v="02Jun23-HATLP-1"/>
    <d v="2023-06-02T00:00:00"/>
    <n v="153"/>
    <s v="chinook"/>
    <s v="fry"/>
    <n v="60"/>
    <n v="14"/>
    <n v="2.16"/>
    <s v="Y"/>
    <m/>
    <s v="Y"/>
    <s v="SJLP029"/>
    <m/>
    <m/>
    <x v="1"/>
  </r>
  <r>
    <x v="0"/>
    <x v="1"/>
    <s v="02Jun23-HATLP-1"/>
    <d v="2023-06-02T00:00:00"/>
    <n v="153"/>
    <s v="chinook"/>
    <s v="fry"/>
    <n v="72"/>
    <n v="18"/>
    <n v="4.8899999999999997"/>
    <s v="Y"/>
    <m/>
    <s v="Y"/>
    <s v="SJLP030"/>
    <m/>
    <m/>
    <x v="1"/>
  </r>
  <r>
    <x v="0"/>
    <x v="1"/>
    <s v="02Jun23-HATLP-1"/>
    <d v="2023-06-02T00:00:00"/>
    <n v="153"/>
    <s v="chinook"/>
    <s v="fry"/>
    <n v="76"/>
    <n v="18"/>
    <n v="5.23"/>
    <s v="Y"/>
    <m/>
    <s v="Y"/>
    <s v="SJLP031"/>
    <m/>
    <m/>
    <x v="1"/>
  </r>
  <r>
    <x v="0"/>
    <x v="1"/>
    <s v="02Jun23-HATLP-1"/>
    <d v="2023-06-02T00:00:00"/>
    <n v="153"/>
    <s v="chinook"/>
    <s v="fry"/>
    <n v="73"/>
    <n v="17"/>
    <n v="4.5599999999999996"/>
    <s v="Y"/>
    <m/>
    <s v="Y"/>
    <s v="SJLP032"/>
    <m/>
    <m/>
    <x v="1"/>
  </r>
  <r>
    <x v="0"/>
    <x v="1"/>
    <s v="02Jun23-HATLP-1"/>
    <d v="2023-06-02T00:00:00"/>
    <n v="153"/>
    <s v="chinook"/>
    <s v="fry"/>
    <n v="73"/>
    <n v="18"/>
    <n v="4.3899999999999997"/>
    <s v="Y"/>
    <m/>
    <s v="Y"/>
    <s v="SJLP033"/>
    <m/>
    <m/>
    <x v="1"/>
  </r>
  <r>
    <x v="0"/>
    <x v="1"/>
    <s v="02Jun23-HATLP-1"/>
    <d v="2023-06-02T00:00:00"/>
    <n v="153"/>
    <s v="chinook"/>
    <s v="fry"/>
    <n v="72"/>
    <n v="16"/>
    <n v="4.3099999999999996"/>
    <s v="Y"/>
    <m/>
    <s v="Y"/>
    <s v="SJLP034"/>
    <m/>
    <m/>
    <x v="1"/>
  </r>
  <r>
    <x v="0"/>
    <x v="1"/>
    <s v="02Jun23-HATLP-1"/>
    <d v="2023-06-02T00:00:00"/>
    <n v="153"/>
    <s v="chinook"/>
    <s v="fry"/>
    <n v="64"/>
    <n v="15"/>
    <n v="3.04"/>
    <s v="Y"/>
    <m/>
    <s v="Y"/>
    <s v="SJLP035"/>
    <m/>
    <m/>
    <x v="1"/>
  </r>
  <r>
    <x v="0"/>
    <x v="1"/>
    <s v="02Jun23-HATLP-1"/>
    <d v="2023-06-02T00:00:00"/>
    <n v="153"/>
    <s v="chinook"/>
    <s v="fry"/>
    <n v="75"/>
    <n v="19"/>
    <n v="5.29"/>
    <s v="Y"/>
    <m/>
    <s v="Y"/>
    <s v="SJLP036"/>
    <m/>
    <m/>
    <x v="1"/>
  </r>
  <r>
    <x v="0"/>
    <x v="1"/>
    <s v="02Jun23-HATLP-1"/>
    <d v="2023-06-02T00:00:00"/>
    <n v="153"/>
    <s v="chinook"/>
    <s v="fry"/>
    <n v="73"/>
    <n v="18"/>
    <n v="4.6900000000000004"/>
    <s v="Y"/>
    <m/>
    <s v="Y"/>
    <s v="SJLP037"/>
    <m/>
    <m/>
    <x v="1"/>
  </r>
  <r>
    <x v="0"/>
    <x v="1"/>
    <s v="02Jun23-HATLP-1"/>
    <d v="2023-06-02T00:00:00"/>
    <n v="153"/>
    <s v="chinook"/>
    <s v="fry"/>
    <n v="72"/>
    <n v="18"/>
    <n v="4.43"/>
    <s v="Y"/>
    <m/>
    <s v="Y"/>
    <s v="SJLP038"/>
    <m/>
    <m/>
    <x v="1"/>
  </r>
  <r>
    <x v="0"/>
    <x v="1"/>
    <s v="02Jun23-HATLP-1"/>
    <d v="2023-06-02T00:00:00"/>
    <n v="153"/>
    <s v="chinook"/>
    <s v="fry"/>
    <n v="76"/>
    <n v="19"/>
    <n v="5.22"/>
    <s v="Y"/>
    <m/>
    <s v="Y"/>
    <s v="SJLP039"/>
    <m/>
    <m/>
    <x v="1"/>
  </r>
  <r>
    <x v="0"/>
    <x v="1"/>
    <s v="02Jun23-HATLP-1"/>
    <d v="2023-06-02T00:00:00"/>
    <n v="153"/>
    <s v="chinook"/>
    <s v="fry"/>
    <n v="70"/>
    <n v="17"/>
    <n v="4.17"/>
    <s v="Y"/>
    <m/>
    <s v="Y"/>
    <s v="SJLP040"/>
    <m/>
    <m/>
    <x v="1"/>
  </r>
  <r>
    <x v="0"/>
    <x v="1"/>
    <s v="02Jun23-HATLP-1"/>
    <d v="2023-06-02T00:00:00"/>
    <n v="153"/>
    <s v="chinook"/>
    <s v="fry"/>
    <n v="69"/>
    <n v="15"/>
    <n v="3.71"/>
    <s v="Y"/>
    <m/>
    <s v="Y"/>
    <s v="SJLP041"/>
    <m/>
    <m/>
    <x v="1"/>
  </r>
  <r>
    <x v="0"/>
    <x v="1"/>
    <s v="02Jun23-HATLP-1"/>
    <d v="2023-06-02T00:00:00"/>
    <n v="153"/>
    <s v="chinook"/>
    <s v="fry"/>
    <n v="68"/>
    <n v="16"/>
    <n v="3.97"/>
    <s v="Y"/>
    <m/>
    <s v="Y"/>
    <s v="SJLP042"/>
    <m/>
    <m/>
    <x v="1"/>
  </r>
  <r>
    <x v="0"/>
    <x v="1"/>
    <s v="02Jun23-HATLP-1"/>
    <d v="2023-06-02T00:00:00"/>
    <n v="153"/>
    <s v="chinook"/>
    <s v="fry"/>
    <n v="70"/>
    <n v="17"/>
    <n v="4.37"/>
    <s v="Y"/>
    <m/>
    <s v="Y"/>
    <s v="SJLP043"/>
    <m/>
    <m/>
    <x v="1"/>
  </r>
  <r>
    <x v="0"/>
    <x v="1"/>
    <s v="02Jun23-HATLP-1"/>
    <d v="2023-06-02T00:00:00"/>
    <n v="153"/>
    <s v="chinook"/>
    <s v="fry"/>
    <n v="82"/>
    <n v="20"/>
    <n v="6.51"/>
    <s v="Y"/>
    <m/>
    <s v="Y"/>
    <s v="SJLP044"/>
    <m/>
    <m/>
    <x v="1"/>
  </r>
  <r>
    <x v="0"/>
    <x v="1"/>
    <s v="02Jun23-HATLP-1"/>
    <d v="2023-06-02T00:00:00"/>
    <n v="153"/>
    <s v="chinook"/>
    <s v="fry"/>
    <n v="74"/>
    <n v="19"/>
    <n v="4.93"/>
    <s v="Y"/>
    <m/>
    <s v="Y"/>
    <s v="SJLP045"/>
    <m/>
    <m/>
    <x v="1"/>
  </r>
  <r>
    <x v="0"/>
    <x v="1"/>
    <s v="02Jun23-HATLP-1"/>
    <d v="2023-06-02T00:00:00"/>
    <n v="153"/>
    <s v="chinook"/>
    <s v="fry"/>
    <n v="70"/>
    <n v="17"/>
    <n v="4.3600000000000003"/>
    <s v="Y"/>
    <m/>
    <s v="Y"/>
    <s v="SJLP046"/>
    <m/>
    <m/>
    <x v="1"/>
  </r>
  <r>
    <x v="0"/>
    <x v="1"/>
    <s v="02Jun23-HATLP-1"/>
    <d v="2023-06-02T00:00:00"/>
    <n v="153"/>
    <s v="chinook"/>
    <s v="fry"/>
    <n v="70"/>
    <n v="17"/>
    <n v="4.21"/>
    <s v="Y"/>
    <m/>
    <s v="Y"/>
    <s v="SJLP047"/>
    <m/>
    <m/>
    <x v="1"/>
  </r>
  <r>
    <x v="0"/>
    <x v="1"/>
    <s v="02Jun23-HATLP-1"/>
    <d v="2023-06-02T00:00:00"/>
    <n v="153"/>
    <s v="chinook"/>
    <s v="fry"/>
    <n v="69"/>
    <n v="17"/>
    <n v="3.97"/>
    <s v="Y"/>
    <m/>
    <s v="Y"/>
    <s v="SJLP048"/>
    <m/>
    <m/>
    <x v="1"/>
  </r>
  <r>
    <x v="0"/>
    <x v="1"/>
    <s v="02Jun23-HATLP-1"/>
    <d v="2023-06-02T00:00:00"/>
    <n v="153"/>
    <s v="chinook"/>
    <s v="fry"/>
    <n v="70"/>
    <n v="17"/>
    <n v="4.04"/>
    <s v="Y"/>
    <m/>
    <s v="Y"/>
    <s v="SJLP049"/>
    <m/>
    <m/>
    <x v="1"/>
  </r>
  <r>
    <x v="0"/>
    <x v="1"/>
    <s v="02Jun23-HATLP-1"/>
    <d v="2023-06-02T00:00:00"/>
    <n v="153"/>
    <s v="chinook"/>
    <s v="fry"/>
    <n v="70"/>
    <n v="16"/>
    <n v="4.17"/>
    <s v="Y"/>
    <m/>
    <s v="Y"/>
    <s v="SJLP050"/>
    <m/>
    <m/>
    <x v="1"/>
  </r>
  <r>
    <x v="0"/>
    <x v="1"/>
    <s v="02Jun23-HATLP-1"/>
    <d v="2023-06-02T00:00:00"/>
    <n v="153"/>
    <s v="chinook"/>
    <s v="fry"/>
    <n v="76"/>
    <n v="19"/>
    <n v="4.8499999999999996"/>
    <s v="Y"/>
    <m/>
    <s v="Y"/>
    <s v="SJLP051"/>
    <m/>
    <m/>
    <x v="1"/>
  </r>
  <r>
    <x v="0"/>
    <x v="1"/>
    <s v="02Jun23-HATLP-1"/>
    <d v="2023-06-02T00:00:00"/>
    <n v="153"/>
    <s v="chinook"/>
    <s v="fry"/>
    <n v="74"/>
    <n v="18"/>
    <n v="4.97"/>
    <s v="Y"/>
    <m/>
    <s v="Y"/>
    <s v="SJLP052"/>
    <m/>
    <m/>
    <x v="1"/>
  </r>
  <r>
    <x v="0"/>
    <x v="1"/>
    <s v="02Jun23-HATLP-1"/>
    <d v="2023-06-02T00:00:00"/>
    <n v="153"/>
    <s v="chinook"/>
    <s v="fry"/>
    <n v="74"/>
    <n v="17"/>
    <n v="4.63"/>
    <s v="Y"/>
    <m/>
    <s v="Y"/>
    <s v="SJLP053"/>
    <m/>
    <m/>
    <x v="1"/>
  </r>
  <r>
    <x v="0"/>
    <x v="1"/>
    <s v="02Jun23-HATLP-1"/>
    <d v="2023-06-02T00:00:00"/>
    <n v="153"/>
    <s v="chinook"/>
    <s v="fry"/>
    <n v="69"/>
    <n v="16"/>
    <n v="3.92"/>
    <s v="Y"/>
    <m/>
    <s v="Y"/>
    <s v="SJLP054"/>
    <m/>
    <m/>
    <x v="1"/>
  </r>
  <r>
    <x v="0"/>
    <x v="1"/>
    <s v="02Jun23-HATLP-1"/>
    <d v="2023-06-02T00:00:00"/>
    <n v="153"/>
    <s v="chinook"/>
    <s v="fry"/>
    <n v="73"/>
    <n v="17"/>
    <n v="4.3899999999999997"/>
    <s v="Y"/>
    <m/>
    <s v="Y"/>
    <s v="SJLP055"/>
    <m/>
    <m/>
    <x v="1"/>
  </r>
  <r>
    <x v="0"/>
    <x v="1"/>
    <s v="02Jun23-HATLP-1"/>
    <d v="2023-06-02T00:00:00"/>
    <n v="153"/>
    <s v="chinook"/>
    <s v="fry"/>
    <n v="69"/>
    <n v="17"/>
    <n v="4.1399999999999997"/>
    <s v="Y"/>
    <m/>
    <s v="Y"/>
    <s v="SJLP056"/>
    <m/>
    <m/>
    <x v="1"/>
  </r>
  <r>
    <x v="0"/>
    <x v="1"/>
    <s v="02Jun23-HATLP-1"/>
    <d v="2023-06-02T00:00:00"/>
    <n v="153"/>
    <s v="chinook"/>
    <s v="fry"/>
    <n v="69"/>
    <n v="16"/>
    <n v="4.01"/>
    <s v="Y"/>
    <m/>
    <s v="Y"/>
    <s v="SJLP057"/>
    <m/>
    <m/>
    <x v="1"/>
  </r>
  <r>
    <x v="0"/>
    <x v="1"/>
    <s v="02Jun23-HATLP-1"/>
    <d v="2023-06-02T00:00:00"/>
    <n v="153"/>
    <s v="chinook"/>
    <s v="fry"/>
    <n v="70"/>
    <n v="18"/>
    <n v="4.3499999999999996"/>
    <s v="Y"/>
    <m/>
    <s v="Y"/>
    <s v="SJLP058"/>
    <m/>
    <m/>
    <x v="1"/>
  </r>
  <r>
    <x v="0"/>
    <x v="1"/>
    <s v="02Jun23-HATLP-1"/>
    <d v="2023-06-02T00:00:00"/>
    <n v="153"/>
    <s v="chinook"/>
    <s v="fry"/>
    <n v="67"/>
    <n v="16"/>
    <n v="3.97"/>
    <s v="Y"/>
    <m/>
    <s v="Y"/>
    <s v="SJLP059"/>
    <m/>
    <m/>
    <x v="1"/>
  </r>
  <r>
    <x v="0"/>
    <x v="1"/>
    <s v="02Jun23-HATLP-1"/>
    <d v="2023-06-02T00:00:00"/>
    <n v="153"/>
    <s v="chinook"/>
    <s v="fry"/>
    <n v="69"/>
    <n v="16"/>
    <n v="3.67"/>
    <s v="Y"/>
    <m/>
    <s v="Y"/>
    <s v="SJLP060"/>
    <m/>
    <m/>
    <x v="1"/>
  </r>
  <r>
    <x v="0"/>
    <x v="1"/>
    <s v="02Jun23-HATLP-1"/>
    <d v="2023-06-02T00:00:00"/>
    <n v="153"/>
    <s v="chinook"/>
    <s v="fry"/>
    <n v="69"/>
    <n v="15"/>
    <n v="3.63"/>
    <s v="Y"/>
    <m/>
    <s v="Y"/>
    <s v="SJLP061"/>
    <m/>
    <m/>
    <x v="1"/>
  </r>
  <r>
    <x v="0"/>
    <x v="1"/>
    <s v="02Jun23-HATLP-1"/>
    <d v="2023-06-02T00:00:00"/>
    <n v="153"/>
    <s v="chinook"/>
    <s v="fry"/>
    <n v="69"/>
    <n v="16"/>
    <n v="3.81"/>
    <s v="Y"/>
    <m/>
    <s v="Y"/>
    <s v="SJLP062"/>
    <m/>
    <m/>
    <x v="1"/>
  </r>
  <r>
    <x v="0"/>
    <x v="1"/>
    <s v="02Jun23-HATLP-1"/>
    <d v="2023-06-02T00:00:00"/>
    <n v="153"/>
    <s v="chinook"/>
    <s v="fry"/>
    <n v="73"/>
    <n v="18"/>
    <n v="4.6500000000000004"/>
    <s v="Y"/>
    <m/>
    <s v="Y"/>
    <s v="SJLP063"/>
    <m/>
    <m/>
    <x v="1"/>
  </r>
  <r>
    <x v="0"/>
    <x v="1"/>
    <s v="02Jun23-HATLP-1"/>
    <d v="2023-06-02T00:00:00"/>
    <n v="153"/>
    <s v="chinook"/>
    <s v="fry"/>
    <n v="69"/>
    <n v="16"/>
    <n v="3.93"/>
    <s v="Y"/>
    <m/>
    <s v="Y"/>
    <s v="SJLP064"/>
    <m/>
    <m/>
    <x v="1"/>
  </r>
  <r>
    <x v="0"/>
    <x v="1"/>
    <s v="02Jun23-HATLP-1"/>
    <d v="2023-06-02T00:00:00"/>
    <n v="153"/>
    <s v="chinook"/>
    <s v="fry"/>
    <n v="76"/>
    <n v="18"/>
    <n v="5.1100000000000003"/>
    <s v="Y"/>
    <m/>
    <s v="Y"/>
    <s v="SJLP065"/>
    <m/>
    <m/>
    <x v="1"/>
  </r>
  <r>
    <x v="0"/>
    <x v="1"/>
    <s v="02Jun23-HATLP-1"/>
    <d v="2023-06-02T00:00:00"/>
    <n v="153"/>
    <s v="chinook"/>
    <s v="fry"/>
    <n v="70"/>
    <n v="18"/>
    <n v="4.3600000000000003"/>
    <s v="Y"/>
    <m/>
    <s v="Y"/>
    <s v="SJLP066"/>
    <m/>
    <m/>
    <x v="1"/>
  </r>
  <r>
    <x v="0"/>
    <x v="1"/>
    <s v="02Jun23-HATLP-1"/>
    <d v="2023-06-02T00:00:00"/>
    <n v="153"/>
    <s v="chinook"/>
    <s v="fry"/>
    <n v="79"/>
    <n v="20"/>
    <n v="6.72"/>
    <s v="Y"/>
    <m/>
    <s v="Y"/>
    <s v="SJLP067"/>
    <m/>
    <m/>
    <x v="1"/>
  </r>
  <r>
    <x v="0"/>
    <x v="1"/>
    <s v="02Jun23-HATLP-1"/>
    <d v="2023-06-02T00:00:00"/>
    <n v="153"/>
    <s v="chinook"/>
    <s v="fry"/>
    <n v="68"/>
    <n v="18"/>
    <n v="4.1500000000000004"/>
    <s v="Y"/>
    <m/>
    <s v="Y"/>
    <s v="SJLP068"/>
    <m/>
    <m/>
    <x v="1"/>
  </r>
  <r>
    <x v="0"/>
    <x v="1"/>
    <s v="02Jun23-HATLP-1"/>
    <d v="2023-06-02T00:00:00"/>
    <n v="153"/>
    <s v="chinook"/>
    <s v="fry"/>
    <n v="76"/>
    <n v="19"/>
    <n v="5.33"/>
    <s v="Y"/>
    <m/>
    <s v="Y"/>
    <s v="SJLP069"/>
    <m/>
    <m/>
    <x v="1"/>
  </r>
  <r>
    <x v="0"/>
    <x v="1"/>
    <s v="02Jun23-HATLP-1"/>
    <d v="2023-06-02T00:00:00"/>
    <n v="153"/>
    <s v="chinook"/>
    <s v="fry"/>
    <n v="84"/>
    <n v="21"/>
    <n v="7.92"/>
    <s v="Y"/>
    <m/>
    <s v="Y"/>
    <s v="SJLP070"/>
    <m/>
    <m/>
    <x v="1"/>
  </r>
  <r>
    <x v="0"/>
    <x v="1"/>
    <s v="02Jun23-HATLP-1"/>
    <d v="2023-06-02T00:00:00"/>
    <n v="153"/>
    <s v="chinook"/>
    <s v="fry"/>
    <n v="82"/>
    <n v="19"/>
    <n v="6.39"/>
    <s v="Y"/>
    <m/>
    <s v="Y"/>
    <s v="SJLP071"/>
    <m/>
    <m/>
    <x v="1"/>
  </r>
  <r>
    <x v="0"/>
    <x v="1"/>
    <s v="02Jun23-HATLP-1"/>
    <d v="2023-06-02T00:00:00"/>
    <n v="153"/>
    <s v="chinook"/>
    <s v="fry"/>
    <n v="78"/>
    <n v="20"/>
    <n v="5.87"/>
    <s v="Y"/>
    <m/>
    <s v="Y"/>
    <s v="SJLP072"/>
    <m/>
    <m/>
    <x v="1"/>
  </r>
  <r>
    <x v="0"/>
    <x v="1"/>
    <s v="02Jun23-HATLP-1"/>
    <d v="2023-06-02T00:00:00"/>
    <n v="153"/>
    <s v="chinook"/>
    <s v="fry"/>
    <n v="76"/>
    <n v="19"/>
    <n v="5.91"/>
    <s v="Y"/>
    <m/>
    <s v="Y"/>
    <s v="SJLP073"/>
    <m/>
    <m/>
    <x v="1"/>
  </r>
  <r>
    <x v="0"/>
    <x v="1"/>
    <s v="02Jun23-HATLP-1"/>
    <d v="2023-06-02T00:00:00"/>
    <n v="153"/>
    <s v="chinook"/>
    <s v="fry"/>
    <n v="84"/>
    <n v="21"/>
    <n v="7.32"/>
    <s v="Y"/>
    <m/>
    <s v="Y"/>
    <s v="SJLP074"/>
    <m/>
    <m/>
    <x v="1"/>
  </r>
  <r>
    <x v="0"/>
    <x v="1"/>
    <s v="02Jun23-HATLP-1"/>
    <d v="2023-06-02T00:00:00"/>
    <n v="153"/>
    <s v="chinook"/>
    <s v="fry"/>
    <n v="83"/>
    <n v="20"/>
    <n v="7.36"/>
    <s v="Y"/>
    <m/>
    <s v="Y"/>
    <s v="SJLP075"/>
    <m/>
    <m/>
    <x v="1"/>
  </r>
  <r>
    <x v="0"/>
    <x v="1"/>
    <s v="02Jun23-HATLP-1"/>
    <d v="2023-06-02T00:00:00"/>
    <n v="153"/>
    <s v="chinook"/>
    <s v="fry"/>
    <n v="80"/>
    <n v="20"/>
    <n v="6.56"/>
    <s v="Y"/>
    <m/>
    <s v="Y"/>
    <s v="SJLP076"/>
    <m/>
    <m/>
    <x v="1"/>
  </r>
  <r>
    <x v="0"/>
    <x v="1"/>
    <s v="02Jun23-HATLP-1"/>
    <d v="2023-06-02T00:00:00"/>
    <n v="153"/>
    <s v="chinook"/>
    <s v="fry"/>
    <n v="86"/>
    <n v="21"/>
    <n v="8.07"/>
    <s v="Y"/>
    <m/>
    <s v="Y"/>
    <s v="SJLP077"/>
    <m/>
    <m/>
    <x v="1"/>
  </r>
  <r>
    <x v="0"/>
    <x v="1"/>
    <s v="02Jun23-HATLP-1"/>
    <d v="2023-06-02T00:00:00"/>
    <n v="153"/>
    <s v="chinook"/>
    <s v="fry"/>
    <n v="77"/>
    <n v="19"/>
    <n v="5.9"/>
    <s v="Y"/>
    <m/>
    <s v="Y"/>
    <s v="SJLP078"/>
    <m/>
    <m/>
    <x v="1"/>
  </r>
  <r>
    <x v="0"/>
    <x v="1"/>
    <s v="02Jun23-HATLP-1"/>
    <d v="2023-06-02T00:00:00"/>
    <n v="153"/>
    <s v="chinook"/>
    <s v="fry"/>
    <n v="79"/>
    <n v="20"/>
    <n v="6.75"/>
    <s v="Y"/>
    <m/>
    <s v="Y"/>
    <s v="SJLP079"/>
    <m/>
    <m/>
    <x v="1"/>
  </r>
  <r>
    <x v="0"/>
    <x v="1"/>
    <s v="02Jun23-HATLP-1"/>
    <d v="2023-06-02T00:00:00"/>
    <n v="153"/>
    <s v="chinook"/>
    <s v="fry"/>
    <n v="74"/>
    <n v="17"/>
    <n v="4.76"/>
    <s v="Y"/>
    <m/>
    <s v="Y"/>
    <s v="SJLP080"/>
    <m/>
    <m/>
    <x v="1"/>
  </r>
  <r>
    <x v="0"/>
    <x v="1"/>
    <s v="02Jun23-HATLP-1"/>
    <d v="2023-06-02T00:00:00"/>
    <n v="153"/>
    <s v="chinook"/>
    <s v="fry"/>
    <n v="81"/>
    <n v="20"/>
    <n v="7.06"/>
    <s v="Y"/>
    <m/>
    <s v="Y"/>
    <s v="SJLP081"/>
    <m/>
    <m/>
    <x v="1"/>
  </r>
  <r>
    <x v="0"/>
    <x v="1"/>
    <s v="02Jun23-HATLP-1"/>
    <d v="2023-06-02T00:00:00"/>
    <n v="153"/>
    <s v="chinook"/>
    <s v="fry"/>
    <n v="80"/>
    <n v="22"/>
    <n v="7.03"/>
    <s v="Y"/>
    <m/>
    <s v="Y"/>
    <s v="SJLP082"/>
    <m/>
    <m/>
    <x v="1"/>
  </r>
  <r>
    <x v="0"/>
    <x v="1"/>
    <s v="02Jun23-HATLP-1"/>
    <d v="2023-06-02T00:00:00"/>
    <n v="153"/>
    <s v="chinook"/>
    <s v="fry"/>
    <n v="74"/>
    <n v="19"/>
    <n v="5.0999999999999996"/>
    <s v="Y"/>
    <m/>
    <s v="Y"/>
    <s v="SJLP083"/>
    <m/>
    <m/>
    <x v="1"/>
  </r>
  <r>
    <x v="0"/>
    <x v="1"/>
    <s v="02Jun23-HATLP-1"/>
    <d v="2023-06-02T00:00:00"/>
    <n v="153"/>
    <s v="chinook"/>
    <s v="fry"/>
    <n v="75"/>
    <n v="18"/>
    <n v="5.4"/>
    <s v="Y"/>
    <m/>
    <s v="Y"/>
    <s v="SJLP084"/>
    <m/>
    <m/>
    <x v="1"/>
  </r>
  <r>
    <x v="0"/>
    <x v="1"/>
    <s v="02Jun23-HATLP-1"/>
    <d v="2023-06-02T00:00:00"/>
    <n v="153"/>
    <s v="chinook"/>
    <s v="fry"/>
    <n v="79"/>
    <n v="20"/>
    <n v="6.11"/>
    <s v="Y"/>
    <m/>
    <s v="Y"/>
    <s v="SJLP085"/>
    <m/>
    <m/>
    <x v="1"/>
  </r>
  <r>
    <x v="0"/>
    <x v="1"/>
    <s v="02Jun23-HATLP-1"/>
    <d v="2023-06-02T00:00:00"/>
    <n v="153"/>
    <s v="chinook"/>
    <s v="fry"/>
    <n v="73"/>
    <n v="17"/>
    <n v="4.6399999999999997"/>
    <s v="Y"/>
    <m/>
    <s v="Y"/>
    <s v="SJLP086"/>
    <m/>
    <m/>
    <x v="1"/>
  </r>
  <r>
    <x v="0"/>
    <x v="1"/>
    <s v="02Jun23-HATLP-1"/>
    <d v="2023-06-02T00:00:00"/>
    <n v="153"/>
    <s v="chinook"/>
    <s v="fry"/>
    <n v="86"/>
    <n v="21"/>
    <n v="8.2899999999999991"/>
    <s v="Y"/>
    <m/>
    <s v="Y"/>
    <s v="SJLP087"/>
    <m/>
    <m/>
    <x v="1"/>
  </r>
  <r>
    <x v="0"/>
    <x v="1"/>
    <s v="02Jun23-HATLP-1"/>
    <d v="2023-06-02T00:00:00"/>
    <n v="153"/>
    <s v="chinook"/>
    <s v="fry"/>
    <n v="75"/>
    <n v="19"/>
    <n v="5.15"/>
    <s v="Y"/>
    <m/>
    <s v="Y"/>
    <s v="SJLP088"/>
    <m/>
    <m/>
    <x v="1"/>
  </r>
  <r>
    <x v="0"/>
    <x v="1"/>
    <s v="02Jun23-HATLP-1"/>
    <d v="2023-06-02T00:00:00"/>
    <n v="153"/>
    <s v="chinook"/>
    <s v="fry"/>
    <n v="80"/>
    <n v="20"/>
    <n v="6.72"/>
    <s v="Y"/>
    <m/>
    <s v="Y"/>
    <s v="SJLP089"/>
    <m/>
    <m/>
    <x v="1"/>
  </r>
  <r>
    <x v="0"/>
    <x v="1"/>
    <s v="02Jun23-HATLP-1"/>
    <d v="2023-06-02T00:00:00"/>
    <n v="153"/>
    <s v="chinook"/>
    <s v="fry"/>
    <n v="80"/>
    <n v="19"/>
    <n v="6.31"/>
    <s v="Y"/>
    <m/>
    <s v="Y"/>
    <s v="SJLP090"/>
    <m/>
    <m/>
    <x v="1"/>
  </r>
  <r>
    <x v="0"/>
    <x v="1"/>
    <s v="02Jun23-HATLP-1"/>
    <d v="2023-06-02T00:00:00"/>
    <n v="153"/>
    <s v="chinook"/>
    <s v="fry"/>
    <n v="82"/>
    <n v="20"/>
    <n v="6.82"/>
    <s v="Y"/>
    <m/>
    <s v="Y"/>
    <s v="SJLP091"/>
    <m/>
    <m/>
    <x v="1"/>
  </r>
  <r>
    <x v="0"/>
    <x v="1"/>
    <s v="02Jun23-HATLP-1"/>
    <d v="2023-06-02T00:00:00"/>
    <n v="153"/>
    <s v="chinook"/>
    <s v="fry"/>
    <n v="65"/>
    <n v="18"/>
    <n v="4.9800000000000004"/>
    <s v="Y"/>
    <m/>
    <s v="Y"/>
    <s v="SJLP092"/>
    <m/>
    <m/>
    <x v="1"/>
  </r>
  <r>
    <x v="0"/>
    <x v="1"/>
    <s v="02Jun23-HATLP-1"/>
    <d v="2023-06-02T00:00:00"/>
    <n v="153"/>
    <s v="chinook"/>
    <s v="fry"/>
    <n v="88"/>
    <n v="20"/>
    <n v="7.95"/>
    <s v="Y"/>
    <m/>
    <s v="Y"/>
    <s v="SJLP093"/>
    <m/>
    <m/>
    <x v="1"/>
  </r>
  <r>
    <x v="0"/>
    <x v="1"/>
    <s v="02Jun23-HATLP-1"/>
    <d v="2023-06-02T00:00:00"/>
    <n v="153"/>
    <s v="chinook"/>
    <s v="fry"/>
    <n v="82"/>
    <n v="20"/>
    <n v="6.91"/>
    <s v="Y"/>
    <m/>
    <s v="Y"/>
    <s v="SJLP094"/>
    <m/>
    <m/>
    <x v="1"/>
  </r>
  <r>
    <x v="0"/>
    <x v="1"/>
    <s v="02Jun23-HATLP-1"/>
    <d v="2023-06-02T00:00:00"/>
    <n v="153"/>
    <s v="chinook"/>
    <s v="fry"/>
    <n v="78"/>
    <n v="20"/>
    <n v="5.73"/>
    <s v="Y"/>
    <m/>
    <s v="Y"/>
    <s v="SJLP095"/>
    <m/>
    <m/>
    <x v="1"/>
  </r>
  <r>
    <x v="0"/>
    <x v="1"/>
    <s v="02Jun23-HATLP-1"/>
    <d v="2023-06-02T00:00:00"/>
    <n v="153"/>
    <s v="chinook"/>
    <s v="fry"/>
    <n v="74"/>
    <n v="16"/>
    <n v="4.6500000000000004"/>
    <s v="Y"/>
    <m/>
    <s v="Y"/>
    <s v="SJLP096"/>
    <m/>
    <m/>
    <x v="1"/>
  </r>
  <r>
    <x v="0"/>
    <x v="1"/>
    <s v="02Jun23-HATLP-1"/>
    <d v="2023-06-02T00:00:00"/>
    <n v="153"/>
    <s v="chinook"/>
    <s v="fry"/>
    <n v="82"/>
    <n v="21"/>
    <n v="6.8"/>
    <s v="Y"/>
    <m/>
    <s v="Y"/>
    <s v="SJLP097"/>
    <m/>
    <m/>
    <x v="1"/>
  </r>
  <r>
    <x v="0"/>
    <x v="1"/>
    <s v="02Jun23-HATLP-1"/>
    <d v="2023-06-02T00:00:00"/>
    <n v="153"/>
    <s v="chinook"/>
    <s v="fry"/>
    <n v="81"/>
    <n v="20"/>
    <n v="6.93"/>
    <s v="Y"/>
    <m/>
    <s v="Y"/>
    <s v="SJLP098"/>
    <m/>
    <m/>
    <x v="1"/>
  </r>
  <r>
    <x v="0"/>
    <x v="1"/>
    <s v="02Jun23-HATLP-1"/>
    <d v="2023-06-02T00:00:00"/>
    <n v="153"/>
    <s v="chinook"/>
    <s v="fry"/>
    <n v="81"/>
    <n v="20"/>
    <n v="6.64"/>
    <s v="Y"/>
    <m/>
    <s v="Y"/>
    <s v="SJLP099"/>
    <m/>
    <m/>
    <x v="1"/>
  </r>
  <r>
    <x v="0"/>
    <x v="1"/>
    <s v="02Jun23-HATLP-1"/>
    <d v="2023-06-02T00:00:00"/>
    <n v="153"/>
    <s v="chinook"/>
    <s v="fry"/>
    <n v="75"/>
    <n v="17"/>
    <n v="4.87"/>
    <s v="Y"/>
    <m/>
    <s v="Y"/>
    <s v="SJLP100"/>
    <m/>
    <m/>
    <x v="1"/>
  </r>
  <r>
    <x v="0"/>
    <x v="1"/>
    <s v="02Jun23-HATLP-1"/>
    <d v="2023-06-02T00:00:00"/>
    <n v="153"/>
    <s v="chinook"/>
    <s v="fry"/>
    <n v="79"/>
    <n v="20"/>
    <n v="5.98"/>
    <s v="Y"/>
    <m/>
    <s v="Y"/>
    <s v="SJLP101"/>
    <m/>
    <m/>
    <x v="1"/>
  </r>
  <r>
    <x v="0"/>
    <x v="1"/>
    <s v="02Jun23-HATLP-1"/>
    <d v="2023-06-02T00:00:00"/>
    <n v="153"/>
    <s v="chinook"/>
    <s v="fry"/>
    <n v="74"/>
    <n v="19"/>
    <n v="5.1100000000000003"/>
    <s v="Y"/>
    <m/>
    <s v="Y"/>
    <s v="SJLP102"/>
    <m/>
    <m/>
    <x v="1"/>
  </r>
  <r>
    <x v="0"/>
    <x v="1"/>
    <s v="02Jun23-HATLP-1"/>
    <d v="2023-06-02T00:00:00"/>
    <n v="153"/>
    <s v="chinook"/>
    <s v="fry"/>
    <n v="80"/>
    <n v="20"/>
    <n v="6.41"/>
    <s v="Y"/>
    <m/>
    <s v="Y"/>
    <s v="SJLP103"/>
    <m/>
    <m/>
    <x v="1"/>
  </r>
  <r>
    <x v="0"/>
    <x v="1"/>
    <s v="02Jun23-HATLP-1"/>
    <d v="2023-06-02T00:00:00"/>
    <n v="153"/>
    <s v="chinook"/>
    <s v="fry"/>
    <n v="80"/>
    <n v="20"/>
    <n v="6.89"/>
    <s v="Y"/>
    <m/>
    <s v="Y"/>
    <s v="SJLP104"/>
    <m/>
    <m/>
    <x v="1"/>
  </r>
  <r>
    <x v="0"/>
    <x v="1"/>
    <s v="02Jun23-HATLP-1"/>
    <d v="2023-06-02T00:00:00"/>
    <n v="153"/>
    <s v="chinook"/>
    <s v="fry"/>
    <n v="80"/>
    <n v="19"/>
    <n v="6.02"/>
    <s v="Y"/>
    <m/>
    <s v="Y"/>
    <s v="SJLP105"/>
    <m/>
    <m/>
    <x v="1"/>
  </r>
  <r>
    <x v="0"/>
    <x v="1"/>
    <s v="02Jun23-HATLP-1"/>
    <d v="2023-06-02T00:00:00"/>
    <n v="153"/>
    <s v="chinook"/>
    <s v="fry"/>
    <n v="78"/>
    <n v="20"/>
    <n v="5.84"/>
    <s v="Y"/>
    <m/>
    <s v="Y"/>
    <s v="SJLP106"/>
    <m/>
    <m/>
    <x v="1"/>
  </r>
  <r>
    <x v="0"/>
    <x v="1"/>
    <s v="02Jun23-HATLP-1"/>
    <d v="2023-06-02T00:00:00"/>
    <n v="153"/>
    <s v="chinook"/>
    <s v="fry"/>
    <n v="79"/>
    <n v="20"/>
    <n v="6.06"/>
    <s v="Y"/>
    <m/>
    <s v="Y"/>
    <s v="SJLP107"/>
    <m/>
    <m/>
    <x v="1"/>
  </r>
  <r>
    <x v="0"/>
    <x v="1"/>
    <s v="02Jun23-HATLP-1"/>
    <d v="2023-06-02T00:00:00"/>
    <n v="153"/>
    <s v="chinook"/>
    <s v="fry"/>
    <n v="76"/>
    <n v="17"/>
    <n v="5.23"/>
    <s v="Y"/>
    <m/>
    <s v="Y"/>
    <s v="SJLP108"/>
    <m/>
    <m/>
    <x v="1"/>
  </r>
  <r>
    <x v="0"/>
    <x v="1"/>
    <s v="02Jun23-HATLP-1"/>
    <d v="2023-06-02T00:00:00"/>
    <n v="153"/>
    <s v="chinook"/>
    <s v="fry"/>
    <n v="75"/>
    <n v="17"/>
    <n v="5.21"/>
    <s v="Y"/>
    <m/>
    <s v="Y"/>
    <s v="SJLP109"/>
    <m/>
    <m/>
    <x v="1"/>
  </r>
  <r>
    <x v="0"/>
    <x v="1"/>
    <s v="02Jun23-HATLP-1"/>
    <d v="2023-06-02T00:00:00"/>
    <n v="153"/>
    <s v="chinook"/>
    <s v="fry"/>
    <n v="80"/>
    <n v="18"/>
    <n v="5.51"/>
    <s v="Y"/>
    <m/>
    <s v="Y"/>
    <s v="SJLP110"/>
    <m/>
    <m/>
    <x v="1"/>
  </r>
  <r>
    <x v="0"/>
    <x v="1"/>
    <s v="02Jun23-HATLP-1"/>
    <d v="2023-06-02T00:00:00"/>
    <n v="153"/>
    <s v="chinook"/>
    <s v="fry"/>
    <n v="78"/>
    <n v="20"/>
    <n v="6.23"/>
    <s v="Y"/>
    <m/>
    <s v="Y"/>
    <s v="SJLP111"/>
    <m/>
    <m/>
    <x v="1"/>
  </r>
  <r>
    <x v="0"/>
    <x v="1"/>
    <s v="02Jun23-HATLP-1"/>
    <d v="2023-06-02T00:00:00"/>
    <n v="153"/>
    <s v="chinook"/>
    <s v="fry"/>
    <n v="81"/>
    <n v="19"/>
    <n v="6.87"/>
    <s v="Y"/>
    <m/>
    <s v="Y"/>
    <s v="SJLP112"/>
    <m/>
    <m/>
    <x v="1"/>
  </r>
  <r>
    <x v="0"/>
    <x v="1"/>
    <s v="02Jun23-HATLP-1"/>
    <d v="2023-06-02T00:00:00"/>
    <n v="153"/>
    <s v="chinook"/>
    <s v="fry"/>
    <n v="80"/>
    <n v="20"/>
    <n v="6.15"/>
    <s v="Y"/>
    <m/>
    <s v="Y"/>
    <s v="SJLP113"/>
    <m/>
    <m/>
    <x v="1"/>
  </r>
  <r>
    <x v="0"/>
    <x v="1"/>
    <s v="02Jun23-HATLP-1"/>
    <d v="2023-06-02T00:00:00"/>
    <n v="153"/>
    <s v="chinook"/>
    <s v="fry"/>
    <n v="79"/>
    <n v="20"/>
    <n v="6.59"/>
    <s v="Y"/>
    <m/>
    <s v="Y"/>
    <s v="SJLP114"/>
    <m/>
    <m/>
    <x v="1"/>
  </r>
  <r>
    <x v="0"/>
    <x v="1"/>
    <s v="02Jun23-HATLP-1"/>
    <d v="2023-06-02T00:00:00"/>
    <n v="153"/>
    <s v="chinook"/>
    <s v="fry"/>
    <n v="64"/>
    <n v="18"/>
    <n v="5.24"/>
    <s v="Y"/>
    <m/>
    <s v="Y"/>
    <s v="SJLP115"/>
    <m/>
    <m/>
    <x v="1"/>
  </r>
  <r>
    <x v="0"/>
    <x v="1"/>
    <s v="02Jun23-HATLP-1"/>
    <d v="2023-06-02T00:00:00"/>
    <n v="153"/>
    <s v="chinook"/>
    <s v="fry"/>
    <n v="73"/>
    <n v="17"/>
    <n v="4.5999999999999996"/>
    <s v="Y"/>
    <m/>
    <s v="Y"/>
    <s v="SJLP116"/>
    <m/>
    <m/>
    <x v="1"/>
  </r>
  <r>
    <x v="0"/>
    <x v="1"/>
    <s v="02Jun23-HATLP-1"/>
    <d v="2023-06-02T00:00:00"/>
    <n v="153"/>
    <s v="chinook"/>
    <s v="fry"/>
    <n v="79"/>
    <n v="21"/>
    <n v="6.74"/>
    <s v="Y"/>
    <m/>
    <s v="Y"/>
    <s v="SJLP117"/>
    <m/>
    <m/>
    <x v="1"/>
  </r>
  <r>
    <x v="0"/>
    <x v="1"/>
    <s v="02Jun23-HATLP-1"/>
    <d v="2023-06-02T00:00:00"/>
    <n v="153"/>
    <s v="chinook"/>
    <s v="fry"/>
    <n v="77"/>
    <n v="20"/>
    <n v="6.06"/>
    <s v="Y"/>
    <m/>
    <s v="Y"/>
    <s v="SJLP118"/>
    <m/>
    <m/>
    <x v="1"/>
  </r>
  <r>
    <x v="0"/>
    <x v="1"/>
    <s v="02Jun23-HATLP-1"/>
    <d v="2023-06-02T00:00:00"/>
    <n v="153"/>
    <s v="chinook"/>
    <s v="fry"/>
    <n v="76"/>
    <n v="17"/>
    <n v="5.0599999999999996"/>
    <s v="Y"/>
    <m/>
    <s v="Y"/>
    <s v="SJLP119"/>
    <m/>
    <m/>
    <x v="1"/>
  </r>
  <r>
    <x v="0"/>
    <x v="1"/>
    <s v="02Jun23-HATLP-1"/>
    <d v="2023-06-02T00:00:00"/>
    <n v="153"/>
    <s v="chinook"/>
    <s v="fry"/>
    <n v="77"/>
    <n v="20"/>
    <n v="6.01"/>
    <s v="Y"/>
    <m/>
    <s v="Y"/>
    <s v="SJLP120"/>
    <m/>
    <m/>
    <x v="1"/>
  </r>
  <r>
    <x v="0"/>
    <x v="0"/>
    <s v="08Jun23-RST-N"/>
    <d v="2023-06-08T00:00:00"/>
    <n v="159"/>
    <s v="coho"/>
    <s v="smolt"/>
    <n v="81"/>
    <m/>
    <n v="7.01"/>
    <s v="N"/>
    <m/>
    <s v="N"/>
    <m/>
    <m/>
    <m/>
    <x v="0"/>
  </r>
  <r>
    <x v="0"/>
    <x v="0"/>
    <s v="08Jun23-RST-N"/>
    <d v="2023-06-08T00:00:00"/>
    <n v="159"/>
    <s v="coho"/>
    <s v="smolt"/>
    <n v="80"/>
    <m/>
    <n v="5.26"/>
    <s v="N"/>
    <m/>
    <s v="N"/>
    <m/>
    <m/>
    <m/>
    <x v="0"/>
  </r>
  <r>
    <x v="0"/>
    <x v="0"/>
    <s v="08Jun23-RST-N"/>
    <d v="2023-06-08T00:00:00"/>
    <n v="159"/>
    <s v="coho"/>
    <s v="fry"/>
    <n v="36"/>
    <m/>
    <n v="0.37"/>
    <s v="N"/>
    <m/>
    <s v="N"/>
    <m/>
    <m/>
    <m/>
    <x v="0"/>
  </r>
  <r>
    <x v="0"/>
    <x v="0"/>
    <s v="08Jun23-RST-N"/>
    <d v="2023-06-08T00:00:00"/>
    <n v="159"/>
    <s v="coho"/>
    <s v="fry"/>
    <n v="37"/>
    <m/>
    <n v="0.4"/>
    <s v="N"/>
    <m/>
    <s v="N"/>
    <m/>
    <m/>
    <m/>
    <x v="0"/>
  </r>
  <r>
    <x v="0"/>
    <x v="0"/>
    <s v="08Jun23-RST-N"/>
    <d v="2023-06-08T00:00:00"/>
    <n v="159"/>
    <s v="coho"/>
    <s v="fry"/>
    <n v="39"/>
    <m/>
    <n v="0.53"/>
    <s v="N"/>
    <m/>
    <s v="N"/>
    <m/>
    <m/>
    <m/>
    <x v="0"/>
  </r>
  <r>
    <x v="0"/>
    <x v="0"/>
    <s v="08Jun23-RST-N"/>
    <d v="2023-06-08T00:00:00"/>
    <n v="159"/>
    <s v="coho"/>
    <s v="fry"/>
    <n v="63"/>
    <m/>
    <n v="2.27"/>
    <s v="N"/>
    <m/>
    <s v="N"/>
    <m/>
    <m/>
    <m/>
    <x v="0"/>
  </r>
  <r>
    <x v="0"/>
    <x v="0"/>
    <s v="08Jun23-RST-N"/>
    <d v="2023-06-08T00:00:00"/>
    <n v="159"/>
    <s v="coho"/>
    <s v="fry"/>
    <n v="37"/>
    <m/>
    <n v="0.41"/>
    <s v="N"/>
    <m/>
    <s v="N"/>
    <m/>
    <m/>
    <m/>
    <x v="0"/>
  </r>
  <r>
    <x v="0"/>
    <x v="0"/>
    <s v="08Jun23-RST-N"/>
    <d v="2023-06-08T00:00:00"/>
    <n v="159"/>
    <s v="coho"/>
    <s v="fry"/>
    <n v="47"/>
    <m/>
    <n v="1.1000000000000001"/>
    <s v="N"/>
    <m/>
    <s v="N"/>
    <m/>
    <m/>
    <m/>
    <x v="0"/>
  </r>
  <r>
    <x v="0"/>
    <x v="0"/>
    <s v="08Jun23-RST-N"/>
    <d v="2023-06-08T00:00:00"/>
    <n v="159"/>
    <s v="coho"/>
    <s v="fry"/>
    <n v="48"/>
    <m/>
    <n v="1.0900000000000001"/>
    <s v="N"/>
    <m/>
    <s v="N"/>
    <m/>
    <m/>
    <m/>
    <x v="0"/>
  </r>
  <r>
    <x v="0"/>
    <x v="0"/>
    <s v="08Jun23-RST-N"/>
    <d v="2023-06-08T00:00:00"/>
    <n v="159"/>
    <s v="coho"/>
    <s v="fry"/>
    <n v="42"/>
    <m/>
    <n v="0.68"/>
    <s v="N"/>
    <m/>
    <s v="N"/>
    <m/>
    <m/>
    <m/>
    <x v="0"/>
  </r>
  <r>
    <x v="0"/>
    <x v="0"/>
    <s v="08Jun23-RST-N"/>
    <d v="2023-06-08T00:00:00"/>
    <n v="159"/>
    <s v="coho"/>
    <s v="fry"/>
    <n v="35"/>
    <m/>
    <n v="0.39"/>
    <s v="N"/>
    <m/>
    <s v="N"/>
    <m/>
    <m/>
    <m/>
    <x v="0"/>
  </r>
  <r>
    <x v="0"/>
    <x v="0"/>
    <s v="08Jun23-RST-N"/>
    <d v="2023-06-08T00:00:00"/>
    <n v="159"/>
    <s v="coho"/>
    <s v="fry"/>
    <n v="36"/>
    <m/>
    <n v="0.41"/>
    <s v="N"/>
    <m/>
    <s v="N"/>
    <m/>
    <m/>
    <m/>
    <x v="0"/>
  </r>
  <r>
    <x v="0"/>
    <x v="0"/>
    <s v="08Jun23-RST-N"/>
    <d v="2023-06-08T00:00:00"/>
    <n v="159"/>
    <s v="coho"/>
    <s v="fry"/>
    <n v="36"/>
    <m/>
    <n v="0.31"/>
    <s v="N"/>
    <m/>
    <s v="N"/>
    <m/>
    <m/>
    <m/>
    <x v="0"/>
  </r>
  <r>
    <x v="0"/>
    <x v="0"/>
    <s v="08Jun23-RST-N"/>
    <d v="2023-06-08T00:00:00"/>
    <n v="159"/>
    <s v="coho"/>
    <s v="fry"/>
    <n v="41"/>
    <m/>
    <n v="0.82"/>
    <s v="N"/>
    <m/>
    <s v="N"/>
    <m/>
    <m/>
    <m/>
    <x v="0"/>
  </r>
  <r>
    <x v="0"/>
    <x v="0"/>
    <s v="08Jun23-RST-N"/>
    <d v="2023-06-08T00:00:00"/>
    <n v="159"/>
    <s v="coho"/>
    <s v="fry"/>
    <n v="50"/>
    <m/>
    <n v="1.1299999999999999"/>
    <s v="N"/>
    <m/>
    <s v="N"/>
    <m/>
    <m/>
    <m/>
    <x v="0"/>
  </r>
  <r>
    <x v="0"/>
    <x v="0"/>
    <s v="08Jun23-RST-N"/>
    <d v="2023-06-08T00:00:00"/>
    <n v="159"/>
    <s v="coho"/>
    <s v="fry"/>
    <n v="55"/>
    <m/>
    <n v="1.82"/>
    <s v="N"/>
    <m/>
    <s v="N"/>
    <m/>
    <m/>
    <m/>
    <x v="0"/>
  </r>
  <r>
    <x v="0"/>
    <x v="0"/>
    <s v="08Jun23-RST-N"/>
    <d v="2023-06-08T00:00:00"/>
    <n v="159"/>
    <s v="coho"/>
    <s v="fry"/>
    <n v="50"/>
    <m/>
    <n v="1.34"/>
    <s v="N"/>
    <m/>
    <s v="N"/>
    <m/>
    <m/>
    <m/>
    <x v="0"/>
  </r>
  <r>
    <x v="0"/>
    <x v="0"/>
    <s v="08Jun23-RST-N"/>
    <d v="2023-06-08T00:00:00"/>
    <n v="159"/>
    <s v="coho"/>
    <s v="fry"/>
    <n v="56"/>
    <m/>
    <n v="1.84"/>
    <s v="N"/>
    <m/>
    <s v="N"/>
    <m/>
    <m/>
    <m/>
    <x v="0"/>
  </r>
  <r>
    <x v="0"/>
    <x v="0"/>
    <s v="08Jun23-RST-N"/>
    <d v="2023-06-08T00:00:00"/>
    <n v="159"/>
    <s v="coho"/>
    <s v="fry"/>
    <n v="40"/>
    <m/>
    <n v="0.54"/>
    <s v="N"/>
    <m/>
    <s v="N"/>
    <m/>
    <m/>
    <m/>
    <x v="0"/>
  </r>
  <r>
    <x v="0"/>
    <x v="0"/>
    <s v="08Jun23-RST-N"/>
    <d v="2023-06-08T00:00:00"/>
    <n v="159"/>
    <s v="coho"/>
    <s v="fry"/>
    <n v="50"/>
    <m/>
    <n v="1.61"/>
    <s v="N"/>
    <m/>
    <s v="N"/>
    <m/>
    <m/>
    <m/>
    <x v="0"/>
  </r>
  <r>
    <x v="0"/>
    <x v="0"/>
    <s v="08Jun23-RST-N"/>
    <d v="2023-06-08T00:00:00"/>
    <n v="159"/>
    <s v="coho"/>
    <s v="fry"/>
    <n v="54"/>
    <m/>
    <n v="1.67"/>
    <s v="N"/>
    <m/>
    <s v="N"/>
    <m/>
    <m/>
    <m/>
    <x v="0"/>
  </r>
  <r>
    <x v="0"/>
    <x v="0"/>
    <s v="08Jun23-RST-N"/>
    <d v="2023-06-08T00:00:00"/>
    <n v="159"/>
    <s v="coho"/>
    <s v="fry"/>
    <n v="39"/>
    <m/>
    <n v="0.6"/>
    <s v="N"/>
    <m/>
    <s v="N"/>
    <m/>
    <m/>
    <m/>
    <x v="0"/>
  </r>
  <r>
    <x v="0"/>
    <x v="0"/>
    <s v="08Jun23-RST-N"/>
    <d v="2023-06-08T00:00:00"/>
    <n v="159"/>
    <s v="coho"/>
    <s v="fry"/>
    <n v="46"/>
    <m/>
    <n v="1.1200000000000001"/>
    <s v="N"/>
    <m/>
    <s v="N"/>
    <m/>
    <m/>
    <m/>
    <x v="0"/>
  </r>
  <r>
    <x v="0"/>
    <x v="0"/>
    <s v="08Jun23-RST-N"/>
    <d v="2023-06-08T00:00:00"/>
    <n v="159"/>
    <s v="coho"/>
    <s v="fry"/>
    <n v="36"/>
    <m/>
    <n v="0.38"/>
    <s v="N"/>
    <m/>
    <s v="N"/>
    <m/>
    <m/>
    <m/>
    <x v="0"/>
  </r>
  <r>
    <x v="0"/>
    <x v="0"/>
    <s v="08Jun23-RST-N"/>
    <d v="2023-06-08T00:00:00"/>
    <n v="159"/>
    <s v="coho"/>
    <s v="fry"/>
    <n v="35"/>
    <m/>
    <n v="0.39"/>
    <s v="N"/>
    <m/>
    <s v="N"/>
    <m/>
    <m/>
    <m/>
    <x v="0"/>
  </r>
  <r>
    <x v="0"/>
    <x v="0"/>
    <s v="08Jun23-RST-N"/>
    <d v="2023-06-08T00:00:00"/>
    <n v="159"/>
    <s v="coho"/>
    <s v="fry"/>
    <n v="34"/>
    <m/>
    <n v="0.31"/>
    <s v="N"/>
    <m/>
    <s v="N"/>
    <m/>
    <m/>
    <m/>
    <x v="0"/>
  </r>
  <r>
    <x v="0"/>
    <x v="0"/>
    <s v="08Jun23-RST-N"/>
    <d v="2023-06-08T00:00:00"/>
    <n v="159"/>
    <s v="coho"/>
    <s v="fry"/>
    <n v="55"/>
    <m/>
    <n v="1.86"/>
    <s v="N"/>
    <m/>
    <s v="N"/>
    <m/>
    <m/>
    <m/>
    <x v="0"/>
  </r>
  <r>
    <x v="0"/>
    <x v="0"/>
    <s v="08Jun23-RST-N"/>
    <d v="2023-06-08T00:00:00"/>
    <n v="159"/>
    <s v="coho"/>
    <s v="fry"/>
    <n v="36"/>
    <m/>
    <n v="0.31"/>
    <s v="N"/>
    <m/>
    <s v="N"/>
    <m/>
    <m/>
    <m/>
    <x v="0"/>
  </r>
  <r>
    <x v="0"/>
    <x v="0"/>
    <s v="08Jun23-RST-N"/>
    <d v="2023-06-08T00:00:00"/>
    <n v="159"/>
    <s v="coho"/>
    <s v="fry"/>
    <n v="35"/>
    <m/>
    <n v="0.4"/>
    <s v="N"/>
    <m/>
    <s v="N"/>
    <m/>
    <m/>
    <m/>
    <x v="0"/>
  </r>
  <r>
    <x v="0"/>
    <x v="0"/>
    <s v="08Jun23-RST-N"/>
    <d v="2023-06-08T00:00:00"/>
    <n v="159"/>
    <s v="coho"/>
    <s v="fry"/>
    <n v="36"/>
    <m/>
    <n v="0.37"/>
    <s v="N"/>
    <m/>
    <s v="N"/>
    <m/>
    <m/>
    <m/>
    <x v="0"/>
  </r>
  <r>
    <x v="0"/>
    <x v="0"/>
    <s v="08Jun23-RST-N"/>
    <d v="2023-06-08T00:00:00"/>
    <n v="159"/>
    <s v="coho"/>
    <s v="fry"/>
    <n v="49"/>
    <m/>
    <n v="1.1599999999999999"/>
    <s v="N"/>
    <m/>
    <s v="N"/>
    <m/>
    <m/>
    <m/>
    <x v="0"/>
  </r>
  <r>
    <x v="0"/>
    <x v="0"/>
    <s v="08Jun23-RST-N"/>
    <d v="2023-06-08T00:00:00"/>
    <n v="159"/>
    <s v="coho"/>
    <s v="fry"/>
    <n v="36"/>
    <m/>
    <n v="0.39"/>
    <s v="N"/>
    <m/>
    <s v="N"/>
    <m/>
    <m/>
    <m/>
    <x v="0"/>
  </r>
  <r>
    <x v="0"/>
    <x v="0"/>
    <s v="09Jun23-RST-N"/>
    <d v="2023-06-09T00:00:00"/>
    <n v="160"/>
    <s v="chum"/>
    <s v="fry"/>
    <n v="38"/>
    <m/>
    <n v="0.28000000000000003"/>
    <s v="N"/>
    <m/>
    <s v="N"/>
    <m/>
    <m/>
    <m/>
    <x v="0"/>
  </r>
  <r>
    <x v="0"/>
    <x v="0"/>
    <s v="09Jun23-RST-N"/>
    <d v="2023-06-09T00:00:00"/>
    <n v="160"/>
    <s v="rainbow"/>
    <s v="parr"/>
    <n v="71"/>
    <m/>
    <n v="4.63"/>
    <s v="N"/>
    <m/>
    <s v="N"/>
    <m/>
    <m/>
    <m/>
    <x v="0"/>
  </r>
  <r>
    <x v="0"/>
    <x v="0"/>
    <s v="09Jun23-RST-N"/>
    <d v="2023-06-09T00:00:00"/>
    <n v="160"/>
    <s v="coho"/>
    <s v="fry"/>
    <n v="37"/>
    <m/>
    <n v="0.49"/>
    <s v="N"/>
    <m/>
    <s v="N"/>
    <m/>
    <m/>
    <m/>
    <x v="0"/>
  </r>
  <r>
    <x v="0"/>
    <x v="0"/>
    <s v="09Jun23-RST-N"/>
    <d v="2023-06-09T00:00:00"/>
    <n v="160"/>
    <s v="coho"/>
    <s v="fry"/>
    <n v="36"/>
    <m/>
    <n v="0.49"/>
    <s v="N"/>
    <m/>
    <s v="N"/>
    <m/>
    <m/>
    <m/>
    <x v="0"/>
  </r>
  <r>
    <x v="0"/>
    <x v="0"/>
    <s v="09Jun23-RST-N"/>
    <d v="2023-06-09T00:00:00"/>
    <n v="160"/>
    <s v="coho"/>
    <s v="fry"/>
    <n v="41"/>
    <m/>
    <n v="0.63"/>
    <s v="N"/>
    <m/>
    <s v="N"/>
    <m/>
    <m/>
    <m/>
    <x v="0"/>
  </r>
  <r>
    <x v="0"/>
    <x v="0"/>
    <s v="09Jun23-RST-N"/>
    <d v="2023-06-09T00:00:00"/>
    <n v="160"/>
    <s v="coho"/>
    <s v="fry"/>
    <n v="58"/>
    <m/>
    <n v="1.85"/>
    <s v="N"/>
    <m/>
    <s v="N"/>
    <m/>
    <m/>
    <m/>
    <x v="0"/>
  </r>
  <r>
    <x v="0"/>
    <x v="0"/>
    <s v="09Jun23-RST-N"/>
    <d v="2023-06-09T00:00:00"/>
    <n v="160"/>
    <s v="coho"/>
    <s v="fry"/>
    <n v="37"/>
    <m/>
    <n v="0.41"/>
    <s v="N"/>
    <m/>
    <s v="N"/>
    <m/>
    <m/>
    <m/>
    <x v="0"/>
  </r>
  <r>
    <x v="0"/>
    <x v="0"/>
    <s v="09Jun23-RST-N"/>
    <d v="2023-06-09T00:00:00"/>
    <n v="160"/>
    <s v="coho"/>
    <s v="fry"/>
    <n v="35"/>
    <m/>
    <n v="0.37"/>
    <s v="N"/>
    <m/>
    <s v="N"/>
    <m/>
    <m/>
    <m/>
    <x v="0"/>
  </r>
  <r>
    <x v="0"/>
    <x v="0"/>
    <s v="09Jun23-RST-N"/>
    <d v="2023-06-09T00:00:00"/>
    <n v="160"/>
    <s v="coho"/>
    <s v="fry"/>
    <n v="31"/>
    <m/>
    <n v="0.3"/>
    <s v="N"/>
    <m/>
    <s v="N"/>
    <m/>
    <m/>
    <m/>
    <x v="0"/>
  </r>
  <r>
    <x v="0"/>
    <x v="0"/>
    <s v="09Jun23-RST-N"/>
    <d v="2023-06-09T00:00:00"/>
    <n v="160"/>
    <s v="coho"/>
    <s v="fry"/>
    <n v="37"/>
    <m/>
    <n v="0.43"/>
    <s v="N"/>
    <m/>
    <s v="N"/>
    <m/>
    <m/>
    <m/>
    <x v="0"/>
  </r>
  <r>
    <x v="0"/>
    <x v="0"/>
    <s v="09Jun23-RST-N"/>
    <d v="2023-06-09T00:00:00"/>
    <n v="160"/>
    <s v="coho"/>
    <s v="fry"/>
    <n v="37"/>
    <m/>
    <n v="0.41"/>
    <s v="N"/>
    <m/>
    <s v="N"/>
    <m/>
    <m/>
    <m/>
    <x v="0"/>
  </r>
  <r>
    <x v="0"/>
    <x v="0"/>
    <s v="09Jun23-RST-N"/>
    <d v="2023-06-09T00:00:00"/>
    <n v="160"/>
    <s v="coho"/>
    <s v="fry"/>
    <n v="45"/>
    <m/>
    <n v="0.91"/>
    <s v="N"/>
    <m/>
    <s v="N"/>
    <m/>
    <m/>
    <m/>
    <x v="0"/>
  </r>
  <r>
    <x v="0"/>
    <x v="0"/>
    <s v="09Jun23-RST-N"/>
    <d v="2023-06-09T00:00:00"/>
    <n v="160"/>
    <s v="coho"/>
    <s v="fry"/>
    <n v="36"/>
    <m/>
    <n v="0.39"/>
    <s v="N"/>
    <m/>
    <s v="N"/>
    <m/>
    <m/>
    <m/>
    <x v="0"/>
  </r>
  <r>
    <x v="0"/>
    <x v="0"/>
    <s v="09Jun23-RST-N"/>
    <d v="2023-06-09T00:00:00"/>
    <n v="160"/>
    <s v="coho"/>
    <s v="fry"/>
    <n v="35"/>
    <m/>
    <n v="0.36"/>
    <s v="N"/>
    <m/>
    <s v="N"/>
    <m/>
    <m/>
    <m/>
    <x v="0"/>
  </r>
  <r>
    <x v="0"/>
    <x v="0"/>
    <s v="09Jun23-RST-N"/>
    <d v="2023-06-09T00:00:00"/>
    <n v="160"/>
    <s v="coho"/>
    <s v="fry"/>
    <n v="51"/>
    <m/>
    <n v="1.47"/>
    <s v="N"/>
    <m/>
    <s v="N"/>
    <m/>
    <m/>
    <m/>
    <x v="0"/>
  </r>
  <r>
    <x v="0"/>
    <x v="0"/>
    <s v="09Jun23-RST-N"/>
    <d v="2023-06-09T00:00:00"/>
    <n v="160"/>
    <s v="coho"/>
    <s v="fry"/>
    <n v="35"/>
    <m/>
    <n v="0.35"/>
    <s v="N"/>
    <m/>
    <s v="N"/>
    <m/>
    <m/>
    <m/>
    <x v="0"/>
  </r>
  <r>
    <x v="0"/>
    <x v="0"/>
    <s v="09Jun23-RST-N"/>
    <d v="2023-06-09T00:00:00"/>
    <n v="160"/>
    <s v="coho"/>
    <s v="fry"/>
    <n v="56"/>
    <m/>
    <n v="1.79"/>
    <s v="N"/>
    <m/>
    <s v="N"/>
    <m/>
    <m/>
    <m/>
    <x v="0"/>
  </r>
  <r>
    <x v="0"/>
    <x v="0"/>
    <s v="09Jun23-RST-N"/>
    <d v="2023-06-09T00:00:00"/>
    <n v="160"/>
    <s v="coho"/>
    <s v="fry"/>
    <n v="37"/>
    <m/>
    <n v="0.37"/>
    <s v="N"/>
    <m/>
    <s v="N"/>
    <m/>
    <m/>
    <m/>
    <x v="0"/>
  </r>
  <r>
    <x v="0"/>
    <x v="0"/>
    <s v="09Jun23-RST-N"/>
    <d v="2023-06-09T00:00:00"/>
    <n v="160"/>
    <s v="coho"/>
    <s v="fry"/>
    <n v="34"/>
    <m/>
    <n v="0.31"/>
    <s v="N"/>
    <m/>
    <s v="N"/>
    <m/>
    <m/>
    <m/>
    <x v="0"/>
  </r>
  <r>
    <x v="0"/>
    <x v="0"/>
    <s v="09Jun23-RST-N"/>
    <d v="2023-06-09T00:00:00"/>
    <n v="160"/>
    <s v="coho"/>
    <s v="fry"/>
    <n v="34"/>
    <m/>
    <n v="0.34"/>
    <s v="N"/>
    <m/>
    <s v="N"/>
    <m/>
    <m/>
    <m/>
    <x v="0"/>
  </r>
  <r>
    <x v="0"/>
    <x v="0"/>
    <s v="09Jun23-RST-N"/>
    <d v="2023-06-09T00:00:00"/>
    <n v="160"/>
    <s v="coho"/>
    <s v="fry"/>
    <n v="43"/>
    <m/>
    <n v="0.79"/>
    <s v="N"/>
    <m/>
    <s v="N"/>
    <m/>
    <m/>
    <m/>
    <x v="0"/>
  </r>
  <r>
    <x v="0"/>
    <x v="0"/>
    <s v="09Jun23-RST-N"/>
    <d v="2023-06-09T00:00:00"/>
    <n v="160"/>
    <s v="coho"/>
    <s v="fry"/>
    <n v="37"/>
    <m/>
    <n v="0.38"/>
    <s v="N"/>
    <m/>
    <s v="N"/>
    <m/>
    <m/>
    <m/>
    <x v="0"/>
  </r>
  <r>
    <x v="0"/>
    <x v="0"/>
    <s v="09Jun23-RST-N"/>
    <d v="2023-06-09T00:00:00"/>
    <n v="160"/>
    <s v="coho"/>
    <s v="fry"/>
    <n v="36"/>
    <m/>
    <n v="0.4"/>
    <s v="N"/>
    <m/>
    <s v="N"/>
    <m/>
    <m/>
    <m/>
    <x v="0"/>
  </r>
  <r>
    <x v="0"/>
    <x v="0"/>
    <s v="09Jun23-RST-N"/>
    <d v="2023-06-09T00:00:00"/>
    <n v="160"/>
    <s v="coho"/>
    <s v="fry"/>
    <n v="39"/>
    <m/>
    <n v="0.45"/>
    <s v="N"/>
    <m/>
    <s v="N"/>
    <m/>
    <m/>
    <m/>
    <x v="0"/>
  </r>
  <r>
    <x v="0"/>
    <x v="0"/>
    <s v="09Jun23-RST-N"/>
    <d v="2023-06-09T00:00:00"/>
    <n v="160"/>
    <s v="coho"/>
    <s v="fry"/>
    <n v="30"/>
    <m/>
    <n v="0.33"/>
    <s v="N"/>
    <m/>
    <s v="N"/>
    <m/>
    <m/>
    <m/>
    <x v="0"/>
  </r>
  <r>
    <x v="0"/>
    <x v="0"/>
    <s v="09Jun23-RST-N"/>
    <d v="2023-06-09T00:00:00"/>
    <n v="160"/>
    <s v="coho"/>
    <s v="fry"/>
    <n v="40"/>
    <m/>
    <n v="0.36"/>
    <s v="N"/>
    <m/>
    <s v="N"/>
    <m/>
    <m/>
    <m/>
    <x v="0"/>
  </r>
  <r>
    <x v="0"/>
    <x v="0"/>
    <s v="09Jun23-RST-N"/>
    <d v="2023-06-09T00:00:00"/>
    <n v="160"/>
    <s v="coho"/>
    <s v="fry"/>
    <n v="41"/>
    <m/>
    <n v="0.48"/>
    <s v="N"/>
    <m/>
    <s v="N"/>
    <m/>
    <m/>
    <m/>
    <x v="0"/>
  </r>
  <r>
    <x v="0"/>
    <x v="0"/>
    <s v="09Jun23-RST-N"/>
    <d v="2023-06-09T00:00:00"/>
    <n v="160"/>
    <s v="coho"/>
    <s v="fry"/>
    <n v="42"/>
    <m/>
    <n v="0.6"/>
    <s v="N"/>
    <m/>
    <s v="N"/>
    <m/>
    <m/>
    <m/>
    <x v="0"/>
  </r>
  <r>
    <x v="0"/>
    <x v="0"/>
    <s v="09Jun23-RST-N"/>
    <d v="2023-06-09T00:00:00"/>
    <n v="160"/>
    <s v="coho"/>
    <s v="fry"/>
    <n v="37"/>
    <m/>
    <n v="0.41"/>
    <s v="N"/>
    <m/>
    <s v="N"/>
    <m/>
    <m/>
    <m/>
    <x v="0"/>
  </r>
  <r>
    <x v="0"/>
    <x v="0"/>
    <s v="09Jun23-RST-N"/>
    <d v="2023-06-09T00:00:00"/>
    <n v="160"/>
    <s v="coho"/>
    <s v="fry"/>
    <n v="39"/>
    <m/>
    <n v="0.53"/>
    <s v="N"/>
    <m/>
    <s v="N"/>
    <m/>
    <m/>
    <m/>
    <x v="0"/>
  </r>
  <r>
    <x v="0"/>
    <x v="0"/>
    <s v="09Jun23-RST-N"/>
    <d v="2023-06-09T00:00:00"/>
    <n v="160"/>
    <s v="coho"/>
    <s v="fry"/>
    <n v="47"/>
    <m/>
    <n v="1.1299999999999999"/>
    <s v="N"/>
    <m/>
    <s v="N"/>
    <m/>
    <m/>
    <m/>
    <x v="0"/>
  </r>
  <r>
    <x v="0"/>
    <x v="0"/>
    <s v="09Jun23-RST-N"/>
    <d v="2023-06-09T00:00:00"/>
    <n v="160"/>
    <s v="coho"/>
    <s v="fry"/>
    <n v="52"/>
    <m/>
    <n v="1.44"/>
    <s v="N"/>
    <m/>
    <s v="N"/>
    <m/>
    <m/>
    <m/>
    <x v="0"/>
  </r>
  <r>
    <x v="0"/>
    <x v="1"/>
    <s v="12Jun23-HATSP-1"/>
    <d v="2023-06-12T00:00:00"/>
    <n v="163"/>
    <s v="chinook"/>
    <s v="smolt"/>
    <n v="83"/>
    <m/>
    <n v="6.62"/>
    <s v="Y"/>
    <m/>
    <s v="Y"/>
    <m/>
    <m/>
    <m/>
    <x v="0"/>
  </r>
  <r>
    <x v="0"/>
    <x v="1"/>
    <s v="12Jun23-HATSP-1"/>
    <d v="2023-06-12T00:00:00"/>
    <n v="163"/>
    <s v="chinook"/>
    <s v="smolt"/>
    <n v="78"/>
    <m/>
    <n v="5.8"/>
    <s v="Y"/>
    <m/>
    <s v="Y"/>
    <m/>
    <m/>
    <m/>
    <x v="0"/>
  </r>
  <r>
    <x v="0"/>
    <x v="1"/>
    <s v="12Jun23-HATSP-1"/>
    <d v="2023-06-12T00:00:00"/>
    <n v="163"/>
    <s v="chinook"/>
    <s v="smolt"/>
    <n v="83"/>
    <m/>
    <n v="6.39"/>
    <s v="Y"/>
    <m/>
    <s v="Y"/>
    <m/>
    <m/>
    <m/>
    <x v="0"/>
  </r>
  <r>
    <x v="0"/>
    <x v="1"/>
    <s v="12Jun23-HATSP-1"/>
    <d v="2023-06-12T00:00:00"/>
    <n v="163"/>
    <s v="chinook"/>
    <s v="smolt"/>
    <n v="84"/>
    <m/>
    <n v="7.06"/>
    <s v="Y"/>
    <m/>
    <s v="Y"/>
    <m/>
    <m/>
    <m/>
    <x v="0"/>
  </r>
  <r>
    <x v="0"/>
    <x v="1"/>
    <s v="12Jun23-HATSP-1"/>
    <d v="2023-06-12T00:00:00"/>
    <n v="163"/>
    <s v="chinook"/>
    <s v="smolt"/>
    <n v="77"/>
    <m/>
    <n v="5.39"/>
    <s v="Y"/>
    <m/>
    <s v="Y"/>
    <m/>
    <m/>
    <m/>
    <x v="0"/>
  </r>
  <r>
    <x v="0"/>
    <x v="1"/>
    <s v="12Jun23-HATSP-1"/>
    <d v="2023-06-12T00:00:00"/>
    <n v="163"/>
    <s v="chinook"/>
    <s v="smolt"/>
    <n v="85"/>
    <m/>
    <n v="6.9"/>
    <s v="Y"/>
    <m/>
    <s v="Y"/>
    <m/>
    <m/>
    <m/>
    <x v="0"/>
  </r>
  <r>
    <x v="0"/>
    <x v="1"/>
    <s v="12Jun23-HATSP-1"/>
    <d v="2023-06-12T00:00:00"/>
    <n v="163"/>
    <s v="chinook"/>
    <s v="smolt"/>
    <n v="82"/>
    <m/>
    <n v="6.86"/>
    <s v="Y"/>
    <m/>
    <s v="Y"/>
    <m/>
    <m/>
    <m/>
    <x v="0"/>
  </r>
  <r>
    <x v="0"/>
    <x v="1"/>
    <s v="12Jun23-HATSP-1"/>
    <d v="2023-06-12T00:00:00"/>
    <n v="163"/>
    <s v="chinook"/>
    <s v="smolt"/>
    <n v="79"/>
    <m/>
    <n v="5.7"/>
    <s v="Y"/>
    <m/>
    <s v="Y"/>
    <m/>
    <m/>
    <m/>
    <x v="0"/>
  </r>
  <r>
    <x v="0"/>
    <x v="1"/>
    <s v="12Jun23-HATSP-1"/>
    <d v="2023-06-12T00:00:00"/>
    <n v="163"/>
    <s v="chinook"/>
    <s v="smolt"/>
    <n v="81"/>
    <m/>
    <n v="5.59"/>
    <s v="Y"/>
    <m/>
    <s v="Y"/>
    <m/>
    <m/>
    <m/>
    <x v="0"/>
  </r>
  <r>
    <x v="0"/>
    <x v="1"/>
    <s v="12Jun23-HATSP-1"/>
    <d v="2023-06-12T00:00:00"/>
    <n v="163"/>
    <s v="chinook"/>
    <s v="smolt"/>
    <n v="80"/>
    <m/>
    <n v="5.7"/>
    <s v="Y"/>
    <m/>
    <s v="Y"/>
    <m/>
    <m/>
    <m/>
    <x v="0"/>
  </r>
  <r>
    <x v="0"/>
    <x v="1"/>
    <s v="12Jun23-HATSP-1"/>
    <d v="2023-06-12T00:00:00"/>
    <n v="163"/>
    <s v="chinook"/>
    <s v="smolt"/>
    <n v="64"/>
    <m/>
    <n v="2.4900000000000002"/>
    <s v="Y"/>
    <m/>
    <s v="Y"/>
    <m/>
    <m/>
    <m/>
    <x v="0"/>
  </r>
  <r>
    <x v="0"/>
    <x v="1"/>
    <s v="12Jun23-HATSP-1"/>
    <d v="2023-06-12T00:00:00"/>
    <n v="163"/>
    <s v="chinook"/>
    <s v="smolt"/>
    <n v="87"/>
    <m/>
    <n v="7.85"/>
    <s v="Y"/>
    <m/>
    <s v="Y"/>
    <m/>
    <m/>
    <m/>
    <x v="0"/>
  </r>
  <r>
    <x v="0"/>
    <x v="1"/>
    <s v="12Jun23-HATSP-1"/>
    <d v="2023-06-12T00:00:00"/>
    <n v="163"/>
    <s v="chinook"/>
    <s v="smolt"/>
    <n v="85"/>
    <m/>
    <n v="7.36"/>
    <s v="Y"/>
    <m/>
    <s v="Y"/>
    <m/>
    <m/>
    <m/>
    <x v="0"/>
  </r>
  <r>
    <x v="0"/>
    <x v="1"/>
    <s v="12Jun23-HATSP-1"/>
    <d v="2023-06-12T00:00:00"/>
    <n v="163"/>
    <s v="chinook"/>
    <s v="smolt"/>
    <n v="84"/>
    <m/>
    <n v="6.69"/>
    <s v="Y"/>
    <m/>
    <s v="Y"/>
    <m/>
    <m/>
    <m/>
    <x v="0"/>
  </r>
  <r>
    <x v="0"/>
    <x v="1"/>
    <s v="12Jun23-HATSP-1"/>
    <d v="2023-06-12T00:00:00"/>
    <n v="163"/>
    <s v="chinook"/>
    <s v="smolt"/>
    <n v="80"/>
    <m/>
    <n v="5.33"/>
    <s v="Y"/>
    <m/>
    <s v="Y"/>
    <m/>
    <m/>
    <m/>
    <x v="0"/>
  </r>
  <r>
    <x v="0"/>
    <x v="1"/>
    <s v="12Jun23-HATSP-1"/>
    <d v="2023-06-12T00:00:00"/>
    <n v="163"/>
    <s v="chinook"/>
    <s v="smolt"/>
    <n v="76"/>
    <m/>
    <n v="5.25"/>
    <s v="Y"/>
    <m/>
    <s v="Y"/>
    <m/>
    <m/>
    <m/>
    <x v="0"/>
  </r>
  <r>
    <x v="0"/>
    <x v="1"/>
    <s v="12Jun23-HATSP-1"/>
    <d v="2023-06-12T00:00:00"/>
    <n v="163"/>
    <s v="chinook"/>
    <s v="smolt"/>
    <n v="79"/>
    <m/>
    <n v="5.8"/>
    <s v="Y"/>
    <m/>
    <s v="Y"/>
    <m/>
    <m/>
    <m/>
    <x v="0"/>
  </r>
  <r>
    <x v="0"/>
    <x v="1"/>
    <s v="12Jun23-HATSP-1"/>
    <d v="2023-06-12T00:00:00"/>
    <n v="163"/>
    <s v="chinook"/>
    <s v="smolt"/>
    <n v="80"/>
    <m/>
    <n v="5.84"/>
    <s v="Y"/>
    <m/>
    <s v="Y"/>
    <m/>
    <m/>
    <m/>
    <x v="0"/>
  </r>
  <r>
    <x v="0"/>
    <x v="1"/>
    <s v="12Jun23-HATSP-1"/>
    <d v="2023-06-12T00:00:00"/>
    <n v="163"/>
    <s v="chinook"/>
    <s v="smolt"/>
    <n v="71"/>
    <m/>
    <n v="4.26"/>
    <s v="Y"/>
    <m/>
    <s v="Y"/>
    <m/>
    <m/>
    <m/>
    <x v="0"/>
  </r>
  <r>
    <x v="0"/>
    <x v="1"/>
    <s v="12Jun23-HATSP-1"/>
    <d v="2023-06-12T00:00:00"/>
    <n v="163"/>
    <s v="chinook"/>
    <s v="smolt"/>
    <n v="87"/>
    <m/>
    <n v="7.94"/>
    <s v="Y"/>
    <m/>
    <s v="Y"/>
    <m/>
    <m/>
    <m/>
    <x v="0"/>
  </r>
  <r>
    <x v="0"/>
    <x v="1"/>
    <s v="12Jun23-HATSP-1"/>
    <d v="2023-06-12T00:00:00"/>
    <n v="163"/>
    <s v="chinook"/>
    <s v="smolt"/>
    <n v="77"/>
    <m/>
    <n v="5.67"/>
    <s v="Y"/>
    <m/>
    <s v="Y"/>
    <m/>
    <m/>
    <m/>
    <x v="0"/>
  </r>
  <r>
    <x v="0"/>
    <x v="1"/>
    <s v="12Jun23-HATSP-1"/>
    <d v="2023-06-12T00:00:00"/>
    <n v="163"/>
    <s v="chinook"/>
    <s v="smolt"/>
    <n v="80"/>
    <m/>
    <n v="5.34"/>
    <s v="Y"/>
    <m/>
    <s v="Y"/>
    <m/>
    <m/>
    <m/>
    <x v="0"/>
  </r>
  <r>
    <x v="0"/>
    <x v="1"/>
    <s v="12Jun23-HATSP-1"/>
    <d v="2023-06-12T00:00:00"/>
    <n v="163"/>
    <s v="chinook"/>
    <s v="smolt"/>
    <n v="67"/>
    <m/>
    <n v="3.56"/>
    <s v="Y"/>
    <m/>
    <s v="Y"/>
    <m/>
    <m/>
    <m/>
    <x v="0"/>
  </r>
  <r>
    <x v="0"/>
    <x v="1"/>
    <s v="12Jun23-HATSP-1"/>
    <d v="2023-06-12T00:00:00"/>
    <n v="163"/>
    <s v="chinook"/>
    <s v="smolt"/>
    <n v="79"/>
    <m/>
    <n v="5.67"/>
    <s v="Y"/>
    <m/>
    <s v="Y"/>
    <m/>
    <m/>
    <m/>
    <x v="0"/>
  </r>
  <r>
    <x v="0"/>
    <x v="1"/>
    <s v="12Jun23-HATSP-1"/>
    <d v="2023-06-12T00:00:00"/>
    <n v="163"/>
    <s v="chinook"/>
    <s v="smolt"/>
    <n v="76"/>
    <m/>
    <n v="4.6900000000000004"/>
    <s v="Y"/>
    <m/>
    <s v="Y"/>
    <m/>
    <m/>
    <m/>
    <x v="0"/>
  </r>
  <r>
    <x v="0"/>
    <x v="1"/>
    <s v="12Jun23-HATSP-1"/>
    <d v="2023-06-12T00:00:00"/>
    <n v="163"/>
    <s v="chinook"/>
    <s v="smolt"/>
    <n v="74"/>
    <m/>
    <n v="4.6500000000000004"/>
    <s v="Y"/>
    <m/>
    <s v="Y"/>
    <m/>
    <m/>
    <m/>
    <x v="0"/>
  </r>
  <r>
    <x v="0"/>
    <x v="1"/>
    <s v="12Jun23-HATSP-1"/>
    <d v="2023-06-12T00:00:00"/>
    <n v="163"/>
    <s v="chinook"/>
    <s v="smolt"/>
    <n v="77"/>
    <m/>
    <n v="5.0599999999999996"/>
    <s v="Y"/>
    <m/>
    <s v="Y"/>
    <m/>
    <m/>
    <m/>
    <x v="0"/>
  </r>
  <r>
    <x v="0"/>
    <x v="1"/>
    <s v="12Jun23-HATSP-1"/>
    <d v="2023-06-12T00:00:00"/>
    <n v="163"/>
    <s v="chinook"/>
    <s v="smolt"/>
    <n v="77"/>
    <m/>
    <n v="5.05"/>
    <s v="Y"/>
    <m/>
    <s v="Y"/>
    <m/>
    <m/>
    <m/>
    <x v="0"/>
  </r>
  <r>
    <x v="0"/>
    <x v="1"/>
    <s v="12Jun23-HATSP-1"/>
    <d v="2023-06-12T00:00:00"/>
    <n v="163"/>
    <s v="chinook"/>
    <s v="smolt"/>
    <n v="88"/>
    <m/>
    <n v="8.09"/>
    <s v="Y"/>
    <m/>
    <s v="Y"/>
    <m/>
    <m/>
    <m/>
    <x v="0"/>
  </r>
  <r>
    <x v="0"/>
    <x v="0"/>
    <s v="15Jun23-RST-N"/>
    <d v="2023-06-15T00:00:00"/>
    <n v="166"/>
    <s v="coho"/>
    <s v="smolt"/>
    <n v="96"/>
    <m/>
    <n v="9.0299999999999994"/>
    <s v="N"/>
    <m/>
    <s v="N"/>
    <m/>
    <m/>
    <m/>
    <x v="0"/>
  </r>
  <r>
    <x v="0"/>
    <x v="0"/>
    <s v="15Jun23-RST-N"/>
    <d v="2023-06-15T00:00:00"/>
    <n v="166"/>
    <s v="coho"/>
    <s v="fry"/>
    <n v="52"/>
    <m/>
    <n v="1.8"/>
    <s v="N"/>
    <m/>
    <s v="N"/>
    <m/>
    <m/>
    <m/>
    <x v="0"/>
  </r>
  <r>
    <x v="0"/>
    <x v="0"/>
    <s v="15Jun23-RST-N"/>
    <d v="2023-06-15T00:00:00"/>
    <n v="166"/>
    <s v="coho"/>
    <s v="fry"/>
    <n v="52"/>
    <m/>
    <n v="1.51"/>
    <s v="N"/>
    <m/>
    <s v="N"/>
    <m/>
    <m/>
    <m/>
    <x v="0"/>
  </r>
  <r>
    <x v="0"/>
    <x v="0"/>
    <s v="15Jun23-RST-N"/>
    <d v="2023-06-15T00:00:00"/>
    <n v="166"/>
    <s v="coho"/>
    <s v="fry"/>
    <n v="39"/>
    <m/>
    <n v="0.57999999999999996"/>
    <s v="N"/>
    <m/>
    <s v="N"/>
    <m/>
    <m/>
    <m/>
    <x v="0"/>
  </r>
  <r>
    <x v="0"/>
    <x v="0"/>
    <s v="15Jun23-RST-N"/>
    <d v="2023-06-15T00:00:00"/>
    <n v="166"/>
    <s v="coho"/>
    <s v="fry"/>
    <n v="36"/>
    <m/>
    <n v="0.36"/>
    <s v="N"/>
    <m/>
    <s v="N"/>
    <m/>
    <m/>
    <m/>
    <x v="0"/>
  </r>
  <r>
    <x v="0"/>
    <x v="0"/>
    <s v="15Jun23-RST-N"/>
    <d v="2023-06-15T00:00:00"/>
    <n v="166"/>
    <s v="coho"/>
    <s v="fry"/>
    <n v="53"/>
    <m/>
    <n v="1.58"/>
    <s v="N"/>
    <m/>
    <s v="N"/>
    <m/>
    <m/>
    <m/>
    <x v="0"/>
  </r>
  <r>
    <x v="0"/>
    <x v="0"/>
    <s v="15Jun23-RST-N"/>
    <d v="2023-06-15T00:00:00"/>
    <n v="166"/>
    <s v="coho"/>
    <s v="fry"/>
    <n v="51"/>
    <m/>
    <n v="1.46"/>
    <s v="N"/>
    <m/>
    <s v="N"/>
    <m/>
    <m/>
    <m/>
    <x v="0"/>
  </r>
  <r>
    <x v="0"/>
    <x v="0"/>
    <s v="15Jun23-RST-N"/>
    <d v="2023-06-15T00:00:00"/>
    <n v="166"/>
    <s v="coho"/>
    <s v="fry"/>
    <n v="53"/>
    <m/>
    <n v="1.63"/>
    <s v="N"/>
    <m/>
    <s v="N"/>
    <m/>
    <m/>
    <m/>
    <x v="0"/>
  </r>
  <r>
    <x v="0"/>
    <x v="0"/>
    <s v="15Jun23-RST-N"/>
    <d v="2023-06-15T00:00:00"/>
    <n v="166"/>
    <s v="coho"/>
    <s v="fry"/>
    <n v="36"/>
    <m/>
    <n v="0.42"/>
    <s v="N"/>
    <m/>
    <s v="N"/>
    <m/>
    <m/>
    <m/>
    <x v="0"/>
  </r>
  <r>
    <x v="0"/>
    <x v="0"/>
    <s v="15Jun23-RST-N"/>
    <d v="2023-06-15T00:00:00"/>
    <n v="166"/>
    <s v="coho"/>
    <s v="fry"/>
    <n v="55"/>
    <m/>
    <n v="1.82"/>
    <s v="N"/>
    <m/>
    <s v="N"/>
    <m/>
    <m/>
    <m/>
    <x v="0"/>
  </r>
  <r>
    <x v="0"/>
    <x v="0"/>
    <s v="15Jun23-RST-N"/>
    <d v="2023-06-15T00:00:00"/>
    <n v="166"/>
    <s v="coho"/>
    <s v="fry"/>
    <n v="55"/>
    <m/>
    <n v="1.65"/>
    <s v="N"/>
    <m/>
    <s v="N"/>
    <m/>
    <m/>
    <m/>
    <x v="0"/>
  </r>
  <r>
    <x v="0"/>
    <x v="0"/>
    <s v="15Jun23-RST-N"/>
    <d v="2023-06-15T00:00:00"/>
    <n v="166"/>
    <s v="coho"/>
    <s v="fry"/>
    <n v="54"/>
    <m/>
    <n v="1.71"/>
    <s v="N"/>
    <m/>
    <s v="N"/>
    <m/>
    <m/>
    <m/>
    <x v="0"/>
  </r>
  <r>
    <x v="0"/>
    <x v="0"/>
    <s v="15Jun23-RST-N"/>
    <d v="2023-06-15T00:00:00"/>
    <n v="166"/>
    <s v="coho"/>
    <s v="fry"/>
    <n v="52"/>
    <m/>
    <n v="1.61"/>
    <s v="N"/>
    <m/>
    <s v="N"/>
    <m/>
    <m/>
    <m/>
    <x v="0"/>
  </r>
  <r>
    <x v="0"/>
    <x v="0"/>
    <s v="15Jun23-RST-N"/>
    <d v="2023-06-15T00:00:00"/>
    <n v="166"/>
    <s v="coho"/>
    <s v="fry"/>
    <n v="37"/>
    <m/>
    <n v="0.46"/>
    <s v="N"/>
    <m/>
    <s v="N"/>
    <m/>
    <m/>
    <m/>
    <x v="0"/>
  </r>
  <r>
    <x v="0"/>
    <x v="0"/>
    <s v="15Jun23-RST-N"/>
    <d v="2023-06-15T00:00:00"/>
    <n v="166"/>
    <s v="coho"/>
    <s v="fry"/>
    <n v="38"/>
    <m/>
    <n v="0.49"/>
    <s v="N"/>
    <m/>
    <s v="N"/>
    <m/>
    <m/>
    <m/>
    <x v="0"/>
  </r>
  <r>
    <x v="0"/>
    <x v="0"/>
    <s v="15Jun23-RST-N"/>
    <d v="2023-06-15T00:00:00"/>
    <n v="166"/>
    <s v="coho"/>
    <s v="fry"/>
    <n v="33"/>
    <m/>
    <n v="0.3"/>
    <s v="N"/>
    <m/>
    <s v="N"/>
    <m/>
    <m/>
    <m/>
    <x v="0"/>
  </r>
  <r>
    <x v="0"/>
    <x v="0"/>
    <s v="15Jun23-RST-N"/>
    <d v="2023-06-15T00:00:00"/>
    <n v="166"/>
    <s v="coho"/>
    <s v="fry"/>
    <n v="36"/>
    <m/>
    <n v="0.42"/>
    <s v="N"/>
    <m/>
    <s v="N"/>
    <m/>
    <m/>
    <m/>
    <x v="0"/>
  </r>
  <r>
    <x v="0"/>
    <x v="0"/>
    <s v="15Jun23-RST-N"/>
    <d v="2023-06-15T00:00:00"/>
    <n v="166"/>
    <s v="coho"/>
    <s v="fry"/>
    <n v="49"/>
    <m/>
    <n v="1.18"/>
    <s v="N"/>
    <m/>
    <s v="N"/>
    <m/>
    <m/>
    <m/>
    <x v="0"/>
  </r>
  <r>
    <x v="0"/>
    <x v="0"/>
    <s v="15Jun23-RST-N"/>
    <d v="2023-06-15T00:00:00"/>
    <n v="166"/>
    <s v="coho"/>
    <s v="fry"/>
    <n v="64"/>
    <m/>
    <n v="2.67"/>
    <s v="N"/>
    <m/>
    <s v="N"/>
    <m/>
    <m/>
    <m/>
    <x v="0"/>
  </r>
  <r>
    <x v="0"/>
    <x v="0"/>
    <s v="15Jun23-RST-N"/>
    <d v="2023-06-15T00:00:00"/>
    <n v="166"/>
    <s v="coho"/>
    <s v="fry"/>
    <n v="48"/>
    <m/>
    <n v="1.08"/>
    <s v="N"/>
    <m/>
    <s v="N"/>
    <m/>
    <m/>
    <m/>
    <x v="0"/>
  </r>
  <r>
    <x v="0"/>
    <x v="0"/>
    <s v="15Jun23-RST-N"/>
    <d v="2023-06-15T00:00:00"/>
    <n v="166"/>
    <s v="coho"/>
    <s v="fry"/>
    <n v="52"/>
    <m/>
    <n v="1.48"/>
    <s v="N"/>
    <m/>
    <s v="N"/>
    <m/>
    <m/>
    <m/>
    <x v="0"/>
  </r>
  <r>
    <x v="0"/>
    <x v="0"/>
    <s v="15Jun23-RST-N"/>
    <d v="2023-06-15T00:00:00"/>
    <n v="166"/>
    <s v="coho"/>
    <s v="fry"/>
    <n v="55"/>
    <m/>
    <n v="1.8"/>
    <s v="N"/>
    <m/>
    <s v="N"/>
    <m/>
    <m/>
    <m/>
    <x v="0"/>
  </r>
  <r>
    <x v="0"/>
    <x v="0"/>
    <s v="15Jun23-RST-N"/>
    <d v="2023-06-15T00:00:00"/>
    <n v="166"/>
    <s v="coho"/>
    <s v="fry"/>
    <n v="47"/>
    <m/>
    <n v="0.96"/>
    <s v="N"/>
    <m/>
    <s v="N"/>
    <m/>
    <m/>
    <m/>
    <x v="0"/>
  </r>
  <r>
    <x v="0"/>
    <x v="0"/>
    <s v="15Jun23-RST-N"/>
    <d v="2023-06-15T00:00:00"/>
    <n v="166"/>
    <s v="coho"/>
    <s v="fry"/>
    <n v="57"/>
    <m/>
    <n v="1.91"/>
    <s v="N"/>
    <m/>
    <s v="N"/>
    <m/>
    <m/>
    <m/>
    <x v="0"/>
  </r>
  <r>
    <x v="0"/>
    <x v="0"/>
    <s v="15Jun23-RST-N"/>
    <d v="2023-06-15T00:00:00"/>
    <n v="166"/>
    <s v="coho"/>
    <s v="fry"/>
    <n v="57"/>
    <m/>
    <n v="1.97"/>
    <s v="N"/>
    <m/>
    <s v="N"/>
    <m/>
    <m/>
    <m/>
    <x v="0"/>
  </r>
  <r>
    <x v="0"/>
    <x v="0"/>
    <s v="15Jun23-RST-N"/>
    <d v="2023-06-15T00:00:00"/>
    <n v="166"/>
    <s v="coho"/>
    <s v="fry"/>
    <n v="58"/>
    <m/>
    <n v="2.06"/>
    <s v="N"/>
    <m/>
    <s v="N"/>
    <m/>
    <m/>
    <m/>
    <x v="0"/>
  </r>
  <r>
    <x v="0"/>
    <x v="0"/>
    <s v="15Jun23-RST-N"/>
    <d v="2023-06-15T00:00:00"/>
    <n v="166"/>
    <s v="coho"/>
    <s v="fry"/>
    <n v="60"/>
    <m/>
    <n v="2.2400000000000002"/>
    <s v="N"/>
    <m/>
    <s v="N"/>
    <m/>
    <m/>
    <m/>
    <x v="0"/>
  </r>
  <r>
    <x v="0"/>
    <x v="0"/>
    <s v="15Jun23-RST-N"/>
    <d v="2023-06-15T00:00:00"/>
    <n v="166"/>
    <s v="coho"/>
    <s v="fry"/>
    <n v="49"/>
    <m/>
    <n v="1.19"/>
    <s v="N"/>
    <m/>
    <s v="N"/>
    <m/>
    <m/>
    <m/>
    <x v="0"/>
  </r>
  <r>
    <x v="0"/>
    <x v="0"/>
    <s v="15Jun23-RST-N"/>
    <d v="2023-06-15T00:00:00"/>
    <n v="166"/>
    <s v="coho"/>
    <s v="fry"/>
    <n v="38"/>
    <m/>
    <n v="0.46"/>
    <s v="N"/>
    <m/>
    <s v="N"/>
    <m/>
    <m/>
    <m/>
    <x v="0"/>
  </r>
  <r>
    <x v="0"/>
    <x v="0"/>
    <s v="15Jun23-RST-N"/>
    <d v="2023-06-15T00:00:00"/>
    <n v="166"/>
    <s v="coho"/>
    <s v="fry"/>
    <n v="36"/>
    <m/>
    <n v="0.32"/>
    <s v="N"/>
    <m/>
    <s v="N"/>
    <m/>
    <m/>
    <m/>
    <x v="0"/>
  </r>
  <r>
    <x v="0"/>
    <x v="0"/>
    <s v="15Jun23-RST-N"/>
    <d v="2023-06-15T00:00:00"/>
    <n v="166"/>
    <s v="coho"/>
    <s v="fry"/>
    <n v="55"/>
    <m/>
    <n v="1.8"/>
    <s v="N"/>
    <m/>
    <s v="N"/>
    <m/>
    <m/>
    <m/>
    <x v="0"/>
  </r>
  <r>
    <x v="0"/>
    <x v="0"/>
    <s v="15Jun23-RST-N"/>
    <d v="2023-06-15T00:00:00"/>
    <n v="166"/>
    <s v="cutthroat"/>
    <m/>
    <n v="109"/>
    <m/>
    <n v="12.12"/>
    <s v="N"/>
    <m/>
    <s v="N"/>
    <m/>
    <m/>
    <m/>
    <x v="0"/>
  </r>
  <r>
    <x v="0"/>
    <x v="3"/>
    <s v="15Jun23-BS-1"/>
    <d v="2023-06-15T00:00:00"/>
    <n v="166"/>
    <s v="chinook"/>
    <s v="smolt"/>
    <n v="65"/>
    <n v="10"/>
    <n v="2.5299999999999998"/>
    <s v="U"/>
    <m/>
    <s v="U"/>
    <m/>
    <s v="Q1206"/>
    <s v="Q1206"/>
    <x v="1"/>
  </r>
  <r>
    <x v="0"/>
    <x v="3"/>
    <s v="15Jun23-BS-2"/>
    <d v="2023-06-15T00:00:00"/>
    <n v="166"/>
    <s v="chinook"/>
    <s v="smolt"/>
    <n v="66"/>
    <n v="14"/>
    <n v="2.89"/>
    <s v="U"/>
    <m/>
    <s v="U"/>
    <m/>
    <s v="Q1207"/>
    <s v="Q1207"/>
    <x v="1"/>
  </r>
  <r>
    <x v="0"/>
    <x v="3"/>
    <s v="15Jun23-BS-2"/>
    <d v="2023-06-15T00:00:00"/>
    <n v="166"/>
    <s v="chinook"/>
    <s v="smolt"/>
    <n v="69"/>
    <n v="14"/>
    <n v="2.95"/>
    <s v="U"/>
    <m/>
    <s v="U"/>
    <m/>
    <s v="Q1208"/>
    <s v="Q1208"/>
    <x v="1"/>
  </r>
  <r>
    <x v="0"/>
    <x v="3"/>
    <s v="15Jun23-BS-2"/>
    <d v="2023-06-15T00:00:00"/>
    <n v="166"/>
    <s v="chinook"/>
    <s v="smolt"/>
    <n v="69"/>
    <n v="14"/>
    <n v="3.33"/>
    <s v="U"/>
    <m/>
    <s v="U"/>
    <m/>
    <s v="Q1209"/>
    <s v="Q1209"/>
    <x v="1"/>
  </r>
  <r>
    <x v="0"/>
    <x v="3"/>
    <s v="15Jun23-BS-2"/>
    <d v="2023-06-15T00:00:00"/>
    <n v="166"/>
    <s v="chinook"/>
    <s v="smolt"/>
    <n v="65"/>
    <n v="13"/>
    <n v="2.91"/>
    <s v="U"/>
    <m/>
    <s v="U"/>
    <m/>
    <s v="Q1210"/>
    <s v="Q1210"/>
    <x v="1"/>
  </r>
  <r>
    <x v="0"/>
    <x v="3"/>
    <s v="15Jun23-BS-2"/>
    <d v="2023-06-15T00:00:00"/>
    <n v="166"/>
    <s v="chinook"/>
    <s v="smolt"/>
    <n v="61"/>
    <n v="11"/>
    <n v="2.19"/>
    <s v="U"/>
    <m/>
    <s v="U"/>
    <m/>
    <s v="Q1211"/>
    <s v="Q1211"/>
    <x v="1"/>
  </r>
  <r>
    <x v="0"/>
    <x v="3"/>
    <s v="15Jun23-BS-3"/>
    <d v="2023-06-15T00:00:00"/>
    <n v="166"/>
    <s v="chinook"/>
    <s v="smolt"/>
    <n v="71"/>
    <n v="13"/>
    <n v="3.39"/>
    <s v="U"/>
    <m/>
    <s v="U"/>
    <m/>
    <s v="Q1212"/>
    <s v="Q1212"/>
    <x v="1"/>
  </r>
  <r>
    <x v="0"/>
    <x v="3"/>
    <s v="15Jun23-BS-3"/>
    <d v="2023-06-15T00:00:00"/>
    <n v="166"/>
    <s v="chinook"/>
    <s v="smolt"/>
    <n v="70"/>
    <n v="13"/>
    <n v="3.57"/>
    <s v="U"/>
    <m/>
    <s v="U"/>
    <m/>
    <s v="Q1213"/>
    <s v="Q1213"/>
    <x v="1"/>
  </r>
  <r>
    <x v="0"/>
    <x v="3"/>
    <s v="15Jun23-BS-3"/>
    <d v="2023-06-15T00:00:00"/>
    <n v="166"/>
    <s v="chinook"/>
    <s v="smolt"/>
    <n v="65"/>
    <n v="13"/>
    <n v="3.11"/>
    <s v="U"/>
    <m/>
    <s v="U"/>
    <m/>
    <s v="Q1214"/>
    <s v="Q1214"/>
    <x v="1"/>
  </r>
  <r>
    <x v="0"/>
    <x v="3"/>
    <s v="15Jun23-BS-3"/>
    <d v="2023-06-15T00:00:00"/>
    <n v="166"/>
    <s v="chinook"/>
    <s v="smolt"/>
    <n v="55"/>
    <n v="11"/>
    <n v="2.61"/>
    <s v="U"/>
    <m/>
    <s v="U"/>
    <m/>
    <s v="Q1215"/>
    <s v="Q1215"/>
    <x v="1"/>
  </r>
  <r>
    <x v="0"/>
    <x v="0"/>
    <s v="16Jun23-RST-N"/>
    <d v="2023-06-16T00:00:00"/>
    <n v="167"/>
    <s v="stickleback"/>
    <m/>
    <n v="51"/>
    <m/>
    <n v="1.68"/>
    <s v="N"/>
    <m/>
    <s v="N"/>
    <m/>
    <m/>
    <m/>
    <x v="0"/>
  </r>
  <r>
    <x v="0"/>
    <x v="0"/>
    <s v="16Jun23-RST-N"/>
    <d v="2023-06-16T00:00:00"/>
    <n v="167"/>
    <s v="stickleback"/>
    <m/>
    <n v="30"/>
    <m/>
    <n v="0.52"/>
    <s v="N"/>
    <m/>
    <s v="N"/>
    <m/>
    <m/>
    <m/>
    <x v="0"/>
  </r>
  <r>
    <x v="0"/>
    <x v="0"/>
    <s v="16Jun23-RST-N"/>
    <d v="2023-06-16T00:00:00"/>
    <n v="167"/>
    <s v="coho"/>
    <s v="fry"/>
    <n v="53"/>
    <m/>
    <n v="1.61"/>
    <s v="N"/>
    <m/>
    <s v="N"/>
    <m/>
    <m/>
    <m/>
    <x v="0"/>
  </r>
  <r>
    <x v="0"/>
    <x v="0"/>
    <s v="16Jun23-RST-N"/>
    <d v="2023-06-16T00:00:00"/>
    <n v="167"/>
    <s v="coho"/>
    <s v="fry"/>
    <n v="53"/>
    <m/>
    <n v="1.7"/>
    <s v="N"/>
    <m/>
    <s v="N"/>
    <m/>
    <m/>
    <m/>
    <x v="0"/>
  </r>
  <r>
    <x v="0"/>
    <x v="0"/>
    <s v="16Jun23-RST-N"/>
    <d v="2023-06-16T00:00:00"/>
    <n v="167"/>
    <s v="coho"/>
    <s v="fry"/>
    <n v="53"/>
    <m/>
    <n v="1.55"/>
    <s v="N"/>
    <m/>
    <s v="N"/>
    <m/>
    <m/>
    <m/>
    <x v="0"/>
  </r>
  <r>
    <x v="0"/>
    <x v="0"/>
    <s v="16Jun23-RST-N"/>
    <d v="2023-06-16T00:00:00"/>
    <n v="167"/>
    <s v="coho"/>
    <s v="fry"/>
    <n v="44"/>
    <m/>
    <n v="0.76"/>
    <s v="N"/>
    <m/>
    <s v="N"/>
    <m/>
    <m/>
    <m/>
    <x v="0"/>
  </r>
  <r>
    <x v="0"/>
    <x v="0"/>
    <s v="16Jun23-RST-N"/>
    <d v="2023-06-16T00:00:00"/>
    <n v="167"/>
    <s v="coho"/>
    <s v="fry"/>
    <n v="44"/>
    <m/>
    <n v="0.76"/>
    <s v="N"/>
    <m/>
    <s v="N"/>
    <m/>
    <m/>
    <m/>
    <x v="0"/>
  </r>
  <r>
    <x v="0"/>
    <x v="0"/>
    <s v="16Jun23-RST-N"/>
    <d v="2023-06-16T00:00:00"/>
    <n v="167"/>
    <s v="coho"/>
    <s v="fry"/>
    <n v="39"/>
    <m/>
    <n v="0.49"/>
    <s v="N"/>
    <m/>
    <s v="N"/>
    <m/>
    <m/>
    <m/>
    <x v="0"/>
  </r>
  <r>
    <x v="0"/>
    <x v="0"/>
    <s v="16Jun23-RST-N"/>
    <d v="2023-06-16T00:00:00"/>
    <n v="167"/>
    <s v="coho"/>
    <s v="fry"/>
    <n v="39"/>
    <m/>
    <n v="0.56000000000000005"/>
    <s v="N"/>
    <m/>
    <s v="N"/>
    <m/>
    <m/>
    <m/>
    <x v="0"/>
  </r>
  <r>
    <x v="0"/>
    <x v="0"/>
    <s v="16Jun23-RST-N"/>
    <d v="2023-06-16T00:00:00"/>
    <n v="167"/>
    <s v="coho"/>
    <s v="fry"/>
    <n v="36"/>
    <m/>
    <n v="0.32"/>
    <s v="N"/>
    <m/>
    <s v="N"/>
    <m/>
    <m/>
    <m/>
    <x v="0"/>
  </r>
  <r>
    <x v="0"/>
    <x v="0"/>
    <s v="16Jun23-RST-N"/>
    <d v="2023-06-16T00:00:00"/>
    <n v="167"/>
    <s v="coho"/>
    <s v="fry"/>
    <n v="44"/>
    <m/>
    <n v="0.76"/>
    <s v="N"/>
    <m/>
    <s v="N"/>
    <m/>
    <m/>
    <m/>
    <x v="0"/>
  </r>
  <r>
    <x v="0"/>
    <x v="0"/>
    <s v="16Jun23-RST-N"/>
    <d v="2023-06-16T00:00:00"/>
    <n v="167"/>
    <s v="coho"/>
    <s v="fry"/>
    <n v="40"/>
    <m/>
    <n v="0.57999999999999996"/>
    <s v="N"/>
    <m/>
    <s v="N"/>
    <m/>
    <m/>
    <m/>
    <x v="0"/>
  </r>
  <r>
    <x v="0"/>
    <x v="0"/>
    <s v="16Jun23-RST-N"/>
    <d v="2023-06-16T00:00:00"/>
    <n v="167"/>
    <s v="coho"/>
    <s v="fry"/>
    <n v="35"/>
    <m/>
    <n v="0.32"/>
    <s v="N"/>
    <m/>
    <s v="N"/>
    <m/>
    <m/>
    <m/>
    <x v="0"/>
  </r>
  <r>
    <x v="0"/>
    <x v="0"/>
    <s v="16Jun23-RST-N"/>
    <d v="2023-06-16T00:00:00"/>
    <n v="167"/>
    <s v="coho"/>
    <s v="fry"/>
    <n v="40"/>
    <m/>
    <n v="0.61"/>
    <s v="N"/>
    <m/>
    <s v="N"/>
    <m/>
    <m/>
    <m/>
    <x v="0"/>
  </r>
  <r>
    <x v="0"/>
    <x v="0"/>
    <s v="16Jun23-RST-N"/>
    <d v="2023-06-16T00:00:00"/>
    <n v="167"/>
    <s v="coho"/>
    <s v="fry"/>
    <n v="55"/>
    <m/>
    <n v="1.8"/>
    <s v="N"/>
    <m/>
    <s v="N"/>
    <m/>
    <m/>
    <m/>
    <x v="0"/>
  </r>
  <r>
    <x v="0"/>
    <x v="0"/>
    <s v="16Jun23-RST-N"/>
    <d v="2023-06-16T00:00:00"/>
    <n v="167"/>
    <s v="coho"/>
    <s v="fry"/>
    <n v="45"/>
    <m/>
    <n v="0.75"/>
    <s v="N"/>
    <m/>
    <s v="N"/>
    <m/>
    <m/>
    <m/>
    <x v="0"/>
  </r>
  <r>
    <x v="0"/>
    <x v="0"/>
    <s v="16Jun23-RST-N"/>
    <d v="2023-06-16T00:00:00"/>
    <n v="167"/>
    <s v="coho"/>
    <s v="fry"/>
    <n v="39"/>
    <m/>
    <n v="0.46"/>
    <s v="N"/>
    <m/>
    <s v="N"/>
    <m/>
    <m/>
    <m/>
    <x v="0"/>
  </r>
  <r>
    <x v="0"/>
    <x v="0"/>
    <s v="16Jun23-RST-N"/>
    <d v="2023-06-16T00:00:00"/>
    <n v="167"/>
    <s v="coho"/>
    <s v="fry"/>
    <n v="37"/>
    <m/>
    <n v="0.43"/>
    <s v="N"/>
    <m/>
    <s v="N"/>
    <m/>
    <m/>
    <m/>
    <x v="0"/>
  </r>
  <r>
    <x v="0"/>
    <x v="0"/>
    <s v="16Jun23-RST-N"/>
    <d v="2023-06-16T00:00:00"/>
    <n v="167"/>
    <s v="coho"/>
    <s v="fry"/>
    <n v="45"/>
    <m/>
    <n v="0.77"/>
    <s v="N"/>
    <m/>
    <s v="N"/>
    <m/>
    <m/>
    <m/>
    <x v="0"/>
  </r>
  <r>
    <x v="0"/>
    <x v="0"/>
    <s v="16Jun23-RST-N"/>
    <d v="2023-06-16T00:00:00"/>
    <n v="167"/>
    <s v="coho"/>
    <s v="fry"/>
    <n v="39"/>
    <m/>
    <n v="0.39"/>
    <s v="N"/>
    <m/>
    <s v="N"/>
    <m/>
    <m/>
    <m/>
    <x v="0"/>
  </r>
  <r>
    <x v="0"/>
    <x v="0"/>
    <s v="16Jun23-RST-N"/>
    <d v="2023-06-16T00:00:00"/>
    <n v="167"/>
    <s v="coho"/>
    <s v="fry"/>
    <n v="54"/>
    <m/>
    <n v="1.66"/>
    <s v="N"/>
    <m/>
    <s v="N"/>
    <m/>
    <m/>
    <m/>
    <x v="0"/>
  </r>
  <r>
    <x v="0"/>
    <x v="0"/>
    <s v="16Jun23-RST-N"/>
    <d v="2023-06-16T00:00:00"/>
    <n v="167"/>
    <s v="coho"/>
    <s v="fry"/>
    <n v="46"/>
    <m/>
    <n v="1.03"/>
    <s v="N"/>
    <m/>
    <s v="N"/>
    <m/>
    <m/>
    <m/>
    <x v="0"/>
  </r>
  <r>
    <x v="0"/>
    <x v="0"/>
    <s v="16Jun23-RST-N"/>
    <d v="2023-06-16T00:00:00"/>
    <n v="167"/>
    <s v="coho"/>
    <s v="fry"/>
    <n v="35"/>
    <m/>
    <n v="0.28000000000000003"/>
    <s v="N"/>
    <m/>
    <s v="N"/>
    <m/>
    <m/>
    <m/>
    <x v="0"/>
  </r>
  <r>
    <x v="0"/>
    <x v="0"/>
    <s v="16Jun23-RST-N"/>
    <d v="2023-06-16T00:00:00"/>
    <n v="167"/>
    <s v="coho"/>
    <s v="fry"/>
    <n v="37"/>
    <m/>
    <n v="0.43"/>
    <s v="N"/>
    <m/>
    <s v="N"/>
    <m/>
    <m/>
    <m/>
    <x v="0"/>
  </r>
  <r>
    <x v="0"/>
    <x v="0"/>
    <s v="16Jun23-RST-N"/>
    <d v="2023-06-16T00:00:00"/>
    <n v="167"/>
    <s v="coho"/>
    <s v="fry"/>
    <n v="59"/>
    <m/>
    <n v="2.11"/>
    <s v="N"/>
    <m/>
    <s v="N"/>
    <m/>
    <m/>
    <m/>
    <x v="0"/>
  </r>
  <r>
    <x v="0"/>
    <x v="0"/>
    <s v="16Jun23-RST-N"/>
    <d v="2023-06-16T00:00:00"/>
    <n v="167"/>
    <s v="coho"/>
    <s v="fry"/>
    <n v="41"/>
    <m/>
    <n v="0.5"/>
    <s v="N"/>
    <m/>
    <s v="N"/>
    <m/>
    <m/>
    <m/>
    <x v="0"/>
  </r>
  <r>
    <x v="0"/>
    <x v="0"/>
    <s v="16Jun23-RST-N"/>
    <d v="2023-06-16T00:00:00"/>
    <n v="167"/>
    <s v="coho"/>
    <s v="fry"/>
    <n v="45"/>
    <m/>
    <n v="0.92"/>
    <s v="N"/>
    <m/>
    <s v="N"/>
    <m/>
    <m/>
    <m/>
    <x v="0"/>
  </r>
  <r>
    <x v="0"/>
    <x v="0"/>
    <s v="16Jun23-RST-N"/>
    <d v="2023-06-16T00:00:00"/>
    <n v="167"/>
    <s v="coho"/>
    <s v="fry"/>
    <n v="38"/>
    <m/>
    <n v="0.4"/>
    <s v="N"/>
    <m/>
    <s v="N"/>
    <m/>
    <m/>
    <m/>
    <x v="0"/>
  </r>
  <r>
    <x v="0"/>
    <x v="0"/>
    <s v="16Jun23-RST-N"/>
    <d v="2023-06-16T00:00:00"/>
    <n v="167"/>
    <s v="coho"/>
    <s v="fry"/>
    <n v="40"/>
    <m/>
    <n v="0.53"/>
    <s v="N"/>
    <m/>
    <s v="N"/>
    <m/>
    <m/>
    <m/>
    <x v="0"/>
  </r>
  <r>
    <x v="0"/>
    <x v="0"/>
    <s v="16Jun23-RST-N"/>
    <d v="2023-06-16T00:00:00"/>
    <n v="167"/>
    <s v="coho"/>
    <s v="fry"/>
    <n v="42"/>
    <m/>
    <n v="0.72"/>
    <s v="N"/>
    <m/>
    <s v="N"/>
    <m/>
    <m/>
    <m/>
    <x v="0"/>
  </r>
  <r>
    <x v="0"/>
    <x v="0"/>
    <s v="16Jun23-RST-N"/>
    <d v="2023-06-16T00:00:00"/>
    <n v="167"/>
    <s v="coho"/>
    <s v="fry"/>
    <n v="39"/>
    <m/>
    <n v="0.27"/>
    <s v="N"/>
    <m/>
    <s v="N"/>
    <m/>
    <m/>
    <m/>
    <x v="0"/>
  </r>
  <r>
    <x v="0"/>
    <x v="0"/>
    <s v="16Jun23-RST-N"/>
    <d v="2023-06-16T00:00:00"/>
    <n v="167"/>
    <s v="coho"/>
    <s v="fry"/>
    <n v="51"/>
    <m/>
    <n v="1.36"/>
    <s v="N"/>
    <m/>
    <s v="N"/>
    <m/>
    <m/>
    <m/>
    <x v="0"/>
  </r>
  <r>
    <x v="0"/>
    <x v="0"/>
    <s v="16Jun23-RST-N"/>
    <d v="2023-06-16T00:00:00"/>
    <n v="167"/>
    <s v="coho"/>
    <s v="fry"/>
    <n v="38"/>
    <m/>
    <n v="0.46"/>
    <s v="N"/>
    <m/>
    <s v="N"/>
    <m/>
    <m/>
    <m/>
    <x v="0"/>
  </r>
  <r>
    <x v="0"/>
    <x v="0"/>
    <s v="16Jun23-RST-N"/>
    <d v="2023-06-16T00:00:00"/>
    <n v="167"/>
    <s v="coho"/>
    <s v="fry"/>
    <n v="40"/>
    <m/>
    <n v="0.43"/>
    <s v="N"/>
    <m/>
    <s v="N"/>
    <m/>
    <m/>
    <m/>
    <x v="0"/>
  </r>
  <r>
    <x v="0"/>
    <x v="0"/>
    <s v="16Jun23-RST-N"/>
    <d v="2023-06-16T00:00:00"/>
    <n v="167"/>
    <s v="coho"/>
    <s v="fry"/>
    <n v="35"/>
    <m/>
    <n v="0.33"/>
    <s v="N"/>
    <m/>
    <s v="N"/>
    <m/>
    <m/>
    <m/>
    <x v="0"/>
  </r>
  <r>
    <x v="0"/>
    <x v="0"/>
    <s v="16Jun23-RST-N"/>
    <d v="2023-06-16T00:00:00"/>
    <n v="167"/>
    <s v="coho"/>
    <s v="fry"/>
    <n v="37"/>
    <m/>
    <n v="0.44"/>
    <s v="N"/>
    <m/>
    <s v="N"/>
    <m/>
    <m/>
    <m/>
    <x v="0"/>
  </r>
  <r>
    <x v="0"/>
    <x v="0"/>
    <s v="16Jun23-RST-N"/>
    <d v="2023-06-16T00:00:00"/>
    <n v="167"/>
    <s v="coho"/>
    <s v="fry"/>
    <n v="63"/>
    <m/>
    <n v="1.94"/>
    <s v="N"/>
    <m/>
    <s v="N"/>
    <m/>
    <m/>
    <m/>
    <x v="0"/>
  </r>
  <r>
    <x v="0"/>
    <x v="0"/>
    <s v="16Jun23-RST-N"/>
    <d v="2023-06-16T00:00:00"/>
    <n v="167"/>
    <s v="coho"/>
    <s v="fry"/>
    <n v="60"/>
    <m/>
    <n v="1.88"/>
    <s v="N"/>
    <m/>
    <s v="N"/>
    <m/>
    <m/>
    <m/>
    <x v="0"/>
  </r>
  <r>
    <x v="0"/>
    <x v="0"/>
    <s v="16Jun23-RST-N"/>
    <d v="2023-06-16T00:00:00"/>
    <n v="167"/>
    <s v="coho"/>
    <s v="fry"/>
    <n v="45"/>
    <m/>
    <n v="0.72"/>
    <s v="N"/>
    <m/>
    <s v="N"/>
    <m/>
    <m/>
    <m/>
    <x v="0"/>
  </r>
  <r>
    <x v="0"/>
    <x v="0"/>
    <s v="16Jun23-RST-N"/>
    <d v="2023-06-16T00:00:00"/>
    <n v="167"/>
    <s v="coho"/>
    <s v="fry"/>
    <n v="36"/>
    <m/>
    <n v="0.42"/>
    <s v="N"/>
    <m/>
    <s v="N"/>
    <m/>
    <m/>
    <m/>
    <x v="0"/>
  </r>
  <r>
    <x v="0"/>
    <x v="0"/>
    <s v="16Jun23-RST-N"/>
    <d v="2023-06-16T00:00:00"/>
    <n v="167"/>
    <s v="coho"/>
    <s v="fry"/>
    <n v="42"/>
    <m/>
    <n v="0.68"/>
    <s v="N"/>
    <m/>
    <s v="N"/>
    <m/>
    <m/>
    <m/>
    <x v="0"/>
  </r>
  <r>
    <x v="0"/>
    <x v="0"/>
    <s v="16Jun23-RST-N"/>
    <d v="2023-06-16T00:00:00"/>
    <n v="167"/>
    <s v="coho"/>
    <s v="fry"/>
    <n v="45"/>
    <m/>
    <n v="0.37"/>
    <s v="N"/>
    <m/>
    <s v="N"/>
    <m/>
    <m/>
    <m/>
    <x v="0"/>
  </r>
  <r>
    <x v="0"/>
    <x v="0"/>
    <s v="16Jun23-RST-N"/>
    <d v="2023-06-16T00:00:00"/>
    <n v="167"/>
    <s v="coho"/>
    <s v="fry"/>
    <n v="41"/>
    <m/>
    <n v="0.63"/>
    <s v="N"/>
    <m/>
    <s v="N"/>
    <m/>
    <m/>
    <m/>
    <x v="0"/>
  </r>
  <r>
    <x v="0"/>
    <x v="0"/>
    <s v="16Jun23-RST-N"/>
    <d v="2023-06-16T00:00:00"/>
    <n v="167"/>
    <s v="coho"/>
    <s v="fry"/>
    <n v="36"/>
    <m/>
    <n v="0.41"/>
    <s v="N"/>
    <m/>
    <s v="N"/>
    <m/>
    <m/>
    <m/>
    <x v="0"/>
  </r>
  <r>
    <x v="0"/>
    <x v="3"/>
    <s v="16Jun23-BS-1"/>
    <d v="2023-06-16T00:00:00"/>
    <n v="167"/>
    <s v="chinook"/>
    <s v="smolt"/>
    <n v="86"/>
    <n v="19"/>
    <n v="6.73"/>
    <s v="Y"/>
    <m/>
    <s v="Y"/>
    <m/>
    <s v="Q1151"/>
    <s v="Q1151"/>
    <x v="1"/>
  </r>
  <r>
    <x v="0"/>
    <x v="3"/>
    <s v="16Jun23-BS-1"/>
    <d v="2023-06-16T00:00:00"/>
    <n v="167"/>
    <s v="chinook"/>
    <s v="smolt"/>
    <n v="81"/>
    <n v="17"/>
    <n v="5.95"/>
    <s v="N"/>
    <m/>
    <s v="U"/>
    <m/>
    <s v="Q1152"/>
    <s v="Q1152"/>
    <x v="1"/>
  </r>
  <r>
    <x v="0"/>
    <x v="3"/>
    <s v="16Jun23-BS-1"/>
    <d v="2023-06-16T00:00:00"/>
    <n v="167"/>
    <s v="chinook"/>
    <s v="smolt"/>
    <n v="79"/>
    <n v="19"/>
    <n v="5.72"/>
    <s v="Y"/>
    <m/>
    <s v="Y"/>
    <m/>
    <s v="Q1153"/>
    <s v="Q1153"/>
    <x v="1"/>
  </r>
  <r>
    <x v="0"/>
    <x v="3"/>
    <s v="16Jun23-BS-1"/>
    <d v="2023-06-16T00:00:00"/>
    <n v="167"/>
    <s v="chinook"/>
    <s v="smolt"/>
    <n v="79"/>
    <n v="17"/>
    <n v="4.87"/>
    <s v="N"/>
    <m/>
    <s v="U"/>
    <m/>
    <s v="Q1154"/>
    <s v="Q1154"/>
    <x v="1"/>
  </r>
  <r>
    <x v="0"/>
    <x v="3"/>
    <s v="16Jun23-BS-1"/>
    <d v="2023-06-16T00:00:00"/>
    <n v="167"/>
    <s v="chinook"/>
    <s v="smolt"/>
    <n v="77"/>
    <n v="16"/>
    <n v="4.82"/>
    <s v="N"/>
    <m/>
    <s v="U"/>
    <m/>
    <s v="Q1155"/>
    <s v="Q1155"/>
    <x v="1"/>
  </r>
  <r>
    <x v="0"/>
    <x v="3"/>
    <s v="16Jun23-BS-1"/>
    <d v="2023-06-16T00:00:00"/>
    <n v="167"/>
    <s v="chinook"/>
    <s v="smolt"/>
    <n v="86"/>
    <n v="18"/>
    <n v="6.47"/>
    <s v="Y"/>
    <m/>
    <s v="Y"/>
    <m/>
    <s v="Q1156"/>
    <s v="Q1156"/>
    <x v="1"/>
  </r>
  <r>
    <x v="0"/>
    <x v="3"/>
    <s v="16Jun23-BS-1"/>
    <d v="2023-06-16T00:00:00"/>
    <n v="167"/>
    <s v="chinook"/>
    <s v="smolt"/>
    <n v="74"/>
    <n v="14"/>
    <n v="3.69"/>
    <s v="N"/>
    <m/>
    <s v="U"/>
    <m/>
    <s v="Q1157"/>
    <s v="Q1157"/>
    <x v="1"/>
  </r>
  <r>
    <x v="0"/>
    <x v="3"/>
    <s v="16Jun23-BS-1"/>
    <d v="2023-06-16T00:00:00"/>
    <n v="167"/>
    <s v="chinook"/>
    <s v="smolt"/>
    <n v="77"/>
    <n v="16"/>
    <n v="4.9800000000000004"/>
    <s v="N"/>
    <m/>
    <s v="U"/>
    <m/>
    <s v="Q1158"/>
    <s v="Q1158"/>
    <x v="1"/>
  </r>
  <r>
    <x v="0"/>
    <x v="3"/>
    <s v="16Jun23-BS-1"/>
    <d v="2023-06-16T00:00:00"/>
    <n v="167"/>
    <s v="chinook"/>
    <s v="smolt"/>
    <n v="89"/>
    <n v="19"/>
    <n v="6.95"/>
    <s v="N"/>
    <m/>
    <s v="U"/>
    <m/>
    <s v="Q1159"/>
    <s v="Q1159"/>
    <x v="1"/>
  </r>
  <r>
    <x v="0"/>
    <x v="3"/>
    <s v="16Jun23-BS-3"/>
    <d v="2023-06-16T00:00:00"/>
    <n v="167"/>
    <s v="chinook"/>
    <s v="smolt"/>
    <n v="71"/>
    <n v="16"/>
    <n v="4.07"/>
    <s v="Y"/>
    <m/>
    <s v="Y"/>
    <m/>
    <s v="Q1160"/>
    <s v="Q1160"/>
    <x v="1"/>
  </r>
  <r>
    <x v="0"/>
    <x v="3"/>
    <s v="16Jun23-BS-3"/>
    <d v="2023-06-16T00:00:00"/>
    <n v="167"/>
    <s v="chinook"/>
    <s v="smolt"/>
    <n v="88"/>
    <n v="19"/>
    <n v="7.37"/>
    <s v="Y"/>
    <m/>
    <s v="Y"/>
    <m/>
    <s v="Q1161"/>
    <s v="Q1161"/>
    <x v="1"/>
  </r>
  <r>
    <x v="0"/>
    <x v="3"/>
    <s v="16Jun23-BS-3"/>
    <d v="2023-06-16T00:00:00"/>
    <n v="167"/>
    <s v="chinook"/>
    <s v="smolt"/>
    <n v="71"/>
    <n v="16"/>
    <n v="4.22"/>
    <s v="Y"/>
    <m/>
    <s v="Y"/>
    <m/>
    <s v="Q1162"/>
    <s v="Q1162"/>
    <x v="1"/>
  </r>
  <r>
    <x v="0"/>
    <x v="3"/>
    <s v="16Jun23-BS-3"/>
    <d v="2023-06-16T00:00:00"/>
    <n v="167"/>
    <s v="chinook"/>
    <s v="smolt"/>
    <n v="85"/>
    <n v="19"/>
    <n v="6.78"/>
    <s v="Y"/>
    <m/>
    <s v="Y"/>
    <m/>
    <s v="Q1163"/>
    <s v="Q1163"/>
    <x v="1"/>
  </r>
  <r>
    <x v="0"/>
    <x v="3"/>
    <s v="16Jun23-BS-3"/>
    <d v="2023-06-16T00:00:00"/>
    <n v="167"/>
    <s v="chinook"/>
    <s v="smolt"/>
    <n v="81"/>
    <n v="19"/>
    <n v="6.07"/>
    <s v="Y"/>
    <m/>
    <s v="Y"/>
    <m/>
    <s v="Q1164"/>
    <s v="Q1164"/>
    <x v="1"/>
  </r>
  <r>
    <x v="0"/>
    <x v="3"/>
    <s v="16Jun23-BS-3"/>
    <d v="2023-06-16T00:00:00"/>
    <n v="167"/>
    <s v="chinook"/>
    <s v="smolt"/>
    <n v="76"/>
    <n v="16"/>
    <n v="4.3"/>
    <s v="Y"/>
    <m/>
    <s v="Y"/>
    <m/>
    <s v="Q1165"/>
    <s v="Q1165"/>
    <x v="1"/>
  </r>
  <r>
    <x v="0"/>
    <x v="4"/>
    <s v="28Jun23-PRS-2"/>
    <d v="2023-06-28T00:00:00"/>
    <n v="179"/>
    <s v="coho"/>
    <s v="smolt"/>
    <n v="80"/>
    <n v="17"/>
    <m/>
    <s v="N"/>
    <m/>
    <s v="N"/>
    <m/>
    <m/>
    <m/>
    <x v="0"/>
  </r>
  <r>
    <x v="0"/>
    <x v="4"/>
    <s v="28Jun23-PRS-2"/>
    <d v="2023-06-28T00:00:00"/>
    <n v="179"/>
    <s v="coho"/>
    <s v="smolt"/>
    <n v="89"/>
    <n v="21"/>
    <m/>
    <s v="N"/>
    <m/>
    <s v="N"/>
    <m/>
    <m/>
    <m/>
    <x v="0"/>
  </r>
  <r>
    <x v="0"/>
    <x v="4"/>
    <s v="28Jun23-PRS-2"/>
    <d v="2023-06-28T00:00:00"/>
    <n v="179"/>
    <s v="chum"/>
    <s v="smolt"/>
    <n v="81"/>
    <n v="14"/>
    <m/>
    <s v="N"/>
    <m/>
    <s v="N"/>
    <m/>
    <m/>
    <m/>
    <x v="0"/>
  </r>
  <r>
    <x v="0"/>
    <x v="4"/>
    <s v="28Jun23-PRS-2"/>
    <d v="2023-06-28T00:00:00"/>
    <n v="179"/>
    <s v="chum"/>
    <s v="smolt"/>
    <n v="76"/>
    <n v="11"/>
    <m/>
    <s v="N"/>
    <m/>
    <s v="N"/>
    <m/>
    <m/>
    <m/>
    <x v="0"/>
  </r>
  <r>
    <x v="0"/>
    <x v="4"/>
    <s v="28Jun23-PRS-2"/>
    <d v="2023-06-28T00:00:00"/>
    <n v="179"/>
    <s v="chinook"/>
    <s v="smolt"/>
    <n v="78"/>
    <n v="13"/>
    <m/>
    <s v="N"/>
    <m/>
    <s v="N"/>
    <m/>
    <m/>
    <m/>
    <x v="0"/>
  </r>
  <r>
    <x v="0"/>
    <x v="4"/>
    <s v="28Jun23-PRS-2"/>
    <d v="2023-06-28T00:00:00"/>
    <n v="179"/>
    <s v="chinook"/>
    <s v="smolt"/>
    <n v="89"/>
    <n v="19"/>
    <m/>
    <s v="N"/>
    <m/>
    <s v="N"/>
    <m/>
    <m/>
    <m/>
    <x v="0"/>
  </r>
  <r>
    <x v="0"/>
    <x v="4"/>
    <s v="28Jun23-PRS-4"/>
    <d v="2023-06-28T00:00:00"/>
    <n v="179"/>
    <s v="chum"/>
    <s v="smolt"/>
    <n v="118"/>
    <n v="21"/>
    <m/>
    <s v="N"/>
    <m/>
    <s v="N"/>
    <m/>
    <m/>
    <m/>
    <x v="0"/>
  </r>
  <r>
    <x v="0"/>
    <x v="4"/>
    <s v="28Jun23-PRS-4"/>
    <d v="2023-06-28T00:00:00"/>
    <n v="179"/>
    <s v="chum"/>
    <s v="smolt"/>
    <n v="164"/>
    <n v="31"/>
    <m/>
    <s v="N"/>
    <m/>
    <s v="N"/>
    <m/>
    <m/>
    <m/>
    <x v="0"/>
  </r>
  <r>
    <x v="0"/>
    <x v="4"/>
    <s v="28Jun23-PRS-4"/>
    <d v="2023-06-28T00:00:00"/>
    <n v="179"/>
    <s v="herring"/>
    <m/>
    <n v="137"/>
    <n v="27"/>
    <m/>
    <s v="N"/>
    <m/>
    <s v="N"/>
    <m/>
    <m/>
    <m/>
    <x v="0"/>
  </r>
  <r>
    <x v="0"/>
    <x v="4"/>
    <s v="28Jun23-PRS-4"/>
    <d v="2023-06-28T00:00:00"/>
    <n v="179"/>
    <s v="herring"/>
    <m/>
    <n v="135"/>
    <n v="26"/>
    <m/>
    <s v="N"/>
    <m/>
    <s v="N"/>
    <m/>
    <m/>
    <m/>
    <x v="0"/>
  </r>
  <r>
    <x v="0"/>
    <x v="4"/>
    <s v="28Jun23-PRS-4"/>
    <d v="2023-06-28T00:00:00"/>
    <n v="179"/>
    <s v="herring"/>
    <m/>
    <n v="130"/>
    <n v="28"/>
    <m/>
    <s v="N"/>
    <m/>
    <s v="N"/>
    <m/>
    <m/>
    <m/>
    <x v="0"/>
  </r>
  <r>
    <x v="0"/>
    <x v="4"/>
    <s v="28Jun23-PRS-4"/>
    <d v="2023-06-28T00:00:00"/>
    <n v="179"/>
    <s v="herring"/>
    <m/>
    <n v="152"/>
    <n v="30"/>
    <m/>
    <s v="N"/>
    <m/>
    <s v="N"/>
    <m/>
    <m/>
    <m/>
    <x v="0"/>
  </r>
  <r>
    <x v="0"/>
    <x v="4"/>
    <s v="28Jun23-PRS-4"/>
    <d v="2023-06-28T00:00:00"/>
    <n v="179"/>
    <s v="herring"/>
    <m/>
    <n v="123"/>
    <n v="25"/>
    <m/>
    <s v="N"/>
    <m/>
    <s v="N"/>
    <m/>
    <m/>
    <m/>
    <x v="0"/>
  </r>
  <r>
    <x v="0"/>
    <x v="4"/>
    <s v="28Jun23-PRS-4"/>
    <d v="2023-06-28T00:00:00"/>
    <n v="179"/>
    <s v="herring"/>
    <m/>
    <n v="153"/>
    <n v="30"/>
    <m/>
    <s v="N"/>
    <m/>
    <s v="N"/>
    <m/>
    <m/>
    <m/>
    <x v="0"/>
  </r>
  <r>
    <x v="0"/>
    <x v="4"/>
    <s v="28Jun23-PRS-4"/>
    <d v="2023-06-28T00:00:00"/>
    <n v="179"/>
    <s v="herring"/>
    <m/>
    <n v="123"/>
    <n v="20"/>
    <m/>
    <s v="N"/>
    <m/>
    <s v="N"/>
    <m/>
    <m/>
    <m/>
    <x v="0"/>
  </r>
  <r>
    <x v="0"/>
    <x v="4"/>
    <s v="28Jun23-PRS-4"/>
    <d v="2023-06-28T00:00:00"/>
    <n v="179"/>
    <s v="herring"/>
    <m/>
    <n v="133"/>
    <n v="27"/>
    <m/>
    <s v="N"/>
    <m/>
    <s v="N"/>
    <m/>
    <m/>
    <m/>
    <x v="0"/>
  </r>
  <r>
    <x v="0"/>
    <x v="4"/>
    <s v="28Jun23-PRS-4"/>
    <d v="2023-06-28T00:00:00"/>
    <n v="179"/>
    <s v="herring"/>
    <m/>
    <n v="173"/>
    <n v="35"/>
    <m/>
    <s v="N"/>
    <m/>
    <s v="N"/>
    <m/>
    <m/>
    <m/>
    <x v="0"/>
  </r>
  <r>
    <x v="0"/>
    <x v="4"/>
    <s v="28Jun23-PRS-5"/>
    <d v="2023-06-28T00:00:00"/>
    <n v="179"/>
    <s v="herring"/>
    <m/>
    <n v="160"/>
    <n v="33"/>
    <m/>
    <s v="N"/>
    <m/>
    <s v="N"/>
    <m/>
    <m/>
    <m/>
    <x v="0"/>
  </r>
  <r>
    <x v="0"/>
    <x v="4"/>
    <s v="28Jun23-PRS-5"/>
    <d v="2023-06-28T00:00:00"/>
    <n v="179"/>
    <s v="herring"/>
    <m/>
    <n v="142"/>
    <n v="26"/>
    <m/>
    <s v="N"/>
    <m/>
    <s v="N"/>
    <m/>
    <m/>
    <m/>
    <x v="0"/>
  </r>
  <r>
    <x v="0"/>
    <x v="4"/>
    <s v="28Jun23-PRS-5"/>
    <d v="2023-06-28T00:00:00"/>
    <n v="179"/>
    <s v="herring"/>
    <m/>
    <n v="132"/>
    <n v="23"/>
    <m/>
    <s v="N"/>
    <m/>
    <s v="N"/>
    <m/>
    <m/>
    <m/>
    <x v="0"/>
  </r>
  <r>
    <x v="0"/>
    <x v="4"/>
    <s v="28Jun23-PRS-5"/>
    <d v="2023-06-28T00:00:00"/>
    <n v="179"/>
    <s v="herring"/>
    <m/>
    <n v="122"/>
    <n v="22"/>
    <m/>
    <s v="N"/>
    <m/>
    <s v="N"/>
    <m/>
    <m/>
    <m/>
    <x v="0"/>
  </r>
  <r>
    <x v="0"/>
    <x v="4"/>
    <s v="28Jun23-PRS-5"/>
    <d v="2023-06-28T00:00:00"/>
    <n v="179"/>
    <s v="herring"/>
    <m/>
    <n v="147"/>
    <n v="24"/>
    <m/>
    <s v="N"/>
    <m/>
    <s v="N"/>
    <m/>
    <m/>
    <m/>
    <x v="0"/>
  </r>
  <r>
    <x v="0"/>
    <x v="4"/>
    <s v="28Jun23-PRS-5"/>
    <d v="2023-06-28T00:00:00"/>
    <n v="179"/>
    <s v="herring"/>
    <m/>
    <n v="118"/>
    <n v="21"/>
    <m/>
    <s v="N"/>
    <m/>
    <s v="N"/>
    <m/>
    <m/>
    <m/>
    <x v="0"/>
  </r>
  <r>
    <x v="0"/>
    <x v="4"/>
    <s v="28Jun23-PRS-5"/>
    <d v="2023-06-28T00:00:00"/>
    <n v="179"/>
    <s v="herring"/>
    <m/>
    <n v="160"/>
    <n v="33"/>
    <m/>
    <s v="N"/>
    <m/>
    <s v="N"/>
    <m/>
    <m/>
    <m/>
    <x v="0"/>
  </r>
  <r>
    <x v="0"/>
    <x v="4"/>
    <s v="28Jun23-PRS-5"/>
    <d v="2023-06-28T00:00:00"/>
    <n v="179"/>
    <s v="herring"/>
    <m/>
    <n v="135"/>
    <n v="27"/>
    <m/>
    <s v="N"/>
    <m/>
    <s v="N"/>
    <m/>
    <m/>
    <m/>
    <x v="0"/>
  </r>
  <r>
    <x v="0"/>
    <x v="4"/>
    <s v="28Jun23-PRS-5"/>
    <d v="2023-06-28T00:00:00"/>
    <n v="179"/>
    <s v="herring"/>
    <m/>
    <n v="86"/>
    <n v="18"/>
    <m/>
    <s v="N"/>
    <m/>
    <s v="N"/>
    <m/>
    <m/>
    <m/>
    <x v="0"/>
  </r>
  <r>
    <x v="0"/>
    <x v="4"/>
    <s v="28Jun23-PRS-5"/>
    <d v="2023-06-28T00:00:00"/>
    <n v="179"/>
    <s v="herring"/>
    <m/>
    <n v="132"/>
    <n v="24"/>
    <m/>
    <s v="N"/>
    <m/>
    <s v="N"/>
    <m/>
    <m/>
    <m/>
    <x v="0"/>
  </r>
  <r>
    <x v="0"/>
    <x v="4"/>
    <s v="28Jun23-PRS-4"/>
    <d v="2023-06-28T00:00:00"/>
    <n v="179"/>
    <s v="chinook"/>
    <s v="smolt"/>
    <n v="78"/>
    <n v="13"/>
    <m/>
    <s v="N"/>
    <m/>
    <s v="U"/>
    <m/>
    <m/>
    <m/>
    <x v="0"/>
  </r>
  <r>
    <x v="0"/>
    <x v="4"/>
    <s v="28Jun23-PRS-4"/>
    <d v="2023-06-28T00:00:00"/>
    <n v="179"/>
    <s v="chinook"/>
    <s v="smolt"/>
    <n v="79"/>
    <n v="19"/>
    <m/>
    <s v="N"/>
    <m/>
    <s v="U"/>
    <m/>
    <m/>
    <m/>
    <x v="0"/>
  </r>
  <r>
    <x v="0"/>
    <x v="4"/>
    <s v="28Jun23-PRS-4"/>
    <d v="2023-06-28T00:00:00"/>
    <n v="179"/>
    <s v="chinook"/>
    <s v="smolt"/>
    <n v="99"/>
    <n v="23"/>
    <m/>
    <s v="Y"/>
    <m/>
    <s v="Y"/>
    <m/>
    <m/>
    <m/>
    <x v="0"/>
  </r>
  <r>
    <x v="0"/>
    <x v="4"/>
    <s v="28Jun23-PRS-4"/>
    <d v="2023-06-28T00:00:00"/>
    <n v="179"/>
    <s v="chinook"/>
    <s v="smolt"/>
    <n v="90"/>
    <n v="20"/>
    <m/>
    <s v="N"/>
    <m/>
    <s v="U"/>
    <m/>
    <m/>
    <m/>
    <x v="0"/>
  </r>
  <r>
    <x v="0"/>
    <x v="4"/>
    <s v="28Jun23-PRS-4"/>
    <d v="2023-06-28T00:00:00"/>
    <n v="179"/>
    <s v="chinook"/>
    <s v="smolt"/>
    <n v="89"/>
    <n v="21"/>
    <m/>
    <s v="N"/>
    <m/>
    <s v="U"/>
    <m/>
    <m/>
    <m/>
    <x v="0"/>
  </r>
  <r>
    <x v="0"/>
    <x v="4"/>
    <s v="28Jun23-PRS-4"/>
    <d v="2023-06-28T00:00:00"/>
    <n v="179"/>
    <s v="chinook"/>
    <s v="smolt"/>
    <n v="97"/>
    <n v="20"/>
    <m/>
    <s v="N"/>
    <m/>
    <s v="U"/>
    <m/>
    <m/>
    <m/>
    <x v="0"/>
  </r>
  <r>
    <x v="0"/>
    <x v="4"/>
    <s v="28Jun23-PRS-4"/>
    <d v="2023-06-28T00:00:00"/>
    <n v="179"/>
    <s v="chinook"/>
    <s v="smolt"/>
    <n v="80"/>
    <n v="14"/>
    <m/>
    <s v="N"/>
    <m/>
    <s v="U"/>
    <m/>
    <m/>
    <m/>
    <x v="0"/>
  </r>
  <r>
    <x v="0"/>
    <x v="4"/>
    <s v="28Jun23-PRS-4"/>
    <d v="2023-06-28T00:00:00"/>
    <n v="179"/>
    <s v="chinook"/>
    <s v="smolt"/>
    <n v="99"/>
    <n v="21"/>
    <m/>
    <s v="N"/>
    <m/>
    <s v="U"/>
    <m/>
    <m/>
    <m/>
    <x v="0"/>
  </r>
  <r>
    <x v="0"/>
    <x v="4"/>
    <s v="28Jun23-PRS-4"/>
    <d v="2023-06-28T00:00:00"/>
    <n v="179"/>
    <s v="chinook"/>
    <s v="smolt"/>
    <n v="82"/>
    <n v="19"/>
    <m/>
    <s v="N"/>
    <m/>
    <s v="U"/>
    <m/>
    <m/>
    <m/>
    <x v="0"/>
  </r>
  <r>
    <x v="0"/>
    <x v="4"/>
    <s v="28Jun23-PRS-4"/>
    <d v="2023-06-28T00:00:00"/>
    <n v="179"/>
    <s v="chinook"/>
    <s v="smolt"/>
    <n v="89"/>
    <n v="19"/>
    <m/>
    <s v="N"/>
    <m/>
    <s v="U"/>
    <m/>
    <m/>
    <m/>
    <x v="0"/>
  </r>
  <r>
    <x v="0"/>
    <x v="4"/>
    <s v="28Jun23-PRS-4"/>
    <d v="2023-06-28T00:00:00"/>
    <n v="179"/>
    <s v="chinook"/>
    <s v="smolt"/>
    <n v="90"/>
    <n v="20"/>
    <m/>
    <s v="N"/>
    <m/>
    <s v="U"/>
    <m/>
    <m/>
    <m/>
    <x v="0"/>
  </r>
  <r>
    <x v="0"/>
    <x v="4"/>
    <s v="28Jun23-PRS-4"/>
    <d v="2023-06-28T00:00:00"/>
    <n v="179"/>
    <s v="chinook"/>
    <s v="smolt"/>
    <n v="84"/>
    <n v="20"/>
    <m/>
    <s v="Y"/>
    <m/>
    <s v="Y"/>
    <m/>
    <m/>
    <m/>
    <x v="0"/>
  </r>
  <r>
    <x v="0"/>
    <x v="4"/>
    <s v="28Jun23-PRS-5"/>
    <d v="2023-06-28T00:00:00"/>
    <n v="179"/>
    <s v="chinook"/>
    <s v="smolt"/>
    <n v="99"/>
    <n v="19"/>
    <m/>
    <s v="N"/>
    <m/>
    <s v="U"/>
    <m/>
    <m/>
    <m/>
    <x v="0"/>
  </r>
  <r>
    <x v="0"/>
    <x v="4"/>
    <s v="28Jun23-PRS-5"/>
    <d v="2023-06-28T00:00:00"/>
    <n v="179"/>
    <s v="chinook"/>
    <s v="smolt"/>
    <n v="82"/>
    <n v="13"/>
    <m/>
    <s v="N"/>
    <m/>
    <s v="U"/>
    <m/>
    <m/>
    <m/>
    <x v="0"/>
  </r>
  <r>
    <x v="0"/>
    <x v="4"/>
    <s v="28Jun23-PRS-5"/>
    <d v="2023-06-28T00:00:00"/>
    <n v="179"/>
    <s v="chinook"/>
    <s v="smolt"/>
    <n v="83"/>
    <n v="12"/>
    <m/>
    <s v="N"/>
    <m/>
    <s v="U"/>
    <m/>
    <m/>
    <m/>
    <x v="0"/>
  </r>
  <r>
    <x v="0"/>
    <x v="4"/>
    <s v="28Jun23-PRS-5"/>
    <d v="2023-06-28T00:00:00"/>
    <n v="179"/>
    <s v="chinook"/>
    <s v="smolt"/>
    <n v="99"/>
    <n v="19"/>
    <m/>
    <s v="N"/>
    <m/>
    <s v="U"/>
    <m/>
    <m/>
    <m/>
    <x v="0"/>
  </r>
  <r>
    <x v="0"/>
    <x v="4"/>
    <s v="28Jun23-PRS-5"/>
    <d v="2023-06-28T00:00:00"/>
    <n v="179"/>
    <s v="chinook"/>
    <s v="smolt"/>
    <n v="84"/>
    <n v="20"/>
    <m/>
    <s v="N"/>
    <m/>
    <s v="U"/>
    <m/>
    <m/>
    <m/>
    <x v="0"/>
  </r>
  <r>
    <x v="0"/>
    <x v="4"/>
    <s v="28Jun23-PRS-5"/>
    <d v="2023-06-28T00:00:00"/>
    <n v="179"/>
    <s v="chinook"/>
    <s v="smolt"/>
    <n v="88"/>
    <n v="15"/>
    <m/>
    <s v="N"/>
    <m/>
    <s v="U"/>
    <m/>
    <m/>
    <m/>
    <x v="0"/>
  </r>
  <r>
    <x v="0"/>
    <x v="4"/>
    <s v="28Jun23-PRS-5"/>
    <d v="2023-06-28T00:00:00"/>
    <n v="179"/>
    <s v="chinook"/>
    <s v="smolt"/>
    <n v="92"/>
    <n v="19"/>
    <m/>
    <s v="N"/>
    <m/>
    <s v="U"/>
    <m/>
    <m/>
    <m/>
    <x v="0"/>
  </r>
  <r>
    <x v="0"/>
    <x v="4"/>
    <s v="28Jun23-PRS-5"/>
    <d v="2023-06-28T00:00:00"/>
    <n v="179"/>
    <s v="chinook"/>
    <s v="smolt"/>
    <n v="81"/>
    <n v="16"/>
    <m/>
    <s v="N"/>
    <m/>
    <s v="U"/>
    <m/>
    <m/>
    <m/>
    <x v="0"/>
  </r>
  <r>
    <x v="0"/>
    <x v="4"/>
    <s v="28Jun23-PRS-5"/>
    <d v="2023-06-28T00:00:00"/>
    <n v="179"/>
    <s v="chinook"/>
    <s v="smolt"/>
    <n v="98"/>
    <n v="20"/>
    <m/>
    <s v="N"/>
    <m/>
    <s v="U"/>
    <m/>
    <m/>
    <m/>
    <x v="0"/>
  </r>
  <r>
    <x v="0"/>
    <x v="4"/>
    <s v="28Jun23-PRS-5"/>
    <d v="2023-06-28T00:00:00"/>
    <n v="179"/>
    <s v="chinook"/>
    <s v="smolt"/>
    <m/>
    <m/>
    <m/>
    <s v="N"/>
    <m/>
    <s v="U"/>
    <m/>
    <m/>
    <m/>
    <x v="0"/>
  </r>
  <r>
    <x v="0"/>
    <x v="4"/>
    <s v="07Jul23-PRS-2"/>
    <d v="2023-07-07T00:00:00"/>
    <n v="188"/>
    <s v="chinook"/>
    <s v="smolt"/>
    <n v="86"/>
    <n v="18"/>
    <m/>
    <s v="N"/>
    <m/>
    <s v="U"/>
    <s v="P9608"/>
    <s v="P9608"/>
    <s v="P9608"/>
    <x v="1"/>
  </r>
  <r>
    <x v="0"/>
    <x v="4"/>
    <s v="07Jul23-PRS-3"/>
    <d v="2023-07-07T00:00:00"/>
    <n v="188"/>
    <s v="chinook"/>
    <s v="smolt"/>
    <n v="93"/>
    <n v="20"/>
    <m/>
    <s v="N"/>
    <m/>
    <s v="U"/>
    <m/>
    <m/>
    <m/>
    <x v="0"/>
  </r>
  <r>
    <x v="0"/>
    <x v="4"/>
    <s v="07Jul23-PRS-3"/>
    <d v="2023-07-07T00:00:00"/>
    <n v="188"/>
    <s v="chinook"/>
    <s v="smolt"/>
    <n v="91"/>
    <n v="19"/>
    <m/>
    <s v="N"/>
    <m/>
    <s v="U"/>
    <m/>
    <m/>
    <m/>
    <x v="0"/>
  </r>
  <r>
    <x v="0"/>
    <x v="4"/>
    <s v="07Jul23-PRS-3"/>
    <d v="2023-07-07T00:00:00"/>
    <n v="188"/>
    <s v="chinook"/>
    <s v="smolt"/>
    <n v="84"/>
    <n v="17"/>
    <m/>
    <s v="N"/>
    <m/>
    <s v="U"/>
    <m/>
    <m/>
    <m/>
    <x v="0"/>
  </r>
  <r>
    <x v="0"/>
    <x v="4"/>
    <s v="07Jul23-PRS-3"/>
    <d v="2023-07-07T00:00:00"/>
    <n v="188"/>
    <s v="chinook"/>
    <s v="smolt"/>
    <n v="85"/>
    <n v="16"/>
    <m/>
    <s v="N"/>
    <m/>
    <s v="U"/>
    <m/>
    <m/>
    <m/>
    <x v="0"/>
  </r>
  <r>
    <x v="0"/>
    <x v="4"/>
    <s v="07Jul23-PRS-4"/>
    <d v="2023-07-07T00:00:00"/>
    <n v="188"/>
    <s v="chinook"/>
    <s v="smolt"/>
    <n v="94"/>
    <n v="19"/>
    <m/>
    <s v="N"/>
    <m/>
    <s v="U"/>
    <m/>
    <s v="P9609"/>
    <s v="P9609"/>
    <x v="0"/>
  </r>
  <r>
    <x v="0"/>
    <x v="4"/>
    <s v="07Jul23-PRS-4"/>
    <d v="2023-07-07T00:00:00"/>
    <n v="188"/>
    <s v="chinook"/>
    <s v="smolt"/>
    <n v="91"/>
    <n v="18"/>
    <m/>
    <s v="N"/>
    <m/>
    <s v="U"/>
    <m/>
    <s v="P9610"/>
    <s v="P9610"/>
    <x v="1"/>
  </r>
  <r>
    <x v="0"/>
    <x v="4"/>
    <s v="07Jul23-PRS-4"/>
    <d v="2023-07-07T00:00:00"/>
    <n v="188"/>
    <s v="chinook"/>
    <s v="smolt"/>
    <n v="112"/>
    <n v="23"/>
    <m/>
    <s v="N"/>
    <m/>
    <s v="U"/>
    <m/>
    <s v="P9611"/>
    <s v="P9611"/>
    <x v="1"/>
  </r>
  <r>
    <x v="0"/>
    <x v="4"/>
    <s v="07Jul23-PRS-5"/>
    <d v="2023-07-07T00:00:00"/>
    <n v="188"/>
    <s v="chinook"/>
    <s v="smolt"/>
    <n v="97"/>
    <n v="23"/>
    <m/>
    <s v="N"/>
    <m/>
    <s v="U"/>
    <m/>
    <s v="P9612"/>
    <s v="P9612"/>
    <x v="0"/>
  </r>
  <r>
    <x v="0"/>
    <x v="4"/>
    <s v="07Jul23-PRS-5"/>
    <d v="2023-07-07T00:00:00"/>
    <n v="188"/>
    <s v="chinook"/>
    <s v="smolt"/>
    <n v="91"/>
    <n v="21"/>
    <m/>
    <s v="N"/>
    <m/>
    <s v="U"/>
    <m/>
    <s v="P9613"/>
    <s v="P9613"/>
    <x v="0"/>
  </r>
  <r>
    <x v="0"/>
    <x v="4"/>
    <s v="07Jul23-PRS-5"/>
    <d v="2023-07-07T00:00:00"/>
    <n v="188"/>
    <s v="chinook"/>
    <s v="smolt"/>
    <n v="94"/>
    <n v="22"/>
    <m/>
    <s v="N"/>
    <m/>
    <s v="U"/>
    <m/>
    <s v="P9614"/>
    <s v="P9614"/>
    <x v="0"/>
  </r>
  <r>
    <x v="0"/>
    <x v="4"/>
    <s v="07Jul23-PRS-5"/>
    <d v="2023-07-07T00:00:00"/>
    <n v="188"/>
    <s v="chinook"/>
    <s v="smolt"/>
    <n v="101"/>
    <n v="22"/>
    <m/>
    <s v="N"/>
    <m/>
    <s v="U"/>
    <m/>
    <s v="P9615"/>
    <s v="P9615"/>
    <x v="0"/>
  </r>
  <r>
    <x v="0"/>
    <x v="4"/>
    <s v="07Jul23-PRS-5"/>
    <d v="2023-07-07T00:00:00"/>
    <n v="188"/>
    <s v="chinook"/>
    <s v="smolt"/>
    <n v="99"/>
    <n v="22"/>
    <m/>
    <s v="N"/>
    <m/>
    <s v="U"/>
    <m/>
    <s v="P9616"/>
    <s v="P9616"/>
    <x v="0"/>
  </r>
  <r>
    <x v="0"/>
    <x v="4"/>
    <s v="07Jul23-PRS-5"/>
    <d v="2023-07-07T00:00:00"/>
    <n v="188"/>
    <s v="chinook"/>
    <s v="smolt"/>
    <n v="106"/>
    <n v="24"/>
    <m/>
    <s v="N"/>
    <m/>
    <s v="U"/>
    <m/>
    <s v="P9617"/>
    <s v="P9617"/>
    <x v="0"/>
  </r>
  <r>
    <x v="0"/>
    <x v="4"/>
    <s v="07Jul23-PRS-5"/>
    <d v="2023-07-07T00:00:00"/>
    <n v="188"/>
    <s v="chinook"/>
    <s v="smolt"/>
    <n v="98"/>
    <n v="22"/>
    <m/>
    <s v="N"/>
    <m/>
    <s v="U"/>
    <m/>
    <s v="P9618"/>
    <s v="P9618"/>
    <x v="0"/>
  </r>
  <r>
    <x v="0"/>
    <x v="4"/>
    <s v="07Jul23-PRS-5"/>
    <d v="2023-07-07T00:00:00"/>
    <n v="188"/>
    <s v="chinook"/>
    <s v="smolt"/>
    <n v="100"/>
    <n v="21"/>
    <m/>
    <s v="N"/>
    <m/>
    <s v="U"/>
    <m/>
    <s v="P9619"/>
    <s v="P9619"/>
    <x v="0"/>
  </r>
  <r>
    <x v="0"/>
    <x v="4"/>
    <s v="07Jul23-PRS-5"/>
    <d v="2023-07-07T00:00:00"/>
    <n v="188"/>
    <s v="chinook"/>
    <s v="smolt"/>
    <n v="103"/>
    <n v="22"/>
    <m/>
    <s v="Y"/>
    <m/>
    <s v="Y"/>
    <m/>
    <s v="P9620"/>
    <s v="P9620"/>
    <x v="0"/>
  </r>
  <r>
    <x v="0"/>
    <x v="4"/>
    <s v="07Jul23-PRS-5"/>
    <d v="2023-07-07T00:00:00"/>
    <n v="188"/>
    <s v="chinook"/>
    <s v="smolt"/>
    <n v="99"/>
    <n v="22"/>
    <m/>
    <s v="N"/>
    <m/>
    <s v="U"/>
    <m/>
    <s v="P9621"/>
    <s v="P9621"/>
    <x v="0"/>
  </r>
  <r>
    <x v="0"/>
    <x v="4"/>
    <s v="07Jul23-PRS-5"/>
    <d v="2023-07-07T00:00:00"/>
    <n v="188"/>
    <s v="chinook"/>
    <s v="smolt"/>
    <n v="89"/>
    <n v="20"/>
    <m/>
    <s v="N"/>
    <m/>
    <s v="U"/>
    <m/>
    <s v="P9622"/>
    <s v="P9622"/>
    <x v="0"/>
  </r>
  <r>
    <x v="0"/>
    <x v="4"/>
    <s v="07Jul23-PRS-5"/>
    <d v="2023-07-07T00:00:00"/>
    <n v="188"/>
    <s v="chinook"/>
    <s v="smolt"/>
    <n v="86"/>
    <n v="18"/>
    <m/>
    <s v="N"/>
    <m/>
    <s v="U"/>
    <m/>
    <s v="P9623"/>
    <s v="P9623"/>
    <x v="0"/>
  </r>
  <r>
    <x v="0"/>
    <x v="4"/>
    <s v="07Jul23-PRS-5"/>
    <d v="2023-07-07T00:00:00"/>
    <n v="188"/>
    <s v="chinook"/>
    <s v="smolt"/>
    <n v="86"/>
    <n v="16"/>
    <m/>
    <s v="N"/>
    <m/>
    <s v="U"/>
    <m/>
    <s v="P9624"/>
    <s v="P9624"/>
    <x v="1"/>
  </r>
  <r>
    <x v="0"/>
    <x v="4"/>
    <s v="07Jul23-PRS-6"/>
    <d v="2023-07-07T00:00:00"/>
    <n v="188"/>
    <s v="chinook"/>
    <s v="smolt"/>
    <n v="86"/>
    <n v="19"/>
    <m/>
    <s v="N"/>
    <m/>
    <s v="U"/>
    <m/>
    <s v="P9625"/>
    <s v="P9625"/>
    <x v="0"/>
  </r>
  <r>
    <x v="0"/>
    <x v="4"/>
    <s v="07Jul23-PRS-6"/>
    <d v="2023-07-07T00:00:00"/>
    <n v="188"/>
    <s v="chinook"/>
    <s v="smolt"/>
    <n v="93"/>
    <n v="20"/>
    <m/>
    <s v="N"/>
    <m/>
    <s v="U"/>
    <m/>
    <s v="P9626"/>
    <s v="P9626"/>
    <x v="0"/>
  </r>
  <r>
    <x v="0"/>
    <x v="4"/>
    <s v="07Jul23-PRS-6"/>
    <d v="2023-07-07T00:00:00"/>
    <n v="188"/>
    <s v="chinook"/>
    <s v="smolt"/>
    <n v="94"/>
    <n v="22"/>
    <m/>
    <s v="N"/>
    <m/>
    <s v="U"/>
    <m/>
    <s v="P9627"/>
    <s v="P9627"/>
    <x v="0"/>
  </r>
  <r>
    <x v="0"/>
    <x v="4"/>
    <s v="07Jul23-PRS-6"/>
    <d v="2023-07-07T00:00:00"/>
    <n v="188"/>
    <s v="chinook"/>
    <s v="smolt"/>
    <n v="100"/>
    <n v="21"/>
    <m/>
    <s v="N"/>
    <m/>
    <s v="U"/>
    <m/>
    <s v="P9628"/>
    <s v="P9628"/>
    <x v="1"/>
  </r>
  <r>
    <x v="0"/>
    <x v="4"/>
    <s v="07Jul23-PRS-6"/>
    <d v="2023-07-07T00:00:00"/>
    <n v="188"/>
    <s v="chinook"/>
    <s v="smolt"/>
    <n v="96"/>
    <n v="21"/>
    <m/>
    <s v="N"/>
    <m/>
    <s v="U"/>
    <m/>
    <m/>
    <m/>
    <x v="0"/>
  </r>
  <r>
    <x v="0"/>
    <x v="4"/>
    <s v="07Jul23-PRS-7"/>
    <d v="2023-07-07T00:00:00"/>
    <n v="188"/>
    <s v="chinook"/>
    <s v="smolt"/>
    <n v="96"/>
    <n v="20"/>
    <m/>
    <s v="N"/>
    <m/>
    <s v="U"/>
    <m/>
    <m/>
    <m/>
    <x v="0"/>
  </r>
  <r>
    <x v="0"/>
    <x v="4"/>
    <s v="07Jul23-PRS-7"/>
    <d v="2023-07-07T00:00:00"/>
    <n v="188"/>
    <s v="chinook"/>
    <s v="smolt"/>
    <n v="91"/>
    <n v="19"/>
    <m/>
    <s v="N"/>
    <m/>
    <s v="U"/>
    <m/>
    <m/>
    <m/>
    <x v="0"/>
  </r>
  <r>
    <x v="0"/>
    <x v="4"/>
    <s v="07Jul23-PRS-7"/>
    <d v="2023-07-07T00:00:00"/>
    <n v="188"/>
    <s v="chinook"/>
    <s v="smolt"/>
    <n v="94"/>
    <n v="18"/>
    <m/>
    <s v="N"/>
    <m/>
    <s v="U"/>
    <m/>
    <m/>
    <m/>
    <x v="0"/>
  </r>
  <r>
    <x v="0"/>
    <x v="4"/>
    <s v="07Jul23-PRS-5"/>
    <d v="2023-07-07T00:00:00"/>
    <n v="188"/>
    <s v="chum"/>
    <s v="smolt"/>
    <n v="84"/>
    <n v="17"/>
    <m/>
    <s v="N"/>
    <m/>
    <s v="U"/>
    <m/>
    <m/>
    <m/>
    <x v="0"/>
  </r>
  <r>
    <x v="0"/>
    <x v="4"/>
    <s v="07Jul23-PRS-6"/>
    <d v="2023-07-07T00:00:00"/>
    <n v="188"/>
    <s v="chum"/>
    <s v="smolt"/>
    <n v="80"/>
    <n v="14"/>
    <m/>
    <s v="N"/>
    <m/>
    <s v="U"/>
    <m/>
    <m/>
    <m/>
    <x v="0"/>
  </r>
  <r>
    <x v="0"/>
    <x v="4"/>
    <s v="07Jul23-PRS-6"/>
    <d v="2023-07-07T00:00:00"/>
    <n v="188"/>
    <s v="chum"/>
    <s v="smolt"/>
    <n v="86"/>
    <n v="16"/>
    <m/>
    <s v="N"/>
    <m/>
    <s v="U"/>
    <m/>
    <m/>
    <m/>
    <x v="0"/>
  </r>
  <r>
    <x v="0"/>
    <x v="4"/>
    <s v="07Jul23-PRS-2"/>
    <d v="2023-07-07T00:00:00"/>
    <n v="188"/>
    <s v="herring"/>
    <m/>
    <n v="142"/>
    <n v="29"/>
    <m/>
    <m/>
    <m/>
    <m/>
    <m/>
    <m/>
    <m/>
    <x v="0"/>
  </r>
  <r>
    <x v="0"/>
    <x v="4"/>
    <s v="07Jul23-PRS-2"/>
    <d v="2023-07-07T00:00:00"/>
    <n v="188"/>
    <s v="herring"/>
    <m/>
    <n v="125"/>
    <n v="26"/>
    <m/>
    <m/>
    <m/>
    <m/>
    <m/>
    <m/>
    <m/>
    <x v="0"/>
  </r>
  <r>
    <x v="0"/>
    <x v="4"/>
    <s v="07Jul23-PRS-2"/>
    <d v="2023-07-07T00:00:00"/>
    <n v="188"/>
    <s v="herring"/>
    <m/>
    <n v="131"/>
    <n v="24"/>
    <m/>
    <m/>
    <m/>
    <m/>
    <m/>
    <m/>
    <m/>
    <x v="0"/>
  </r>
  <r>
    <x v="0"/>
    <x v="4"/>
    <s v="07Jul23-PRS-2"/>
    <d v="2023-07-07T00:00:00"/>
    <n v="188"/>
    <s v="herring"/>
    <m/>
    <n v="130"/>
    <n v="28"/>
    <m/>
    <m/>
    <m/>
    <m/>
    <m/>
    <m/>
    <m/>
    <x v="0"/>
  </r>
  <r>
    <x v="0"/>
    <x v="4"/>
    <s v="07Jul23-PRS-2"/>
    <d v="2023-07-07T00:00:00"/>
    <n v="188"/>
    <s v="herring"/>
    <m/>
    <n v="126"/>
    <n v="24"/>
    <m/>
    <m/>
    <m/>
    <m/>
    <m/>
    <m/>
    <m/>
    <x v="0"/>
  </r>
  <r>
    <x v="0"/>
    <x v="4"/>
    <s v="07Jul23-PRS-2"/>
    <d v="2023-07-07T00:00:00"/>
    <n v="188"/>
    <s v="herring"/>
    <m/>
    <n v="134"/>
    <n v="26"/>
    <m/>
    <m/>
    <m/>
    <m/>
    <m/>
    <m/>
    <m/>
    <x v="0"/>
  </r>
  <r>
    <x v="0"/>
    <x v="4"/>
    <s v="07Jul23-PRS-2"/>
    <d v="2023-07-07T00:00:00"/>
    <n v="188"/>
    <s v="herring"/>
    <m/>
    <n v="129"/>
    <n v="22"/>
    <m/>
    <m/>
    <m/>
    <m/>
    <m/>
    <m/>
    <m/>
    <x v="0"/>
  </r>
  <r>
    <x v="0"/>
    <x v="4"/>
    <s v="07Jul23-PRS-2"/>
    <d v="2023-07-07T00:00:00"/>
    <n v="188"/>
    <s v="herring"/>
    <m/>
    <n v="120"/>
    <n v="22"/>
    <m/>
    <m/>
    <m/>
    <m/>
    <m/>
    <m/>
    <m/>
    <x v="0"/>
  </r>
  <r>
    <x v="0"/>
    <x v="4"/>
    <s v="07Jul23-PRS-2"/>
    <d v="2023-07-07T00:00:00"/>
    <n v="188"/>
    <s v="herring"/>
    <m/>
    <n v="124"/>
    <n v="24"/>
    <m/>
    <m/>
    <m/>
    <m/>
    <m/>
    <m/>
    <m/>
    <x v="0"/>
  </r>
  <r>
    <x v="0"/>
    <x v="4"/>
    <s v="07Jul23-PRS-2"/>
    <d v="2023-07-07T00:00:00"/>
    <n v="188"/>
    <s v="herring"/>
    <m/>
    <n v="128"/>
    <n v="26"/>
    <m/>
    <m/>
    <m/>
    <m/>
    <m/>
    <m/>
    <m/>
    <x v="0"/>
  </r>
  <r>
    <x v="0"/>
    <x v="4"/>
    <s v="07Jul23-PRS-3"/>
    <d v="2023-07-07T00:00:00"/>
    <n v="188"/>
    <s v="herring"/>
    <m/>
    <n v="126"/>
    <n v="24"/>
    <m/>
    <m/>
    <m/>
    <m/>
    <m/>
    <m/>
    <m/>
    <x v="0"/>
  </r>
  <r>
    <x v="0"/>
    <x v="4"/>
    <s v="07Jul23-PRS-3"/>
    <d v="2023-07-07T00:00:00"/>
    <n v="188"/>
    <s v="herring"/>
    <m/>
    <n v="142"/>
    <n v="25"/>
    <m/>
    <m/>
    <m/>
    <m/>
    <m/>
    <m/>
    <m/>
    <x v="0"/>
  </r>
  <r>
    <x v="0"/>
    <x v="4"/>
    <s v="07Jul23-PRS-3"/>
    <d v="2023-07-07T00:00:00"/>
    <n v="188"/>
    <s v="herring"/>
    <m/>
    <n v="140"/>
    <n v="22"/>
    <m/>
    <m/>
    <m/>
    <m/>
    <m/>
    <m/>
    <m/>
    <x v="0"/>
  </r>
  <r>
    <x v="0"/>
    <x v="4"/>
    <s v="07Jul23-PRS-3"/>
    <d v="2023-07-07T00:00:00"/>
    <n v="188"/>
    <s v="herring"/>
    <m/>
    <n v="136"/>
    <n v="26"/>
    <m/>
    <m/>
    <m/>
    <m/>
    <m/>
    <m/>
    <m/>
    <x v="0"/>
  </r>
  <r>
    <x v="0"/>
    <x v="4"/>
    <s v="07Jul23-PRS-3"/>
    <d v="2023-07-07T00:00:00"/>
    <n v="188"/>
    <s v="herring"/>
    <m/>
    <n v="148"/>
    <n v="27"/>
    <m/>
    <m/>
    <m/>
    <m/>
    <m/>
    <m/>
    <m/>
    <x v="0"/>
  </r>
  <r>
    <x v="0"/>
    <x v="4"/>
    <s v="07Jul23-PRS-3"/>
    <d v="2023-07-07T00:00:00"/>
    <n v="188"/>
    <s v="herring"/>
    <m/>
    <n v="138"/>
    <n v="27"/>
    <m/>
    <m/>
    <m/>
    <m/>
    <m/>
    <m/>
    <m/>
    <x v="0"/>
  </r>
  <r>
    <x v="0"/>
    <x v="4"/>
    <s v="07Jul23-PRS-3"/>
    <d v="2023-07-07T00:00:00"/>
    <n v="188"/>
    <s v="herring"/>
    <m/>
    <n v="129"/>
    <n v="22"/>
    <m/>
    <m/>
    <m/>
    <m/>
    <m/>
    <m/>
    <m/>
    <x v="0"/>
  </r>
  <r>
    <x v="0"/>
    <x v="4"/>
    <s v="07Jul23-PRS-3"/>
    <d v="2023-07-07T00:00:00"/>
    <n v="188"/>
    <s v="herring"/>
    <m/>
    <n v="140"/>
    <n v="28"/>
    <m/>
    <m/>
    <m/>
    <m/>
    <m/>
    <m/>
    <m/>
    <x v="0"/>
  </r>
  <r>
    <x v="0"/>
    <x v="4"/>
    <s v="07Jul23-PRS-3"/>
    <d v="2023-07-07T00:00:00"/>
    <n v="188"/>
    <s v="herring"/>
    <m/>
    <n v="122"/>
    <n v="21"/>
    <m/>
    <m/>
    <m/>
    <m/>
    <m/>
    <m/>
    <m/>
    <x v="0"/>
  </r>
  <r>
    <x v="0"/>
    <x v="4"/>
    <s v="07Jul23-PRS-3"/>
    <d v="2023-07-07T00:00:00"/>
    <n v="188"/>
    <s v="herring"/>
    <m/>
    <n v="131"/>
    <n v="25"/>
    <m/>
    <m/>
    <m/>
    <m/>
    <m/>
    <m/>
    <m/>
    <x v="0"/>
  </r>
  <r>
    <x v="0"/>
    <x v="4"/>
    <s v="07Jul23-PRS-4"/>
    <d v="2023-07-07T00:00:00"/>
    <n v="188"/>
    <s v="herring"/>
    <m/>
    <n v="202"/>
    <n v="44"/>
    <m/>
    <m/>
    <m/>
    <m/>
    <m/>
    <m/>
    <m/>
    <x v="0"/>
  </r>
  <r>
    <x v="0"/>
    <x v="4"/>
    <s v="07Jul23-PRS-4"/>
    <d v="2023-07-07T00:00:00"/>
    <n v="188"/>
    <s v="herring"/>
    <m/>
    <n v="126"/>
    <n v="25"/>
    <m/>
    <m/>
    <m/>
    <m/>
    <m/>
    <m/>
    <m/>
    <x v="0"/>
  </r>
  <r>
    <x v="0"/>
    <x v="4"/>
    <s v="07Jul23-PRS-4"/>
    <d v="2023-07-07T00:00:00"/>
    <n v="188"/>
    <s v="herring"/>
    <m/>
    <n v="127"/>
    <n v="28"/>
    <m/>
    <m/>
    <m/>
    <m/>
    <m/>
    <m/>
    <m/>
    <x v="0"/>
  </r>
  <r>
    <x v="0"/>
    <x v="4"/>
    <s v="07Jul23-PRS-4"/>
    <d v="2023-07-07T00:00:00"/>
    <n v="188"/>
    <s v="herring"/>
    <m/>
    <n v="120"/>
    <n v="23"/>
    <m/>
    <m/>
    <m/>
    <m/>
    <m/>
    <m/>
    <m/>
    <x v="0"/>
  </r>
  <r>
    <x v="0"/>
    <x v="4"/>
    <s v="07Jul23-PRS-4"/>
    <d v="2023-07-07T00:00:00"/>
    <n v="188"/>
    <s v="herring"/>
    <m/>
    <n v="127"/>
    <n v="24"/>
    <m/>
    <m/>
    <m/>
    <m/>
    <m/>
    <m/>
    <m/>
    <x v="0"/>
  </r>
  <r>
    <x v="0"/>
    <x v="4"/>
    <s v="07Jul23-PRS-4"/>
    <d v="2023-07-07T00:00:00"/>
    <n v="188"/>
    <s v="herring"/>
    <m/>
    <n v="140"/>
    <n v="27"/>
    <m/>
    <m/>
    <m/>
    <m/>
    <m/>
    <m/>
    <m/>
    <x v="0"/>
  </r>
  <r>
    <x v="0"/>
    <x v="4"/>
    <s v="07Jul23-PRS-4"/>
    <d v="2023-07-07T00:00:00"/>
    <n v="188"/>
    <s v="herring"/>
    <m/>
    <n v="140"/>
    <n v="26"/>
    <m/>
    <m/>
    <m/>
    <m/>
    <m/>
    <m/>
    <m/>
    <x v="0"/>
  </r>
  <r>
    <x v="0"/>
    <x v="4"/>
    <s v="07Jul23-PRS-4"/>
    <d v="2023-07-07T00:00:00"/>
    <n v="188"/>
    <s v="herring"/>
    <m/>
    <n v="124"/>
    <n v="22"/>
    <m/>
    <m/>
    <m/>
    <m/>
    <m/>
    <m/>
    <m/>
    <x v="0"/>
  </r>
  <r>
    <x v="0"/>
    <x v="4"/>
    <s v="07Jul23-PRS-4"/>
    <d v="2023-07-07T00:00:00"/>
    <n v="188"/>
    <s v="herring"/>
    <m/>
    <n v="127"/>
    <n v="25"/>
    <m/>
    <m/>
    <m/>
    <m/>
    <m/>
    <m/>
    <m/>
    <x v="0"/>
  </r>
  <r>
    <x v="0"/>
    <x v="4"/>
    <s v="07Jul23-PRS-6"/>
    <d v="2023-07-07T00:00:00"/>
    <n v="188"/>
    <s v="herring"/>
    <m/>
    <n v="121"/>
    <n v="24"/>
    <m/>
    <m/>
    <m/>
    <m/>
    <m/>
    <m/>
    <m/>
    <x v="0"/>
  </r>
  <r>
    <x v="0"/>
    <x v="4"/>
    <s v="07Jul23-PRS-6"/>
    <d v="2023-07-07T00:00:00"/>
    <n v="188"/>
    <s v="herring"/>
    <m/>
    <n v="136"/>
    <n v="28"/>
    <m/>
    <m/>
    <m/>
    <m/>
    <m/>
    <m/>
    <m/>
    <x v="0"/>
  </r>
  <r>
    <x v="0"/>
    <x v="4"/>
    <s v="07Jul23-PRS-6"/>
    <d v="2023-07-07T00:00:00"/>
    <n v="188"/>
    <s v="herring"/>
    <m/>
    <n v="120"/>
    <n v="25"/>
    <m/>
    <m/>
    <m/>
    <m/>
    <m/>
    <m/>
    <m/>
    <x v="0"/>
  </r>
  <r>
    <x v="0"/>
    <x v="4"/>
    <s v="07Jul23-PRS-6"/>
    <d v="2023-07-07T00:00:00"/>
    <n v="188"/>
    <s v="herring"/>
    <m/>
    <n v="118"/>
    <n v="23"/>
    <m/>
    <m/>
    <m/>
    <m/>
    <m/>
    <m/>
    <m/>
    <x v="0"/>
  </r>
  <r>
    <x v="0"/>
    <x v="4"/>
    <s v="07Jul23-PRS-6"/>
    <d v="2023-07-07T00:00:00"/>
    <n v="188"/>
    <s v="herring"/>
    <m/>
    <n v="120"/>
    <n v="22"/>
    <m/>
    <m/>
    <m/>
    <m/>
    <m/>
    <m/>
    <m/>
    <x v="0"/>
  </r>
  <r>
    <x v="0"/>
    <x v="4"/>
    <s v="07Jul23-PRS-6"/>
    <d v="2023-07-07T00:00:00"/>
    <n v="188"/>
    <s v="herring"/>
    <m/>
    <n v="122"/>
    <n v="24"/>
    <m/>
    <m/>
    <m/>
    <m/>
    <m/>
    <m/>
    <m/>
    <x v="0"/>
  </r>
  <r>
    <x v="0"/>
    <x v="4"/>
    <s v="07Jul23-PRS-6"/>
    <d v="2023-07-07T00:00:00"/>
    <n v="188"/>
    <s v="herring"/>
    <m/>
    <n v="119"/>
    <n v="23"/>
    <m/>
    <m/>
    <m/>
    <m/>
    <m/>
    <m/>
    <m/>
    <x v="0"/>
  </r>
  <r>
    <x v="0"/>
    <x v="4"/>
    <s v="07Jul23-PRS-6"/>
    <d v="2023-07-07T00:00:00"/>
    <n v="188"/>
    <s v="herring"/>
    <m/>
    <n v="110"/>
    <n v="21"/>
    <m/>
    <m/>
    <m/>
    <m/>
    <m/>
    <m/>
    <m/>
    <x v="0"/>
  </r>
  <r>
    <x v="0"/>
    <x v="4"/>
    <s v="07Jul23-PRS-6"/>
    <d v="2023-07-07T00:00:00"/>
    <n v="188"/>
    <s v="herring"/>
    <m/>
    <n v="119"/>
    <n v="23"/>
    <m/>
    <m/>
    <m/>
    <m/>
    <m/>
    <m/>
    <m/>
    <x v="0"/>
  </r>
  <r>
    <x v="0"/>
    <x v="4"/>
    <s v="07Jul23-PRS-6"/>
    <d v="2023-07-07T00:00:00"/>
    <n v="188"/>
    <s v="herring"/>
    <m/>
    <n v="113"/>
    <n v="22"/>
    <m/>
    <m/>
    <m/>
    <m/>
    <m/>
    <m/>
    <m/>
    <x v="0"/>
  </r>
  <r>
    <x v="0"/>
    <x v="4"/>
    <s v="07Jul23-PRS-7"/>
    <d v="2023-07-07T00:00:00"/>
    <n v="188"/>
    <s v="herring"/>
    <m/>
    <n v="128"/>
    <n v="24"/>
    <m/>
    <m/>
    <m/>
    <m/>
    <m/>
    <m/>
    <m/>
    <x v="0"/>
  </r>
  <r>
    <x v="0"/>
    <x v="4"/>
    <s v="07Jul23-PRS-7"/>
    <d v="2023-07-07T00:00:00"/>
    <n v="188"/>
    <s v="herring"/>
    <m/>
    <n v="130"/>
    <n v="24"/>
    <m/>
    <m/>
    <m/>
    <m/>
    <m/>
    <m/>
    <m/>
    <x v="0"/>
  </r>
  <r>
    <x v="0"/>
    <x v="4"/>
    <s v="07Jul23-PRS-7"/>
    <d v="2023-07-07T00:00:00"/>
    <n v="188"/>
    <s v="herring"/>
    <m/>
    <n v="129"/>
    <n v="25"/>
    <m/>
    <m/>
    <m/>
    <m/>
    <m/>
    <m/>
    <m/>
    <x v="0"/>
  </r>
  <r>
    <x v="0"/>
    <x v="4"/>
    <s v="07Jul23-PRS-7"/>
    <d v="2023-07-07T00:00:00"/>
    <n v="188"/>
    <s v="herring"/>
    <m/>
    <n v="134"/>
    <n v="26"/>
    <m/>
    <m/>
    <m/>
    <m/>
    <m/>
    <m/>
    <m/>
    <x v="0"/>
  </r>
  <r>
    <x v="0"/>
    <x v="4"/>
    <s v="07Jul23-PRS-7"/>
    <d v="2023-07-07T00:00:00"/>
    <n v="188"/>
    <s v="herring"/>
    <m/>
    <n v="136"/>
    <n v="29"/>
    <m/>
    <m/>
    <m/>
    <m/>
    <m/>
    <m/>
    <m/>
    <x v="0"/>
  </r>
  <r>
    <x v="0"/>
    <x v="4"/>
    <s v="07Jul23-PRS-7"/>
    <d v="2023-07-07T00:00:00"/>
    <n v="188"/>
    <s v="herring"/>
    <m/>
    <n v="130"/>
    <n v="24"/>
    <m/>
    <m/>
    <m/>
    <m/>
    <m/>
    <m/>
    <m/>
    <x v="0"/>
  </r>
  <r>
    <x v="0"/>
    <x v="4"/>
    <s v="07Jul23-PRS-7"/>
    <d v="2023-07-07T00:00:00"/>
    <n v="188"/>
    <s v="herring"/>
    <m/>
    <n v="154"/>
    <n v="29"/>
    <m/>
    <m/>
    <m/>
    <m/>
    <m/>
    <m/>
    <m/>
    <x v="0"/>
  </r>
  <r>
    <x v="0"/>
    <x v="4"/>
    <s v="07Jul23-PRS-7"/>
    <d v="2023-07-07T00:00:00"/>
    <n v="188"/>
    <s v="herring"/>
    <m/>
    <n v="134"/>
    <n v="27"/>
    <m/>
    <m/>
    <m/>
    <m/>
    <m/>
    <m/>
    <m/>
    <x v="0"/>
  </r>
  <r>
    <x v="0"/>
    <x v="4"/>
    <s v="07Jul23-PRS-7"/>
    <d v="2023-07-07T00:00:00"/>
    <n v="188"/>
    <s v="herring"/>
    <m/>
    <n v="127"/>
    <n v="23"/>
    <m/>
    <m/>
    <m/>
    <m/>
    <m/>
    <m/>
    <m/>
    <x v="0"/>
  </r>
  <r>
    <x v="0"/>
    <x v="4"/>
    <s v="07Jul23-PRS-7"/>
    <d v="2023-07-07T00:00:00"/>
    <n v="188"/>
    <s v="herring"/>
    <m/>
    <n v="129"/>
    <n v="25"/>
    <m/>
    <m/>
    <m/>
    <m/>
    <m/>
    <m/>
    <m/>
    <x v="0"/>
  </r>
  <r>
    <x v="0"/>
    <x v="4"/>
    <s v="07Jul23-PRS-7"/>
    <d v="2023-07-07T00:00:00"/>
    <n v="188"/>
    <s v="herring"/>
    <m/>
    <n v="132"/>
    <n v="26"/>
    <m/>
    <m/>
    <m/>
    <m/>
    <m/>
    <m/>
    <m/>
    <x v="0"/>
  </r>
  <r>
    <x v="0"/>
    <x v="4"/>
    <s v="20Jul23-PRS-1"/>
    <d v="2023-07-20T00:00:00"/>
    <n v="201"/>
    <s v="chinook"/>
    <s v="smolt"/>
    <n v="90"/>
    <n v="20"/>
    <m/>
    <s v="N"/>
    <m/>
    <s v="Y"/>
    <m/>
    <s v="Q1166"/>
    <s v="Q1166"/>
    <x v="0"/>
  </r>
  <r>
    <x v="0"/>
    <x v="4"/>
    <s v="20Jul23-PRS-1"/>
    <d v="2023-07-20T00:00:00"/>
    <n v="201"/>
    <s v="chinook"/>
    <s v="smolt"/>
    <n v="90"/>
    <n v="20"/>
    <m/>
    <s v="N"/>
    <m/>
    <s v="N"/>
    <m/>
    <m/>
    <m/>
    <x v="0"/>
  </r>
  <r>
    <x v="0"/>
    <x v="4"/>
    <s v="20Jul23-PRS-1"/>
    <d v="2023-07-20T00:00:00"/>
    <n v="201"/>
    <s v="chinook"/>
    <s v="smolt"/>
    <n v="100"/>
    <n v="22"/>
    <m/>
    <s v="N"/>
    <m/>
    <s v="N"/>
    <m/>
    <m/>
    <m/>
    <x v="0"/>
  </r>
  <r>
    <x v="0"/>
    <x v="4"/>
    <s v="20Jul23-PRS-1"/>
    <d v="2023-07-20T00:00:00"/>
    <n v="201"/>
    <s v="chinook"/>
    <s v="smolt"/>
    <n v="98"/>
    <n v="21"/>
    <m/>
    <s v="N"/>
    <m/>
    <s v="N"/>
    <m/>
    <m/>
    <m/>
    <x v="0"/>
  </r>
  <r>
    <x v="0"/>
    <x v="4"/>
    <s v="20Jul23-PRS-1"/>
    <d v="2023-07-20T00:00:00"/>
    <n v="201"/>
    <s v="chinook"/>
    <s v="smolt"/>
    <n v="95"/>
    <n v="20"/>
    <m/>
    <s v="N"/>
    <m/>
    <s v="Y"/>
    <m/>
    <s v="Q1167"/>
    <s v="Q1167"/>
    <x v="0"/>
  </r>
  <r>
    <x v="0"/>
    <x v="4"/>
    <s v="20Jul23-PRS-1"/>
    <d v="2023-07-20T00:00:00"/>
    <n v="201"/>
    <s v="chinook"/>
    <s v="smolt"/>
    <n v="98"/>
    <n v="23"/>
    <m/>
    <s v="N"/>
    <m/>
    <s v="Y"/>
    <m/>
    <s v="Q1168"/>
    <s v="Q1168"/>
    <x v="0"/>
  </r>
  <r>
    <x v="0"/>
    <x v="4"/>
    <s v="20Jul23-PRS-1"/>
    <d v="2023-07-20T00:00:00"/>
    <n v="201"/>
    <s v="chinook"/>
    <s v="smolt"/>
    <n v="94"/>
    <n v="19"/>
    <m/>
    <s v="N"/>
    <m/>
    <s v="Y"/>
    <m/>
    <s v="Q1169"/>
    <s v="Q1169"/>
    <x v="0"/>
  </r>
  <r>
    <x v="0"/>
    <x v="4"/>
    <s v="20Jul23-PRS-1"/>
    <d v="2023-07-20T00:00:00"/>
    <n v="201"/>
    <s v="chinook"/>
    <s v="smolt"/>
    <n v="96"/>
    <n v="22"/>
    <m/>
    <s v="N"/>
    <m/>
    <s v="Y"/>
    <m/>
    <s v="Q1170"/>
    <s v="Q1170"/>
    <x v="0"/>
  </r>
  <r>
    <x v="0"/>
    <x v="4"/>
    <s v="20Jul23-PRS-1"/>
    <d v="2023-07-20T00:00:00"/>
    <n v="201"/>
    <s v="chinook"/>
    <s v="smolt"/>
    <n v="68"/>
    <n v="18"/>
    <m/>
    <s v="N"/>
    <m/>
    <s v="Y"/>
    <m/>
    <s v="Q1171"/>
    <s v="Q1171"/>
    <x v="0"/>
  </r>
  <r>
    <x v="0"/>
    <x v="4"/>
    <s v="20Jul23-PRS-4"/>
    <d v="2023-07-20T00:00:00"/>
    <n v="201"/>
    <s v="waiting to hear back from jeff/helen…"/>
    <m/>
    <n v="90"/>
    <n v="17"/>
    <m/>
    <m/>
    <m/>
    <m/>
    <m/>
    <m/>
    <m/>
    <x v="0"/>
  </r>
  <r>
    <x v="0"/>
    <x v="4"/>
    <s v="20Jul23-PRS-4"/>
    <d v="2023-07-20T00:00:00"/>
    <n v="201"/>
    <m/>
    <m/>
    <n v="100"/>
    <n v="20"/>
    <m/>
    <s v="waiting to hear back from jeff/helen…"/>
    <m/>
    <m/>
    <m/>
    <m/>
    <m/>
    <x v="0"/>
  </r>
  <r>
    <x v="0"/>
    <x v="4"/>
    <s v="20Jul23-PRS-4"/>
    <d v="2023-07-20T00:00:00"/>
    <n v="201"/>
    <m/>
    <m/>
    <n v="99"/>
    <n v="21"/>
    <m/>
    <m/>
    <m/>
    <m/>
    <m/>
    <m/>
    <m/>
    <x v="0"/>
  </r>
  <r>
    <x v="0"/>
    <x v="4"/>
    <s v="20Jul23-PRS-4"/>
    <d v="2023-07-20T00:00:00"/>
    <n v="201"/>
    <m/>
    <m/>
    <n v="100"/>
    <n v="20"/>
    <m/>
    <m/>
    <m/>
    <m/>
    <m/>
    <m/>
    <m/>
    <x v="0"/>
  </r>
  <r>
    <x v="0"/>
    <x v="4"/>
    <s v="20Jul23-PRS-4"/>
    <d v="2023-07-20T00:00:00"/>
    <n v="201"/>
    <m/>
    <m/>
    <n v="100"/>
    <n v="20"/>
    <m/>
    <m/>
    <m/>
    <m/>
    <m/>
    <m/>
    <m/>
    <x v="0"/>
  </r>
  <r>
    <x v="0"/>
    <x v="4"/>
    <s v="20Jul23-PRS-4"/>
    <d v="2023-07-20T00:00:00"/>
    <n v="201"/>
    <s v="waiting to hear back from jeff/helen…"/>
    <m/>
    <n v="107"/>
    <n v="20"/>
    <m/>
    <m/>
    <m/>
    <m/>
    <m/>
    <m/>
    <m/>
    <x v="0"/>
  </r>
  <r>
    <x v="0"/>
    <x v="4"/>
    <s v="20Jul23-PRS-4"/>
    <d v="2023-07-20T00:00:00"/>
    <n v="201"/>
    <m/>
    <m/>
    <n v="99"/>
    <n v="19"/>
    <m/>
    <m/>
    <m/>
    <m/>
    <m/>
    <m/>
    <m/>
    <x v="0"/>
  </r>
  <r>
    <x v="0"/>
    <x v="4"/>
    <s v="20Jul23-PRS-4"/>
    <d v="2023-07-20T00:00:00"/>
    <n v="201"/>
    <m/>
    <m/>
    <n v="100"/>
    <n v="21"/>
    <m/>
    <m/>
    <m/>
    <m/>
    <m/>
    <m/>
    <m/>
    <x v="0"/>
  </r>
  <r>
    <x v="0"/>
    <x v="4"/>
    <s v="20Jul23-PRS-4"/>
    <d v="2023-07-20T00:00:00"/>
    <n v="201"/>
    <m/>
    <m/>
    <n v="91"/>
    <n v="19"/>
    <m/>
    <m/>
    <m/>
    <m/>
    <m/>
    <m/>
    <m/>
    <x v="0"/>
  </r>
  <r>
    <x v="0"/>
    <x v="4"/>
    <s v="20Jul23-PRS-4"/>
    <d v="2023-07-20T00:00:00"/>
    <n v="201"/>
    <m/>
    <m/>
    <n v="101"/>
    <n v="21"/>
    <m/>
    <s v="waiting to hear back from jeff/helen…"/>
    <m/>
    <m/>
    <m/>
    <m/>
    <m/>
    <x v="0"/>
  </r>
  <r>
    <x v="0"/>
    <x v="4"/>
    <s v="20Jul23-PRS-4"/>
    <d v="2023-07-20T00:00:00"/>
    <n v="201"/>
    <m/>
    <m/>
    <n v="103"/>
    <n v="21"/>
    <m/>
    <m/>
    <m/>
    <m/>
    <m/>
    <m/>
    <m/>
    <x v="0"/>
  </r>
  <r>
    <x v="0"/>
    <x v="4"/>
    <s v="20Jul23-PRS-5"/>
    <d v="2023-07-20T00:00:00"/>
    <n v="201"/>
    <m/>
    <m/>
    <n v="91"/>
    <n v="22"/>
    <m/>
    <s v="N"/>
    <m/>
    <m/>
    <m/>
    <m/>
    <m/>
    <x v="0"/>
  </r>
  <r>
    <x v="0"/>
    <x v="4"/>
    <s v="20Jul23-PRS-5"/>
    <d v="2023-07-20T00:00:00"/>
    <n v="201"/>
    <m/>
    <m/>
    <n v="95"/>
    <n v="19"/>
    <m/>
    <s v="N"/>
    <m/>
    <m/>
    <m/>
    <m/>
    <m/>
    <x v="0"/>
  </r>
  <r>
    <x v="0"/>
    <x v="4"/>
    <s v="20Jul23-PRS-5"/>
    <d v="2023-07-20T00:00:00"/>
    <n v="201"/>
    <m/>
    <m/>
    <n v="99"/>
    <n v="20"/>
    <m/>
    <s v="N"/>
    <m/>
    <m/>
    <m/>
    <m/>
    <m/>
    <x v="0"/>
  </r>
  <r>
    <x v="0"/>
    <x v="4"/>
    <s v="20Jul23-PRS-5"/>
    <d v="2023-07-20T00:00:00"/>
    <n v="201"/>
    <s v="waiting to hear back from jeff/helen…"/>
    <m/>
    <n v="113"/>
    <n v="21"/>
    <m/>
    <s v="N"/>
    <m/>
    <m/>
    <m/>
    <m/>
    <m/>
    <x v="0"/>
  </r>
  <r>
    <x v="0"/>
    <x v="4"/>
    <s v="20Jul23-PRS-5"/>
    <d v="2023-07-20T00:00:00"/>
    <n v="201"/>
    <m/>
    <m/>
    <n v="95"/>
    <n v="19"/>
    <m/>
    <s v="N"/>
    <m/>
    <m/>
    <m/>
    <m/>
    <m/>
    <x v="0"/>
  </r>
  <r>
    <x v="0"/>
    <x v="4"/>
    <s v="20Jul23-PRS-5"/>
    <d v="2023-07-20T00:00:00"/>
    <n v="201"/>
    <m/>
    <m/>
    <n v="100"/>
    <n v="19"/>
    <m/>
    <s v="N"/>
    <m/>
    <s v="waiting to hear back from jeff/helen…"/>
    <m/>
    <m/>
    <m/>
    <x v="0"/>
  </r>
  <r>
    <x v="0"/>
    <x v="4"/>
    <s v="20Jul23-PRS-5"/>
    <d v="2023-07-20T00:00:00"/>
    <n v="201"/>
    <m/>
    <m/>
    <n v="102"/>
    <n v="20"/>
    <m/>
    <s v="N"/>
    <m/>
    <m/>
    <m/>
    <m/>
    <m/>
    <x v="0"/>
  </r>
  <r>
    <x v="0"/>
    <x v="4"/>
    <s v="20Jul23-PRS-5"/>
    <d v="2023-07-20T00:00:00"/>
    <n v="201"/>
    <m/>
    <m/>
    <n v="115"/>
    <n v="25"/>
    <m/>
    <s v="N"/>
    <m/>
    <m/>
    <m/>
    <m/>
    <m/>
    <x v="0"/>
  </r>
  <r>
    <x v="0"/>
    <x v="4"/>
    <s v="20Jul23-PRS-1"/>
    <d v="2023-07-20T00:00:00"/>
    <n v="201"/>
    <s v="coho"/>
    <s v="smolt"/>
    <n v="109"/>
    <n v="20"/>
    <m/>
    <s v="N"/>
    <m/>
    <s v="N"/>
    <m/>
    <m/>
    <m/>
    <x v="0"/>
  </r>
  <r>
    <x v="0"/>
    <x v="4"/>
    <s v="20Jul23-PRS-1"/>
    <d v="2023-07-20T00:00:00"/>
    <n v="201"/>
    <s v="coho"/>
    <s v="smolt"/>
    <n v="90"/>
    <n v="20"/>
    <m/>
    <s v="N"/>
    <m/>
    <s v="N"/>
    <m/>
    <m/>
    <m/>
    <x v="0"/>
  </r>
  <r>
    <x v="0"/>
    <x v="4"/>
    <s v="20Jul23-PRS-1"/>
    <d v="2023-07-20T00:00:00"/>
    <n v="201"/>
    <s v="coho"/>
    <s v="smolt"/>
    <n v="92"/>
    <n v="20"/>
    <m/>
    <s v="N"/>
    <m/>
    <s v="N"/>
    <m/>
    <m/>
    <m/>
    <x v="0"/>
  </r>
  <r>
    <x v="0"/>
    <x v="4"/>
    <s v="20Jul23-PRS-2"/>
    <d v="2023-07-20T00:00:00"/>
    <n v="201"/>
    <s v="herring"/>
    <m/>
    <n v="123"/>
    <n v="24"/>
    <m/>
    <m/>
    <m/>
    <m/>
    <m/>
    <m/>
    <m/>
    <x v="0"/>
  </r>
  <r>
    <x v="0"/>
    <x v="4"/>
    <s v="20Jul23-PRS-2"/>
    <d v="2023-07-20T00:00:00"/>
    <n v="201"/>
    <s v="herring"/>
    <m/>
    <n v="120"/>
    <n v="22"/>
    <m/>
    <m/>
    <m/>
    <m/>
    <m/>
    <m/>
    <m/>
    <x v="0"/>
  </r>
  <r>
    <x v="0"/>
    <x v="4"/>
    <s v="20Jul23-PRS-2"/>
    <d v="2023-07-20T00:00:00"/>
    <n v="201"/>
    <s v="herring"/>
    <m/>
    <n v="112"/>
    <n v="21"/>
    <m/>
    <m/>
    <m/>
    <m/>
    <m/>
    <m/>
    <m/>
    <x v="0"/>
  </r>
  <r>
    <x v="0"/>
    <x v="4"/>
    <s v="20Jul23-PRS-2"/>
    <d v="2023-07-20T00:00:00"/>
    <n v="201"/>
    <s v="herring"/>
    <m/>
    <n v="86"/>
    <n v="19"/>
    <m/>
    <m/>
    <m/>
    <m/>
    <m/>
    <m/>
    <m/>
    <x v="0"/>
  </r>
  <r>
    <x v="0"/>
    <x v="4"/>
    <s v="20Jul23-PRS-2"/>
    <d v="2023-07-20T00:00:00"/>
    <n v="201"/>
    <s v="herring"/>
    <m/>
    <n v="80"/>
    <n v="17"/>
    <m/>
    <m/>
    <m/>
    <m/>
    <m/>
    <m/>
    <m/>
    <x v="0"/>
  </r>
  <r>
    <x v="0"/>
    <x v="4"/>
    <s v="20Jul23-PRS-2"/>
    <d v="2023-07-20T00:00:00"/>
    <n v="201"/>
    <s v="herring"/>
    <m/>
    <n v="122"/>
    <n v="24"/>
    <m/>
    <m/>
    <m/>
    <m/>
    <m/>
    <m/>
    <m/>
    <x v="0"/>
  </r>
  <r>
    <x v="0"/>
    <x v="4"/>
    <s v="20Jul23-PRS-2"/>
    <d v="2023-07-20T00:00:00"/>
    <n v="201"/>
    <s v="herring"/>
    <m/>
    <n v="136"/>
    <n v="26"/>
    <m/>
    <m/>
    <m/>
    <m/>
    <m/>
    <m/>
    <m/>
    <x v="0"/>
  </r>
  <r>
    <x v="0"/>
    <x v="4"/>
    <s v="20Jul23-PRS-2"/>
    <d v="2023-07-20T00:00:00"/>
    <n v="201"/>
    <s v="herring"/>
    <m/>
    <n v="132"/>
    <n v="24"/>
    <m/>
    <m/>
    <m/>
    <m/>
    <m/>
    <m/>
    <m/>
    <x v="0"/>
  </r>
  <r>
    <x v="0"/>
    <x v="4"/>
    <s v="20Jul23-PRS-2"/>
    <d v="2023-07-20T00:00:00"/>
    <n v="201"/>
    <s v="herring"/>
    <m/>
    <n v="130"/>
    <n v="25"/>
    <m/>
    <m/>
    <m/>
    <m/>
    <m/>
    <m/>
    <m/>
    <x v="0"/>
  </r>
  <r>
    <x v="0"/>
    <x v="4"/>
    <s v="20Jul23-PRS-3"/>
    <d v="2023-07-20T00:00:00"/>
    <n v="201"/>
    <s v="herring"/>
    <m/>
    <n v="74"/>
    <n v="14"/>
    <m/>
    <m/>
    <m/>
    <m/>
    <m/>
    <m/>
    <m/>
    <x v="0"/>
  </r>
  <r>
    <x v="0"/>
    <x v="4"/>
    <s v="20Jul23-PRS-3"/>
    <d v="2023-07-20T00:00:00"/>
    <n v="201"/>
    <s v="herring"/>
    <m/>
    <n v="88"/>
    <n v="16"/>
    <m/>
    <m/>
    <m/>
    <m/>
    <m/>
    <m/>
    <m/>
    <x v="0"/>
  </r>
  <r>
    <x v="0"/>
    <x v="4"/>
    <s v="20Jul23-PRS-3"/>
    <d v="2023-07-20T00:00:00"/>
    <n v="201"/>
    <s v="herring"/>
    <m/>
    <n v="84"/>
    <n v="16"/>
    <m/>
    <m/>
    <m/>
    <m/>
    <m/>
    <m/>
    <m/>
    <x v="0"/>
  </r>
  <r>
    <x v="0"/>
    <x v="4"/>
    <s v="20Jul23-PRS-3"/>
    <d v="2023-07-20T00:00:00"/>
    <n v="201"/>
    <s v="herring"/>
    <m/>
    <n v="79"/>
    <n v="13"/>
    <m/>
    <m/>
    <m/>
    <m/>
    <m/>
    <m/>
    <m/>
    <x v="0"/>
  </r>
  <r>
    <x v="0"/>
    <x v="4"/>
    <s v="20Jul23-PRS-3"/>
    <d v="2023-07-20T00:00:00"/>
    <n v="201"/>
    <s v="herring"/>
    <m/>
    <n v="100"/>
    <n v="16"/>
    <m/>
    <m/>
    <m/>
    <m/>
    <m/>
    <m/>
    <m/>
    <x v="0"/>
  </r>
  <r>
    <x v="0"/>
    <x v="4"/>
    <s v="20Jul23-PRS-3"/>
    <d v="2023-07-20T00:00:00"/>
    <n v="201"/>
    <s v="herring"/>
    <m/>
    <n v="115"/>
    <n v="29"/>
    <m/>
    <m/>
    <m/>
    <m/>
    <m/>
    <m/>
    <m/>
    <x v="0"/>
  </r>
  <r>
    <x v="0"/>
    <x v="4"/>
    <s v="20Jul23-PRS-3"/>
    <d v="2023-07-20T00:00:00"/>
    <n v="201"/>
    <s v="herring"/>
    <m/>
    <n v="95"/>
    <n v="19"/>
    <m/>
    <m/>
    <m/>
    <m/>
    <m/>
    <m/>
    <m/>
    <x v="0"/>
  </r>
  <r>
    <x v="0"/>
    <x v="4"/>
    <s v="20Jul23-PRS-3"/>
    <d v="2023-07-20T00:00:00"/>
    <n v="201"/>
    <s v="herring"/>
    <m/>
    <n v="138"/>
    <n v="23"/>
    <m/>
    <m/>
    <m/>
    <m/>
    <m/>
    <m/>
    <m/>
    <x v="0"/>
  </r>
  <r>
    <x v="0"/>
    <x v="4"/>
    <s v="20Jul23-PRS-3"/>
    <d v="2023-07-20T00:00:00"/>
    <n v="201"/>
    <s v="herring"/>
    <m/>
    <n v="135"/>
    <n v="24"/>
    <m/>
    <m/>
    <m/>
    <m/>
    <m/>
    <m/>
    <m/>
    <x v="0"/>
  </r>
  <r>
    <x v="0"/>
    <x v="4"/>
    <s v="20Jul23-PRS-4"/>
    <d v="2023-07-20T00:00:00"/>
    <n v="201"/>
    <s v="surf smelt"/>
    <m/>
    <n v="143"/>
    <n v="29"/>
    <m/>
    <m/>
    <m/>
    <m/>
    <m/>
    <m/>
    <m/>
    <x v="0"/>
  </r>
  <r>
    <x v="0"/>
    <x v="4"/>
    <s v="20Jul23-PRS-5"/>
    <d v="2023-07-20T00:00:00"/>
    <n v="201"/>
    <s v="herring"/>
    <m/>
    <n v="125"/>
    <n v="23"/>
    <m/>
    <m/>
    <m/>
    <m/>
    <m/>
    <m/>
    <m/>
    <x v="0"/>
  </r>
  <r>
    <x v="0"/>
    <x v="4"/>
    <s v="20Jul23-PRS-5"/>
    <d v="2023-07-20T00:00:00"/>
    <n v="201"/>
    <s v="herring"/>
    <m/>
    <n v="146"/>
    <n v="30"/>
    <m/>
    <m/>
    <m/>
    <m/>
    <m/>
    <m/>
    <m/>
    <x v="0"/>
  </r>
  <r>
    <x v="0"/>
    <x v="4"/>
    <s v="20Jul23-PRS-5"/>
    <d v="2023-07-20T00:00:00"/>
    <n v="201"/>
    <s v="herring"/>
    <m/>
    <n v="145"/>
    <n v="32"/>
    <m/>
    <m/>
    <m/>
    <m/>
    <m/>
    <m/>
    <m/>
    <x v="0"/>
  </r>
  <r>
    <x v="0"/>
    <x v="4"/>
    <s v="20Jul23-PRS-5"/>
    <d v="2023-07-20T00:00:00"/>
    <n v="201"/>
    <s v="herring"/>
    <m/>
    <n v="142"/>
    <n v="29"/>
    <m/>
    <m/>
    <m/>
    <m/>
    <m/>
    <m/>
    <m/>
    <x v="0"/>
  </r>
  <r>
    <x v="0"/>
    <x v="4"/>
    <s v="20Jul23-PRS-5"/>
    <d v="2023-07-20T00:00:00"/>
    <n v="201"/>
    <s v="herring"/>
    <m/>
    <n v="129"/>
    <n v="26"/>
    <m/>
    <m/>
    <m/>
    <m/>
    <m/>
    <m/>
    <m/>
    <x v="0"/>
  </r>
  <r>
    <x v="0"/>
    <x v="4"/>
    <s v="20Jul23-PRS-5"/>
    <d v="2023-07-20T00:00:00"/>
    <n v="201"/>
    <s v="herring"/>
    <m/>
    <n v="130"/>
    <n v="28"/>
    <m/>
    <m/>
    <m/>
    <m/>
    <m/>
    <m/>
    <m/>
    <x v="0"/>
  </r>
  <r>
    <x v="0"/>
    <x v="4"/>
    <s v="20Jul23-PRS-5"/>
    <d v="2023-07-20T00:00:00"/>
    <n v="201"/>
    <s v="herring"/>
    <m/>
    <n v="129"/>
    <n v="25"/>
    <m/>
    <m/>
    <m/>
    <m/>
    <m/>
    <m/>
    <m/>
    <x v="0"/>
  </r>
  <r>
    <x v="0"/>
    <x v="4"/>
    <s v="20Jul23-PRS-5"/>
    <d v="2023-07-20T00:00:00"/>
    <n v="201"/>
    <s v="herring"/>
    <m/>
    <n v="110"/>
    <n v="21"/>
    <m/>
    <m/>
    <m/>
    <m/>
    <m/>
    <m/>
    <m/>
    <x v="0"/>
  </r>
  <r>
    <x v="0"/>
    <x v="4"/>
    <s v="20Jul23-PRS-5"/>
    <d v="2023-07-20T00:00:00"/>
    <n v="201"/>
    <s v="herring"/>
    <m/>
    <n v="130"/>
    <n v="25"/>
    <m/>
    <m/>
    <m/>
    <m/>
    <m/>
    <m/>
    <m/>
    <x v="0"/>
  </r>
  <r>
    <x v="0"/>
    <x v="4"/>
    <s v="20Jul23-PRS-5"/>
    <d v="2023-07-20T00:00:00"/>
    <n v="201"/>
    <s v="herring"/>
    <m/>
    <n v="133"/>
    <n v="24"/>
    <m/>
    <m/>
    <m/>
    <m/>
    <m/>
    <m/>
    <m/>
    <x v="0"/>
  </r>
  <r>
    <x v="0"/>
    <x v="4"/>
    <s v="09Aug23-PRS-1"/>
    <d v="2023-08-09T00:00:00"/>
    <n v="221"/>
    <s v="herring"/>
    <m/>
    <n v="69"/>
    <n v="13"/>
    <m/>
    <m/>
    <m/>
    <m/>
    <m/>
    <m/>
    <m/>
    <x v="0"/>
  </r>
  <r>
    <x v="0"/>
    <x v="4"/>
    <s v="09Aug23-PRS-1"/>
    <d v="2023-08-09T00:00:00"/>
    <n v="221"/>
    <s v="herring"/>
    <m/>
    <n v="78"/>
    <n v="13"/>
    <m/>
    <m/>
    <m/>
    <m/>
    <m/>
    <m/>
    <m/>
    <x v="0"/>
  </r>
  <r>
    <x v="0"/>
    <x v="4"/>
    <s v="09Aug23-PRS-1"/>
    <d v="2023-08-09T00:00:00"/>
    <n v="221"/>
    <s v="herring"/>
    <m/>
    <n v="99"/>
    <n v="18"/>
    <m/>
    <m/>
    <m/>
    <m/>
    <m/>
    <m/>
    <m/>
    <x v="0"/>
  </r>
  <r>
    <x v="0"/>
    <x v="4"/>
    <s v="09Aug23-PRS-1"/>
    <d v="2023-08-09T00:00:00"/>
    <n v="221"/>
    <s v="herring"/>
    <m/>
    <n v="75"/>
    <n v="12"/>
    <m/>
    <m/>
    <m/>
    <m/>
    <m/>
    <m/>
    <m/>
    <x v="0"/>
  </r>
  <r>
    <x v="0"/>
    <x v="4"/>
    <s v="09Aug23-PRS-1"/>
    <d v="2023-08-09T00:00:00"/>
    <n v="221"/>
    <s v="herring"/>
    <m/>
    <n v="88"/>
    <n v="23"/>
    <m/>
    <m/>
    <m/>
    <m/>
    <m/>
    <m/>
    <m/>
    <x v="0"/>
  </r>
  <r>
    <x v="0"/>
    <x v="4"/>
    <s v="09Aug23-PRS-1"/>
    <d v="2023-08-09T00:00:00"/>
    <n v="221"/>
    <s v="herring"/>
    <m/>
    <n v="72"/>
    <n v="22"/>
    <m/>
    <m/>
    <m/>
    <m/>
    <m/>
    <m/>
    <m/>
    <x v="0"/>
  </r>
  <r>
    <x v="0"/>
    <x v="4"/>
    <s v="09Aug23-PRS-1"/>
    <d v="2023-08-09T00:00:00"/>
    <n v="221"/>
    <s v="herring"/>
    <m/>
    <n v="72"/>
    <n v="13"/>
    <m/>
    <m/>
    <m/>
    <m/>
    <m/>
    <m/>
    <m/>
    <x v="0"/>
  </r>
  <r>
    <x v="0"/>
    <x v="4"/>
    <s v="09Aug23-PRS-1"/>
    <d v="2023-08-09T00:00:00"/>
    <n v="221"/>
    <s v="herring"/>
    <m/>
    <n v="72"/>
    <n v="13"/>
    <m/>
    <m/>
    <m/>
    <m/>
    <m/>
    <m/>
    <m/>
    <x v="0"/>
  </r>
  <r>
    <x v="0"/>
    <x v="4"/>
    <s v="09Aug23-PRS-1"/>
    <d v="2023-08-09T00:00:00"/>
    <n v="221"/>
    <s v="herring"/>
    <m/>
    <n v="104"/>
    <n v="20"/>
    <m/>
    <m/>
    <m/>
    <m/>
    <m/>
    <m/>
    <m/>
    <x v="0"/>
  </r>
  <r>
    <x v="0"/>
    <x v="4"/>
    <s v="09Aug23-PRS-1"/>
    <d v="2023-08-09T00:00:00"/>
    <n v="221"/>
    <s v="herring"/>
    <m/>
    <n v="78"/>
    <n v="13"/>
    <m/>
    <m/>
    <m/>
    <m/>
    <m/>
    <m/>
    <m/>
    <x v="0"/>
  </r>
  <r>
    <x v="0"/>
    <x v="4"/>
    <s v="09Aug23-PRS-1"/>
    <d v="2023-08-09T00:00:00"/>
    <n v="221"/>
    <s v="chinook"/>
    <m/>
    <n v="131"/>
    <n v="30"/>
    <m/>
    <s v="N"/>
    <m/>
    <s v="N"/>
    <m/>
    <s v="Q1172"/>
    <s v="Q1172"/>
    <x v="0"/>
  </r>
  <r>
    <x v="0"/>
    <x v="4"/>
    <s v="09Aug23-PRS-1"/>
    <d v="2023-08-09T00:00:00"/>
    <n v="221"/>
    <s v="chinook"/>
    <m/>
    <n v="111"/>
    <n v="22"/>
    <m/>
    <s v="N"/>
    <m/>
    <s v="N"/>
    <m/>
    <s v="Q1173"/>
    <s v="Q1173"/>
    <x v="0"/>
  </r>
  <r>
    <x v="0"/>
    <x v="4"/>
    <s v="09Aug23-PRS-1"/>
    <d v="2023-08-09T00:00:00"/>
    <n v="221"/>
    <s v="chinook"/>
    <m/>
    <n v="137"/>
    <n v="29"/>
    <m/>
    <s v="N"/>
    <m/>
    <s v="N"/>
    <m/>
    <s v="Q1174"/>
    <s v="Q1174"/>
    <x v="0"/>
  </r>
  <r>
    <x v="0"/>
    <x v="4"/>
    <s v="09Aug23-PRS-1"/>
    <d v="2023-08-09T00:00:00"/>
    <n v="221"/>
    <s v="chinook"/>
    <m/>
    <n v="178"/>
    <n v="38"/>
    <m/>
    <s v="N"/>
    <m/>
    <s v="N"/>
    <m/>
    <s v="Q1175"/>
    <s v="Q1175"/>
    <x v="0"/>
  </r>
  <r>
    <x v="0"/>
    <x v="4"/>
    <s v="09Aug23-PRS-1"/>
    <d v="2023-08-09T00:00:00"/>
    <n v="221"/>
    <s v="chinook"/>
    <m/>
    <n v="105"/>
    <n v="21"/>
    <m/>
    <s v="N"/>
    <m/>
    <s v="N"/>
    <m/>
    <s v="Q1176"/>
    <s v="Q1176"/>
    <x v="0"/>
  </r>
  <r>
    <x v="0"/>
    <x v="4"/>
    <s v="09Aug23-PRS-1"/>
    <d v="2023-08-09T00:00:00"/>
    <n v="221"/>
    <s v="chinook"/>
    <m/>
    <n v="95"/>
    <n v="21"/>
    <m/>
    <s v="N"/>
    <m/>
    <s v="N"/>
    <m/>
    <s v="Q1177"/>
    <s v="Q1177"/>
    <x v="0"/>
  </r>
  <r>
    <x v="0"/>
    <x v="4"/>
    <s v="09Aug23-PRS-2"/>
    <d v="2023-08-09T00:00:00"/>
    <n v="221"/>
    <s v="chinook"/>
    <m/>
    <n v="126"/>
    <n v="25"/>
    <m/>
    <s v="Y"/>
    <m/>
    <s v="Y"/>
    <m/>
    <s v="Q1178"/>
    <s v="Q1178"/>
    <x v="0"/>
  </r>
  <r>
    <x v="0"/>
    <x v="4"/>
    <s v="09Aug23-PRS-2"/>
    <d v="2023-08-09T00:00:00"/>
    <n v="221"/>
    <s v="chinook"/>
    <m/>
    <n v="107"/>
    <n v="21"/>
    <m/>
    <s v="N"/>
    <m/>
    <s v="N"/>
    <m/>
    <s v="Q1179"/>
    <s v="Q1179"/>
    <x v="0"/>
  </r>
  <r>
    <x v="0"/>
    <x v="4"/>
    <s v="09Aug23-PRS-2"/>
    <d v="2023-08-09T00:00:00"/>
    <n v="221"/>
    <s v="chinook"/>
    <m/>
    <n v="105"/>
    <n v="20"/>
    <m/>
    <s v="N"/>
    <m/>
    <s v="N"/>
    <m/>
    <s v="Q1180"/>
    <s v="Q1180"/>
    <x v="0"/>
  </r>
  <r>
    <x v="0"/>
    <x v="4"/>
    <s v="09Aug23-PRS-2"/>
    <d v="2023-08-09T00:00:00"/>
    <n v="221"/>
    <s v="chinook"/>
    <m/>
    <n v="112"/>
    <n v="23"/>
    <m/>
    <s v="N"/>
    <m/>
    <s v="N"/>
    <m/>
    <s v="Q1181"/>
    <s v="Q1181"/>
    <x v="0"/>
  </r>
  <r>
    <x v="0"/>
    <x v="4"/>
    <s v="09Aug23-PRS-4"/>
    <d v="2023-08-09T00:00:00"/>
    <n v="221"/>
    <s v="chinook"/>
    <m/>
    <n v="101"/>
    <n v="20"/>
    <m/>
    <s v="N"/>
    <m/>
    <s v="N"/>
    <m/>
    <s v="Q1182"/>
    <s v="Q1182"/>
    <x v="0"/>
  </r>
  <r>
    <x v="0"/>
    <x v="4"/>
    <s v="09Aug23-PRS-4"/>
    <d v="2023-08-09T00:00:00"/>
    <n v="221"/>
    <s v="chinook"/>
    <m/>
    <n v="101"/>
    <n v="20"/>
    <m/>
    <s v="N"/>
    <m/>
    <s v="N"/>
    <m/>
    <s v="Q1183"/>
    <s v="Q1183"/>
    <x v="0"/>
  </r>
  <r>
    <x v="0"/>
    <x v="4"/>
    <s v="09Aug23-PRS-4"/>
    <d v="2023-08-09T00:00:00"/>
    <n v="221"/>
    <s v="chinook"/>
    <m/>
    <n v="102"/>
    <n v="20"/>
    <m/>
    <s v="N"/>
    <m/>
    <s v="N"/>
    <m/>
    <s v="Q1184"/>
    <s v="Q1184"/>
    <x v="0"/>
  </r>
  <r>
    <x v="0"/>
    <x v="4"/>
    <s v="09Aug23-PRS-4"/>
    <d v="2023-08-09T00:00:00"/>
    <n v="221"/>
    <s v="chinook"/>
    <m/>
    <n v="242"/>
    <n v="53"/>
    <m/>
    <s v="Y"/>
    <m/>
    <s v="Y"/>
    <m/>
    <s v="Q1185"/>
    <s v="Q1185"/>
    <x v="0"/>
  </r>
  <r>
    <x v="0"/>
    <x v="4"/>
    <s v="09Aug23-PRS-4"/>
    <d v="2023-08-09T00:00:00"/>
    <n v="221"/>
    <s v="herring"/>
    <m/>
    <n v="101"/>
    <n v="29"/>
    <m/>
    <m/>
    <m/>
    <m/>
    <m/>
    <m/>
    <m/>
    <x v="0"/>
  </r>
  <r>
    <x v="0"/>
    <x v="4"/>
    <s v="09Aug23-PRS-4"/>
    <d v="2023-08-09T00:00:00"/>
    <n v="221"/>
    <s v="herring"/>
    <m/>
    <n v="103"/>
    <n v="21"/>
    <m/>
    <m/>
    <m/>
    <m/>
    <m/>
    <m/>
    <m/>
    <x v="0"/>
  </r>
  <r>
    <x v="0"/>
    <x v="4"/>
    <s v="09Aug23-PRS-5"/>
    <d v="2023-08-09T00:00:00"/>
    <n v="221"/>
    <s v="herring"/>
    <m/>
    <n v="86"/>
    <n v="13"/>
    <m/>
    <m/>
    <m/>
    <m/>
    <m/>
    <m/>
    <m/>
    <x v="0"/>
  </r>
  <r>
    <x v="0"/>
    <x v="4"/>
    <s v="09Aug23-PRS-5"/>
    <d v="2023-08-09T00:00:00"/>
    <n v="221"/>
    <s v="herring"/>
    <m/>
    <n v="88"/>
    <n v="13"/>
    <m/>
    <m/>
    <m/>
    <m/>
    <m/>
    <m/>
    <m/>
    <x v="0"/>
  </r>
  <r>
    <x v="0"/>
    <x v="4"/>
    <s v="09Aug23-PRS-5"/>
    <d v="2023-08-09T00:00:00"/>
    <n v="221"/>
    <s v="herring"/>
    <m/>
    <n v="83"/>
    <n v="11"/>
    <m/>
    <m/>
    <m/>
    <m/>
    <m/>
    <m/>
    <m/>
    <x v="0"/>
  </r>
  <r>
    <x v="0"/>
    <x v="4"/>
    <s v="09Aug23-PRS-5"/>
    <d v="2023-08-09T00:00:00"/>
    <n v="221"/>
    <s v="herring"/>
    <m/>
    <n v="92"/>
    <n v="13"/>
    <m/>
    <m/>
    <m/>
    <m/>
    <m/>
    <m/>
    <m/>
    <x v="0"/>
  </r>
  <r>
    <x v="0"/>
    <x v="4"/>
    <s v="09Aug23-PRS-5"/>
    <d v="2023-08-09T00:00:00"/>
    <n v="221"/>
    <s v="herring"/>
    <m/>
    <n v="75"/>
    <n v="11"/>
    <m/>
    <m/>
    <m/>
    <m/>
    <m/>
    <m/>
    <m/>
    <x v="0"/>
  </r>
  <r>
    <x v="0"/>
    <x v="4"/>
    <s v="09Aug23-PRS-5"/>
    <d v="2023-08-09T00:00:00"/>
    <n v="221"/>
    <s v="herring"/>
    <m/>
    <n v="76"/>
    <n v="11"/>
    <m/>
    <m/>
    <m/>
    <m/>
    <m/>
    <m/>
    <m/>
    <x v="0"/>
  </r>
  <r>
    <x v="0"/>
    <x v="4"/>
    <s v="09Aug23-PRS-5"/>
    <d v="2023-08-09T00:00:00"/>
    <n v="221"/>
    <s v="herring"/>
    <m/>
    <n v="73"/>
    <n v="11"/>
    <m/>
    <m/>
    <m/>
    <m/>
    <m/>
    <m/>
    <m/>
    <x v="0"/>
  </r>
  <r>
    <x v="0"/>
    <x v="4"/>
    <s v="09Aug23-PRS-5"/>
    <d v="2023-08-09T00:00:00"/>
    <n v="221"/>
    <s v="herring"/>
    <m/>
    <n v="71"/>
    <n v="10"/>
    <m/>
    <m/>
    <m/>
    <m/>
    <m/>
    <m/>
    <m/>
    <x v="0"/>
  </r>
  <r>
    <x v="0"/>
    <x v="4"/>
    <s v="09Aug23-PRS-5"/>
    <d v="2023-08-09T00:00:00"/>
    <n v="221"/>
    <s v="herring"/>
    <m/>
    <n v="79"/>
    <n v="11"/>
    <m/>
    <m/>
    <m/>
    <m/>
    <m/>
    <m/>
    <m/>
    <x v="0"/>
  </r>
  <r>
    <x v="0"/>
    <x v="4"/>
    <s v="09Aug23-PRS-5"/>
    <d v="2023-08-09T00:00:00"/>
    <n v="221"/>
    <s v="herring"/>
    <m/>
    <n v="73"/>
    <n v="10"/>
    <m/>
    <m/>
    <m/>
    <m/>
    <m/>
    <m/>
    <m/>
    <x v="0"/>
  </r>
  <r>
    <x v="0"/>
    <x v="4"/>
    <s v="09Aug23-PRS-5"/>
    <d v="2023-08-09T00:00:00"/>
    <n v="221"/>
    <s v="chinook"/>
    <m/>
    <n v="103"/>
    <n v="21"/>
    <m/>
    <s v="N"/>
    <m/>
    <s v="N"/>
    <m/>
    <s v="Q1186"/>
    <s v="Q1186"/>
    <x v="0"/>
  </r>
  <r>
    <x v="0"/>
    <x v="4"/>
    <s v="09Aug23-PRS-5"/>
    <d v="2023-08-09T00:00:00"/>
    <n v="221"/>
    <s v="chinook"/>
    <m/>
    <n v="119"/>
    <n v="22"/>
    <m/>
    <s v="Y"/>
    <m/>
    <s v="Y"/>
    <m/>
    <s v="Q1187"/>
    <s v="Q1187"/>
    <x v="0"/>
  </r>
  <r>
    <x v="0"/>
    <x v="4"/>
    <s v="09Aug23-PRS-5"/>
    <d v="2023-08-09T00:00:00"/>
    <n v="221"/>
    <s v="chinook"/>
    <m/>
    <n v="110"/>
    <n v="20"/>
    <m/>
    <s v="N"/>
    <m/>
    <s v="N"/>
    <m/>
    <s v="Q1188"/>
    <s v="Q1188"/>
    <x v="0"/>
  </r>
  <r>
    <x v="0"/>
    <x v="4"/>
    <s v="23Aug23-PRS-1"/>
    <d v="2023-08-23T00:00:00"/>
    <n v="235"/>
    <s v="herring"/>
    <m/>
    <n v="74"/>
    <n v="10"/>
    <m/>
    <m/>
    <m/>
    <m/>
    <m/>
    <m/>
    <m/>
    <x v="0"/>
  </r>
  <r>
    <x v="0"/>
    <x v="4"/>
    <s v="23Aug23-PRS-1"/>
    <d v="2023-08-23T00:00:00"/>
    <n v="235"/>
    <s v="herring"/>
    <m/>
    <n v="70"/>
    <n v="11"/>
    <m/>
    <m/>
    <m/>
    <m/>
    <m/>
    <m/>
    <m/>
    <x v="0"/>
  </r>
  <r>
    <x v="0"/>
    <x v="4"/>
    <s v="23Aug23-PRS-1"/>
    <d v="2023-08-23T00:00:00"/>
    <n v="235"/>
    <s v="herring"/>
    <m/>
    <n v="78"/>
    <n v="14"/>
    <m/>
    <m/>
    <m/>
    <m/>
    <m/>
    <m/>
    <m/>
    <x v="0"/>
  </r>
  <r>
    <x v="0"/>
    <x v="4"/>
    <s v="23Aug23-PRS-1"/>
    <d v="2023-08-23T00:00:00"/>
    <n v="235"/>
    <s v="herring"/>
    <m/>
    <n v="74"/>
    <n v="10"/>
    <m/>
    <m/>
    <m/>
    <m/>
    <m/>
    <m/>
    <m/>
    <x v="0"/>
  </r>
  <r>
    <x v="0"/>
    <x v="4"/>
    <s v="23Aug23-PRS-1"/>
    <d v="2023-08-23T00:00:00"/>
    <n v="235"/>
    <s v="herring"/>
    <m/>
    <n v="72"/>
    <n v="10"/>
    <m/>
    <m/>
    <m/>
    <m/>
    <m/>
    <m/>
    <m/>
    <x v="0"/>
  </r>
  <r>
    <x v="0"/>
    <x v="4"/>
    <s v="23Aug23-PRS-1"/>
    <d v="2023-08-23T00:00:00"/>
    <n v="235"/>
    <s v="herring"/>
    <m/>
    <n v="72"/>
    <n v="11"/>
    <m/>
    <m/>
    <m/>
    <m/>
    <m/>
    <m/>
    <m/>
    <x v="0"/>
  </r>
  <r>
    <x v="0"/>
    <x v="4"/>
    <s v="23Aug23-PRS-1"/>
    <d v="2023-08-23T00:00:00"/>
    <n v="235"/>
    <s v="herring"/>
    <m/>
    <n v="76"/>
    <n v="11"/>
    <m/>
    <m/>
    <m/>
    <m/>
    <m/>
    <m/>
    <m/>
    <x v="0"/>
  </r>
  <r>
    <x v="0"/>
    <x v="4"/>
    <s v="23Aug23-PRS-1"/>
    <d v="2023-08-23T00:00:00"/>
    <n v="235"/>
    <s v="herring"/>
    <m/>
    <n v="76"/>
    <n v="12"/>
    <m/>
    <m/>
    <m/>
    <m/>
    <m/>
    <m/>
    <m/>
    <x v="0"/>
  </r>
  <r>
    <x v="0"/>
    <x v="4"/>
    <s v="23Aug23-PRS-1"/>
    <d v="2023-08-23T00:00:00"/>
    <n v="235"/>
    <s v="herring"/>
    <m/>
    <n v="74"/>
    <n v="13"/>
    <m/>
    <m/>
    <m/>
    <m/>
    <m/>
    <m/>
    <m/>
    <x v="0"/>
  </r>
  <r>
    <x v="0"/>
    <x v="4"/>
    <s v="23Aug23-PRS-1"/>
    <d v="2023-08-23T00:00:00"/>
    <n v="235"/>
    <s v="herring"/>
    <m/>
    <n v="70"/>
    <n v="12"/>
    <m/>
    <m/>
    <m/>
    <m/>
    <m/>
    <m/>
    <m/>
    <x v="0"/>
  </r>
  <r>
    <x v="0"/>
    <x v="4"/>
    <s v="23Aug23-PRS-2"/>
    <d v="2023-08-23T00:00:00"/>
    <n v="235"/>
    <s v="herring"/>
    <m/>
    <n v="82"/>
    <n v="12"/>
    <m/>
    <m/>
    <m/>
    <m/>
    <m/>
    <m/>
    <m/>
    <x v="0"/>
  </r>
  <r>
    <x v="0"/>
    <x v="4"/>
    <s v="23Aug23-PRS-2"/>
    <d v="2023-08-23T00:00:00"/>
    <n v="235"/>
    <s v="herring"/>
    <m/>
    <n v="90"/>
    <n v="15"/>
    <m/>
    <m/>
    <m/>
    <m/>
    <m/>
    <m/>
    <m/>
    <x v="0"/>
  </r>
  <r>
    <x v="0"/>
    <x v="4"/>
    <s v="23Aug23-PRS-4"/>
    <d v="2023-08-23T00:00:00"/>
    <n v="235"/>
    <s v="herring"/>
    <m/>
    <n v="74"/>
    <n v="11"/>
    <m/>
    <m/>
    <m/>
    <m/>
    <m/>
    <m/>
    <m/>
    <x v="0"/>
  </r>
  <r>
    <x v="0"/>
    <x v="4"/>
    <s v="23Aug23-PRS-4"/>
    <d v="2023-08-23T00:00:00"/>
    <n v="235"/>
    <s v="chinook"/>
    <m/>
    <n v="104"/>
    <n v="20"/>
    <m/>
    <s v="N"/>
    <m/>
    <s v="N"/>
    <m/>
    <s v="P9630"/>
    <s v="P9630"/>
    <x v="0"/>
  </r>
  <r>
    <x v="0"/>
    <x v="4"/>
    <s v="23Aug23-PRS-5"/>
    <d v="2023-08-23T00:00:00"/>
    <n v="235"/>
    <s v="herring"/>
    <m/>
    <n v="90"/>
    <n v="12"/>
    <m/>
    <m/>
    <m/>
    <m/>
    <m/>
    <m/>
    <m/>
    <x v="0"/>
  </r>
  <r>
    <x v="0"/>
    <x v="4"/>
    <s v="23Aug23-PRS-5"/>
    <d v="2023-08-23T00:00:00"/>
    <n v="235"/>
    <s v="herring"/>
    <m/>
    <n v="79"/>
    <n v="10"/>
    <m/>
    <m/>
    <m/>
    <m/>
    <m/>
    <m/>
    <m/>
    <x v="0"/>
  </r>
  <r>
    <x v="0"/>
    <x v="4"/>
    <s v="23Aug23-PRS-5"/>
    <d v="2023-08-23T00:00:00"/>
    <n v="235"/>
    <s v="herring"/>
    <m/>
    <n v="81"/>
    <n v="12"/>
    <m/>
    <m/>
    <m/>
    <m/>
    <m/>
    <m/>
    <m/>
    <x v="0"/>
  </r>
  <r>
    <x v="0"/>
    <x v="4"/>
    <s v="23Aug23-PRS-5"/>
    <d v="2023-08-23T00:00:00"/>
    <n v="235"/>
    <s v="herring"/>
    <m/>
    <n v="92"/>
    <n v="13"/>
    <m/>
    <m/>
    <m/>
    <m/>
    <m/>
    <m/>
    <m/>
    <x v="0"/>
  </r>
  <r>
    <x v="0"/>
    <x v="4"/>
    <s v="23Aug23-PRS-5"/>
    <d v="2023-08-23T00:00:00"/>
    <n v="235"/>
    <s v="herring"/>
    <m/>
    <n v="80"/>
    <n v="11"/>
    <m/>
    <m/>
    <m/>
    <m/>
    <m/>
    <m/>
    <m/>
    <x v="0"/>
  </r>
  <r>
    <x v="0"/>
    <x v="4"/>
    <s v="23Aug23-PRS-5"/>
    <d v="2023-08-23T00:00:00"/>
    <n v="235"/>
    <s v="herring"/>
    <m/>
    <n v="90"/>
    <n v="12"/>
    <m/>
    <m/>
    <m/>
    <m/>
    <m/>
    <m/>
    <m/>
    <x v="0"/>
  </r>
  <r>
    <x v="0"/>
    <x v="4"/>
    <s v="23Aug23-PRS-5"/>
    <d v="2023-08-23T00:00:00"/>
    <n v="235"/>
    <s v="herring"/>
    <m/>
    <n v="80"/>
    <n v="11"/>
    <m/>
    <m/>
    <m/>
    <m/>
    <m/>
    <m/>
    <m/>
    <x v="0"/>
  </r>
  <r>
    <x v="0"/>
    <x v="4"/>
    <s v="23Aug23-PRS-5"/>
    <d v="2023-08-23T00:00:00"/>
    <n v="235"/>
    <s v="herring"/>
    <m/>
    <n v="80"/>
    <n v="10"/>
    <m/>
    <m/>
    <m/>
    <m/>
    <m/>
    <m/>
    <m/>
    <x v="0"/>
  </r>
  <r>
    <x v="0"/>
    <x v="4"/>
    <s v="23Aug23-PRS-5"/>
    <d v="2023-08-23T00:00:00"/>
    <n v="235"/>
    <s v="herring"/>
    <m/>
    <n v="82"/>
    <n v="10"/>
    <m/>
    <m/>
    <m/>
    <m/>
    <m/>
    <m/>
    <m/>
    <x v="0"/>
  </r>
  <r>
    <x v="0"/>
    <x v="4"/>
    <s v="23Aug23-PRS-5"/>
    <d v="2023-08-23T00:00:00"/>
    <n v="235"/>
    <s v="herring"/>
    <m/>
    <n v="87"/>
    <n v="11"/>
    <m/>
    <m/>
    <m/>
    <m/>
    <m/>
    <m/>
    <m/>
    <x v="0"/>
  </r>
  <r>
    <x v="0"/>
    <x v="4"/>
    <s v="23Aug23-PRS-5"/>
    <d v="2023-08-23T00:00:00"/>
    <n v="235"/>
    <s v="chinook"/>
    <m/>
    <n v="173"/>
    <n v="40"/>
    <m/>
    <s v="Y"/>
    <m/>
    <s v="Y"/>
    <m/>
    <s v="P9631"/>
    <s v="P9632"/>
    <x v="0"/>
  </r>
  <r>
    <x v="0"/>
    <x v="4"/>
    <s v="24Aug23-PRS-6"/>
    <d v="2023-08-24T00:00:00"/>
    <n v="236"/>
    <s v="chinook"/>
    <m/>
    <n v="265"/>
    <n v="60"/>
    <m/>
    <s v="Y"/>
    <m/>
    <s v="Y"/>
    <m/>
    <s v="P9633"/>
    <s v="P9633"/>
    <x v="0"/>
  </r>
  <r>
    <x v="0"/>
    <x v="4"/>
    <s v="25Aug23-PRS-7"/>
    <d v="2023-08-25T00:00:00"/>
    <n v="237"/>
    <s v="herring"/>
    <m/>
    <n v="80"/>
    <n v="12"/>
    <m/>
    <m/>
    <m/>
    <m/>
    <m/>
    <m/>
    <m/>
    <x v="0"/>
  </r>
  <r>
    <x v="0"/>
    <x v="4"/>
    <s v="25Aug23-PRS-7"/>
    <d v="2023-08-25T00:00:00"/>
    <n v="237"/>
    <s v="herring"/>
    <m/>
    <n v="79"/>
    <n v="10"/>
    <m/>
    <m/>
    <m/>
    <m/>
    <m/>
    <m/>
    <m/>
    <x v="0"/>
  </r>
  <r>
    <x v="0"/>
    <x v="4"/>
    <s v="25Aug23-PRS-7"/>
    <d v="2023-08-25T00:00:00"/>
    <n v="237"/>
    <s v="herring"/>
    <m/>
    <n v="79"/>
    <n v="11"/>
    <m/>
    <m/>
    <m/>
    <m/>
    <m/>
    <m/>
    <m/>
    <x v="0"/>
  </r>
  <r>
    <x v="0"/>
    <x v="4"/>
    <s v="25Aug23-PRS-7"/>
    <d v="2023-08-25T00:00:00"/>
    <n v="237"/>
    <s v="herring"/>
    <m/>
    <n v="80"/>
    <n v="11"/>
    <m/>
    <m/>
    <m/>
    <m/>
    <m/>
    <m/>
    <m/>
    <x v="0"/>
  </r>
  <r>
    <x v="0"/>
    <x v="4"/>
    <s v="25Aug23-PRS-7"/>
    <d v="2023-08-25T00:00:00"/>
    <n v="237"/>
    <s v="herring"/>
    <m/>
    <n v="75"/>
    <n v="10"/>
    <m/>
    <m/>
    <m/>
    <m/>
    <m/>
    <m/>
    <m/>
    <x v="0"/>
  </r>
  <r>
    <x v="0"/>
    <x v="4"/>
    <s v="25Aug23-PRS-7"/>
    <d v="2023-08-25T00:00:00"/>
    <n v="237"/>
    <s v="herring"/>
    <m/>
    <n v="80"/>
    <n v="11"/>
    <m/>
    <m/>
    <m/>
    <m/>
    <m/>
    <m/>
    <m/>
    <x v="0"/>
  </r>
  <r>
    <x v="0"/>
    <x v="4"/>
    <s v="25Aug23-PRS-7"/>
    <d v="2023-08-25T00:00:00"/>
    <n v="237"/>
    <s v="herring"/>
    <m/>
    <n v="83"/>
    <n v="12"/>
    <m/>
    <m/>
    <m/>
    <m/>
    <m/>
    <m/>
    <m/>
    <x v="0"/>
  </r>
  <r>
    <x v="0"/>
    <x v="4"/>
    <s v="25Aug23-PRS-7"/>
    <d v="2023-08-25T00:00:00"/>
    <n v="237"/>
    <s v="herring"/>
    <m/>
    <n v="78"/>
    <n v="11"/>
    <m/>
    <m/>
    <m/>
    <m/>
    <m/>
    <m/>
    <m/>
    <x v="0"/>
  </r>
  <r>
    <x v="0"/>
    <x v="4"/>
    <s v="25Aug23-PRS-7"/>
    <d v="2023-08-25T00:00:00"/>
    <n v="237"/>
    <s v="herring"/>
    <m/>
    <n v="86"/>
    <n v="12"/>
    <m/>
    <m/>
    <m/>
    <m/>
    <m/>
    <m/>
    <m/>
    <x v="0"/>
  </r>
  <r>
    <x v="0"/>
    <x v="4"/>
    <s v="25Aug23-PRS-7"/>
    <d v="2023-08-25T00:00:00"/>
    <n v="237"/>
    <s v="herring"/>
    <m/>
    <n v="80"/>
    <n v="11"/>
    <m/>
    <m/>
    <m/>
    <m/>
    <m/>
    <m/>
    <m/>
    <x v="0"/>
  </r>
  <r>
    <x v="0"/>
    <x v="4"/>
    <s v="25Aug23-PRS-7"/>
    <d v="2023-08-25T00:00:00"/>
    <n v="237"/>
    <s v="chinook"/>
    <m/>
    <n v="112"/>
    <n v="25"/>
    <m/>
    <s v="N"/>
    <m/>
    <s v="N"/>
    <m/>
    <s v="P9634"/>
    <s v="P9634"/>
    <x v="0"/>
  </r>
  <r>
    <x v="1"/>
    <x v="5"/>
    <s v="13Mar24-IPT-Day/Night"/>
    <d v="2024-03-13T00:00:00"/>
    <n v="73"/>
    <s v="chinook"/>
    <s v="fry"/>
    <n v="41"/>
    <m/>
    <n v="0.59"/>
    <s v="N"/>
    <m/>
    <s v="N"/>
    <m/>
    <m/>
    <m/>
    <x v="0"/>
  </r>
  <r>
    <x v="1"/>
    <x v="5"/>
    <s v="13Mar24-IPT-Day/Night"/>
    <d v="2024-03-13T00:00:00"/>
    <n v="73"/>
    <s v="chum"/>
    <s v="fry"/>
    <n v="38"/>
    <m/>
    <n v="0.44"/>
    <s v="N"/>
    <m/>
    <s v="N"/>
    <m/>
    <m/>
    <m/>
    <x v="0"/>
  </r>
  <r>
    <x v="1"/>
    <x v="5"/>
    <s v="13Mar24-IPT-Day/Night"/>
    <d v="2024-03-13T00:00:00"/>
    <n v="73"/>
    <s v="chum"/>
    <s v="fry"/>
    <n v="39"/>
    <m/>
    <n v="0.35"/>
    <s v="N"/>
    <m/>
    <s v="N"/>
    <m/>
    <m/>
    <m/>
    <x v="0"/>
  </r>
  <r>
    <x v="1"/>
    <x v="5"/>
    <s v="13Mar24-IPT-Day/Night"/>
    <d v="2024-03-13T00:00:00"/>
    <n v="73"/>
    <s v="chinook"/>
    <s v="fry"/>
    <n v="41"/>
    <m/>
    <n v="0.53"/>
    <s v="N"/>
    <m/>
    <s v="N"/>
    <m/>
    <m/>
    <m/>
    <x v="0"/>
  </r>
  <r>
    <x v="1"/>
    <x v="5"/>
    <s v="14Mar24-IPT-Night"/>
    <d v="2024-03-14T00:00:00"/>
    <n v="74"/>
    <s v="chinook"/>
    <s v="fry"/>
    <n v="38"/>
    <m/>
    <n v="0.45"/>
    <s v="N"/>
    <m/>
    <s v="N"/>
    <m/>
    <m/>
    <m/>
    <x v="0"/>
  </r>
  <r>
    <x v="1"/>
    <x v="5"/>
    <s v="14Mar24-IPT-Night"/>
    <d v="2024-03-14T00:00:00"/>
    <n v="74"/>
    <s v="coho"/>
    <s v="fry"/>
    <n v="40"/>
    <m/>
    <n v="0.5"/>
    <s v="N"/>
    <m/>
    <s v="N"/>
    <m/>
    <m/>
    <m/>
    <x v="0"/>
  </r>
  <r>
    <x v="1"/>
    <x v="5"/>
    <s v="14Mar24-IPT-Night"/>
    <d v="2024-03-14T00:00:00"/>
    <n v="74"/>
    <s v="chinook"/>
    <s v="fry"/>
    <n v="39"/>
    <m/>
    <n v="0.48"/>
    <s v="N"/>
    <m/>
    <s v="N"/>
    <m/>
    <m/>
    <m/>
    <x v="0"/>
  </r>
  <r>
    <x v="1"/>
    <x v="5"/>
    <s v="15Mar24-IPT-Night"/>
    <d v="2024-03-15T00:00:00"/>
    <n v="75"/>
    <s v="chinook"/>
    <s v="fry"/>
    <n v="54"/>
    <m/>
    <n v="0.54"/>
    <s v="N"/>
    <m/>
    <s v="N"/>
    <m/>
    <m/>
    <m/>
    <x v="0"/>
  </r>
  <r>
    <x v="1"/>
    <x v="5"/>
    <s v="19Mar24-IPT-Night"/>
    <d v="2024-03-19T00:00:00"/>
    <n v="79"/>
    <s v="coho"/>
    <s v="fry"/>
    <n v="40"/>
    <m/>
    <n v="0.53"/>
    <s v="N"/>
    <m/>
    <s v="N"/>
    <m/>
    <m/>
    <m/>
    <x v="0"/>
  </r>
  <r>
    <x v="1"/>
    <x v="5"/>
    <s v="19Mar24-IPT-Night"/>
    <d v="2024-03-19T00:00:00"/>
    <n v="79"/>
    <s v="coho"/>
    <s v="fry"/>
    <n v="38"/>
    <m/>
    <n v="0.47"/>
    <s v="N"/>
    <m/>
    <s v="N"/>
    <m/>
    <m/>
    <m/>
    <x v="0"/>
  </r>
  <r>
    <x v="1"/>
    <x v="5"/>
    <s v="19Mar24-IPT-Night"/>
    <d v="2024-03-19T00:00:00"/>
    <n v="79"/>
    <s v="chinook"/>
    <s v="fry"/>
    <n v="41"/>
    <m/>
    <n v="0.51"/>
    <s v="N"/>
    <m/>
    <s v="N"/>
    <m/>
    <m/>
    <m/>
    <x v="0"/>
  </r>
  <r>
    <x v="1"/>
    <x v="5"/>
    <s v="19Mar24-IPT-Night"/>
    <d v="2024-03-19T00:00:00"/>
    <n v="79"/>
    <s v="chinook"/>
    <s v="fry"/>
    <n v="32"/>
    <m/>
    <n v="0.55000000000000004"/>
    <s v="N"/>
    <m/>
    <s v="N"/>
    <m/>
    <m/>
    <m/>
    <x v="0"/>
  </r>
  <r>
    <x v="1"/>
    <x v="5"/>
    <s v="19Mar24-IPT-Night"/>
    <d v="2024-03-19T00:00:00"/>
    <n v="79"/>
    <s v="chum"/>
    <s v="fry"/>
    <n v="33"/>
    <m/>
    <n v="0.33"/>
    <s v="N"/>
    <m/>
    <s v="N"/>
    <m/>
    <m/>
    <m/>
    <x v="0"/>
  </r>
  <r>
    <x v="1"/>
    <x v="5"/>
    <s v="19Mar24-IPT-Night"/>
    <d v="2024-03-19T00:00:00"/>
    <n v="79"/>
    <s v="chinook"/>
    <s v="fry"/>
    <n v="40"/>
    <m/>
    <n v="0.53"/>
    <s v="N"/>
    <m/>
    <s v="N"/>
    <m/>
    <m/>
    <m/>
    <x v="0"/>
  </r>
  <r>
    <x v="1"/>
    <x v="5"/>
    <s v="19Mar24-IPT-Night"/>
    <d v="2024-03-19T00:00:00"/>
    <n v="79"/>
    <s v="coho"/>
    <s v="fry"/>
    <n v="33"/>
    <m/>
    <n v="0.2"/>
    <s v="N"/>
    <m/>
    <s v="N"/>
    <m/>
    <m/>
    <m/>
    <x v="0"/>
  </r>
  <r>
    <x v="1"/>
    <x v="5"/>
    <s v="19Mar24-IPT-Night"/>
    <d v="2024-03-19T00:00:00"/>
    <n v="79"/>
    <s v="chinook"/>
    <s v="fry"/>
    <n v="40"/>
    <m/>
    <n v="0.53"/>
    <s v="N"/>
    <m/>
    <s v="N"/>
    <m/>
    <m/>
    <m/>
    <x v="0"/>
  </r>
  <r>
    <x v="1"/>
    <x v="5"/>
    <s v="19Mar24-IPT-Night"/>
    <d v="2024-03-19T00:00:00"/>
    <n v="79"/>
    <s v="coho"/>
    <s v="fry"/>
    <n v="43"/>
    <m/>
    <n v="0.56000000000000005"/>
    <s v="N"/>
    <m/>
    <s v="N"/>
    <m/>
    <m/>
    <m/>
    <x v="0"/>
  </r>
  <r>
    <x v="1"/>
    <x v="5"/>
    <s v="19Mar24-IPT-Night"/>
    <d v="2024-03-19T00:00:00"/>
    <n v="79"/>
    <s v="chum"/>
    <s v="fry"/>
    <n v="41"/>
    <m/>
    <n v="0.55000000000000004"/>
    <s v="N"/>
    <m/>
    <s v="N"/>
    <m/>
    <m/>
    <m/>
    <x v="0"/>
  </r>
  <r>
    <x v="1"/>
    <x v="5"/>
    <s v="19Mar24-IPT-Night"/>
    <d v="2024-03-19T00:00:00"/>
    <n v="79"/>
    <s v="chinook"/>
    <s v="fry"/>
    <n v="39"/>
    <m/>
    <n v="0.53"/>
    <s v="N"/>
    <m/>
    <s v="N"/>
    <m/>
    <m/>
    <m/>
    <x v="0"/>
  </r>
  <r>
    <x v="1"/>
    <x v="5"/>
    <s v="19Mar24-IPT-Night"/>
    <d v="2024-03-19T00:00:00"/>
    <n v="79"/>
    <s v="chinook"/>
    <s v="fry"/>
    <n v="39"/>
    <m/>
    <n v="0.45"/>
    <s v="N"/>
    <m/>
    <s v="N"/>
    <m/>
    <m/>
    <m/>
    <x v="0"/>
  </r>
  <r>
    <x v="1"/>
    <x v="5"/>
    <s v="19Mar24-IPT-Night"/>
    <d v="2024-03-19T00:00:00"/>
    <n v="79"/>
    <s v="chinook"/>
    <s v="fry"/>
    <n v="44"/>
    <m/>
    <n v="0.65"/>
    <s v="N"/>
    <m/>
    <s v="N"/>
    <m/>
    <m/>
    <m/>
    <x v="0"/>
  </r>
  <r>
    <x v="1"/>
    <x v="5"/>
    <s v="19Mar24-IPT-Night"/>
    <d v="2024-03-19T00:00:00"/>
    <n v="79"/>
    <s v="coho"/>
    <s v="fry"/>
    <n v="35"/>
    <m/>
    <n v="0.42"/>
    <s v="N"/>
    <m/>
    <s v="N"/>
    <m/>
    <m/>
    <m/>
    <x v="0"/>
  </r>
  <r>
    <x v="1"/>
    <x v="5"/>
    <s v="19Mar24-IPT-Night"/>
    <d v="2024-03-19T00:00:00"/>
    <n v="79"/>
    <s v="chinook"/>
    <s v="fry"/>
    <n v="39"/>
    <m/>
    <n v="0.44"/>
    <s v="N"/>
    <m/>
    <s v="N"/>
    <m/>
    <m/>
    <m/>
    <x v="0"/>
  </r>
  <r>
    <x v="1"/>
    <x v="5"/>
    <s v="19Mar24-IPT-Night"/>
    <d v="2024-03-19T00:00:00"/>
    <n v="79"/>
    <s v="chinook"/>
    <s v="fry"/>
    <n v="39"/>
    <m/>
    <n v="0.49"/>
    <s v="N"/>
    <m/>
    <s v="N"/>
    <m/>
    <m/>
    <m/>
    <x v="0"/>
  </r>
  <r>
    <x v="1"/>
    <x v="5"/>
    <s v="19Mar24-IPT-Night"/>
    <d v="2024-03-19T00:00:00"/>
    <n v="79"/>
    <s v="coho"/>
    <s v="fry"/>
    <n v="35"/>
    <m/>
    <n v="0.36"/>
    <s v="N"/>
    <m/>
    <s v="N"/>
    <m/>
    <m/>
    <m/>
    <x v="0"/>
  </r>
  <r>
    <x v="1"/>
    <x v="5"/>
    <s v="19Mar24-IPT-Night"/>
    <d v="2024-03-19T00:00:00"/>
    <n v="79"/>
    <s v="chinook"/>
    <s v="fry"/>
    <n v="40"/>
    <m/>
    <n v="0.49"/>
    <s v="N"/>
    <m/>
    <s v="N"/>
    <m/>
    <m/>
    <m/>
    <x v="0"/>
  </r>
  <r>
    <x v="1"/>
    <x v="5"/>
    <s v="19Mar24-IPT-Night"/>
    <d v="2024-03-19T00:00:00"/>
    <n v="79"/>
    <s v="chinook"/>
    <s v="fry"/>
    <n v="40"/>
    <m/>
    <n v="0.51"/>
    <s v="N"/>
    <m/>
    <s v="N"/>
    <m/>
    <m/>
    <m/>
    <x v="0"/>
  </r>
  <r>
    <x v="1"/>
    <x v="5"/>
    <s v="19Mar24-IPT-Night"/>
    <d v="2024-03-19T00:00:00"/>
    <n v="79"/>
    <s v="coho"/>
    <s v="fry"/>
    <n v="40"/>
    <m/>
    <n v="0.5"/>
    <s v="N"/>
    <m/>
    <s v="N"/>
    <m/>
    <m/>
    <m/>
    <x v="0"/>
  </r>
  <r>
    <x v="1"/>
    <x v="5"/>
    <s v="19Mar24-IPT-Night"/>
    <d v="2024-03-19T00:00:00"/>
    <n v="79"/>
    <s v="coho"/>
    <s v="fry"/>
    <n v="40"/>
    <m/>
    <n v="0.5"/>
    <s v="N"/>
    <m/>
    <s v="N"/>
    <m/>
    <m/>
    <m/>
    <x v="0"/>
  </r>
  <r>
    <x v="1"/>
    <x v="5"/>
    <s v="19Mar24-IPT-Night"/>
    <d v="2024-03-19T00:00:00"/>
    <n v="79"/>
    <s v="coho"/>
    <s v="fry"/>
    <n v="39"/>
    <m/>
    <n v="0.5"/>
    <s v="N"/>
    <m/>
    <s v="N"/>
    <m/>
    <m/>
    <m/>
    <x v="0"/>
  </r>
  <r>
    <x v="1"/>
    <x v="5"/>
    <s v="19Mar24-IPT-Night"/>
    <d v="2024-03-19T00:00:00"/>
    <n v="79"/>
    <s v="chum"/>
    <s v="fry"/>
    <n v="41"/>
    <m/>
    <n v="0.47"/>
    <s v="N"/>
    <m/>
    <s v="N"/>
    <m/>
    <m/>
    <m/>
    <x v="0"/>
  </r>
  <r>
    <x v="1"/>
    <x v="5"/>
    <s v="19Mar24-IPT-Night"/>
    <d v="2024-03-19T00:00:00"/>
    <n v="79"/>
    <s v="coho"/>
    <s v="fry"/>
    <n v="45"/>
    <m/>
    <n v="0.76"/>
    <s v="N"/>
    <m/>
    <s v="N"/>
    <m/>
    <m/>
    <m/>
    <x v="0"/>
  </r>
  <r>
    <x v="1"/>
    <x v="5"/>
    <s v="19Mar24-IPT-Night"/>
    <d v="2024-03-19T00:00:00"/>
    <n v="79"/>
    <s v="coho"/>
    <s v="fry"/>
    <n v="41"/>
    <m/>
    <n v="0.48"/>
    <s v="N"/>
    <m/>
    <s v="N"/>
    <m/>
    <m/>
    <m/>
    <x v="0"/>
  </r>
  <r>
    <x v="1"/>
    <x v="5"/>
    <s v="19Mar24-IPT-Night"/>
    <d v="2024-03-19T00:00:00"/>
    <n v="79"/>
    <s v="coho"/>
    <s v="fry"/>
    <n v="40"/>
    <m/>
    <n v="0.46"/>
    <s v="N"/>
    <m/>
    <s v="N"/>
    <m/>
    <m/>
    <m/>
    <x v="0"/>
  </r>
  <r>
    <x v="1"/>
    <x v="5"/>
    <s v="19Mar24-IPT-Night"/>
    <d v="2024-03-19T00:00:00"/>
    <n v="79"/>
    <s v="coho"/>
    <s v="fry"/>
    <n v="41"/>
    <m/>
    <n v="0.5"/>
    <s v="N"/>
    <m/>
    <s v="N"/>
    <m/>
    <m/>
    <m/>
    <x v="0"/>
  </r>
  <r>
    <x v="1"/>
    <x v="5"/>
    <s v="19Mar24-IPT-Night"/>
    <d v="2024-03-19T00:00:00"/>
    <n v="79"/>
    <s v="chum"/>
    <s v="fry"/>
    <n v="39"/>
    <m/>
    <n v="0.34"/>
    <s v="N"/>
    <m/>
    <s v="N"/>
    <m/>
    <m/>
    <m/>
    <x v="0"/>
  </r>
  <r>
    <x v="1"/>
    <x v="5"/>
    <s v="19Mar24-IPT-Night"/>
    <d v="2024-03-19T00:00:00"/>
    <n v="79"/>
    <s v="coho"/>
    <s v="fry"/>
    <n v="35"/>
    <m/>
    <n v="0.31"/>
    <s v="N"/>
    <m/>
    <s v="N"/>
    <m/>
    <m/>
    <m/>
    <x v="0"/>
  </r>
  <r>
    <x v="1"/>
    <x v="5"/>
    <s v="19Mar24-IPT-Night"/>
    <d v="2024-03-19T00:00:00"/>
    <n v="79"/>
    <s v="coho"/>
    <s v="fry"/>
    <n v="48"/>
    <m/>
    <n v="1.07"/>
    <s v="N"/>
    <m/>
    <s v="N"/>
    <m/>
    <m/>
    <m/>
    <x v="0"/>
  </r>
  <r>
    <x v="1"/>
    <x v="5"/>
    <s v="19Mar24-IPT-Night"/>
    <d v="2024-03-19T00:00:00"/>
    <n v="79"/>
    <s v="coho"/>
    <s v="fry"/>
    <n v="43"/>
    <m/>
    <n v="0.47"/>
    <s v="N"/>
    <m/>
    <s v="N"/>
    <m/>
    <m/>
    <m/>
    <x v="0"/>
  </r>
  <r>
    <x v="1"/>
    <x v="5"/>
    <s v="19Mar24-IPT-Night"/>
    <d v="2024-03-19T00:00:00"/>
    <n v="79"/>
    <s v="coho"/>
    <s v="fry"/>
    <n v="42"/>
    <m/>
    <n v="0.56999999999999995"/>
    <s v="N"/>
    <m/>
    <s v="N"/>
    <m/>
    <m/>
    <m/>
    <x v="0"/>
  </r>
  <r>
    <x v="1"/>
    <x v="5"/>
    <s v="19Mar24-IPT-Night"/>
    <d v="2024-03-19T00:00:00"/>
    <n v="79"/>
    <s v="coho"/>
    <s v="fry"/>
    <n v="34"/>
    <m/>
    <n v="0.3"/>
    <s v="N"/>
    <m/>
    <s v="N"/>
    <m/>
    <m/>
    <m/>
    <x v="0"/>
  </r>
  <r>
    <x v="1"/>
    <x v="5"/>
    <s v="19Mar24-IPT-Night"/>
    <d v="2024-03-19T00:00:00"/>
    <n v="79"/>
    <s v="chum"/>
    <s v="fry"/>
    <n v="40"/>
    <m/>
    <n v="0.33"/>
    <s v="N"/>
    <m/>
    <s v="N"/>
    <m/>
    <m/>
    <m/>
    <x v="0"/>
  </r>
  <r>
    <x v="1"/>
    <x v="5"/>
    <s v="19Mar24-IPT-Night"/>
    <d v="2024-03-19T00:00:00"/>
    <n v="79"/>
    <s v="coho"/>
    <s v="fry"/>
    <n v="40"/>
    <m/>
    <n v="0.44"/>
    <s v="N"/>
    <m/>
    <s v="N"/>
    <m/>
    <m/>
    <m/>
    <x v="0"/>
  </r>
  <r>
    <x v="1"/>
    <x v="5"/>
    <s v="19Mar24-IPT-Night"/>
    <d v="2024-03-19T00:00:00"/>
    <n v="79"/>
    <s v="chum"/>
    <s v="fry"/>
    <n v="40"/>
    <m/>
    <n v="0.43"/>
    <s v="N"/>
    <m/>
    <s v="N"/>
    <m/>
    <m/>
    <m/>
    <x v="0"/>
  </r>
  <r>
    <x v="1"/>
    <x v="5"/>
    <s v="19Mar24-IPT-Night"/>
    <d v="2024-03-19T00:00:00"/>
    <n v="79"/>
    <s v="coho"/>
    <s v="fry"/>
    <n v="40"/>
    <m/>
    <n v="0.6"/>
    <s v="N"/>
    <m/>
    <s v="N"/>
    <m/>
    <m/>
    <m/>
    <x v="0"/>
  </r>
  <r>
    <x v="1"/>
    <x v="5"/>
    <s v="19Mar24-IPT-Night"/>
    <d v="2024-03-19T00:00:00"/>
    <n v="79"/>
    <s v="chinook"/>
    <s v="fry"/>
    <n v="43"/>
    <m/>
    <n v="0.64"/>
    <s v="N"/>
    <m/>
    <s v="N"/>
    <m/>
    <m/>
    <m/>
    <x v="0"/>
  </r>
  <r>
    <x v="1"/>
    <x v="5"/>
    <s v="19Mar24-IPT-Night"/>
    <d v="2024-03-19T00:00:00"/>
    <n v="79"/>
    <s v="coho"/>
    <s v="fry"/>
    <n v="41"/>
    <m/>
    <n v="0.59"/>
    <s v="N"/>
    <m/>
    <s v="N"/>
    <m/>
    <m/>
    <m/>
    <x v="0"/>
  </r>
  <r>
    <x v="1"/>
    <x v="5"/>
    <s v="19Mar24-IPT-Night"/>
    <d v="2024-03-19T00:00:00"/>
    <n v="79"/>
    <s v="coho"/>
    <s v="fry"/>
    <n v="31"/>
    <m/>
    <n v="0.28999999999999998"/>
    <s v="N"/>
    <m/>
    <s v="N"/>
    <m/>
    <m/>
    <m/>
    <x v="0"/>
  </r>
  <r>
    <x v="1"/>
    <x v="5"/>
    <s v="19Mar24-IPT-Night"/>
    <d v="2024-03-19T00:00:00"/>
    <n v="79"/>
    <s v="coho"/>
    <s v="fry"/>
    <n v="39"/>
    <m/>
    <n v="0.56000000000000005"/>
    <s v="N"/>
    <m/>
    <s v="N"/>
    <m/>
    <m/>
    <m/>
    <x v="0"/>
  </r>
  <r>
    <x v="1"/>
    <x v="5"/>
    <s v="19Mar24-IPT-Night"/>
    <d v="2024-03-19T00:00:00"/>
    <n v="79"/>
    <s v="chinook"/>
    <s v="fry"/>
    <n v="38"/>
    <m/>
    <n v="0.48"/>
    <s v="N"/>
    <m/>
    <s v="N"/>
    <m/>
    <m/>
    <m/>
    <x v="0"/>
  </r>
  <r>
    <x v="1"/>
    <x v="5"/>
    <s v="19Mar24-IPT-Night"/>
    <d v="2024-03-19T00:00:00"/>
    <n v="79"/>
    <s v="coho"/>
    <s v="fry"/>
    <n v="41"/>
    <m/>
    <n v="0.49"/>
    <s v="N"/>
    <m/>
    <s v="N"/>
    <m/>
    <m/>
    <m/>
    <x v="0"/>
  </r>
  <r>
    <x v="1"/>
    <x v="5"/>
    <s v="19Mar24-IPT-Night"/>
    <d v="2024-03-19T00:00:00"/>
    <n v="79"/>
    <s v="chinook"/>
    <s v="fry"/>
    <n v="39"/>
    <m/>
    <n v="0.44"/>
    <s v="N"/>
    <m/>
    <s v="N"/>
    <m/>
    <m/>
    <m/>
    <x v="0"/>
  </r>
  <r>
    <x v="1"/>
    <x v="5"/>
    <s v="19Mar24-IPT-Night"/>
    <d v="2024-03-19T00:00:00"/>
    <n v="79"/>
    <s v="coho"/>
    <s v="fry"/>
    <n v="42"/>
    <m/>
    <n v="0.59"/>
    <s v="N"/>
    <m/>
    <s v="N"/>
    <m/>
    <m/>
    <m/>
    <x v="0"/>
  </r>
  <r>
    <x v="1"/>
    <x v="5"/>
    <s v="19Mar24-IPT-Night"/>
    <d v="2024-03-19T00:00:00"/>
    <n v="79"/>
    <s v="chinook"/>
    <s v="fry"/>
    <n v="39"/>
    <m/>
    <n v="0.45"/>
    <s v="N"/>
    <m/>
    <s v="N"/>
    <m/>
    <m/>
    <m/>
    <x v="0"/>
  </r>
  <r>
    <x v="1"/>
    <x v="5"/>
    <s v="19Mar24-IPT-Night"/>
    <d v="2024-03-19T00:00:00"/>
    <n v="79"/>
    <s v="chinook"/>
    <s v="fry"/>
    <n v="37"/>
    <m/>
    <n v="0.38"/>
    <s v="N"/>
    <m/>
    <s v="N"/>
    <m/>
    <m/>
    <m/>
    <x v="0"/>
  </r>
  <r>
    <x v="1"/>
    <x v="5"/>
    <s v="19Mar24-IPT-Night"/>
    <d v="2024-03-19T00:00:00"/>
    <n v="79"/>
    <s v="chinook"/>
    <s v="fry"/>
    <n v="39"/>
    <m/>
    <n v="0.44"/>
    <s v="N"/>
    <m/>
    <s v="N"/>
    <m/>
    <m/>
    <m/>
    <x v="0"/>
  </r>
  <r>
    <x v="1"/>
    <x v="5"/>
    <s v="19Mar24-IPT-Night"/>
    <d v="2024-03-19T00:00:00"/>
    <n v="79"/>
    <s v="coho"/>
    <s v="fry"/>
    <n v="40"/>
    <m/>
    <n v="0.52"/>
    <s v="N"/>
    <m/>
    <s v="N"/>
    <m/>
    <m/>
    <m/>
    <x v="0"/>
  </r>
  <r>
    <x v="1"/>
    <x v="5"/>
    <s v="19Mar24-IPT-Night"/>
    <d v="2024-03-19T00:00:00"/>
    <n v="79"/>
    <s v="chinook"/>
    <s v="fry"/>
    <n v="33"/>
    <m/>
    <n v="0.63"/>
    <s v="N"/>
    <m/>
    <s v="N"/>
    <m/>
    <m/>
    <m/>
    <x v="0"/>
  </r>
  <r>
    <x v="1"/>
    <x v="5"/>
    <s v="19Mar24-IPT-Night"/>
    <d v="2024-03-19T00:00:00"/>
    <n v="79"/>
    <s v="coho"/>
    <s v="fry"/>
    <n v="35"/>
    <m/>
    <n v="0.4"/>
    <s v="N"/>
    <m/>
    <s v="N"/>
    <m/>
    <m/>
    <m/>
    <x v="0"/>
  </r>
  <r>
    <x v="1"/>
    <x v="5"/>
    <s v="19Mar24-IPT-Night"/>
    <d v="2024-03-19T00:00:00"/>
    <n v="79"/>
    <s v="chum"/>
    <s v="fry"/>
    <n v="39"/>
    <m/>
    <n v="0.35"/>
    <s v="N"/>
    <m/>
    <s v="N"/>
    <m/>
    <m/>
    <m/>
    <x v="0"/>
  </r>
  <r>
    <x v="1"/>
    <x v="5"/>
    <s v="19Mar24-IPT-Night"/>
    <d v="2024-03-19T00:00:00"/>
    <n v="79"/>
    <s v="coho"/>
    <s v="fry"/>
    <n v="30"/>
    <m/>
    <n v="0.23"/>
    <s v="N"/>
    <m/>
    <s v="N"/>
    <m/>
    <m/>
    <m/>
    <x v="0"/>
  </r>
  <r>
    <x v="1"/>
    <x v="5"/>
    <s v="19Mar24-IPT-Night"/>
    <d v="2024-03-19T00:00:00"/>
    <n v="79"/>
    <s v="chinook"/>
    <s v="fry"/>
    <n v="38"/>
    <m/>
    <n v="0.46"/>
    <s v="N"/>
    <m/>
    <s v="N"/>
    <m/>
    <m/>
    <m/>
    <x v="0"/>
  </r>
  <r>
    <x v="1"/>
    <x v="5"/>
    <s v="19Mar24-IPT-Night"/>
    <d v="2024-03-19T00:00:00"/>
    <n v="79"/>
    <s v="chum"/>
    <s v="fry"/>
    <n v="39"/>
    <m/>
    <n v="0.41"/>
    <s v="N"/>
    <m/>
    <s v="N"/>
    <m/>
    <m/>
    <m/>
    <x v="0"/>
  </r>
  <r>
    <x v="1"/>
    <x v="5"/>
    <s v="19Mar24-IPT-Night"/>
    <d v="2024-03-19T00:00:00"/>
    <n v="79"/>
    <s v="chum"/>
    <s v="fry"/>
    <n v="39"/>
    <m/>
    <n v="0.41"/>
    <s v="N"/>
    <m/>
    <s v="N"/>
    <m/>
    <m/>
    <m/>
    <x v="0"/>
  </r>
  <r>
    <x v="1"/>
    <x v="5"/>
    <s v="19Mar24-IPT-Night"/>
    <d v="2024-03-19T00:00:00"/>
    <n v="79"/>
    <s v="chum"/>
    <s v="fry"/>
    <n v="40"/>
    <m/>
    <n v="0.49"/>
    <s v="N"/>
    <m/>
    <s v="N"/>
    <m/>
    <m/>
    <m/>
    <x v="0"/>
  </r>
  <r>
    <x v="1"/>
    <x v="5"/>
    <s v="19Mar24-IPT-Night"/>
    <d v="2024-03-19T00:00:00"/>
    <n v="79"/>
    <s v="chum"/>
    <s v="fry"/>
    <n v="40"/>
    <m/>
    <n v="0.41"/>
    <s v="N"/>
    <m/>
    <s v="N"/>
    <m/>
    <m/>
    <m/>
    <x v="0"/>
  </r>
  <r>
    <x v="1"/>
    <x v="5"/>
    <s v="19Mar24-IPT-Night"/>
    <d v="2024-03-19T00:00:00"/>
    <n v="79"/>
    <s v="chinook"/>
    <s v="fry"/>
    <n v="40"/>
    <m/>
    <n v="0.49"/>
    <s v="N"/>
    <m/>
    <s v="N"/>
    <m/>
    <m/>
    <m/>
    <x v="0"/>
  </r>
  <r>
    <x v="1"/>
    <x v="5"/>
    <s v="19Mar24-IPT-Night"/>
    <d v="2024-03-19T00:00:00"/>
    <n v="79"/>
    <s v="coho"/>
    <s v="fry"/>
    <n v="38"/>
    <m/>
    <n v="0.45"/>
    <s v="N"/>
    <m/>
    <s v="N"/>
    <m/>
    <m/>
    <m/>
    <x v="0"/>
  </r>
  <r>
    <x v="1"/>
    <x v="5"/>
    <s v="19Mar24-IPT-Night"/>
    <d v="2024-03-19T00:00:00"/>
    <n v="79"/>
    <s v="chum"/>
    <s v="fry"/>
    <n v="37"/>
    <m/>
    <n v="0.36"/>
    <s v="N"/>
    <m/>
    <s v="N"/>
    <m/>
    <m/>
    <m/>
    <x v="0"/>
  </r>
  <r>
    <x v="1"/>
    <x v="5"/>
    <s v="19Mar24-IPT-Night"/>
    <d v="2024-03-19T00:00:00"/>
    <n v="79"/>
    <s v="chum"/>
    <s v="fry"/>
    <n v="40"/>
    <m/>
    <n v="0.42"/>
    <s v="N"/>
    <m/>
    <s v="N"/>
    <m/>
    <m/>
    <m/>
    <x v="0"/>
  </r>
  <r>
    <x v="1"/>
    <x v="5"/>
    <s v="19Mar24-IPT-Night"/>
    <d v="2024-03-19T00:00:00"/>
    <n v="79"/>
    <s v="coho"/>
    <s v="fry"/>
    <n v="39"/>
    <m/>
    <n v="0.49"/>
    <s v="N"/>
    <m/>
    <s v="N"/>
    <m/>
    <m/>
    <m/>
    <x v="0"/>
  </r>
  <r>
    <x v="1"/>
    <x v="5"/>
    <s v="19Mar24-IPT-Night"/>
    <d v="2024-03-19T00:00:00"/>
    <n v="79"/>
    <s v="chinook"/>
    <s v="fry"/>
    <n v="44"/>
    <m/>
    <n v="0.59"/>
    <s v="N"/>
    <m/>
    <s v="N"/>
    <m/>
    <m/>
    <m/>
    <x v="0"/>
  </r>
  <r>
    <x v="1"/>
    <x v="5"/>
    <s v="19Mar24-IPT-Night"/>
    <d v="2024-03-19T00:00:00"/>
    <n v="79"/>
    <s v="chinook"/>
    <s v="fry"/>
    <n v="38"/>
    <m/>
    <n v="0.51"/>
    <s v="N"/>
    <m/>
    <s v="N"/>
    <m/>
    <m/>
    <m/>
    <x v="0"/>
  </r>
  <r>
    <x v="1"/>
    <x v="5"/>
    <s v="19Mar24-IPT-Night"/>
    <d v="2024-03-19T00:00:00"/>
    <n v="79"/>
    <s v="chum"/>
    <s v="fry"/>
    <n v="39"/>
    <m/>
    <n v="0.34"/>
    <s v="N"/>
    <m/>
    <s v="N"/>
    <m/>
    <m/>
    <m/>
    <x v="0"/>
  </r>
  <r>
    <x v="1"/>
    <x v="5"/>
    <s v="19Mar24-IPT-Night"/>
    <d v="2024-03-19T00:00:00"/>
    <n v="79"/>
    <s v="chum"/>
    <s v="fry"/>
    <n v="39"/>
    <m/>
    <n v="0.37"/>
    <s v="N"/>
    <m/>
    <s v="N"/>
    <m/>
    <m/>
    <m/>
    <x v="0"/>
  </r>
  <r>
    <x v="1"/>
    <x v="5"/>
    <s v="19Mar24-IPT-Night"/>
    <d v="2024-03-19T00:00:00"/>
    <n v="79"/>
    <s v="chinook"/>
    <s v="fry"/>
    <n v="40"/>
    <m/>
    <n v="0.5"/>
    <s v="N"/>
    <m/>
    <s v="N"/>
    <m/>
    <m/>
    <m/>
    <x v="0"/>
  </r>
  <r>
    <x v="1"/>
    <x v="5"/>
    <s v="19Mar24-IPT-Night"/>
    <d v="2024-03-19T00:00:00"/>
    <n v="79"/>
    <s v="chinook"/>
    <s v="fry"/>
    <n v="41"/>
    <m/>
    <n v="0.53"/>
    <s v="N"/>
    <m/>
    <s v="N"/>
    <m/>
    <m/>
    <m/>
    <x v="0"/>
  </r>
  <r>
    <x v="1"/>
    <x v="5"/>
    <s v="19Mar24-IPT-Night"/>
    <d v="2024-03-19T00:00:00"/>
    <n v="79"/>
    <s v="chum"/>
    <s v="fry"/>
    <n v="40"/>
    <m/>
    <n v="0.43"/>
    <s v="N"/>
    <m/>
    <s v="N"/>
    <m/>
    <m/>
    <m/>
    <x v="0"/>
  </r>
  <r>
    <x v="1"/>
    <x v="5"/>
    <s v="19Mar24-IPT-Night"/>
    <d v="2024-03-19T00:00:00"/>
    <n v="79"/>
    <s v="chum"/>
    <s v="fry"/>
    <n v="40"/>
    <m/>
    <n v="0.42"/>
    <s v="N"/>
    <m/>
    <s v="N"/>
    <m/>
    <m/>
    <m/>
    <x v="0"/>
  </r>
  <r>
    <x v="1"/>
    <x v="5"/>
    <s v="19Mar24-IPT-Night"/>
    <d v="2024-03-19T00:00:00"/>
    <n v="79"/>
    <s v="chum"/>
    <s v="fry"/>
    <n v="41"/>
    <m/>
    <n v="0.43"/>
    <s v="N"/>
    <m/>
    <s v="N"/>
    <m/>
    <m/>
    <m/>
    <x v="0"/>
  </r>
  <r>
    <x v="1"/>
    <x v="5"/>
    <s v="20Mar24-IPT-Night/Day"/>
    <d v="2024-03-20T00:00:00"/>
    <n v="80"/>
    <s v="chinook"/>
    <s v="fry"/>
    <n v="39"/>
    <m/>
    <n v="0.49"/>
    <s v="N"/>
    <m/>
    <s v="N"/>
    <m/>
    <m/>
    <m/>
    <x v="0"/>
  </r>
  <r>
    <x v="1"/>
    <x v="5"/>
    <s v="20Mar24-IPT-Night/Day"/>
    <d v="2024-03-20T00:00:00"/>
    <n v="80"/>
    <s v="coho"/>
    <s v="fry"/>
    <n v="32"/>
    <m/>
    <n v="0.3"/>
    <s v="N"/>
    <m/>
    <s v="N"/>
    <m/>
    <m/>
    <m/>
    <x v="0"/>
  </r>
  <r>
    <x v="1"/>
    <x v="5"/>
    <s v="20Mar24-IPT-Night/Day"/>
    <d v="2024-03-20T00:00:00"/>
    <n v="80"/>
    <s v="chinook"/>
    <s v="fry"/>
    <n v="35"/>
    <m/>
    <n v="0.45"/>
    <s v="N"/>
    <m/>
    <s v="N"/>
    <m/>
    <m/>
    <m/>
    <x v="0"/>
  </r>
  <r>
    <x v="1"/>
    <x v="5"/>
    <s v="20Mar24-IPT-Night/Day"/>
    <d v="2024-03-20T00:00:00"/>
    <n v="80"/>
    <s v="coho"/>
    <s v="fry"/>
    <n v="34"/>
    <m/>
    <n v="0.37"/>
    <s v="N"/>
    <m/>
    <s v="N"/>
    <m/>
    <m/>
    <m/>
    <x v="0"/>
  </r>
  <r>
    <x v="1"/>
    <x v="5"/>
    <s v="20Mar24-IPT-Night/Day"/>
    <d v="2024-03-20T00:00:00"/>
    <n v="80"/>
    <s v="coho"/>
    <s v="fry"/>
    <n v="33"/>
    <m/>
    <n v="0.37"/>
    <s v="N"/>
    <m/>
    <s v="N"/>
    <m/>
    <m/>
    <m/>
    <x v="0"/>
  </r>
  <r>
    <x v="1"/>
    <x v="5"/>
    <s v="20Mar24-IPT-Night/Day"/>
    <d v="2024-03-20T00:00:00"/>
    <n v="80"/>
    <s v="coho"/>
    <s v="fry"/>
    <n v="34"/>
    <m/>
    <n v="0.37"/>
    <s v="N"/>
    <m/>
    <s v="N"/>
    <m/>
    <m/>
    <m/>
    <x v="0"/>
  </r>
  <r>
    <x v="1"/>
    <x v="5"/>
    <s v="20Mar24-IPT-Night/Day"/>
    <d v="2024-03-20T00:00:00"/>
    <n v="80"/>
    <s v="chum"/>
    <s v="fry"/>
    <n v="40"/>
    <m/>
    <n v="0.54"/>
    <s v="N"/>
    <m/>
    <s v="N"/>
    <m/>
    <m/>
    <m/>
    <x v="0"/>
  </r>
  <r>
    <x v="1"/>
    <x v="5"/>
    <s v="20Mar24-IPT-Night/Day"/>
    <d v="2024-03-20T00:00:00"/>
    <n v="80"/>
    <s v="chum"/>
    <s v="fry"/>
    <n v="40"/>
    <m/>
    <n v="0.45"/>
    <s v="N"/>
    <m/>
    <s v="N"/>
    <m/>
    <m/>
    <m/>
    <x v="0"/>
  </r>
  <r>
    <x v="1"/>
    <x v="5"/>
    <s v="20Mar24-IPT-Night/Day"/>
    <d v="2024-03-20T00:00:00"/>
    <n v="80"/>
    <s v="chinook"/>
    <s v="fry"/>
    <n v="39"/>
    <m/>
    <n v="0.56999999999999995"/>
    <s v="N"/>
    <m/>
    <s v="N"/>
    <m/>
    <m/>
    <m/>
    <x v="0"/>
  </r>
  <r>
    <x v="1"/>
    <x v="5"/>
    <s v="20Mar24-IPT-Night/Day"/>
    <d v="2024-03-20T00:00:00"/>
    <n v="80"/>
    <s v="coho"/>
    <s v="fry"/>
    <n v="35"/>
    <m/>
    <n v="0.37"/>
    <s v="N"/>
    <m/>
    <s v="N"/>
    <m/>
    <m/>
    <m/>
    <x v="0"/>
  </r>
  <r>
    <x v="1"/>
    <x v="5"/>
    <s v="20Mar24-IPT-Night/Day"/>
    <d v="2024-03-20T00:00:00"/>
    <n v="80"/>
    <s v="coho"/>
    <s v="fry"/>
    <n v="44"/>
    <m/>
    <n v="0.66"/>
    <s v="N"/>
    <m/>
    <s v="N"/>
    <m/>
    <m/>
    <m/>
    <x v="0"/>
  </r>
  <r>
    <x v="1"/>
    <x v="5"/>
    <s v="20Mar24-IPT-Night/Day"/>
    <d v="2024-03-20T00:00:00"/>
    <n v="80"/>
    <s v="coho"/>
    <s v="fry"/>
    <n v="35"/>
    <m/>
    <n v="0.42"/>
    <s v="N"/>
    <m/>
    <s v="N"/>
    <m/>
    <m/>
    <m/>
    <x v="0"/>
  </r>
  <r>
    <x v="1"/>
    <x v="5"/>
    <s v="20Mar24-IPT-Night/Day"/>
    <d v="2024-03-20T00:00:00"/>
    <n v="80"/>
    <s v="coho"/>
    <s v="fry"/>
    <n v="34"/>
    <m/>
    <n v="0.33"/>
    <s v="N"/>
    <m/>
    <s v="N"/>
    <m/>
    <m/>
    <m/>
    <x v="0"/>
  </r>
  <r>
    <x v="1"/>
    <x v="5"/>
    <s v="20Mar24-IPT-Night/Day"/>
    <d v="2024-03-20T00:00:00"/>
    <n v="80"/>
    <s v="chinook"/>
    <s v="fry"/>
    <n v="37"/>
    <m/>
    <n v="0.41"/>
    <s v="N"/>
    <m/>
    <s v="N"/>
    <m/>
    <m/>
    <m/>
    <x v="0"/>
  </r>
  <r>
    <x v="1"/>
    <x v="5"/>
    <s v="20Mar24-IPT-Night/Day"/>
    <d v="2024-03-20T00:00:00"/>
    <n v="80"/>
    <s v="chinook"/>
    <s v="fry"/>
    <n v="43"/>
    <m/>
    <n v="0.56000000000000005"/>
    <s v="N"/>
    <m/>
    <s v="N"/>
    <m/>
    <m/>
    <m/>
    <x v="0"/>
  </r>
  <r>
    <x v="1"/>
    <x v="5"/>
    <s v="20Mar24-IPT-Night/Day"/>
    <d v="2024-03-20T00:00:00"/>
    <n v="80"/>
    <s v="chinook"/>
    <s v="fry"/>
    <n v="40"/>
    <m/>
    <n v="0.5"/>
    <s v="N"/>
    <m/>
    <s v="N"/>
    <m/>
    <m/>
    <m/>
    <x v="0"/>
  </r>
  <r>
    <x v="1"/>
    <x v="5"/>
    <s v="20Mar24-IPT-Night/Day"/>
    <d v="2024-03-20T00:00:00"/>
    <n v="80"/>
    <s v="chinook"/>
    <s v="fry"/>
    <n v="34"/>
    <m/>
    <n v="0.38"/>
    <s v="N"/>
    <m/>
    <s v="N"/>
    <m/>
    <m/>
    <m/>
    <x v="0"/>
  </r>
  <r>
    <x v="1"/>
    <x v="5"/>
    <s v="20Mar24-IPT-Night/Day"/>
    <d v="2024-03-20T00:00:00"/>
    <n v="80"/>
    <s v="chinook"/>
    <s v="fry"/>
    <n v="39"/>
    <m/>
    <n v="0.55000000000000004"/>
    <s v="N"/>
    <m/>
    <s v="N"/>
    <m/>
    <m/>
    <m/>
    <x v="0"/>
  </r>
  <r>
    <x v="1"/>
    <x v="5"/>
    <s v="20Mar24-IPT-Night/Day"/>
    <d v="2024-03-20T00:00:00"/>
    <n v="80"/>
    <s v="chinook"/>
    <s v="fry"/>
    <n v="41"/>
    <m/>
    <n v="0.56999999999999995"/>
    <s v="N"/>
    <m/>
    <s v="N"/>
    <m/>
    <m/>
    <m/>
    <x v="0"/>
  </r>
  <r>
    <x v="1"/>
    <x v="5"/>
    <s v="20Mar24-IPT-Night/Day"/>
    <d v="2024-03-20T00:00:00"/>
    <n v="80"/>
    <s v="chinook"/>
    <s v="fry"/>
    <n v="33"/>
    <m/>
    <n v="0.46"/>
    <s v="N"/>
    <m/>
    <s v="N"/>
    <m/>
    <m/>
    <m/>
    <x v="0"/>
  </r>
  <r>
    <x v="1"/>
    <x v="5"/>
    <s v="20Mar24-IPT-Night/Day"/>
    <d v="2024-03-20T00:00:00"/>
    <n v="80"/>
    <s v="chinook"/>
    <s v="fry"/>
    <n v="39"/>
    <m/>
    <n v="0.56000000000000005"/>
    <s v="N"/>
    <m/>
    <s v="N"/>
    <m/>
    <m/>
    <m/>
    <x v="0"/>
  </r>
  <r>
    <x v="1"/>
    <x v="5"/>
    <s v="20Mar24-IPT-Night/Day"/>
    <d v="2024-03-20T00:00:00"/>
    <n v="80"/>
    <s v="chinook"/>
    <s v="fry"/>
    <n v="39"/>
    <m/>
    <n v="0.52"/>
    <s v="N"/>
    <m/>
    <s v="N"/>
    <m/>
    <m/>
    <m/>
    <x v="0"/>
  </r>
  <r>
    <x v="1"/>
    <x v="5"/>
    <s v="20Mar24-IPT-Night/Day"/>
    <d v="2024-03-20T00:00:00"/>
    <n v="80"/>
    <s v="chinook"/>
    <s v="fry"/>
    <n v="41"/>
    <m/>
    <n v="0.63"/>
    <s v="N"/>
    <m/>
    <s v="N"/>
    <m/>
    <m/>
    <m/>
    <x v="0"/>
  </r>
  <r>
    <x v="1"/>
    <x v="5"/>
    <s v="20Mar24-IPT-Night/Day"/>
    <d v="2024-03-20T00:00:00"/>
    <n v="80"/>
    <s v="chum"/>
    <s v="fry"/>
    <n v="38"/>
    <m/>
    <n v="0.32"/>
    <s v="N"/>
    <m/>
    <s v="N"/>
    <m/>
    <m/>
    <m/>
    <x v="0"/>
  </r>
  <r>
    <x v="1"/>
    <x v="5"/>
    <s v="20Mar24-IPT-Night/Day"/>
    <d v="2024-03-20T00:00:00"/>
    <n v="80"/>
    <s v="coho"/>
    <s v="fry"/>
    <n v="36"/>
    <m/>
    <n v="0.36"/>
    <s v="N"/>
    <m/>
    <s v="N"/>
    <m/>
    <m/>
    <m/>
    <x v="0"/>
  </r>
  <r>
    <x v="1"/>
    <x v="5"/>
    <s v="20Mar24-IPT-Night/Day"/>
    <d v="2024-03-20T00:00:00"/>
    <n v="80"/>
    <s v="coho"/>
    <s v="fry"/>
    <n v="37"/>
    <m/>
    <n v="0.39"/>
    <s v="N"/>
    <m/>
    <s v="N"/>
    <m/>
    <m/>
    <m/>
    <x v="0"/>
  </r>
  <r>
    <x v="1"/>
    <x v="5"/>
    <s v="20Mar24-IPT-Night/Day"/>
    <d v="2024-03-20T00:00:00"/>
    <n v="80"/>
    <s v="chinook"/>
    <s v="fry"/>
    <n v="41"/>
    <m/>
    <n v="0.52"/>
    <s v="N"/>
    <m/>
    <s v="N"/>
    <m/>
    <m/>
    <m/>
    <x v="0"/>
  </r>
  <r>
    <x v="1"/>
    <x v="5"/>
    <s v="20Mar24-IPT-Night/Day"/>
    <d v="2024-03-20T00:00:00"/>
    <n v="80"/>
    <s v="chum"/>
    <s v="fry"/>
    <n v="42"/>
    <m/>
    <n v="0.46"/>
    <s v="N"/>
    <m/>
    <s v="N"/>
    <m/>
    <m/>
    <m/>
    <x v="0"/>
  </r>
  <r>
    <x v="1"/>
    <x v="5"/>
    <s v="20Mar24-IPT-Night/Day"/>
    <d v="2024-03-20T00:00:00"/>
    <n v="80"/>
    <s v="coho"/>
    <s v="fry"/>
    <n v="41"/>
    <m/>
    <n v="0.5"/>
    <s v="N"/>
    <m/>
    <s v="N"/>
    <m/>
    <m/>
    <m/>
    <x v="0"/>
  </r>
  <r>
    <x v="1"/>
    <x v="5"/>
    <s v="20Mar24-IPT-Night/Day"/>
    <d v="2024-03-20T00:00:00"/>
    <n v="80"/>
    <s v="coho"/>
    <s v="fry"/>
    <n v="35"/>
    <m/>
    <n v="0.28000000000000003"/>
    <s v="N"/>
    <m/>
    <s v="N"/>
    <m/>
    <m/>
    <m/>
    <x v="0"/>
  </r>
  <r>
    <x v="1"/>
    <x v="5"/>
    <s v="20Mar24-IPT-Night/Day"/>
    <d v="2024-03-20T00:00:00"/>
    <n v="80"/>
    <s v="coho"/>
    <s v="fry"/>
    <n v="37"/>
    <m/>
    <n v="0.37"/>
    <s v="N"/>
    <m/>
    <s v="N"/>
    <m/>
    <m/>
    <m/>
    <x v="0"/>
  </r>
  <r>
    <x v="1"/>
    <x v="5"/>
    <s v="20Mar24-IPT-Night/Day"/>
    <d v="2024-03-20T00:00:00"/>
    <n v="80"/>
    <s v="coho"/>
    <s v="fry"/>
    <n v="38"/>
    <m/>
    <n v="0.4"/>
    <s v="N"/>
    <m/>
    <s v="N"/>
    <m/>
    <m/>
    <m/>
    <x v="0"/>
  </r>
  <r>
    <x v="1"/>
    <x v="5"/>
    <s v="21Mar24-IPT-Night"/>
    <d v="2024-03-21T00:00:00"/>
    <n v="81"/>
    <s v="coho"/>
    <s v="fry"/>
    <n v="39"/>
    <m/>
    <n v="0.45"/>
    <s v="N"/>
    <m/>
    <s v="N"/>
    <s v="SJF24-03-22-01"/>
    <m/>
    <s v="SJF24-03-22-01"/>
    <x v="1"/>
  </r>
  <r>
    <x v="1"/>
    <x v="5"/>
    <s v="21Mar24-IPT-Night"/>
    <d v="2024-03-21T00:00:00"/>
    <n v="81"/>
    <s v="chinook"/>
    <s v="fry"/>
    <n v="41"/>
    <m/>
    <n v="0.6"/>
    <s v="N"/>
    <m/>
    <s v="N"/>
    <s v="SJF24-03-22-02"/>
    <m/>
    <s v="SJF24-03-22-02"/>
    <x v="1"/>
  </r>
  <r>
    <x v="1"/>
    <x v="5"/>
    <s v="21Mar24-IPT-Night"/>
    <d v="2024-03-21T00:00:00"/>
    <n v="81"/>
    <s v="coho"/>
    <s v="fry"/>
    <n v="37"/>
    <m/>
    <n v="0.38"/>
    <s v="N"/>
    <m/>
    <s v="N"/>
    <s v="SJF24-03-22-03"/>
    <m/>
    <s v="SJF24-03-22-03"/>
    <x v="1"/>
  </r>
  <r>
    <x v="1"/>
    <x v="5"/>
    <s v="21Mar24-IPT-Night"/>
    <d v="2024-03-21T00:00:00"/>
    <n v="81"/>
    <s v="coho"/>
    <s v="smolt"/>
    <n v="100"/>
    <m/>
    <n v="11.79"/>
    <s v="N"/>
    <m/>
    <s v="N"/>
    <m/>
    <m/>
    <m/>
    <x v="0"/>
  </r>
  <r>
    <x v="1"/>
    <x v="5"/>
    <s v="21Mar24-IPT-Night"/>
    <d v="2024-03-21T00:00:00"/>
    <n v="81"/>
    <s v="coho"/>
    <s v="fry"/>
    <n v="34"/>
    <m/>
    <n v="0.49"/>
    <s v="N"/>
    <m/>
    <s v="N"/>
    <m/>
    <m/>
    <m/>
    <x v="0"/>
  </r>
  <r>
    <x v="1"/>
    <x v="5"/>
    <s v="21Mar24-IPT-Night"/>
    <d v="2024-03-21T00:00:00"/>
    <n v="81"/>
    <s v="coho"/>
    <s v="fry"/>
    <n v="34"/>
    <m/>
    <n v="0.41"/>
    <s v="N"/>
    <m/>
    <s v="N"/>
    <m/>
    <m/>
    <m/>
    <x v="0"/>
  </r>
  <r>
    <x v="1"/>
    <x v="5"/>
    <s v="21Mar24-IPT-Night"/>
    <d v="2024-03-21T00:00:00"/>
    <n v="81"/>
    <s v="coho"/>
    <s v="smolt"/>
    <n v="64"/>
    <m/>
    <n v="2.91"/>
    <s v="N"/>
    <m/>
    <s v="N"/>
    <m/>
    <m/>
    <m/>
    <x v="0"/>
  </r>
  <r>
    <x v="1"/>
    <x v="5"/>
    <s v="21Mar24-IPT-Night"/>
    <d v="2024-03-21T00:00:00"/>
    <n v="81"/>
    <s v="chinook"/>
    <s v="fry"/>
    <n v="38"/>
    <m/>
    <n v="0.44"/>
    <s v="N"/>
    <m/>
    <s v="N"/>
    <m/>
    <m/>
    <m/>
    <x v="0"/>
  </r>
  <r>
    <x v="1"/>
    <x v="5"/>
    <s v="21Mar24-IPT-Night"/>
    <d v="2024-03-21T00:00:00"/>
    <n v="81"/>
    <s v="coho"/>
    <s v="fry"/>
    <n v="34"/>
    <m/>
    <n v="0.39"/>
    <s v="N"/>
    <m/>
    <s v="N"/>
    <m/>
    <m/>
    <m/>
    <x v="0"/>
  </r>
  <r>
    <x v="1"/>
    <x v="5"/>
    <s v="21Mar24-IPT-Night"/>
    <d v="2024-03-21T00:00:00"/>
    <n v="81"/>
    <s v="coho"/>
    <s v="fry"/>
    <n v="34"/>
    <m/>
    <n v="0.34"/>
    <s v="N"/>
    <m/>
    <s v="N"/>
    <m/>
    <m/>
    <m/>
    <x v="0"/>
  </r>
  <r>
    <x v="1"/>
    <x v="5"/>
    <s v="21Mar24-IPT-Night"/>
    <d v="2024-03-21T00:00:00"/>
    <n v="81"/>
    <s v="coho"/>
    <s v="fry"/>
    <n v="65"/>
    <m/>
    <n v="3.12"/>
    <s v="N"/>
    <m/>
    <s v="N"/>
    <m/>
    <m/>
    <m/>
    <x v="0"/>
  </r>
  <r>
    <x v="1"/>
    <x v="5"/>
    <s v="21Mar24-IPT-Night"/>
    <d v="2024-03-21T00:00:00"/>
    <n v="81"/>
    <s v="coho"/>
    <s v="fry"/>
    <n v="35"/>
    <m/>
    <n v="0.36"/>
    <s v="N"/>
    <m/>
    <s v="N"/>
    <m/>
    <m/>
    <m/>
    <x v="0"/>
  </r>
  <r>
    <x v="1"/>
    <x v="5"/>
    <s v="21Mar24-IPT-Night"/>
    <d v="2024-03-21T00:00:00"/>
    <n v="81"/>
    <s v="chinook"/>
    <s v="fry"/>
    <n v="40"/>
    <m/>
    <n v="0.51"/>
    <s v="N"/>
    <m/>
    <s v="N"/>
    <m/>
    <m/>
    <m/>
    <x v="0"/>
  </r>
  <r>
    <x v="1"/>
    <x v="5"/>
    <s v="21Mar24-IPT-Night"/>
    <d v="2024-03-21T00:00:00"/>
    <n v="81"/>
    <s v="coho"/>
    <s v="fry"/>
    <n v="37"/>
    <m/>
    <n v="0.47"/>
    <s v="N"/>
    <m/>
    <s v="N"/>
    <m/>
    <m/>
    <m/>
    <x v="0"/>
  </r>
  <r>
    <x v="1"/>
    <x v="5"/>
    <s v="21Mar24-IPT-Night"/>
    <d v="2024-03-21T00:00:00"/>
    <n v="81"/>
    <s v="coho"/>
    <s v="fry"/>
    <n v="34"/>
    <m/>
    <n v="0.37"/>
    <s v="N"/>
    <m/>
    <s v="N"/>
    <m/>
    <m/>
    <m/>
    <x v="0"/>
  </r>
  <r>
    <x v="1"/>
    <x v="5"/>
    <s v="21Mar24-IPT-Night"/>
    <d v="2024-03-21T00:00:00"/>
    <n v="81"/>
    <s v="coho"/>
    <s v="fry"/>
    <n v="34"/>
    <m/>
    <n v="0.35"/>
    <s v="N"/>
    <m/>
    <s v="N"/>
    <m/>
    <m/>
    <m/>
    <x v="0"/>
  </r>
  <r>
    <x v="1"/>
    <x v="5"/>
    <s v="21Mar24-IPT-Night"/>
    <d v="2024-03-21T00:00:00"/>
    <n v="81"/>
    <s v="chinook"/>
    <s v="fry"/>
    <n v="40"/>
    <m/>
    <n v="0.52"/>
    <s v="N"/>
    <m/>
    <s v="N"/>
    <m/>
    <m/>
    <m/>
    <x v="0"/>
  </r>
  <r>
    <x v="1"/>
    <x v="5"/>
    <s v="21Mar24-IPT-Night"/>
    <d v="2024-03-21T00:00:00"/>
    <n v="81"/>
    <s v="chinook"/>
    <s v="fry"/>
    <n v="41"/>
    <m/>
    <n v="0.49"/>
    <s v="N"/>
    <m/>
    <s v="N"/>
    <m/>
    <m/>
    <m/>
    <x v="0"/>
  </r>
  <r>
    <x v="1"/>
    <x v="5"/>
    <s v="21Mar24-IPT-Night"/>
    <d v="2024-03-21T00:00:00"/>
    <n v="81"/>
    <s v="coho"/>
    <s v="fry"/>
    <n v="36"/>
    <m/>
    <n v="0.51"/>
    <s v="N"/>
    <m/>
    <s v="N"/>
    <m/>
    <m/>
    <m/>
    <x v="0"/>
  </r>
  <r>
    <x v="1"/>
    <x v="5"/>
    <s v="21Mar24-IPT-Night"/>
    <d v="2024-03-21T00:00:00"/>
    <n v="81"/>
    <s v="chinook"/>
    <s v="fry"/>
    <n v="41"/>
    <m/>
    <n v="0.54"/>
    <s v="N"/>
    <m/>
    <s v="N"/>
    <m/>
    <m/>
    <m/>
    <x v="0"/>
  </r>
  <r>
    <x v="1"/>
    <x v="5"/>
    <s v="21Mar24-IPT-Night"/>
    <d v="2024-03-21T00:00:00"/>
    <n v="81"/>
    <s v="coho"/>
    <s v="fry"/>
    <n v="35"/>
    <m/>
    <n v="0.37"/>
    <s v="N"/>
    <m/>
    <s v="N"/>
    <m/>
    <m/>
    <m/>
    <x v="0"/>
  </r>
  <r>
    <x v="1"/>
    <x v="5"/>
    <s v="21Mar24-IPT-Night"/>
    <d v="2024-03-21T00:00:00"/>
    <n v="81"/>
    <s v="coho"/>
    <s v="fry"/>
    <n v="32"/>
    <m/>
    <n v="0.23"/>
    <s v="N"/>
    <m/>
    <s v="N"/>
    <m/>
    <m/>
    <m/>
    <x v="0"/>
  </r>
  <r>
    <x v="1"/>
    <x v="5"/>
    <s v="21Mar24-IPT-Night"/>
    <d v="2024-03-21T00:00:00"/>
    <n v="81"/>
    <s v="chum"/>
    <s v="fry"/>
    <n v="41"/>
    <m/>
    <n v="0.46"/>
    <s v="N"/>
    <m/>
    <s v="N"/>
    <m/>
    <m/>
    <m/>
    <x v="0"/>
  </r>
  <r>
    <x v="1"/>
    <x v="5"/>
    <s v="21Mar24-IPT-Night"/>
    <d v="2024-03-21T00:00:00"/>
    <n v="81"/>
    <s v="coho"/>
    <s v="fry"/>
    <n v="37"/>
    <m/>
    <n v="0.56999999999999995"/>
    <s v="N"/>
    <m/>
    <s v="N"/>
    <m/>
    <m/>
    <m/>
    <x v="0"/>
  </r>
  <r>
    <x v="1"/>
    <x v="5"/>
    <s v="21Mar24-IPT-Night"/>
    <d v="2024-03-21T00:00:00"/>
    <n v="81"/>
    <s v="chinook"/>
    <s v="fry"/>
    <n v="40"/>
    <m/>
    <n v="0.62"/>
    <s v="N"/>
    <m/>
    <s v="N"/>
    <m/>
    <m/>
    <m/>
    <x v="0"/>
  </r>
  <r>
    <x v="1"/>
    <x v="5"/>
    <s v="21Mar24-IPT-Night"/>
    <d v="2024-03-21T00:00:00"/>
    <n v="81"/>
    <s v="chinook"/>
    <s v="fry"/>
    <n v="43"/>
    <m/>
    <n v="0.69"/>
    <s v="N"/>
    <m/>
    <s v="N"/>
    <m/>
    <m/>
    <m/>
    <x v="0"/>
  </r>
  <r>
    <x v="1"/>
    <x v="5"/>
    <s v="21Mar24-IPT-Night"/>
    <d v="2024-03-21T00:00:00"/>
    <n v="81"/>
    <s v="coho"/>
    <s v="fry"/>
    <n v="35"/>
    <m/>
    <n v="0.39"/>
    <s v="N"/>
    <m/>
    <s v="N"/>
    <m/>
    <m/>
    <m/>
    <x v="0"/>
  </r>
  <r>
    <x v="1"/>
    <x v="5"/>
    <s v="21Mar24-IPT-Night"/>
    <d v="2024-03-21T00:00:00"/>
    <n v="81"/>
    <s v="coho"/>
    <s v="fry"/>
    <n v="35"/>
    <m/>
    <n v="0.36"/>
    <s v="N"/>
    <m/>
    <s v="N"/>
    <m/>
    <m/>
    <m/>
    <x v="0"/>
  </r>
  <r>
    <x v="1"/>
    <x v="5"/>
    <s v="21Mar24-IPT-Night"/>
    <d v="2024-03-21T00:00:00"/>
    <n v="81"/>
    <s v="coho"/>
    <s v="fry"/>
    <n v="36"/>
    <m/>
    <n v="0.39"/>
    <s v="N"/>
    <m/>
    <s v="N"/>
    <m/>
    <m/>
    <m/>
    <x v="0"/>
  </r>
  <r>
    <x v="1"/>
    <x v="5"/>
    <s v="21Mar24-IPT-Night"/>
    <d v="2024-03-21T00:00:00"/>
    <n v="81"/>
    <s v="chinook"/>
    <s v="fry"/>
    <n v="40"/>
    <m/>
    <n v="0.54"/>
    <s v="N"/>
    <m/>
    <s v="N"/>
    <m/>
    <m/>
    <m/>
    <x v="0"/>
  </r>
  <r>
    <x v="1"/>
    <x v="5"/>
    <s v="21Mar24-IPT-Night"/>
    <d v="2024-03-21T00:00:00"/>
    <n v="81"/>
    <s v="chinook"/>
    <s v="fry"/>
    <n v="41"/>
    <m/>
    <n v="0.69"/>
    <s v="N"/>
    <m/>
    <s v="N"/>
    <m/>
    <m/>
    <m/>
    <x v="0"/>
  </r>
  <r>
    <x v="1"/>
    <x v="5"/>
    <s v="21Mar24-IPT-Night"/>
    <d v="2024-03-21T00:00:00"/>
    <n v="81"/>
    <s v="chinook"/>
    <s v="fry"/>
    <n v="40"/>
    <m/>
    <n v="0.49"/>
    <s v="N"/>
    <m/>
    <s v="N"/>
    <m/>
    <m/>
    <m/>
    <x v="0"/>
  </r>
  <r>
    <x v="1"/>
    <x v="5"/>
    <s v="21Mar24-IPT-Night"/>
    <d v="2024-03-21T00:00:00"/>
    <n v="81"/>
    <s v="chinook"/>
    <s v="fry"/>
    <n v="41"/>
    <m/>
    <n v="0.51"/>
    <s v="N"/>
    <m/>
    <s v="N"/>
    <m/>
    <m/>
    <m/>
    <x v="0"/>
  </r>
  <r>
    <x v="1"/>
    <x v="5"/>
    <s v="21Mar24-IPT-Night"/>
    <d v="2024-03-21T00:00:00"/>
    <n v="81"/>
    <s v="coho"/>
    <s v="fry"/>
    <n v="34"/>
    <m/>
    <n v="0.35"/>
    <s v="N"/>
    <m/>
    <s v="N"/>
    <m/>
    <m/>
    <m/>
    <x v="0"/>
  </r>
  <r>
    <x v="1"/>
    <x v="5"/>
    <s v="21Mar24-IPT-Night"/>
    <d v="2024-03-21T00:00:00"/>
    <n v="81"/>
    <s v="chinook"/>
    <s v="fry"/>
    <n v="42"/>
    <m/>
    <n v="0.53"/>
    <s v="N"/>
    <m/>
    <s v="N"/>
    <m/>
    <m/>
    <m/>
    <x v="0"/>
  </r>
  <r>
    <x v="1"/>
    <x v="5"/>
    <s v="21Mar24-IPT-Night"/>
    <d v="2024-03-21T00:00:00"/>
    <n v="81"/>
    <s v="chinook"/>
    <s v="fry"/>
    <n v="38"/>
    <m/>
    <n v="0.46"/>
    <s v="N"/>
    <m/>
    <s v="N"/>
    <m/>
    <m/>
    <m/>
    <x v="0"/>
  </r>
  <r>
    <x v="1"/>
    <x v="5"/>
    <s v="21Mar24-IPT-Night"/>
    <d v="2024-03-21T00:00:00"/>
    <n v="81"/>
    <s v="coho"/>
    <s v="fry"/>
    <n v="37"/>
    <m/>
    <n v="0.44"/>
    <s v="N"/>
    <m/>
    <s v="N"/>
    <m/>
    <m/>
    <m/>
    <x v="0"/>
  </r>
  <r>
    <x v="1"/>
    <x v="5"/>
    <s v="21Mar24-IPT-Night"/>
    <d v="2024-03-21T00:00:00"/>
    <n v="81"/>
    <s v="coho"/>
    <s v="fry"/>
    <n v="34"/>
    <m/>
    <n v="0.35"/>
    <s v="N"/>
    <m/>
    <s v="N"/>
    <m/>
    <m/>
    <m/>
    <x v="0"/>
  </r>
  <r>
    <x v="1"/>
    <x v="5"/>
    <s v="21Mar24-IPT-Night"/>
    <d v="2024-03-21T00:00:00"/>
    <n v="81"/>
    <s v="coho"/>
    <s v="fry"/>
    <n v="35"/>
    <m/>
    <n v="0.36"/>
    <s v="N"/>
    <m/>
    <s v="N"/>
    <m/>
    <m/>
    <m/>
    <x v="0"/>
  </r>
  <r>
    <x v="1"/>
    <x v="5"/>
    <s v="21Mar24-IPT-Night"/>
    <d v="2024-03-21T00:00:00"/>
    <n v="81"/>
    <s v="chinook"/>
    <s v="fry"/>
    <n v="39"/>
    <m/>
    <n v="0.47"/>
    <s v="N"/>
    <m/>
    <s v="N"/>
    <m/>
    <m/>
    <m/>
    <x v="0"/>
  </r>
  <r>
    <x v="1"/>
    <x v="5"/>
    <s v="21Mar24-IPT-Night"/>
    <d v="2024-03-21T00:00:00"/>
    <n v="81"/>
    <s v="chinook"/>
    <s v="fry"/>
    <n v="40"/>
    <m/>
    <n v="0.61"/>
    <s v="N"/>
    <m/>
    <s v="N"/>
    <m/>
    <m/>
    <m/>
    <x v="0"/>
  </r>
  <r>
    <x v="1"/>
    <x v="5"/>
    <s v="21Mar24-IPT-Night"/>
    <d v="2024-03-21T00:00:00"/>
    <n v="81"/>
    <s v="chinook"/>
    <s v="fry"/>
    <n v="40"/>
    <m/>
    <n v="0.55000000000000004"/>
    <s v="N"/>
    <m/>
    <s v="N"/>
    <m/>
    <m/>
    <m/>
    <x v="0"/>
  </r>
  <r>
    <x v="1"/>
    <x v="5"/>
    <s v="21Mar24-IPT-Night"/>
    <d v="2024-03-21T00:00:00"/>
    <n v="81"/>
    <s v="coho"/>
    <s v="fry"/>
    <n v="34"/>
    <m/>
    <n v="0.3"/>
    <s v="N"/>
    <m/>
    <s v="N"/>
    <m/>
    <m/>
    <m/>
    <x v="0"/>
  </r>
  <r>
    <x v="1"/>
    <x v="5"/>
    <s v="21Mar24-IPT-Night"/>
    <d v="2024-03-21T00:00:00"/>
    <n v="81"/>
    <s v="coho"/>
    <s v="fry"/>
    <n v="37"/>
    <m/>
    <n v="0.35"/>
    <s v="N"/>
    <m/>
    <s v="N"/>
    <m/>
    <m/>
    <m/>
    <x v="0"/>
  </r>
  <r>
    <x v="1"/>
    <x v="5"/>
    <s v="21Mar24-IPT-Night"/>
    <d v="2024-03-21T00:00:00"/>
    <n v="81"/>
    <s v="chinook"/>
    <s v="fry"/>
    <n v="41"/>
    <m/>
    <n v="0.54"/>
    <s v="N"/>
    <m/>
    <s v="N"/>
    <m/>
    <m/>
    <m/>
    <x v="0"/>
  </r>
  <r>
    <x v="1"/>
    <x v="5"/>
    <s v="21Mar24-IPT-Night"/>
    <d v="2024-03-21T00:00:00"/>
    <n v="81"/>
    <s v="coho"/>
    <s v="fry"/>
    <n v="35"/>
    <m/>
    <n v="0.36"/>
    <s v="N"/>
    <m/>
    <s v="N"/>
    <m/>
    <m/>
    <m/>
    <x v="0"/>
  </r>
  <r>
    <x v="1"/>
    <x v="5"/>
    <s v="21Mar24-IPT-Night"/>
    <d v="2024-03-21T00:00:00"/>
    <n v="81"/>
    <s v="coho"/>
    <s v="fry"/>
    <n v="38"/>
    <m/>
    <n v="0.35"/>
    <s v="N"/>
    <m/>
    <s v="N"/>
    <m/>
    <m/>
    <m/>
    <x v="0"/>
  </r>
  <r>
    <x v="1"/>
    <x v="5"/>
    <s v="21Mar24-IPT-Night"/>
    <d v="2024-03-21T00:00:00"/>
    <n v="81"/>
    <s v="chinook"/>
    <s v="fry"/>
    <n v="40"/>
    <m/>
    <n v="0.55000000000000004"/>
    <s v="N"/>
    <m/>
    <s v="N"/>
    <m/>
    <m/>
    <m/>
    <x v="0"/>
  </r>
  <r>
    <x v="1"/>
    <x v="5"/>
    <s v="21Mar24-IPT-Night"/>
    <d v="2024-03-21T00:00:00"/>
    <n v="81"/>
    <s v="chinook"/>
    <s v="fry"/>
    <n v="39"/>
    <m/>
    <n v="0.54"/>
    <s v="N"/>
    <m/>
    <s v="N"/>
    <m/>
    <m/>
    <m/>
    <x v="0"/>
  </r>
  <r>
    <x v="1"/>
    <x v="5"/>
    <s v="21Mar24-IPT-Night"/>
    <d v="2024-03-21T00:00:00"/>
    <n v="81"/>
    <s v="chinook"/>
    <s v="fry"/>
    <n v="40"/>
    <m/>
    <n v="0.47"/>
    <s v="N"/>
    <m/>
    <s v="N"/>
    <m/>
    <m/>
    <m/>
    <x v="0"/>
  </r>
  <r>
    <x v="1"/>
    <x v="5"/>
    <s v="21Mar24-IPT-Night"/>
    <d v="2024-03-21T00:00:00"/>
    <n v="81"/>
    <s v="coho"/>
    <s v="fry"/>
    <n v="35"/>
    <m/>
    <n v="0.39"/>
    <s v="N"/>
    <m/>
    <s v="N"/>
    <m/>
    <m/>
    <m/>
    <x v="0"/>
  </r>
  <r>
    <x v="1"/>
    <x v="5"/>
    <s v="21Mar24-IPT-Night"/>
    <d v="2024-03-21T00:00:00"/>
    <n v="81"/>
    <s v="coho"/>
    <s v="fry"/>
    <n v="35"/>
    <m/>
    <n v="0.4"/>
    <s v="N"/>
    <m/>
    <s v="N"/>
    <m/>
    <m/>
    <m/>
    <x v="0"/>
  </r>
  <r>
    <x v="1"/>
    <x v="5"/>
    <s v="21Mar24-IPT-Night"/>
    <d v="2024-03-21T00:00:00"/>
    <n v="81"/>
    <s v="coho"/>
    <s v="fry"/>
    <n v="38"/>
    <m/>
    <n v="0.52"/>
    <s v="N"/>
    <m/>
    <s v="N"/>
    <m/>
    <m/>
    <m/>
    <x v="0"/>
  </r>
  <r>
    <x v="1"/>
    <x v="5"/>
    <s v="21Mar24-IPT-Night"/>
    <d v="2024-03-21T00:00:00"/>
    <n v="81"/>
    <s v="chum"/>
    <s v="fry"/>
    <n v="37"/>
    <m/>
    <n v="0.37"/>
    <s v="N"/>
    <m/>
    <s v="N"/>
    <m/>
    <m/>
    <m/>
    <x v="0"/>
  </r>
  <r>
    <x v="1"/>
    <x v="5"/>
    <s v="21Mar24-IPT-Night"/>
    <d v="2024-03-21T00:00:00"/>
    <n v="81"/>
    <s v="coho"/>
    <s v="fry"/>
    <n v="37"/>
    <m/>
    <n v="0.48"/>
    <s v="N"/>
    <m/>
    <s v="N"/>
    <m/>
    <m/>
    <m/>
    <x v="0"/>
  </r>
  <r>
    <x v="1"/>
    <x v="5"/>
    <s v="21Mar24-IPT-Night"/>
    <d v="2024-03-21T00:00:00"/>
    <n v="81"/>
    <s v="chinook"/>
    <s v="fry"/>
    <n v="41"/>
    <m/>
    <n v="0.56000000000000005"/>
    <s v="N"/>
    <m/>
    <s v="N"/>
    <m/>
    <m/>
    <m/>
    <x v="0"/>
  </r>
  <r>
    <x v="1"/>
    <x v="5"/>
    <s v="21Mar24-IPT-Night"/>
    <d v="2024-03-21T00:00:00"/>
    <n v="81"/>
    <s v="chum"/>
    <s v="fry"/>
    <n v="38"/>
    <m/>
    <n v="0.36"/>
    <s v="N"/>
    <m/>
    <s v="N"/>
    <m/>
    <m/>
    <m/>
    <x v="0"/>
  </r>
  <r>
    <x v="1"/>
    <x v="5"/>
    <s v="21Mar24-IPT-Night"/>
    <d v="2024-03-21T00:00:00"/>
    <n v="81"/>
    <s v="chinook"/>
    <s v="fry"/>
    <n v="41"/>
    <m/>
    <n v="0.59"/>
    <s v="N"/>
    <m/>
    <s v="N"/>
    <m/>
    <m/>
    <m/>
    <x v="0"/>
  </r>
  <r>
    <x v="1"/>
    <x v="5"/>
    <s v="21Mar24-IPT-Night"/>
    <d v="2024-03-21T00:00:00"/>
    <n v="81"/>
    <s v="chum"/>
    <s v="fry"/>
    <n v="40"/>
    <m/>
    <n v="0.43"/>
    <s v="N"/>
    <m/>
    <s v="N"/>
    <m/>
    <m/>
    <m/>
    <x v="0"/>
  </r>
  <r>
    <x v="1"/>
    <x v="5"/>
    <s v="21Mar24-IPT-Night"/>
    <d v="2024-03-21T00:00:00"/>
    <n v="81"/>
    <s v="chum"/>
    <s v="fry"/>
    <n v="41"/>
    <m/>
    <n v="0.42"/>
    <s v="N"/>
    <m/>
    <s v="N"/>
    <m/>
    <m/>
    <m/>
    <x v="0"/>
  </r>
  <r>
    <x v="1"/>
    <x v="5"/>
    <s v="21Mar24-IPT-Night"/>
    <d v="2024-03-21T00:00:00"/>
    <n v="81"/>
    <s v="chum"/>
    <s v="fry"/>
    <n v="37"/>
    <m/>
    <n v="0.35"/>
    <s v="N"/>
    <m/>
    <s v="N"/>
    <m/>
    <m/>
    <m/>
    <x v="0"/>
  </r>
  <r>
    <x v="1"/>
    <x v="5"/>
    <s v="21Mar24-IPT-Night"/>
    <d v="2024-03-21T00:00:00"/>
    <n v="81"/>
    <s v="coho"/>
    <s v="fry"/>
    <n v="35"/>
    <m/>
    <n v="0.3"/>
    <s v="N"/>
    <m/>
    <s v="N"/>
    <m/>
    <m/>
    <m/>
    <x v="0"/>
  </r>
  <r>
    <x v="1"/>
    <x v="5"/>
    <s v="21Mar24-IPT-Night"/>
    <d v="2024-03-21T00:00:00"/>
    <n v="81"/>
    <s v="chum"/>
    <s v="fry"/>
    <n v="40"/>
    <m/>
    <n v="0.45"/>
    <s v="N"/>
    <m/>
    <s v="N"/>
    <m/>
    <m/>
    <m/>
    <x v="0"/>
  </r>
  <r>
    <x v="1"/>
    <x v="5"/>
    <s v="21Mar24-IPT-Night"/>
    <d v="2024-03-21T00:00:00"/>
    <n v="81"/>
    <s v="chinook"/>
    <s v="fry"/>
    <n v="38"/>
    <m/>
    <n v="0.41"/>
    <s v="N"/>
    <m/>
    <s v="N"/>
    <m/>
    <m/>
    <m/>
    <x v="0"/>
  </r>
  <r>
    <x v="1"/>
    <x v="5"/>
    <s v="21Mar24-IPT-Night"/>
    <d v="2024-03-21T00:00:00"/>
    <n v="81"/>
    <s v="coho"/>
    <s v="fry"/>
    <n v="34"/>
    <m/>
    <n v="0.31"/>
    <s v="N"/>
    <m/>
    <s v="N"/>
    <m/>
    <m/>
    <m/>
    <x v="0"/>
  </r>
  <r>
    <x v="1"/>
    <x v="5"/>
    <s v="21Mar24-IPT-Night"/>
    <d v="2024-03-21T00:00:00"/>
    <n v="81"/>
    <s v="chinook"/>
    <s v="fry"/>
    <n v="40"/>
    <m/>
    <n v="0.52"/>
    <s v="N"/>
    <m/>
    <s v="N"/>
    <m/>
    <m/>
    <m/>
    <x v="0"/>
  </r>
  <r>
    <x v="1"/>
    <x v="5"/>
    <s v="21Mar24-IPT-Night"/>
    <d v="2024-03-21T00:00:00"/>
    <n v="81"/>
    <s v="chinook"/>
    <s v="fry"/>
    <n v="40"/>
    <m/>
    <n v="0.55000000000000004"/>
    <s v="N"/>
    <m/>
    <s v="N"/>
    <m/>
    <m/>
    <m/>
    <x v="0"/>
  </r>
  <r>
    <x v="1"/>
    <x v="5"/>
    <s v="21Mar24-IPT-Night"/>
    <d v="2024-03-21T00:00:00"/>
    <n v="81"/>
    <s v="chinook"/>
    <s v="fry"/>
    <n v="41"/>
    <m/>
    <n v="0.56000000000000005"/>
    <s v="N"/>
    <m/>
    <s v="N"/>
    <m/>
    <m/>
    <m/>
    <x v="0"/>
  </r>
  <r>
    <x v="1"/>
    <x v="5"/>
    <s v="21Mar24-IPT-Night"/>
    <d v="2024-03-21T00:00:00"/>
    <n v="81"/>
    <s v="chinook"/>
    <s v="fry"/>
    <n v="42"/>
    <m/>
    <n v="0.56000000000000005"/>
    <s v="N"/>
    <m/>
    <s v="N"/>
    <m/>
    <m/>
    <m/>
    <x v="0"/>
  </r>
  <r>
    <x v="1"/>
    <x v="5"/>
    <s v="21Mar24-IPT-Night"/>
    <d v="2024-03-21T00:00:00"/>
    <n v="81"/>
    <s v="chinook"/>
    <s v="fry"/>
    <n v="42"/>
    <m/>
    <n v="0.48"/>
    <s v="N"/>
    <m/>
    <s v="N"/>
    <m/>
    <m/>
    <m/>
    <x v="0"/>
  </r>
  <r>
    <x v="1"/>
    <x v="5"/>
    <s v="21Mar24-IPT-Night"/>
    <d v="2024-03-21T00:00:00"/>
    <n v="81"/>
    <s v="coho"/>
    <s v="fry"/>
    <n v="36"/>
    <m/>
    <n v="0.38"/>
    <s v="N"/>
    <m/>
    <s v="N"/>
    <m/>
    <m/>
    <m/>
    <x v="0"/>
  </r>
  <r>
    <x v="1"/>
    <x v="5"/>
    <s v="21Mar24-IPT-Night"/>
    <d v="2024-03-21T00:00:00"/>
    <n v="81"/>
    <s v="chinook"/>
    <s v="fry"/>
    <n v="40"/>
    <m/>
    <n v="0.47"/>
    <s v="N"/>
    <m/>
    <s v="N"/>
    <m/>
    <m/>
    <m/>
    <x v="0"/>
  </r>
  <r>
    <x v="1"/>
    <x v="5"/>
    <s v="21Mar24-IPT-Night"/>
    <d v="2024-03-21T00:00:00"/>
    <n v="81"/>
    <s v="chinook"/>
    <s v="fry"/>
    <n v="41"/>
    <m/>
    <n v="0.54"/>
    <s v="N"/>
    <m/>
    <s v="N"/>
    <m/>
    <m/>
    <m/>
    <x v="0"/>
  </r>
  <r>
    <x v="1"/>
    <x v="5"/>
    <s v="21Mar24-IPT-Night"/>
    <d v="2024-03-21T00:00:00"/>
    <n v="81"/>
    <s v="chinook"/>
    <s v="fry"/>
    <n v="39"/>
    <m/>
    <n v="0.44"/>
    <s v="N"/>
    <m/>
    <s v="N"/>
    <m/>
    <m/>
    <m/>
    <x v="0"/>
  </r>
  <r>
    <x v="1"/>
    <x v="5"/>
    <s v="21Mar24-IPT-Night"/>
    <d v="2024-03-21T00:00:00"/>
    <n v="81"/>
    <s v="coho"/>
    <s v="fry"/>
    <n v="36"/>
    <m/>
    <n v="0.39"/>
    <s v="N"/>
    <m/>
    <s v="N"/>
    <m/>
    <m/>
    <m/>
    <x v="0"/>
  </r>
  <r>
    <x v="1"/>
    <x v="5"/>
    <s v="21Mar24-IPT-Night"/>
    <d v="2024-03-21T00:00:00"/>
    <n v="81"/>
    <s v="chinook"/>
    <s v="fry"/>
    <n v="39"/>
    <m/>
    <n v="0.42"/>
    <s v="N"/>
    <m/>
    <s v="N"/>
    <m/>
    <m/>
    <m/>
    <x v="0"/>
  </r>
  <r>
    <x v="1"/>
    <x v="5"/>
    <s v="21Mar24-IPT-Night"/>
    <d v="2024-03-21T00:00:00"/>
    <n v="81"/>
    <s v="coho"/>
    <s v="fry"/>
    <n v="38"/>
    <m/>
    <n v="0.42"/>
    <s v="N"/>
    <m/>
    <s v="N"/>
    <m/>
    <m/>
    <m/>
    <x v="0"/>
  </r>
  <r>
    <x v="1"/>
    <x v="5"/>
    <s v="21Mar24-IPT-Night"/>
    <d v="2024-03-21T00:00:00"/>
    <n v="81"/>
    <s v="coho"/>
    <s v="fry"/>
    <n v="32"/>
    <m/>
    <n v="0.28000000000000003"/>
    <s v="N"/>
    <m/>
    <s v="N"/>
    <m/>
    <m/>
    <m/>
    <x v="0"/>
  </r>
  <r>
    <x v="1"/>
    <x v="5"/>
    <s v="21Mar24-IPT-Night"/>
    <d v="2024-03-21T00:00:00"/>
    <n v="81"/>
    <s v="chum"/>
    <s v="fry"/>
    <n v="41"/>
    <m/>
    <n v="0.35"/>
    <s v="N"/>
    <m/>
    <s v="N"/>
    <m/>
    <m/>
    <m/>
    <x v="0"/>
  </r>
  <r>
    <x v="1"/>
    <x v="5"/>
    <s v="21Mar24-IPT-Night"/>
    <d v="2024-03-21T00:00:00"/>
    <n v="81"/>
    <s v="coho"/>
    <s v="fry"/>
    <n v="35"/>
    <m/>
    <n v="0.32"/>
    <s v="N"/>
    <m/>
    <s v="N"/>
    <m/>
    <m/>
    <m/>
    <x v="0"/>
  </r>
  <r>
    <x v="1"/>
    <x v="5"/>
    <s v="21Mar24-IPT-Night"/>
    <d v="2024-03-21T00:00:00"/>
    <n v="81"/>
    <s v="coho"/>
    <s v="fry"/>
    <n v="36"/>
    <m/>
    <n v="0.31"/>
    <s v="N"/>
    <m/>
    <s v="N"/>
    <m/>
    <m/>
    <m/>
    <x v="0"/>
  </r>
  <r>
    <x v="1"/>
    <x v="5"/>
    <s v="21Mar24-IPT-Night"/>
    <d v="2024-03-21T00:00:00"/>
    <n v="81"/>
    <s v="coho"/>
    <s v="fry"/>
    <n v="35"/>
    <m/>
    <n v="0.39"/>
    <s v="N"/>
    <m/>
    <s v="N"/>
    <m/>
    <m/>
    <m/>
    <x v="0"/>
  </r>
  <r>
    <x v="1"/>
    <x v="5"/>
    <s v="21Mar24-IPT-Night"/>
    <d v="2024-03-21T00:00:00"/>
    <n v="81"/>
    <s v="chinook"/>
    <s v="fry"/>
    <n v="39"/>
    <m/>
    <n v="0.34"/>
    <s v="N"/>
    <m/>
    <s v="N"/>
    <m/>
    <m/>
    <m/>
    <x v="0"/>
  </r>
  <r>
    <x v="1"/>
    <x v="5"/>
    <s v="21Mar24-IPT-Night"/>
    <d v="2024-03-21T00:00:00"/>
    <n v="81"/>
    <s v="coho"/>
    <s v="fry"/>
    <n v="34"/>
    <m/>
    <n v="0.32"/>
    <s v="N"/>
    <m/>
    <s v="N"/>
    <m/>
    <m/>
    <m/>
    <x v="0"/>
  </r>
  <r>
    <x v="1"/>
    <x v="5"/>
    <s v="21Mar24-IPT-Night"/>
    <d v="2024-03-21T00:00:00"/>
    <n v="81"/>
    <s v="chinook"/>
    <s v="fry"/>
    <n v="49"/>
    <m/>
    <n v="0.54"/>
    <s v="N"/>
    <m/>
    <s v="N"/>
    <m/>
    <m/>
    <m/>
    <x v="0"/>
  </r>
  <r>
    <x v="1"/>
    <x v="5"/>
    <s v="21Mar24-IPT-Night"/>
    <d v="2024-03-21T00:00:00"/>
    <n v="81"/>
    <s v="coho"/>
    <s v="fry"/>
    <n v="36"/>
    <m/>
    <n v="0.45"/>
    <s v="N"/>
    <m/>
    <s v="N"/>
    <m/>
    <m/>
    <m/>
    <x v="0"/>
  </r>
  <r>
    <x v="1"/>
    <x v="5"/>
    <s v="21Mar24-IPT-Night"/>
    <d v="2024-03-21T00:00:00"/>
    <n v="81"/>
    <s v="coho"/>
    <s v="fry"/>
    <n v="32"/>
    <m/>
    <n v="0.26"/>
    <s v="N"/>
    <m/>
    <s v="N"/>
    <m/>
    <m/>
    <m/>
    <x v="0"/>
  </r>
  <r>
    <x v="1"/>
    <x v="5"/>
    <s v="21Mar24-IPT-Night"/>
    <d v="2024-03-21T00:00:00"/>
    <n v="81"/>
    <s v="chinook"/>
    <s v="fry"/>
    <n v="41"/>
    <m/>
    <n v="0.46"/>
    <s v="N"/>
    <m/>
    <s v="N"/>
    <m/>
    <m/>
    <m/>
    <x v="0"/>
  </r>
  <r>
    <x v="1"/>
    <x v="5"/>
    <s v="21Mar24-IPT-Night"/>
    <d v="2024-03-21T00:00:00"/>
    <n v="81"/>
    <s v="chinook"/>
    <s v="fry"/>
    <n v="36"/>
    <m/>
    <n v="0.39"/>
    <s v="N"/>
    <m/>
    <s v="N"/>
    <m/>
    <m/>
    <m/>
    <x v="0"/>
  </r>
  <r>
    <x v="1"/>
    <x v="5"/>
    <s v="21Mar24-IPT-Night"/>
    <d v="2024-03-21T00:00:00"/>
    <n v="81"/>
    <s v="coho"/>
    <s v="fry"/>
    <n v="38"/>
    <m/>
    <n v="0.43"/>
    <s v="N"/>
    <m/>
    <s v="N"/>
    <m/>
    <m/>
    <m/>
    <x v="0"/>
  </r>
  <r>
    <x v="1"/>
    <x v="5"/>
    <s v="21Mar24-IPT-Night"/>
    <d v="2024-03-21T00:00:00"/>
    <n v="81"/>
    <s v="coho"/>
    <s v="fry"/>
    <n v="35"/>
    <m/>
    <n v="0.33"/>
    <s v="N"/>
    <m/>
    <s v="N"/>
    <m/>
    <m/>
    <m/>
    <x v="0"/>
  </r>
  <r>
    <x v="1"/>
    <x v="5"/>
    <s v="21Mar24-IPT-Night"/>
    <d v="2024-03-21T00:00:00"/>
    <n v="81"/>
    <s v="coho"/>
    <s v="fry"/>
    <n v="36"/>
    <m/>
    <n v="0.39"/>
    <s v="N"/>
    <m/>
    <s v="N"/>
    <m/>
    <m/>
    <m/>
    <x v="0"/>
  </r>
  <r>
    <x v="1"/>
    <x v="5"/>
    <s v="21Mar24-IPT-Night"/>
    <d v="2024-03-21T00:00:00"/>
    <n v="81"/>
    <s v="coho"/>
    <s v="fry"/>
    <n v="36"/>
    <m/>
    <n v="0.37"/>
    <s v="N"/>
    <m/>
    <s v="N"/>
    <m/>
    <m/>
    <m/>
    <x v="0"/>
  </r>
  <r>
    <x v="1"/>
    <x v="5"/>
    <s v="21Mar24-IPT-Night"/>
    <d v="2024-03-21T00:00:00"/>
    <n v="81"/>
    <s v="coho"/>
    <s v="fry"/>
    <n v="35"/>
    <m/>
    <n v="0.36"/>
    <s v="N"/>
    <m/>
    <s v="N"/>
    <m/>
    <m/>
    <m/>
    <x v="0"/>
  </r>
  <r>
    <x v="1"/>
    <x v="5"/>
    <s v="21Mar24-IPT-Night"/>
    <d v="2024-03-21T00:00:00"/>
    <n v="81"/>
    <s v="coho"/>
    <s v="fry"/>
    <n v="34"/>
    <m/>
    <n v="0.28000000000000003"/>
    <s v="N"/>
    <m/>
    <s v="N"/>
    <m/>
    <m/>
    <m/>
    <x v="0"/>
  </r>
  <r>
    <x v="1"/>
    <x v="5"/>
    <s v="21Mar24-IPT-Night"/>
    <d v="2024-03-21T00:00:00"/>
    <n v="81"/>
    <s v="chinook"/>
    <s v="fry"/>
    <n v="42"/>
    <m/>
    <n v="0.54"/>
    <s v="N"/>
    <m/>
    <s v="N"/>
    <m/>
    <m/>
    <m/>
    <x v="0"/>
  </r>
  <r>
    <x v="1"/>
    <x v="5"/>
    <s v="21Mar24-IPT-Night"/>
    <d v="2024-03-21T00:00:00"/>
    <n v="81"/>
    <s v="coho"/>
    <s v="fry"/>
    <n v="37"/>
    <m/>
    <n v="0.43"/>
    <s v="N"/>
    <m/>
    <s v="N"/>
    <m/>
    <m/>
    <m/>
    <x v="0"/>
  </r>
  <r>
    <x v="1"/>
    <x v="5"/>
    <s v="21Mar24-IPT-Night"/>
    <d v="2024-03-21T00:00:00"/>
    <n v="81"/>
    <s v="chum"/>
    <s v="fry"/>
    <n v="41"/>
    <m/>
    <n v="0.38"/>
    <s v="N"/>
    <m/>
    <s v="N"/>
    <m/>
    <m/>
    <m/>
    <x v="0"/>
  </r>
  <r>
    <x v="1"/>
    <x v="5"/>
    <s v="21Mar24-IPT-Night"/>
    <d v="2024-03-21T00:00:00"/>
    <n v="81"/>
    <s v="coho"/>
    <s v="fry"/>
    <n v="35"/>
    <m/>
    <n v="0.35"/>
    <s v="N"/>
    <m/>
    <s v="N"/>
    <m/>
    <m/>
    <m/>
    <x v="0"/>
  </r>
  <r>
    <x v="1"/>
    <x v="5"/>
    <s v="21Mar24-IPT-Night"/>
    <d v="2024-03-21T00:00:00"/>
    <n v="81"/>
    <s v="coho"/>
    <s v="fry"/>
    <n v="33"/>
    <m/>
    <n v="0.31"/>
    <s v="N"/>
    <m/>
    <s v="N"/>
    <m/>
    <m/>
    <m/>
    <x v="0"/>
  </r>
  <r>
    <x v="1"/>
    <x v="5"/>
    <s v="21Mar24-IPT-Night"/>
    <d v="2024-03-21T00:00:00"/>
    <n v="81"/>
    <s v="coho"/>
    <s v="fry"/>
    <n v="37"/>
    <m/>
    <n v="0.45"/>
    <s v="N"/>
    <m/>
    <s v="N"/>
    <m/>
    <m/>
    <m/>
    <x v="0"/>
  </r>
  <r>
    <x v="1"/>
    <x v="5"/>
    <s v="21Mar24-IPT-Night"/>
    <d v="2024-03-21T00:00:00"/>
    <n v="81"/>
    <s v="coho"/>
    <s v="fry"/>
    <n v="34"/>
    <m/>
    <n v="0.32"/>
    <s v="N"/>
    <m/>
    <s v="N"/>
    <m/>
    <m/>
    <m/>
    <x v="0"/>
  </r>
  <r>
    <x v="1"/>
    <x v="5"/>
    <s v="21Mar24-IPT-Night"/>
    <d v="2024-03-21T00:00:00"/>
    <n v="81"/>
    <s v="coho"/>
    <s v="fry"/>
    <n v="32"/>
    <m/>
    <n v="0.3"/>
    <s v="N"/>
    <m/>
    <s v="N"/>
    <m/>
    <m/>
    <m/>
    <x v="0"/>
  </r>
  <r>
    <x v="1"/>
    <x v="5"/>
    <s v="21Mar24-IPT-Night"/>
    <d v="2024-03-21T00:00:00"/>
    <n v="81"/>
    <s v="chinook"/>
    <s v="fry"/>
    <n v="39"/>
    <m/>
    <n v="0.48"/>
    <s v="N"/>
    <m/>
    <s v="N"/>
    <m/>
    <m/>
    <m/>
    <x v="0"/>
  </r>
  <r>
    <x v="1"/>
    <x v="5"/>
    <s v="21Mar24-IPT-Night"/>
    <d v="2024-03-21T00:00:00"/>
    <n v="81"/>
    <s v="coho"/>
    <s v="fry"/>
    <n v="38"/>
    <m/>
    <n v="0.48"/>
    <s v="N"/>
    <m/>
    <s v="N"/>
    <m/>
    <m/>
    <m/>
    <x v="0"/>
  </r>
  <r>
    <x v="1"/>
    <x v="5"/>
    <s v="21Mar24-IPT-Night"/>
    <d v="2024-03-21T00:00:00"/>
    <n v="81"/>
    <s v="coho"/>
    <s v="fry"/>
    <n v="35"/>
    <m/>
    <n v="0.32"/>
    <s v="N"/>
    <m/>
    <s v="N"/>
    <m/>
    <m/>
    <m/>
    <x v="0"/>
  </r>
  <r>
    <x v="1"/>
    <x v="5"/>
    <s v="21Mar24-IPT-Night"/>
    <d v="2024-03-21T00:00:00"/>
    <n v="81"/>
    <s v="coho"/>
    <s v="fry"/>
    <n v="34"/>
    <m/>
    <n v="0.27"/>
    <s v="N"/>
    <m/>
    <s v="N"/>
    <m/>
    <m/>
    <m/>
    <x v="0"/>
  </r>
  <r>
    <x v="1"/>
    <x v="5"/>
    <s v="21Mar24-IPT-Night"/>
    <d v="2024-03-21T00:00:00"/>
    <n v="81"/>
    <s v="chum"/>
    <s v="fry"/>
    <n v="36"/>
    <m/>
    <n v="0.37"/>
    <s v="N"/>
    <m/>
    <s v="N"/>
    <m/>
    <m/>
    <m/>
    <x v="0"/>
  </r>
  <r>
    <x v="1"/>
    <x v="5"/>
    <s v="21Mar24-IPT-Night"/>
    <d v="2024-03-21T00:00:00"/>
    <n v="81"/>
    <s v="coho"/>
    <s v="fry"/>
    <n v="36"/>
    <m/>
    <n v="0.37"/>
    <s v="N"/>
    <m/>
    <s v="N"/>
    <m/>
    <m/>
    <m/>
    <x v="0"/>
  </r>
  <r>
    <x v="1"/>
    <x v="5"/>
    <s v="21Mar24-IPT-Night"/>
    <d v="2024-03-21T00:00:00"/>
    <n v="81"/>
    <s v="coho"/>
    <s v="fry"/>
    <n v="37"/>
    <m/>
    <n v="0.33"/>
    <s v="N"/>
    <m/>
    <s v="N"/>
    <m/>
    <m/>
    <m/>
    <x v="0"/>
  </r>
  <r>
    <x v="1"/>
    <x v="5"/>
    <s v="21Mar24-IPT-Night"/>
    <d v="2024-03-21T00:00:00"/>
    <n v="81"/>
    <s v="coho"/>
    <s v="fry"/>
    <n v="38"/>
    <m/>
    <n v="0.42"/>
    <s v="N"/>
    <m/>
    <s v="N"/>
    <m/>
    <m/>
    <m/>
    <x v="0"/>
  </r>
  <r>
    <x v="1"/>
    <x v="5"/>
    <s v="21Mar24-IPT-Night"/>
    <d v="2024-03-21T00:00:00"/>
    <n v="81"/>
    <s v="chinook"/>
    <s v="fry"/>
    <n v="41"/>
    <m/>
    <n v="0.53"/>
    <s v="N"/>
    <m/>
    <s v="N"/>
    <m/>
    <m/>
    <m/>
    <x v="0"/>
  </r>
  <r>
    <x v="1"/>
    <x v="5"/>
    <s v="21Mar24-IPT-Night"/>
    <d v="2024-03-21T00:00:00"/>
    <n v="81"/>
    <s v="chum"/>
    <s v="fry"/>
    <n v="35"/>
    <m/>
    <n v="0.31"/>
    <s v="N"/>
    <m/>
    <s v="N"/>
    <m/>
    <m/>
    <m/>
    <x v="0"/>
  </r>
  <r>
    <x v="1"/>
    <x v="5"/>
    <s v="21Mar24-IPT-Night"/>
    <d v="2024-03-21T00:00:00"/>
    <n v="81"/>
    <s v="chum"/>
    <s v="fry"/>
    <n v="41"/>
    <m/>
    <n v="0.46"/>
    <s v="N"/>
    <m/>
    <s v="N"/>
    <m/>
    <m/>
    <m/>
    <x v="0"/>
  </r>
  <r>
    <x v="1"/>
    <x v="5"/>
    <s v="21Mar24-IPT-Night"/>
    <d v="2024-03-21T00:00:00"/>
    <n v="81"/>
    <s v="coho"/>
    <s v="fry"/>
    <n v="40"/>
    <m/>
    <n v="0.42"/>
    <s v="N"/>
    <m/>
    <s v="N"/>
    <m/>
    <m/>
    <m/>
    <x v="0"/>
  </r>
  <r>
    <x v="1"/>
    <x v="5"/>
    <s v="21Mar24-IPT-Night"/>
    <d v="2024-03-21T00:00:00"/>
    <n v="81"/>
    <s v="coho"/>
    <s v="fry"/>
    <n v="37"/>
    <m/>
    <n v="0.35"/>
    <s v="N"/>
    <m/>
    <s v="N"/>
    <m/>
    <m/>
    <m/>
    <x v="0"/>
  </r>
  <r>
    <x v="1"/>
    <x v="5"/>
    <s v="21Mar24-IPT-Night"/>
    <d v="2024-03-21T00:00:00"/>
    <n v="81"/>
    <s v="coho"/>
    <s v="fry"/>
    <n v="39"/>
    <m/>
    <n v="0.45"/>
    <s v="N"/>
    <m/>
    <s v="N"/>
    <m/>
    <m/>
    <m/>
    <x v="0"/>
  </r>
  <r>
    <x v="1"/>
    <x v="5"/>
    <s v="21Mar24-IPT-Night"/>
    <d v="2024-03-21T00:00:00"/>
    <n v="81"/>
    <s v="chum"/>
    <s v="fry"/>
    <n v="37"/>
    <m/>
    <n v="0.36"/>
    <s v="N"/>
    <m/>
    <s v="N"/>
    <m/>
    <m/>
    <m/>
    <x v="0"/>
  </r>
  <r>
    <x v="1"/>
    <x v="5"/>
    <s v="21Mar24-IPT-Night"/>
    <d v="2024-03-21T00:00:00"/>
    <n v="81"/>
    <s v="chum"/>
    <s v="fry"/>
    <n v="42"/>
    <m/>
    <n v="0.4"/>
    <s v="N"/>
    <m/>
    <s v="N"/>
    <m/>
    <m/>
    <m/>
    <x v="0"/>
  </r>
  <r>
    <x v="1"/>
    <x v="0"/>
    <s v="26Mar24-RST-Night"/>
    <d v="2024-03-26T00:00:00"/>
    <n v="86"/>
    <s v="chinook"/>
    <s v="fry"/>
    <n v="42"/>
    <m/>
    <n v="0.7"/>
    <s v="N"/>
    <m/>
    <s v="N"/>
    <m/>
    <m/>
    <m/>
    <x v="0"/>
  </r>
  <r>
    <x v="1"/>
    <x v="0"/>
    <s v="26Mar24-RST-Night"/>
    <d v="2024-03-26T00:00:00"/>
    <n v="86"/>
    <s v="coho"/>
    <s v="fry"/>
    <n v="34"/>
    <m/>
    <n v="0.34"/>
    <s v="N"/>
    <m/>
    <s v="N"/>
    <m/>
    <m/>
    <m/>
    <x v="0"/>
  </r>
  <r>
    <x v="1"/>
    <x v="0"/>
    <s v="26Mar24-RST-Night"/>
    <d v="2024-03-26T00:00:00"/>
    <n v="86"/>
    <s v="coho"/>
    <s v="fry"/>
    <n v="37"/>
    <m/>
    <n v="0.46"/>
    <s v="N"/>
    <m/>
    <s v="N"/>
    <m/>
    <m/>
    <m/>
    <x v="0"/>
  </r>
  <r>
    <x v="1"/>
    <x v="0"/>
    <s v="26Mar24-RST-Night"/>
    <d v="2024-03-26T00:00:00"/>
    <n v="86"/>
    <s v="chinook"/>
    <s v="fry"/>
    <n v="40"/>
    <m/>
    <n v="0.54"/>
    <s v="N"/>
    <m/>
    <s v="N"/>
    <m/>
    <m/>
    <m/>
    <x v="0"/>
  </r>
  <r>
    <x v="1"/>
    <x v="0"/>
    <s v="26Mar24-RST-Night"/>
    <d v="2024-03-26T00:00:00"/>
    <n v="86"/>
    <s v="coho"/>
    <s v="fry"/>
    <n v="35"/>
    <m/>
    <n v="0.41"/>
    <s v="N"/>
    <m/>
    <s v="N"/>
    <m/>
    <m/>
    <m/>
    <x v="0"/>
  </r>
  <r>
    <x v="1"/>
    <x v="0"/>
    <s v="26Mar24-RST-Night"/>
    <d v="2024-03-26T00:00:00"/>
    <n v="86"/>
    <s v="chinook"/>
    <s v="fry"/>
    <n v="40"/>
    <m/>
    <n v="0.47"/>
    <s v="N"/>
    <m/>
    <s v="N"/>
    <m/>
    <m/>
    <m/>
    <x v="0"/>
  </r>
  <r>
    <x v="1"/>
    <x v="0"/>
    <s v="26Mar24-RST-Night"/>
    <d v="2024-03-26T00:00:00"/>
    <n v="86"/>
    <s v="coho"/>
    <s v="smolt"/>
    <n v="74"/>
    <m/>
    <n v="3.9"/>
    <s v="N"/>
    <m/>
    <s v="N"/>
    <m/>
    <m/>
    <m/>
    <x v="0"/>
  </r>
  <r>
    <x v="1"/>
    <x v="0"/>
    <s v="26Mar24-RST-Night"/>
    <d v="2024-03-26T00:00:00"/>
    <n v="86"/>
    <s v="coho"/>
    <s v="smolt"/>
    <n v="70"/>
    <m/>
    <n v="3.72"/>
    <s v="N"/>
    <m/>
    <s v="N"/>
    <m/>
    <m/>
    <m/>
    <x v="0"/>
  </r>
  <r>
    <x v="1"/>
    <x v="0"/>
    <s v="26Mar24-RST-Night"/>
    <d v="2024-03-26T00:00:00"/>
    <n v="86"/>
    <s v="coho"/>
    <s v="smolt"/>
    <n v="78"/>
    <m/>
    <n v="4.9000000000000004"/>
    <s v="N"/>
    <m/>
    <s v="N"/>
    <m/>
    <m/>
    <m/>
    <x v="0"/>
  </r>
  <r>
    <x v="1"/>
    <x v="0"/>
    <s v="26Mar24-RST-Night"/>
    <d v="2024-03-26T00:00:00"/>
    <n v="86"/>
    <s v="coho"/>
    <s v="smolt"/>
    <n v="88"/>
    <m/>
    <n v="8.24"/>
    <s v="N"/>
    <m/>
    <s v="N"/>
    <m/>
    <m/>
    <m/>
    <x v="0"/>
  </r>
  <r>
    <x v="1"/>
    <x v="0"/>
    <s v="26Mar24-RST-Night"/>
    <d v="2024-03-26T00:00:00"/>
    <n v="86"/>
    <s v="coho"/>
    <s v="smolt"/>
    <n v="85"/>
    <m/>
    <n v="6.13"/>
    <s v="N"/>
    <m/>
    <s v="N"/>
    <m/>
    <m/>
    <m/>
    <x v="0"/>
  </r>
  <r>
    <x v="1"/>
    <x v="0"/>
    <s v="26Mar24-RST-Night"/>
    <d v="2024-03-26T00:00:00"/>
    <n v="86"/>
    <s v="coho"/>
    <s v="smolt"/>
    <n v="85"/>
    <m/>
    <n v="6.46"/>
    <s v="N"/>
    <m/>
    <s v="N"/>
    <m/>
    <m/>
    <m/>
    <x v="0"/>
  </r>
  <r>
    <x v="1"/>
    <x v="0"/>
    <s v="26Mar24-RST-Night"/>
    <d v="2024-03-26T00:00:00"/>
    <n v="86"/>
    <s v="coho"/>
    <s v="smolt"/>
    <n v="125"/>
    <m/>
    <n v="18.309999999999999"/>
    <s v="N"/>
    <m/>
    <s v="N"/>
    <m/>
    <m/>
    <m/>
    <x v="0"/>
  </r>
  <r>
    <x v="1"/>
    <x v="0"/>
    <s v="27Mar24-RST-Night"/>
    <d v="2024-03-27T00:00:00"/>
    <n v="87"/>
    <s v="chinook"/>
    <s v="fry"/>
    <n v="42"/>
    <m/>
    <n v="0.63"/>
    <s v="N"/>
    <m/>
    <s v="N"/>
    <m/>
    <m/>
    <m/>
    <x v="0"/>
  </r>
  <r>
    <x v="1"/>
    <x v="0"/>
    <s v="27Mar24-RST-Night"/>
    <d v="2024-03-27T00:00:00"/>
    <n v="87"/>
    <s v="coho"/>
    <s v="smolt"/>
    <n v="83"/>
    <m/>
    <n v="6.32"/>
    <s v="N"/>
    <m/>
    <s v="N"/>
    <m/>
    <m/>
    <m/>
    <x v="0"/>
  </r>
  <r>
    <x v="1"/>
    <x v="0"/>
    <s v="27Mar24-RST-Night"/>
    <d v="2024-03-27T00:00:00"/>
    <n v="87"/>
    <s v="chinook"/>
    <s v="fry"/>
    <n v="41"/>
    <m/>
    <n v="0.56999999999999995"/>
    <s v="N"/>
    <m/>
    <s v="N"/>
    <m/>
    <m/>
    <m/>
    <x v="0"/>
  </r>
  <r>
    <x v="1"/>
    <x v="0"/>
    <s v="27Mar24-RST-Night"/>
    <d v="2024-03-27T00:00:00"/>
    <n v="87"/>
    <s v="coho"/>
    <s v="fry"/>
    <n v="35"/>
    <m/>
    <n v="0.37"/>
    <s v="N"/>
    <m/>
    <s v="N"/>
    <m/>
    <m/>
    <m/>
    <x v="0"/>
  </r>
  <r>
    <x v="1"/>
    <x v="0"/>
    <s v="27Mar24-RST-Night"/>
    <d v="2024-03-27T00:00:00"/>
    <n v="87"/>
    <s v="coho"/>
    <s v="fry"/>
    <n v="34"/>
    <m/>
    <n v="0.31"/>
    <s v="N"/>
    <m/>
    <s v="N"/>
    <m/>
    <m/>
    <m/>
    <x v="0"/>
  </r>
  <r>
    <x v="1"/>
    <x v="0"/>
    <s v="27Mar24-RST-Night"/>
    <d v="2024-03-27T00:00:00"/>
    <n v="87"/>
    <s v="coho"/>
    <s v="fry"/>
    <n v="37"/>
    <m/>
    <n v="0.4"/>
    <s v="N"/>
    <m/>
    <s v="N"/>
    <m/>
    <m/>
    <m/>
    <x v="0"/>
  </r>
  <r>
    <x v="1"/>
    <x v="0"/>
    <s v="27Mar24-RST-Night"/>
    <d v="2024-03-27T00:00:00"/>
    <n v="87"/>
    <s v="coho"/>
    <s v="fry"/>
    <n v="35"/>
    <m/>
    <n v="0.36"/>
    <s v="N"/>
    <m/>
    <s v="N"/>
    <m/>
    <m/>
    <m/>
    <x v="0"/>
  </r>
  <r>
    <x v="1"/>
    <x v="0"/>
    <s v="27Mar24-RST-Night"/>
    <d v="2024-03-27T00:00:00"/>
    <n v="87"/>
    <s v="coho"/>
    <s v="fry"/>
    <n v="37"/>
    <m/>
    <n v="0.39"/>
    <s v="N"/>
    <m/>
    <s v="N"/>
    <m/>
    <m/>
    <m/>
    <x v="0"/>
  </r>
  <r>
    <x v="1"/>
    <x v="0"/>
    <s v="27Mar24-RST-Night"/>
    <d v="2024-03-27T00:00:00"/>
    <n v="87"/>
    <s v="chinook"/>
    <s v="fry"/>
    <n v="38"/>
    <m/>
    <n v="0.42"/>
    <s v="N"/>
    <m/>
    <s v="N"/>
    <m/>
    <m/>
    <m/>
    <x v="0"/>
  </r>
  <r>
    <x v="1"/>
    <x v="0"/>
    <s v="27Mar24-RST-Night"/>
    <d v="2024-03-27T00:00:00"/>
    <n v="87"/>
    <s v="coho"/>
    <s v="fry"/>
    <n v="35"/>
    <m/>
    <n v="0.35"/>
    <s v="N"/>
    <m/>
    <s v="N"/>
    <m/>
    <m/>
    <m/>
    <x v="0"/>
  </r>
  <r>
    <x v="1"/>
    <x v="0"/>
    <s v="27Mar24-RST-Night"/>
    <d v="2024-03-27T00:00:00"/>
    <n v="87"/>
    <s v="coho"/>
    <s v="fry"/>
    <n v="36"/>
    <m/>
    <n v="0.42"/>
    <s v="N"/>
    <m/>
    <s v="N"/>
    <m/>
    <m/>
    <m/>
    <x v="0"/>
  </r>
  <r>
    <x v="1"/>
    <x v="0"/>
    <s v="27Mar24-RST-Night"/>
    <d v="2024-03-27T00:00:00"/>
    <n v="87"/>
    <s v="coho"/>
    <s v="fry"/>
    <n v="36"/>
    <m/>
    <n v="0.42"/>
    <s v="N"/>
    <m/>
    <s v="N"/>
    <m/>
    <m/>
    <m/>
    <x v="0"/>
  </r>
  <r>
    <x v="1"/>
    <x v="0"/>
    <s v="27Mar24-RST-Night"/>
    <d v="2024-03-27T00:00:00"/>
    <n v="87"/>
    <s v="coho"/>
    <s v="fry"/>
    <n v="32"/>
    <m/>
    <n v="0.26"/>
    <s v="N"/>
    <m/>
    <s v="N"/>
    <m/>
    <m/>
    <m/>
    <x v="0"/>
  </r>
  <r>
    <x v="1"/>
    <x v="0"/>
    <s v="27Mar24-RST-Night"/>
    <d v="2024-03-27T00:00:00"/>
    <n v="87"/>
    <s v="coho"/>
    <s v="fry"/>
    <n v="36"/>
    <m/>
    <n v="0.37"/>
    <s v="N"/>
    <m/>
    <s v="N"/>
    <m/>
    <m/>
    <m/>
    <x v="0"/>
  </r>
  <r>
    <x v="1"/>
    <x v="0"/>
    <s v="27Mar24-RST-Night"/>
    <d v="2024-03-27T00:00:00"/>
    <n v="87"/>
    <s v="coho"/>
    <s v="fry"/>
    <n v="36"/>
    <m/>
    <n v="0.43"/>
    <s v="N"/>
    <m/>
    <s v="N"/>
    <m/>
    <m/>
    <m/>
    <x v="0"/>
  </r>
  <r>
    <x v="1"/>
    <x v="0"/>
    <s v="27Mar24-RST-Night"/>
    <d v="2024-03-27T00:00:00"/>
    <n v="87"/>
    <s v="coho"/>
    <s v="fry"/>
    <n v="33"/>
    <m/>
    <n v="0.26"/>
    <s v="N"/>
    <m/>
    <s v="N"/>
    <m/>
    <m/>
    <m/>
    <x v="0"/>
  </r>
  <r>
    <x v="1"/>
    <x v="0"/>
    <s v="27Mar24-RST-Night"/>
    <d v="2024-03-27T00:00:00"/>
    <n v="87"/>
    <s v="coho"/>
    <s v="fry"/>
    <n v="37"/>
    <m/>
    <n v="0.38"/>
    <s v="N"/>
    <m/>
    <s v="N"/>
    <m/>
    <m/>
    <m/>
    <x v="0"/>
  </r>
  <r>
    <x v="1"/>
    <x v="0"/>
    <s v="27Mar24-RST-Night"/>
    <d v="2024-03-27T00:00:00"/>
    <n v="87"/>
    <s v="coho"/>
    <s v="fry"/>
    <n v="37"/>
    <m/>
    <n v="0.41"/>
    <s v="N"/>
    <m/>
    <s v="N"/>
    <m/>
    <m/>
    <m/>
    <x v="0"/>
  </r>
  <r>
    <x v="1"/>
    <x v="0"/>
    <s v="27Mar24-RST-Night"/>
    <d v="2024-03-27T00:00:00"/>
    <n v="87"/>
    <s v="chinook"/>
    <s v="fry"/>
    <n v="38"/>
    <m/>
    <n v="0.55000000000000004"/>
    <s v="N"/>
    <m/>
    <s v="N"/>
    <m/>
    <m/>
    <m/>
    <x v="0"/>
  </r>
  <r>
    <x v="1"/>
    <x v="0"/>
    <s v="27Mar24-RST-Night"/>
    <d v="2024-03-27T00:00:00"/>
    <n v="87"/>
    <s v="coho"/>
    <s v="fry"/>
    <n v="37"/>
    <m/>
    <n v="0.43"/>
    <s v="N"/>
    <m/>
    <s v="N"/>
    <m/>
    <m/>
    <m/>
    <x v="0"/>
  </r>
  <r>
    <x v="1"/>
    <x v="0"/>
    <s v="27Mar24-RST-Night"/>
    <d v="2024-03-27T00:00:00"/>
    <n v="87"/>
    <s v="coho"/>
    <s v="fry"/>
    <n v="37"/>
    <m/>
    <n v="0.42"/>
    <s v="N"/>
    <m/>
    <s v="N"/>
    <m/>
    <m/>
    <m/>
    <x v="0"/>
  </r>
  <r>
    <x v="1"/>
    <x v="0"/>
    <s v="27Mar24-RST-Night"/>
    <d v="2024-03-27T00:00:00"/>
    <n v="87"/>
    <s v="coho"/>
    <s v="fry"/>
    <n v="35"/>
    <m/>
    <n v="0.3"/>
    <s v="N"/>
    <m/>
    <s v="N"/>
    <m/>
    <m/>
    <m/>
    <x v="0"/>
  </r>
  <r>
    <x v="1"/>
    <x v="0"/>
    <s v="27Mar24-RST-Night"/>
    <d v="2024-03-27T00:00:00"/>
    <n v="87"/>
    <s v="coho"/>
    <s v="fry"/>
    <n v="35"/>
    <m/>
    <n v="0.4"/>
    <s v="N"/>
    <m/>
    <s v="N"/>
    <m/>
    <m/>
    <m/>
    <x v="0"/>
  </r>
  <r>
    <x v="1"/>
    <x v="0"/>
    <s v="27Mar24-RST-Night"/>
    <d v="2024-03-27T00:00:00"/>
    <n v="87"/>
    <s v="coho"/>
    <s v="fry"/>
    <n v="34"/>
    <m/>
    <n v="0.36"/>
    <s v="N"/>
    <m/>
    <s v="N"/>
    <m/>
    <m/>
    <m/>
    <x v="0"/>
  </r>
  <r>
    <x v="1"/>
    <x v="0"/>
    <s v="27Mar24-RST-Night"/>
    <d v="2024-03-27T00:00:00"/>
    <n v="87"/>
    <s v="coho"/>
    <s v="fry"/>
    <n v="37"/>
    <m/>
    <n v="0.4"/>
    <s v="N"/>
    <m/>
    <s v="N"/>
    <m/>
    <m/>
    <m/>
    <x v="0"/>
  </r>
  <r>
    <x v="1"/>
    <x v="0"/>
    <s v="27Mar24-RST-Night"/>
    <d v="2024-03-27T00:00:00"/>
    <n v="87"/>
    <s v="chinook"/>
    <s v="fry"/>
    <n v="34"/>
    <m/>
    <n v="0.3"/>
    <s v="N"/>
    <m/>
    <s v="N"/>
    <m/>
    <m/>
    <m/>
    <x v="0"/>
  </r>
  <r>
    <x v="1"/>
    <x v="0"/>
    <s v="27Mar24-RST-Night"/>
    <d v="2024-03-27T00:00:00"/>
    <n v="87"/>
    <s v="coho"/>
    <s v="fry"/>
    <n v="35"/>
    <m/>
    <n v="0.39"/>
    <s v="N"/>
    <m/>
    <s v="N"/>
    <m/>
    <m/>
    <m/>
    <x v="0"/>
  </r>
  <r>
    <x v="1"/>
    <x v="0"/>
    <s v="27Mar24-RST-Night"/>
    <d v="2024-03-27T00:00:00"/>
    <n v="87"/>
    <s v="coho"/>
    <s v="fry"/>
    <n v="35"/>
    <m/>
    <n v="0.35"/>
    <s v="N"/>
    <m/>
    <s v="N"/>
    <m/>
    <m/>
    <m/>
    <x v="0"/>
  </r>
  <r>
    <x v="1"/>
    <x v="0"/>
    <s v="27Mar24-RST-Night"/>
    <d v="2024-03-27T00:00:00"/>
    <n v="87"/>
    <s v="coho"/>
    <s v="fry"/>
    <n v="36"/>
    <m/>
    <n v="0.42"/>
    <s v="N"/>
    <m/>
    <s v="N"/>
    <m/>
    <m/>
    <m/>
    <x v="0"/>
  </r>
  <r>
    <x v="1"/>
    <x v="0"/>
    <s v="27Mar24-RST-Night"/>
    <d v="2024-03-27T00:00:00"/>
    <n v="87"/>
    <s v="chinook"/>
    <s v="fry"/>
    <n v="40"/>
    <m/>
    <n v="0.53"/>
    <s v="N"/>
    <m/>
    <s v="N"/>
    <m/>
    <m/>
    <m/>
    <x v="0"/>
  </r>
  <r>
    <x v="1"/>
    <x v="0"/>
    <s v="27Mar24-RST-Night"/>
    <d v="2024-03-27T00:00:00"/>
    <n v="87"/>
    <s v="coho"/>
    <s v="fry"/>
    <n v="35"/>
    <m/>
    <n v="0.36"/>
    <s v="N"/>
    <m/>
    <s v="N"/>
    <m/>
    <m/>
    <m/>
    <x v="0"/>
  </r>
  <r>
    <x v="1"/>
    <x v="0"/>
    <s v="27Mar24-RST-Night"/>
    <d v="2024-03-27T00:00:00"/>
    <n v="87"/>
    <s v="chinook"/>
    <s v="fry"/>
    <n v="35"/>
    <m/>
    <n v="0.32"/>
    <s v="N"/>
    <m/>
    <s v="N"/>
    <m/>
    <m/>
    <m/>
    <x v="0"/>
  </r>
  <r>
    <x v="1"/>
    <x v="0"/>
    <s v="27Mar24-RST-Night"/>
    <d v="2024-03-27T00:00:00"/>
    <n v="87"/>
    <s v="coho"/>
    <s v="fry"/>
    <n v="35"/>
    <m/>
    <n v="0.32"/>
    <s v="N"/>
    <m/>
    <s v="N"/>
    <m/>
    <m/>
    <m/>
    <x v="0"/>
  </r>
  <r>
    <x v="1"/>
    <x v="0"/>
    <s v="27Mar24-RST-Night"/>
    <d v="2024-03-27T00:00:00"/>
    <n v="87"/>
    <s v="coho"/>
    <s v="fry"/>
    <n v="35"/>
    <m/>
    <n v="0.36"/>
    <s v="N"/>
    <m/>
    <s v="N"/>
    <m/>
    <m/>
    <m/>
    <x v="0"/>
  </r>
  <r>
    <x v="1"/>
    <x v="0"/>
    <s v="27Mar24-RST-Night"/>
    <d v="2024-03-27T00:00:00"/>
    <n v="87"/>
    <s v="coho"/>
    <s v="fry"/>
    <n v="36"/>
    <m/>
    <n v="0.39"/>
    <s v="N"/>
    <m/>
    <s v="N"/>
    <m/>
    <m/>
    <m/>
    <x v="0"/>
  </r>
  <r>
    <x v="1"/>
    <x v="0"/>
    <s v="27Mar24-RST-Night"/>
    <d v="2024-03-27T00:00:00"/>
    <n v="87"/>
    <s v="chinook"/>
    <s v="fry"/>
    <n v="40"/>
    <m/>
    <n v="0.53"/>
    <s v="N"/>
    <m/>
    <s v="N"/>
    <m/>
    <m/>
    <m/>
    <x v="0"/>
  </r>
  <r>
    <x v="1"/>
    <x v="0"/>
    <s v="27Mar24-RST-Night"/>
    <d v="2024-03-27T00:00:00"/>
    <n v="87"/>
    <s v="chum"/>
    <s v="fry"/>
    <n v="40"/>
    <m/>
    <n v="0.39"/>
    <s v="N"/>
    <m/>
    <s v="N"/>
    <m/>
    <m/>
    <m/>
    <x v="0"/>
  </r>
  <r>
    <x v="1"/>
    <x v="0"/>
    <s v="27Mar24-RST-Night"/>
    <d v="2024-03-27T00:00:00"/>
    <n v="87"/>
    <s v="chinook"/>
    <s v="fry"/>
    <n v="41"/>
    <m/>
    <n v="0.68"/>
    <s v="N"/>
    <m/>
    <s v="N"/>
    <m/>
    <m/>
    <m/>
    <x v="0"/>
  </r>
  <r>
    <x v="1"/>
    <x v="0"/>
    <s v="27Mar24-RST-Night"/>
    <d v="2024-03-27T00:00:00"/>
    <n v="87"/>
    <s v="chinook"/>
    <s v="fry"/>
    <n v="40"/>
    <m/>
    <n v="0.54"/>
    <s v="N"/>
    <m/>
    <s v="N"/>
    <m/>
    <m/>
    <m/>
    <x v="0"/>
  </r>
  <r>
    <x v="1"/>
    <x v="0"/>
    <s v="27Mar24-RST-Night"/>
    <d v="2024-03-27T00:00:00"/>
    <n v="87"/>
    <s v="chinook"/>
    <s v="fry"/>
    <n v="40"/>
    <m/>
    <n v="0.54"/>
    <s v="N"/>
    <m/>
    <s v="N"/>
    <m/>
    <m/>
    <m/>
    <x v="0"/>
  </r>
  <r>
    <x v="1"/>
    <x v="0"/>
    <s v="27Mar24-RST-Night"/>
    <d v="2024-03-27T00:00:00"/>
    <n v="87"/>
    <s v="chinook"/>
    <s v="fry"/>
    <n v="40"/>
    <m/>
    <n v="0.52"/>
    <s v="N"/>
    <m/>
    <s v="N"/>
    <m/>
    <m/>
    <m/>
    <x v="0"/>
  </r>
  <r>
    <x v="1"/>
    <x v="0"/>
    <s v="27Mar24-RST-Night"/>
    <d v="2024-03-27T00:00:00"/>
    <n v="87"/>
    <s v="chinook"/>
    <s v="fry"/>
    <n v="39"/>
    <m/>
    <n v="0.52"/>
    <s v="N"/>
    <m/>
    <s v="N"/>
    <m/>
    <m/>
    <m/>
    <x v="0"/>
  </r>
  <r>
    <x v="1"/>
    <x v="0"/>
    <s v="27Mar24-RST-Night"/>
    <d v="2024-03-27T00:00:00"/>
    <n v="87"/>
    <s v="chinook"/>
    <s v="fry"/>
    <n v="40"/>
    <m/>
    <n v="0.51"/>
    <s v="N"/>
    <m/>
    <s v="N"/>
    <m/>
    <m/>
    <m/>
    <x v="0"/>
  </r>
  <r>
    <x v="1"/>
    <x v="0"/>
    <s v="27Mar24-RST-Night"/>
    <d v="2024-03-27T00:00:00"/>
    <n v="87"/>
    <s v="chinook"/>
    <s v="fry"/>
    <n v="35"/>
    <m/>
    <n v="0.36"/>
    <s v="N"/>
    <m/>
    <s v="N"/>
    <m/>
    <m/>
    <m/>
    <x v="0"/>
  </r>
  <r>
    <x v="1"/>
    <x v="0"/>
    <s v="27Mar24-RST-Night"/>
    <d v="2024-03-27T00:00:00"/>
    <n v="87"/>
    <s v="chinook"/>
    <s v="fry"/>
    <n v="41"/>
    <m/>
    <n v="0.61"/>
    <s v="N"/>
    <m/>
    <s v="N"/>
    <m/>
    <m/>
    <m/>
    <x v="0"/>
  </r>
  <r>
    <x v="1"/>
    <x v="0"/>
    <s v="27Mar24-RST-Night"/>
    <d v="2024-03-27T00:00:00"/>
    <n v="87"/>
    <s v="chinook"/>
    <s v="fry"/>
    <n v="38"/>
    <m/>
    <n v="0.48"/>
    <s v="N"/>
    <m/>
    <s v="N"/>
    <m/>
    <m/>
    <m/>
    <x v="0"/>
  </r>
  <r>
    <x v="1"/>
    <x v="0"/>
    <s v="27Mar24-RST-Night"/>
    <d v="2024-03-27T00:00:00"/>
    <n v="87"/>
    <s v="chum"/>
    <s v="fry"/>
    <n v="39"/>
    <m/>
    <n v="0.41"/>
    <s v="N"/>
    <m/>
    <s v="N"/>
    <m/>
    <m/>
    <m/>
    <x v="0"/>
  </r>
  <r>
    <x v="1"/>
    <x v="0"/>
    <s v="27Mar24-RST-Night"/>
    <d v="2024-03-27T00:00:00"/>
    <n v="87"/>
    <s v="chinook"/>
    <s v="fry"/>
    <n v="40"/>
    <m/>
    <n v="0.54"/>
    <s v="N"/>
    <m/>
    <s v="N"/>
    <m/>
    <m/>
    <m/>
    <x v="0"/>
  </r>
  <r>
    <x v="1"/>
    <x v="0"/>
    <s v="27Mar24-RST-Night"/>
    <d v="2024-03-27T00:00:00"/>
    <n v="87"/>
    <s v="chinook"/>
    <s v="fry"/>
    <n v="39"/>
    <m/>
    <n v="0.49"/>
    <s v="N"/>
    <m/>
    <s v="N"/>
    <m/>
    <m/>
    <m/>
    <x v="0"/>
  </r>
  <r>
    <x v="1"/>
    <x v="0"/>
    <s v="27Mar24-RST-Night"/>
    <d v="2024-03-27T00:00:00"/>
    <n v="87"/>
    <s v="chinook"/>
    <s v="fry"/>
    <n v="40"/>
    <m/>
    <n v="0.53"/>
    <s v="N"/>
    <m/>
    <s v="N"/>
    <m/>
    <m/>
    <m/>
    <x v="0"/>
  </r>
  <r>
    <x v="1"/>
    <x v="0"/>
    <s v="27Mar24-RST-Night"/>
    <d v="2024-03-27T00:00:00"/>
    <n v="87"/>
    <s v="chinook"/>
    <s v="fry"/>
    <n v="38"/>
    <m/>
    <n v="0.36"/>
    <s v="N"/>
    <m/>
    <s v="N"/>
    <m/>
    <m/>
    <m/>
    <x v="0"/>
  </r>
  <r>
    <x v="1"/>
    <x v="0"/>
    <s v="27Mar24-RST-Night"/>
    <d v="2024-03-27T00:00:00"/>
    <n v="87"/>
    <s v="chinook"/>
    <s v="fry"/>
    <n v="40"/>
    <m/>
    <n v="0.52"/>
    <s v="N"/>
    <m/>
    <s v="N"/>
    <m/>
    <m/>
    <m/>
    <x v="0"/>
  </r>
  <r>
    <x v="1"/>
    <x v="0"/>
    <s v="27Mar24-RST-Night"/>
    <d v="2024-03-27T00:00:00"/>
    <n v="87"/>
    <s v="chinook"/>
    <s v="fry"/>
    <n v="37"/>
    <m/>
    <n v="0.39"/>
    <s v="N"/>
    <m/>
    <s v="N"/>
    <m/>
    <m/>
    <m/>
    <x v="0"/>
  </r>
  <r>
    <x v="1"/>
    <x v="0"/>
    <s v="27Mar24-RST-Night"/>
    <d v="2024-03-27T00:00:00"/>
    <n v="87"/>
    <s v="chinook"/>
    <s v="fry"/>
    <n v="39"/>
    <m/>
    <n v="0.5"/>
    <s v="N"/>
    <m/>
    <s v="N"/>
    <m/>
    <m/>
    <m/>
    <x v="0"/>
  </r>
  <r>
    <x v="1"/>
    <x v="0"/>
    <s v="27Mar24-RST-Night"/>
    <d v="2024-03-27T00:00:00"/>
    <n v="87"/>
    <s v="chinook"/>
    <s v="fry"/>
    <n v="40"/>
    <m/>
    <n v="0.46"/>
    <s v="N"/>
    <m/>
    <s v="N"/>
    <m/>
    <m/>
    <m/>
    <x v="0"/>
  </r>
  <r>
    <x v="1"/>
    <x v="0"/>
    <s v="27Mar24-RST-Night"/>
    <d v="2024-03-27T00:00:00"/>
    <n v="87"/>
    <s v="chinook"/>
    <s v="fry"/>
    <n v="39"/>
    <m/>
    <n v="0.43"/>
    <s v="N"/>
    <m/>
    <s v="N"/>
    <m/>
    <m/>
    <m/>
    <x v="0"/>
  </r>
  <r>
    <x v="1"/>
    <x v="0"/>
    <s v="27Mar24-RST-Night"/>
    <d v="2024-03-27T00:00:00"/>
    <n v="87"/>
    <s v="chinook"/>
    <s v="fry"/>
    <n v="40"/>
    <m/>
    <n v="0.56000000000000005"/>
    <s v="N"/>
    <m/>
    <s v="N"/>
    <m/>
    <m/>
    <m/>
    <x v="0"/>
  </r>
  <r>
    <x v="1"/>
    <x v="0"/>
    <s v="27Mar24-RST-Night"/>
    <d v="2024-03-27T00:00:00"/>
    <n v="87"/>
    <s v="chinook"/>
    <s v="fry"/>
    <n v="39"/>
    <m/>
    <n v="0.44"/>
    <s v="N"/>
    <m/>
    <s v="N"/>
    <m/>
    <m/>
    <m/>
    <x v="0"/>
  </r>
  <r>
    <x v="1"/>
    <x v="0"/>
    <s v="27Mar24-RST-Night"/>
    <d v="2024-03-27T00:00:00"/>
    <n v="87"/>
    <s v="chinook"/>
    <s v="fry"/>
    <n v="39"/>
    <m/>
    <n v="0.42"/>
    <s v="N"/>
    <m/>
    <s v="N"/>
    <m/>
    <m/>
    <m/>
    <x v="0"/>
  </r>
  <r>
    <x v="1"/>
    <x v="0"/>
    <s v="27Mar24-RST-Night"/>
    <d v="2024-03-27T00:00:00"/>
    <n v="87"/>
    <s v="chinook"/>
    <s v="fry"/>
    <n v="40"/>
    <m/>
    <n v="0.51"/>
    <s v="N"/>
    <m/>
    <s v="N"/>
    <m/>
    <m/>
    <m/>
    <x v="0"/>
  </r>
  <r>
    <x v="1"/>
    <x v="0"/>
    <s v="27Mar24-RST-Night"/>
    <d v="2024-03-27T00:00:00"/>
    <n v="87"/>
    <s v="chinook"/>
    <s v="fry"/>
    <n v="39"/>
    <m/>
    <n v="0.45"/>
    <s v="N"/>
    <m/>
    <s v="N"/>
    <m/>
    <m/>
    <m/>
    <x v="0"/>
  </r>
  <r>
    <x v="1"/>
    <x v="0"/>
    <s v="27Mar24-RST-Night"/>
    <d v="2024-03-27T00:00:00"/>
    <n v="87"/>
    <s v="chum"/>
    <s v="fry"/>
    <n v="40"/>
    <m/>
    <n v="0.36"/>
    <s v="N"/>
    <m/>
    <s v="N"/>
    <m/>
    <m/>
    <m/>
    <x v="0"/>
  </r>
  <r>
    <x v="1"/>
    <x v="0"/>
    <s v="27Mar24-RST-Night"/>
    <d v="2024-03-27T00:00:00"/>
    <n v="87"/>
    <s v="chinook"/>
    <s v="fry"/>
    <n v="40"/>
    <m/>
    <n v="0.51"/>
    <s v="N"/>
    <m/>
    <s v="N"/>
    <m/>
    <m/>
    <m/>
    <x v="0"/>
  </r>
  <r>
    <x v="1"/>
    <x v="0"/>
    <s v="27Mar24-RST-Night"/>
    <d v="2024-03-27T00:00:00"/>
    <n v="87"/>
    <s v="Other"/>
    <s v="fry"/>
    <s v="NA"/>
    <m/>
    <s v="NA"/>
    <s v="N"/>
    <m/>
    <s v="N"/>
    <m/>
    <m/>
    <m/>
    <x v="0"/>
  </r>
  <r>
    <x v="1"/>
    <x v="0"/>
    <s v="28Mar24-RST-Night"/>
    <d v="2024-03-28T00:00:00"/>
    <n v="88"/>
    <s v="chinook"/>
    <s v="fry"/>
    <n v="40"/>
    <n v="4"/>
    <n v="0.45"/>
    <s v="N"/>
    <m/>
    <s v="N"/>
    <s v="SJF24-03-28-01"/>
    <m/>
    <s v="SJF24-03-28-01"/>
    <x v="1"/>
  </r>
  <r>
    <x v="1"/>
    <x v="0"/>
    <s v="28Mar24-RST-Night"/>
    <d v="2024-03-28T00:00:00"/>
    <n v="88"/>
    <s v="chinook"/>
    <s v="fry"/>
    <n v="40"/>
    <m/>
    <n v="0.54"/>
    <s v="N"/>
    <m/>
    <s v="N"/>
    <s v="SJF24-03-28-02"/>
    <m/>
    <s v="SJF24-03-28-02"/>
    <x v="1"/>
  </r>
  <r>
    <x v="1"/>
    <x v="0"/>
    <s v="28Mar24-RST-Night"/>
    <d v="2024-03-28T00:00:00"/>
    <n v="88"/>
    <s v="chinook"/>
    <s v="fry"/>
    <n v="40"/>
    <n v="6"/>
    <n v="0.53"/>
    <s v="N"/>
    <m/>
    <s v="N"/>
    <s v="SJF24-03-28-03"/>
    <m/>
    <s v="SJF24-03-28-03"/>
    <x v="1"/>
  </r>
  <r>
    <x v="1"/>
    <x v="0"/>
    <s v="28Mar24-RST-Night"/>
    <d v="2024-03-28T00:00:00"/>
    <n v="88"/>
    <s v="chinook"/>
    <s v="fry"/>
    <n v="40"/>
    <m/>
    <n v="0.55000000000000004"/>
    <s v="N"/>
    <m/>
    <s v="N"/>
    <s v="SJF24-03-28-04"/>
    <m/>
    <s v="SJF24-03-28-04"/>
    <x v="1"/>
  </r>
  <r>
    <x v="1"/>
    <x v="0"/>
    <s v="28Mar24-RST-Night"/>
    <d v="2024-03-28T00:00:00"/>
    <n v="88"/>
    <s v="coho"/>
    <s v="fry"/>
    <n v="34"/>
    <m/>
    <n v="0.36"/>
    <s v="N"/>
    <m/>
    <s v="N"/>
    <m/>
    <m/>
    <m/>
    <x v="0"/>
  </r>
  <r>
    <x v="1"/>
    <x v="0"/>
    <s v="28Mar24-RST-Night"/>
    <d v="2024-03-28T00:00:00"/>
    <n v="88"/>
    <s v="coho"/>
    <s v="fry"/>
    <n v="35"/>
    <m/>
    <n v="0.37"/>
    <s v="N"/>
    <m/>
    <s v="N"/>
    <m/>
    <m/>
    <m/>
    <x v="0"/>
  </r>
  <r>
    <x v="1"/>
    <x v="0"/>
    <s v="28Mar24-RST-Night"/>
    <d v="2024-03-28T00:00:00"/>
    <n v="88"/>
    <s v="chinook"/>
    <s v="fry"/>
    <n v="35"/>
    <m/>
    <n v="0.3"/>
    <s v="N"/>
    <m/>
    <s v="N"/>
    <m/>
    <m/>
    <m/>
    <x v="0"/>
  </r>
  <r>
    <x v="1"/>
    <x v="0"/>
    <s v="28Mar24-RST-Night"/>
    <d v="2024-03-28T00:00:00"/>
    <n v="88"/>
    <s v="coho"/>
    <s v="fry"/>
    <n v="36"/>
    <m/>
    <n v="0.39"/>
    <s v="N"/>
    <m/>
    <s v="N"/>
    <m/>
    <m/>
    <m/>
    <x v="0"/>
  </r>
  <r>
    <x v="1"/>
    <x v="0"/>
    <s v="28Mar24-RST-Night"/>
    <d v="2024-03-28T00:00:00"/>
    <n v="88"/>
    <s v="coho"/>
    <s v="fry"/>
    <n v="36"/>
    <m/>
    <n v="0.47"/>
    <s v="N"/>
    <m/>
    <s v="N"/>
    <m/>
    <m/>
    <m/>
    <x v="0"/>
  </r>
  <r>
    <x v="1"/>
    <x v="0"/>
    <s v="28Mar24-RST-Night"/>
    <d v="2024-03-28T00:00:00"/>
    <n v="88"/>
    <s v="coho"/>
    <s v="fry"/>
    <n v="37"/>
    <m/>
    <n v="0.42"/>
    <s v="N"/>
    <m/>
    <s v="N"/>
    <m/>
    <m/>
    <m/>
    <x v="0"/>
  </r>
  <r>
    <x v="1"/>
    <x v="0"/>
    <s v="28Mar24-RST-Night"/>
    <d v="2024-03-28T00:00:00"/>
    <n v="88"/>
    <s v="coho"/>
    <s v="fry"/>
    <n v="31"/>
    <m/>
    <n v="0.28999999999999998"/>
    <s v="N"/>
    <m/>
    <s v="N"/>
    <m/>
    <m/>
    <m/>
    <x v="0"/>
  </r>
  <r>
    <x v="1"/>
    <x v="0"/>
    <s v="28Mar24-RST-Night"/>
    <d v="2024-03-28T00:00:00"/>
    <n v="88"/>
    <s v="coho"/>
    <s v="fry"/>
    <n v="35"/>
    <m/>
    <n v="0.36"/>
    <s v="N"/>
    <m/>
    <s v="N"/>
    <m/>
    <m/>
    <m/>
    <x v="0"/>
  </r>
  <r>
    <x v="1"/>
    <x v="0"/>
    <s v="28Mar24-RST-Night"/>
    <d v="2024-03-28T00:00:00"/>
    <n v="88"/>
    <s v="coho"/>
    <s v="fry"/>
    <n v="36"/>
    <m/>
    <n v="0.39"/>
    <s v="N"/>
    <m/>
    <s v="N"/>
    <m/>
    <m/>
    <m/>
    <x v="0"/>
  </r>
  <r>
    <x v="1"/>
    <x v="0"/>
    <s v="28Mar24-RST-Night"/>
    <d v="2024-03-28T00:00:00"/>
    <n v="88"/>
    <s v="chinook"/>
    <s v="fry"/>
    <n v="40"/>
    <m/>
    <n v="0.55000000000000004"/>
    <s v="N"/>
    <m/>
    <s v="N"/>
    <m/>
    <m/>
    <m/>
    <x v="0"/>
  </r>
  <r>
    <x v="1"/>
    <x v="0"/>
    <s v="28Mar24-RST-Night"/>
    <d v="2024-03-28T00:00:00"/>
    <n v="88"/>
    <s v="coho"/>
    <s v="fry"/>
    <n v="36"/>
    <m/>
    <n v="0.38"/>
    <s v="N"/>
    <m/>
    <s v="N"/>
    <m/>
    <m/>
    <m/>
    <x v="0"/>
  </r>
  <r>
    <x v="1"/>
    <x v="0"/>
    <s v="28Mar24-RST-Night"/>
    <d v="2024-03-28T00:00:00"/>
    <n v="88"/>
    <s v="coho"/>
    <s v="fry"/>
    <n v="35"/>
    <m/>
    <n v="0.25"/>
    <s v="N"/>
    <m/>
    <s v="N"/>
    <m/>
    <m/>
    <m/>
    <x v="0"/>
  </r>
  <r>
    <x v="1"/>
    <x v="0"/>
    <s v="28Mar24-RST-Night"/>
    <d v="2024-03-28T00:00:00"/>
    <n v="88"/>
    <s v="coho"/>
    <s v="fry"/>
    <n v="35"/>
    <m/>
    <n v="0.41"/>
    <s v="N"/>
    <m/>
    <s v="N"/>
    <m/>
    <m/>
    <m/>
    <x v="0"/>
  </r>
  <r>
    <x v="1"/>
    <x v="0"/>
    <s v="28Mar24-RST-Night"/>
    <d v="2024-03-28T00:00:00"/>
    <n v="88"/>
    <s v="coho"/>
    <s v="fry"/>
    <n v="35"/>
    <m/>
    <n v="0.32"/>
    <s v="N"/>
    <m/>
    <s v="N"/>
    <m/>
    <m/>
    <m/>
    <x v="0"/>
  </r>
  <r>
    <x v="1"/>
    <x v="0"/>
    <s v="28Mar24-RST-Night"/>
    <d v="2024-03-28T00:00:00"/>
    <n v="88"/>
    <s v="coho"/>
    <s v="fry"/>
    <n v="39"/>
    <m/>
    <n v="0.56000000000000005"/>
    <s v="N"/>
    <m/>
    <s v="N"/>
    <m/>
    <m/>
    <m/>
    <x v="0"/>
  </r>
  <r>
    <x v="1"/>
    <x v="0"/>
    <s v="28Mar24-RST-Night"/>
    <d v="2024-03-28T00:00:00"/>
    <n v="88"/>
    <s v="coho"/>
    <s v="smolt"/>
    <n v="93"/>
    <m/>
    <n v="9.15"/>
    <s v="N"/>
    <m/>
    <s v="N"/>
    <m/>
    <m/>
    <m/>
    <x v="0"/>
  </r>
  <r>
    <x v="1"/>
    <x v="0"/>
    <s v="28Mar24-RST-Night"/>
    <d v="2024-03-28T00:00:00"/>
    <n v="88"/>
    <s v="coho"/>
    <s v="fry"/>
    <n v="35"/>
    <m/>
    <n v="0.45"/>
    <s v="N"/>
    <m/>
    <s v="N"/>
    <m/>
    <m/>
    <m/>
    <x v="0"/>
  </r>
  <r>
    <x v="1"/>
    <x v="0"/>
    <s v="28Mar24-RST-Night"/>
    <d v="2024-03-28T00:00:00"/>
    <n v="88"/>
    <s v="chinook"/>
    <s v="fry"/>
    <n v="41"/>
    <m/>
    <n v="0.63"/>
    <s v="N"/>
    <m/>
    <s v="N"/>
    <m/>
    <m/>
    <m/>
    <x v="0"/>
  </r>
  <r>
    <x v="1"/>
    <x v="0"/>
    <s v="28Mar24-RST-Night"/>
    <d v="2024-03-28T00:00:00"/>
    <n v="88"/>
    <s v="coho"/>
    <s v="fry"/>
    <n v="36"/>
    <m/>
    <n v="0.42"/>
    <s v="N"/>
    <m/>
    <s v="N"/>
    <m/>
    <m/>
    <m/>
    <x v="0"/>
  </r>
  <r>
    <x v="1"/>
    <x v="0"/>
    <s v="28Mar24-RST-Night"/>
    <d v="2024-03-28T00:00:00"/>
    <n v="88"/>
    <s v="coho"/>
    <s v="fry"/>
    <n v="35"/>
    <m/>
    <n v="0.32"/>
    <s v="N"/>
    <m/>
    <s v="N"/>
    <m/>
    <m/>
    <m/>
    <x v="0"/>
  </r>
  <r>
    <x v="1"/>
    <x v="0"/>
    <s v="28Mar24-RST-Night"/>
    <d v="2024-03-28T00:00:00"/>
    <n v="88"/>
    <s v="coho"/>
    <s v="fry"/>
    <n v="36"/>
    <m/>
    <n v="0.42"/>
    <s v="N"/>
    <m/>
    <s v="N"/>
    <m/>
    <m/>
    <m/>
    <x v="0"/>
  </r>
  <r>
    <x v="1"/>
    <x v="0"/>
    <s v="28Mar24-RST-Night"/>
    <d v="2024-03-28T00:00:00"/>
    <n v="88"/>
    <s v="coho"/>
    <s v="fry"/>
    <n v="36"/>
    <m/>
    <n v="0.4"/>
    <s v="N"/>
    <m/>
    <s v="N"/>
    <m/>
    <m/>
    <m/>
    <x v="0"/>
  </r>
  <r>
    <x v="1"/>
    <x v="0"/>
    <s v="28Mar24-RST-Night"/>
    <d v="2024-03-28T00:00:00"/>
    <n v="88"/>
    <s v="coho"/>
    <s v="fry"/>
    <n v="34"/>
    <m/>
    <n v="0.34"/>
    <s v="N"/>
    <m/>
    <s v="N"/>
    <m/>
    <m/>
    <m/>
    <x v="0"/>
  </r>
  <r>
    <x v="1"/>
    <x v="0"/>
    <s v="28Mar24-RST-Night"/>
    <d v="2024-03-28T00:00:00"/>
    <n v="88"/>
    <s v="coho"/>
    <s v="fry"/>
    <n v="37"/>
    <m/>
    <n v="0.44"/>
    <s v="N"/>
    <m/>
    <s v="N"/>
    <m/>
    <m/>
    <m/>
    <x v="0"/>
  </r>
  <r>
    <x v="1"/>
    <x v="0"/>
    <s v="28Mar24-RST-Night"/>
    <d v="2024-03-28T00:00:00"/>
    <n v="88"/>
    <s v="coho"/>
    <s v="fry"/>
    <n v="37"/>
    <m/>
    <n v="0.47"/>
    <s v="N"/>
    <m/>
    <s v="N"/>
    <m/>
    <m/>
    <m/>
    <x v="0"/>
  </r>
  <r>
    <x v="1"/>
    <x v="0"/>
    <s v="28Mar24-RST-Night"/>
    <d v="2024-03-28T00:00:00"/>
    <n v="88"/>
    <s v="coho"/>
    <s v="fry"/>
    <n v="35"/>
    <m/>
    <n v="0.39"/>
    <s v="N"/>
    <m/>
    <s v="N"/>
    <m/>
    <m/>
    <m/>
    <x v="0"/>
  </r>
  <r>
    <x v="1"/>
    <x v="0"/>
    <s v="28Mar24-RST-Night"/>
    <d v="2024-03-28T00:00:00"/>
    <n v="88"/>
    <s v="coho"/>
    <s v="fry"/>
    <n v="37"/>
    <m/>
    <n v="0.43"/>
    <s v="N"/>
    <m/>
    <s v="N"/>
    <m/>
    <m/>
    <m/>
    <x v="0"/>
  </r>
  <r>
    <x v="1"/>
    <x v="0"/>
    <s v="28Mar24-RST-Night"/>
    <d v="2024-03-28T00:00:00"/>
    <n v="88"/>
    <s v="coho"/>
    <s v="smolt"/>
    <n v="94"/>
    <m/>
    <n v="9.43"/>
    <s v="N"/>
    <m/>
    <s v="N"/>
    <m/>
    <m/>
    <m/>
    <x v="0"/>
  </r>
  <r>
    <x v="1"/>
    <x v="0"/>
    <s v="28Mar24-RST-Night"/>
    <d v="2024-03-28T00:00:00"/>
    <n v="88"/>
    <s v="coho"/>
    <s v="smolt"/>
    <n v="97"/>
    <m/>
    <n v="11.99"/>
    <s v="N"/>
    <m/>
    <s v="N"/>
    <m/>
    <m/>
    <m/>
    <x v="0"/>
  </r>
  <r>
    <x v="1"/>
    <x v="0"/>
    <s v="28Mar24-RST-Night"/>
    <d v="2024-03-28T00:00:00"/>
    <n v="88"/>
    <s v="coho"/>
    <s v="smolt"/>
    <n v="105"/>
    <m/>
    <n v="13.89"/>
    <s v="N"/>
    <m/>
    <s v="N"/>
    <m/>
    <m/>
    <m/>
    <x v="0"/>
  </r>
  <r>
    <x v="1"/>
    <x v="0"/>
    <s v="28Mar24-RST-Night"/>
    <d v="2024-03-28T00:00:00"/>
    <n v="88"/>
    <s v="coho"/>
    <s v="smolt"/>
    <n v="85"/>
    <m/>
    <n v="6"/>
    <s v="N"/>
    <m/>
    <s v="N"/>
    <m/>
    <m/>
    <m/>
    <x v="0"/>
  </r>
  <r>
    <x v="1"/>
    <x v="0"/>
    <s v="28Mar24-RST-Night"/>
    <d v="2024-03-28T00:00:00"/>
    <n v="88"/>
    <s v="coho"/>
    <s v="fry"/>
    <n v="34"/>
    <m/>
    <n v="0.27"/>
    <s v="N"/>
    <m/>
    <s v="N"/>
    <m/>
    <m/>
    <m/>
    <x v="0"/>
  </r>
  <r>
    <x v="1"/>
    <x v="0"/>
    <s v="28Mar24-RST-Night"/>
    <d v="2024-03-28T00:00:00"/>
    <n v="88"/>
    <s v="coho"/>
    <s v="fry"/>
    <n v="32"/>
    <m/>
    <n v="0.22"/>
    <s v="N"/>
    <m/>
    <s v="N"/>
    <m/>
    <m/>
    <m/>
    <x v="0"/>
  </r>
  <r>
    <x v="1"/>
    <x v="0"/>
    <s v="28Mar24-RST-Night"/>
    <d v="2024-03-28T00:00:00"/>
    <n v="88"/>
    <s v="coho"/>
    <s v="fry"/>
    <n v="34"/>
    <m/>
    <n v="0.34"/>
    <s v="N"/>
    <m/>
    <s v="N"/>
    <m/>
    <m/>
    <m/>
    <x v="0"/>
  </r>
  <r>
    <x v="1"/>
    <x v="0"/>
    <s v="28Mar24-RST-Night"/>
    <d v="2024-03-28T00:00:00"/>
    <n v="88"/>
    <s v="coho"/>
    <s v="fry"/>
    <n v="35"/>
    <m/>
    <n v="0.38"/>
    <s v="N"/>
    <m/>
    <s v="N"/>
    <m/>
    <m/>
    <m/>
    <x v="0"/>
  </r>
  <r>
    <x v="1"/>
    <x v="0"/>
    <s v="28Mar24-RST-Night"/>
    <d v="2024-03-28T00:00:00"/>
    <n v="88"/>
    <s v="coho"/>
    <s v="fry"/>
    <n v="33"/>
    <m/>
    <n v="0.3"/>
    <s v="N"/>
    <m/>
    <s v="N"/>
    <m/>
    <m/>
    <m/>
    <x v="0"/>
  </r>
  <r>
    <x v="1"/>
    <x v="0"/>
    <s v="28Mar24-RST-Night"/>
    <d v="2024-03-28T00:00:00"/>
    <n v="88"/>
    <s v="coho"/>
    <s v="fry"/>
    <n v="37"/>
    <m/>
    <n v="0.43"/>
    <s v="N"/>
    <m/>
    <s v="N"/>
    <m/>
    <m/>
    <m/>
    <x v="0"/>
  </r>
  <r>
    <x v="1"/>
    <x v="0"/>
    <s v="28Mar24-RST-Night"/>
    <d v="2024-03-28T00:00:00"/>
    <n v="88"/>
    <s v="coho"/>
    <s v="fry"/>
    <n v="34"/>
    <m/>
    <n v="0.3"/>
    <s v="N"/>
    <m/>
    <s v="N"/>
    <m/>
    <m/>
    <m/>
    <x v="0"/>
  </r>
  <r>
    <x v="1"/>
    <x v="0"/>
    <s v="28Mar24-RST-Night"/>
    <d v="2024-03-28T00:00:00"/>
    <n v="88"/>
    <s v="chinook"/>
    <s v="fry"/>
    <n v="41"/>
    <m/>
    <n v="0.59"/>
    <s v="N"/>
    <m/>
    <s v="N"/>
    <m/>
    <m/>
    <m/>
    <x v="0"/>
  </r>
  <r>
    <x v="1"/>
    <x v="0"/>
    <s v="28Mar24-RST-Night"/>
    <d v="2024-03-28T00:00:00"/>
    <n v="88"/>
    <s v="chinook"/>
    <s v="fry"/>
    <n v="41"/>
    <m/>
    <n v="0.53"/>
    <s v="N"/>
    <m/>
    <s v="N"/>
    <m/>
    <m/>
    <m/>
    <x v="0"/>
  </r>
  <r>
    <x v="1"/>
    <x v="0"/>
    <s v="28Mar24-RST-Night"/>
    <d v="2024-03-28T00:00:00"/>
    <n v="88"/>
    <s v="chum"/>
    <s v="fry"/>
    <n v="38"/>
    <m/>
    <n v="0.39"/>
    <s v="N"/>
    <m/>
    <s v="N"/>
    <m/>
    <m/>
    <m/>
    <x v="0"/>
  </r>
  <r>
    <x v="1"/>
    <x v="0"/>
    <s v="28Mar24-RST-Night"/>
    <d v="2024-03-28T00:00:00"/>
    <n v="88"/>
    <s v="chinook"/>
    <s v="fry"/>
    <n v="40"/>
    <m/>
    <n v="0.45"/>
    <s v="N"/>
    <m/>
    <s v="N"/>
    <m/>
    <m/>
    <m/>
    <x v="0"/>
  </r>
  <r>
    <x v="1"/>
    <x v="0"/>
    <s v="28Mar24-RST-Night"/>
    <d v="2024-03-28T00:00:00"/>
    <n v="88"/>
    <s v="chinook"/>
    <s v="fry"/>
    <n v="40"/>
    <m/>
    <n v="0.54"/>
    <s v="N"/>
    <m/>
    <s v="N"/>
    <m/>
    <m/>
    <m/>
    <x v="0"/>
  </r>
  <r>
    <x v="1"/>
    <x v="0"/>
    <s v="28Mar24-RST-Night"/>
    <d v="2024-03-28T00:00:00"/>
    <n v="88"/>
    <s v="chinook"/>
    <s v="fry"/>
    <n v="42"/>
    <m/>
    <n v="0.55000000000000004"/>
    <s v="N"/>
    <m/>
    <s v="N"/>
    <m/>
    <m/>
    <m/>
    <x v="0"/>
  </r>
  <r>
    <x v="1"/>
    <x v="0"/>
    <s v="28Mar24-RST-Night"/>
    <d v="2024-03-28T00:00:00"/>
    <n v="88"/>
    <s v="chinook"/>
    <s v="fry"/>
    <n v="39"/>
    <m/>
    <n v="0.42"/>
    <s v="N"/>
    <m/>
    <s v="N"/>
    <m/>
    <m/>
    <m/>
    <x v="0"/>
  </r>
  <r>
    <x v="1"/>
    <x v="0"/>
    <s v="28Mar24-RST-Night"/>
    <d v="2024-03-28T00:00:00"/>
    <n v="88"/>
    <s v="chinook"/>
    <s v="fry"/>
    <n v="41"/>
    <m/>
    <n v="0.54"/>
    <s v="N"/>
    <m/>
    <s v="N"/>
    <m/>
    <m/>
    <m/>
    <x v="0"/>
  </r>
  <r>
    <x v="1"/>
    <x v="0"/>
    <s v="28Mar24-RST-Night"/>
    <d v="2024-03-28T00:00:00"/>
    <n v="88"/>
    <s v="chinook"/>
    <s v="fry"/>
    <n v="42"/>
    <m/>
    <n v="0.53"/>
    <s v="N"/>
    <m/>
    <s v="N"/>
    <m/>
    <m/>
    <m/>
    <x v="0"/>
  </r>
  <r>
    <x v="1"/>
    <x v="0"/>
    <s v="03Apr24-RST-Night"/>
    <d v="2024-04-03T00:00:00"/>
    <n v="94"/>
    <s v="chinook"/>
    <s v="fry"/>
    <n v="39"/>
    <m/>
    <n v="0.57999999999999996"/>
    <s v="N"/>
    <m/>
    <s v="N"/>
    <s v="SJF24-04-03-01"/>
    <m/>
    <s v="SJF24-04-03-01"/>
    <x v="1"/>
  </r>
  <r>
    <x v="1"/>
    <x v="0"/>
    <s v="03Apr24-RST-Night"/>
    <d v="2024-04-03T00:00:00"/>
    <n v="94"/>
    <s v="chinook"/>
    <s v="fry"/>
    <n v="43"/>
    <m/>
    <n v="0.59"/>
    <s v="N"/>
    <m/>
    <s v="N"/>
    <s v="SJF24-04-03-02"/>
    <m/>
    <s v="SJF24-04-03-02"/>
    <x v="1"/>
  </r>
  <r>
    <x v="1"/>
    <x v="0"/>
    <s v="03Apr24-RST-Night"/>
    <d v="2024-04-03T00:00:00"/>
    <n v="94"/>
    <s v="chinook"/>
    <s v="fry"/>
    <n v="36"/>
    <m/>
    <n v="0.43"/>
    <s v="N"/>
    <m/>
    <s v="N"/>
    <s v="SJF24-04-03-03"/>
    <m/>
    <s v="SJF24-04-03-03"/>
    <x v="1"/>
  </r>
  <r>
    <x v="1"/>
    <x v="0"/>
    <s v="03Apr24-RST-Night"/>
    <d v="2024-04-03T00:00:00"/>
    <n v="94"/>
    <s v="coho"/>
    <s v="fry"/>
    <n v="36"/>
    <m/>
    <n v="0.39"/>
    <s v="N"/>
    <m/>
    <s v="N"/>
    <m/>
    <m/>
    <m/>
    <x v="0"/>
  </r>
  <r>
    <x v="1"/>
    <x v="0"/>
    <s v="03Apr24-RST-Night"/>
    <d v="2024-04-03T00:00:00"/>
    <n v="94"/>
    <s v="chinook"/>
    <s v="fry"/>
    <n v="43"/>
    <m/>
    <n v="0.65"/>
    <s v="N"/>
    <m/>
    <s v="N"/>
    <m/>
    <m/>
    <m/>
    <x v="0"/>
  </r>
  <r>
    <x v="1"/>
    <x v="0"/>
    <s v="03Apr24-RST-Night"/>
    <d v="2024-04-03T00:00:00"/>
    <n v="94"/>
    <s v="coho"/>
    <s v="fry"/>
    <n v="37"/>
    <m/>
    <n v="0.41"/>
    <s v="N"/>
    <m/>
    <s v="N"/>
    <m/>
    <m/>
    <m/>
    <x v="0"/>
  </r>
  <r>
    <x v="1"/>
    <x v="0"/>
    <s v="03Apr24-RST-Night"/>
    <d v="2024-04-03T00:00:00"/>
    <n v="94"/>
    <s v="coho"/>
    <s v="fry"/>
    <n v="36"/>
    <m/>
    <n v="0.38"/>
    <s v="N"/>
    <m/>
    <s v="N"/>
    <m/>
    <m/>
    <m/>
    <x v="0"/>
  </r>
  <r>
    <x v="1"/>
    <x v="0"/>
    <s v="03Apr24-RST-Night"/>
    <d v="2024-04-03T00:00:00"/>
    <n v="94"/>
    <s v="coho"/>
    <s v="fry"/>
    <n v="35"/>
    <m/>
    <n v="0.38"/>
    <s v="N"/>
    <m/>
    <s v="N"/>
    <m/>
    <m/>
    <m/>
    <x v="0"/>
  </r>
  <r>
    <x v="1"/>
    <x v="0"/>
    <s v="03Apr24-RST-Night"/>
    <d v="2024-04-03T00:00:00"/>
    <n v="94"/>
    <s v="coho"/>
    <s v="fry"/>
    <n v="35"/>
    <m/>
    <n v="0.34"/>
    <s v="N"/>
    <m/>
    <s v="N"/>
    <m/>
    <m/>
    <m/>
    <x v="0"/>
  </r>
  <r>
    <x v="1"/>
    <x v="0"/>
    <s v="03Apr24-RST-Night"/>
    <d v="2024-04-03T00:00:00"/>
    <n v="94"/>
    <s v="coho"/>
    <s v="fry"/>
    <n v="33"/>
    <m/>
    <n v="0.35"/>
    <s v="N"/>
    <m/>
    <s v="N"/>
    <m/>
    <m/>
    <m/>
    <x v="0"/>
  </r>
  <r>
    <x v="1"/>
    <x v="0"/>
    <s v="03Apr24-RST-Night"/>
    <d v="2024-04-03T00:00:00"/>
    <n v="94"/>
    <s v="coho"/>
    <s v="fry"/>
    <n v="35"/>
    <m/>
    <n v="0.39"/>
    <s v="N"/>
    <m/>
    <s v="N"/>
    <m/>
    <m/>
    <m/>
    <x v="0"/>
  </r>
  <r>
    <x v="1"/>
    <x v="0"/>
    <s v="03Apr24-RST-Night"/>
    <d v="2024-04-03T00:00:00"/>
    <n v="94"/>
    <s v="coho"/>
    <s v="fry"/>
    <n v="37"/>
    <m/>
    <n v="0.45"/>
    <s v="N"/>
    <m/>
    <s v="N"/>
    <m/>
    <m/>
    <m/>
    <x v="0"/>
  </r>
  <r>
    <x v="1"/>
    <x v="0"/>
    <s v="03Apr24-RST-Night"/>
    <d v="2024-04-03T00:00:00"/>
    <n v="94"/>
    <s v="coho"/>
    <s v="fry"/>
    <n v="35"/>
    <m/>
    <n v="0.37"/>
    <s v="N"/>
    <m/>
    <s v="N"/>
    <m/>
    <m/>
    <m/>
    <x v="0"/>
  </r>
  <r>
    <x v="1"/>
    <x v="0"/>
    <s v="03Apr24-RST-Night"/>
    <d v="2024-04-03T00:00:00"/>
    <n v="94"/>
    <s v="chinook"/>
    <s v="fry"/>
    <n v="39"/>
    <m/>
    <n v="0.55000000000000004"/>
    <s v="N"/>
    <m/>
    <s v="N"/>
    <m/>
    <m/>
    <m/>
    <x v="0"/>
  </r>
  <r>
    <x v="1"/>
    <x v="0"/>
    <s v="03Apr24-RST-Night"/>
    <d v="2024-04-03T00:00:00"/>
    <n v="94"/>
    <s v="coho"/>
    <s v="fry"/>
    <n v="37"/>
    <m/>
    <n v="0.43"/>
    <s v="N"/>
    <m/>
    <s v="N"/>
    <m/>
    <m/>
    <m/>
    <x v="0"/>
  </r>
  <r>
    <x v="1"/>
    <x v="0"/>
    <s v="03Apr24-RST-Night"/>
    <d v="2024-04-03T00:00:00"/>
    <n v="94"/>
    <s v="coho"/>
    <s v="fry"/>
    <n v="32"/>
    <m/>
    <n v="0.3"/>
    <s v="N"/>
    <m/>
    <s v="N"/>
    <m/>
    <m/>
    <m/>
    <x v="0"/>
  </r>
  <r>
    <x v="1"/>
    <x v="0"/>
    <s v="03Apr24-RST-Night"/>
    <d v="2024-04-03T00:00:00"/>
    <n v="94"/>
    <s v="coho"/>
    <s v="fry"/>
    <n v="34"/>
    <m/>
    <n v="0.31"/>
    <s v="N"/>
    <m/>
    <s v="N"/>
    <m/>
    <m/>
    <m/>
    <x v="0"/>
  </r>
  <r>
    <x v="1"/>
    <x v="0"/>
    <s v="03Apr24-RST-Night"/>
    <d v="2024-04-03T00:00:00"/>
    <n v="94"/>
    <s v="coho"/>
    <s v="fry"/>
    <n v="32"/>
    <m/>
    <n v="0.28000000000000003"/>
    <s v="N"/>
    <m/>
    <s v="N"/>
    <m/>
    <m/>
    <m/>
    <x v="0"/>
  </r>
  <r>
    <x v="1"/>
    <x v="0"/>
    <s v="03Apr24-RST-Night"/>
    <d v="2024-04-03T00:00:00"/>
    <n v="94"/>
    <s v="coho"/>
    <s v="fry"/>
    <n v="34"/>
    <m/>
    <n v="0.33"/>
    <s v="N"/>
    <m/>
    <s v="N"/>
    <m/>
    <m/>
    <m/>
    <x v="0"/>
  </r>
  <r>
    <x v="1"/>
    <x v="0"/>
    <s v="03Apr24-RST-Night"/>
    <d v="2024-04-03T00:00:00"/>
    <n v="94"/>
    <s v="chinook"/>
    <s v="fry"/>
    <n v="38"/>
    <m/>
    <n v="0.45"/>
    <s v="N"/>
    <m/>
    <s v="N"/>
    <m/>
    <m/>
    <m/>
    <x v="0"/>
  </r>
  <r>
    <x v="1"/>
    <x v="0"/>
    <s v="03Apr24-RST-Night"/>
    <d v="2024-04-03T00:00:00"/>
    <n v="94"/>
    <s v="coho"/>
    <s v="fry"/>
    <n v="37"/>
    <m/>
    <n v="0.46"/>
    <s v="N"/>
    <m/>
    <s v="N"/>
    <m/>
    <m/>
    <m/>
    <x v="0"/>
  </r>
  <r>
    <x v="1"/>
    <x v="0"/>
    <s v="03Apr24-RST-Night"/>
    <d v="2024-04-03T00:00:00"/>
    <n v="94"/>
    <s v="coho"/>
    <s v="fry"/>
    <n v="35"/>
    <m/>
    <n v="0.38"/>
    <s v="N"/>
    <m/>
    <s v="N"/>
    <m/>
    <m/>
    <m/>
    <x v="0"/>
  </r>
  <r>
    <x v="1"/>
    <x v="0"/>
    <s v="03Apr24-RST-Night"/>
    <d v="2024-04-03T00:00:00"/>
    <n v="94"/>
    <s v="coho"/>
    <s v="fry"/>
    <n v="35"/>
    <m/>
    <n v="0.35"/>
    <s v="N"/>
    <m/>
    <s v="N"/>
    <m/>
    <m/>
    <m/>
    <x v="0"/>
  </r>
  <r>
    <x v="1"/>
    <x v="0"/>
    <s v="03Apr24-RST-Night"/>
    <d v="2024-04-03T00:00:00"/>
    <n v="94"/>
    <s v="coho"/>
    <s v="fry"/>
    <n v="34"/>
    <m/>
    <n v="0.34"/>
    <s v="N"/>
    <m/>
    <s v="N"/>
    <m/>
    <m/>
    <m/>
    <x v="0"/>
  </r>
  <r>
    <x v="1"/>
    <x v="0"/>
    <s v="03Apr24-RST-Night"/>
    <d v="2024-04-03T00:00:00"/>
    <n v="94"/>
    <s v="coho"/>
    <s v="fry"/>
    <n v="36"/>
    <m/>
    <n v="0.4"/>
    <s v="N"/>
    <m/>
    <s v="N"/>
    <m/>
    <m/>
    <m/>
    <x v="0"/>
  </r>
  <r>
    <x v="1"/>
    <x v="0"/>
    <s v="03Apr24-RST-Night"/>
    <d v="2024-04-03T00:00:00"/>
    <n v="94"/>
    <s v="coho"/>
    <s v="fry"/>
    <n v="36"/>
    <m/>
    <n v="0.39"/>
    <s v="N"/>
    <m/>
    <s v="N"/>
    <m/>
    <m/>
    <m/>
    <x v="0"/>
  </r>
  <r>
    <x v="1"/>
    <x v="0"/>
    <s v="03Apr24-RST-Night"/>
    <d v="2024-04-03T00:00:00"/>
    <n v="94"/>
    <s v="coho"/>
    <s v="fry"/>
    <n v="33"/>
    <m/>
    <n v="0.26"/>
    <s v="N"/>
    <m/>
    <s v="N"/>
    <m/>
    <m/>
    <m/>
    <x v="0"/>
  </r>
  <r>
    <x v="1"/>
    <x v="0"/>
    <s v="03Apr24-RST-Night"/>
    <d v="2024-04-03T00:00:00"/>
    <n v="94"/>
    <s v="coho"/>
    <s v="fry"/>
    <n v="35"/>
    <m/>
    <n v="0.39"/>
    <s v="N"/>
    <m/>
    <s v="N"/>
    <m/>
    <m/>
    <m/>
    <x v="0"/>
  </r>
  <r>
    <x v="1"/>
    <x v="0"/>
    <s v="03Apr24-RST-Night"/>
    <d v="2024-04-03T00:00:00"/>
    <n v="94"/>
    <s v="coho"/>
    <s v="fry"/>
    <n v="34"/>
    <m/>
    <n v="0.39"/>
    <s v="N"/>
    <m/>
    <s v="N"/>
    <m/>
    <m/>
    <m/>
    <x v="0"/>
  </r>
  <r>
    <x v="1"/>
    <x v="0"/>
    <s v="03Apr24-RST-Night"/>
    <d v="2024-04-03T00:00:00"/>
    <n v="94"/>
    <s v="chinook"/>
    <s v="fry"/>
    <n v="43"/>
    <m/>
    <n v="0.5"/>
    <s v="N"/>
    <m/>
    <s v="N"/>
    <m/>
    <m/>
    <m/>
    <x v="0"/>
  </r>
  <r>
    <x v="1"/>
    <x v="0"/>
    <s v="03Apr24-RST-Night"/>
    <d v="2024-04-03T00:00:00"/>
    <n v="94"/>
    <s v="coho"/>
    <s v="fry"/>
    <n v="36"/>
    <m/>
    <n v="0.41"/>
    <s v="N"/>
    <m/>
    <s v="N"/>
    <m/>
    <m/>
    <m/>
    <x v="0"/>
  </r>
  <r>
    <x v="1"/>
    <x v="0"/>
    <s v="03Apr24-RST-Night"/>
    <d v="2024-04-03T00:00:00"/>
    <n v="94"/>
    <s v="coho"/>
    <s v="fry"/>
    <n v="34"/>
    <m/>
    <n v="0.31"/>
    <s v="N"/>
    <m/>
    <s v="N"/>
    <m/>
    <m/>
    <m/>
    <x v="0"/>
  </r>
  <r>
    <x v="1"/>
    <x v="0"/>
    <s v="03Apr24-RST-Night"/>
    <d v="2024-04-03T00:00:00"/>
    <n v="94"/>
    <s v="coho"/>
    <s v="fry"/>
    <n v="34"/>
    <m/>
    <n v="0.36"/>
    <s v="N"/>
    <m/>
    <s v="N"/>
    <m/>
    <m/>
    <m/>
    <x v="0"/>
  </r>
  <r>
    <x v="1"/>
    <x v="0"/>
    <s v="03Apr24-RST-Night"/>
    <d v="2024-04-03T00:00:00"/>
    <n v="94"/>
    <s v="chinook"/>
    <s v="fry"/>
    <n v="38"/>
    <m/>
    <n v="0.39"/>
    <s v="N"/>
    <m/>
    <s v="N"/>
    <m/>
    <m/>
    <m/>
    <x v="0"/>
  </r>
  <r>
    <x v="1"/>
    <x v="0"/>
    <s v="03Apr24-RST-Night"/>
    <d v="2024-04-03T00:00:00"/>
    <n v="94"/>
    <s v="coho"/>
    <s v="fry"/>
    <n v="36"/>
    <m/>
    <n v="0.41"/>
    <s v="N"/>
    <m/>
    <s v="N"/>
    <m/>
    <m/>
    <m/>
    <x v="0"/>
  </r>
  <r>
    <x v="1"/>
    <x v="0"/>
    <s v="03Apr24-RST-Night"/>
    <d v="2024-04-03T00:00:00"/>
    <n v="94"/>
    <s v="coho"/>
    <s v="fry"/>
    <n v="34"/>
    <m/>
    <n v="0.35"/>
    <s v="N"/>
    <m/>
    <s v="N"/>
    <m/>
    <m/>
    <m/>
    <x v="0"/>
  </r>
  <r>
    <x v="1"/>
    <x v="0"/>
    <s v="03Apr24-RST-Night"/>
    <d v="2024-04-03T00:00:00"/>
    <n v="94"/>
    <s v="coho"/>
    <s v="fry"/>
    <n v="36"/>
    <m/>
    <n v="0.39"/>
    <s v="N"/>
    <m/>
    <s v="N"/>
    <m/>
    <m/>
    <m/>
    <x v="0"/>
  </r>
  <r>
    <x v="1"/>
    <x v="0"/>
    <s v="03Apr24-RST-Night"/>
    <d v="2024-04-03T00:00:00"/>
    <n v="94"/>
    <s v="coho"/>
    <s v="fry"/>
    <n v="34"/>
    <m/>
    <n v="0.34"/>
    <s v="N"/>
    <m/>
    <s v="N"/>
    <m/>
    <m/>
    <m/>
    <x v="0"/>
  </r>
  <r>
    <x v="1"/>
    <x v="0"/>
    <s v="03Apr24-RST-Night"/>
    <d v="2024-04-03T00:00:00"/>
    <n v="94"/>
    <s v="coho"/>
    <s v="fry"/>
    <n v="35"/>
    <m/>
    <n v="0.35"/>
    <s v="N"/>
    <m/>
    <s v="N"/>
    <m/>
    <m/>
    <m/>
    <x v="0"/>
  </r>
  <r>
    <x v="1"/>
    <x v="0"/>
    <s v="03Apr24-RST-Night"/>
    <d v="2024-04-03T00:00:00"/>
    <n v="94"/>
    <s v="coho"/>
    <s v="fry"/>
    <n v="35"/>
    <m/>
    <n v="0.34"/>
    <s v="N"/>
    <m/>
    <s v="N"/>
    <m/>
    <m/>
    <m/>
    <x v="0"/>
  </r>
  <r>
    <x v="1"/>
    <x v="0"/>
    <s v="03Apr24-RST-Night"/>
    <d v="2024-04-03T00:00:00"/>
    <n v="94"/>
    <s v="coho"/>
    <s v="smolt"/>
    <n v="88"/>
    <m/>
    <n v="7.52"/>
    <s v="N"/>
    <m/>
    <s v="N"/>
    <m/>
    <m/>
    <m/>
    <x v="0"/>
  </r>
  <r>
    <x v="1"/>
    <x v="0"/>
    <s v="03Apr24-RST-Night"/>
    <d v="2024-04-03T00:00:00"/>
    <n v="94"/>
    <s v="coho"/>
    <s v="smolt"/>
    <n v="85"/>
    <m/>
    <n v="7.58"/>
    <s v="N"/>
    <m/>
    <s v="N"/>
    <m/>
    <m/>
    <m/>
    <x v="0"/>
  </r>
  <r>
    <x v="1"/>
    <x v="0"/>
    <s v="03Apr24-RST-Night"/>
    <d v="2024-04-03T00:00:00"/>
    <n v="94"/>
    <s v="coho"/>
    <s v="smolt"/>
    <n v="72"/>
    <m/>
    <n v="3.72"/>
    <s v="N"/>
    <m/>
    <s v="N"/>
    <m/>
    <m/>
    <m/>
    <x v="0"/>
  </r>
  <r>
    <x v="1"/>
    <x v="0"/>
    <s v="03Apr24-RST-Night"/>
    <d v="2024-04-03T00:00:00"/>
    <n v="94"/>
    <s v="coho"/>
    <s v="smolt"/>
    <n v="85"/>
    <m/>
    <n v="5.63"/>
    <s v="N"/>
    <m/>
    <s v="N"/>
    <m/>
    <m/>
    <m/>
    <x v="0"/>
  </r>
  <r>
    <x v="1"/>
    <x v="0"/>
    <s v="03Apr24-RST-Night"/>
    <d v="2024-04-03T00:00:00"/>
    <n v="94"/>
    <s v="coho"/>
    <s v="smolt"/>
    <n v="95"/>
    <m/>
    <n v="8.9"/>
    <s v="N"/>
    <m/>
    <s v="N"/>
    <m/>
    <m/>
    <m/>
    <x v="0"/>
  </r>
  <r>
    <x v="1"/>
    <x v="0"/>
    <s v="03Apr24-RST-Night"/>
    <d v="2024-04-03T00:00:00"/>
    <n v="94"/>
    <s v="coho"/>
    <s v="smolt"/>
    <n v="68"/>
    <m/>
    <n v="3.47"/>
    <s v="N"/>
    <m/>
    <s v="N"/>
    <m/>
    <m/>
    <m/>
    <x v="0"/>
  </r>
  <r>
    <x v="1"/>
    <x v="0"/>
    <s v="03Apr24-RST-Night"/>
    <d v="2024-04-03T00:00:00"/>
    <n v="94"/>
    <s v="coho"/>
    <s v="smolt"/>
    <n v="98"/>
    <m/>
    <n v="7.56"/>
    <s v="N"/>
    <m/>
    <s v="N"/>
    <m/>
    <m/>
    <m/>
    <x v="0"/>
  </r>
  <r>
    <x v="1"/>
    <x v="0"/>
    <s v="03Apr24-RST-Night"/>
    <d v="2024-04-03T00:00:00"/>
    <n v="94"/>
    <s v="chinook"/>
    <s v="fry"/>
    <n v="38"/>
    <m/>
    <n v="0.55000000000000004"/>
    <s v="N"/>
    <m/>
    <s v="N"/>
    <m/>
    <m/>
    <m/>
    <x v="0"/>
  </r>
  <r>
    <x v="1"/>
    <x v="0"/>
    <s v="03Apr24-RST-Night"/>
    <d v="2024-04-03T00:00:00"/>
    <n v="94"/>
    <s v="chinook"/>
    <s v="fry"/>
    <n v="43"/>
    <m/>
    <n v="0.67"/>
    <s v="N"/>
    <m/>
    <s v="N"/>
    <m/>
    <m/>
    <m/>
    <x v="0"/>
  </r>
  <r>
    <x v="1"/>
    <x v="0"/>
    <s v="03Apr24-RST-Night"/>
    <d v="2024-04-03T00:00:00"/>
    <n v="94"/>
    <s v="chinook"/>
    <s v="fry"/>
    <n v="37"/>
    <m/>
    <n v="0.46"/>
    <s v="N"/>
    <m/>
    <s v="N"/>
    <m/>
    <m/>
    <m/>
    <x v="0"/>
  </r>
  <r>
    <x v="1"/>
    <x v="0"/>
    <s v="03Apr24-RST-Night"/>
    <d v="2024-04-03T00:00:00"/>
    <n v="94"/>
    <s v="chinook"/>
    <s v="fry"/>
    <n v="41"/>
    <m/>
    <n v="0.53"/>
    <s v="N"/>
    <m/>
    <s v="N"/>
    <m/>
    <m/>
    <m/>
    <x v="0"/>
  </r>
  <r>
    <x v="1"/>
    <x v="0"/>
    <s v="03Apr24-RST-Night"/>
    <d v="2024-04-03T00:00:00"/>
    <n v="94"/>
    <s v="chum"/>
    <s v="fry"/>
    <n v="43"/>
    <m/>
    <n v="0.52"/>
    <s v="N"/>
    <m/>
    <s v="N"/>
    <m/>
    <m/>
    <m/>
    <x v="0"/>
  </r>
  <r>
    <x v="1"/>
    <x v="0"/>
    <s v="03Apr24-RST-Night"/>
    <d v="2024-04-03T00:00:00"/>
    <n v="94"/>
    <s v="chinook"/>
    <s v="fry"/>
    <n v="37"/>
    <m/>
    <n v="0.42"/>
    <s v="N"/>
    <m/>
    <s v="N"/>
    <m/>
    <m/>
    <m/>
    <x v="0"/>
  </r>
  <r>
    <x v="1"/>
    <x v="0"/>
    <s v="03Apr24-RST-Night"/>
    <d v="2024-04-03T00:00:00"/>
    <n v="94"/>
    <s v="chinook"/>
    <s v="fry"/>
    <n v="38"/>
    <m/>
    <n v="0.47"/>
    <s v="N"/>
    <m/>
    <s v="N"/>
    <m/>
    <m/>
    <m/>
    <x v="0"/>
  </r>
  <r>
    <x v="1"/>
    <x v="0"/>
    <s v="03Apr24-RST-Night"/>
    <d v="2024-04-03T00:00:00"/>
    <n v="94"/>
    <s v="chinook"/>
    <s v="fry"/>
    <n v="43"/>
    <m/>
    <n v="0.57999999999999996"/>
    <s v="N"/>
    <m/>
    <s v="N"/>
    <m/>
    <m/>
    <m/>
    <x v="0"/>
  </r>
  <r>
    <x v="1"/>
    <x v="0"/>
    <s v="03Apr24-RST-Night"/>
    <d v="2024-04-03T00:00:00"/>
    <n v="94"/>
    <s v="chinook"/>
    <s v="fry"/>
    <n v="41"/>
    <m/>
    <n v="0.54"/>
    <s v="N"/>
    <m/>
    <s v="N"/>
    <m/>
    <m/>
    <m/>
    <x v="0"/>
  </r>
  <r>
    <x v="1"/>
    <x v="0"/>
    <s v="03Apr24-RST-Night"/>
    <d v="2024-04-03T00:00:00"/>
    <n v="94"/>
    <s v="chinook"/>
    <s v="fry"/>
    <n v="42"/>
    <m/>
    <n v="0.57999999999999996"/>
    <s v="N"/>
    <m/>
    <s v="N"/>
    <m/>
    <m/>
    <m/>
    <x v="0"/>
  </r>
  <r>
    <x v="1"/>
    <x v="0"/>
    <s v="03Apr24-RST-Night"/>
    <d v="2024-04-03T00:00:00"/>
    <n v="94"/>
    <s v="chinook"/>
    <s v="fry"/>
    <n v="40"/>
    <m/>
    <n v="0.55000000000000004"/>
    <s v="N"/>
    <m/>
    <s v="N"/>
    <m/>
    <m/>
    <m/>
    <x v="0"/>
  </r>
  <r>
    <x v="1"/>
    <x v="0"/>
    <s v="03Apr24-RST-Night"/>
    <d v="2024-04-03T00:00:00"/>
    <n v="94"/>
    <s v="chinook"/>
    <s v="fry"/>
    <n v="33"/>
    <m/>
    <n v="0.32"/>
    <s v="N"/>
    <m/>
    <s v="N"/>
    <m/>
    <m/>
    <m/>
    <x v="0"/>
  </r>
  <r>
    <x v="1"/>
    <x v="0"/>
    <s v="03Apr24-RST-Night"/>
    <d v="2024-04-03T00:00:00"/>
    <n v="94"/>
    <s v="chinook"/>
    <s v="fry"/>
    <n v="42"/>
    <m/>
    <n v="0.51"/>
    <s v="N"/>
    <m/>
    <s v="N"/>
    <m/>
    <m/>
    <m/>
    <x v="0"/>
  </r>
  <r>
    <x v="1"/>
    <x v="0"/>
    <s v="03Apr24-RST-Night"/>
    <d v="2024-04-03T00:00:00"/>
    <n v="94"/>
    <s v="chinook"/>
    <s v="fry"/>
    <n v="43"/>
    <m/>
    <n v="0.56000000000000005"/>
    <s v="N"/>
    <m/>
    <s v="N"/>
    <m/>
    <m/>
    <m/>
    <x v="0"/>
  </r>
  <r>
    <x v="1"/>
    <x v="0"/>
    <s v="03Apr24-RST-Night"/>
    <d v="2024-04-03T00:00:00"/>
    <n v="94"/>
    <s v="chum"/>
    <s v="fry"/>
    <n v="43"/>
    <m/>
    <n v="0.53"/>
    <s v="N"/>
    <m/>
    <s v="N"/>
    <m/>
    <m/>
    <m/>
    <x v="0"/>
  </r>
  <r>
    <x v="1"/>
    <x v="0"/>
    <s v="03Apr24-RST-Night"/>
    <d v="2024-04-03T00:00:00"/>
    <n v="94"/>
    <s v="chinook"/>
    <s v="fry"/>
    <n v="39"/>
    <m/>
    <n v="0.46"/>
    <s v="N"/>
    <m/>
    <s v="N"/>
    <m/>
    <m/>
    <m/>
    <x v="0"/>
  </r>
  <r>
    <x v="1"/>
    <x v="0"/>
    <s v="03Apr24-RST-Night"/>
    <d v="2024-04-03T00:00:00"/>
    <n v="94"/>
    <s v="chinook"/>
    <s v="fry"/>
    <n v="37"/>
    <m/>
    <n v="0.39"/>
    <s v="N"/>
    <m/>
    <s v="N"/>
    <m/>
    <m/>
    <m/>
    <x v="0"/>
  </r>
  <r>
    <x v="1"/>
    <x v="0"/>
    <s v="03Apr24-RST-Night"/>
    <d v="2024-04-03T00:00:00"/>
    <n v="94"/>
    <s v="chinook"/>
    <s v="fry"/>
    <n v="39"/>
    <m/>
    <n v="0.5"/>
    <s v="N"/>
    <m/>
    <s v="N"/>
    <m/>
    <m/>
    <m/>
    <x v="0"/>
  </r>
  <r>
    <x v="1"/>
    <x v="0"/>
    <s v="03Apr24-RST-Night"/>
    <d v="2024-04-03T00:00:00"/>
    <n v="94"/>
    <s v="chinook"/>
    <s v="fry"/>
    <n v="40"/>
    <m/>
    <n v="0.52"/>
    <s v="N"/>
    <m/>
    <s v="N"/>
    <m/>
    <m/>
    <m/>
    <x v="0"/>
  </r>
  <r>
    <x v="1"/>
    <x v="0"/>
    <s v="03Apr24-RST-Night"/>
    <d v="2024-04-03T00:00:00"/>
    <n v="94"/>
    <s v="chinook"/>
    <s v="fry"/>
    <n v="40"/>
    <m/>
    <n v="0.52"/>
    <s v="N"/>
    <m/>
    <s v="N"/>
    <m/>
    <m/>
    <m/>
    <x v="0"/>
  </r>
  <r>
    <x v="1"/>
    <x v="0"/>
    <s v="03Apr24-RST-Night"/>
    <d v="2024-04-03T00:00:00"/>
    <n v="94"/>
    <s v="chinook"/>
    <s v="fry"/>
    <n v="42"/>
    <n v="5"/>
    <n v="0.69"/>
    <s v="N"/>
    <m/>
    <s v="N"/>
    <m/>
    <m/>
    <m/>
    <x v="0"/>
  </r>
  <r>
    <x v="1"/>
    <x v="0"/>
    <s v="03Apr24-RST-Night"/>
    <d v="2024-04-03T00:00:00"/>
    <n v="94"/>
    <s v="chinook"/>
    <s v="fry"/>
    <n v="40"/>
    <m/>
    <n v="0.53"/>
    <s v="N"/>
    <m/>
    <s v="N"/>
    <m/>
    <m/>
    <m/>
    <x v="0"/>
  </r>
  <r>
    <x v="1"/>
    <x v="0"/>
    <s v="03Apr24-RST-Night"/>
    <d v="2024-04-03T00:00:00"/>
    <n v="94"/>
    <s v="chinook"/>
    <s v="fry"/>
    <n v="41"/>
    <m/>
    <n v="0.55000000000000004"/>
    <s v="N"/>
    <m/>
    <s v="N"/>
    <m/>
    <m/>
    <m/>
    <x v="0"/>
  </r>
  <r>
    <x v="1"/>
    <x v="0"/>
    <s v="03Apr24-RST-Night"/>
    <d v="2024-04-03T00:00:00"/>
    <n v="94"/>
    <s v="chinook"/>
    <s v="fry"/>
    <n v="39"/>
    <m/>
    <n v="0.51"/>
    <s v="N"/>
    <m/>
    <s v="N"/>
    <m/>
    <m/>
    <m/>
    <x v="0"/>
  </r>
  <r>
    <x v="1"/>
    <x v="0"/>
    <s v="03Apr24-RST-Night"/>
    <d v="2024-04-03T00:00:00"/>
    <n v="94"/>
    <s v="chinook"/>
    <s v="fry"/>
    <n v="41"/>
    <m/>
    <n v="0.62"/>
    <s v="N"/>
    <m/>
    <s v="N"/>
    <m/>
    <m/>
    <m/>
    <x v="0"/>
  </r>
  <r>
    <x v="1"/>
    <x v="0"/>
    <s v="03Apr24-RST-Night"/>
    <d v="2024-04-03T00:00:00"/>
    <n v="94"/>
    <s v="chinook"/>
    <s v="fry"/>
    <n v="40"/>
    <m/>
    <n v="0.51"/>
    <s v="N"/>
    <m/>
    <s v="N"/>
    <m/>
    <m/>
    <m/>
    <x v="0"/>
  </r>
  <r>
    <x v="1"/>
    <x v="0"/>
    <s v="04Apr24-RST-Night"/>
    <d v="2024-04-04T00:00:00"/>
    <n v="95"/>
    <s v="chinook"/>
    <s v="fry"/>
    <n v="43"/>
    <n v="6"/>
    <n v="0.57999999999999996"/>
    <s v="N"/>
    <m/>
    <s v="N"/>
    <s v="SJF24-04-04-01"/>
    <m/>
    <s v="SJF24-04-04-01"/>
    <x v="1"/>
  </r>
  <r>
    <x v="1"/>
    <x v="0"/>
    <s v="04Apr24-RST-Night"/>
    <d v="2024-04-04T00:00:00"/>
    <n v="95"/>
    <s v="chinook"/>
    <s v="fry"/>
    <n v="41"/>
    <n v="6"/>
    <n v="0.48"/>
    <s v="N"/>
    <m/>
    <s v="N"/>
    <s v="SJF24-04-04-02"/>
    <m/>
    <s v="SJF24-04-04-02"/>
    <x v="1"/>
  </r>
  <r>
    <x v="1"/>
    <x v="0"/>
    <s v="04Apr24-RST-Night"/>
    <d v="2024-04-04T00:00:00"/>
    <n v="95"/>
    <s v="chinook"/>
    <s v="fry"/>
    <n v="41"/>
    <n v="6"/>
    <n v="0.47"/>
    <s v="N"/>
    <m/>
    <s v="N"/>
    <s v="SJF24-04-04-03"/>
    <m/>
    <s v="SJF24-04-04-03"/>
    <x v="1"/>
  </r>
  <r>
    <x v="1"/>
    <x v="0"/>
    <s v="04Apr24-RST-Night"/>
    <d v="2024-04-04T00:00:00"/>
    <n v="95"/>
    <s v="chinook"/>
    <s v="fry"/>
    <n v="42"/>
    <n v="7"/>
    <n v="0.62"/>
    <s v="N"/>
    <m/>
    <s v="N"/>
    <s v="SJF24-04-04-04"/>
    <m/>
    <s v="SJF24-04-04-04"/>
    <x v="1"/>
  </r>
  <r>
    <x v="1"/>
    <x v="0"/>
    <s v="04Apr24-RST-Night"/>
    <d v="2024-04-04T00:00:00"/>
    <n v="95"/>
    <s v="chinook"/>
    <s v="fry"/>
    <n v="48"/>
    <n v="5"/>
    <n v="0.53"/>
    <s v="N"/>
    <m/>
    <s v="N"/>
    <s v="SJF24-04-04-05"/>
    <m/>
    <s v="SJF24-04-04-05"/>
    <x v="1"/>
  </r>
  <r>
    <x v="1"/>
    <x v="0"/>
    <s v="04Apr24-RST-Night"/>
    <d v="2024-04-04T00:00:00"/>
    <n v="95"/>
    <s v="chinook"/>
    <s v="fry"/>
    <n v="42"/>
    <m/>
    <n v="0.59"/>
    <s v="N"/>
    <m/>
    <s v="N"/>
    <m/>
    <m/>
    <m/>
    <x v="0"/>
  </r>
  <r>
    <x v="1"/>
    <x v="0"/>
    <s v="04Apr24-RST-Night"/>
    <d v="2024-04-04T00:00:00"/>
    <n v="95"/>
    <s v="chinook"/>
    <s v="fry"/>
    <n v="36"/>
    <m/>
    <n v="0.39"/>
    <s v="N"/>
    <m/>
    <s v="N"/>
    <m/>
    <m/>
    <m/>
    <x v="0"/>
  </r>
  <r>
    <x v="1"/>
    <x v="0"/>
    <s v="04Apr24-RST-Night"/>
    <d v="2024-04-04T00:00:00"/>
    <n v="95"/>
    <s v="chinook"/>
    <s v="fry"/>
    <n v="38"/>
    <m/>
    <n v="0.43"/>
    <s v="N"/>
    <m/>
    <s v="N"/>
    <m/>
    <m/>
    <m/>
    <x v="0"/>
  </r>
  <r>
    <x v="1"/>
    <x v="0"/>
    <s v="04Apr24-RST-Night"/>
    <d v="2024-04-04T00:00:00"/>
    <n v="95"/>
    <s v="chinook"/>
    <s v="fry"/>
    <n v="41"/>
    <m/>
    <n v="0.57999999999999996"/>
    <s v="N"/>
    <m/>
    <s v="N"/>
    <m/>
    <m/>
    <m/>
    <x v="0"/>
  </r>
  <r>
    <x v="1"/>
    <x v="0"/>
    <s v="04Apr24-RST-Night"/>
    <d v="2024-04-04T00:00:00"/>
    <n v="95"/>
    <s v="chinook"/>
    <s v="fry"/>
    <n v="44"/>
    <m/>
    <n v="0.69"/>
    <s v="N"/>
    <m/>
    <s v="N"/>
    <m/>
    <m/>
    <m/>
    <x v="0"/>
  </r>
  <r>
    <x v="1"/>
    <x v="0"/>
    <s v="04Apr24-RST-Night"/>
    <d v="2024-04-04T00:00:00"/>
    <n v="95"/>
    <s v="chinook"/>
    <s v="fry"/>
    <n v="36"/>
    <m/>
    <n v="0.37"/>
    <s v="N"/>
    <m/>
    <s v="N"/>
    <m/>
    <m/>
    <m/>
    <x v="0"/>
  </r>
  <r>
    <x v="1"/>
    <x v="0"/>
    <s v="04Apr24-RST-Night"/>
    <d v="2024-04-04T00:00:00"/>
    <n v="95"/>
    <s v="chinook"/>
    <s v="fry"/>
    <n v="38"/>
    <m/>
    <n v="0.42"/>
    <s v="N"/>
    <m/>
    <s v="N"/>
    <m/>
    <m/>
    <m/>
    <x v="0"/>
  </r>
  <r>
    <x v="1"/>
    <x v="0"/>
    <s v="04Apr24-RST-Night"/>
    <d v="2024-04-04T00:00:00"/>
    <n v="95"/>
    <s v="chinook"/>
    <s v="fry"/>
    <n v="39"/>
    <m/>
    <n v="0.52"/>
    <s v="N"/>
    <m/>
    <s v="N"/>
    <m/>
    <m/>
    <m/>
    <x v="0"/>
  </r>
  <r>
    <x v="1"/>
    <x v="0"/>
    <s v="04Apr24-RST-Night"/>
    <d v="2024-04-04T00:00:00"/>
    <n v="95"/>
    <s v="chinook"/>
    <s v="fry"/>
    <n v="36"/>
    <m/>
    <n v="0.38"/>
    <s v="N"/>
    <m/>
    <s v="N"/>
    <m/>
    <m/>
    <m/>
    <x v="0"/>
  </r>
  <r>
    <x v="1"/>
    <x v="0"/>
    <s v="04Apr24-RST-Night"/>
    <d v="2024-04-04T00:00:00"/>
    <n v="95"/>
    <s v="chinook"/>
    <s v="fry"/>
    <n v="35"/>
    <m/>
    <n v="0.33"/>
    <s v="N"/>
    <m/>
    <s v="N"/>
    <m/>
    <m/>
    <m/>
    <x v="0"/>
  </r>
  <r>
    <x v="1"/>
    <x v="0"/>
    <s v="04Apr24-RST-Night"/>
    <d v="2024-04-04T00:00:00"/>
    <n v="95"/>
    <s v="chinook"/>
    <s v="fry"/>
    <n v="37"/>
    <m/>
    <n v="0.41"/>
    <s v="N"/>
    <m/>
    <s v="N"/>
    <m/>
    <m/>
    <m/>
    <x v="0"/>
  </r>
  <r>
    <x v="1"/>
    <x v="0"/>
    <s v="04Apr24-RST-Night"/>
    <d v="2024-04-04T00:00:00"/>
    <n v="95"/>
    <s v="chinook"/>
    <s v="fry"/>
    <n v="36"/>
    <m/>
    <n v="0.41"/>
    <s v="N"/>
    <m/>
    <s v="N"/>
    <m/>
    <m/>
    <m/>
    <x v="0"/>
  </r>
  <r>
    <x v="1"/>
    <x v="0"/>
    <s v="04Apr24-RST-Night"/>
    <d v="2024-04-04T00:00:00"/>
    <n v="95"/>
    <s v="chinook"/>
    <s v="fry"/>
    <n v="39"/>
    <m/>
    <n v="0.45"/>
    <s v="N"/>
    <m/>
    <s v="N"/>
    <m/>
    <m/>
    <m/>
    <x v="0"/>
  </r>
  <r>
    <x v="1"/>
    <x v="0"/>
    <s v="04Apr24-RST-Night"/>
    <d v="2024-04-04T00:00:00"/>
    <n v="95"/>
    <s v="chinook"/>
    <s v="fry"/>
    <n v="34"/>
    <m/>
    <n v="0.33"/>
    <s v="N"/>
    <m/>
    <s v="N"/>
    <m/>
    <m/>
    <m/>
    <x v="0"/>
  </r>
  <r>
    <x v="1"/>
    <x v="0"/>
    <s v="04Apr24-RST-Night"/>
    <d v="2024-04-04T00:00:00"/>
    <n v="95"/>
    <s v="chum"/>
    <s v="fry"/>
    <n v="36"/>
    <m/>
    <n v="0.35"/>
    <s v="N"/>
    <m/>
    <s v="N"/>
    <m/>
    <m/>
    <m/>
    <x v="0"/>
  </r>
  <r>
    <x v="1"/>
    <x v="0"/>
    <s v="04Apr24-RST-Night"/>
    <d v="2024-04-04T00:00:00"/>
    <n v="95"/>
    <s v="chinook"/>
    <s v="fry"/>
    <n v="38"/>
    <m/>
    <n v="0.41"/>
    <s v="N"/>
    <m/>
    <s v="N"/>
    <m/>
    <m/>
    <m/>
    <x v="0"/>
  </r>
  <r>
    <x v="1"/>
    <x v="0"/>
    <s v="04Apr24-RST-Night"/>
    <d v="2024-04-04T00:00:00"/>
    <n v="95"/>
    <s v="chinook"/>
    <s v="fry"/>
    <n v="37"/>
    <m/>
    <n v="0.47"/>
    <s v="N"/>
    <m/>
    <s v="N"/>
    <m/>
    <m/>
    <m/>
    <x v="0"/>
  </r>
  <r>
    <x v="1"/>
    <x v="0"/>
    <s v="04Apr24-RST-Night"/>
    <d v="2024-04-04T00:00:00"/>
    <n v="95"/>
    <s v="chum"/>
    <s v="fry"/>
    <n v="35"/>
    <m/>
    <n v="0.31"/>
    <s v="N"/>
    <m/>
    <s v="N"/>
    <m/>
    <m/>
    <m/>
    <x v="0"/>
  </r>
  <r>
    <x v="1"/>
    <x v="0"/>
    <s v="04Apr24-RST-Night"/>
    <d v="2024-04-04T00:00:00"/>
    <n v="95"/>
    <s v="chinook"/>
    <s v="fry"/>
    <n v="43"/>
    <m/>
    <n v="0.66"/>
    <s v="N"/>
    <m/>
    <s v="N"/>
    <m/>
    <m/>
    <m/>
    <x v="0"/>
  </r>
  <r>
    <x v="1"/>
    <x v="0"/>
    <s v="04Apr24-RST-Night"/>
    <d v="2024-04-04T00:00:00"/>
    <n v="95"/>
    <s v="chum"/>
    <s v="fry"/>
    <n v="36"/>
    <m/>
    <n v="0.3"/>
    <s v="N"/>
    <m/>
    <s v="N"/>
    <m/>
    <m/>
    <m/>
    <x v="0"/>
  </r>
  <r>
    <x v="1"/>
    <x v="0"/>
    <s v="04Apr24-RST-Night"/>
    <d v="2024-04-04T00:00:00"/>
    <n v="95"/>
    <s v="chinook"/>
    <s v="fry"/>
    <n v="35"/>
    <m/>
    <n v="0.35"/>
    <s v="N"/>
    <m/>
    <s v="N"/>
    <m/>
    <m/>
    <m/>
    <x v="0"/>
  </r>
  <r>
    <x v="1"/>
    <x v="0"/>
    <s v="04Apr24-RST-Night"/>
    <d v="2024-04-04T00:00:00"/>
    <n v="95"/>
    <s v="chinook"/>
    <s v="fry"/>
    <n v="40"/>
    <m/>
    <n v="0.54"/>
    <s v="N"/>
    <m/>
    <s v="N"/>
    <m/>
    <m/>
    <m/>
    <x v="0"/>
  </r>
  <r>
    <x v="1"/>
    <x v="0"/>
    <s v="04Apr24-RST-Night"/>
    <d v="2024-04-04T00:00:00"/>
    <n v="95"/>
    <s v="chinook"/>
    <s v="fry"/>
    <n v="41"/>
    <m/>
    <n v="0.55000000000000004"/>
    <s v="N"/>
    <m/>
    <s v="N"/>
    <m/>
    <m/>
    <m/>
    <x v="0"/>
  </r>
  <r>
    <x v="1"/>
    <x v="0"/>
    <s v="04Apr24-RST-Night"/>
    <d v="2024-04-04T00:00:00"/>
    <n v="95"/>
    <s v="chinook"/>
    <s v="fry"/>
    <n v="41"/>
    <m/>
    <n v="0.59"/>
    <s v="N"/>
    <m/>
    <s v="N"/>
    <m/>
    <m/>
    <m/>
    <x v="0"/>
  </r>
  <r>
    <x v="1"/>
    <x v="0"/>
    <s v="04Apr24-RST-Night"/>
    <d v="2024-04-04T00:00:00"/>
    <n v="95"/>
    <s v="chinook"/>
    <s v="fry"/>
    <n v="42"/>
    <m/>
    <n v="0.54"/>
    <s v="N"/>
    <m/>
    <s v="N"/>
    <m/>
    <m/>
    <m/>
    <x v="0"/>
  </r>
  <r>
    <x v="1"/>
    <x v="0"/>
    <s v="04Apr24-RST-Night"/>
    <d v="2024-04-04T00:00:00"/>
    <n v="95"/>
    <s v="chinook"/>
    <s v="fry"/>
    <n v="51"/>
    <m/>
    <n v="0.53"/>
    <s v="N"/>
    <m/>
    <s v="N"/>
    <m/>
    <m/>
    <m/>
    <x v="0"/>
  </r>
  <r>
    <x v="1"/>
    <x v="0"/>
    <s v="04Apr24-RST-Night"/>
    <d v="2024-04-04T00:00:00"/>
    <n v="95"/>
    <s v="chinook"/>
    <s v="fry"/>
    <n v="38"/>
    <m/>
    <n v="0.48"/>
    <s v="N"/>
    <m/>
    <s v="N"/>
    <m/>
    <m/>
    <m/>
    <x v="0"/>
  </r>
  <r>
    <x v="1"/>
    <x v="0"/>
    <s v="04Apr24-RST-Night"/>
    <d v="2024-04-04T00:00:00"/>
    <n v="95"/>
    <s v="chum"/>
    <s v="fry"/>
    <n v="40"/>
    <m/>
    <n v="0.43"/>
    <s v="N"/>
    <m/>
    <s v="N"/>
    <m/>
    <m/>
    <m/>
    <x v="0"/>
  </r>
  <r>
    <x v="1"/>
    <x v="0"/>
    <s v="04Apr24-RST-Night"/>
    <d v="2024-04-04T00:00:00"/>
    <n v="95"/>
    <s v="chum"/>
    <s v="fry"/>
    <n v="37"/>
    <m/>
    <n v="0.36"/>
    <s v="N"/>
    <m/>
    <s v="N"/>
    <m/>
    <m/>
    <m/>
    <x v="0"/>
  </r>
  <r>
    <x v="1"/>
    <x v="0"/>
    <s v="04Apr24-RST-Night"/>
    <d v="2024-04-04T00:00:00"/>
    <n v="95"/>
    <s v="coho"/>
    <s v="fry"/>
    <n v="35"/>
    <m/>
    <n v="0.39"/>
    <s v="N"/>
    <m/>
    <s v="N"/>
    <m/>
    <m/>
    <m/>
    <x v="0"/>
  </r>
  <r>
    <x v="1"/>
    <x v="0"/>
    <s v="04Apr24-RST-Night"/>
    <d v="2024-04-04T00:00:00"/>
    <n v="95"/>
    <s v="coho"/>
    <s v="fry"/>
    <n v="35"/>
    <m/>
    <n v="0.3"/>
    <s v="N"/>
    <m/>
    <s v="N"/>
    <m/>
    <m/>
    <m/>
    <x v="0"/>
  </r>
  <r>
    <x v="1"/>
    <x v="0"/>
    <s v="04Apr24-RST-Night"/>
    <d v="2024-04-04T00:00:00"/>
    <n v="95"/>
    <s v="coho"/>
    <s v="fry"/>
    <n v="35"/>
    <m/>
    <n v="0.42"/>
    <s v="N"/>
    <m/>
    <s v="N"/>
    <m/>
    <m/>
    <m/>
    <x v="0"/>
  </r>
  <r>
    <x v="1"/>
    <x v="0"/>
    <s v="04Apr24-RST-Night"/>
    <d v="2024-04-04T00:00:00"/>
    <n v="95"/>
    <s v="coho"/>
    <s v="fry"/>
    <n v="37"/>
    <m/>
    <n v="0.41"/>
    <s v="N"/>
    <m/>
    <s v="N"/>
    <m/>
    <m/>
    <m/>
    <x v="0"/>
  </r>
  <r>
    <x v="1"/>
    <x v="0"/>
    <s v="04Apr24-RST-Night"/>
    <d v="2024-04-04T00:00:00"/>
    <n v="95"/>
    <s v="coho"/>
    <s v="fry"/>
    <n v="41"/>
    <m/>
    <n v="0.56999999999999995"/>
    <s v="N"/>
    <m/>
    <s v="N"/>
    <m/>
    <m/>
    <m/>
    <x v="0"/>
  </r>
  <r>
    <x v="1"/>
    <x v="0"/>
    <s v="04Apr24-RST-Night"/>
    <d v="2024-04-04T00:00:00"/>
    <n v="95"/>
    <s v="coho"/>
    <s v="fry"/>
    <n v="34"/>
    <m/>
    <n v="0.39"/>
    <s v="N"/>
    <m/>
    <s v="N"/>
    <m/>
    <m/>
    <m/>
    <x v="0"/>
  </r>
  <r>
    <x v="1"/>
    <x v="0"/>
    <s v="04Apr24-RST-Night"/>
    <d v="2024-04-04T00:00:00"/>
    <n v="95"/>
    <s v="coho"/>
    <s v="fry"/>
    <n v="34"/>
    <m/>
    <n v="0.34"/>
    <s v="N"/>
    <m/>
    <s v="N"/>
    <m/>
    <m/>
    <m/>
    <x v="0"/>
  </r>
  <r>
    <x v="1"/>
    <x v="0"/>
    <s v="04Apr24-RST-Night"/>
    <d v="2024-04-04T00:00:00"/>
    <n v="95"/>
    <s v="coho"/>
    <s v="fry"/>
    <n v="48"/>
    <m/>
    <n v="0.42"/>
    <s v="N"/>
    <m/>
    <s v="N"/>
    <m/>
    <m/>
    <m/>
    <x v="0"/>
  </r>
  <r>
    <x v="1"/>
    <x v="0"/>
    <s v="04Apr24-RST-Night"/>
    <d v="2024-04-04T00:00:00"/>
    <n v="95"/>
    <s v="coho"/>
    <s v="fry"/>
    <n v="47"/>
    <m/>
    <n v="0.43"/>
    <s v="N"/>
    <m/>
    <s v="N"/>
    <m/>
    <m/>
    <m/>
    <x v="0"/>
  </r>
  <r>
    <x v="1"/>
    <x v="0"/>
    <s v="04Apr24-RST-Night"/>
    <d v="2024-04-04T00:00:00"/>
    <n v="95"/>
    <s v="coho"/>
    <s v="fry"/>
    <n v="44"/>
    <m/>
    <n v="0.31"/>
    <s v="N"/>
    <m/>
    <s v="N"/>
    <m/>
    <m/>
    <m/>
    <x v="0"/>
  </r>
  <r>
    <x v="1"/>
    <x v="0"/>
    <s v="04Apr24-RST-Night"/>
    <d v="2024-04-04T00:00:00"/>
    <n v="95"/>
    <s v="coho"/>
    <s v="fry"/>
    <n v="44"/>
    <m/>
    <n v="0.36"/>
    <s v="N"/>
    <m/>
    <s v="N"/>
    <m/>
    <m/>
    <m/>
    <x v="0"/>
  </r>
  <r>
    <x v="1"/>
    <x v="0"/>
    <s v="04Apr24-RST-Night"/>
    <d v="2024-04-04T00:00:00"/>
    <n v="95"/>
    <s v="coho"/>
    <s v="fry"/>
    <n v="36"/>
    <m/>
    <n v="0.37"/>
    <s v="N"/>
    <m/>
    <s v="N"/>
    <m/>
    <m/>
    <m/>
    <x v="0"/>
  </r>
  <r>
    <x v="1"/>
    <x v="0"/>
    <s v="04Apr24-RST-Night"/>
    <d v="2024-04-04T00:00:00"/>
    <n v="95"/>
    <s v="coho"/>
    <s v="fry"/>
    <n v="45"/>
    <m/>
    <n v="0.36"/>
    <s v="N"/>
    <m/>
    <s v="N"/>
    <m/>
    <m/>
    <m/>
    <x v="0"/>
  </r>
  <r>
    <x v="1"/>
    <x v="0"/>
    <s v="04Apr24-RST-Night"/>
    <d v="2024-04-04T00:00:00"/>
    <n v="95"/>
    <s v="coho"/>
    <s v="fry"/>
    <n v="28"/>
    <m/>
    <n v="0.18"/>
    <s v="N"/>
    <m/>
    <s v="N"/>
    <m/>
    <m/>
    <m/>
    <x v="0"/>
  </r>
  <r>
    <x v="1"/>
    <x v="0"/>
    <s v="04Apr24-RST-Night"/>
    <d v="2024-04-04T00:00:00"/>
    <n v="95"/>
    <s v="coho"/>
    <s v="fry"/>
    <n v="36"/>
    <m/>
    <n v="0.36"/>
    <s v="N"/>
    <m/>
    <s v="N"/>
    <m/>
    <m/>
    <m/>
    <x v="0"/>
  </r>
  <r>
    <x v="1"/>
    <x v="0"/>
    <s v="04Apr24-RST-Night"/>
    <d v="2024-04-04T00:00:00"/>
    <n v="95"/>
    <s v="coho"/>
    <s v="smolt"/>
    <n v="35"/>
    <m/>
    <n v="0.33"/>
    <s v="N"/>
    <m/>
    <s v="N"/>
    <m/>
    <m/>
    <m/>
    <x v="0"/>
  </r>
  <r>
    <x v="1"/>
    <x v="0"/>
    <s v="04Apr24-RST-Night"/>
    <d v="2024-04-04T00:00:00"/>
    <n v="95"/>
    <s v="coho"/>
    <s v="fry"/>
    <n v="34"/>
    <m/>
    <n v="0.34"/>
    <s v="N"/>
    <m/>
    <s v="N"/>
    <m/>
    <m/>
    <m/>
    <x v="0"/>
  </r>
  <r>
    <x v="1"/>
    <x v="0"/>
    <s v="04Apr24-RST-Night"/>
    <d v="2024-04-04T00:00:00"/>
    <n v="95"/>
    <s v="coho"/>
    <s v="fry"/>
    <n v="35"/>
    <m/>
    <n v="0.4"/>
    <s v="N"/>
    <m/>
    <s v="N"/>
    <m/>
    <m/>
    <m/>
    <x v="0"/>
  </r>
  <r>
    <x v="1"/>
    <x v="0"/>
    <s v="04Apr24-RST-Night"/>
    <d v="2024-04-04T00:00:00"/>
    <n v="95"/>
    <s v="coho"/>
    <s v="fry"/>
    <n v="34"/>
    <m/>
    <n v="0.39"/>
    <s v="N"/>
    <m/>
    <s v="N"/>
    <m/>
    <m/>
    <m/>
    <x v="0"/>
  </r>
  <r>
    <x v="1"/>
    <x v="0"/>
    <s v="04Apr24-RST-Night"/>
    <d v="2024-04-04T00:00:00"/>
    <n v="95"/>
    <s v="coho"/>
    <s v="fry"/>
    <n v="34"/>
    <m/>
    <n v="0.33"/>
    <s v="N"/>
    <m/>
    <s v="N"/>
    <m/>
    <m/>
    <m/>
    <x v="0"/>
  </r>
  <r>
    <x v="1"/>
    <x v="0"/>
    <s v="04Apr24-RST-Night"/>
    <d v="2024-04-04T00:00:00"/>
    <n v="95"/>
    <s v="coho"/>
    <s v="fry"/>
    <n v="33"/>
    <m/>
    <n v="0.35"/>
    <s v="N"/>
    <m/>
    <s v="N"/>
    <m/>
    <m/>
    <m/>
    <x v="0"/>
  </r>
  <r>
    <x v="1"/>
    <x v="0"/>
    <s v="04Apr24-RST-Night"/>
    <d v="2024-04-04T00:00:00"/>
    <n v="95"/>
    <s v="coho"/>
    <s v="fry"/>
    <n v="37"/>
    <m/>
    <n v="0.4"/>
    <s v="N"/>
    <m/>
    <s v="N"/>
    <m/>
    <m/>
    <m/>
    <x v="0"/>
  </r>
  <r>
    <x v="1"/>
    <x v="0"/>
    <s v="04Apr24-RST-Night"/>
    <d v="2024-04-04T00:00:00"/>
    <n v="95"/>
    <s v="coho"/>
    <s v="fry"/>
    <n v="35"/>
    <m/>
    <n v="0.38"/>
    <s v="N"/>
    <m/>
    <s v="N"/>
    <m/>
    <m/>
    <m/>
    <x v="0"/>
  </r>
  <r>
    <x v="1"/>
    <x v="0"/>
    <s v="04Apr24-RST-Night"/>
    <d v="2024-04-04T00:00:00"/>
    <n v="95"/>
    <s v="coho"/>
    <s v="fry"/>
    <n v="30"/>
    <m/>
    <n v="0.18"/>
    <s v="N"/>
    <m/>
    <s v="N"/>
    <m/>
    <m/>
    <m/>
    <x v="0"/>
  </r>
  <r>
    <x v="1"/>
    <x v="0"/>
    <s v="04Apr24-RST-Night"/>
    <d v="2024-04-04T00:00:00"/>
    <n v="95"/>
    <s v="coho"/>
    <s v="fry"/>
    <n v="37"/>
    <m/>
    <n v="0.37"/>
    <s v="N"/>
    <m/>
    <s v="N"/>
    <m/>
    <m/>
    <m/>
    <x v="0"/>
  </r>
  <r>
    <x v="1"/>
    <x v="0"/>
    <s v="04Apr24-RST-Night"/>
    <d v="2024-04-04T00:00:00"/>
    <n v="95"/>
    <s v="coho"/>
    <s v="fry"/>
    <n v="36"/>
    <m/>
    <n v="0.36"/>
    <s v="N"/>
    <m/>
    <s v="N"/>
    <m/>
    <m/>
    <m/>
    <x v="0"/>
  </r>
  <r>
    <x v="1"/>
    <x v="0"/>
    <s v="04Apr24-RST-Night"/>
    <d v="2024-04-04T00:00:00"/>
    <n v="95"/>
    <s v="coho"/>
    <s v="fry"/>
    <n v="39"/>
    <m/>
    <n v="0.43"/>
    <s v="N"/>
    <m/>
    <s v="N"/>
    <m/>
    <m/>
    <m/>
    <x v="0"/>
  </r>
  <r>
    <x v="1"/>
    <x v="0"/>
    <s v="04Apr24-RST-Night"/>
    <d v="2024-04-04T00:00:00"/>
    <n v="95"/>
    <s v="coho"/>
    <s v="fry"/>
    <n v="32"/>
    <m/>
    <n v="0.25"/>
    <s v="N"/>
    <m/>
    <s v="N"/>
    <m/>
    <m/>
    <m/>
    <x v="0"/>
  </r>
  <r>
    <x v="1"/>
    <x v="0"/>
    <s v="04Apr24-RST-Night"/>
    <d v="2024-04-04T00:00:00"/>
    <n v="95"/>
    <s v="coho"/>
    <s v="fry"/>
    <n v="36"/>
    <m/>
    <n v="0.35"/>
    <s v="N"/>
    <m/>
    <s v="N"/>
    <m/>
    <m/>
    <m/>
    <x v="0"/>
  </r>
  <r>
    <x v="1"/>
    <x v="0"/>
    <s v="04Apr24-RST-Night"/>
    <d v="2024-04-04T00:00:00"/>
    <n v="95"/>
    <s v="coho"/>
    <s v="fry"/>
    <n v="31"/>
    <m/>
    <n v="0.2"/>
    <s v="N"/>
    <m/>
    <s v="N"/>
    <m/>
    <m/>
    <m/>
    <x v="0"/>
  </r>
  <r>
    <x v="1"/>
    <x v="0"/>
    <s v="04Apr24-RST-Night"/>
    <d v="2024-04-04T00:00:00"/>
    <n v="95"/>
    <s v="coho"/>
    <s v="smolt"/>
    <n v="90"/>
    <m/>
    <n v="7.95"/>
    <s v="N"/>
    <m/>
    <s v="N"/>
    <m/>
    <m/>
    <m/>
    <x v="0"/>
  </r>
  <r>
    <x v="1"/>
    <x v="0"/>
    <s v="04Apr24-RST-Night"/>
    <d v="2024-04-04T00:00:00"/>
    <n v="95"/>
    <s v="coho"/>
    <s v="smolt"/>
    <n v="73"/>
    <m/>
    <n v="4.22"/>
    <s v="N"/>
    <m/>
    <s v="N"/>
    <m/>
    <m/>
    <m/>
    <x v="0"/>
  </r>
  <r>
    <x v="1"/>
    <x v="0"/>
    <s v="04Apr24-RST-Night"/>
    <d v="2024-04-04T00:00:00"/>
    <n v="95"/>
    <s v="coho"/>
    <s v="smolt"/>
    <n v="69"/>
    <m/>
    <n v="3.25"/>
    <s v="N"/>
    <m/>
    <s v="N"/>
    <m/>
    <m/>
    <m/>
    <x v="0"/>
  </r>
  <r>
    <x v="1"/>
    <x v="0"/>
    <s v="05Apr24-RST-Night"/>
    <d v="2024-04-05T00:00:00"/>
    <n v="96"/>
    <s v="chinook"/>
    <s v="fry"/>
    <n v="39"/>
    <n v="5"/>
    <n v="0.39"/>
    <s v="N"/>
    <m/>
    <s v="N"/>
    <s v="SJF24-04-05-01"/>
    <m/>
    <s v="SJF24-04-05-01"/>
    <x v="1"/>
  </r>
  <r>
    <x v="1"/>
    <x v="0"/>
    <s v="05Apr24-RST-Night"/>
    <d v="2024-04-05T00:00:00"/>
    <n v="96"/>
    <s v="chinook"/>
    <s v="fry"/>
    <n v="41"/>
    <n v="6"/>
    <n v="0.45"/>
    <s v="N"/>
    <m/>
    <s v="N"/>
    <s v="SJF24-04-05-02"/>
    <m/>
    <s v="SJF24-04-05-02"/>
    <x v="1"/>
  </r>
  <r>
    <x v="1"/>
    <x v="0"/>
    <s v="05Apr24-RST-Night"/>
    <d v="2024-04-05T00:00:00"/>
    <n v="96"/>
    <s v="chinook"/>
    <s v="fry"/>
    <n v="42"/>
    <m/>
    <n v="0.54"/>
    <s v="N"/>
    <m/>
    <s v="N"/>
    <s v="SJF24-04-05-03"/>
    <m/>
    <s v="SJF24-04-05-03"/>
    <x v="1"/>
  </r>
  <r>
    <x v="1"/>
    <x v="0"/>
    <s v="05Apr24-RST-Night"/>
    <d v="2024-04-05T00:00:00"/>
    <n v="96"/>
    <s v="chinook"/>
    <s v="fry"/>
    <n v="40"/>
    <n v="6"/>
    <n v="0.44"/>
    <s v="N"/>
    <m/>
    <s v="N"/>
    <s v="SJF24-04-05-04"/>
    <m/>
    <s v="SJF24-04-05-04"/>
    <x v="1"/>
  </r>
  <r>
    <x v="1"/>
    <x v="0"/>
    <s v="05Apr24-RST-Night"/>
    <d v="2024-04-05T00:00:00"/>
    <n v="96"/>
    <s v="chinook"/>
    <s v="fry"/>
    <n v="39"/>
    <n v="6"/>
    <n v="0.4"/>
    <s v="N"/>
    <m/>
    <s v="N"/>
    <s v="SJF24-04-05-05"/>
    <m/>
    <s v="SJF24-04-05-05"/>
    <x v="1"/>
  </r>
  <r>
    <x v="1"/>
    <x v="0"/>
    <s v="05Apr24-RST-Night"/>
    <d v="2024-04-05T00:00:00"/>
    <n v="96"/>
    <s v="chinook"/>
    <s v="fry"/>
    <n v="42"/>
    <n v="6"/>
    <n v="0.51"/>
    <s v="N"/>
    <m/>
    <s v="N"/>
    <s v="SJF24-04-05-06"/>
    <m/>
    <s v="SJF24-04-05-06"/>
    <x v="1"/>
  </r>
  <r>
    <x v="1"/>
    <x v="0"/>
    <s v="05Apr24-RST-Night"/>
    <d v="2024-04-05T00:00:00"/>
    <n v="96"/>
    <s v="chinook"/>
    <s v="fry"/>
    <n v="40"/>
    <n v="6"/>
    <n v="0.42"/>
    <s v="N"/>
    <m/>
    <s v="N"/>
    <s v="SJF24-04-05-07"/>
    <m/>
    <s v="SJF24-04-05-07"/>
    <x v="1"/>
  </r>
  <r>
    <x v="1"/>
    <x v="0"/>
    <s v="05Apr24-RST-Night"/>
    <d v="2024-04-05T00:00:00"/>
    <n v="96"/>
    <s v="chinook"/>
    <s v="fry"/>
    <n v="41"/>
    <n v="6"/>
    <n v="0.52"/>
    <s v="N"/>
    <m/>
    <s v="N"/>
    <s v="SJF24-04-05-08"/>
    <m/>
    <s v="SJF24-04-05-08"/>
    <x v="1"/>
  </r>
  <r>
    <x v="1"/>
    <x v="0"/>
    <s v="05Apr24-RST-Night"/>
    <d v="2024-04-05T00:00:00"/>
    <n v="96"/>
    <s v="chinook"/>
    <s v="fry"/>
    <n v="39"/>
    <n v="6"/>
    <m/>
    <s v="N"/>
    <m/>
    <s v="N"/>
    <s v="SJF24-04-05-09"/>
    <m/>
    <s v="SJF24-04-05-09"/>
    <x v="1"/>
  </r>
  <r>
    <x v="1"/>
    <x v="0"/>
    <s v="05Apr24-RST-Night"/>
    <d v="2024-04-05T00:00:00"/>
    <n v="96"/>
    <s v="chinook"/>
    <s v="fry"/>
    <n v="43"/>
    <n v="7"/>
    <n v="0.56000000000000005"/>
    <s v="N"/>
    <m/>
    <s v="N"/>
    <s v="SJF24-04-05-10"/>
    <m/>
    <s v="SJF24-04-05-10"/>
    <x v="1"/>
  </r>
  <r>
    <x v="1"/>
    <x v="0"/>
    <s v="05Apr24-RST-Night"/>
    <d v="2024-04-05T00:00:00"/>
    <n v="96"/>
    <s v="chinook"/>
    <s v="fry"/>
    <n v="42"/>
    <n v="7"/>
    <n v="0.56000000000000005"/>
    <s v="N"/>
    <m/>
    <s v="N"/>
    <s v="SJF24-04-05-11"/>
    <m/>
    <s v="SJF24-04-05-11"/>
    <x v="1"/>
  </r>
  <r>
    <x v="1"/>
    <x v="0"/>
    <s v="05Apr24-RST-Night"/>
    <d v="2024-04-05T00:00:00"/>
    <n v="96"/>
    <s v="chinook"/>
    <s v="fry"/>
    <n v="42"/>
    <n v="6"/>
    <n v="0.49"/>
    <s v="N"/>
    <m/>
    <s v="N"/>
    <s v="SJF24-04-05-12"/>
    <m/>
    <s v="SJF24-04-05-12"/>
    <x v="1"/>
  </r>
  <r>
    <x v="1"/>
    <x v="0"/>
    <s v="05Apr24-RST-Night"/>
    <d v="2024-04-05T00:00:00"/>
    <n v="96"/>
    <s v="chinook"/>
    <s v="fry"/>
    <n v="43"/>
    <n v="7"/>
    <n v="60"/>
    <s v="N"/>
    <m/>
    <s v="N"/>
    <s v="SJF24-04-05-13"/>
    <m/>
    <s v="SJF24-04-05-13"/>
    <x v="1"/>
  </r>
  <r>
    <x v="1"/>
    <x v="0"/>
    <s v="05Apr24-RST-Night"/>
    <d v="2024-04-05T00:00:00"/>
    <n v="96"/>
    <s v="chinook"/>
    <s v="fry"/>
    <n v="43"/>
    <n v="7"/>
    <n v="62"/>
    <s v="N"/>
    <m/>
    <s v="N"/>
    <s v="SJF24-04-05-14"/>
    <m/>
    <s v="SJF24-04-05-14"/>
    <x v="1"/>
  </r>
  <r>
    <x v="1"/>
    <x v="0"/>
    <s v="05Apr24-RST-Night"/>
    <d v="2024-04-05T00:00:00"/>
    <n v="96"/>
    <s v="chinook"/>
    <s v="fry"/>
    <n v="42"/>
    <n v="7"/>
    <n v="52"/>
    <s v="N"/>
    <m/>
    <s v="N"/>
    <s v="SJF24-04-05-15"/>
    <m/>
    <s v="SJF24-04-05-15"/>
    <x v="1"/>
  </r>
  <r>
    <x v="1"/>
    <x v="0"/>
    <s v="05Apr24-RST-Night"/>
    <d v="2024-04-05T00:00:00"/>
    <n v="96"/>
    <s v="chinook"/>
    <s v="fry"/>
    <n v="43"/>
    <n v="7"/>
    <n v="58"/>
    <s v="N"/>
    <m/>
    <s v="N"/>
    <s v="SJF24-04-05-16"/>
    <m/>
    <s v="SJF24-04-05-16"/>
    <x v="1"/>
  </r>
  <r>
    <x v="1"/>
    <x v="0"/>
    <s v="05Apr24-RST-Night"/>
    <d v="2024-04-05T00:00:00"/>
    <n v="96"/>
    <s v="chinook"/>
    <s v="fry"/>
    <n v="41"/>
    <n v="6"/>
    <n v="45"/>
    <s v="N"/>
    <m/>
    <s v="N"/>
    <s v="SJF24-04-05-17"/>
    <m/>
    <s v="SJF24-04-05-17"/>
    <x v="1"/>
  </r>
  <r>
    <x v="1"/>
    <x v="0"/>
    <s v="05Apr24-RST-Night"/>
    <d v="2024-04-05T00:00:00"/>
    <n v="96"/>
    <s v="chinook"/>
    <s v="fry"/>
    <n v="43"/>
    <n v="6"/>
    <n v="53"/>
    <s v="N"/>
    <m/>
    <s v="N"/>
    <s v="SJF24-04-05-18"/>
    <m/>
    <s v="SJF24-04-05-18"/>
    <x v="1"/>
  </r>
  <r>
    <x v="1"/>
    <x v="0"/>
    <s v="05Apr24-RST-Night"/>
    <d v="2024-04-05T00:00:00"/>
    <n v="96"/>
    <s v="chinook"/>
    <s v="fry"/>
    <n v="41"/>
    <n v="6"/>
    <n v="49"/>
    <s v="N"/>
    <m/>
    <s v="N"/>
    <s v="SJF24-04-05-19"/>
    <m/>
    <s v="SJF24-04-05-19"/>
    <x v="1"/>
  </r>
  <r>
    <x v="1"/>
    <x v="0"/>
    <s v="05Apr24-RST-Night"/>
    <d v="2024-04-05T00:00:00"/>
    <n v="96"/>
    <s v="chinook"/>
    <s v="fry"/>
    <n v="40"/>
    <n v="6"/>
    <n v="50"/>
    <s v="N"/>
    <m/>
    <s v="N"/>
    <s v="SJF24-04-05-20"/>
    <m/>
    <m/>
    <x v="1"/>
  </r>
  <r>
    <x v="1"/>
    <x v="0"/>
    <s v="05Apr24-RST-Night"/>
    <d v="2024-04-05T00:00:00"/>
    <n v="96"/>
    <s v="coho"/>
    <s v="smolt"/>
    <n v="102"/>
    <m/>
    <n v="10.78"/>
    <s v="N"/>
    <m/>
    <s v="N"/>
    <m/>
    <m/>
    <m/>
    <x v="0"/>
  </r>
  <r>
    <x v="1"/>
    <x v="0"/>
    <s v="05Apr24-RST-Night"/>
    <d v="2024-04-05T00:00:00"/>
    <n v="96"/>
    <s v="coho"/>
    <s v="fry"/>
    <n v="63"/>
    <m/>
    <n v="2.54"/>
    <s v="N"/>
    <m/>
    <s v="N"/>
    <m/>
    <m/>
    <m/>
    <x v="0"/>
  </r>
  <r>
    <x v="1"/>
    <x v="0"/>
    <s v="05Apr24-RST-Night"/>
    <d v="2024-04-05T00:00:00"/>
    <n v="96"/>
    <s v="coho"/>
    <s v="fry"/>
    <n v="35"/>
    <m/>
    <n v="0.38"/>
    <s v="N"/>
    <m/>
    <s v="N"/>
    <m/>
    <m/>
    <m/>
    <x v="0"/>
  </r>
  <r>
    <x v="1"/>
    <x v="0"/>
    <s v="05Apr24-RST-Night"/>
    <d v="2024-04-05T00:00:00"/>
    <n v="96"/>
    <s v="coho"/>
    <s v="fry"/>
    <n v="36"/>
    <m/>
    <n v="0.38"/>
    <s v="N"/>
    <m/>
    <s v="N"/>
    <m/>
    <m/>
    <m/>
    <x v="0"/>
  </r>
  <r>
    <x v="1"/>
    <x v="0"/>
    <s v="05Apr24-RST-Night"/>
    <d v="2024-04-05T00:00:00"/>
    <n v="96"/>
    <s v="coho"/>
    <s v="fry"/>
    <n v="32"/>
    <m/>
    <n v="0.28999999999999998"/>
    <s v="N"/>
    <m/>
    <s v="N"/>
    <m/>
    <m/>
    <m/>
    <x v="0"/>
  </r>
  <r>
    <x v="1"/>
    <x v="0"/>
    <s v="05Apr24-RST-Night"/>
    <d v="2024-04-05T00:00:00"/>
    <n v="96"/>
    <s v="coho"/>
    <s v="fry"/>
    <n v="35"/>
    <m/>
    <n v="0.34"/>
    <s v="N"/>
    <m/>
    <s v="N"/>
    <m/>
    <m/>
    <m/>
    <x v="0"/>
  </r>
  <r>
    <x v="1"/>
    <x v="0"/>
    <s v="05Apr24-RST-Night"/>
    <d v="2024-04-05T00:00:00"/>
    <n v="96"/>
    <s v="coho"/>
    <s v="fry"/>
    <n v="21"/>
    <m/>
    <n v="0.23"/>
    <s v="N"/>
    <m/>
    <s v="N"/>
    <m/>
    <m/>
    <m/>
    <x v="0"/>
  </r>
  <r>
    <x v="1"/>
    <x v="0"/>
    <s v="05Apr24-RST-Night"/>
    <d v="2024-04-05T00:00:00"/>
    <n v="96"/>
    <s v="coho"/>
    <s v="fry"/>
    <n v="34"/>
    <m/>
    <n v="0.33"/>
    <s v="N"/>
    <m/>
    <s v="N"/>
    <m/>
    <m/>
    <m/>
    <x v="0"/>
  </r>
  <r>
    <x v="1"/>
    <x v="0"/>
    <s v="05Apr24-RST-Night"/>
    <d v="2024-04-05T00:00:00"/>
    <n v="96"/>
    <s v="coho"/>
    <s v="fry"/>
    <n v="36"/>
    <m/>
    <n v="0.43"/>
    <s v="N"/>
    <m/>
    <s v="N"/>
    <m/>
    <m/>
    <m/>
    <x v="0"/>
  </r>
  <r>
    <x v="1"/>
    <x v="0"/>
    <s v="05Apr24-RST-Night"/>
    <d v="2024-04-05T00:00:00"/>
    <n v="96"/>
    <s v="coho"/>
    <s v="fry"/>
    <n v="36"/>
    <m/>
    <n v="0.39"/>
    <s v="N"/>
    <m/>
    <s v="N"/>
    <m/>
    <m/>
    <m/>
    <x v="0"/>
  </r>
  <r>
    <x v="1"/>
    <x v="0"/>
    <s v="05Apr24-RST-Night"/>
    <d v="2024-04-05T00:00:00"/>
    <n v="96"/>
    <s v="coho"/>
    <s v="fry"/>
    <n v="37"/>
    <m/>
    <n v="0.46"/>
    <s v="N"/>
    <m/>
    <s v="N"/>
    <m/>
    <m/>
    <m/>
    <x v="0"/>
  </r>
  <r>
    <x v="1"/>
    <x v="0"/>
    <s v="05Apr24-RST-Night"/>
    <d v="2024-04-05T00:00:00"/>
    <n v="96"/>
    <s v="coho"/>
    <s v="fry"/>
    <n v="34"/>
    <m/>
    <n v="0.3"/>
    <s v="N"/>
    <m/>
    <s v="N"/>
    <m/>
    <m/>
    <m/>
    <x v="0"/>
  </r>
  <r>
    <x v="1"/>
    <x v="0"/>
    <s v="05Apr24-RST-Night"/>
    <d v="2024-04-05T00:00:00"/>
    <n v="96"/>
    <s v="coho"/>
    <s v="fry"/>
    <n v="34"/>
    <m/>
    <n v="0.32"/>
    <s v="N"/>
    <m/>
    <s v="N"/>
    <m/>
    <m/>
    <m/>
    <x v="0"/>
  </r>
  <r>
    <x v="1"/>
    <x v="0"/>
    <s v="05Apr24-RST-Night"/>
    <d v="2024-04-05T00:00:00"/>
    <n v="96"/>
    <s v="coho"/>
    <s v="fry"/>
    <n v="37"/>
    <m/>
    <n v="0.44"/>
    <s v="N"/>
    <m/>
    <s v="N"/>
    <m/>
    <m/>
    <m/>
    <x v="0"/>
  </r>
  <r>
    <x v="1"/>
    <x v="0"/>
    <s v="05Apr24-RST-Night"/>
    <d v="2024-04-05T00:00:00"/>
    <n v="96"/>
    <s v="coho"/>
    <s v="fry"/>
    <n v="35"/>
    <m/>
    <n v="0.39"/>
    <s v="N"/>
    <m/>
    <s v="N"/>
    <m/>
    <m/>
    <m/>
    <x v="0"/>
  </r>
  <r>
    <x v="1"/>
    <x v="0"/>
    <s v="05Apr24-RST-Night"/>
    <d v="2024-04-05T00:00:00"/>
    <n v="96"/>
    <s v="coho"/>
    <s v="fry"/>
    <n v="37"/>
    <m/>
    <n v="0.38"/>
    <s v="N"/>
    <m/>
    <s v="N"/>
    <m/>
    <m/>
    <m/>
    <x v="0"/>
  </r>
  <r>
    <x v="1"/>
    <x v="0"/>
    <s v="05Apr24-RST-Night"/>
    <d v="2024-04-05T00:00:00"/>
    <n v="96"/>
    <s v="coho"/>
    <s v="fry"/>
    <n v="35"/>
    <m/>
    <n v="0.31"/>
    <s v="N"/>
    <m/>
    <s v="N"/>
    <m/>
    <m/>
    <m/>
    <x v="0"/>
  </r>
  <r>
    <x v="1"/>
    <x v="0"/>
    <s v="05Apr24-RST-Night"/>
    <d v="2024-04-05T00:00:00"/>
    <n v="96"/>
    <s v="coho"/>
    <s v="fry"/>
    <n v="36"/>
    <m/>
    <n v="0.41"/>
    <s v="N"/>
    <m/>
    <s v="N"/>
    <m/>
    <m/>
    <m/>
    <x v="0"/>
  </r>
  <r>
    <x v="1"/>
    <x v="0"/>
    <s v="05Apr24-RST-Night"/>
    <d v="2024-04-05T00:00:00"/>
    <n v="96"/>
    <s v="coho"/>
    <s v="fry"/>
    <n v="34"/>
    <m/>
    <n v="0.31"/>
    <s v="N"/>
    <m/>
    <s v="N"/>
    <m/>
    <m/>
    <m/>
    <x v="0"/>
  </r>
  <r>
    <x v="1"/>
    <x v="0"/>
    <s v="05Apr24-RST-Night"/>
    <d v="2024-04-05T00:00:00"/>
    <n v="96"/>
    <s v="coho"/>
    <s v="fry"/>
    <n v="32"/>
    <m/>
    <n v="0.28000000000000003"/>
    <s v="N"/>
    <m/>
    <s v="N"/>
    <m/>
    <m/>
    <m/>
    <x v="0"/>
  </r>
  <r>
    <x v="1"/>
    <x v="0"/>
    <s v="05Apr24-RST-Night"/>
    <d v="2024-04-05T00:00:00"/>
    <n v="96"/>
    <s v="coho"/>
    <s v="fry"/>
    <n v="34"/>
    <m/>
    <n v="0.31"/>
    <s v="N"/>
    <m/>
    <s v="N"/>
    <m/>
    <m/>
    <m/>
    <x v="0"/>
  </r>
  <r>
    <x v="1"/>
    <x v="0"/>
    <s v="05Apr24-RST-Night"/>
    <d v="2024-04-05T00:00:00"/>
    <n v="96"/>
    <s v="coho"/>
    <s v="fry"/>
    <n v="36"/>
    <m/>
    <n v="0.41"/>
    <s v="N"/>
    <m/>
    <s v="N"/>
    <m/>
    <m/>
    <m/>
    <x v="0"/>
  </r>
  <r>
    <x v="1"/>
    <x v="0"/>
    <s v="05Apr24-RST-Night"/>
    <d v="2024-04-05T00:00:00"/>
    <n v="96"/>
    <s v="coho"/>
    <s v="fry"/>
    <n v="34"/>
    <m/>
    <n v="0.35"/>
    <s v="N"/>
    <m/>
    <s v="N"/>
    <m/>
    <m/>
    <m/>
    <x v="0"/>
  </r>
  <r>
    <x v="1"/>
    <x v="0"/>
    <s v="05Apr24-RST-Night"/>
    <d v="2024-04-05T00:00:00"/>
    <n v="96"/>
    <s v="coho"/>
    <s v="fry"/>
    <n v="34"/>
    <m/>
    <n v="0.35"/>
    <s v="N"/>
    <m/>
    <s v="N"/>
    <m/>
    <m/>
    <m/>
    <x v="0"/>
  </r>
  <r>
    <x v="1"/>
    <x v="0"/>
    <s v="05Apr24-RST-Night"/>
    <d v="2024-04-05T00:00:00"/>
    <n v="96"/>
    <s v="coho"/>
    <s v="fry"/>
    <n v="32"/>
    <m/>
    <n v="0.26"/>
    <s v="N"/>
    <m/>
    <s v="N"/>
    <m/>
    <m/>
    <m/>
    <x v="0"/>
  </r>
  <r>
    <x v="1"/>
    <x v="0"/>
    <s v="05Apr24-RST-Night"/>
    <d v="2024-04-05T00:00:00"/>
    <n v="96"/>
    <s v="coho"/>
    <s v="fry"/>
    <n v="33"/>
    <m/>
    <n v="0.33"/>
    <s v="N"/>
    <m/>
    <s v="N"/>
    <m/>
    <m/>
    <m/>
    <x v="0"/>
  </r>
  <r>
    <x v="1"/>
    <x v="0"/>
    <s v="05Apr24-RST-Night"/>
    <d v="2024-04-05T00:00:00"/>
    <n v="96"/>
    <s v="coho"/>
    <s v="fry"/>
    <n v="36"/>
    <m/>
    <n v="0.38"/>
    <s v="N"/>
    <m/>
    <s v="N"/>
    <m/>
    <m/>
    <m/>
    <x v="0"/>
  </r>
  <r>
    <x v="1"/>
    <x v="0"/>
    <s v="05Apr24-RST-Night"/>
    <d v="2024-04-05T00:00:00"/>
    <n v="96"/>
    <s v="coho"/>
    <s v="fry"/>
    <n v="34"/>
    <m/>
    <n v="0.33"/>
    <s v="N"/>
    <m/>
    <s v="N"/>
    <m/>
    <m/>
    <m/>
    <x v="0"/>
  </r>
  <r>
    <x v="1"/>
    <x v="0"/>
    <s v="05Apr24-RST-Night"/>
    <d v="2024-04-05T00:00:00"/>
    <n v="96"/>
    <s v="coho"/>
    <s v="fry"/>
    <n v="34"/>
    <m/>
    <n v="0.28999999999999998"/>
    <s v="N"/>
    <m/>
    <s v="N"/>
    <m/>
    <m/>
    <m/>
    <x v="0"/>
  </r>
  <r>
    <x v="1"/>
    <x v="0"/>
    <s v="05Apr24-RST-Night"/>
    <d v="2024-04-05T00:00:00"/>
    <n v="96"/>
    <s v="coho"/>
    <s v="fry"/>
    <n v="34"/>
    <m/>
    <n v="0.47"/>
    <s v="N"/>
    <m/>
    <s v="N"/>
    <m/>
    <m/>
    <m/>
    <x v="0"/>
  </r>
  <r>
    <x v="1"/>
    <x v="0"/>
    <s v="05Apr24-RST-Night"/>
    <d v="2024-04-05T00:00:00"/>
    <n v="96"/>
    <s v="coho"/>
    <s v="fry"/>
    <n v="37"/>
    <m/>
    <n v="0.48"/>
    <s v="N"/>
    <m/>
    <s v="N"/>
    <m/>
    <m/>
    <m/>
    <x v="0"/>
  </r>
  <r>
    <x v="1"/>
    <x v="0"/>
    <s v="05Apr24-RST-Night"/>
    <d v="2024-04-05T00:00:00"/>
    <n v="96"/>
    <s v="coho"/>
    <s v="fry"/>
    <n v="35"/>
    <m/>
    <n v="0.38"/>
    <s v="N"/>
    <m/>
    <s v="N"/>
    <m/>
    <m/>
    <m/>
    <x v="0"/>
  </r>
  <r>
    <x v="1"/>
    <x v="0"/>
    <s v="05Apr24-RST-Night"/>
    <d v="2024-04-05T00:00:00"/>
    <n v="96"/>
    <s v="chum"/>
    <s v="fry"/>
    <n v="34"/>
    <m/>
    <n v="0.38"/>
    <s v="N"/>
    <m/>
    <s v="N"/>
    <m/>
    <m/>
    <m/>
    <x v="0"/>
  </r>
  <r>
    <x v="1"/>
    <x v="0"/>
    <s v="05Apr24-RST-Night"/>
    <d v="2024-04-05T00:00:00"/>
    <n v="96"/>
    <s v="chum"/>
    <s v="fry"/>
    <n v="41"/>
    <m/>
    <n v="0.43"/>
    <s v="N"/>
    <m/>
    <s v="N"/>
    <m/>
    <m/>
    <m/>
    <x v="0"/>
  </r>
  <r>
    <x v="1"/>
    <x v="0"/>
    <s v="05Apr24-RST-Night"/>
    <d v="2024-04-05T00:00:00"/>
    <n v="96"/>
    <s v="chum"/>
    <s v="fry"/>
    <n v="38"/>
    <m/>
    <n v="0.46"/>
    <s v="N"/>
    <m/>
    <s v="N"/>
    <m/>
    <m/>
    <m/>
    <x v="0"/>
  </r>
  <r>
    <x v="1"/>
    <x v="0"/>
    <s v="05Apr24-RST-Night"/>
    <d v="2024-04-05T00:00:00"/>
    <n v="96"/>
    <s v="chum"/>
    <s v="fry"/>
    <n v="39"/>
    <m/>
    <n v="0.38"/>
    <s v="N"/>
    <m/>
    <s v="N"/>
    <m/>
    <m/>
    <m/>
    <x v="0"/>
  </r>
  <r>
    <x v="1"/>
    <x v="0"/>
    <s v="05Apr24-RST-Night"/>
    <d v="2024-04-05T00:00:00"/>
    <n v="96"/>
    <s v="chum"/>
    <s v="fry"/>
    <n v="41"/>
    <m/>
    <n v="0.43"/>
    <s v="N"/>
    <m/>
    <s v="N"/>
    <m/>
    <m/>
    <m/>
    <x v="0"/>
  </r>
  <r>
    <x v="1"/>
    <x v="0"/>
    <s v="05Apr24-RST-Night"/>
    <d v="2024-04-05T00:00:00"/>
    <n v="96"/>
    <s v="chum"/>
    <s v="fry"/>
    <n v="37"/>
    <m/>
    <n v="0.37"/>
    <s v="N"/>
    <m/>
    <s v="N"/>
    <m/>
    <m/>
    <m/>
    <x v="0"/>
  </r>
  <r>
    <x v="1"/>
    <x v="0"/>
    <s v="05Apr24-RST-Night"/>
    <d v="2024-04-05T00:00:00"/>
    <n v="96"/>
    <s v="chum"/>
    <s v="fry"/>
    <n v="39"/>
    <m/>
    <n v="0.4"/>
    <s v="N"/>
    <m/>
    <s v="N"/>
    <m/>
    <m/>
    <m/>
    <x v="0"/>
  </r>
  <r>
    <x v="1"/>
    <x v="0"/>
    <s v="05Apr24-RST-Night"/>
    <d v="2024-04-05T00:00:00"/>
    <n v="96"/>
    <s v="chum"/>
    <s v="fry"/>
    <n v="42"/>
    <m/>
    <n v="0.48"/>
    <s v="N"/>
    <m/>
    <s v="N"/>
    <m/>
    <m/>
    <m/>
    <x v="0"/>
  </r>
  <r>
    <x v="1"/>
    <x v="0"/>
    <s v="05Apr24-RST-Night"/>
    <d v="2024-04-05T00:00:00"/>
    <n v="96"/>
    <s v="chum"/>
    <s v="fry"/>
    <n v="36"/>
    <m/>
    <n v="0.35"/>
    <s v="N"/>
    <m/>
    <s v="N"/>
    <m/>
    <m/>
    <m/>
    <x v="0"/>
  </r>
  <r>
    <x v="1"/>
    <x v="0"/>
    <s v="05Apr24-RST-Night"/>
    <d v="2024-04-05T00:00:00"/>
    <n v="96"/>
    <s v="chum"/>
    <s v="fry"/>
    <n v="39"/>
    <m/>
    <n v="0.4"/>
    <s v="N"/>
    <m/>
    <s v="N"/>
    <m/>
    <m/>
    <m/>
    <x v="0"/>
  </r>
  <r>
    <x v="1"/>
    <x v="0"/>
    <s v="05Apr24-RST-Night"/>
    <d v="2024-04-05T00:00:00"/>
    <n v="96"/>
    <s v="chum"/>
    <s v="fry"/>
    <n v="42"/>
    <m/>
    <n v="0.44"/>
    <s v="N"/>
    <m/>
    <s v="N"/>
    <m/>
    <m/>
    <m/>
    <x v="0"/>
  </r>
  <r>
    <x v="1"/>
    <x v="0"/>
    <s v="05Apr24-RST-Night"/>
    <d v="2024-04-05T00:00:00"/>
    <n v="96"/>
    <s v="chum"/>
    <s v="fry"/>
    <n v="40"/>
    <m/>
    <n v="0.38"/>
    <s v="N"/>
    <m/>
    <s v="N"/>
    <m/>
    <m/>
    <m/>
    <x v="0"/>
  </r>
  <r>
    <x v="1"/>
    <x v="0"/>
    <s v="05Apr24-RST-Night"/>
    <d v="2024-04-05T00:00:00"/>
    <n v="96"/>
    <s v="chinook"/>
    <s v="fry"/>
    <n v="42"/>
    <m/>
    <n v="0.56000000000000005"/>
    <s v="N"/>
    <m/>
    <s v="N"/>
    <m/>
    <m/>
    <m/>
    <x v="0"/>
  </r>
  <r>
    <x v="1"/>
    <x v="0"/>
    <s v="05Apr24-RST-Night"/>
    <d v="2024-04-05T00:00:00"/>
    <n v="96"/>
    <s v="chinook"/>
    <s v="fry"/>
    <n v="40"/>
    <m/>
    <n v="0.5"/>
    <s v="N"/>
    <m/>
    <s v="N"/>
    <m/>
    <m/>
    <m/>
    <x v="0"/>
  </r>
  <r>
    <x v="1"/>
    <x v="0"/>
    <s v="05Apr24-RST-Night"/>
    <d v="2024-04-05T00:00:00"/>
    <n v="96"/>
    <s v="chinook"/>
    <s v="fry"/>
    <n v="43"/>
    <m/>
    <n v="0.59"/>
    <s v="N"/>
    <m/>
    <s v="N"/>
    <m/>
    <m/>
    <m/>
    <x v="0"/>
  </r>
  <r>
    <x v="1"/>
    <x v="0"/>
    <s v="05Apr24-RST-Night"/>
    <d v="2024-04-05T00:00:00"/>
    <n v="96"/>
    <s v="chinook"/>
    <s v="fry"/>
    <n v="37"/>
    <m/>
    <n v="0.4"/>
    <s v="N"/>
    <m/>
    <s v="N"/>
    <m/>
    <m/>
    <m/>
    <x v="0"/>
  </r>
  <r>
    <x v="1"/>
    <x v="0"/>
    <s v="05Apr24-RST-Night"/>
    <d v="2024-04-05T00:00:00"/>
    <n v="96"/>
    <s v="chinook"/>
    <s v="fry"/>
    <n v="39"/>
    <m/>
    <n v="0.42"/>
    <s v="N"/>
    <m/>
    <s v="N"/>
    <m/>
    <m/>
    <m/>
    <x v="0"/>
  </r>
  <r>
    <x v="1"/>
    <x v="0"/>
    <s v="05Apr24-RST-Night"/>
    <d v="2024-04-05T00:00:00"/>
    <n v="96"/>
    <s v="chinook"/>
    <s v="fry"/>
    <n v="38"/>
    <m/>
    <n v="0.41"/>
    <s v="N"/>
    <m/>
    <s v="N"/>
    <m/>
    <m/>
    <m/>
    <x v="0"/>
  </r>
  <r>
    <x v="1"/>
    <x v="0"/>
    <s v="05Apr24-RST-Night"/>
    <d v="2024-04-05T00:00:00"/>
    <n v="96"/>
    <s v="chinook"/>
    <s v="fry"/>
    <n v="40"/>
    <m/>
    <n v="0.47"/>
    <s v="N"/>
    <m/>
    <s v="N"/>
    <m/>
    <m/>
    <m/>
    <x v="0"/>
  </r>
  <r>
    <x v="1"/>
    <x v="0"/>
    <s v="05Apr24-RST-Night"/>
    <d v="2024-04-05T00:00:00"/>
    <n v="96"/>
    <s v="chinook"/>
    <s v="fry"/>
    <n v="39"/>
    <m/>
    <n v="0.49"/>
    <s v="N"/>
    <m/>
    <s v="N"/>
    <m/>
    <m/>
    <m/>
    <x v="0"/>
  </r>
  <r>
    <x v="1"/>
    <x v="0"/>
    <s v="05Apr24-RST-Night"/>
    <d v="2024-04-05T00:00:00"/>
    <n v="96"/>
    <s v="chinook"/>
    <s v="fry"/>
    <n v="41"/>
    <m/>
    <n v="0.42"/>
    <s v="N"/>
    <m/>
    <s v="N"/>
    <m/>
    <m/>
    <m/>
    <x v="0"/>
  </r>
  <r>
    <x v="1"/>
    <x v="0"/>
    <s v="05Apr24-RST-Night"/>
    <d v="2024-04-05T00:00:00"/>
    <n v="96"/>
    <s v="chinook"/>
    <s v="fry"/>
    <n v="42"/>
    <m/>
    <n v="0.56000000000000005"/>
    <s v="N"/>
    <m/>
    <s v="N"/>
    <m/>
    <m/>
    <m/>
    <x v="0"/>
  </r>
  <r>
    <x v="1"/>
    <x v="0"/>
    <s v="05Apr24-RST-Night"/>
    <d v="2024-04-05T00:00:00"/>
    <n v="96"/>
    <s v="chinook"/>
    <s v="fry"/>
    <n v="39"/>
    <m/>
    <n v="0.5"/>
    <s v="N"/>
    <m/>
    <s v="N"/>
    <m/>
    <m/>
    <m/>
    <x v="0"/>
  </r>
  <r>
    <x v="1"/>
    <x v="0"/>
    <s v="05Apr24-RST-Night"/>
    <d v="2024-04-05T00:00:00"/>
    <n v="96"/>
    <s v="chinook"/>
    <s v="fry"/>
    <n v="38"/>
    <m/>
    <n v="0.4"/>
    <s v="N"/>
    <m/>
    <s v="N"/>
    <m/>
    <m/>
    <m/>
    <x v="0"/>
  </r>
  <r>
    <x v="1"/>
    <x v="0"/>
    <s v="05Apr24-RST-Night"/>
    <d v="2024-04-05T00:00:00"/>
    <n v="96"/>
    <s v="chinook"/>
    <s v="fry"/>
    <n v="39"/>
    <m/>
    <n v="0.49"/>
    <s v="N"/>
    <m/>
    <s v="N"/>
    <m/>
    <m/>
    <m/>
    <x v="0"/>
  </r>
  <r>
    <x v="1"/>
    <x v="0"/>
    <s v="05Apr24-RST-Night"/>
    <d v="2024-04-05T00:00:00"/>
    <n v="96"/>
    <s v="chinook"/>
    <s v="fry"/>
    <n v="45"/>
    <m/>
    <n v="87"/>
    <s v="N"/>
    <m/>
    <s v="N"/>
    <m/>
    <m/>
    <m/>
    <x v="0"/>
  </r>
  <r>
    <x v="1"/>
    <x v="0"/>
    <s v="05Apr24-RST-Night"/>
    <d v="2024-04-05T00:00:00"/>
    <n v="96"/>
    <s v="chinook"/>
    <s v="fry"/>
    <n v="41"/>
    <m/>
    <n v="61"/>
    <s v="N"/>
    <m/>
    <s v="N"/>
    <m/>
    <m/>
    <m/>
    <x v="0"/>
  </r>
  <r>
    <x v="1"/>
    <x v="0"/>
    <s v="05Apr24-RST-Night"/>
    <d v="2024-04-05T00:00:00"/>
    <n v="96"/>
    <s v="chinook"/>
    <s v="fry"/>
    <n v="38"/>
    <m/>
    <n v="43"/>
    <s v="N"/>
    <m/>
    <s v="N"/>
    <m/>
    <m/>
    <m/>
    <x v="0"/>
  </r>
  <r>
    <x v="1"/>
    <x v="0"/>
    <s v="05Apr24-RST-Night"/>
    <d v="2024-04-05T00:00:00"/>
    <n v="96"/>
    <s v="chinook"/>
    <s v="fry"/>
    <n v="42"/>
    <m/>
    <n v="58"/>
    <s v="N"/>
    <m/>
    <s v="N"/>
    <m/>
    <m/>
    <m/>
    <x v="0"/>
  </r>
  <r>
    <x v="1"/>
    <x v="0"/>
    <s v="05Apr24-RST-Night"/>
    <d v="2024-04-05T00:00:00"/>
    <n v="96"/>
    <s v="chinook"/>
    <s v="fry"/>
    <n v="41"/>
    <m/>
    <n v="55"/>
    <s v="N"/>
    <m/>
    <s v="N"/>
    <m/>
    <m/>
    <m/>
    <x v="0"/>
  </r>
  <r>
    <x v="1"/>
    <x v="0"/>
    <s v="05Apr24-RST-Night"/>
    <d v="2024-04-05T00:00:00"/>
    <n v="96"/>
    <s v="chinook"/>
    <s v="fry"/>
    <n v="40"/>
    <m/>
    <n v="56"/>
    <s v="N"/>
    <m/>
    <s v="N"/>
    <m/>
    <m/>
    <m/>
    <x v="0"/>
  </r>
  <r>
    <x v="1"/>
    <x v="0"/>
    <s v="05Apr24-RST-Night"/>
    <d v="2024-04-05T00:00:00"/>
    <n v="96"/>
    <s v="chinook"/>
    <s v="fry"/>
    <n v="41"/>
    <m/>
    <n v="54"/>
    <s v="N"/>
    <m/>
    <s v="N"/>
    <m/>
    <m/>
    <m/>
    <x v="0"/>
  </r>
  <r>
    <x v="1"/>
    <x v="0"/>
    <s v="05Apr24-RST-Night"/>
    <d v="2024-04-05T00:00:00"/>
    <n v="96"/>
    <s v="chinook"/>
    <s v="fry"/>
    <n v="43"/>
    <m/>
    <n v="53"/>
    <s v="N"/>
    <m/>
    <s v="N"/>
    <m/>
    <m/>
    <m/>
    <x v="0"/>
  </r>
  <r>
    <x v="1"/>
    <x v="0"/>
    <s v="05Apr24-RST-Night"/>
    <d v="2024-04-05T00:00:00"/>
    <n v="96"/>
    <s v="chinook"/>
    <s v="fry"/>
    <n v="41"/>
    <m/>
    <n v="57"/>
    <s v="N"/>
    <m/>
    <s v="N"/>
    <m/>
    <m/>
    <m/>
    <x v="0"/>
  </r>
  <r>
    <x v="1"/>
    <x v="0"/>
    <s v="05Apr24-RST-Night"/>
    <d v="2024-04-05T00:00:00"/>
    <n v="96"/>
    <s v="chinook"/>
    <s v="fry"/>
    <n v="40"/>
    <m/>
    <n v="55"/>
    <s v="N"/>
    <m/>
    <s v="N"/>
    <m/>
    <m/>
    <m/>
    <x v="0"/>
  </r>
  <r>
    <x v="1"/>
    <x v="0"/>
    <s v="05Apr24-RST-Night"/>
    <d v="2024-04-05T00:00:00"/>
    <n v="96"/>
    <s v="chinook"/>
    <s v="fry"/>
    <n v="40"/>
    <m/>
    <n v="57"/>
    <s v="N"/>
    <m/>
    <s v="N"/>
    <m/>
    <m/>
    <m/>
    <x v="0"/>
  </r>
  <r>
    <x v="1"/>
    <x v="0"/>
    <s v="05Apr24-RST-Night"/>
    <d v="2024-04-05T00:00:00"/>
    <n v="96"/>
    <s v="chinook"/>
    <s v="fry"/>
    <n v="41"/>
    <m/>
    <n v="56"/>
    <s v="N"/>
    <m/>
    <s v="N"/>
    <m/>
    <m/>
    <m/>
    <x v="0"/>
  </r>
  <r>
    <x v="1"/>
    <x v="0"/>
    <s v="05Apr24-RST-Night"/>
    <d v="2024-04-05T00:00:00"/>
    <n v="96"/>
    <s v="chinook"/>
    <s v="fry"/>
    <n v="39"/>
    <m/>
    <n v="51"/>
    <s v="N"/>
    <m/>
    <s v="N"/>
    <m/>
    <m/>
    <m/>
    <x v="0"/>
  </r>
  <r>
    <x v="1"/>
    <x v="0"/>
    <s v="05Apr24-RST-Night"/>
    <d v="2024-04-05T00:00:00"/>
    <n v="96"/>
    <s v="chinook"/>
    <s v="fry"/>
    <n v="40"/>
    <m/>
    <n v="47"/>
    <s v="N"/>
    <m/>
    <s v="N"/>
    <m/>
    <m/>
    <m/>
    <x v="0"/>
  </r>
  <r>
    <x v="1"/>
    <x v="0"/>
    <s v="05Apr24-RST-Night"/>
    <d v="2024-04-05T00:00:00"/>
    <n v="96"/>
    <s v="chinook"/>
    <s v="fry"/>
    <n v="41"/>
    <m/>
    <n v="55"/>
    <s v="N"/>
    <m/>
    <s v="N"/>
    <m/>
    <m/>
    <m/>
    <x v="0"/>
  </r>
  <r>
    <x v="1"/>
    <x v="0"/>
    <s v="05Apr24-RST-Night"/>
    <d v="2024-04-05T00:00:00"/>
    <n v="96"/>
    <s v="chinook"/>
    <s v="fry"/>
    <n v="38"/>
    <m/>
    <n v="55"/>
    <s v="N"/>
    <m/>
    <s v="N"/>
    <m/>
    <m/>
    <m/>
    <x v="0"/>
  </r>
  <r>
    <x v="1"/>
    <x v="0"/>
    <s v="05Apr24-RST-Night"/>
    <d v="2024-04-05T00:00:00"/>
    <n v="96"/>
    <s v="chinook"/>
    <s v="fry"/>
    <n v="36"/>
    <m/>
    <n v="41"/>
    <s v="N"/>
    <m/>
    <s v="N"/>
    <m/>
    <m/>
    <m/>
    <x v="0"/>
  </r>
  <r>
    <x v="1"/>
    <x v="0"/>
    <s v="09Apr24-RST-Night"/>
    <d v="2024-04-09T00:00:00"/>
    <n v="100"/>
    <s v="coho"/>
    <s v="smolt"/>
    <n v="82"/>
    <m/>
    <n v="6.35"/>
    <s v="N"/>
    <m/>
    <s v="N"/>
    <m/>
    <m/>
    <m/>
    <x v="0"/>
  </r>
  <r>
    <x v="1"/>
    <x v="0"/>
    <s v="09Apr24-RST-Night"/>
    <d v="2024-04-09T00:00:00"/>
    <n v="100"/>
    <s v="coho"/>
    <s v="fry"/>
    <n v="34"/>
    <m/>
    <n v="0.41"/>
    <s v="N"/>
    <m/>
    <s v="N"/>
    <m/>
    <m/>
    <m/>
    <x v="0"/>
  </r>
  <r>
    <x v="1"/>
    <x v="0"/>
    <s v="09Apr24-RST-Night"/>
    <d v="2024-04-09T00:00:00"/>
    <n v="100"/>
    <s v="coho"/>
    <s v="fry"/>
    <s v="NA"/>
    <m/>
    <s v="NA"/>
    <s v="N"/>
    <m/>
    <s v="N"/>
    <m/>
    <m/>
    <m/>
    <x v="0"/>
  </r>
  <r>
    <x v="1"/>
    <x v="0"/>
    <s v="09Apr24-RST-Night"/>
    <d v="2024-04-09T00:00:00"/>
    <n v="100"/>
    <s v="coho"/>
    <s v="fry"/>
    <n v="33"/>
    <m/>
    <n v="0.31"/>
    <s v="N"/>
    <m/>
    <s v="N"/>
    <m/>
    <m/>
    <m/>
    <x v="0"/>
  </r>
  <r>
    <x v="1"/>
    <x v="0"/>
    <s v="09Apr24-RST-Night"/>
    <d v="2024-04-09T00:00:00"/>
    <n v="100"/>
    <s v="coho"/>
    <s v="fry"/>
    <n v="37"/>
    <m/>
    <n v="0.43"/>
    <s v="N"/>
    <m/>
    <s v="N"/>
    <m/>
    <m/>
    <m/>
    <x v="0"/>
  </r>
  <r>
    <x v="1"/>
    <x v="0"/>
    <s v="09Apr24-RST-Night"/>
    <d v="2024-04-09T00:00:00"/>
    <n v="100"/>
    <s v="coho"/>
    <s v="fry"/>
    <n v="36"/>
    <m/>
    <n v="0.4"/>
    <s v="N"/>
    <m/>
    <s v="N"/>
    <m/>
    <m/>
    <m/>
    <x v="0"/>
  </r>
  <r>
    <x v="1"/>
    <x v="0"/>
    <s v="09Apr24-RST-Night"/>
    <d v="2024-04-09T00:00:00"/>
    <n v="100"/>
    <s v="coho"/>
    <s v="fry"/>
    <n v="35"/>
    <m/>
    <n v="0.34"/>
    <s v="N"/>
    <m/>
    <s v="N"/>
    <m/>
    <m/>
    <m/>
    <x v="0"/>
  </r>
  <r>
    <x v="1"/>
    <x v="0"/>
    <s v="09Apr24-RST-Night"/>
    <d v="2024-04-09T00:00:00"/>
    <n v="100"/>
    <s v="coho"/>
    <s v="fry"/>
    <n v="37"/>
    <m/>
    <n v="0.42"/>
    <s v="N"/>
    <m/>
    <s v="N"/>
    <m/>
    <m/>
    <m/>
    <x v="0"/>
  </r>
  <r>
    <x v="1"/>
    <x v="0"/>
    <s v="09Apr24-RST-Night"/>
    <d v="2024-04-09T00:00:00"/>
    <n v="100"/>
    <s v="coho"/>
    <s v="fry"/>
    <n v="36"/>
    <m/>
    <n v="0.38"/>
    <s v="N"/>
    <m/>
    <s v="N"/>
    <m/>
    <m/>
    <m/>
    <x v="0"/>
  </r>
  <r>
    <x v="1"/>
    <x v="0"/>
    <s v="09Apr24-RST-Night"/>
    <d v="2024-04-09T00:00:00"/>
    <n v="100"/>
    <s v="coho"/>
    <s v="fry"/>
    <n v="36"/>
    <m/>
    <n v="0.42"/>
    <s v="N"/>
    <m/>
    <s v="N"/>
    <m/>
    <m/>
    <m/>
    <x v="0"/>
  </r>
  <r>
    <x v="1"/>
    <x v="0"/>
    <s v="09Apr24-RST-Night"/>
    <d v="2024-04-09T00:00:00"/>
    <n v="100"/>
    <s v="coho"/>
    <s v="fry"/>
    <n v="35"/>
    <m/>
    <n v="0.35"/>
    <s v="N"/>
    <m/>
    <s v="N"/>
    <m/>
    <m/>
    <m/>
    <x v="0"/>
  </r>
  <r>
    <x v="1"/>
    <x v="0"/>
    <s v="09Apr24-RST-Night"/>
    <d v="2024-04-09T00:00:00"/>
    <n v="100"/>
    <s v="coho"/>
    <s v="fry"/>
    <n v="38"/>
    <m/>
    <n v="0.44"/>
    <s v="N"/>
    <m/>
    <s v="N"/>
    <m/>
    <m/>
    <m/>
    <x v="0"/>
  </r>
  <r>
    <x v="1"/>
    <x v="0"/>
    <s v="09Apr24-RST-Night"/>
    <d v="2024-04-09T00:00:00"/>
    <n v="100"/>
    <s v="coho"/>
    <s v="fry"/>
    <n v="35"/>
    <m/>
    <n v="0.42"/>
    <s v="N"/>
    <m/>
    <s v="N"/>
    <m/>
    <m/>
    <m/>
    <x v="0"/>
  </r>
  <r>
    <x v="1"/>
    <x v="0"/>
    <s v="09Apr24-RST-Night"/>
    <d v="2024-04-09T00:00:00"/>
    <n v="100"/>
    <s v="coho"/>
    <s v="fry"/>
    <n v="38"/>
    <m/>
    <n v="0.42"/>
    <s v="N"/>
    <m/>
    <s v="N"/>
    <m/>
    <m/>
    <m/>
    <x v="0"/>
  </r>
  <r>
    <x v="1"/>
    <x v="0"/>
    <s v="09Apr24-RST-Night"/>
    <d v="2024-04-09T00:00:00"/>
    <n v="100"/>
    <s v="coho"/>
    <s v="fry"/>
    <n v="37"/>
    <m/>
    <n v="0.39"/>
    <s v="N"/>
    <m/>
    <s v="N"/>
    <m/>
    <m/>
    <m/>
    <x v="0"/>
  </r>
  <r>
    <x v="1"/>
    <x v="0"/>
    <s v="09Apr24-RST-Night"/>
    <d v="2024-04-09T00:00:00"/>
    <n v="100"/>
    <s v="coho"/>
    <s v="fry"/>
    <n v="35"/>
    <m/>
    <n v="0.39"/>
    <s v="N"/>
    <m/>
    <s v="N"/>
    <m/>
    <m/>
    <m/>
    <x v="0"/>
  </r>
  <r>
    <x v="1"/>
    <x v="0"/>
    <s v="09Apr24-RST-Night"/>
    <d v="2024-04-09T00:00:00"/>
    <n v="100"/>
    <s v="coho"/>
    <s v="fry"/>
    <n v="37"/>
    <m/>
    <n v="0.47"/>
    <s v="N"/>
    <m/>
    <s v="N"/>
    <m/>
    <m/>
    <m/>
    <x v="0"/>
  </r>
  <r>
    <x v="1"/>
    <x v="0"/>
    <s v="09Apr24-RST-Night"/>
    <d v="2024-04-09T00:00:00"/>
    <n v="100"/>
    <s v="coho"/>
    <s v="fry"/>
    <n v="35"/>
    <m/>
    <n v="0.33"/>
    <s v="N"/>
    <m/>
    <s v="N"/>
    <m/>
    <m/>
    <m/>
    <x v="0"/>
  </r>
  <r>
    <x v="1"/>
    <x v="0"/>
    <s v="09Apr24-RST-Night"/>
    <d v="2024-04-09T00:00:00"/>
    <n v="100"/>
    <s v="coho"/>
    <s v="fry"/>
    <n v="37"/>
    <m/>
    <n v="0.4"/>
    <s v="N"/>
    <m/>
    <s v="N"/>
    <m/>
    <m/>
    <m/>
    <x v="0"/>
  </r>
  <r>
    <x v="1"/>
    <x v="0"/>
    <s v="09Apr24-RST-Night"/>
    <d v="2024-04-09T00:00:00"/>
    <n v="100"/>
    <s v="coho"/>
    <s v="fry"/>
    <n v="35"/>
    <m/>
    <n v="0.37"/>
    <s v="N"/>
    <m/>
    <s v="N"/>
    <m/>
    <m/>
    <m/>
    <x v="0"/>
  </r>
  <r>
    <x v="1"/>
    <x v="0"/>
    <s v="09Apr24-RST-Night"/>
    <d v="2024-04-09T00:00:00"/>
    <n v="100"/>
    <s v="coho"/>
    <s v="fry"/>
    <n v="37"/>
    <m/>
    <n v="0.4"/>
    <s v="N"/>
    <m/>
    <s v="N"/>
    <m/>
    <m/>
    <m/>
    <x v="0"/>
  </r>
  <r>
    <x v="1"/>
    <x v="0"/>
    <s v="09Apr24-RST-Night"/>
    <d v="2024-04-09T00:00:00"/>
    <n v="100"/>
    <s v="coho"/>
    <s v="fry"/>
    <n v="36"/>
    <m/>
    <n v="0.43"/>
    <s v="N"/>
    <m/>
    <s v="N"/>
    <m/>
    <m/>
    <m/>
    <x v="0"/>
  </r>
  <r>
    <x v="1"/>
    <x v="0"/>
    <s v="09Apr24-RST-Night"/>
    <d v="2024-04-09T00:00:00"/>
    <n v="100"/>
    <s v="coho"/>
    <s v="fry"/>
    <n v="36"/>
    <m/>
    <n v="0.41"/>
    <s v="N"/>
    <m/>
    <s v="N"/>
    <m/>
    <m/>
    <m/>
    <x v="0"/>
  </r>
  <r>
    <x v="1"/>
    <x v="0"/>
    <s v="09Apr24-RST-Night"/>
    <d v="2024-04-09T00:00:00"/>
    <n v="100"/>
    <s v="coho"/>
    <s v="fry"/>
    <n v="38"/>
    <m/>
    <n v="0.47"/>
    <s v="N"/>
    <m/>
    <s v="N"/>
    <m/>
    <m/>
    <m/>
    <x v="0"/>
  </r>
  <r>
    <x v="1"/>
    <x v="0"/>
    <s v="09Apr24-RST-Night"/>
    <d v="2024-04-09T00:00:00"/>
    <n v="100"/>
    <s v="coho"/>
    <s v="fry"/>
    <n v="37"/>
    <m/>
    <n v="0.4"/>
    <s v="N"/>
    <m/>
    <s v="N"/>
    <m/>
    <m/>
    <m/>
    <x v="0"/>
  </r>
  <r>
    <x v="1"/>
    <x v="0"/>
    <s v="09Apr24-RST-Night"/>
    <d v="2024-04-09T00:00:00"/>
    <n v="100"/>
    <s v="coho"/>
    <s v="fry"/>
    <n v="35"/>
    <m/>
    <n v="0.44"/>
    <s v="N"/>
    <m/>
    <s v="N"/>
    <m/>
    <m/>
    <m/>
    <x v="0"/>
  </r>
  <r>
    <x v="1"/>
    <x v="0"/>
    <s v="09Apr24-RST-Night"/>
    <d v="2024-04-09T00:00:00"/>
    <n v="100"/>
    <s v="coho"/>
    <s v="fry"/>
    <n v="36"/>
    <m/>
    <n v="0.38"/>
    <s v="N"/>
    <m/>
    <s v="N"/>
    <m/>
    <m/>
    <m/>
    <x v="0"/>
  </r>
  <r>
    <x v="1"/>
    <x v="0"/>
    <s v="09Apr24-RST-Night"/>
    <d v="2024-04-09T00:00:00"/>
    <n v="100"/>
    <s v="coho"/>
    <s v="fry"/>
    <n v="36"/>
    <m/>
    <n v="0.34"/>
    <s v="N"/>
    <m/>
    <s v="N"/>
    <m/>
    <m/>
    <m/>
    <x v="0"/>
  </r>
  <r>
    <x v="1"/>
    <x v="0"/>
    <s v="09Apr24-RST-Night"/>
    <d v="2024-04-09T00:00:00"/>
    <n v="100"/>
    <s v="coho"/>
    <s v="fry"/>
    <n v="36"/>
    <m/>
    <n v="0.46"/>
    <s v="N"/>
    <m/>
    <s v="N"/>
    <m/>
    <m/>
    <m/>
    <x v="0"/>
  </r>
  <r>
    <x v="1"/>
    <x v="0"/>
    <s v="09Apr24-RST-Night"/>
    <d v="2024-04-09T00:00:00"/>
    <n v="100"/>
    <s v="coho"/>
    <s v="fry"/>
    <n v="37"/>
    <m/>
    <n v="0.48"/>
    <s v="N"/>
    <m/>
    <s v="N"/>
    <m/>
    <m/>
    <m/>
    <x v="0"/>
  </r>
  <r>
    <x v="1"/>
    <x v="0"/>
    <s v="09Apr24-RST-Night"/>
    <d v="2024-04-09T00:00:00"/>
    <n v="100"/>
    <s v="coho"/>
    <s v="fry"/>
    <n v="37"/>
    <m/>
    <n v="0.47"/>
    <s v="N"/>
    <m/>
    <s v="N"/>
    <m/>
    <m/>
    <m/>
    <x v="0"/>
  </r>
  <r>
    <x v="1"/>
    <x v="0"/>
    <s v="09Apr24-RST-Night"/>
    <d v="2024-04-09T00:00:00"/>
    <n v="100"/>
    <s v="coho"/>
    <s v="fry"/>
    <s v="NA"/>
    <m/>
    <s v="NA"/>
    <s v="N"/>
    <m/>
    <s v="N"/>
    <m/>
    <m/>
    <m/>
    <x v="0"/>
  </r>
  <r>
    <x v="1"/>
    <x v="0"/>
    <s v="09Apr24-RST-Night"/>
    <d v="2024-04-09T00:00:00"/>
    <n v="100"/>
    <s v="coho"/>
    <s v="fry"/>
    <n v="36"/>
    <m/>
    <n v="0.41"/>
    <s v="N"/>
    <m/>
    <s v="N"/>
    <m/>
    <m/>
    <m/>
    <x v="0"/>
  </r>
  <r>
    <x v="1"/>
    <x v="0"/>
    <s v="09Apr24-RST-Night"/>
    <d v="2024-04-09T00:00:00"/>
    <n v="100"/>
    <s v="chinook"/>
    <s v="fry"/>
    <n v="41"/>
    <m/>
    <n v="0.55000000000000004"/>
    <s v="N"/>
    <m/>
    <s v="N"/>
    <m/>
    <m/>
    <m/>
    <x v="0"/>
  </r>
  <r>
    <x v="1"/>
    <x v="0"/>
    <s v="09Apr24-RST-Night"/>
    <d v="2024-04-09T00:00:00"/>
    <n v="100"/>
    <s v="chinook"/>
    <s v="fry"/>
    <n v="41"/>
    <m/>
    <n v="0.63"/>
    <s v="N"/>
    <m/>
    <s v="N"/>
    <m/>
    <m/>
    <m/>
    <x v="0"/>
  </r>
  <r>
    <x v="1"/>
    <x v="0"/>
    <s v="09Apr24-RST-Night"/>
    <d v="2024-04-09T00:00:00"/>
    <n v="100"/>
    <s v="chinook"/>
    <s v="fry"/>
    <n v="41"/>
    <m/>
    <n v="0.6"/>
    <s v="N"/>
    <m/>
    <s v="N"/>
    <m/>
    <m/>
    <m/>
    <x v="0"/>
  </r>
  <r>
    <x v="1"/>
    <x v="0"/>
    <s v="09Apr24-RST-Night"/>
    <d v="2024-04-09T00:00:00"/>
    <n v="100"/>
    <s v="chinook"/>
    <s v="fry"/>
    <n v="43"/>
    <m/>
    <n v="0.9"/>
    <s v="N"/>
    <m/>
    <s v="N"/>
    <m/>
    <m/>
    <m/>
    <x v="0"/>
  </r>
  <r>
    <x v="1"/>
    <x v="0"/>
    <s v="09Apr24-RST-Night"/>
    <d v="2024-04-09T00:00:00"/>
    <n v="100"/>
    <s v="chinook"/>
    <s v="fry"/>
    <n v="40"/>
    <m/>
    <n v="0.57999999999999996"/>
    <s v="N"/>
    <m/>
    <s v="N"/>
    <m/>
    <m/>
    <m/>
    <x v="0"/>
  </r>
  <r>
    <x v="1"/>
    <x v="0"/>
    <s v="09Apr24-RST-Night"/>
    <d v="2024-04-09T00:00:00"/>
    <n v="100"/>
    <s v="chinook"/>
    <s v="fry"/>
    <n v="42"/>
    <m/>
    <n v="0.65"/>
    <s v="N"/>
    <m/>
    <s v="N"/>
    <m/>
    <m/>
    <m/>
    <x v="0"/>
  </r>
  <r>
    <x v="1"/>
    <x v="0"/>
    <s v="09Apr24-RST-Night"/>
    <d v="2024-04-09T00:00:00"/>
    <n v="100"/>
    <s v="chinook"/>
    <s v="fry"/>
    <n v="42"/>
    <m/>
    <n v="0.63"/>
    <s v="N"/>
    <m/>
    <s v="N"/>
    <m/>
    <m/>
    <m/>
    <x v="0"/>
  </r>
  <r>
    <x v="1"/>
    <x v="0"/>
    <s v="09Apr24-RST-Night"/>
    <d v="2024-04-09T00:00:00"/>
    <n v="100"/>
    <s v="chinook"/>
    <s v="fry"/>
    <n v="40"/>
    <m/>
    <n v="0.5"/>
    <s v="N"/>
    <m/>
    <s v="N"/>
    <m/>
    <m/>
    <m/>
    <x v="0"/>
  </r>
  <r>
    <x v="1"/>
    <x v="0"/>
    <s v="09Apr24-RST-Night"/>
    <d v="2024-04-09T00:00:00"/>
    <n v="100"/>
    <s v="chinook"/>
    <s v="fry"/>
    <n v="45"/>
    <m/>
    <n v="0.86"/>
    <s v="N"/>
    <m/>
    <s v="N"/>
    <m/>
    <m/>
    <m/>
    <x v="0"/>
  </r>
  <r>
    <x v="1"/>
    <x v="0"/>
    <s v="09Apr24-RST-Night"/>
    <d v="2024-04-09T00:00:00"/>
    <n v="100"/>
    <s v="chinook"/>
    <s v="fry"/>
    <n v="39"/>
    <m/>
    <n v="0.54"/>
    <s v="N"/>
    <m/>
    <s v="N"/>
    <m/>
    <m/>
    <m/>
    <x v="0"/>
  </r>
  <r>
    <x v="1"/>
    <x v="0"/>
    <s v="09Apr24-RST-Night"/>
    <d v="2024-04-09T00:00:00"/>
    <n v="100"/>
    <s v="chinook"/>
    <s v="fry"/>
    <n v="38"/>
    <m/>
    <n v="0.46"/>
    <s v="N"/>
    <m/>
    <s v="N"/>
    <m/>
    <m/>
    <m/>
    <x v="0"/>
  </r>
  <r>
    <x v="1"/>
    <x v="0"/>
    <s v="09Apr24-RST-Night"/>
    <d v="2024-04-09T00:00:00"/>
    <n v="100"/>
    <s v="chinook"/>
    <s v="fry"/>
    <n v="42"/>
    <m/>
    <n v="0.51"/>
    <s v="N"/>
    <m/>
    <s v="N"/>
    <m/>
    <m/>
    <m/>
    <x v="0"/>
  </r>
  <r>
    <x v="1"/>
    <x v="0"/>
    <s v="09Apr24-RST-Night"/>
    <d v="2024-04-09T00:00:00"/>
    <n v="100"/>
    <s v="chinook"/>
    <s v="fry"/>
    <s v="NA"/>
    <m/>
    <s v="NA"/>
    <s v="N"/>
    <m/>
    <s v="N"/>
    <m/>
    <m/>
    <m/>
    <x v="0"/>
  </r>
  <r>
    <x v="1"/>
    <x v="0"/>
    <s v="09Apr24-RST-Night"/>
    <d v="2024-04-09T00:00:00"/>
    <n v="100"/>
    <s v="chinook"/>
    <s v="fry"/>
    <n v="40"/>
    <m/>
    <n v="0.54"/>
    <s v="N"/>
    <m/>
    <s v="N"/>
    <m/>
    <m/>
    <m/>
    <x v="0"/>
  </r>
  <r>
    <x v="1"/>
    <x v="0"/>
    <s v="09Apr24-RST-Night"/>
    <d v="2024-04-09T00:00:00"/>
    <n v="100"/>
    <s v="chinook"/>
    <s v="fry"/>
    <n v="38"/>
    <m/>
    <n v="0.46"/>
    <s v="N"/>
    <m/>
    <s v="N"/>
    <m/>
    <m/>
    <m/>
    <x v="0"/>
  </r>
  <r>
    <x v="1"/>
    <x v="0"/>
    <s v="09Apr24-RST-Night"/>
    <d v="2024-04-09T00:00:00"/>
    <n v="100"/>
    <s v="chinook"/>
    <s v="fry"/>
    <n v="40"/>
    <m/>
    <n v="0.5"/>
    <s v="N"/>
    <m/>
    <s v="N"/>
    <m/>
    <m/>
    <m/>
    <x v="0"/>
  </r>
  <r>
    <x v="1"/>
    <x v="0"/>
    <s v="09Apr24-RST-Night"/>
    <d v="2024-04-09T00:00:00"/>
    <n v="100"/>
    <s v="chum"/>
    <s v="fry"/>
    <n v="39"/>
    <m/>
    <n v="0.42"/>
    <s v="N"/>
    <m/>
    <s v="N"/>
    <m/>
    <m/>
    <m/>
    <x v="0"/>
  </r>
  <r>
    <x v="1"/>
    <x v="0"/>
    <s v="09Apr24-RST-Night"/>
    <d v="2024-04-09T00:00:00"/>
    <n v="100"/>
    <s v="chum"/>
    <s v="fry"/>
    <n v="40"/>
    <m/>
    <n v="0.42"/>
    <s v="N"/>
    <m/>
    <s v="N"/>
    <m/>
    <m/>
    <m/>
    <x v="0"/>
  </r>
  <r>
    <x v="1"/>
    <x v="0"/>
    <s v="10Apr24-RST-Night"/>
    <d v="2024-04-10T00:00:00"/>
    <n v="101"/>
    <s v="coho"/>
    <s v="smolt"/>
    <n v="95"/>
    <m/>
    <n v="10.119999999999999"/>
    <s v="N"/>
    <m/>
    <s v="N"/>
    <m/>
    <m/>
    <m/>
    <x v="0"/>
  </r>
  <r>
    <x v="1"/>
    <x v="0"/>
    <s v="10Apr24-RST-Night"/>
    <d v="2024-04-10T00:00:00"/>
    <n v="101"/>
    <s v="coho"/>
    <s v="smolt"/>
    <n v="60"/>
    <m/>
    <n v="2.3199999999999998"/>
    <s v="N"/>
    <m/>
    <s v="N"/>
    <m/>
    <m/>
    <m/>
    <x v="0"/>
  </r>
  <r>
    <x v="1"/>
    <x v="0"/>
    <s v="10Apr24-RST-Night"/>
    <d v="2024-04-10T00:00:00"/>
    <n v="101"/>
    <s v="coho"/>
    <s v="smolt"/>
    <n v="82"/>
    <m/>
    <n v="6.03"/>
    <s v="N"/>
    <m/>
    <s v="N"/>
    <m/>
    <m/>
    <m/>
    <x v="0"/>
  </r>
  <r>
    <x v="1"/>
    <x v="0"/>
    <s v="10Apr24-RST-Night"/>
    <d v="2024-04-10T00:00:00"/>
    <n v="101"/>
    <s v="coho"/>
    <s v="smolt"/>
    <n v="55"/>
    <m/>
    <n v="1.92"/>
    <s v="N"/>
    <m/>
    <s v="N"/>
    <m/>
    <m/>
    <m/>
    <x v="0"/>
  </r>
  <r>
    <x v="1"/>
    <x v="0"/>
    <s v="10Apr24-RST-Night"/>
    <d v="2024-04-10T00:00:00"/>
    <n v="101"/>
    <s v="coho"/>
    <s v="smolt"/>
    <n v="69"/>
    <m/>
    <n v="3.31"/>
    <s v="N"/>
    <m/>
    <s v="N"/>
    <m/>
    <m/>
    <m/>
    <x v="0"/>
  </r>
  <r>
    <x v="1"/>
    <x v="0"/>
    <s v="10Apr24-RST-Night"/>
    <d v="2024-04-10T00:00:00"/>
    <n v="101"/>
    <s v="coho"/>
    <s v="smolt"/>
    <n v="69"/>
    <m/>
    <n v="4.0199999999999996"/>
    <s v="N"/>
    <m/>
    <s v="N"/>
    <m/>
    <m/>
    <m/>
    <x v="0"/>
  </r>
  <r>
    <x v="1"/>
    <x v="0"/>
    <s v="10Apr24-RST-Night"/>
    <d v="2024-04-10T00:00:00"/>
    <n v="101"/>
    <s v="coho"/>
    <s v="smolt"/>
    <n v="82"/>
    <m/>
    <n v="6.12"/>
    <s v="N"/>
    <m/>
    <s v="N"/>
    <m/>
    <m/>
    <m/>
    <x v="0"/>
  </r>
  <r>
    <x v="1"/>
    <x v="0"/>
    <s v="10Apr24-RST-Night"/>
    <d v="2024-04-10T00:00:00"/>
    <n v="101"/>
    <s v="coho"/>
    <s v="smolt"/>
    <n v="74"/>
    <m/>
    <n v="4.57"/>
    <s v="N"/>
    <m/>
    <s v="N"/>
    <m/>
    <m/>
    <m/>
    <x v="0"/>
  </r>
  <r>
    <x v="1"/>
    <x v="0"/>
    <s v="10Apr24-RST-Night"/>
    <d v="2024-04-10T00:00:00"/>
    <n v="101"/>
    <s v="coho"/>
    <s v="smolt"/>
    <n v="78"/>
    <m/>
    <n v="4.54"/>
    <s v="N"/>
    <m/>
    <s v="N"/>
    <m/>
    <m/>
    <m/>
    <x v="0"/>
  </r>
  <r>
    <x v="1"/>
    <x v="0"/>
    <s v="10Apr24-RST-Night"/>
    <d v="2024-04-10T00:00:00"/>
    <n v="101"/>
    <s v="coho"/>
    <s v="smolt"/>
    <n v="97"/>
    <m/>
    <n v="9.19"/>
    <s v="N"/>
    <m/>
    <s v="N"/>
    <m/>
    <m/>
    <m/>
    <x v="0"/>
  </r>
  <r>
    <x v="1"/>
    <x v="0"/>
    <s v="10Apr24-RST-Night"/>
    <d v="2024-04-10T00:00:00"/>
    <n v="101"/>
    <s v="coho"/>
    <s v="fry"/>
    <n v="37"/>
    <m/>
    <n v="0.43"/>
    <s v="N"/>
    <m/>
    <s v="N"/>
    <m/>
    <m/>
    <m/>
    <x v="0"/>
  </r>
  <r>
    <x v="1"/>
    <x v="0"/>
    <s v="10Apr24-RST-Night"/>
    <d v="2024-04-10T00:00:00"/>
    <n v="101"/>
    <s v="coho"/>
    <s v="fry"/>
    <n v="34"/>
    <m/>
    <n v="0.33"/>
    <s v="N"/>
    <m/>
    <s v="N"/>
    <m/>
    <m/>
    <m/>
    <x v="0"/>
  </r>
  <r>
    <x v="1"/>
    <x v="0"/>
    <s v="10Apr24-RST-Night"/>
    <d v="2024-04-10T00:00:00"/>
    <n v="101"/>
    <s v="coho"/>
    <s v="fry"/>
    <n v="34"/>
    <m/>
    <n v="0.37"/>
    <s v="N"/>
    <m/>
    <s v="N"/>
    <m/>
    <m/>
    <m/>
    <x v="0"/>
  </r>
  <r>
    <x v="1"/>
    <x v="0"/>
    <s v="10Apr24-RST-Night"/>
    <d v="2024-04-10T00:00:00"/>
    <n v="101"/>
    <s v="coho"/>
    <s v="fry"/>
    <n v="35"/>
    <m/>
    <n v="0.33"/>
    <s v="N"/>
    <m/>
    <s v="N"/>
    <m/>
    <m/>
    <m/>
    <x v="0"/>
  </r>
  <r>
    <x v="1"/>
    <x v="0"/>
    <s v="10Apr24-RST-Night"/>
    <d v="2024-04-10T00:00:00"/>
    <n v="101"/>
    <s v="coho"/>
    <s v="fry"/>
    <n v="36"/>
    <m/>
    <n v="0.39"/>
    <s v="N"/>
    <m/>
    <s v="N"/>
    <m/>
    <m/>
    <m/>
    <x v="0"/>
  </r>
  <r>
    <x v="1"/>
    <x v="0"/>
    <s v="10Apr24-RST-Night"/>
    <d v="2024-04-10T00:00:00"/>
    <n v="101"/>
    <s v="coho"/>
    <s v="fry"/>
    <n v="34"/>
    <m/>
    <n v="0.36"/>
    <s v="N"/>
    <m/>
    <s v="N"/>
    <m/>
    <m/>
    <m/>
    <x v="0"/>
  </r>
  <r>
    <x v="1"/>
    <x v="0"/>
    <s v="10Apr24-RST-Night"/>
    <d v="2024-04-10T00:00:00"/>
    <n v="101"/>
    <s v="coho"/>
    <s v="fry"/>
    <n v="40"/>
    <m/>
    <n v="0.73"/>
    <s v="N"/>
    <m/>
    <s v="N"/>
    <m/>
    <m/>
    <m/>
    <x v="0"/>
  </r>
  <r>
    <x v="1"/>
    <x v="0"/>
    <s v="10Apr24-RST-Night"/>
    <d v="2024-04-10T00:00:00"/>
    <n v="101"/>
    <s v="coho"/>
    <s v="fry"/>
    <n v="35"/>
    <m/>
    <n v="0.38"/>
    <s v="N"/>
    <m/>
    <s v="N"/>
    <m/>
    <m/>
    <m/>
    <x v="0"/>
  </r>
  <r>
    <x v="1"/>
    <x v="0"/>
    <s v="10Apr24-RST-Night"/>
    <d v="2024-04-10T00:00:00"/>
    <n v="101"/>
    <s v="coho"/>
    <s v="fry"/>
    <n v="37"/>
    <m/>
    <n v="0.43"/>
    <s v="N"/>
    <m/>
    <s v="N"/>
    <m/>
    <m/>
    <m/>
    <x v="0"/>
  </r>
  <r>
    <x v="1"/>
    <x v="0"/>
    <s v="10Apr24-RST-Night"/>
    <d v="2024-04-10T00:00:00"/>
    <n v="101"/>
    <s v="coho"/>
    <s v="fry"/>
    <n v="37"/>
    <m/>
    <n v="0.47"/>
    <s v="N"/>
    <m/>
    <s v="N"/>
    <m/>
    <m/>
    <m/>
    <x v="0"/>
  </r>
  <r>
    <x v="1"/>
    <x v="0"/>
    <s v="10Apr24-RST-Night"/>
    <d v="2024-04-10T00:00:00"/>
    <n v="101"/>
    <s v="coho"/>
    <s v="fry"/>
    <n v="37"/>
    <m/>
    <n v="0.47"/>
    <s v="N"/>
    <m/>
    <s v="N"/>
    <m/>
    <m/>
    <m/>
    <x v="0"/>
  </r>
  <r>
    <x v="1"/>
    <x v="0"/>
    <s v="10Apr24-RST-Night"/>
    <d v="2024-04-10T00:00:00"/>
    <n v="101"/>
    <s v="coho"/>
    <s v="fry"/>
    <n v="35"/>
    <m/>
    <n v="0.36"/>
    <s v="N"/>
    <m/>
    <s v="N"/>
    <m/>
    <m/>
    <m/>
    <x v="0"/>
  </r>
  <r>
    <x v="1"/>
    <x v="0"/>
    <s v="10Apr24-RST-Night"/>
    <d v="2024-04-10T00:00:00"/>
    <n v="101"/>
    <s v="coho"/>
    <s v="fry"/>
    <n v="36"/>
    <m/>
    <n v="0.38"/>
    <s v="N"/>
    <m/>
    <s v="N"/>
    <m/>
    <m/>
    <m/>
    <x v="0"/>
  </r>
  <r>
    <x v="1"/>
    <x v="0"/>
    <s v="10Apr24-RST-Night"/>
    <d v="2024-04-10T00:00:00"/>
    <n v="101"/>
    <s v="coho"/>
    <s v="fry"/>
    <n v="36"/>
    <m/>
    <n v="0.43"/>
    <s v="N"/>
    <m/>
    <s v="N"/>
    <m/>
    <m/>
    <m/>
    <x v="0"/>
  </r>
  <r>
    <x v="1"/>
    <x v="0"/>
    <s v="10Apr24-RST-Night"/>
    <d v="2024-04-10T00:00:00"/>
    <n v="101"/>
    <s v="coho"/>
    <s v="fry"/>
    <n v="38"/>
    <m/>
    <n v="0.41"/>
    <s v="N"/>
    <m/>
    <s v="N"/>
    <m/>
    <m/>
    <m/>
    <x v="0"/>
  </r>
  <r>
    <x v="1"/>
    <x v="0"/>
    <s v="10Apr24-RST-Night"/>
    <d v="2024-04-10T00:00:00"/>
    <n v="101"/>
    <s v="coho"/>
    <s v="fry"/>
    <n v="36"/>
    <m/>
    <n v="0.37"/>
    <s v="N"/>
    <m/>
    <s v="N"/>
    <m/>
    <m/>
    <m/>
    <x v="0"/>
  </r>
  <r>
    <x v="1"/>
    <x v="0"/>
    <s v="10Apr24-RST-Night"/>
    <d v="2024-04-10T00:00:00"/>
    <n v="101"/>
    <s v="coho"/>
    <s v="fry"/>
    <n v="35"/>
    <m/>
    <n v="0.41"/>
    <s v="N"/>
    <m/>
    <s v="N"/>
    <m/>
    <m/>
    <m/>
    <x v="0"/>
  </r>
  <r>
    <x v="1"/>
    <x v="0"/>
    <s v="10Apr24-RST-Night"/>
    <d v="2024-04-10T00:00:00"/>
    <n v="101"/>
    <s v="coho"/>
    <s v="fry"/>
    <n v="35"/>
    <m/>
    <n v="0.39"/>
    <s v="N"/>
    <m/>
    <s v="N"/>
    <m/>
    <m/>
    <m/>
    <x v="0"/>
  </r>
  <r>
    <x v="1"/>
    <x v="0"/>
    <s v="10Apr24-RST-Night"/>
    <d v="2024-04-10T00:00:00"/>
    <n v="101"/>
    <s v="coho"/>
    <s v="fry"/>
    <n v="35"/>
    <m/>
    <n v="0.38"/>
    <s v="N"/>
    <m/>
    <s v="N"/>
    <m/>
    <m/>
    <m/>
    <x v="0"/>
  </r>
  <r>
    <x v="1"/>
    <x v="0"/>
    <s v="10Apr24-RST-Night"/>
    <d v="2024-04-10T00:00:00"/>
    <n v="101"/>
    <s v="coho"/>
    <s v="fry"/>
    <s v="NA"/>
    <m/>
    <s v="NA"/>
    <s v="N"/>
    <m/>
    <s v="N"/>
    <m/>
    <m/>
    <m/>
    <x v="0"/>
  </r>
  <r>
    <x v="1"/>
    <x v="0"/>
    <s v="10Apr24-RST-Night"/>
    <d v="2024-04-10T00:00:00"/>
    <n v="101"/>
    <s v="coho"/>
    <s v="fry"/>
    <n v="36"/>
    <m/>
    <n v="0.39"/>
    <s v="N"/>
    <m/>
    <s v="N"/>
    <m/>
    <m/>
    <m/>
    <x v="0"/>
  </r>
  <r>
    <x v="1"/>
    <x v="0"/>
    <s v="10Apr24-RST-Night"/>
    <d v="2024-04-10T00:00:00"/>
    <n v="101"/>
    <s v="coho"/>
    <s v="fry"/>
    <n v="34"/>
    <m/>
    <n v="0.31"/>
    <s v="N"/>
    <m/>
    <s v="N"/>
    <m/>
    <m/>
    <m/>
    <x v="0"/>
  </r>
  <r>
    <x v="1"/>
    <x v="0"/>
    <s v="10Apr24-RST-Night"/>
    <d v="2024-04-10T00:00:00"/>
    <n v="101"/>
    <s v="coho"/>
    <s v="fry"/>
    <n v="35"/>
    <m/>
    <n v="0.33"/>
    <s v="N"/>
    <m/>
    <s v="N"/>
    <m/>
    <m/>
    <m/>
    <x v="0"/>
  </r>
  <r>
    <x v="1"/>
    <x v="0"/>
    <s v="10Apr24-RST-Night"/>
    <d v="2024-04-10T00:00:00"/>
    <n v="101"/>
    <s v="coho"/>
    <s v="fry"/>
    <n v="35"/>
    <m/>
    <n v="0.36"/>
    <s v="N"/>
    <m/>
    <s v="N"/>
    <m/>
    <m/>
    <m/>
    <x v="0"/>
  </r>
  <r>
    <x v="1"/>
    <x v="0"/>
    <s v="10Apr24-RST-Night"/>
    <d v="2024-04-10T00:00:00"/>
    <n v="101"/>
    <s v="coho"/>
    <s v="fry"/>
    <n v="37"/>
    <m/>
    <n v="0.45"/>
    <s v="N"/>
    <m/>
    <s v="N"/>
    <m/>
    <m/>
    <m/>
    <x v="0"/>
  </r>
  <r>
    <x v="1"/>
    <x v="0"/>
    <s v="10Apr24-RST-Night"/>
    <d v="2024-04-10T00:00:00"/>
    <n v="101"/>
    <s v="coho"/>
    <s v="fry"/>
    <n v="38"/>
    <m/>
    <n v="0.46"/>
    <s v="N"/>
    <m/>
    <s v="N"/>
    <m/>
    <m/>
    <m/>
    <x v="0"/>
  </r>
  <r>
    <x v="1"/>
    <x v="0"/>
    <s v="10Apr24-RST-Night"/>
    <d v="2024-04-10T00:00:00"/>
    <n v="101"/>
    <s v="coho"/>
    <s v="fry"/>
    <n v="38"/>
    <m/>
    <n v="0.46"/>
    <s v="N"/>
    <m/>
    <s v="N"/>
    <m/>
    <m/>
    <m/>
    <x v="0"/>
  </r>
  <r>
    <x v="1"/>
    <x v="0"/>
    <s v="10Apr24-RST-Night"/>
    <d v="2024-04-10T00:00:00"/>
    <n v="101"/>
    <s v="coho"/>
    <s v="fry"/>
    <n v="36"/>
    <m/>
    <n v="0.39"/>
    <s v="N"/>
    <m/>
    <s v="N"/>
    <m/>
    <m/>
    <m/>
    <x v="0"/>
  </r>
  <r>
    <x v="1"/>
    <x v="0"/>
    <s v="10Apr24-RST-Night"/>
    <d v="2024-04-10T00:00:00"/>
    <n v="101"/>
    <s v="coho"/>
    <s v="fry"/>
    <n v="36"/>
    <m/>
    <n v="0.43"/>
    <s v="N"/>
    <m/>
    <s v="N"/>
    <m/>
    <m/>
    <m/>
    <x v="0"/>
  </r>
  <r>
    <x v="1"/>
    <x v="0"/>
    <s v="10Apr24-RST-Night"/>
    <d v="2024-04-10T00:00:00"/>
    <n v="101"/>
    <s v="coho"/>
    <s v="fry"/>
    <n v="34"/>
    <m/>
    <n v="0.3"/>
    <s v="N"/>
    <m/>
    <s v="N"/>
    <m/>
    <m/>
    <m/>
    <x v="0"/>
  </r>
  <r>
    <x v="1"/>
    <x v="0"/>
    <s v="10Apr24-RST-Night"/>
    <d v="2024-04-10T00:00:00"/>
    <n v="101"/>
    <s v="coho"/>
    <s v="fry"/>
    <n v="36"/>
    <m/>
    <n v="0.39"/>
    <s v="N"/>
    <m/>
    <s v="N"/>
    <m/>
    <m/>
    <m/>
    <x v="0"/>
  </r>
  <r>
    <x v="1"/>
    <x v="0"/>
    <s v="11Apr24-RST-Night"/>
    <d v="2024-04-11T00:00:00"/>
    <n v="102"/>
    <s v="chinook"/>
    <s v="fry"/>
    <n v="40"/>
    <n v="3"/>
    <n v="0.5"/>
    <s v="N"/>
    <m/>
    <s v="N"/>
    <s v="SJF24-04-11-01"/>
    <m/>
    <s v="SJF24-04-11-01"/>
    <x v="1"/>
  </r>
  <r>
    <x v="1"/>
    <x v="0"/>
    <s v="11Apr24-RST-Night"/>
    <d v="2024-04-11T00:00:00"/>
    <n v="102"/>
    <s v="chinook"/>
    <s v="fry"/>
    <n v="40"/>
    <n v="3"/>
    <n v="0.37"/>
    <s v="N"/>
    <m/>
    <s v="N"/>
    <s v="SJF24-04-11-02"/>
    <m/>
    <s v="SJF24-04-11-02"/>
    <x v="1"/>
  </r>
  <r>
    <x v="1"/>
    <x v="0"/>
    <s v="11Apr24-RST-Night"/>
    <d v="2024-04-11T00:00:00"/>
    <n v="102"/>
    <s v="chinook"/>
    <s v="fry"/>
    <n v="39"/>
    <n v="2.7"/>
    <n v="0.46"/>
    <s v="N"/>
    <m/>
    <s v="N"/>
    <s v="SJF24-04-11-03"/>
    <m/>
    <s v="SJF24-04-11-03"/>
    <x v="1"/>
  </r>
  <r>
    <x v="1"/>
    <x v="0"/>
    <s v="11Apr24-RST-Night"/>
    <d v="2024-04-11T00:00:00"/>
    <n v="102"/>
    <s v="chinook"/>
    <s v="fry"/>
    <n v="40"/>
    <n v="3"/>
    <n v="0.56999999999999995"/>
    <s v="N"/>
    <m/>
    <s v="N"/>
    <s v="SJF24-04-11-04"/>
    <m/>
    <s v="SJF24-04-11-04"/>
    <x v="1"/>
  </r>
  <r>
    <x v="1"/>
    <x v="0"/>
    <s v="11Apr24-RST-Night"/>
    <d v="2024-04-11T00:00:00"/>
    <n v="102"/>
    <s v="chinook"/>
    <s v="fry"/>
    <n v="39"/>
    <n v="3.1"/>
    <s v="NA"/>
    <s v="N"/>
    <m/>
    <s v="N"/>
    <s v="SJF24-04-11-05"/>
    <m/>
    <s v="SJF24-04-11-05"/>
    <x v="1"/>
  </r>
  <r>
    <x v="1"/>
    <x v="0"/>
    <s v="11Apr24-RST-Night"/>
    <d v="2024-04-11T00:00:00"/>
    <n v="102"/>
    <s v="chinook"/>
    <s v="fry"/>
    <n v="40"/>
    <n v="3"/>
    <n v="0.55000000000000004"/>
    <s v="N"/>
    <m/>
    <s v="N"/>
    <s v="SJF24-04-11-06"/>
    <m/>
    <s v="SJF24-04-11-06"/>
    <x v="1"/>
  </r>
  <r>
    <x v="1"/>
    <x v="0"/>
    <s v="11Apr24-RST-Night"/>
    <d v="2024-04-11T00:00:00"/>
    <n v="102"/>
    <s v="chinook"/>
    <s v="fry"/>
    <n v="40"/>
    <n v="3"/>
    <n v="0.55000000000000004"/>
    <s v="N"/>
    <m/>
    <s v="N"/>
    <s v="SJF24-04-11-07"/>
    <m/>
    <s v="SJF24-04-11-07"/>
    <x v="1"/>
  </r>
  <r>
    <x v="1"/>
    <x v="0"/>
    <s v="11Apr24-RST-Night"/>
    <d v="2024-04-11T00:00:00"/>
    <n v="102"/>
    <s v="chinook"/>
    <s v="fry"/>
    <n v="38"/>
    <n v="3"/>
    <n v="0.42"/>
    <s v="N"/>
    <m/>
    <s v="N"/>
    <s v="SJF24-04-11-08"/>
    <m/>
    <m/>
    <x v="1"/>
  </r>
  <r>
    <x v="1"/>
    <x v="0"/>
    <s v="11Apr24-RST-Night"/>
    <d v="2024-04-11T00:00:00"/>
    <n v="102"/>
    <s v="chinook"/>
    <s v="fry"/>
    <n v="38"/>
    <n v="3"/>
    <n v="0.45"/>
    <s v="N"/>
    <m/>
    <s v="N"/>
    <s v="SJF24-04-11-09"/>
    <m/>
    <s v="SJF24-04-11-09"/>
    <x v="1"/>
  </r>
  <r>
    <x v="1"/>
    <x v="0"/>
    <s v="11Apr24-RST-Night"/>
    <d v="2024-04-11T00:00:00"/>
    <n v="102"/>
    <s v="chinook"/>
    <s v="fry"/>
    <n v="40"/>
    <n v="3.1"/>
    <n v="0.56000000000000005"/>
    <s v="N"/>
    <m/>
    <s v="N"/>
    <s v="SJF24-04-11-10"/>
    <m/>
    <s v="SJF24-04-11-10"/>
    <x v="1"/>
  </r>
  <r>
    <x v="1"/>
    <x v="0"/>
    <s v="11Apr24-RST-Night"/>
    <d v="2024-04-11T00:00:00"/>
    <n v="102"/>
    <s v="chinook"/>
    <s v="fry"/>
    <n v="36"/>
    <n v="2.9"/>
    <n v="0.38"/>
    <s v="N"/>
    <m/>
    <s v="N"/>
    <s v="SJF24-04-11-11"/>
    <m/>
    <s v="SJF24-04-11-11"/>
    <x v="1"/>
  </r>
  <r>
    <x v="1"/>
    <x v="0"/>
    <s v="11Apr24-RST-Night"/>
    <d v="2024-04-11T00:00:00"/>
    <n v="102"/>
    <s v="coho"/>
    <s v="fry"/>
    <n v="38"/>
    <m/>
    <n v="0.52"/>
    <s v="N"/>
    <m/>
    <s v="N"/>
    <m/>
    <m/>
    <m/>
    <x v="0"/>
  </r>
  <r>
    <x v="1"/>
    <x v="0"/>
    <s v="11Apr24-RST-Night"/>
    <d v="2024-04-11T00:00:00"/>
    <n v="102"/>
    <s v="coho"/>
    <s v="fry"/>
    <n v="35"/>
    <m/>
    <n v="0.4"/>
    <s v="N"/>
    <m/>
    <s v="N"/>
    <m/>
    <m/>
    <m/>
    <x v="0"/>
  </r>
  <r>
    <x v="1"/>
    <x v="0"/>
    <s v="11Apr24-RST-Night"/>
    <d v="2024-04-11T00:00:00"/>
    <n v="102"/>
    <s v="coho"/>
    <s v="fry"/>
    <n v="37"/>
    <m/>
    <n v="0.42"/>
    <s v="N"/>
    <m/>
    <s v="N"/>
    <m/>
    <m/>
    <m/>
    <x v="0"/>
  </r>
  <r>
    <x v="1"/>
    <x v="0"/>
    <s v="11Apr24-RST-Night"/>
    <d v="2024-04-11T00:00:00"/>
    <n v="102"/>
    <s v="coho"/>
    <s v="fry"/>
    <n v="36"/>
    <m/>
    <n v="0.39"/>
    <s v="N"/>
    <m/>
    <s v="N"/>
    <m/>
    <m/>
    <m/>
    <x v="0"/>
  </r>
  <r>
    <x v="1"/>
    <x v="0"/>
    <s v="11Apr24-RST-Night"/>
    <d v="2024-04-11T00:00:00"/>
    <n v="102"/>
    <s v="coho"/>
    <s v="fry"/>
    <n v="35"/>
    <m/>
    <n v="0.37"/>
    <s v="N"/>
    <m/>
    <s v="N"/>
    <m/>
    <m/>
    <m/>
    <x v="0"/>
  </r>
  <r>
    <x v="1"/>
    <x v="0"/>
    <s v="11Apr24-RST-Night"/>
    <d v="2024-04-11T00:00:00"/>
    <n v="102"/>
    <s v="coho"/>
    <s v="fry"/>
    <n v="34"/>
    <m/>
    <n v="0.28999999999999998"/>
    <s v="N"/>
    <m/>
    <s v="N"/>
    <m/>
    <m/>
    <m/>
    <x v="0"/>
  </r>
  <r>
    <x v="1"/>
    <x v="0"/>
    <s v="11Apr24-RST-Night"/>
    <d v="2024-04-11T00:00:00"/>
    <n v="102"/>
    <s v="coho"/>
    <s v="fry"/>
    <n v="35"/>
    <m/>
    <n v="0.38"/>
    <s v="N"/>
    <m/>
    <s v="N"/>
    <m/>
    <m/>
    <m/>
    <x v="0"/>
  </r>
  <r>
    <x v="1"/>
    <x v="0"/>
    <s v="11Apr24-RST-Night"/>
    <d v="2024-04-11T00:00:00"/>
    <n v="102"/>
    <s v="coho"/>
    <s v="fry"/>
    <n v="35"/>
    <m/>
    <n v="0.36"/>
    <s v="N"/>
    <m/>
    <s v="N"/>
    <m/>
    <m/>
    <m/>
    <x v="0"/>
  </r>
  <r>
    <x v="1"/>
    <x v="0"/>
    <s v="11Apr24-RST-Night"/>
    <d v="2024-04-11T00:00:00"/>
    <n v="102"/>
    <s v="coho"/>
    <s v="fry"/>
    <n v="37"/>
    <m/>
    <n v="0.42"/>
    <s v="N"/>
    <m/>
    <s v="N"/>
    <m/>
    <m/>
    <m/>
    <x v="0"/>
  </r>
  <r>
    <x v="1"/>
    <x v="0"/>
    <s v="11Apr24-RST-Night"/>
    <d v="2024-04-11T00:00:00"/>
    <n v="102"/>
    <s v="coho"/>
    <s v="fry"/>
    <n v="34"/>
    <m/>
    <n v="0.34"/>
    <s v="N"/>
    <m/>
    <s v="N"/>
    <m/>
    <m/>
    <m/>
    <x v="0"/>
  </r>
  <r>
    <x v="1"/>
    <x v="0"/>
    <s v="11Apr24-RST-Night"/>
    <d v="2024-04-11T00:00:00"/>
    <n v="102"/>
    <s v="coho"/>
    <s v="fry"/>
    <n v="35"/>
    <m/>
    <n v="0.32"/>
    <s v="N"/>
    <m/>
    <s v="N"/>
    <m/>
    <m/>
    <m/>
    <x v="0"/>
  </r>
  <r>
    <x v="1"/>
    <x v="0"/>
    <s v="11Apr24-RST-Night"/>
    <d v="2024-04-11T00:00:00"/>
    <n v="102"/>
    <s v="coho"/>
    <s v="fry"/>
    <n v="32"/>
    <m/>
    <n v="0.28000000000000003"/>
    <s v="N"/>
    <m/>
    <s v="N"/>
    <m/>
    <m/>
    <m/>
    <x v="0"/>
  </r>
  <r>
    <x v="1"/>
    <x v="0"/>
    <s v="11Apr24-RST-Night"/>
    <d v="2024-04-11T00:00:00"/>
    <n v="102"/>
    <s v="coho"/>
    <s v="fry"/>
    <n v="35"/>
    <m/>
    <n v="0.36"/>
    <s v="N"/>
    <m/>
    <s v="N"/>
    <m/>
    <m/>
    <m/>
    <x v="0"/>
  </r>
  <r>
    <x v="1"/>
    <x v="0"/>
    <s v="11Apr24-RST-Night"/>
    <d v="2024-04-11T00:00:00"/>
    <n v="102"/>
    <s v="coho"/>
    <s v="fry"/>
    <n v="34"/>
    <m/>
    <n v="0.36"/>
    <s v="N"/>
    <m/>
    <s v="N"/>
    <m/>
    <m/>
    <m/>
    <x v="0"/>
  </r>
  <r>
    <x v="1"/>
    <x v="0"/>
    <s v="11Apr24-RST-Night"/>
    <d v="2024-04-11T00:00:00"/>
    <n v="102"/>
    <s v="coho"/>
    <s v="fry"/>
    <n v="34"/>
    <m/>
    <n v="0.32"/>
    <s v="N"/>
    <m/>
    <s v="N"/>
    <m/>
    <m/>
    <m/>
    <x v="0"/>
  </r>
  <r>
    <x v="1"/>
    <x v="0"/>
    <s v="11Apr24-RST-Night"/>
    <d v="2024-04-11T00:00:00"/>
    <n v="102"/>
    <s v="coho"/>
    <s v="fry"/>
    <n v="35"/>
    <m/>
    <n v="0.33"/>
    <s v="N"/>
    <m/>
    <s v="N"/>
    <m/>
    <m/>
    <m/>
    <x v="0"/>
  </r>
  <r>
    <x v="1"/>
    <x v="0"/>
    <s v="11Apr24-RST-Night"/>
    <d v="2024-04-11T00:00:00"/>
    <n v="102"/>
    <s v="coho"/>
    <s v="fry"/>
    <n v="36"/>
    <m/>
    <n v="0.39"/>
    <s v="N"/>
    <m/>
    <s v="N"/>
    <m/>
    <m/>
    <m/>
    <x v="0"/>
  </r>
  <r>
    <x v="1"/>
    <x v="0"/>
    <s v="11Apr24-RST-Night"/>
    <d v="2024-04-11T00:00:00"/>
    <n v="102"/>
    <s v="coho"/>
    <s v="fry"/>
    <n v="35"/>
    <m/>
    <n v="0.38"/>
    <s v="N"/>
    <m/>
    <s v="N"/>
    <m/>
    <m/>
    <m/>
    <x v="0"/>
  </r>
  <r>
    <x v="1"/>
    <x v="0"/>
    <s v="11Apr24-RST-Night"/>
    <d v="2024-04-11T00:00:00"/>
    <n v="102"/>
    <s v="coho"/>
    <s v="fry"/>
    <n v="34"/>
    <m/>
    <n v="0.35"/>
    <s v="N"/>
    <m/>
    <s v="N"/>
    <m/>
    <m/>
    <m/>
    <x v="0"/>
  </r>
  <r>
    <x v="1"/>
    <x v="0"/>
    <s v="11Apr24-RST-Night"/>
    <d v="2024-04-11T00:00:00"/>
    <n v="102"/>
    <s v="coho"/>
    <s v="fry"/>
    <n v="36"/>
    <m/>
    <n v="0.41"/>
    <s v="N"/>
    <m/>
    <s v="N"/>
    <m/>
    <m/>
    <m/>
    <x v="0"/>
  </r>
  <r>
    <x v="1"/>
    <x v="0"/>
    <s v="11Apr24-RST-Night"/>
    <d v="2024-04-11T00:00:00"/>
    <n v="102"/>
    <s v="coho"/>
    <s v="fry"/>
    <n v="36"/>
    <m/>
    <n v="0.38"/>
    <s v="N"/>
    <m/>
    <s v="N"/>
    <m/>
    <m/>
    <m/>
    <x v="0"/>
  </r>
  <r>
    <x v="1"/>
    <x v="0"/>
    <s v="11Apr24-RST-Night"/>
    <d v="2024-04-11T00:00:00"/>
    <n v="102"/>
    <s v="coho"/>
    <s v="fry"/>
    <n v="32"/>
    <m/>
    <n v="0.28999999999999998"/>
    <s v="N"/>
    <m/>
    <s v="N"/>
    <m/>
    <m/>
    <m/>
    <x v="0"/>
  </r>
  <r>
    <x v="1"/>
    <x v="0"/>
    <s v="11Apr24-RST-Night"/>
    <d v="2024-04-11T00:00:00"/>
    <n v="102"/>
    <s v="coho"/>
    <s v="fry"/>
    <n v="35"/>
    <m/>
    <n v="0.4"/>
    <s v="N"/>
    <m/>
    <s v="N"/>
    <m/>
    <m/>
    <m/>
    <x v="0"/>
  </r>
  <r>
    <x v="1"/>
    <x v="0"/>
    <s v="11Apr24-RST-Night"/>
    <d v="2024-04-11T00:00:00"/>
    <n v="102"/>
    <s v="coho"/>
    <s v="fry"/>
    <n v="36"/>
    <m/>
    <n v="0.43"/>
    <s v="N"/>
    <m/>
    <s v="N"/>
    <m/>
    <m/>
    <m/>
    <x v="0"/>
  </r>
  <r>
    <x v="1"/>
    <x v="0"/>
    <s v="11Apr24-RST-Night"/>
    <d v="2024-04-11T00:00:00"/>
    <n v="102"/>
    <s v="coho"/>
    <s v="fry"/>
    <n v="35"/>
    <m/>
    <n v="0.42"/>
    <s v="N"/>
    <m/>
    <s v="N"/>
    <m/>
    <m/>
    <m/>
    <x v="0"/>
  </r>
  <r>
    <x v="1"/>
    <x v="0"/>
    <s v="11Apr24-RST-Night"/>
    <d v="2024-04-11T00:00:00"/>
    <n v="102"/>
    <s v="coho"/>
    <s v="fry"/>
    <n v="36"/>
    <m/>
    <n v="0.44"/>
    <s v="N"/>
    <m/>
    <s v="N"/>
    <m/>
    <m/>
    <m/>
    <x v="0"/>
  </r>
  <r>
    <x v="1"/>
    <x v="0"/>
    <s v="11Apr24-RST-Night"/>
    <d v="2024-04-11T00:00:00"/>
    <n v="102"/>
    <s v="coho"/>
    <s v="fry"/>
    <n v="32"/>
    <m/>
    <n v="0.27"/>
    <s v="N"/>
    <m/>
    <s v="N"/>
    <m/>
    <m/>
    <m/>
    <x v="0"/>
  </r>
  <r>
    <x v="1"/>
    <x v="0"/>
    <s v="11Apr24-RST-Night"/>
    <d v="2024-04-11T00:00:00"/>
    <n v="102"/>
    <s v="coho"/>
    <s v="fry"/>
    <n v="35"/>
    <m/>
    <n v="0.33"/>
    <s v="N"/>
    <m/>
    <s v="N"/>
    <m/>
    <m/>
    <m/>
    <x v="0"/>
  </r>
  <r>
    <x v="1"/>
    <x v="0"/>
    <s v="11Apr24-RST-Night"/>
    <d v="2024-04-11T00:00:00"/>
    <n v="102"/>
    <s v="coho"/>
    <s v="fry"/>
    <n v="34"/>
    <m/>
    <n v="0.35"/>
    <s v="N"/>
    <m/>
    <s v="N"/>
    <m/>
    <m/>
    <m/>
    <x v="0"/>
  </r>
  <r>
    <x v="1"/>
    <x v="0"/>
    <s v="11Apr24-RST-Night"/>
    <d v="2024-04-11T00:00:00"/>
    <n v="102"/>
    <s v="coho"/>
    <s v="fry"/>
    <n v="35"/>
    <m/>
    <n v="0.41"/>
    <s v="N"/>
    <m/>
    <s v="N"/>
    <m/>
    <m/>
    <m/>
    <x v="0"/>
  </r>
  <r>
    <x v="1"/>
    <x v="0"/>
    <s v="11Apr24-RST-Night"/>
    <d v="2024-04-11T00:00:00"/>
    <n v="102"/>
    <s v="coho"/>
    <s v="smolt"/>
    <n v="64"/>
    <m/>
    <n v="2.65"/>
    <s v="N"/>
    <m/>
    <s v="N"/>
    <m/>
    <m/>
    <m/>
    <x v="0"/>
  </r>
  <r>
    <x v="1"/>
    <x v="0"/>
    <s v="11Apr24-RST-Night"/>
    <d v="2024-04-11T00:00:00"/>
    <n v="102"/>
    <s v="coho"/>
    <s v="smolt"/>
    <n v="68"/>
    <m/>
    <n v="3.67"/>
    <s v="N"/>
    <m/>
    <s v="N"/>
    <m/>
    <m/>
    <m/>
    <x v="0"/>
  </r>
  <r>
    <x v="1"/>
    <x v="0"/>
    <s v="11Apr24-RST-Night"/>
    <d v="2024-04-11T00:00:00"/>
    <n v="102"/>
    <s v="coho"/>
    <s v="smolt"/>
    <n v="102"/>
    <m/>
    <n v="12.64"/>
    <s v="N"/>
    <m/>
    <s v="N"/>
    <m/>
    <m/>
    <m/>
    <x v="0"/>
  </r>
  <r>
    <x v="1"/>
    <x v="0"/>
    <s v="11Apr24-RST-Night"/>
    <d v="2024-04-11T00:00:00"/>
    <n v="102"/>
    <s v="chinook"/>
    <s v="fry"/>
    <n v="47"/>
    <m/>
    <n v="0.99"/>
    <s v="N"/>
    <m/>
    <s v="N"/>
    <m/>
    <m/>
    <m/>
    <x v="0"/>
  </r>
  <r>
    <x v="1"/>
    <x v="0"/>
    <s v="11Apr24-RST-Night"/>
    <d v="2024-04-11T00:00:00"/>
    <n v="102"/>
    <s v="chum"/>
    <s v="fry"/>
    <n v="38"/>
    <m/>
    <n v="0.34"/>
    <s v="N"/>
    <m/>
    <s v="N"/>
    <m/>
    <m/>
    <m/>
    <x v="0"/>
  </r>
  <r>
    <x v="1"/>
    <x v="0"/>
    <s v="11Apr24-RST-Night"/>
    <d v="2024-04-11T00:00:00"/>
    <n v="102"/>
    <s v="chinook"/>
    <s v="fry"/>
    <n v="42"/>
    <m/>
    <n v="0.76"/>
    <s v="N"/>
    <m/>
    <s v="N"/>
    <m/>
    <m/>
    <m/>
    <x v="0"/>
  </r>
  <r>
    <x v="1"/>
    <x v="0"/>
    <s v="11Apr24-RST-Night"/>
    <d v="2024-04-11T00:00:00"/>
    <n v="102"/>
    <s v="chum"/>
    <s v="fry"/>
    <n v="38"/>
    <m/>
    <n v="0.39"/>
    <s v="N"/>
    <m/>
    <s v="N"/>
    <m/>
    <m/>
    <m/>
    <x v="0"/>
  </r>
  <r>
    <x v="1"/>
    <x v="0"/>
    <s v="11Apr24-RST-Night"/>
    <d v="2024-04-11T00:00:00"/>
    <n v="102"/>
    <s v="chinook"/>
    <s v="fry"/>
    <n v="40"/>
    <m/>
    <n v="0.41"/>
    <s v="N"/>
    <m/>
    <s v="N"/>
    <m/>
    <m/>
    <m/>
    <x v="0"/>
  </r>
  <r>
    <x v="1"/>
    <x v="0"/>
    <s v="11Apr24-RST-Night"/>
    <d v="2024-04-11T00:00:00"/>
    <n v="102"/>
    <s v="chinook"/>
    <s v="fry"/>
    <n v="38"/>
    <m/>
    <n v="0.45"/>
    <s v="N"/>
    <m/>
    <s v="N"/>
    <m/>
    <m/>
    <m/>
    <x v="0"/>
  </r>
  <r>
    <x v="1"/>
    <x v="0"/>
    <s v="11Apr24-RST-Night"/>
    <d v="2024-04-11T00:00:00"/>
    <n v="102"/>
    <s v="chinook"/>
    <s v="fry"/>
    <n v="40"/>
    <m/>
    <n v="0.56999999999999995"/>
    <s v="N"/>
    <m/>
    <s v="N"/>
    <m/>
    <m/>
    <m/>
    <x v="0"/>
  </r>
  <r>
    <x v="1"/>
    <x v="0"/>
    <s v="11Apr24-RST-Night"/>
    <d v="2024-04-11T00:00:00"/>
    <n v="102"/>
    <s v="chinook"/>
    <s v="fry"/>
    <n v="41"/>
    <m/>
    <n v="0.7"/>
    <s v="N"/>
    <m/>
    <s v="N"/>
    <m/>
    <m/>
    <m/>
    <x v="0"/>
  </r>
  <r>
    <x v="1"/>
    <x v="0"/>
    <s v="11Apr24-RST-Night"/>
    <d v="2024-04-11T00:00:00"/>
    <n v="102"/>
    <s v="chum"/>
    <s v="fry"/>
    <n v="38"/>
    <m/>
    <n v="0.35"/>
    <s v="N"/>
    <m/>
    <s v="N"/>
    <m/>
    <m/>
    <m/>
    <x v="0"/>
  </r>
  <r>
    <x v="1"/>
    <x v="0"/>
    <s v="11Apr24-RST-Night"/>
    <d v="2024-04-11T00:00:00"/>
    <n v="102"/>
    <s v="chinook"/>
    <s v="fry"/>
    <n v="38"/>
    <m/>
    <n v="0.5"/>
    <s v="N"/>
    <m/>
    <s v="N"/>
    <m/>
    <m/>
    <m/>
    <x v="0"/>
  </r>
  <r>
    <x v="1"/>
    <x v="0"/>
    <s v="11Apr24-RST-Night"/>
    <d v="2024-04-11T00:00:00"/>
    <n v="102"/>
    <s v="chinook"/>
    <s v="fry"/>
    <n v="40"/>
    <m/>
    <n v="0.56000000000000005"/>
    <s v="N"/>
    <m/>
    <s v="N"/>
    <m/>
    <m/>
    <m/>
    <x v="0"/>
  </r>
  <r>
    <x v="1"/>
    <x v="0"/>
    <s v="11Apr24-RST-Night"/>
    <d v="2024-04-11T00:00:00"/>
    <n v="102"/>
    <s v="chum"/>
    <s v="fry"/>
    <n v="36"/>
    <m/>
    <n v="0.32"/>
    <s v="N"/>
    <m/>
    <s v="N"/>
    <m/>
    <m/>
    <m/>
    <x v="0"/>
  </r>
  <r>
    <x v="1"/>
    <x v="0"/>
    <s v="11Apr24-RST-Night"/>
    <d v="2024-04-11T00:00:00"/>
    <n v="102"/>
    <s v="chum"/>
    <s v="fry"/>
    <n v="40"/>
    <m/>
    <n v="0.46"/>
    <s v="N"/>
    <m/>
    <s v="N"/>
    <m/>
    <m/>
    <m/>
    <x v="0"/>
  </r>
  <r>
    <x v="1"/>
    <x v="0"/>
    <s v="11Apr24-RST-Night"/>
    <d v="2024-04-11T00:00:00"/>
    <n v="102"/>
    <s v="chinook"/>
    <s v="fry"/>
    <n v="35"/>
    <m/>
    <n v="0.32"/>
    <s v="N"/>
    <m/>
    <s v="N"/>
    <m/>
    <m/>
    <m/>
    <x v="0"/>
  </r>
  <r>
    <x v="1"/>
    <x v="0"/>
    <s v="11Apr24-RST-Night"/>
    <d v="2024-04-11T00:00:00"/>
    <n v="102"/>
    <s v="chum"/>
    <s v="fry"/>
    <n v="38"/>
    <m/>
    <n v="0.38"/>
    <s v="N"/>
    <m/>
    <s v="N"/>
    <m/>
    <m/>
    <m/>
    <x v="0"/>
  </r>
  <r>
    <x v="1"/>
    <x v="0"/>
    <s v="11Apr24-RST-Night"/>
    <d v="2024-04-11T00:00:00"/>
    <n v="102"/>
    <s v="chinook"/>
    <s v="fry"/>
    <n v="35"/>
    <m/>
    <n v="0.37"/>
    <s v="N"/>
    <m/>
    <s v="N"/>
    <m/>
    <m/>
    <m/>
    <x v="0"/>
  </r>
  <r>
    <x v="1"/>
    <x v="0"/>
    <s v="11Apr24-RST-Night"/>
    <d v="2024-04-11T00:00:00"/>
    <n v="102"/>
    <s v="chum"/>
    <s v="fry"/>
    <n v="36"/>
    <m/>
    <n v="0.34"/>
    <s v="N"/>
    <m/>
    <s v="N"/>
    <m/>
    <m/>
    <m/>
    <x v="0"/>
  </r>
  <r>
    <x v="1"/>
    <x v="0"/>
    <s v="11Apr24-RST-Night"/>
    <d v="2024-04-11T00:00:00"/>
    <n v="102"/>
    <s v="chum"/>
    <s v="fry"/>
    <n v="40"/>
    <m/>
    <n v="0.47"/>
    <s v="N"/>
    <m/>
    <s v="N"/>
    <m/>
    <m/>
    <m/>
    <x v="0"/>
  </r>
  <r>
    <x v="1"/>
    <x v="0"/>
    <s v="11Apr24-RST-Night"/>
    <d v="2024-04-11T00:00:00"/>
    <n v="102"/>
    <s v="chum"/>
    <s v="fry"/>
    <n v="40"/>
    <m/>
    <n v="0.42"/>
    <s v="N"/>
    <m/>
    <s v="N"/>
    <m/>
    <m/>
    <m/>
    <x v="0"/>
  </r>
  <r>
    <x v="1"/>
    <x v="0"/>
    <s v="11Apr24-RST-Night"/>
    <d v="2024-04-11T00:00:00"/>
    <n v="102"/>
    <s v="chum"/>
    <s v="fry"/>
    <n v="40"/>
    <m/>
    <n v="0.43"/>
    <s v="N"/>
    <m/>
    <s v="N"/>
    <m/>
    <m/>
    <m/>
    <x v="0"/>
  </r>
  <r>
    <x v="1"/>
    <x v="0"/>
    <s v="11Apr24-RST-Night"/>
    <d v="2024-04-11T00:00:00"/>
    <n v="102"/>
    <s v="chinook"/>
    <s v="fry"/>
    <n v="37"/>
    <m/>
    <n v="0.38"/>
    <s v="N"/>
    <m/>
    <s v="N"/>
    <m/>
    <m/>
    <m/>
    <x v="0"/>
  </r>
  <r>
    <x v="1"/>
    <x v="0"/>
    <s v="11Apr24-RST-Night"/>
    <d v="2024-04-11T00:00:00"/>
    <n v="102"/>
    <s v="chum"/>
    <s v="fry"/>
    <n v="37"/>
    <m/>
    <n v="0.33"/>
    <s v="N"/>
    <m/>
    <s v="N"/>
    <m/>
    <m/>
    <m/>
    <x v="0"/>
  </r>
  <r>
    <x v="1"/>
    <x v="0"/>
    <s v="11Apr24-RST-Night"/>
    <d v="2024-04-11T00:00:00"/>
    <n v="102"/>
    <s v="chinook"/>
    <s v="fry"/>
    <n v="36"/>
    <m/>
    <n v="0.34"/>
    <s v="N"/>
    <m/>
    <s v="N"/>
    <m/>
    <m/>
    <m/>
    <x v="0"/>
  </r>
  <r>
    <x v="1"/>
    <x v="0"/>
    <s v="11Apr24-RST-Night"/>
    <d v="2024-04-11T00:00:00"/>
    <n v="102"/>
    <s v="chinook"/>
    <s v="fry"/>
    <n v="35"/>
    <m/>
    <n v="0.37"/>
    <s v="N"/>
    <m/>
    <s v="N"/>
    <m/>
    <m/>
    <m/>
    <x v="0"/>
  </r>
  <r>
    <x v="1"/>
    <x v="0"/>
    <s v="11Apr24-RST-Night"/>
    <d v="2024-04-11T00:00:00"/>
    <n v="102"/>
    <s v="chum"/>
    <s v="fry"/>
    <n v="39"/>
    <m/>
    <n v="0.34"/>
    <s v="N"/>
    <m/>
    <s v="N"/>
    <m/>
    <m/>
    <m/>
    <x v="0"/>
  </r>
  <r>
    <x v="1"/>
    <x v="0"/>
    <s v="12Apr24-RST-Night"/>
    <d v="2024-04-12T00:00:00"/>
    <n v="103"/>
    <s v="coho"/>
    <s v="fry"/>
    <n v="36"/>
    <m/>
    <n v="0.39"/>
    <s v="N"/>
    <m/>
    <s v="N"/>
    <m/>
    <m/>
    <m/>
    <x v="0"/>
  </r>
  <r>
    <x v="1"/>
    <x v="0"/>
    <s v="12Apr24-RST-Night"/>
    <d v="2024-04-12T00:00:00"/>
    <n v="103"/>
    <s v="coho"/>
    <s v="fry"/>
    <n v="36"/>
    <m/>
    <n v="0.48"/>
    <s v="N"/>
    <m/>
    <s v="N"/>
    <m/>
    <m/>
    <m/>
    <x v="0"/>
  </r>
  <r>
    <x v="1"/>
    <x v="0"/>
    <s v="12Apr24-RST-Night"/>
    <d v="2024-04-12T00:00:00"/>
    <n v="103"/>
    <s v="coho"/>
    <s v="fry"/>
    <n v="35"/>
    <m/>
    <n v="0.33"/>
    <s v="N"/>
    <m/>
    <s v="N"/>
    <m/>
    <m/>
    <m/>
    <x v="0"/>
  </r>
  <r>
    <x v="1"/>
    <x v="0"/>
    <s v="12Apr24-RST-Night"/>
    <d v="2024-04-12T00:00:00"/>
    <n v="103"/>
    <s v="coho"/>
    <s v="fry"/>
    <n v="34"/>
    <m/>
    <n v="0.36"/>
    <s v="N"/>
    <m/>
    <s v="N"/>
    <m/>
    <m/>
    <m/>
    <x v="0"/>
  </r>
  <r>
    <x v="1"/>
    <x v="0"/>
    <s v="12Apr24-RST-Night"/>
    <d v="2024-04-12T00:00:00"/>
    <n v="103"/>
    <s v="coho"/>
    <s v="fry"/>
    <n v="36"/>
    <m/>
    <n v="0.36"/>
    <s v="N"/>
    <m/>
    <s v="N"/>
    <m/>
    <m/>
    <m/>
    <x v="0"/>
  </r>
  <r>
    <x v="1"/>
    <x v="0"/>
    <s v="12Apr24-RST-Night"/>
    <d v="2024-04-12T00:00:00"/>
    <n v="103"/>
    <s v="coho"/>
    <s v="fry"/>
    <n v="37"/>
    <m/>
    <n v="0.42"/>
    <s v="N"/>
    <m/>
    <s v="N"/>
    <m/>
    <m/>
    <m/>
    <x v="0"/>
  </r>
  <r>
    <x v="1"/>
    <x v="0"/>
    <s v="12Apr24-RST-Night"/>
    <d v="2024-04-12T00:00:00"/>
    <n v="103"/>
    <s v="coho"/>
    <s v="fry"/>
    <n v="39"/>
    <m/>
    <n v="0.5"/>
    <s v="N"/>
    <m/>
    <s v="N"/>
    <m/>
    <m/>
    <m/>
    <x v="0"/>
  </r>
  <r>
    <x v="1"/>
    <x v="0"/>
    <s v="12Apr24-RST-Night"/>
    <d v="2024-04-12T00:00:00"/>
    <n v="103"/>
    <s v="coho"/>
    <s v="fry"/>
    <n v="45"/>
    <m/>
    <n v="0.94"/>
    <s v="N"/>
    <m/>
    <s v="N"/>
    <m/>
    <m/>
    <m/>
    <x v="0"/>
  </r>
  <r>
    <x v="1"/>
    <x v="0"/>
    <s v="12Apr24-RST-Night"/>
    <d v="2024-04-12T00:00:00"/>
    <n v="103"/>
    <s v="coho"/>
    <s v="fry"/>
    <n v="36"/>
    <m/>
    <n v="0.42"/>
    <s v="N"/>
    <m/>
    <s v="N"/>
    <m/>
    <m/>
    <m/>
    <x v="0"/>
  </r>
  <r>
    <x v="1"/>
    <x v="0"/>
    <s v="12Apr24-RST-Night"/>
    <d v="2024-04-12T00:00:00"/>
    <n v="103"/>
    <s v="coho"/>
    <s v="fry"/>
    <n v="35"/>
    <m/>
    <n v="0.41"/>
    <s v="N"/>
    <m/>
    <s v="N"/>
    <m/>
    <m/>
    <m/>
    <x v="0"/>
  </r>
  <r>
    <x v="1"/>
    <x v="0"/>
    <s v="12Apr24-RST-Night"/>
    <d v="2024-04-12T00:00:00"/>
    <n v="103"/>
    <s v="coho"/>
    <s v="fry"/>
    <n v="41"/>
    <m/>
    <n v="0.76"/>
    <s v="N"/>
    <m/>
    <s v="N"/>
    <m/>
    <m/>
    <m/>
    <x v="0"/>
  </r>
  <r>
    <x v="1"/>
    <x v="0"/>
    <s v="12Apr24-RST-Night"/>
    <d v="2024-04-12T00:00:00"/>
    <n v="103"/>
    <s v="coho"/>
    <s v="fry"/>
    <n v="35"/>
    <m/>
    <n v="0.36"/>
    <s v="N"/>
    <m/>
    <s v="N"/>
    <m/>
    <m/>
    <m/>
    <x v="0"/>
  </r>
  <r>
    <x v="1"/>
    <x v="0"/>
    <s v="12Apr24-RST-Night"/>
    <d v="2024-04-12T00:00:00"/>
    <n v="103"/>
    <s v="coho"/>
    <s v="fry"/>
    <n v="37"/>
    <m/>
    <n v="0.44"/>
    <s v="N"/>
    <m/>
    <s v="N"/>
    <m/>
    <m/>
    <m/>
    <x v="0"/>
  </r>
  <r>
    <x v="1"/>
    <x v="0"/>
    <s v="12Apr24-RST-Night"/>
    <d v="2024-04-12T00:00:00"/>
    <n v="103"/>
    <s v="coho"/>
    <s v="fry"/>
    <n v="37"/>
    <m/>
    <n v="0.47"/>
    <s v="N"/>
    <m/>
    <s v="N"/>
    <m/>
    <m/>
    <m/>
    <x v="0"/>
  </r>
  <r>
    <x v="1"/>
    <x v="0"/>
    <s v="12Apr24-RST-Night"/>
    <d v="2024-04-12T00:00:00"/>
    <n v="103"/>
    <s v="coho"/>
    <s v="fry"/>
    <n v="36"/>
    <m/>
    <n v="0.46"/>
    <s v="N"/>
    <m/>
    <s v="N"/>
    <m/>
    <m/>
    <m/>
    <x v="0"/>
  </r>
  <r>
    <x v="1"/>
    <x v="0"/>
    <s v="12Apr24-RST-Night"/>
    <d v="2024-04-12T00:00:00"/>
    <n v="103"/>
    <s v="coho"/>
    <s v="fry"/>
    <n v="40"/>
    <m/>
    <n v="0.38"/>
    <s v="N"/>
    <m/>
    <s v="N"/>
    <m/>
    <m/>
    <m/>
    <x v="0"/>
  </r>
  <r>
    <x v="1"/>
    <x v="0"/>
    <s v="12Apr24-RST-Night"/>
    <d v="2024-04-12T00:00:00"/>
    <n v="103"/>
    <s v="coho"/>
    <s v="fry"/>
    <n v="35"/>
    <m/>
    <n v="38"/>
    <s v="N"/>
    <m/>
    <s v="N"/>
    <m/>
    <m/>
    <m/>
    <x v="0"/>
  </r>
  <r>
    <x v="1"/>
    <x v="0"/>
    <s v="12Apr24-RST-Night"/>
    <d v="2024-04-12T00:00:00"/>
    <n v="103"/>
    <s v="coho"/>
    <s v="fry"/>
    <n v="36"/>
    <m/>
    <n v="0.36"/>
    <s v="N"/>
    <m/>
    <s v="N"/>
    <m/>
    <m/>
    <m/>
    <x v="0"/>
  </r>
  <r>
    <x v="1"/>
    <x v="0"/>
    <s v="12Apr24-RST-Night"/>
    <d v="2024-04-12T00:00:00"/>
    <n v="103"/>
    <s v="coho"/>
    <s v="fry"/>
    <n v="35"/>
    <m/>
    <n v="0.36"/>
    <s v="N"/>
    <m/>
    <s v="N"/>
    <m/>
    <m/>
    <m/>
    <x v="0"/>
  </r>
  <r>
    <x v="1"/>
    <x v="0"/>
    <s v="12Apr24-RST-Night"/>
    <d v="2024-04-12T00:00:00"/>
    <n v="103"/>
    <s v="coho"/>
    <s v="fry"/>
    <n v="35"/>
    <m/>
    <n v="0.34"/>
    <s v="N"/>
    <m/>
    <s v="N"/>
    <m/>
    <m/>
    <m/>
    <x v="0"/>
  </r>
  <r>
    <x v="1"/>
    <x v="0"/>
    <s v="12Apr24-RST-Night"/>
    <d v="2024-04-12T00:00:00"/>
    <n v="103"/>
    <s v="coho"/>
    <s v="fry"/>
    <n v="31"/>
    <m/>
    <n v="0.3"/>
    <s v="N"/>
    <m/>
    <s v="N"/>
    <m/>
    <m/>
    <m/>
    <x v="0"/>
  </r>
  <r>
    <x v="1"/>
    <x v="0"/>
    <s v="12Apr24-RST-Night"/>
    <d v="2024-04-12T00:00:00"/>
    <n v="103"/>
    <s v="coho"/>
    <s v="fry"/>
    <n v="35"/>
    <m/>
    <n v="0.43"/>
    <s v="N"/>
    <m/>
    <s v="N"/>
    <m/>
    <m/>
    <m/>
    <x v="0"/>
  </r>
  <r>
    <x v="1"/>
    <x v="0"/>
    <s v="12Apr24-RST-Night"/>
    <d v="2024-04-12T00:00:00"/>
    <n v="103"/>
    <s v="coho"/>
    <s v="fry"/>
    <n v="36"/>
    <m/>
    <n v="0.38"/>
    <s v="N"/>
    <m/>
    <s v="N"/>
    <m/>
    <m/>
    <m/>
    <x v="0"/>
  </r>
  <r>
    <x v="1"/>
    <x v="0"/>
    <s v="12Apr24-RST-Night"/>
    <d v="2024-04-12T00:00:00"/>
    <n v="103"/>
    <s v="coho"/>
    <s v="fry"/>
    <n v="35"/>
    <m/>
    <n v="0.44"/>
    <s v="N"/>
    <m/>
    <s v="N"/>
    <m/>
    <m/>
    <m/>
    <x v="0"/>
  </r>
  <r>
    <x v="1"/>
    <x v="0"/>
    <s v="12Apr24-RST-Night"/>
    <d v="2024-04-12T00:00:00"/>
    <n v="103"/>
    <s v="coho"/>
    <s v="fry"/>
    <n v="36"/>
    <m/>
    <n v="0.4"/>
    <s v="N"/>
    <m/>
    <s v="N"/>
    <m/>
    <m/>
    <m/>
    <x v="0"/>
  </r>
  <r>
    <x v="1"/>
    <x v="0"/>
    <s v="12Apr24-RST-Night"/>
    <d v="2024-04-12T00:00:00"/>
    <n v="103"/>
    <s v="coho"/>
    <s v="fry"/>
    <n v="34"/>
    <m/>
    <n v="0.34"/>
    <s v="N"/>
    <m/>
    <s v="N"/>
    <m/>
    <m/>
    <m/>
    <x v="0"/>
  </r>
  <r>
    <x v="1"/>
    <x v="0"/>
    <s v="12Apr24-RST-Night"/>
    <d v="2024-04-12T00:00:00"/>
    <n v="103"/>
    <s v="coho"/>
    <s v="fry"/>
    <n v="35"/>
    <m/>
    <n v="0.35"/>
    <s v="N"/>
    <m/>
    <s v="N"/>
    <m/>
    <m/>
    <m/>
    <x v="0"/>
  </r>
  <r>
    <x v="1"/>
    <x v="0"/>
    <s v="12Apr24-RST-Night"/>
    <d v="2024-04-12T00:00:00"/>
    <n v="103"/>
    <s v="coho"/>
    <s v="fry"/>
    <n v="35"/>
    <m/>
    <n v="0.4"/>
    <s v="N"/>
    <m/>
    <s v="N"/>
    <m/>
    <m/>
    <m/>
    <x v="0"/>
  </r>
  <r>
    <x v="1"/>
    <x v="0"/>
    <s v="12Apr24-RST-Night"/>
    <d v="2024-04-12T00:00:00"/>
    <n v="103"/>
    <s v="coho"/>
    <s v="fry"/>
    <n v="33"/>
    <m/>
    <n v="0.27"/>
    <s v="N"/>
    <m/>
    <s v="N"/>
    <m/>
    <m/>
    <m/>
    <x v="0"/>
  </r>
  <r>
    <x v="1"/>
    <x v="0"/>
    <s v="12Apr24-RST-Night"/>
    <d v="2024-04-12T00:00:00"/>
    <n v="103"/>
    <s v="coho"/>
    <s v="fry"/>
    <n v="35"/>
    <m/>
    <n v="0.35"/>
    <s v="N"/>
    <m/>
    <s v="N"/>
    <m/>
    <m/>
    <m/>
    <x v="0"/>
  </r>
  <r>
    <x v="1"/>
    <x v="0"/>
    <s v="12Apr24-RST-Night"/>
    <d v="2024-04-12T00:00:00"/>
    <n v="103"/>
    <s v="Steelhead"/>
    <s v="smolt"/>
    <n v="70"/>
    <m/>
    <n v="3.31"/>
    <s v="N"/>
    <m/>
    <s v="N"/>
    <m/>
    <m/>
    <m/>
    <x v="0"/>
  </r>
  <r>
    <x v="1"/>
    <x v="0"/>
    <s v="12Apr24-RST-Night"/>
    <d v="2024-04-12T00:00:00"/>
    <n v="103"/>
    <s v="coho"/>
    <s v="smolt"/>
    <n v="98"/>
    <m/>
    <n v="10.19"/>
    <s v="N"/>
    <m/>
    <s v="N"/>
    <m/>
    <m/>
    <m/>
    <x v="0"/>
  </r>
  <r>
    <x v="1"/>
    <x v="0"/>
    <s v="12Apr24-RST-Night"/>
    <d v="2024-04-12T00:00:00"/>
    <n v="103"/>
    <s v="coho"/>
    <s v="fry"/>
    <n v="110"/>
    <m/>
    <n v="14.45"/>
    <s v="N"/>
    <m/>
    <s v="N"/>
    <m/>
    <m/>
    <m/>
    <x v="0"/>
  </r>
  <r>
    <x v="1"/>
    <x v="0"/>
    <s v="16Apr24-RST-Night"/>
    <d v="2024-04-16T00:00:00"/>
    <n v="107"/>
    <s v="coho"/>
    <s v="smolt"/>
    <n v="99"/>
    <m/>
    <n v="9.68"/>
    <s v="N"/>
    <m/>
    <s v="N"/>
    <m/>
    <m/>
    <m/>
    <x v="0"/>
  </r>
  <r>
    <x v="1"/>
    <x v="0"/>
    <s v="16Apr24-RST-Night"/>
    <d v="2024-04-16T00:00:00"/>
    <n v="107"/>
    <s v="coho"/>
    <s v="smolt"/>
    <n v="109"/>
    <m/>
    <n v="14.48"/>
    <s v="N"/>
    <m/>
    <s v="N"/>
    <m/>
    <m/>
    <m/>
    <x v="0"/>
  </r>
  <r>
    <x v="1"/>
    <x v="0"/>
    <s v="16Apr24-RST-Night"/>
    <d v="2024-04-16T00:00:00"/>
    <n v="107"/>
    <s v="coho"/>
    <s v="fry"/>
    <n v="36"/>
    <m/>
    <n v="0.49"/>
    <s v="N"/>
    <m/>
    <s v="N"/>
    <m/>
    <m/>
    <m/>
    <x v="0"/>
  </r>
  <r>
    <x v="1"/>
    <x v="0"/>
    <s v="16Apr24-RST-Night"/>
    <d v="2024-04-16T00:00:00"/>
    <n v="107"/>
    <s v="coho"/>
    <s v="fry"/>
    <n v="42"/>
    <m/>
    <n v="0.72"/>
    <s v="N"/>
    <m/>
    <s v="N"/>
    <m/>
    <m/>
    <m/>
    <x v="0"/>
  </r>
  <r>
    <x v="1"/>
    <x v="0"/>
    <s v="16Apr24-RST-Night"/>
    <d v="2024-04-16T00:00:00"/>
    <n v="107"/>
    <s v="coho"/>
    <s v="fry"/>
    <n v="35"/>
    <m/>
    <n v="0.38"/>
    <s v="N"/>
    <m/>
    <s v="N"/>
    <m/>
    <m/>
    <m/>
    <x v="0"/>
  </r>
  <r>
    <x v="1"/>
    <x v="0"/>
    <s v="16Apr24-RST-Night"/>
    <d v="2024-04-16T00:00:00"/>
    <n v="107"/>
    <s v="coho"/>
    <s v="fry"/>
    <n v="34"/>
    <m/>
    <n v="0.34"/>
    <s v="N"/>
    <m/>
    <s v="N"/>
    <m/>
    <m/>
    <m/>
    <x v="0"/>
  </r>
  <r>
    <x v="1"/>
    <x v="0"/>
    <s v="16Apr24-RST-Night"/>
    <d v="2024-04-16T00:00:00"/>
    <n v="107"/>
    <s v="coho"/>
    <s v="fry"/>
    <n v="35"/>
    <m/>
    <n v="0.35"/>
    <s v="N"/>
    <m/>
    <s v="N"/>
    <m/>
    <m/>
    <m/>
    <x v="0"/>
  </r>
  <r>
    <x v="1"/>
    <x v="0"/>
    <s v="16Apr24-RST-Night"/>
    <d v="2024-04-16T00:00:00"/>
    <n v="107"/>
    <s v="coho"/>
    <s v="fry"/>
    <n v="34"/>
    <m/>
    <n v="0.34"/>
    <s v="N"/>
    <m/>
    <s v="N"/>
    <m/>
    <m/>
    <m/>
    <x v="0"/>
  </r>
  <r>
    <x v="1"/>
    <x v="0"/>
    <s v="16Apr24-RST-Night"/>
    <d v="2024-04-16T00:00:00"/>
    <n v="107"/>
    <s v="coho"/>
    <s v="fry"/>
    <n v="37"/>
    <m/>
    <n v="0.46"/>
    <s v="N"/>
    <m/>
    <s v="N"/>
    <m/>
    <m/>
    <m/>
    <x v="0"/>
  </r>
  <r>
    <x v="1"/>
    <x v="0"/>
    <s v="16Apr24-RST-Night"/>
    <d v="2024-04-16T00:00:00"/>
    <n v="107"/>
    <s v="coho"/>
    <s v="fry"/>
    <n v="34"/>
    <m/>
    <n v="0.39"/>
    <s v="N"/>
    <m/>
    <s v="N"/>
    <m/>
    <m/>
    <m/>
    <x v="0"/>
  </r>
  <r>
    <x v="1"/>
    <x v="0"/>
    <s v="16Apr24-RST-Night"/>
    <d v="2024-04-16T00:00:00"/>
    <n v="107"/>
    <s v="coho"/>
    <s v="fry"/>
    <n v="38"/>
    <m/>
    <n v="0.48"/>
    <s v="N"/>
    <m/>
    <s v="N"/>
    <m/>
    <m/>
    <m/>
    <x v="0"/>
  </r>
  <r>
    <x v="1"/>
    <x v="0"/>
    <s v="16Apr24-RST-Night"/>
    <d v="2024-04-16T00:00:00"/>
    <n v="107"/>
    <s v="coho"/>
    <s v="fry"/>
    <n v="34"/>
    <m/>
    <n v="0.31"/>
    <s v="N"/>
    <m/>
    <s v="N"/>
    <m/>
    <m/>
    <m/>
    <x v="0"/>
  </r>
  <r>
    <x v="1"/>
    <x v="0"/>
    <s v="16Apr24-RST-Night"/>
    <d v="2024-04-16T00:00:00"/>
    <n v="107"/>
    <s v="coho"/>
    <s v="fry"/>
    <n v="37"/>
    <m/>
    <n v="0.45"/>
    <s v="N"/>
    <m/>
    <s v="N"/>
    <m/>
    <m/>
    <m/>
    <x v="0"/>
  </r>
  <r>
    <x v="1"/>
    <x v="0"/>
    <s v="16Apr24-RST-Night"/>
    <d v="2024-04-16T00:00:00"/>
    <n v="107"/>
    <s v="coho"/>
    <s v="fry"/>
    <n v="36"/>
    <m/>
    <n v="0.38"/>
    <s v="N"/>
    <m/>
    <s v="N"/>
    <m/>
    <m/>
    <m/>
    <x v="0"/>
  </r>
  <r>
    <x v="1"/>
    <x v="0"/>
    <s v="16Apr24-RST-Night"/>
    <d v="2024-04-16T00:00:00"/>
    <n v="107"/>
    <s v="coho"/>
    <s v="fry"/>
    <n v="36"/>
    <m/>
    <n v="0.42"/>
    <s v="N"/>
    <m/>
    <s v="N"/>
    <m/>
    <m/>
    <m/>
    <x v="0"/>
  </r>
  <r>
    <x v="1"/>
    <x v="0"/>
    <s v="17Apr24-RST-Night"/>
    <d v="2024-04-17T00:00:00"/>
    <n v="108"/>
    <s v="coho"/>
    <s v="smolt"/>
    <n v="92"/>
    <m/>
    <n v="7.49"/>
    <s v="N"/>
    <m/>
    <s v="N"/>
    <m/>
    <m/>
    <m/>
    <x v="0"/>
  </r>
  <r>
    <x v="1"/>
    <x v="0"/>
    <s v="17Apr24-RST-Night"/>
    <d v="2024-04-17T00:00:00"/>
    <n v="108"/>
    <s v="coho"/>
    <s v="smolt"/>
    <n v="87"/>
    <m/>
    <n v="4.8"/>
    <s v="N"/>
    <m/>
    <s v="N"/>
    <m/>
    <m/>
    <m/>
    <x v="0"/>
  </r>
  <r>
    <x v="1"/>
    <x v="0"/>
    <s v="17Apr24-RST-Night"/>
    <d v="2024-04-17T00:00:00"/>
    <n v="108"/>
    <s v="coho"/>
    <s v="smolt"/>
    <n v="86"/>
    <m/>
    <n v="6.77"/>
    <s v="N"/>
    <m/>
    <s v="N"/>
    <m/>
    <m/>
    <m/>
    <x v="0"/>
  </r>
  <r>
    <x v="1"/>
    <x v="0"/>
    <s v="17Apr24-RST-Night"/>
    <d v="2024-04-17T00:00:00"/>
    <n v="108"/>
    <s v="coho"/>
    <s v="smolt"/>
    <n v="101"/>
    <m/>
    <n v="12.58"/>
    <s v="N"/>
    <m/>
    <s v="N"/>
    <m/>
    <m/>
    <m/>
    <x v="0"/>
  </r>
  <r>
    <x v="1"/>
    <x v="0"/>
    <s v="17Apr24-RST-Night"/>
    <d v="2024-04-17T00:00:00"/>
    <n v="108"/>
    <s v="coho"/>
    <s v="fry"/>
    <n v="35"/>
    <m/>
    <n v="0.35"/>
    <s v="N"/>
    <m/>
    <s v="N"/>
    <m/>
    <m/>
    <m/>
    <x v="0"/>
  </r>
  <r>
    <x v="1"/>
    <x v="0"/>
    <s v="17Apr24-RST-Night"/>
    <d v="2024-04-17T00:00:00"/>
    <n v="108"/>
    <s v="coho"/>
    <s v="fry"/>
    <n v="38"/>
    <m/>
    <n v="0.49"/>
    <s v="N"/>
    <m/>
    <s v="N"/>
    <m/>
    <m/>
    <m/>
    <x v="0"/>
  </r>
  <r>
    <x v="1"/>
    <x v="0"/>
    <s v="17Apr24-RST-Night"/>
    <d v="2024-04-17T00:00:00"/>
    <n v="108"/>
    <s v="coho"/>
    <s v="fry"/>
    <n v="35"/>
    <m/>
    <n v="0.41"/>
    <s v="N"/>
    <m/>
    <s v="N"/>
    <m/>
    <m/>
    <m/>
    <x v="0"/>
  </r>
  <r>
    <x v="1"/>
    <x v="0"/>
    <s v="17Apr24-RST-Night"/>
    <d v="2024-04-17T00:00:00"/>
    <n v="108"/>
    <s v="coho"/>
    <s v="fry"/>
    <n v="34"/>
    <m/>
    <n v="0.33"/>
    <s v="N"/>
    <m/>
    <s v="N"/>
    <m/>
    <m/>
    <m/>
    <x v="0"/>
  </r>
  <r>
    <x v="1"/>
    <x v="0"/>
    <s v="17Apr24-RST-Night"/>
    <d v="2024-04-17T00:00:00"/>
    <n v="108"/>
    <s v="coho"/>
    <s v="fry"/>
    <n v="35"/>
    <m/>
    <n v="0.34"/>
    <s v="N"/>
    <m/>
    <s v="N"/>
    <m/>
    <m/>
    <m/>
    <x v="0"/>
  </r>
  <r>
    <x v="1"/>
    <x v="0"/>
    <s v="17Apr24-RST-Night"/>
    <d v="2024-04-17T00:00:00"/>
    <n v="108"/>
    <s v="coho"/>
    <s v="fry"/>
    <n v="35"/>
    <m/>
    <n v="0.39"/>
    <s v="N"/>
    <m/>
    <s v="N"/>
    <m/>
    <m/>
    <m/>
    <x v="0"/>
  </r>
  <r>
    <x v="1"/>
    <x v="0"/>
    <s v="17Apr24-RST-Night"/>
    <d v="2024-04-17T00:00:00"/>
    <n v="108"/>
    <s v="coho"/>
    <s v="fry"/>
    <n v="38"/>
    <m/>
    <n v="0.4"/>
    <s v="N"/>
    <m/>
    <s v="N"/>
    <m/>
    <m/>
    <m/>
    <x v="0"/>
  </r>
  <r>
    <x v="1"/>
    <x v="0"/>
    <s v="17Apr24-RST-Night"/>
    <d v="2024-04-17T00:00:00"/>
    <n v="108"/>
    <s v="coho"/>
    <s v="fry"/>
    <n v="26"/>
    <m/>
    <n v="0.17"/>
    <s v="N"/>
    <m/>
    <s v="N"/>
    <m/>
    <m/>
    <m/>
    <x v="0"/>
  </r>
  <r>
    <x v="1"/>
    <x v="0"/>
    <s v="17Apr24-RST-Night"/>
    <d v="2024-04-17T00:00:00"/>
    <n v="108"/>
    <s v="coho"/>
    <s v="fry"/>
    <n v="33"/>
    <m/>
    <n v="0.31"/>
    <s v="N"/>
    <m/>
    <s v="N"/>
    <m/>
    <m/>
    <m/>
    <x v="0"/>
  </r>
  <r>
    <x v="1"/>
    <x v="0"/>
    <s v="17Apr24-RST-Night"/>
    <d v="2024-04-17T00:00:00"/>
    <n v="108"/>
    <s v="coho"/>
    <s v="fry"/>
    <n v="35"/>
    <m/>
    <n v="0.36"/>
    <s v="N"/>
    <m/>
    <s v="N"/>
    <m/>
    <m/>
    <m/>
    <x v="0"/>
  </r>
  <r>
    <x v="1"/>
    <x v="0"/>
    <s v="17Apr24-RST-Night"/>
    <d v="2024-04-17T00:00:00"/>
    <n v="108"/>
    <s v="coho"/>
    <s v="fry"/>
    <n v="37"/>
    <m/>
    <n v="0.4"/>
    <s v="N"/>
    <m/>
    <s v="N"/>
    <m/>
    <m/>
    <m/>
    <x v="0"/>
  </r>
  <r>
    <x v="1"/>
    <x v="0"/>
    <s v="17Apr24-RST-Night"/>
    <d v="2024-04-17T00:00:00"/>
    <n v="108"/>
    <s v="coho"/>
    <s v="fry"/>
    <n v="35"/>
    <m/>
    <n v="0.4"/>
    <s v="N"/>
    <m/>
    <s v="N"/>
    <m/>
    <m/>
    <m/>
    <x v="0"/>
  </r>
  <r>
    <x v="1"/>
    <x v="0"/>
    <s v="17Apr24-RST-Night"/>
    <d v="2024-04-17T00:00:00"/>
    <n v="108"/>
    <s v="coho"/>
    <s v="fry"/>
    <n v="37"/>
    <m/>
    <n v="0.44"/>
    <s v="N"/>
    <m/>
    <s v="N"/>
    <m/>
    <m/>
    <m/>
    <x v="0"/>
  </r>
  <r>
    <x v="1"/>
    <x v="0"/>
    <s v="17Apr24-RST-Night"/>
    <d v="2024-04-17T00:00:00"/>
    <n v="108"/>
    <s v="coho"/>
    <s v="fry"/>
    <n v="33"/>
    <m/>
    <n v="0.28000000000000003"/>
    <s v="N"/>
    <m/>
    <s v="N"/>
    <m/>
    <m/>
    <m/>
    <x v="0"/>
  </r>
  <r>
    <x v="1"/>
    <x v="0"/>
    <s v="17Apr24-RST-Night"/>
    <d v="2024-04-17T00:00:00"/>
    <n v="108"/>
    <s v="coho"/>
    <s v="fry"/>
    <n v="38"/>
    <m/>
    <n v="0.45"/>
    <s v="N"/>
    <m/>
    <s v="N"/>
    <m/>
    <m/>
    <m/>
    <x v="0"/>
  </r>
  <r>
    <x v="1"/>
    <x v="0"/>
    <s v="17Apr24-RST-Night"/>
    <d v="2024-04-17T00:00:00"/>
    <n v="108"/>
    <s v="coho"/>
    <s v="fry"/>
    <n v="35"/>
    <m/>
    <n v="0.33"/>
    <s v="N"/>
    <m/>
    <s v="N"/>
    <m/>
    <m/>
    <m/>
    <x v="0"/>
  </r>
  <r>
    <x v="1"/>
    <x v="0"/>
    <s v="17Apr24-RST-Night"/>
    <d v="2024-04-17T00:00:00"/>
    <n v="108"/>
    <s v="coho"/>
    <s v="fry"/>
    <n v="33"/>
    <m/>
    <n v="0.31"/>
    <s v="N"/>
    <m/>
    <s v="N"/>
    <m/>
    <m/>
    <m/>
    <x v="0"/>
  </r>
  <r>
    <x v="1"/>
    <x v="0"/>
    <s v="17Apr24-RST-Night"/>
    <d v="2024-04-17T00:00:00"/>
    <n v="108"/>
    <s v="coho"/>
    <s v="fry"/>
    <n v="37"/>
    <m/>
    <n v="0.48"/>
    <s v="N"/>
    <m/>
    <s v="N"/>
    <m/>
    <m/>
    <m/>
    <x v="0"/>
  </r>
  <r>
    <x v="1"/>
    <x v="0"/>
    <s v="17Apr24-RST-Night"/>
    <d v="2024-04-17T00:00:00"/>
    <n v="108"/>
    <s v="coho"/>
    <s v="fry"/>
    <n v="37"/>
    <m/>
    <n v="0.44"/>
    <s v="N"/>
    <m/>
    <s v="N"/>
    <m/>
    <m/>
    <m/>
    <x v="0"/>
  </r>
  <r>
    <x v="1"/>
    <x v="0"/>
    <s v="17Apr24-RST-Night"/>
    <d v="2024-04-17T00:00:00"/>
    <n v="108"/>
    <s v="coho"/>
    <s v="fry"/>
    <n v="34"/>
    <m/>
    <n v="0.34"/>
    <s v="N"/>
    <m/>
    <s v="N"/>
    <m/>
    <m/>
    <m/>
    <x v="0"/>
  </r>
  <r>
    <x v="1"/>
    <x v="0"/>
    <s v="17Apr24-RST-Night"/>
    <d v="2024-04-17T00:00:00"/>
    <n v="108"/>
    <s v="coho"/>
    <s v="fry"/>
    <n v="34"/>
    <m/>
    <n v="0.37"/>
    <s v="N"/>
    <m/>
    <s v="N"/>
    <m/>
    <m/>
    <m/>
    <x v="0"/>
  </r>
  <r>
    <x v="1"/>
    <x v="0"/>
    <s v="17Apr24-RST-Night"/>
    <d v="2024-04-17T00:00:00"/>
    <n v="108"/>
    <s v="coho"/>
    <s v="fry"/>
    <n v="34"/>
    <m/>
    <n v="0.35"/>
    <s v="N"/>
    <m/>
    <s v="N"/>
    <m/>
    <m/>
    <m/>
    <x v="0"/>
  </r>
  <r>
    <x v="1"/>
    <x v="0"/>
    <s v="17Apr24-RST-Night"/>
    <d v="2024-04-17T00:00:00"/>
    <n v="108"/>
    <s v="coho"/>
    <s v="fry"/>
    <n v="35"/>
    <m/>
    <n v="0.4"/>
    <s v="N"/>
    <m/>
    <s v="N"/>
    <m/>
    <m/>
    <m/>
    <x v="0"/>
  </r>
  <r>
    <x v="1"/>
    <x v="0"/>
    <s v="17Apr24-RST-Night"/>
    <d v="2024-04-17T00:00:00"/>
    <n v="108"/>
    <s v="coho"/>
    <s v="fry"/>
    <n v="38"/>
    <m/>
    <n v="0.54"/>
    <s v="N"/>
    <m/>
    <s v="N"/>
    <m/>
    <m/>
    <m/>
    <x v="0"/>
  </r>
  <r>
    <x v="1"/>
    <x v="0"/>
    <s v="17Apr24-RST-Night"/>
    <d v="2024-04-17T00:00:00"/>
    <n v="108"/>
    <s v="coho"/>
    <s v="fry"/>
    <n v="32"/>
    <m/>
    <n v="0.3"/>
    <s v="N"/>
    <m/>
    <s v="N"/>
    <m/>
    <m/>
    <m/>
    <x v="0"/>
  </r>
  <r>
    <x v="1"/>
    <x v="0"/>
    <s v="17Apr24-RST-Night"/>
    <d v="2024-04-17T00:00:00"/>
    <n v="108"/>
    <s v="coho"/>
    <s v="fry"/>
    <n v="35"/>
    <m/>
    <n v="0.37"/>
    <s v="N"/>
    <m/>
    <s v="N"/>
    <m/>
    <m/>
    <m/>
    <x v="0"/>
  </r>
  <r>
    <x v="1"/>
    <x v="0"/>
    <s v="17Apr24-RST-Night"/>
    <d v="2024-04-17T00:00:00"/>
    <n v="108"/>
    <s v="chum"/>
    <s v="fry"/>
    <n v="38"/>
    <m/>
    <n v="0.41"/>
    <s v="N"/>
    <m/>
    <s v="N"/>
    <m/>
    <m/>
    <m/>
    <x v="0"/>
  </r>
  <r>
    <x v="1"/>
    <x v="0"/>
    <s v="17Apr24-RST-Night"/>
    <d v="2024-04-17T00:00:00"/>
    <n v="108"/>
    <s v="coho"/>
    <s v="fry"/>
    <n v="34"/>
    <m/>
    <n v="0.32"/>
    <s v="N"/>
    <m/>
    <s v="N"/>
    <m/>
    <m/>
    <m/>
    <x v="0"/>
  </r>
  <r>
    <x v="1"/>
    <x v="0"/>
    <s v="17Apr24-RST-Night"/>
    <d v="2024-04-17T00:00:00"/>
    <n v="108"/>
    <s v="coho"/>
    <s v="fry"/>
    <n v="32"/>
    <m/>
    <n v="0.28999999999999998"/>
    <s v="N"/>
    <m/>
    <s v="N"/>
    <m/>
    <m/>
    <m/>
    <x v="0"/>
  </r>
  <r>
    <x v="1"/>
    <x v="0"/>
    <s v="17Apr24-RST-Night"/>
    <d v="2024-04-17T00:00:00"/>
    <n v="108"/>
    <s v="coho"/>
    <s v="fry"/>
    <n v="41"/>
    <m/>
    <n v="0.65"/>
    <s v="N"/>
    <m/>
    <s v="N"/>
    <m/>
    <m/>
    <m/>
    <x v="0"/>
  </r>
  <r>
    <x v="1"/>
    <x v="0"/>
    <s v="17Apr24-RST-Night"/>
    <d v="2024-04-17T00:00:00"/>
    <n v="108"/>
    <s v="coho"/>
    <s v="fry"/>
    <n v="36"/>
    <m/>
    <n v="0.41"/>
    <s v="N"/>
    <m/>
    <s v="N"/>
    <m/>
    <m/>
    <m/>
    <x v="0"/>
  </r>
  <r>
    <x v="1"/>
    <x v="0"/>
    <s v="17Apr24-RST-Night"/>
    <d v="2024-04-17T00:00:00"/>
    <n v="108"/>
    <s v="chum"/>
    <s v="fry"/>
    <n v="38"/>
    <m/>
    <n v="0.38"/>
    <s v="N"/>
    <m/>
    <s v="N"/>
    <m/>
    <m/>
    <m/>
    <x v="0"/>
  </r>
  <r>
    <x v="1"/>
    <x v="0"/>
    <s v="17Apr24-RST-Night"/>
    <d v="2024-04-17T00:00:00"/>
    <n v="108"/>
    <s v="chinook"/>
    <s v="fry"/>
    <n v="41"/>
    <m/>
    <n v="0.5"/>
    <s v="N"/>
    <m/>
    <s v="N"/>
    <m/>
    <m/>
    <m/>
    <x v="0"/>
  </r>
  <r>
    <x v="1"/>
    <x v="0"/>
    <s v="17Apr24-RST-Night"/>
    <d v="2024-04-17T00:00:00"/>
    <n v="108"/>
    <s v="chinook"/>
    <s v="fry"/>
    <n v="39"/>
    <m/>
    <n v="0.49"/>
    <s v="N"/>
    <m/>
    <s v="N"/>
    <m/>
    <m/>
    <m/>
    <x v="0"/>
  </r>
  <r>
    <x v="1"/>
    <x v="0"/>
    <s v="17Apr24-RST-Night"/>
    <d v="2024-04-17T00:00:00"/>
    <n v="108"/>
    <s v="chinook"/>
    <s v="fry"/>
    <n v="38"/>
    <m/>
    <n v="0.47"/>
    <s v="N"/>
    <m/>
    <s v="N"/>
    <m/>
    <m/>
    <m/>
    <x v="0"/>
  </r>
  <r>
    <x v="1"/>
    <x v="0"/>
    <s v="18Apr24-RST-Night"/>
    <d v="2024-04-18T00:00:00"/>
    <n v="109"/>
    <s v="coho"/>
    <s v="smolt"/>
    <n v="99"/>
    <m/>
    <n v="10.36"/>
    <s v="N"/>
    <m/>
    <s v="N"/>
    <m/>
    <m/>
    <m/>
    <x v="0"/>
  </r>
  <r>
    <x v="1"/>
    <x v="0"/>
    <s v="18Apr24-RST-Night"/>
    <d v="2024-04-18T00:00:00"/>
    <n v="109"/>
    <s v="coho"/>
    <s v="smolt"/>
    <n v="94"/>
    <m/>
    <n v="8.49"/>
    <s v="N"/>
    <m/>
    <s v="N"/>
    <m/>
    <m/>
    <m/>
    <x v="0"/>
  </r>
  <r>
    <x v="1"/>
    <x v="0"/>
    <s v="18Apr24-RST-Night"/>
    <d v="2024-04-18T00:00:00"/>
    <n v="109"/>
    <s v="coho"/>
    <s v="smolt"/>
    <n v="81"/>
    <m/>
    <n v="6.58"/>
    <s v="N"/>
    <m/>
    <s v="N"/>
    <m/>
    <m/>
    <m/>
    <x v="0"/>
  </r>
  <r>
    <x v="1"/>
    <x v="0"/>
    <s v="18Apr24-RST-Night"/>
    <d v="2024-04-18T00:00:00"/>
    <n v="109"/>
    <s v="chinook"/>
    <s v="fry"/>
    <n v="36"/>
    <m/>
    <n v="0.49"/>
    <s v="N"/>
    <m/>
    <s v="N"/>
    <m/>
    <m/>
    <m/>
    <x v="0"/>
  </r>
  <r>
    <x v="1"/>
    <x v="0"/>
    <s v="18Apr24-RST-Night"/>
    <d v="2024-04-18T00:00:00"/>
    <n v="109"/>
    <s v="coho"/>
    <s v="fry"/>
    <n v="35"/>
    <m/>
    <n v="0.32"/>
    <s v="N"/>
    <m/>
    <s v="N"/>
    <m/>
    <m/>
    <m/>
    <x v="0"/>
  </r>
  <r>
    <x v="1"/>
    <x v="0"/>
    <s v="18Apr24-RST-Night"/>
    <d v="2024-04-18T00:00:00"/>
    <n v="109"/>
    <s v="coho"/>
    <s v="fry"/>
    <n v="36"/>
    <m/>
    <n v="0.47"/>
    <s v="N"/>
    <m/>
    <s v="N"/>
    <m/>
    <m/>
    <m/>
    <x v="0"/>
  </r>
  <r>
    <x v="1"/>
    <x v="0"/>
    <s v="18Apr24-RST-Night"/>
    <d v="2024-04-18T00:00:00"/>
    <n v="109"/>
    <s v="coho"/>
    <s v="fry"/>
    <n v="36"/>
    <m/>
    <n v="0.38"/>
    <s v="N"/>
    <m/>
    <s v="N"/>
    <m/>
    <m/>
    <m/>
    <x v="0"/>
  </r>
  <r>
    <x v="1"/>
    <x v="0"/>
    <s v="18Apr24-RST-Night"/>
    <d v="2024-04-18T00:00:00"/>
    <n v="109"/>
    <s v="coho"/>
    <s v="fry"/>
    <n v="35"/>
    <m/>
    <n v="0.35"/>
    <s v="N"/>
    <m/>
    <s v="N"/>
    <m/>
    <m/>
    <m/>
    <x v="0"/>
  </r>
  <r>
    <x v="1"/>
    <x v="0"/>
    <s v="18Apr24-RST-Night"/>
    <d v="2024-04-18T00:00:00"/>
    <n v="109"/>
    <s v="coho"/>
    <s v="fry"/>
    <n v="37"/>
    <m/>
    <n v="0.4"/>
    <s v="N"/>
    <m/>
    <s v="N"/>
    <m/>
    <m/>
    <m/>
    <x v="0"/>
  </r>
  <r>
    <x v="1"/>
    <x v="0"/>
    <s v="18Apr24-RST-Night"/>
    <d v="2024-04-18T00:00:00"/>
    <n v="109"/>
    <s v="coho"/>
    <s v="fry"/>
    <n v="36"/>
    <m/>
    <n v="0.37"/>
    <s v="N"/>
    <m/>
    <s v="N"/>
    <m/>
    <m/>
    <m/>
    <x v="0"/>
  </r>
  <r>
    <x v="1"/>
    <x v="0"/>
    <s v="18Apr24-RST-Night"/>
    <d v="2024-04-18T00:00:00"/>
    <n v="109"/>
    <s v="coho"/>
    <s v="fry"/>
    <n v="34"/>
    <m/>
    <n v="0.37"/>
    <s v="N"/>
    <m/>
    <s v="N"/>
    <m/>
    <m/>
    <m/>
    <x v="0"/>
  </r>
  <r>
    <x v="1"/>
    <x v="0"/>
    <s v="18Apr24-RST-Night"/>
    <d v="2024-04-18T00:00:00"/>
    <n v="109"/>
    <s v="coho"/>
    <s v="fry"/>
    <n v="33"/>
    <m/>
    <n v="0.31"/>
    <s v="N"/>
    <m/>
    <s v="N"/>
    <m/>
    <m/>
    <m/>
    <x v="0"/>
  </r>
  <r>
    <x v="1"/>
    <x v="0"/>
    <s v="18Apr24-RST-Night"/>
    <d v="2024-04-18T00:00:00"/>
    <n v="109"/>
    <s v="coho"/>
    <s v="fry"/>
    <n v="35"/>
    <m/>
    <n v="0.45"/>
    <s v="N"/>
    <m/>
    <s v="N"/>
    <m/>
    <m/>
    <m/>
    <x v="0"/>
  </r>
  <r>
    <x v="1"/>
    <x v="0"/>
    <s v="18Apr24-RST-Night"/>
    <d v="2024-04-18T00:00:00"/>
    <n v="109"/>
    <s v="chinook"/>
    <s v="fry"/>
    <n v="41"/>
    <m/>
    <n v="0.56999999999999995"/>
    <s v="N"/>
    <m/>
    <s v="N"/>
    <m/>
    <m/>
    <m/>
    <x v="0"/>
  </r>
  <r>
    <x v="1"/>
    <x v="0"/>
    <s v="18Apr24-RST-Night"/>
    <d v="2024-04-18T00:00:00"/>
    <n v="109"/>
    <s v="coho"/>
    <s v="fry"/>
    <n v="32"/>
    <m/>
    <n v="0.26"/>
    <s v="N"/>
    <m/>
    <s v="N"/>
    <m/>
    <m/>
    <m/>
    <x v="0"/>
  </r>
  <r>
    <x v="1"/>
    <x v="0"/>
    <s v="18Apr24-RST-Night"/>
    <d v="2024-04-18T00:00:00"/>
    <n v="109"/>
    <s v="coho"/>
    <s v="fry"/>
    <n v="36"/>
    <m/>
    <n v="0.4"/>
    <s v="N"/>
    <m/>
    <s v="N"/>
    <m/>
    <m/>
    <m/>
    <x v="0"/>
  </r>
  <r>
    <x v="1"/>
    <x v="0"/>
    <s v="18Apr24-RST-Night"/>
    <d v="2024-04-18T00:00:00"/>
    <n v="109"/>
    <s v="coho"/>
    <s v="fry"/>
    <n v="31"/>
    <m/>
    <n v="0.31"/>
    <s v="N"/>
    <m/>
    <s v="N"/>
    <m/>
    <m/>
    <m/>
    <x v="0"/>
  </r>
  <r>
    <x v="1"/>
    <x v="0"/>
    <s v="18Apr24-RST-Night"/>
    <d v="2024-04-18T00:00:00"/>
    <n v="109"/>
    <s v="coho"/>
    <s v="fry"/>
    <n v="35"/>
    <m/>
    <n v="0.33"/>
    <s v="N"/>
    <m/>
    <s v="N"/>
    <m/>
    <m/>
    <m/>
    <x v="0"/>
  </r>
  <r>
    <x v="1"/>
    <x v="0"/>
    <s v="18Apr24-RST-Night"/>
    <d v="2024-04-18T00:00:00"/>
    <n v="109"/>
    <s v="coho"/>
    <s v="fry"/>
    <n v="34"/>
    <m/>
    <n v="0.36"/>
    <s v="N"/>
    <m/>
    <s v="N"/>
    <m/>
    <m/>
    <m/>
    <x v="0"/>
  </r>
  <r>
    <x v="1"/>
    <x v="0"/>
    <s v="18Apr24-RST-Night"/>
    <d v="2024-04-18T00:00:00"/>
    <n v="109"/>
    <s v="coho"/>
    <s v="fry"/>
    <n v="36"/>
    <m/>
    <n v="0.38"/>
    <s v="N"/>
    <m/>
    <s v="N"/>
    <m/>
    <m/>
    <m/>
    <x v="0"/>
  </r>
  <r>
    <x v="1"/>
    <x v="0"/>
    <s v="19Apr24-RST-Night"/>
    <d v="2024-04-19T00:00:00"/>
    <n v="110"/>
    <s v="coho"/>
    <s v="smolt"/>
    <n v="72"/>
    <m/>
    <n v="3.86"/>
    <s v="N"/>
    <m/>
    <s v="N"/>
    <m/>
    <m/>
    <m/>
    <x v="0"/>
  </r>
  <r>
    <x v="1"/>
    <x v="0"/>
    <s v="19Apr24-RST-Night"/>
    <d v="2024-04-19T00:00:00"/>
    <n v="110"/>
    <s v="coho"/>
    <s v="fry"/>
    <n v="36"/>
    <m/>
    <n v="0.42"/>
    <s v="N"/>
    <m/>
    <s v="N"/>
    <m/>
    <m/>
    <m/>
    <x v="0"/>
  </r>
  <r>
    <x v="1"/>
    <x v="0"/>
    <s v="19Apr24-RST-Night"/>
    <d v="2024-04-19T00:00:00"/>
    <n v="110"/>
    <s v="coho"/>
    <s v="fry"/>
    <n v="34"/>
    <m/>
    <n v="0.31"/>
    <s v="N"/>
    <m/>
    <s v="N"/>
    <m/>
    <m/>
    <m/>
    <x v="0"/>
  </r>
  <r>
    <x v="1"/>
    <x v="0"/>
    <s v="19Apr24-RST-Night"/>
    <d v="2024-04-19T00:00:00"/>
    <n v="110"/>
    <s v="coho"/>
    <s v="fry"/>
    <n v="38"/>
    <m/>
    <n v="0.37"/>
    <s v="N"/>
    <m/>
    <s v="N"/>
    <m/>
    <m/>
    <m/>
    <x v="0"/>
  </r>
  <r>
    <x v="1"/>
    <x v="0"/>
    <s v="19Apr24-RST-Night"/>
    <d v="2024-04-19T00:00:00"/>
    <n v="110"/>
    <s v="coho"/>
    <s v="fry"/>
    <n v="35"/>
    <m/>
    <n v="0.39"/>
    <s v="N"/>
    <m/>
    <s v="N"/>
    <m/>
    <m/>
    <m/>
    <x v="0"/>
  </r>
  <r>
    <x v="1"/>
    <x v="0"/>
    <s v="19Apr24-RST-Night"/>
    <d v="2024-04-19T00:00:00"/>
    <n v="110"/>
    <s v="chum"/>
    <s v="fry"/>
    <n v="37"/>
    <m/>
    <n v="0.37"/>
    <s v="N"/>
    <m/>
    <s v="N"/>
    <m/>
    <m/>
    <m/>
    <x v="0"/>
  </r>
  <r>
    <x v="1"/>
    <x v="0"/>
    <s v="19Apr24-RST-Night"/>
    <d v="2024-04-19T00:00:00"/>
    <n v="110"/>
    <s v="chum"/>
    <s v="fry"/>
    <n v="40"/>
    <m/>
    <n v="0.44"/>
    <s v="N"/>
    <m/>
    <s v="N"/>
    <m/>
    <m/>
    <m/>
    <x v="0"/>
  </r>
  <r>
    <x v="1"/>
    <x v="0"/>
    <s v="19Apr24-RST-Night"/>
    <d v="2024-04-19T00:00:00"/>
    <n v="110"/>
    <s v="coho"/>
    <s v="fry"/>
    <n v="36"/>
    <m/>
    <n v="0.34"/>
    <s v="N"/>
    <m/>
    <s v="N"/>
    <m/>
    <m/>
    <m/>
    <x v="0"/>
  </r>
  <r>
    <x v="1"/>
    <x v="0"/>
    <s v="19Apr24-RST-Night"/>
    <d v="2024-04-19T00:00:00"/>
    <n v="110"/>
    <s v="coho"/>
    <s v="fry"/>
    <n v="37"/>
    <m/>
    <n v="0.37"/>
    <s v="N"/>
    <m/>
    <s v="N"/>
    <m/>
    <m/>
    <m/>
    <x v="0"/>
  </r>
  <r>
    <x v="1"/>
    <x v="0"/>
    <s v="19Apr24-RST-Night"/>
    <d v="2024-04-19T00:00:00"/>
    <n v="110"/>
    <s v="coho"/>
    <s v="fry"/>
    <n v="34"/>
    <m/>
    <n v="0.32"/>
    <s v="N"/>
    <m/>
    <s v="N"/>
    <m/>
    <m/>
    <m/>
    <x v="0"/>
  </r>
  <r>
    <x v="1"/>
    <x v="0"/>
    <s v="19Apr24-RST-Night"/>
    <d v="2024-04-19T00:00:00"/>
    <n v="110"/>
    <s v="coho"/>
    <s v="fry"/>
    <n v="36"/>
    <m/>
    <n v="0.32"/>
    <s v="N"/>
    <m/>
    <s v="N"/>
    <m/>
    <m/>
    <m/>
    <x v="0"/>
  </r>
  <r>
    <x v="1"/>
    <x v="0"/>
    <s v="19Apr24-RST-Night"/>
    <d v="2024-04-19T00:00:00"/>
    <n v="110"/>
    <s v="coho"/>
    <s v="fry"/>
    <n v="36"/>
    <m/>
    <n v="0.38"/>
    <s v="N"/>
    <m/>
    <s v="N"/>
    <m/>
    <m/>
    <m/>
    <x v="0"/>
  </r>
  <r>
    <x v="1"/>
    <x v="0"/>
    <s v="19Apr24-RST-Night"/>
    <d v="2024-04-19T00:00:00"/>
    <n v="110"/>
    <s v="coho"/>
    <s v="fry"/>
    <n v="36"/>
    <m/>
    <n v="0.42"/>
    <s v="N"/>
    <m/>
    <s v="N"/>
    <m/>
    <m/>
    <m/>
    <x v="0"/>
  </r>
  <r>
    <x v="1"/>
    <x v="0"/>
    <s v="19Apr24-RST-Night"/>
    <d v="2024-04-19T00:00:00"/>
    <n v="110"/>
    <s v="chinook"/>
    <s v="fry"/>
    <n v="42"/>
    <m/>
    <n v="0.69"/>
    <s v="N"/>
    <m/>
    <s v="N"/>
    <m/>
    <m/>
    <m/>
    <x v="0"/>
  </r>
  <r>
    <x v="1"/>
    <x v="0"/>
    <s v="19Apr24-RST-Night"/>
    <d v="2024-04-19T00:00:00"/>
    <n v="110"/>
    <s v="coho"/>
    <s v="fry"/>
    <n v="35"/>
    <m/>
    <n v="0.34"/>
    <s v="N"/>
    <m/>
    <s v="N"/>
    <m/>
    <m/>
    <m/>
    <x v="0"/>
  </r>
  <r>
    <x v="1"/>
    <x v="0"/>
    <s v="19Apr24-RST-Night"/>
    <d v="2024-04-19T00:00:00"/>
    <n v="110"/>
    <s v="coho"/>
    <s v="fry"/>
    <n v="34"/>
    <m/>
    <n v="0.32"/>
    <s v="N"/>
    <m/>
    <s v="N"/>
    <m/>
    <m/>
    <m/>
    <x v="0"/>
  </r>
  <r>
    <x v="1"/>
    <x v="0"/>
    <s v="19Apr24-RST-Night"/>
    <d v="2024-04-19T00:00:00"/>
    <n v="110"/>
    <s v="coho"/>
    <s v="fry"/>
    <n v="35"/>
    <m/>
    <n v="0.31"/>
    <s v="N"/>
    <m/>
    <s v="N"/>
    <m/>
    <m/>
    <m/>
    <x v="0"/>
  </r>
  <r>
    <x v="1"/>
    <x v="0"/>
    <s v="19Apr24-RST-Night"/>
    <d v="2024-04-19T00:00:00"/>
    <n v="110"/>
    <s v="coho"/>
    <s v="fry"/>
    <n v="33"/>
    <m/>
    <n v="0.31"/>
    <s v="N"/>
    <m/>
    <s v="N"/>
    <m/>
    <m/>
    <m/>
    <x v="0"/>
  </r>
  <r>
    <x v="1"/>
    <x v="0"/>
    <s v="19Apr24-RST-Night"/>
    <d v="2024-04-19T00:00:00"/>
    <n v="110"/>
    <s v="coho"/>
    <s v="fry"/>
    <n v="36"/>
    <m/>
    <n v="0.34"/>
    <s v="N"/>
    <m/>
    <s v="N"/>
    <m/>
    <m/>
    <m/>
    <x v="0"/>
  </r>
  <r>
    <x v="1"/>
    <x v="0"/>
    <s v="19Apr24-RST-Night"/>
    <d v="2024-04-19T00:00:00"/>
    <n v="110"/>
    <s v="coho"/>
    <s v="fry"/>
    <n v="36"/>
    <m/>
    <n v="0.41"/>
    <s v="N"/>
    <m/>
    <s v="N"/>
    <m/>
    <m/>
    <m/>
    <x v="0"/>
  </r>
  <r>
    <x v="1"/>
    <x v="0"/>
    <s v="19Apr24-RST-Night"/>
    <d v="2024-04-19T00:00:00"/>
    <n v="110"/>
    <s v="coho"/>
    <s v="fry"/>
    <n v="38"/>
    <m/>
    <n v="0.51"/>
    <s v="N"/>
    <m/>
    <s v="N"/>
    <m/>
    <m/>
    <m/>
    <x v="0"/>
  </r>
  <r>
    <x v="1"/>
    <x v="0"/>
    <s v="19Apr24-RST-Night"/>
    <d v="2024-04-19T00:00:00"/>
    <n v="110"/>
    <s v="coho"/>
    <s v="fry"/>
    <n v="38"/>
    <m/>
    <n v="0.47"/>
    <s v="N"/>
    <m/>
    <s v="N"/>
    <m/>
    <m/>
    <m/>
    <x v="0"/>
  </r>
  <r>
    <x v="1"/>
    <x v="0"/>
    <s v="19Apr24-RST-Night"/>
    <d v="2024-04-19T00:00:00"/>
    <n v="110"/>
    <s v="coho"/>
    <s v="fry"/>
    <n v="35"/>
    <m/>
    <n v="0.32"/>
    <s v="N"/>
    <m/>
    <s v="N"/>
    <m/>
    <m/>
    <m/>
    <x v="0"/>
  </r>
  <r>
    <x v="1"/>
    <x v="0"/>
    <s v="19Apr24-RST-Night"/>
    <d v="2024-04-19T00:00:00"/>
    <n v="110"/>
    <s v="coho"/>
    <s v="fry"/>
    <n v="31"/>
    <m/>
    <n v="0.21"/>
    <s v="N"/>
    <m/>
    <s v="N"/>
    <m/>
    <m/>
    <m/>
    <x v="0"/>
  </r>
  <r>
    <x v="1"/>
    <x v="0"/>
    <s v="19Apr24-RST-Night"/>
    <d v="2024-04-19T00:00:00"/>
    <n v="110"/>
    <s v="coho"/>
    <s v="fry"/>
    <n v="33"/>
    <m/>
    <n v="0.35"/>
    <s v="N"/>
    <m/>
    <s v="N"/>
    <m/>
    <m/>
    <m/>
    <x v="0"/>
  </r>
  <r>
    <x v="1"/>
    <x v="0"/>
    <s v="19Apr24-RST-Night"/>
    <d v="2024-04-19T00:00:00"/>
    <n v="110"/>
    <s v="coho"/>
    <s v="fry"/>
    <n v="35"/>
    <m/>
    <n v="0.32"/>
    <s v="N"/>
    <m/>
    <s v="N"/>
    <m/>
    <m/>
    <m/>
    <x v="0"/>
  </r>
  <r>
    <x v="1"/>
    <x v="0"/>
    <s v="19Apr24-RST-Night"/>
    <d v="2024-04-19T00:00:00"/>
    <n v="110"/>
    <s v="coho"/>
    <s v="fry"/>
    <n v="37"/>
    <m/>
    <n v="0.5"/>
    <s v="N"/>
    <m/>
    <s v="N"/>
    <m/>
    <m/>
    <m/>
    <x v="0"/>
  </r>
  <r>
    <x v="1"/>
    <x v="0"/>
    <s v="19Apr24-RST-Night"/>
    <d v="2024-04-19T00:00:00"/>
    <n v="110"/>
    <s v="coho"/>
    <s v="fry"/>
    <n v="37"/>
    <m/>
    <n v="0.49"/>
    <s v="N"/>
    <m/>
    <s v="N"/>
    <m/>
    <m/>
    <m/>
    <x v="0"/>
  </r>
  <r>
    <x v="1"/>
    <x v="0"/>
    <s v="23Apr24-RST-Night"/>
    <d v="2024-04-23T00:00:00"/>
    <n v="114"/>
    <s v="coho"/>
    <s v="fry"/>
    <n v="36"/>
    <m/>
    <n v="0.32"/>
    <s v="N"/>
    <m/>
    <s v="N"/>
    <m/>
    <m/>
    <m/>
    <x v="0"/>
  </r>
  <r>
    <x v="1"/>
    <x v="0"/>
    <s v="23Apr24-RST-Night"/>
    <d v="2024-04-23T00:00:00"/>
    <n v="114"/>
    <s v="coho"/>
    <s v="fry"/>
    <n v="34"/>
    <m/>
    <n v="0.28999999999999998"/>
    <s v="N"/>
    <m/>
    <s v="N"/>
    <m/>
    <m/>
    <m/>
    <x v="0"/>
  </r>
  <r>
    <x v="1"/>
    <x v="0"/>
    <s v="23Apr24-RST-Night"/>
    <d v="2024-04-23T00:00:00"/>
    <n v="114"/>
    <s v="coho"/>
    <s v="fry"/>
    <n v="55"/>
    <m/>
    <n v="1.52"/>
    <s v="N"/>
    <m/>
    <s v="N"/>
    <m/>
    <m/>
    <m/>
    <x v="0"/>
  </r>
  <r>
    <x v="1"/>
    <x v="0"/>
    <s v="23Apr24-RST-Night"/>
    <d v="2024-04-23T00:00:00"/>
    <n v="114"/>
    <s v="coho"/>
    <s v="fry"/>
    <n v="37"/>
    <m/>
    <n v="0.37"/>
    <s v="N"/>
    <m/>
    <s v="N"/>
    <m/>
    <m/>
    <m/>
    <x v="0"/>
  </r>
  <r>
    <x v="1"/>
    <x v="0"/>
    <s v="23Apr24-RST-Night"/>
    <d v="2024-04-23T00:00:00"/>
    <n v="114"/>
    <s v="coho"/>
    <s v="fry"/>
    <n v="35"/>
    <m/>
    <n v="0.41"/>
    <s v="N"/>
    <m/>
    <s v="N"/>
    <m/>
    <m/>
    <m/>
    <x v="0"/>
  </r>
  <r>
    <x v="1"/>
    <x v="0"/>
    <s v="23Apr24-RST-Night"/>
    <d v="2024-04-23T00:00:00"/>
    <n v="114"/>
    <s v="coho"/>
    <s v="fry"/>
    <s v="NA"/>
    <m/>
    <s v="NA"/>
    <s v="N"/>
    <m/>
    <s v="N"/>
    <m/>
    <m/>
    <m/>
    <x v="0"/>
  </r>
  <r>
    <x v="1"/>
    <x v="0"/>
    <s v="23Apr24-RST-Night"/>
    <d v="2024-04-23T00:00:00"/>
    <n v="114"/>
    <s v="coho"/>
    <s v="fry"/>
    <n v="36"/>
    <m/>
    <n v="0.38"/>
    <s v="N"/>
    <m/>
    <s v="N"/>
    <m/>
    <m/>
    <m/>
    <x v="0"/>
  </r>
  <r>
    <x v="1"/>
    <x v="0"/>
    <s v="23Apr24-RST-Night"/>
    <d v="2024-04-23T00:00:00"/>
    <n v="114"/>
    <s v="coho"/>
    <s v="fry"/>
    <n v="35"/>
    <m/>
    <n v="0.35"/>
    <s v="N"/>
    <m/>
    <s v="N"/>
    <m/>
    <m/>
    <m/>
    <x v="0"/>
  </r>
  <r>
    <x v="1"/>
    <x v="0"/>
    <s v="23Apr24-RST-Night"/>
    <d v="2024-04-23T00:00:00"/>
    <n v="114"/>
    <s v="coho"/>
    <s v="fry"/>
    <n v="36"/>
    <m/>
    <n v="0.38"/>
    <s v="N"/>
    <m/>
    <s v="N"/>
    <m/>
    <m/>
    <m/>
    <x v="0"/>
  </r>
  <r>
    <x v="1"/>
    <x v="0"/>
    <s v="23Apr24-RST-Night"/>
    <d v="2024-04-23T00:00:00"/>
    <n v="114"/>
    <s v="coho"/>
    <s v="fry"/>
    <n v="34"/>
    <m/>
    <n v="0.35"/>
    <s v="N"/>
    <m/>
    <s v="N"/>
    <m/>
    <m/>
    <m/>
    <x v="0"/>
  </r>
  <r>
    <x v="1"/>
    <x v="0"/>
    <s v="23Apr24-RST-Night"/>
    <d v="2024-04-23T00:00:00"/>
    <n v="114"/>
    <s v="coho"/>
    <s v="fry"/>
    <n v="36"/>
    <m/>
    <n v="0.33"/>
    <s v="N"/>
    <m/>
    <s v="N"/>
    <m/>
    <m/>
    <m/>
    <x v="0"/>
  </r>
  <r>
    <x v="1"/>
    <x v="0"/>
    <s v="23Apr24-RST-Night"/>
    <d v="2024-04-23T00:00:00"/>
    <n v="114"/>
    <s v="coho"/>
    <s v="fry"/>
    <n v="37"/>
    <m/>
    <n v="0.38"/>
    <s v="N"/>
    <m/>
    <s v="N"/>
    <m/>
    <m/>
    <m/>
    <x v="0"/>
  </r>
  <r>
    <x v="1"/>
    <x v="0"/>
    <s v="23Apr24-RST-Night"/>
    <d v="2024-04-23T00:00:00"/>
    <n v="114"/>
    <s v="coho"/>
    <s v="fry"/>
    <n v="34"/>
    <m/>
    <n v="0.35"/>
    <s v="N"/>
    <m/>
    <s v="N"/>
    <m/>
    <m/>
    <m/>
    <x v="0"/>
  </r>
  <r>
    <x v="1"/>
    <x v="0"/>
    <s v="23Apr24-RST-Night"/>
    <d v="2024-04-23T00:00:00"/>
    <n v="114"/>
    <s v="coho"/>
    <s v="fry"/>
    <n v="38"/>
    <m/>
    <n v="0.44"/>
    <s v="N"/>
    <m/>
    <s v="N"/>
    <m/>
    <m/>
    <m/>
    <x v="0"/>
  </r>
  <r>
    <x v="1"/>
    <x v="0"/>
    <s v="23Apr24-RST-Night"/>
    <d v="2024-04-23T00:00:00"/>
    <n v="114"/>
    <s v="coho"/>
    <s v="fry"/>
    <n v="37"/>
    <m/>
    <n v="0.35"/>
    <s v="N"/>
    <m/>
    <s v="N"/>
    <m/>
    <m/>
    <m/>
    <x v="0"/>
  </r>
  <r>
    <x v="1"/>
    <x v="0"/>
    <s v="23Apr24-RST-Night"/>
    <d v="2024-04-23T00:00:00"/>
    <n v="114"/>
    <s v="coho"/>
    <s v="fry"/>
    <n v="37"/>
    <m/>
    <n v="0.47"/>
    <s v="N"/>
    <m/>
    <s v="N"/>
    <m/>
    <m/>
    <m/>
    <x v="0"/>
  </r>
  <r>
    <x v="1"/>
    <x v="0"/>
    <s v="23Apr24-RST-Night"/>
    <d v="2024-04-23T00:00:00"/>
    <n v="114"/>
    <s v="coho"/>
    <s v="fry"/>
    <n v="35"/>
    <m/>
    <n v="0.33"/>
    <s v="N"/>
    <m/>
    <s v="N"/>
    <m/>
    <m/>
    <m/>
    <x v="0"/>
  </r>
  <r>
    <x v="1"/>
    <x v="0"/>
    <s v="23Apr24-RST-Night"/>
    <d v="2024-04-23T00:00:00"/>
    <n v="114"/>
    <s v="coho"/>
    <s v="fry"/>
    <n v="36"/>
    <m/>
    <n v="0.43"/>
    <s v="N"/>
    <m/>
    <s v="N"/>
    <m/>
    <m/>
    <m/>
    <x v="0"/>
  </r>
  <r>
    <x v="1"/>
    <x v="0"/>
    <s v="23Apr24-RST-Night"/>
    <d v="2024-04-23T00:00:00"/>
    <n v="114"/>
    <s v="coho"/>
    <s v="fry"/>
    <n v="39"/>
    <m/>
    <n v="0.42"/>
    <s v="N"/>
    <m/>
    <s v="N"/>
    <m/>
    <m/>
    <m/>
    <x v="0"/>
  </r>
  <r>
    <x v="1"/>
    <x v="0"/>
    <s v="23Apr24-RST-Night"/>
    <d v="2024-04-23T00:00:00"/>
    <n v="114"/>
    <s v="coho"/>
    <s v="fry"/>
    <n v="38"/>
    <m/>
    <n v="0.41"/>
    <s v="N"/>
    <m/>
    <s v="N"/>
    <m/>
    <m/>
    <m/>
    <x v="0"/>
  </r>
  <r>
    <x v="1"/>
    <x v="0"/>
    <s v="23Apr24-RST-Night"/>
    <d v="2024-04-23T00:00:00"/>
    <n v="114"/>
    <s v="coho"/>
    <s v="fry"/>
    <n v="38"/>
    <m/>
    <n v="0.42"/>
    <s v="N"/>
    <m/>
    <s v="N"/>
    <m/>
    <m/>
    <m/>
    <x v="0"/>
  </r>
  <r>
    <x v="1"/>
    <x v="0"/>
    <s v="23Apr24-RST-Night"/>
    <d v="2024-04-23T00:00:00"/>
    <n v="114"/>
    <s v="coho"/>
    <s v="fry"/>
    <n v="35"/>
    <m/>
    <n v="0.33"/>
    <s v="N"/>
    <m/>
    <s v="N"/>
    <m/>
    <m/>
    <m/>
    <x v="0"/>
  </r>
  <r>
    <x v="1"/>
    <x v="0"/>
    <s v="23Apr24-RST-Night"/>
    <d v="2024-04-23T00:00:00"/>
    <n v="114"/>
    <s v="coho"/>
    <s v="fry"/>
    <n v="36"/>
    <m/>
    <n v="0.36"/>
    <s v="N"/>
    <m/>
    <s v="N"/>
    <m/>
    <m/>
    <m/>
    <x v="0"/>
  </r>
  <r>
    <x v="1"/>
    <x v="0"/>
    <s v="23Apr24-RST-Night"/>
    <d v="2024-04-23T00:00:00"/>
    <n v="114"/>
    <s v="coho"/>
    <s v="fry"/>
    <n v="38"/>
    <m/>
    <n v="0.42"/>
    <s v="N"/>
    <m/>
    <s v="N"/>
    <m/>
    <m/>
    <m/>
    <x v="0"/>
  </r>
  <r>
    <x v="1"/>
    <x v="0"/>
    <s v="23Apr24-RST-Night"/>
    <d v="2024-04-23T00:00:00"/>
    <n v="114"/>
    <s v="coho"/>
    <s v="fry"/>
    <n v="35"/>
    <m/>
    <n v="0.43"/>
    <s v="N"/>
    <m/>
    <s v="N"/>
    <m/>
    <m/>
    <m/>
    <x v="0"/>
  </r>
  <r>
    <x v="1"/>
    <x v="0"/>
    <s v="23Apr24-RST-Night"/>
    <d v="2024-04-23T00:00:00"/>
    <n v="114"/>
    <s v="coho"/>
    <s v="fry"/>
    <n v="34"/>
    <m/>
    <n v="0.35"/>
    <s v="N"/>
    <m/>
    <s v="N"/>
    <m/>
    <m/>
    <m/>
    <x v="0"/>
  </r>
  <r>
    <x v="1"/>
    <x v="0"/>
    <s v="23Apr24-RST-Night"/>
    <d v="2024-04-23T00:00:00"/>
    <n v="114"/>
    <s v="coho"/>
    <s v="fry"/>
    <n v="30"/>
    <m/>
    <n v="0.2"/>
    <s v="N"/>
    <m/>
    <s v="N"/>
    <m/>
    <m/>
    <m/>
    <x v="0"/>
  </r>
  <r>
    <x v="1"/>
    <x v="0"/>
    <s v="23Apr24-RST-Night"/>
    <d v="2024-04-23T00:00:00"/>
    <n v="114"/>
    <s v="coho"/>
    <s v="fry"/>
    <n v="36"/>
    <m/>
    <n v="0.41"/>
    <s v="N"/>
    <m/>
    <s v="N"/>
    <m/>
    <m/>
    <m/>
    <x v="0"/>
  </r>
  <r>
    <x v="1"/>
    <x v="0"/>
    <s v="23Apr24-RST-Night"/>
    <d v="2024-04-23T00:00:00"/>
    <n v="114"/>
    <s v="coho"/>
    <s v="fry"/>
    <n v="37"/>
    <m/>
    <n v="0.46"/>
    <s v="N"/>
    <m/>
    <s v="N"/>
    <m/>
    <m/>
    <m/>
    <x v="0"/>
  </r>
  <r>
    <x v="1"/>
    <x v="0"/>
    <s v="23Apr24-RST-Night"/>
    <d v="2024-04-23T00:00:00"/>
    <n v="114"/>
    <s v="coho"/>
    <s v="fry"/>
    <n v="32"/>
    <m/>
    <n v="0.26"/>
    <s v="N"/>
    <m/>
    <s v="N"/>
    <m/>
    <m/>
    <m/>
    <x v="0"/>
  </r>
  <r>
    <x v="1"/>
    <x v="0"/>
    <s v="23Apr24-RST-Night"/>
    <d v="2024-04-23T00:00:00"/>
    <n v="114"/>
    <s v="coho"/>
    <s v="fry"/>
    <n v="38"/>
    <m/>
    <n v="0.43"/>
    <s v="N"/>
    <m/>
    <s v="N"/>
    <m/>
    <m/>
    <m/>
    <x v="0"/>
  </r>
  <r>
    <x v="1"/>
    <x v="0"/>
    <s v="23Apr24-RST-Night"/>
    <d v="2024-04-23T00:00:00"/>
    <n v="114"/>
    <s v="coho"/>
    <s v="fry"/>
    <n v="51"/>
    <m/>
    <n v="1.39"/>
    <s v="N"/>
    <m/>
    <s v="N"/>
    <m/>
    <m/>
    <m/>
    <x v="0"/>
  </r>
  <r>
    <x v="1"/>
    <x v="0"/>
    <s v="23Apr24-RST-Night"/>
    <d v="2024-04-23T00:00:00"/>
    <n v="114"/>
    <s v="chinook"/>
    <s v="fry"/>
    <n v="39"/>
    <m/>
    <n v="0.44"/>
    <s v="N"/>
    <m/>
    <s v="N"/>
    <m/>
    <m/>
    <m/>
    <x v="0"/>
  </r>
  <r>
    <x v="1"/>
    <x v="0"/>
    <s v="23Apr24-RST-Night"/>
    <d v="2024-04-23T00:00:00"/>
    <n v="114"/>
    <s v="chum"/>
    <s v="fry"/>
    <n v="42"/>
    <m/>
    <n v="0.45"/>
    <s v="N"/>
    <m/>
    <s v="N"/>
    <m/>
    <m/>
    <m/>
    <x v="0"/>
  </r>
  <r>
    <x v="1"/>
    <x v="0"/>
    <s v="23Apr24-RST-Night"/>
    <d v="2024-04-23T00:00:00"/>
    <n v="114"/>
    <s v="chum"/>
    <s v="fry"/>
    <n v="42"/>
    <m/>
    <n v="0.49"/>
    <s v="N"/>
    <m/>
    <s v="N"/>
    <m/>
    <m/>
    <m/>
    <x v="0"/>
  </r>
  <r>
    <x v="1"/>
    <x v="0"/>
    <s v="23Apr24-RST-Night"/>
    <d v="2024-04-23T00:00:00"/>
    <n v="114"/>
    <s v="chum"/>
    <s v="fry"/>
    <n v="31"/>
    <m/>
    <n v="0.19"/>
    <s v="N"/>
    <m/>
    <s v="N"/>
    <m/>
    <m/>
    <m/>
    <x v="0"/>
  </r>
  <r>
    <x v="1"/>
    <x v="0"/>
    <s v="23Apr24-RST-Night"/>
    <d v="2024-04-23T00:00:00"/>
    <n v="114"/>
    <s v="coho"/>
    <s v="smolt"/>
    <n v="116"/>
    <m/>
    <n v="13.8"/>
    <s v="N"/>
    <m/>
    <s v="N"/>
    <m/>
    <m/>
    <s v="SJ24-R001"/>
    <x v="0"/>
  </r>
  <r>
    <x v="1"/>
    <x v="0"/>
    <s v="23Apr24-RST-Night"/>
    <d v="2024-04-23T00:00:00"/>
    <n v="114"/>
    <s v="coho"/>
    <s v="smolt"/>
    <n v="100"/>
    <m/>
    <n v="8.68"/>
    <s v="N"/>
    <m/>
    <s v="N"/>
    <m/>
    <m/>
    <m/>
    <x v="0"/>
  </r>
  <r>
    <x v="1"/>
    <x v="0"/>
    <s v="23Apr24-RST-Night"/>
    <d v="2024-04-23T00:00:00"/>
    <n v="114"/>
    <s v="coho"/>
    <s v="smolt"/>
    <n v="95"/>
    <m/>
    <n v="8.27"/>
    <s v="N"/>
    <m/>
    <s v="N"/>
    <m/>
    <m/>
    <m/>
    <x v="0"/>
  </r>
  <r>
    <x v="1"/>
    <x v="0"/>
    <s v="24Apr24-RST-Night"/>
    <d v="2024-04-24T00:00:00"/>
    <n v="115"/>
    <s v="coho"/>
    <s v="fry"/>
    <n v="70"/>
    <m/>
    <n v="3.09"/>
    <s v="N"/>
    <m/>
    <s v="N"/>
    <m/>
    <m/>
    <m/>
    <x v="0"/>
  </r>
  <r>
    <x v="1"/>
    <x v="0"/>
    <s v="24Apr24-RST-Night"/>
    <d v="2024-04-24T00:00:00"/>
    <n v="115"/>
    <s v="coho"/>
    <s v="fry"/>
    <n v="36"/>
    <m/>
    <n v="40"/>
    <s v="N"/>
    <m/>
    <s v="N"/>
    <m/>
    <m/>
    <m/>
    <x v="0"/>
  </r>
  <r>
    <x v="1"/>
    <x v="0"/>
    <s v="24Apr24-RST-Night"/>
    <d v="2024-04-24T00:00:00"/>
    <n v="115"/>
    <s v="coho"/>
    <s v="fry"/>
    <n v="35"/>
    <m/>
    <n v="50"/>
    <s v="N"/>
    <m/>
    <s v="N"/>
    <m/>
    <m/>
    <m/>
    <x v="0"/>
  </r>
  <r>
    <x v="1"/>
    <x v="0"/>
    <s v="24Apr24-RST-Night"/>
    <d v="2024-04-24T00:00:00"/>
    <n v="115"/>
    <s v="coho"/>
    <s v="fry"/>
    <n v="38"/>
    <m/>
    <n v="51"/>
    <s v="N"/>
    <m/>
    <s v="N"/>
    <m/>
    <m/>
    <m/>
    <x v="0"/>
  </r>
  <r>
    <x v="1"/>
    <x v="0"/>
    <s v="24Apr24-RST-Night"/>
    <d v="2024-04-24T00:00:00"/>
    <n v="115"/>
    <s v="coho"/>
    <s v="smolt"/>
    <n v="83"/>
    <m/>
    <n v="5.75"/>
    <s v="N"/>
    <m/>
    <s v="N"/>
    <m/>
    <m/>
    <m/>
    <x v="0"/>
  </r>
  <r>
    <x v="1"/>
    <x v="0"/>
    <s v="24Apr24-RST-Night"/>
    <d v="2024-04-24T00:00:00"/>
    <n v="115"/>
    <s v="coho"/>
    <s v="smolt"/>
    <n v="80"/>
    <m/>
    <n v="5.55"/>
    <s v="N"/>
    <m/>
    <s v="N"/>
    <m/>
    <m/>
    <m/>
    <x v="0"/>
  </r>
  <r>
    <x v="1"/>
    <x v="0"/>
    <s v="24Apr24-RST-Night"/>
    <d v="2024-04-24T00:00:00"/>
    <n v="115"/>
    <s v="coho"/>
    <s v="smolt"/>
    <n v="95"/>
    <m/>
    <n v="9.17"/>
    <s v="N"/>
    <m/>
    <s v="N"/>
    <m/>
    <m/>
    <m/>
    <x v="0"/>
  </r>
  <r>
    <x v="1"/>
    <x v="0"/>
    <s v="24Apr24-RST-Night"/>
    <d v="2024-04-24T00:00:00"/>
    <n v="115"/>
    <s v="chinook"/>
    <s v="smolt"/>
    <n v="102"/>
    <m/>
    <n v="10.76"/>
    <s v="N"/>
    <m/>
    <s v="N"/>
    <m/>
    <m/>
    <s v="SJ24-R002"/>
    <x v="0"/>
  </r>
  <r>
    <x v="1"/>
    <x v="0"/>
    <s v="25Apr24-RST-Night"/>
    <d v="2024-04-25T00:00:00"/>
    <n v="116"/>
    <s v="chinook"/>
    <s v="fry"/>
    <n v="41"/>
    <m/>
    <n v="0.51"/>
    <s v="N"/>
    <m/>
    <s v="N"/>
    <m/>
    <m/>
    <m/>
    <x v="0"/>
  </r>
  <r>
    <x v="1"/>
    <x v="0"/>
    <s v="25Apr24-RST-Night"/>
    <d v="2024-04-25T00:00:00"/>
    <n v="116"/>
    <s v="chum"/>
    <s v="fry"/>
    <n v="40"/>
    <m/>
    <n v="0.44"/>
    <s v="N"/>
    <m/>
    <s v="N"/>
    <m/>
    <m/>
    <m/>
    <x v="0"/>
  </r>
  <r>
    <x v="1"/>
    <x v="0"/>
    <s v="25Apr24-RST-Night"/>
    <d v="2024-04-25T00:00:00"/>
    <n v="116"/>
    <s v="coho"/>
    <s v="fry"/>
    <n v="36"/>
    <m/>
    <n v="0.34"/>
    <s v="N"/>
    <m/>
    <s v="N"/>
    <m/>
    <m/>
    <m/>
    <x v="0"/>
  </r>
  <r>
    <x v="1"/>
    <x v="0"/>
    <s v="25Apr24-RST-Night"/>
    <d v="2024-04-25T00:00:00"/>
    <n v="116"/>
    <s v="coho"/>
    <s v="fry"/>
    <n v="37"/>
    <m/>
    <n v="0.42"/>
    <s v="N"/>
    <m/>
    <s v="N"/>
    <m/>
    <m/>
    <m/>
    <x v="0"/>
  </r>
  <r>
    <x v="1"/>
    <x v="0"/>
    <s v="25Apr24-RST-Night"/>
    <d v="2024-04-25T00:00:00"/>
    <n v="116"/>
    <s v="coho"/>
    <s v="fry"/>
    <n v="35"/>
    <m/>
    <n v="0.38"/>
    <s v="N"/>
    <m/>
    <s v="N"/>
    <m/>
    <m/>
    <m/>
    <x v="0"/>
  </r>
  <r>
    <x v="1"/>
    <x v="0"/>
    <s v="25Apr24-RST-Night"/>
    <d v="2024-04-25T00:00:00"/>
    <n v="116"/>
    <s v="coho"/>
    <s v="fry"/>
    <n v="36"/>
    <m/>
    <n v="0.38"/>
    <s v="N"/>
    <m/>
    <s v="N"/>
    <m/>
    <m/>
    <m/>
    <x v="0"/>
  </r>
  <r>
    <x v="1"/>
    <x v="0"/>
    <s v="25Apr24-RST-Night"/>
    <d v="2024-04-25T00:00:00"/>
    <n v="116"/>
    <s v="coho"/>
    <s v="fry"/>
    <n v="37"/>
    <m/>
    <n v="0.43"/>
    <s v="N"/>
    <m/>
    <s v="N"/>
    <m/>
    <m/>
    <m/>
    <x v="0"/>
  </r>
  <r>
    <x v="1"/>
    <x v="0"/>
    <s v="25Apr24-RST-Night"/>
    <d v="2024-04-25T00:00:00"/>
    <n v="116"/>
    <s v="coho"/>
    <s v="fry"/>
    <n v="35"/>
    <m/>
    <n v="0.34"/>
    <s v="N"/>
    <m/>
    <s v="N"/>
    <m/>
    <m/>
    <m/>
    <x v="0"/>
  </r>
  <r>
    <x v="1"/>
    <x v="0"/>
    <s v="25Apr24-RST-Night"/>
    <d v="2024-04-25T00:00:00"/>
    <n v="116"/>
    <s v="coho"/>
    <s v="fry"/>
    <n v="37"/>
    <m/>
    <n v="0.37"/>
    <s v="N"/>
    <m/>
    <s v="N"/>
    <m/>
    <m/>
    <m/>
    <x v="0"/>
  </r>
  <r>
    <x v="1"/>
    <x v="0"/>
    <s v="25Apr24-RST-Night"/>
    <d v="2024-04-25T00:00:00"/>
    <n v="116"/>
    <s v="coho"/>
    <s v="fry"/>
    <n v="35"/>
    <m/>
    <n v="0.35"/>
    <s v="N"/>
    <m/>
    <s v="N"/>
    <m/>
    <m/>
    <m/>
    <x v="0"/>
  </r>
  <r>
    <x v="1"/>
    <x v="0"/>
    <s v="25Apr24-RST-Night"/>
    <d v="2024-04-25T00:00:00"/>
    <n v="116"/>
    <s v="coho"/>
    <s v="fry"/>
    <n v="35"/>
    <m/>
    <n v="0.33"/>
    <s v="N"/>
    <m/>
    <s v="N"/>
    <m/>
    <m/>
    <m/>
    <x v="0"/>
  </r>
  <r>
    <x v="1"/>
    <x v="0"/>
    <s v="25Apr24-RST-Night"/>
    <d v="2024-04-25T00:00:00"/>
    <n v="116"/>
    <s v="coho"/>
    <s v="fry"/>
    <n v="35"/>
    <m/>
    <n v="0.37"/>
    <s v="N"/>
    <m/>
    <s v="N"/>
    <m/>
    <m/>
    <m/>
    <x v="0"/>
  </r>
  <r>
    <x v="1"/>
    <x v="0"/>
    <s v="25Apr24-RST-Night"/>
    <d v="2024-04-25T00:00:00"/>
    <n v="116"/>
    <s v="coho"/>
    <s v="fry"/>
    <n v="35"/>
    <m/>
    <n v="0.35"/>
    <s v="N"/>
    <m/>
    <s v="N"/>
    <m/>
    <m/>
    <m/>
    <x v="0"/>
  </r>
  <r>
    <x v="1"/>
    <x v="0"/>
    <s v="25Apr24-RST-Night"/>
    <d v="2024-04-25T00:00:00"/>
    <n v="116"/>
    <s v="coho"/>
    <s v="fry"/>
    <n v="34"/>
    <m/>
    <n v="0.3"/>
    <s v="N"/>
    <m/>
    <s v="N"/>
    <m/>
    <m/>
    <m/>
    <x v="0"/>
  </r>
  <r>
    <x v="1"/>
    <x v="0"/>
    <s v="25Apr24-RST-Night"/>
    <d v="2024-04-25T00:00:00"/>
    <n v="116"/>
    <s v="coho"/>
    <s v="fry"/>
    <n v="36"/>
    <m/>
    <n v="0.35"/>
    <s v="N"/>
    <m/>
    <s v="N"/>
    <m/>
    <m/>
    <m/>
    <x v="0"/>
  </r>
  <r>
    <x v="1"/>
    <x v="0"/>
    <s v="25Apr24-RST-Night"/>
    <d v="2024-04-25T00:00:00"/>
    <n v="116"/>
    <s v="coho"/>
    <s v="fry"/>
    <n v="36"/>
    <m/>
    <n v="0.44"/>
    <s v="N"/>
    <m/>
    <s v="N"/>
    <m/>
    <m/>
    <m/>
    <x v="0"/>
  </r>
  <r>
    <x v="1"/>
    <x v="0"/>
    <s v="25Apr24-RST-Night"/>
    <d v="2024-04-25T00:00:00"/>
    <n v="116"/>
    <s v="coho"/>
    <s v="fry"/>
    <n v="34"/>
    <m/>
    <n v="0.34"/>
    <s v="N"/>
    <m/>
    <s v="N"/>
    <m/>
    <m/>
    <m/>
    <x v="0"/>
  </r>
  <r>
    <x v="1"/>
    <x v="0"/>
    <s v="25Apr24-RST-Night"/>
    <d v="2024-04-25T00:00:00"/>
    <n v="116"/>
    <s v="coho"/>
    <s v="fry"/>
    <n v="32"/>
    <m/>
    <n v="0.24"/>
    <s v="N"/>
    <m/>
    <s v="N"/>
    <m/>
    <m/>
    <m/>
    <x v="0"/>
  </r>
  <r>
    <x v="1"/>
    <x v="0"/>
    <s v="25Apr24-RST-Night"/>
    <d v="2024-04-25T00:00:00"/>
    <n v="116"/>
    <s v="coho"/>
    <s v="fry"/>
    <n v="36"/>
    <m/>
    <n v="0.41"/>
    <s v="N"/>
    <m/>
    <s v="N"/>
    <m/>
    <m/>
    <m/>
    <x v="0"/>
  </r>
  <r>
    <x v="1"/>
    <x v="0"/>
    <s v="25Apr24-RST-Night"/>
    <d v="2024-04-25T00:00:00"/>
    <n v="116"/>
    <s v="coho"/>
    <s v="fry"/>
    <n v="34"/>
    <m/>
    <n v="0.33"/>
    <s v="N"/>
    <m/>
    <s v="N"/>
    <m/>
    <m/>
    <m/>
    <x v="0"/>
  </r>
  <r>
    <x v="1"/>
    <x v="0"/>
    <s v="25Apr24-RST-Night"/>
    <d v="2024-04-25T00:00:00"/>
    <n v="116"/>
    <s v="coho"/>
    <s v="fry"/>
    <n v="33"/>
    <m/>
    <n v="0.28999999999999998"/>
    <s v="N"/>
    <m/>
    <s v="N"/>
    <m/>
    <m/>
    <m/>
    <x v="0"/>
  </r>
  <r>
    <x v="1"/>
    <x v="0"/>
    <s v="25Apr24-RST-Night"/>
    <d v="2024-04-25T00:00:00"/>
    <n v="116"/>
    <s v="coho"/>
    <s v="fry"/>
    <n v="37"/>
    <m/>
    <n v="0.42"/>
    <s v="N"/>
    <m/>
    <s v="N"/>
    <m/>
    <m/>
    <m/>
    <x v="0"/>
  </r>
  <r>
    <x v="1"/>
    <x v="0"/>
    <s v="25Apr24-RST-Night"/>
    <d v="2024-04-25T00:00:00"/>
    <n v="116"/>
    <s v="coho"/>
    <s v="fry"/>
    <n v="37"/>
    <m/>
    <n v="0.45"/>
    <s v="N"/>
    <m/>
    <s v="N"/>
    <m/>
    <m/>
    <m/>
    <x v="0"/>
  </r>
  <r>
    <x v="1"/>
    <x v="0"/>
    <s v="25Apr24-RST-Night"/>
    <d v="2024-04-25T00:00:00"/>
    <n v="116"/>
    <s v="coho"/>
    <s v="fry"/>
    <n v="34"/>
    <m/>
    <n v="0.31"/>
    <s v="N"/>
    <m/>
    <s v="N"/>
    <m/>
    <m/>
    <m/>
    <x v="0"/>
  </r>
  <r>
    <x v="1"/>
    <x v="0"/>
    <s v="25Apr24-RST-Night"/>
    <d v="2024-04-25T00:00:00"/>
    <n v="116"/>
    <s v="coho"/>
    <s v="fry"/>
    <n v="35"/>
    <m/>
    <n v="0.39"/>
    <s v="N"/>
    <m/>
    <s v="N"/>
    <m/>
    <m/>
    <m/>
    <x v="0"/>
  </r>
  <r>
    <x v="1"/>
    <x v="0"/>
    <s v="25Apr24-RST-Night"/>
    <d v="2024-04-25T00:00:00"/>
    <n v="116"/>
    <s v="coho"/>
    <s v="fry"/>
    <n v="35"/>
    <m/>
    <n v="0.35"/>
    <s v="N"/>
    <m/>
    <s v="N"/>
    <m/>
    <m/>
    <m/>
    <x v="0"/>
  </r>
  <r>
    <x v="1"/>
    <x v="0"/>
    <s v="25Apr24-RST-Night"/>
    <d v="2024-04-25T00:00:00"/>
    <n v="116"/>
    <s v="coho"/>
    <s v="fry"/>
    <n v="35"/>
    <m/>
    <n v="0.33"/>
    <s v="N"/>
    <m/>
    <s v="N"/>
    <m/>
    <m/>
    <m/>
    <x v="0"/>
  </r>
  <r>
    <x v="1"/>
    <x v="0"/>
    <s v="25Apr24-RST-Night"/>
    <d v="2024-04-25T00:00:00"/>
    <n v="116"/>
    <s v="coho"/>
    <s v="fry"/>
    <n v="33"/>
    <m/>
    <n v="0.28000000000000003"/>
    <s v="N"/>
    <m/>
    <s v="N"/>
    <m/>
    <m/>
    <m/>
    <x v="0"/>
  </r>
  <r>
    <x v="1"/>
    <x v="0"/>
    <s v="25Apr24-RST-Night"/>
    <d v="2024-04-25T00:00:00"/>
    <n v="116"/>
    <s v="coho"/>
    <s v="fry"/>
    <n v="36"/>
    <m/>
    <n v="0.41"/>
    <s v="N"/>
    <m/>
    <s v="N"/>
    <m/>
    <m/>
    <m/>
    <x v="0"/>
  </r>
  <r>
    <x v="1"/>
    <x v="0"/>
    <s v="25Apr24-RST-Night"/>
    <d v="2024-04-25T00:00:00"/>
    <n v="116"/>
    <s v="coho"/>
    <s v="fry"/>
    <n v="38"/>
    <m/>
    <n v="0.41"/>
    <s v="N"/>
    <m/>
    <s v="N"/>
    <m/>
    <m/>
    <m/>
    <x v="0"/>
  </r>
  <r>
    <x v="1"/>
    <x v="0"/>
    <s v="25Apr24-RST-Night"/>
    <d v="2024-04-25T00:00:00"/>
    <n v="116"/>
    <s v="coho"/>
    <s v="fry"/>
    <n v="35"/>
    <m/>
    <n v="0.32"/>
    <s v="N"/>
    <m/>
    <s v="N"/>
    <m/>
    <m/>
    <m/>
    <x v="0"/>
  </r>
  <r>
    <x v="1"/>
    <x v="0"/>
    <s v="25Apr24-RST-Night"/>
    <d v="2024-04-25T00:00:00"/>
    <n v="116"/>
    <s v="coho"/>
    <s v="fry"/>
    <n v="37"/>
    <m/>
    <n v="0.37"/>
    <s v="N"/>
    <m/>
    <s v="N"/>
    <m/>
    <m/>
    <m/>
    <x v="0"/>
  </r>
  <r>
    <x v="1"/>
    <x v="0"/>
    <s v="25Apr24-RST-Night"/>
    <d v="2024-04-25T00:00:00"/>
    <n v="116"/>
    <s v="chinook"/>
    <s v="smolt"/>
    <n v="116"/>
    <m/>
    <n v="16.66"/>
    <s v="N"/>
    <m/>
    <s v="N"/>
    <m/>
    <m/>
    <s v="SJ24-R003"/>
    <x v="0"/>
  </r>
  <r>
    <x v="1"/>
    <x v="0"/>
    <s v="26Apr24-RST-Night"/>
    <d v="2024-04-26T00:00:00"/>
    <n v="117"/>
    <s v="chinook"/>
    <s v="fry"/>
    <n v="52"/>
    <m/>
    <n v="1.54"/>
    <s v="N"/>
    <m/>
    <s v="N"/>
    <m/>
    <m/>
    <m/>
    <x v="0"/>
  </r>
  <r>
    <x v="1"/>
    <x v="0"/>
    <s v="26Apr24-RST-Night"/>
    <d v="2024-04-26T00:00:00"/>
    <n v="117"/>
    <s v="coho"/>
    <s v="fry"/>
    <n v="69"/>
    <m/>
    <n v="3.31"/>
    <s v="N"/>
    <m/>
    <s v="N"/>
    <m/>
    <m/>
    <m/>
    <x v="0"/>
  </r>
  <r>
    <x v="1"/>
    <x v="0"/>
    <s v="26Apr24-RST-Night"/>
    <d v="2024-04-26T00:00:00"/>
    <n v="117"/>
    <s v="coho"/>
    <s v="fry"/>
    <n v="35"/>
    <m/>
    <n v="0.35"/>
    <s v="N"/>
    <m/>
    <s v="N"/>
    <m/>
    <m/>
    <m/>
    <x v="0"/>
  </r>
  <r>
    <x v="1"/>
    <x v="0"/>
    <s v="26Apr24-RST-Night"/>
    <d v="2024-04-26T00:00:00"/>
    <n v="117"/>
    <s v="coho"/>
    <s v="fry"/>
    <n v="36"/>
    <m/>
    <n v="0.4"/>
    <s v="N"/>
    <m/>
    <s v="N"/>
    <m/>
    <m/>
    <m/>
    <x v="0"/>
  </r>
  <r>
    <x v="1"/>
    <x v="0"/>
    <s v="26Apr24-RST-Night"/>
    <d v="2024-04-26T00:00:00"/>
    <n v="117"/>
    <s v="coho"/>
    <s v="fry"/>
    <n v="36"/>
    <m/>
    <n v="0.41"/>
    <s v="N"/>
    <m/>
    <s v="N"/>
    <m/>
    <m/>
    <m/>
    <x v="0"/>
  </r>
  <r>
    <x v="1"/>
    <x v="0"/>
    <s v="26Apr24-RST-Night"/>
    <d v="2024-04-26T00:00:00"/>
    <n v="117"/>
    <s v="coho"/>
    <s v="fry"/>
    <n v="33"/>
    <m/>
    <n v="0.27"/>
    <s v="N"/>
    <m/>
    <s v="N"/>
    <m/>
    <m/>
    <m/>
    <x v="0"/>
  </r>
  <r>
    <x v="1"/>
    <x v="0"/>
    <s v="26Apr24-RST-Night"/>
    <d v="2024-04-26T00:00:00"/>
    <n v="117"/>
    <s v="coho"/>
    <s v="fry"/>
    <n v="28"/>
    <m/>
    <n v="0.28999999999999998"/>
    <s v="N"/>
    <m/>
    <s v="N"/>
    <m/>
    <m/>
    <m/>
    <x v="0"/>
  </r>
  <r>
    <x v="1"/>
    <x v="0"/>
    <s v="26Apr24-RST-Night"/>
    <d v="2024-04-26T00:00:00"/>
    <n v="117"/>
    <s v="coho"/>
    <s v="fry"/>
    <n v="34"/>
    <m/>
    <n v="0.32"/>
    <s v="N"/>
    <m/>
    <s v="N"/>
    <m/>
    <m/>
    <m/>
    <x v="0"/>
  </r>
  <r>
    <x v="1"/>
    <x v="0"/>
    <s v="26Apr24-RST-Night"/>
    <d v="2024-04-26T00:00:00"/>
    <n v="117"/>
    <s v="coho"/>
    <s v="fry"/>
    <n v="28"/>
    <m/>
    <n v="0.19"/>
    <s v="N"/>
    <m/>
    <s v="N"/>
    <m/>
    <m/>
    <m/>
    <x v="0"/>
  </r>
  <r>
    <x v="1"/>
    <x v="0"/>
    <s v="26Apr24-RST-Night"/>
    <d v="2024-04-26T00:00:00"/>
    <n v="117"/>
    <s v="coho"/>
    <s v="fry"/>
    <n v="35"/>
    <m/>
    <n v="0.37"/>
    <s v="N"/>
    <m/>
    <s v="N"/>
    <m/>
    <m/>
    <m/>
    <x v="0"/>
  </r>
  <r>
    <x v="1"/>
    <x v="0"/>
    <s v="26Apr24-RST-Night"/>
    <d v="2024-04-26T00:00:00"/>
    <n v="117"/>
    <s v="coho"/>
    <s v="fry"/>
    <n v="34"/>
    <m/>
    <n v="0.3"/>
    <s v="N"/>
    <m/>
    <s v="N"/>
    <m/>
    <m/>
    <m/>
    <x v="0"/>
  </r>
  <r>
    <x v="1"/>
    <x v="0"/>
    <s v="26Apr24-RST-Night"/>
    <d v="2024-04-26T00:00:00"/>
    <n v="117"/>
    <s v="coho"/>
    <s v="fry"/>
    <n v="33"/>
    <m/>
    <n v="0.27"/>
    <s v="N"/>
    <m/>
    <s v="N"/>
    <m/>
    <m/>
    <m/>
    <x v="0"/>
  </r>
  <r>
    <x v="1"/>
    <x v="0"/>
    <s v="26Apr24-RST-Night"/>
    <d v="2024-04-26T00:00:00"/>
    <n v="117"/>
    <s v="coho"/>
    <s v="fry"/>
    <n v="33"/>
    <m/>
    <n v="0.23"/>
    <s v="N"/>
    <m/>
    <s v="N"/>
    <m/>
    <m/>
    <m/>
    <x v="0"/>
  </r>
  <r>
    <x v="1"/>
    <x v="0"/>
    <s v="26Apr24-RST-Night"/>
    <d v="2024-04-26T00:00:00"/>
    <n v="117"/>
    <s v="coho"/>
    <s v="fry"/>
    <n v="35"/>
    <m/>
    <n v="0.38"/>
    <s v="N"/>
    <m/>
    <s v="N"/>
    <m/>
    <m/>
    <m/>
    <x v="0"/>
  </r>
  <r>
    <x v="1"/>
    <x v="0"/>
    <s v="26Apr24-RST-Night"/>
    <d v="2024-04-26T00:00:00"/>
    <n v="117"/>
    <s v="coho"/>
    <s v="fry"/>
    <n v="34"/>
    <m/>
    <n v="0.28999999999999998"/>
    <s v="N"/>
    <m/>
    <s v="N"/>
    <m/>
    <m/>
    <m/>
    <x v="0"/>
  </r>
  <r>
    <x v="1"/>
    <x v="0"/>
    <s v="26Apr24-RST-Night"/>
    <d v="2024-04-26T00:00:00"/>
    <n v="117"/>
    <s v="coho"/>
    <s v="fry"/>
    <n v="42"/>
    <m/>
    <n v="0.23"/>
    <s v="N"/>
    <m/>
    <s v="N"/>
    <m/>
    <m/>
    <m/>
    <x v="0"/>
  </r>
  <r>
    <x v="1"/>
    <x v="0"/>
    <s v="26Apr24-RST-Night"/>
    <d v="2024-04-26T00:00:00"/>
    <n v="117"/>
    <s v="coho"/>
    <s v="fry"/>
    <n v="34"/>
    <m/>
    <n v="0.33"/>
    <s v="N"/>
    <m/>
    <s v="N"/>
    <m/>
    <m/>
    <m/>
    <x v="0"/>
  </r>
  <r>
    <x v="1"/>
    <x v="0"/>
    <s v="26Apr24-RST-Night"/>
    <d v="2024-04-26T00:00:00"/>
    <n v="117"/>
    <s v="coho"/>
    <s v="fry"/>
    <n v="35"/>
    <m/>
    <n v="0.37"/>
    <s v="N"/>
    <m/>
    <s v="N"/>
    <m/>
    <m/>
    <m/>
    <x v="0"/>
  </r>
  <r>
    <x v="1"/>
    <x v="0"/>
    <s v="26Apr24-RST-Night"/>
    <d v="2024-04-26T00:00:00"/>
    <n v="117"/>
    <s v="coho"/>
    <s v="fry"/>
    <n v="34"/>
    <m/>
    <n v="0.35"/>
    <s v="N"/>
    <m/>
    <s v="N"/>
    <m/>
    <m/>
    <m/>
    <x v="0"/>
  </r>
  <r>
    <x v="1"/>
    <x v="0"/>
    <s v="26Apr24-RST-Night"/>
    <d v="2024-04-26T00:00:00"/>
    <n v="117"/>
    <s v="coho"/>
    <s v="fry"/>
    <n v="35"/>
    <m/>
    <n v="0.33"/>
    <s v="N"/>
    <m/>
    <s v="N"/>
    <m/>
    <m/>
    <m/>
    <x v="0"/>
  </r>
  <r>
    <x v="1"/>
    <x v="0"/>
    <s v="26Apr24-RST-Night"/>
    <d v="2024-04-26T00:00:00"/>
    <n v="117"/>
    <s v="coho"/>
    <s v="fry"/>
    <n v="30"/>
    <m/>
    <n v="0.24"/>
    <s v="N"/>
    <m/>
    <s v="N"/>
    <m/>
    <m/>
    <m/>
    <x v="0"/>
  </r>
  <r>
    <x v="1"/>
    <x v="0"/>
    <s v="26Apr24-RST-Night"/>
    <d v="2024-04-26T00:00:00"/>
    <n v="117"/>
    <s v="coho"/>
    <s v="fry"/>
    <n v="29"/>
    <m/>
    <n v="0.19"/>
    <s v="N"/>
    <m/>
    <s v="N"/>
    <m/>
    <m/>
    <m/>
    <x v="0"/>
  </r>
  <r>
    <x v="1"/>
    <x v="0"/>
    <s v="26Apr24-RST-Night"/>
    <d v="2024-04-26T00:00:00"/>
    <n v="117"/>
    <s v="coho"/>
    <s v="fry"/>
    <n v="36"/>
    <m/>
    <n v="0.38"/>
    <s v="N"/>
    <m/>
    <s v="N"/>
    <m/>
    <m/>
    <m/>
    <x v="0"/>
  </r>
  <r>
    <x v="1"/>
    <x v="0"/>
    <s v="26Apr24-RST-Night"/>
    <d v="2024-04-26T00:00:00"/>
    <n v="117"/>
    <s v="coho"/>
    <s v="fry"/>
    <n v="37"/>
    <m/>
    <n v="0.37"/>
    <s v="N"/>
    <m/>
    <s v="N"/>
    <m/>
    <m/>
    <m/>
    <x v="0"/>
  </r>
  <r>
    <x v="1"/>
    <x v="0"/>
    <s v="26Apr24-RST-Night"/>
    <d v="2024-04-26T00:00:00"/>
    <n v="117"/>
    <s v="coho"/>
    <s v="fry"/>
    <n v="32"/>
    <m/>
    <n v="0.28000000000000003"/>
    <s v="N"/>
    <m/>
    <s v="N"/>
    <m/>
    <m/>
    <m/>
    <x v="0"/>
  </r>
  <r>
    <x v="1"/>
    <x v="0"/>
    <s v="26Apr24-RST-Night"/>
    <d v="2024-04-26T00:00:00"/>
    <n v="117"/>
    <s v="coho"/>
    <s v="fry"/>
    <n v="36"/>
    <m/>
    <n v="0.4"/>
    <s v="N"/>
    <m/>
    <s v="N"/>
    <m/>
    <m/>
    <m/>
    <x v="0"/>
  </r>
  <r>
    <x v="1"/>
    <x v="0"/>
    <s v="26Apr24-RST-Night"/>
    <d v="2024-04-26T00:00:00"/>
    <n v="117"/>
    <s v="coho"/>
    <s v="fry"/>
    <n v="33"/>
    <m/>
    <n v="0.35"/>
    <s v="N"/>
    <m/>
    <s v="N"/>
    <m/>
    <m/>
    <m/>
    <x v="0"/>
  </r>
  <r>
    <x v="1"/>
    <x v="0"/>
    <s v="26Apr24-RST-Night"/>
    <d v="2024-04-26T00:00:00"/>
    <n v="117"/>
    <s v="coho"/>
    <s v="fry"/>
    <n v="34"/>
    <m/>
    <n v="0.36"/>
    <s v="N"/>
    <m/>
    <s v="N"/>
    <m/>
    <m/>
    <m/>
    <x v="0"/>
  </r>
  <r>
    <x v="1"/>
    <x v="0"/>
    <s v="26Apr24-RST-Night"/>
    <d v="2024-04-26T00:00:00"/>
    <n v="117"/>
    <s v="coho"/>
    <s v="fry"/>
    <n v="34"/>
    <m/>
    <n v="0.33"/>
    <s v="N"/>
    <m/>
    <s v="N"/>
    <m/>
    <m/>
    <m/>
    <x v="0"/>
  </r>
  <r>
    <x v="1"/>
    <x v="0"/>
    <s v="26Apr24-RST-Night"/>
    <d v="2024-04-26T00:00:00"/>
    <n v="117"/>
    <s v="coho"/>
    <s v="fry"/>
    <n v="29"/>
    <m/>
    <n v="0.17"/>
    <s v="N"/>
    <m/>
    <s v="N"/>
    <m/>
    <m/>
    <m/>
    <x v="0"/>
  </r>
  <r>
    <x v="1"/>
    <x v="0"/>
    <s v="26Apr24-RST-Night"/>
    <d v="2024-04-26T00:00:00"/>
    <n v="117"/>
    <s v="coho"/>
    <s v="fry"/>
    <n v="37"/>
    <m/>
    <n v="0.41"/>
    <s v="N"/>
    <m/>
    <s v="N"/>
    <m/>
    <m/>
    <m/>
    <x v="0"/>
  </r>
  <r>
    <x v="1"/>
    <x v="0"/>
    <s v="26Apr24-RST-Night"/>
    <d v="2024-04-26T00:00:00"/>
    <n v="117"/>
    <s v="coho"/>
    <s v="smolt"/>
    <n v="84"/>
    <m/>
    <n v="6.32"/>
    <s v="N"/>
    <m/>
    <s v="N"/>
    <m/>
    <m/>
    <m/>
    <x v="0"/>
  </r>
  <r>
    <x v="1"/>
    <x v="0"/>
    <s v="30Apr24-RST-Night"/>
    <d v="2024-04-30T00:00:00"/>
    <n v="121"/>
    <s v="chinook"/>
    <s v="smolt"/>
    <n v="63"/>
    <m/>
    <n v="2.82"/>
    <s v="Y"/>
    <m/>
    <s v="Y"/>
    <m/>
    <m/>
    <m/>
    <x v="0"/>
  </r>
  <r>
    <x v="1"/>
    <x v="0"/>
    <s v="30Apr24-RST-Night"/>
    <d v="2024-04-30T00:00:00"/>
    <n v="121"/>
    <s v="chinook"/>
    <s v="smolt"/>
    <n v="64"/>
    <m/>
    <n v="2.82"/>
    <s v="Y"/>
    <m/>
    <s v="Y"/>
    <m/>
    <m/>
    <m/>
    <x v="0"/>
  </r>
  <r>
    <x v="1"/>
    <x v="0"/>
    <s v="30Apr24-RST-Night"/>
    <d v="2024-04-30T00:00:00"/>
    <n v="121"/>
    <s v="chinook"/>
    <s v="smolt"/>
    <n v="65"/>
    <m/>
    <n v="3.15"/>
    <s v="Y"/>
    <m/>
    <s v="Y"/>
    <m/>
    <m/>
    <m/>
    <x v="0"/>
  </r>
  <r>
    <x v="1"/>
    <x v="0"/>
    <s v="30Apr24-RST-Night"/>
    <d v="2024-04-30T00:00:00"/>
    <n v="121"/>
    <s v="chinook"/>
    <s v="smolt"/>
    <n v="67"/>
    <m/>
    <n v="2.06"/>
    <s v="Y"/>
    <m/>
    <s v="Y"/>
    <m/>
    <m/>
    <m/>
    <x v="0"/>
  </r>
  <r>
    <x v="1"/>
    <x v="0"/>
    <s v="30Apr24-RST-Night"/>
    <d v="2024-04-30T00:00:00"/>
    <n v="121"/>
    <s v="chinook"/>
    <s v="smolt"/>
    <n v="47"/>
    <m/>
    <n v="3.41"/>
    <s v="Y"/>
    <m/>
    <s v="Y"/>
    <m/>
    <m/>
    <m/>
    <x v="0"/>
  </r>
  <r>
    <x v="1"/>
    <x v="0"/>
    <s v="30Apr24-RST-Night"/>
    <d v="2024-04-30T00:00:00"/>
    <n v="121"/>
    <s v="chinook"/>
    <s v="smolt"/>
    <n v="59"/>
    <m/>
    <n v="2.41"/>
    <s v="Y"/>
    <m/>
    <s v="Y"/>
    <m/>
    <m/>
    <m/>
    <x v="0"/>
  </r>
  <r>
    <x v="1"/>
    <x v="0"/>
    <s v="30Apr24-RST-Night"/>
    <d v="2024-04-30T00:00:00"/>
    <n v="121"/>
    <s v="chinook"/>
    <s v="smolt"/>
    <n v="63"/>
    <m/>
    <n v="2.72"/>
    <s v="Y"/>
    <m/>
    <s v="Y"/>
    <m/>
    <m/>
    <m/>
    <x v="0"/>
  </r>
  <r>
    <x v="1"/>
    <x v="0"/>
    <s v="30Apr24-RST-Night"/>
    <d v="2024-04-30T00:00:00"/>
    <n v="121"/>
    <s v="chinook"/>
    <s v="smolt"/>
    <n v="66"/>
    <m/>
    <n v="3.68"/>
    <s v="Y"/>
    <m/>
    <s v="Y"/>
    <m/>
    <m/>
    <m/>
    <x v="0"/>
  </r>
  <r>
    <x v="1"/>
    <x v="0"/>
    <s v="30Apr24-RST-Night"/>
    <d v="2024-04-30T00:00:00"/>
    <n v="121"/>
    <s v="chinook"/>
    <s v="smolt"/>
    <n v="65"/>
    <m/>
    <n v="2.88"/>
    <s v="Y"/>
    <m/>
    <s v="Y"/>
    <m/>
    <m/>
    <m/>
    <x v="0"/>
  </r>
  <r>
    <x v="1"/>
    <x v="0"/>
    <s v="30Apr24-RST-Night"/>
    <d v="2024-04-30T00:00:00"/>
    <n v="121"/>
    <s v="chinook"/>
    <s v="smolt"/>
    <n v="61"/>
    <m/>
    <n v="2.52"/>
    <s v="Y"/>
    <m/>
    <s v="Y"/>
    <m/>
    <m/>
    <m/>
    <x v="0"/>
  </r>
  <r>
    <x v="1"/>
    <x v="0"/>
    <s v="30Apr24-RST-Night"/>
    <d v="2024-04-30T00:00:00"/>
    <n v="121"/>
    <s v="chinook"/>
    <s v="smolt"/>
    <n v="60"/>
    <m/>
    <n v="2.4300000000000002"/>
    <s v="Y"/>
    <m/>
    <s v="Y"/>
    <m/>
    <m/>
    <m/>
    <x v="0"/>
  </r>
  <r>
    <x v="1"/>
    <x v="0"/>
    <s v="30Apr24-RST-Night"/>
    <d v="2024-04-30T00:00:00"/>
    <n v="121"/>
    <s v="chinook"/>
    <s v="smolt"/>
    <n v="66"/>
    <m/>
    <n v="3.23"/>
    <s v="Y"/>
    <m/>
    <s v="Y"/>
    <m/>
    <m/>
    <m/>
    <x v="0"/>
  </r>
  <r>
    <x v="1"/>
    <x v="0"/>
    <s v="30Apr24-RST-Night"/>
    <d v="2024-04-30T00:00:00"/>
    <n v="121"/>
    <s v="chinook"/>
    <s v="smolt"/>
    <n v="65"/>
    <m/>
    <n v="2.84"/>
    <s v="Y"/>
    <m/>
    <s v="Y"/>
    <m/>
    <m/>
    <m/>
    <x v="0"/>
  </r>
  <r>
    <x v="1"/>
    <x v="0"/>
    <s v="30Apr24-RST-Night"/>
    <d v="2024-04-30T00:00:00"/>
    <n v="121"/>
    <s v="chinook"/>
    <s v="smolt"/>
    <n v="62"/>
    <m/>
    <n v="2.78"/>
    <s v="Y"/>
    <m/>
    <s v="Y"/>
    <m/>
    <m/>
    <m/>
    <x v="0"/>
  </r>
  <r>
    <x v="1"/>
    <x v="0"/>
    <s v="30Apr24-RST-Night"/>
    <d v="2024-04-30T00:00:00"/>
    <n v="121"/>
    <s v="chinook"/>
    <s v="smolt"/>
    <n v="65"/>
    <m/>
    <n v="3.19"/>
    <s v="Y"/>
    <m/>
    <s v="Y"/>
    <m/>
    <m/>
    <m/>
    <x v="0"/>
  </r>
  <r>
    <x v="1"/>
    <x v="0"/>
    <s v="30Apr24-RST-Night"/>
    <d v="2024-04-30T00:00:00"/>
    <n v="121"/>
    <s v="chinook"/>
    <s v="smolt"/>
    <n v="52"/>
    <m/>
    <n v="1.33"/>
    <s v="Y"/>
    <m/>
    <s v="Y"/>
    <m/>
    <m/>
    <m/>
    <x v="0"/>
  </r>
  <r>
    <x v="1"/>
    <x v="0"/>
    <s v="30Apr24-RST-Night"/>
    <d v="2024-04-30T00:00:00"/>
    <n v="121"/>
    <s v="chinook"/>
    <s v="smolt"/>
    <n v="65"/>
    <m/>
    <n v="3.32"/>
    <s v="Y"/>
    <m/>
    <s v="Y"/>
    <m/>
    <m/>
    <m/>
    <x v="0"/>
  </r>
  <r>
    <x v="1"/>
    <x v="0"/>
    <s v="30Apr24-RST-Night"/>
    <d v="2024-04-30T00:00:00"/>
    <n v="121"/>
    <s v="chinook"/>
    <s v="smolt"/>
    <n v="66"/>
    <m/>
    <n v="3.2"/>
    <s v="Y"/>
    <m/>
    <s v="Y"/>
    <m/>
    <m/>
    <m/>
    <x v="0"/>
  </r>
  <r>
    <x v="1"/>
    <x v="0"/>
    <s v="30Apr24-RST-Night"/>
    <d v="2024-04-30T00:00:00"/>
    <n v="121"/>
    <s v="chinook"/>
    <s v="smolt"/>
    <n v="62"/>
    <m/>
    <n v="2.57"/>
    <s v="Y"/>
    <m/>
    <s v="Y"/>
    <m/>
    <m/>
    <m/>
    <x v="0"/>
  </r>
  <r>
    <x v="1"/>
    <x v="0"/>
    <s v="30Apr24-RST-Night"/>
    <d v="2024-04-30T00:00:00"/>
    <n v="121"/>
    <s v="chinook"/>
    <s v="smolt"/>
    <n v="64"/>
    <m/>
    <n v="3.32"/>
    <s v="Y"/>
    <m/>
    <s v="Y"/>
    <m/>
    <m/>
    <m/>
    <x v="0"/>
  </r>
  <r>
    <x v="1"/>
    <x v="0"/>
    <s v="30Apr24-RST-Night"/>
    <d v="2024-04-30T00:00:00"/>
    <n v="121"/>
    <s v="chinook"/>
    <s v="smolt"/>
    <n v="69"/>
    <m/>
    <n v="3.26"/>
    <s v="Y"/>
    <m/>
    <s v="Y"/>
    <m/>
    <m/>
    <m/>
    <x v="0"/>
  </r>
  <r>
    <x v="1"/>
    <x v="0"/>
    <s v="30Apr24-RST-Night"/>
    <d v="2024-04-30T00:00:00"/>
    <n v="121"/>
    <s v="chinook"/>
    <s v="smolt"/>
    <n v="64"/>
    <m/>
    <n v="2.79"/>
    <s v="Y"/>
    <m/>
    <s v="Y"/>
    <m/>
    <m/>
    <m/>
    <x v="0"/>
  </r>
  <r>
    <x v="1"/>
    <x v="0"/>
    <s v="30Apr24-RST-Night"/>
    <d v="2024-04-30T00:00:00"/>
    <n v="121"/>
    <s v="chinook"/>
    <s v="smolt"/>
    <n v="66"/>
    <m/>
    <n v="3.14"/>
    <s v="Y"/>
    <m/>
    <s v="Y"/>
    <m/>
    <m/>
    <m/>
    <x v="0"/>
  </r>
  <r>
    <x v="1"/>
    <x v="0"/>
    <s v="30Apr24-RST-Night"/>
    <d v="2024-04-30T00:00:00"/>
    <n v="121"/>
    <s v="chinook"/>
    <s v="smolt"/>
    <n v="62"/>
    <m/>
    <n v="2.65"/>
    <s v="Y"/>
    <m/>
    <s v="Y"/>
    <m/>
    <m/>
    <m/>
    <x v="0"/>
  </r>
  <r>
    <x v="1"/>
    <x v="0"/>
    <s v="30Apr24-RST-Night"/>
    <d v="2024-04-30T00:00:00"/>
    <n v="121"/>
    <s v="chinook"/>
    <s v="smolt"/>
    <n v="64"/>
    <m/>
    <n v="2.96"/>
    <s v="Y"/>
    <m/>
    <s v="Y"/>
    <m/>
    <m/>
    <m/>
    <x v="0"/>
  </r>
  <r>
    <x v="1"/>
    <x v="0"/>
    <s v="30Apr24-RST-Night"/>
    <d v="2024-04-30T00:00:00"/>
    <n v="121"/>
    <s v="chinook"/>
    <s v="smolt"/>
    <n v="62"/>
    <m/>
    <n v="2.92"/>
    <s v="Y"/>
    <m/>
    <s v="Y"/>
    <m/>
    <m/>
    <m/>
    <x v="0"/>
  </r>
  <r>
    <x v="1"/>
    <x v="0"/>
    <s v="30Apr24-RST-Night"/>
    <d v="2024-04-30T00:00:00"/>
    <n v="121"/>
    <s v="chinook"/>
    <s v="smolt"/>
    <n v="67"/>
    <m/>
    <n v="3.27"/>
    <s v="Y"/>
    <m/>
    <s v="Y"/>
    <m/>
    <m/>
    <m/>
    <x v="0"/>
  </r>
  <r>
    <x v="1"/>
    <x v="0"/>
    <s v="30Apr24-RST-Night"/>
    <d v="2024-04-30T00:00:00"/>
    <n v="121"/>
    <s v="chinook"/>
    <s v="smolt"/>
    <n v="61"/>
    <m/>
    <n v="2.57"/>
    <s v="Y"/>
    <m/>
    <s v="Y"/>
    <m/>
    <m/>
    <m/>
    <x v="0"/>
  </r>
  <r>
    <x v="1"/>
    <x v="0"/>
    <s v="30Apr24-RST-Night"/>
    <d v="2024-04-30T00:00:00"/>
    <n v="121"/>
    <s v="chinook"/>
    <s v="smolt"/>
    <n v="65"/>
    <m/>
    <n v="3.79"/>
    <s v="Y"/>
    <m/>
    <s v="Y"/>
    <m/>
    <m/>
    <m/>
    <x v="0"/>
  </r>
  <r>
    <x v="1"/>
    <x v="0"/>
    <s v="30Apr24-RST-Night"/>
    <d v="2024-04-30T00:00:00"/>
    <n v="121"/>
    <s v="chinook"/>
    <s v="smolt"/>
    <n v="65"/>
    <m/>
    <n v="3.16"/>
    <s v="Y"/>
    <m/>
    <s v="Y"/>
    <m/>
    <m/>
    <m/>
    <x v="0"/>
  </r>
  <r>
    <x v="1"/>
    <x v="0"/>
    <s v="30Apr24-RST-Night"/>
    <d v="2024-04-30T00:00:00"/>
    <n v="121"/>
    <s v="coho"/>
    <s v="fry"/>
    <n v="35"/>
    <m/>
    <n v="0.35"/>
    <s v="N"/>
    <m/>
    <s v="N"/>
    <m/>
    <m/>
    <m/>
    <x v="0"/>
  </r>
  <r>
    <x v="1"/>
    <x v="0"/>
    <s v="30Apr24-RST-Night"/>
    <d v="2024-04-30T00:00:00"/>
    <n v="121"/>
    <s v="coho"/>
    <s v="fry"/>
    <n v="37"/>
    <m/>
    <n v="0.38"/>
    <s v="N"/>
    <m/>
    <s v="N"/>
    <m/>
    <m/>
    <m/>
    <x v="0"/>
  </r>
  <r>
    <x v="1"/>
    <x v="0"/>
    <s v="30Apr24-RST-Night"/>
    <d v="2024-04-30T00:00:00"/>
    <n v="121"/>
    <s v="coho"/>
    <s v="fry"/>
    <n v="34"/>
    <m/>
    <n v="0.28000000000000003"/>
    <s v="N"/>
    <m/>
    <s v="N"/>
    <m/>
    <m/>
    <m/>
    <x v="0"/>
  </r>
  <r>
    <x v="1"/>
    <x v="0"/>
    <s v="30Apr24-RST-Night"/>
    <d v="2024-04-30T00:00:00"/>
    <n v="121"/>
    <s v="coho"/>
    <s v="fry"/>
    <n v="37"/>
    <m/>
    <n v="0.39"/>
    <s v="N"/>
    <m/>
    <s v="N"/>
    <m/>
    <m/>
    <m/>
    <x v="0"/>
  </r>
  <r>
    <x v="1"/>
    <x v="0"/>
    <s v="30Apr24-RST-Night"/>
    <d v="2024-04-30T00:00:00"/>
    <n v="121"/>
    <s v="coho"/>
    <s v="fry"/>
    <n v="35"/>
    <m/>
    <n v="0.34"/>
    <s v="N"/>
    <m/>
    <s v="N"/>
    <m/>
    <m/>
    <m/>
    <x v="0"/>
  </r>
  <r>
    <x v="1"/>
    <x v="0"/>
    <s v="30Apr24-RST-Night"/>
    <d v="2024-04-30T00:00:00"/>
    <n v="121"/>
    <s v="coho"/>
    <s v="fry"/>
    <n v="35"/>
    <m/>
    <n v="0.44"/>
    <s v="N"/>
    <m/>
    <s v="N"/>
    <m/>
    <m/>
    <m/>
    <x v="0"/>
  </r>
  <r>
    <x v="1"/>
    <x v="0"/>
    <s v="30Apr24-RST-Night"/>
    <d v="2024-04-30T00:00:00"/>
    <n v="121"/>
    <s v="coho"/>
    <s v="fry"/>
    <n v="34"/>
    <m/>
    <n v="0.36"/>
    <s v="N"/>
    <m/>
    <s v="N"/>
    <m/>
    <m/>
    <m/>
    <x v="0"/>
  </r>
  <r>
    <x v="1"/>
    <x v="0"/>
    <s v="30Apr24-RST-Night"/>
    <d v="2024-04-30T00:00:00"/>
    <n v="121"/>
    <s v="coho"/>
    <s v="fry"/>
    <n v="35"/>
    <m/>
    <n v="0.36"/>
    <s v="N"/>
    <m/>
    <s v="N"/>
    <m/>
    <m/>
    <m/>
    <x v="0"/>
  </r>
  <r>
    <x v="1"/>
    <x v="0"/>
    <s v="30Apr24-RST-Night"/>
    <d v="2024-04-30T00:00:00"/>
    <n v="121"/>
    <s v="coho"/>
    <s v="fry"/>
    <n v="35"/>
    <m/>
    <n v="0.31"/>
    <s v="N"/>
    <m/>
    <s v="N"/>
    <m/>
    <m/>
    <m/>
    <x v="0"/>
  </r>
  <r>
    <x v="1"/>
    <x v="0"/>
    <s v="30Apr24-RST-Night"/>
    <d v="2024-04-30T00:00:00"/>
    <n v="121"/>
    <s v="coho"/>
    <s v="fry"/>
    <n v="36"/>
    <m/>
    <n v="0.36"/>
    <s v="N"/>
    <m/>
    <s v="N"/>
    <m/>
    <m/>
    <m/>
    <x v="0"/>
  </r>
  <r>
    <x v="1"/>
    <x v="0"/>
    <s v="30Apr24-RST-Night"/>
    <d v="2024-04-30T00:00:00"/>
    <n v="121"/>
    <s v="coho"/>
    <s v="fry"/>
    <n v="35"/>
    <m/>
    <n v="0.37"/>
    <s v="N"/>
    <m/>
    <s v="N"/>
    <m/>
    <m/>
    <m/>
    <x v="0"/>
  </r>
  <r>
    <x v="1"/>
    <x v="0"/>
    <s v="30Apr24-RST-Night"/>
    <d v="2024-04-30T00:00:00"/>
    <n v="121"/>
    <s v="coho"/>
    <s v="fry"/>
    <n v="34"/>
    <m/>
    <n v="0.28000000000000003"/>
    <s v="N"/>
    <m/>
    <s v="N"/>
    <m/>
    <m/>
    <m/>
    <x v="0"/>
  </r>
  <r>
    <x v="1"/>
    <x v="0"/>
    <s v="30Apr24-RST-Night"/>
    <d v="2024-04-30T00:00:00"/>
    <n v="121"/>
    <s v="coho"/>
    <s v="fry"/>
    <n v="36"/>
    <m/>
    <n v="0.42"/>
    <s v="N"/>
    <m/>
    <s v="N"/>
    <m/>
    <m/>
    <m/>
    <x v="0"/>
  </r>
  <r>
    <x v="1"/>
    <x v="0"/>
    <s v="30Apr24-RST-Night"/>
    <d v="2024-04-30T00:00:00"/>
    <n v="121"/>
    <s v="coho"/>
    <s v="fry"/>
    <n v="34"/>
    <m/>
    <n v="0.3"/>
    <s v="N"/>
    <m/>
    <s v="N"/>
    <m/>
    <m/>
    <m/>
    <x v="0"/>
  </r>
  <r>
    <x v="1"/>
    <x v="0"/>
    <s v="30Apr24-RST-Night"/>
    <d v="2024-04-30T00:00:00"/>
    <n v="121"/>
    <s v="coho"/>
    <s v="fry"/>
    <n v="35"/>
    <m/>
    <n v="0.31"/>
    <s v="N"/>
    <m/>
    <s v="N"/>
    <m/>
    <m/>
    <m/>
    <x v="0"/>
  </r>
  <r>
    <x v="1"/>
    <x v="0"/>
    <s v="30Apr24-RST-Night"/>
    <d v="2024-04-30T00:00:00"/>
    <n v="121"/>
    <s v="coho"/>
    <s v="fry"/>
    <n v="34"/>
    <m/>
    <n v="0.25"/>
    <s v="N"/>
    <m/>
    <s v="N"/>
    <m/>
    <m/>
    <m/>
    <x v="0"/>
  </r>
  <r>
    <x v="1"/>
    <x v="0"/>
    <s v="30Apr24-RST-Night"/>
    <d v="2024-04-30T00:00:00"/>
    <n v="121"/>
    <s v="coho"/>
    <s v="fry"/>
    <n v="38"/>
    <m/>
    <n v="0.44"/>
    <s v="N"/>
    <m/>
    <s v="N"/>
    <m/>
    <m/>
    <m/>
    <x v="0"/>
  </r>
  <r>
    <x v="1"/>
    <x v="0"/>
    <s v="30Apr24-RST-Night"/>
    <d v="2024-04-30T00:00:00"/>
    <n v="121"/>
    <s v="coho"/>
    <s v="fry"/>
    <n v="34"/>
    <m/>
    <n v="0.32"/>
    <s v="N"/>
    <m/>
    <s v="N"/>
    <m/>
    <m/>
    <m/>
    <x v="0"/>
  </r>
  <r>
    <x v="1"/>
    <x v="0"/>
    <s v="30Apr24-RST-Night"/>
    <d v="2024-04-30T00:00:00"/>
    <n v="121"/>
    <s v="coho"/>
    <s v="fry"/>
    <n v="35"/>
    <m/>
    <n v="0.32"/>
    <s v="N"/>
    <m/>
    <s v="N"/>
    <m/>
    <m/>
    <m/>
    <x v="0"/>
  </r>
  <r>
    <x v="1"/>
    <x v="0"/>
    <s v="30Apr24-RST-Night"/>
    <d v="2024-04-30T00:00:00"/>
    <n v="121"/>
    <s v="coho"/>
    <s v="fry"/>
    <n v="37"/>
    <m/>
    <n v="0.42"/>
    <s v="N"/>
    <m/>
    <s v="N"/>
    <m/>
    <m/>
    <m/>
    <x v="0"/>
  </r>
  <r>
    <x v="1"/>
    <x v="0"/>
    <s v="30Apr24-RST-Night"/>
    <d v="2024-04-30T00:00:00"/>
    <n v="121"/>
    <s v="coho"/>
    <s v="fry"/>
    <n v="35"/>
    <m/>
    <n v="0.32"/>
    <s v="N"/>
    <m/>
    <s v="N"/>
    <m/>
    <m/>
    <m/>
    <x v="0"/>
  </r>
  <r>
    <x v="1"/>
    <x v="0"/>
    <s v="30Apr24-RST-Night"/>
    <d v="2024-04-30T00:00:00"/>
    <n v="121"/>
    <s v="coho"/>
    <s v="fry"/>
    <n v="35"/>
    <m/>
    <n v="0.36"/>
    <s v="N"/>
    <m/>
    <s v="N"/>
    <m/>
    <m/>
    <m/>
    <x v="0"/>
  </r>
  <r>
    <x v="1"/>
    <x v="0"/>
    <s v="30Apr24-RST-Night"/>
    <d v="2024-04-30T00:00:00"/>
    <n v="121"/>
    <s v="coho"/>
    <s v="fry"/>
    <n v="34"/>
    <m/>
    <n v="0.32"/>
    <s v="N"/>
    <m/>
    <s v="N"/>
    <m/>
    <m/>
    <m/>
    <x v="0"/>
  </r>
  <r>
    <x v="1"/>
    <x v="0"/>
    <s v="30Apr24-RST-Night"/>
    <d v="2024-04-30T00:00:00"/>
    <n v="121"/>
    <s v="coho"/>
    <s v="fry"/>
    <n v="36"/>
    <m/>
    <n v="0.36"/>
    <s v="N"/>
    <m/>
    <s v="N"/>
    <m/>
    <m/>
    <m/>
    <x v="0"/>
  </r>
  <r>
    <x v="1"/>
    <x v="0"/>
    <s v="30Apr24-RST-Night"/>
    <d v="2024-04-30T00:00:00"/>
    <n v="121"/>
    <s v="coho"/>
    <s v="fry"/>
    <n v="35"/>
    <m/>
    <n v="0.32"/>
    <s v="N"/>
    <m/>
    <s v="N"/>
    <m/>
    <m/>
    <m/>
    <x v="0"/>
  </r>
  <r>
    <x v="1"/>
    <x v="0"/>
    <s v="30Apr24-RST-Night"/>
    <d v="2024-04-30T00:00:00"/>
    <n v="121"/>
    <s v="coho"/>
    <s v="fry"/>
    <n v="39"/>
    <m/>
    <n v="0.46"/>
    <s v="N"/>
    <m/>
    <s v="N"/>
    <m/>
    <m/>
    <m/>
    <x v="0"/>
  </r>
  <r>
    <x v="1"/>
    <x v="0"/>
    <s v="30Apr24-RST-Night"/>
    <d v="2024-04-30T00:00:00"/>
    <n v="121"/>
    <s v="coho"/>
    <s v="fry"/>
    <n v="35"/>
    <m/>
    <n v="0.34"/>
    <s v="N"/>
    <m/>
    <s v="N"/>
    <m/>
    <m/>
    <m/>
    <x v="0"/>
  </r>
  <r>
    <x v="1"/>
    <x v="0"/>
    <s v="30Apr24-RST-Night"/>
    <d v="2024-04-30T00:00:00"/>
    <n v="121"/>
    <s v="coho"/>
    <s v="fry"/>
    <n v="34"/>
    <m/>
    <n v="0.37"/>
    <s v="N"/>
    <m/>
    <s v="N"/>
    <m/>
    <m/>
    <m/>
    <x v="0"/>
  </r>
  <r>
    <x v="1"/>
    <x v="0"/>
    <s v="30Apr24-RST-Night"/>
    <d v="2024-04-30T00:00:00"/>
    <n v="121"/>
    <s v="coho"/>
    <s v="fry"/>
    <n v="37"/>
    <m/>
    <n v="0.38"/>
    <s v="N"/>
    <m/>
    <s v="N"/>
    <m/>
    <m/>
    <m/>
    <x v="0"/>
  </r>
  <r>
    <x v="1"/>
    <x v="0"/>
    <s v="30Apr24-RST-Night"/>
    <d v="2024-04-30T00:00:00"/>
    <n v="121"/>
    <s v="coho"/>
    <s v="fry"/>
    <n v="34"/>
    <m/>
    <n v="0.31"/>
    <s v="N"/>
    <m/>
    <s v="N"/>
    <m/>
    <m/>
    <m/>
    <x v="0"/>
  </r>
  <r>
    <x v="1"/>
    <x v="0"/>
    <s v="30Apr24-RST-Night"/>
    <d v="2024-04-30T00:00:00"/>
    <n v="121"/>
    <s v="coho"/>
    <s v="smolt"/>
    <n v="84"/>
    <m/>
    <n v="6.15"/>
    <s v="N"/>
    <m/>
    <s v="N"/>
    <m/>
    <m/>
    <m/>
    <x v="0"/>
  </r>
  <r>
    <x v="1"/>
    <x v="0"/>
    <s v="30Apr24-RST-Night"/>
    <d v="2024-04-30T00:00:00"/>
    <n v="121"/>
    <s v="coho"/>
    <s v="smolt"/>
    <n v="123"/>
    <m/>
    <n v="18.440000000000001"/>
    <s v="N"/>
    <m/>
    <s v="N"/>
    <m/>
    <m/>
    <m/>
    <x v="0"/>
  </r>
  <r>
    <x v="1"/>
    <x v="0"/>
    <s v="30Apr24-RST-Night"/>
    <d v="2024-04-30T00:00:00"/>
    <n v="121"/>
    <s v="coho"/>
    <s v="smolt"/>
    <n v="116"/>
    <m/>
    <n v="14.62"/>
    <s v="N"/>
    <m/>
    <s v="N"/>
    <m/>
    <m/>
    <m/>
    <x v="0"/>
  </r>
  <r>
    <x v="1"/>
    <x v="0"/>
    <s v="30Apr24-RST-Night"/>
    <d v="2024-04-30T00:00:00"/>
    <n v="121"/>
    <s v="coho"/>
    <s v="smolt"/>
    <n v="120"/>
    <m/>
    <n v="19.690000000000001"/>
    <s v="N"/>
    <m/>
    <s v="N"/>
    <m/>
    <m/>
    <m/>
    <x v="0"/>
  </r>
  <r>
    <x v="1"/>
    <x v="0"/>
    <s v="30Apr24-RST-Night"/>
    <d v="2024-04-30T00:00:00"/>
    <n v="121"/>
    <s v="Other"/>
    <s v="smolt"/>
    <n v="89"/>
    <m/>
    <n v="7.75"/>
    <s v="N"/>
    <m/>
    <s v="N"/>
    <m/>
    <m/>
    <m/>
    <x v="0"/>
  </r>
  <r>
    <x v="1"/>
    <x v="0"/>
    <s v="30Apr24-RST-Night"/>
    <d v="2024-04-30T00:00:00"/>
    <n v="121"/>
    <s v="coho"/>
    <s v="smolt"/>
    <n v="88"/>
    <m/>
    <n v="8.07"/>
    <s v="N"/>
    <m/>
    <s v="N"/>
    <m/>
    <m/>
    <m/>
    <x v="0"/>
  </r>
  <r>
    <x v="1"/>
    <x v="0"/>
    <s v="01May24-RST-Night"/>
    <d v="2024-05-01T00:00:00"/>
    <n v="122"/>
    <s v="coho"/>
    <s v="fry"/>
    <n v="35"/>
    <m/>
    <n v="0.31"/>
    <s v="N"/>
    <m/>
    <s v="N"/>
    <m/>
    <m/>
    <m/>
    <x v="0"/>
  </r>
  <r>
    <x v="1"/>
    <x v="0"/>
    <s v="01May24-RST-Night"/>
    <d v="2024-05-01T00:00:00"/>
    <n v="122"/>
    <s v="coho"/>
    <s v="fry"/>
    <n v="37"/>
    <m/>
    <n v="0.38"/>
    <s v="N"/>
    <m/>
    <s v="N"/>
    <m/>
    <m/>
    <m/>
    <x v="0"/>
  </r>
  <r>
    <x v="1"/>
    <x v="0"/>
    <s v="01May24-RST-Night"/>
    <d v="2024-05-01T00:00:00"/>
    <n v="122"/>
    <s v="coho"/>
    <s v="fry"/>
    <n v="36"/>
    <m/>
    <n v="0.4"/>
    <s v="N"/>
    <m/>
    <s v="N"/>
    <m/>
    <m/>
    <m/>
    <x v="0"/>
  </r>
  <r>
    <x v="1"/>
    <x v="0"/>
    <s v="01May24-RST-Night"/>
    <d v="2024-05-01T00:00:00"/>
    <n v="122"/>
    <s v="coho"/>
    <s v="fry"/>
    <n v="35"/>
    <m/>
    <n v="0.32"/>
    <s v="N"/>
    <m/>
    <s v="N"/>
    <m/>
    <m/>
    <m/>
    <x v="0"/>
  </r>
  <r>
    <x v="1"/>
    <x v="0"/>
    <s v="01May24-RST-Night"/>
    <d v="2024-05-01T00:00:00"/>
    <n v="122"/>
    <s v="coho"/>
    <s v="fry"/>
    <n v="34"/>
    <m/>
    <n v="0.34"/>
    <s v="N"/>
    <m/>
    <s v="N"/>
    <m/>
    <m/>
    <m/>
    <x v="0"/>
  </r>
  <r>
    <x v="1"/>
    <x v="0"/>
    <s v="01May24-RST-Night"/>
    <d v="2024-05-01T00:00:00"/>
    <n v="122"/>
    <s v="coho"/>
    <s v="fry"/>
    <n v="32"/>
    <m/>
    <n v="0.28000000000000003"/>
    <s v="N"/>
    <m/>
    <s v="N"/>
    <m/>
    <m/>
    <m/>
    <x v="0"/>
  </r>
  <r>
    <x v="1"/>
    <x v="0"/>
    <s v="01May24-RST-Night"/>
    <d v="2024-05-01T00:00:00"/>
    <n v="122"/>
    <s v="coho"/>
    <s v="fry"/>
    <n v="35"/>
    <m/>
    <n v="0.4"/>
    <s v="N"/>
    <m/>
    <s v="N"/>
    <m/>
    <m/>
    <m/>
    <x v="0"/>
  </r>
  <r>
    <x v="1"/>
    <x v="0"/>
    <s v="01May24-RST-Night"/>
    <d v="2024-05-01T00:00:00"/>
    <n v="122"/>
    <s v="coho"/>
    <s v="fry"/>
    <n v="33"/>
    <m/>
    <n v="0.25"/>
    <s v="N"/>
    <m/>
    <s v="N"/>
    <m/>
    <m/>
    <m/>
    <x v="0"/>
  </r>
  <r>
    <x v="1"/>
    <x v="0"/>
    <s v="01May24-RST-Night"/>
    <d v="2024-05-01T00:00:00"/>
    <n v="122"/>
    <s v="coho"/>
    <s v="fry"/>
    <n v="36"/>
    <m/>
    <n v="0.36"/>
    <s v="N"/>
    <m/>
    <s v="N"/>
    <m/>
    <m/>
    <m/>
    <x v="0"/>
  </r>
  <r>
    <x v="1"/>
    <x v="0"/>
    <s v="01May24-RST-Night"/>
    <d v="2024-05-01T00:00:00"/>
    <n v="122"/>
    <s v="coho"/>
    <s v="fry"/>
    <n v="35"/>
    <m/>
    <n v="0.35"/>
    <s v="N"/>
    <m/>
    <s v="N"/>
    <m/>
    <m/>
    <m/>
    <x v="0"/>
  </r>
  <r>
    <x v="1"/>
    <x v="0"/>
    <s v="01May24-RST-Night"/>
    <d v="2024-05-01T00:00:00"/>
    <n v="122"/>
    <s v="coho"/>
    <s v="fry"/>
    <n v="37"/>
    <m/>
    <n v="0.47"/>
    <s v="N"/>
    <m/>
    <s v="N"/>
    <m/>
    <m/>
    <m/>
    <x v="0"/>
  </r>
  <r>
    <x v="1"/>
    <x v="0"/>
    <s v="01May24-RST-Night"/>
    <d v="2024-05-01T00:00:00"/>
    <n v="122"/>
    <s v="coho"/>
    <s v="fry"/>
    <n v="34"/>
    <m/>
    <n v="0.34"/>
    <s v="N"/>
    <m/>
    <s v="N"/>
    <m/>
    <m/>
    <m/>
    <x v="0"/>
  </r>
  <r>
    <x v="1"/>
    <x v="0"/>
    <s v="01May24-RST-Night"/>
    <d v="2024-05-01T00:00:00"/>
    <n v="122"/>
    <s v="coho"/>
    <s v="fry"/>
    <n v="34"/>
    <m/>
    <n v="0.34"/>
    <s v="N"/>
    <m/>
    <s v="N"/>
    <m/>
    <m/>
    <m/>
    <x v="0"/>
  </r>
  <r>
    <x v="1"/>
    <x v="0"/>
    <s v="01May24-RST-Night"/>
    <d v="2024-05-01T00:00:00"/>
    <n v="122"/>
    <s v="coho"/>
    <s v="fry"/>
    <n v="37"/>
    <m/>
    <n v="0.43"/>
    <s v="N"/>
    <m/>
    <s v="N"/>
    <m/>
    <m/>
    <m/>
    <x v="0"/>
  </r>
  <r>
    <x v="1"/>
    <x v="0"/>
    <s v="01May24-RST-Night"/>
    <d v="2024-05-01T00:00:00"/>
    <n v="122"/>
    <s v="coho"/>
    <s v="fry"/>
    <n v="33"/>
    <m/>
    <n v="0.28000000000000003"/>
    <s v="N"/>
    <m/>
    <s v="N"/>
    <m/>
    <m/>
    <m/>
    <x v="0"/>
  </r>
  <r>
    <x v="1"/>
    <x v="0"/>
    <s v="01May24-RST-Night"/>
    <d v="2024-05-01T00:00:00"/>
    <n v="122"/>
    <s v="coho"/>
    <s v="fry"/>
    <n v="36"/>
    <m/>
    <n v="0.44"/>
    <s v="N"/>
    <m/>
    <s v="N"/>
    <m/>
    <m/>
    <m/>
    <x v="0"/>
  </r>
  <r>
    <x v="1"/>
    <x v="0"/>
    <s v="01May24-RST-Night"/>
    <d v="2024-05-01T00:00:00"/>
    <n v="122"/>
    <s v="coho"/>
    <s v="fry"/>
    <n v="34"/>
    <m/>
    <n v="0.39"/>
    <s v="N"/>
    <m/>
    <s v="N"/>
    <m/>
    <m/>
    <m/>
    <x v="0"/>
  </r>
  <r>
    <x v="1"/>
    <x v="0"/>
    <s v="01May24-RST-Night"/>
    <d v="2024-05-01T00:00:00"/>
    <n v="122"/>
    <s v="coho"/>
    <s v="fry"/>
    <n v="35"/>
    <m/>
    <n v="0.33"/>
    <s v="N"/>
    <m/>
    <s v="N"/>
    <m/>
    <m/>
    <m/>
    <x v="0"/>
  </r>
  <r>
    <x v="1"/>
    <x v="0"/>
    <s v="01May24-RST-Night"/>
    <d v="2024-05-01T00:00:00"/>
    <n v="122"/>
    <s v="coho"/>
    <s v="fry"/>
    <n v="36"/>
    <m/>
    <n v="0.35"/>
    <s v="N"/>
    <m/>
    <s v="N"/>
    <m/>
    <m/>
    <m/>
    <x v="0"/>
  </r>
  <r>
    <x v="1"/>
    <x v="0"/>
    <s v="01May24-RST-Night"/>
    <d v="2024-05-01T00:00:00"/>
    <n v="122"/>
    <s v="coho"/>
    <s v="fry"/>
    <n v="34"/>
    <m/>
    <n v="0.35"/>
    <s v="N"/>
    <m/>
    <s v="N"/>
    <m/>
    <m/>
    <m/>
    <x v="0"/>
  </r>
  <r>
    <x v="1"/>
    <x v="0"/>
    <s v="01May24-RST-Night"/>
    <d v="2024-05-01T00:00:00"/>
    <n v="122"/>
    <s v="coho"/>
    <s v="fry"/>
    <n v="35"/>
    <m/>
    <n v="0.32"/>
    <s v="N"/>
    <m/>
    <s v="N"/>
    <m/>
    <m/>
    <m/>
    <x v="0"/>
  </r>
  <r>
    <x v="1"/>
    <x v="0"/>
    <s v="01May24-RST-Night"/>
    <d v="2024-05-01T00:00:00"/>
    <n v="122"/>
    <s v="coho"/>
    <s v="fry"/>
    <n v="34"/>
    <m/>
    <n v="0.33"/>
    <s v="N"/>
    <m/>
    <s v="N"/>
    <m/>
    <m/>
    <m/>
    <x v="0"/>
  </r>
  <r>
    <x v="1"/>
    <x v="0"/>
    <s v="01May24-RST-Night"/>
    <d v="2024-05-01T00:00:00"/>
    <n v="122"/>
    <s v="coho"/>
    <s v="fry"/>
    <n v="32"/>
    <m/>
    <n v="0.33"/>
    <s v="N"/>
    <m/>
    <s v="N"/>
    <m/>
    <m/>
    <m/>
    <x v="0"/>
  </r>
  <r>
    <x v="1"/>
    <x v="0"/>
    <s v="01May24-RST-Night"/>
    <d v="2024-05-01T00:00:00"/>
    <n v="122"/>
    <s v="coho"/>
    <s v="fry"/>
    <n v="36"/>
    <m/>
    <n v="0.39"/>
    <s v="N"/>
    <m/>
    <s v="N"/>
    <m/>
    <m/>
    <m/>
    <x v="0"/>
  </r>
  <r>
    <x v="1"/>
    <x v="0"/>
    <s v="01May24-RST-Night"/>
    <d v="2024-05-01T00:00:00"/>
    <n v="122"/>
    <s v="coho"/>
    <s v="fry"/>
    <n v="37"/>
    <m/>
    <n v="0.38"/>
    <s v="N"/>
    <m/>
    <s v="N"/>
    <m/>
    <m/>
    <m/>
    <x v="0"/>
  </r>
  <r>
    <x v="1"/>
    <x v="0"/>
    <s v="01May24-RST-Night"/>
    <d v="2024-05-01T00:00:00"/>
    <n v="122"/>
    <s v="coho"/>
    <s v="fry"/>
    <n v="34"/>
    <m/>
    <n v="0.32"/>
    <s v="N"/>
    <m/>
    <s v="N"/>
    <m/>
    <m/>
    <m/>
    <x v="0"/>
  </r>
  <r>
    <x v="1"/>
    <x v="0"/>
    <s v="01May24-RST-Night"/>
    <d v="2024-05-01T00:00:00"/>
    <n v="122"/>
    <s v="coho"/>
    <s v="fry"/>
    <n v="35"/>
    <m/>
    <n v="0.35"/>
    <s v="N"/>
    <m/>
    <s v="N"/>
    <m/>
    <m/>
    <m/>
    <x v="0"/>
  </r>
  <r>
    <x v="1"/>
    <x v="0"/>
    <s v="01May24-RST-Night"/>
    <d v="2024-05-01T00:00:00"/>
    <n v="122"/>
    <s v="coho"/>
    <s v="fry"/>
    <n v="40"/>
    <m/>
    <n v="0.59"/>
    <s v="N"/>
    <m/>
    <s v="N"/>
    <m/>
    <m/>
    <m/>
    <x v="0"/>
  </r>
  <r>
    <x v="1"/>
    <x v="0"/>
    <s v="01May24-RST-Night"/>
    <d v="2024-05-01T00:00:00"/>
    <n v="122"/>
    <s v="coho"/>
    <s v="fry"/>
    <n v="37"/>
    <m/>
    <n v="0.41"/>
    <s v="N"/>
    <m/>
    <s v="N"/>
    <m/>
    <m/>
    <m/>
    <x v="0"/>
  </r>
  <r>
    <x v="1"/>
    <x v="0"/>
    <s v="01May24-RST-Night"/>
    <d v="2024-05-01T00:00:00"/>
    <n v="122"/>
    <s v="coho"/>
    <s v="fry"/>
    <n v="32"/>
    <m/>
    <n v="0.3"/>
    <s v="N"/>
    <m/>
    <s v="N"/>
    <m/>
    <m/>
    <m/>
    <x v="0"/>
  </r>
  <r>
    <x v="1"/>
    <x v="0"/>
    <s v="01May24-RST-Night"/>
    <d v="2024-05-01T00:00:00"/>
    <n v="122"/>
    <s v="chinook"/>
    <s v="fry"/>
    <n v="58"/>
    <m/>
    <n v="2.23"/>
    <s v="Y"/>
    <m/>
    <s v="Y"/>
    <m/>
    <m/>
    <m/>
    <x v="0"/>
  </r>
  <r>
    <x v="1"/>
    <x v="0"/>
    <s v="01May24-RST-Night"/>
    <d v="2024-05-01T00:00:00"/>
    <n v="122"/>
    <s v="chinook"/>
    <s v="fry"/>
    <n v="67"/>
    <m/>
    <n v="3.32"/>
    <s v="Y"/>
    <m/>
    <s v="Y"/>
    <m/>
    <m/>
    <m/>
    <x v="0"/>
  </r>
  <r>
    <x v="1"/>
    <x v="0"/>
    <s v="01May24-RST-Night"/>
    <d v="2024-05-01T00:00:00"/>
    <n v="122"/>
    <s v="chinook"/>
    <s v="fry"/>
    <n v="65"/>
    <m/>
    <n v="3.03"/>
    <s v="Y"/>
    <m/>
    <s v="Y"/>
    <m/>
    <m/>
    <m/>
    <x v="0"/>
  </r>
  <r>
    <x v="1"/>
    <x v="0"/>
    <s v="01May24-RST-Night"/>
    <d v="2024-05-01T00:00:00"/>
    <n v="122"/>
    <s v="chinook"/>
    <s v="fry"/>
    <n v="37"/>
    <m/>
    <n v="0.45"/>
    <s v="N"/>
    <m/>
    <s v="N"/>
    <m/>
    <m/>
    <m/>
    <x v="0"/>
  </r>
  <r>
    <x v="1"/>
    <x v="0"/>
    <s v="01May24-RST-Night"/>
    <d v="2024-05-01T00:00:00"/>
    <n v="122"/>
    <s v="chinook"/>
    <s v="fry"/>
    <n v="31"/>
    <m/>
    <n v="0.61"/>
    <s v="N"/>
    <m/>
    <s v="N"/>
    <m/>
    <m/>
    <m/>
    <x v="0"/>
  </r>
  <r>
    <x v="1"/>
    <x v="0"/>
    <s v="02May24-RST-Night"/>
    <d v="2024-05-02T00:00:00"/>
    <n v="123"/>
    <s v="coho"/>
    <s v="fry"/>
    <n v="33"/>
    <m/>
    <n v="0.32"/>
    <s v="N"/>
    <m/>
    <s v="N"/>
    <m/>
    <m/>
    <m/>
    <x v="0"/>
  </r>
  <r>
    <x v="1"/>
    <x v="0"/>
    <s v="02May24-RST-Night"/>
    <d v="2024-05-02T00:00:00"/>
    <n v="123"/>
    <s v="coho"/>
    <s v="fry"/>
    <n v="34"/>
    <m/>
    <n v="0.34"/>
    <s v="N"/>
    <m/>
    <s v="N"/>
    <m/>
    <m/>
    <m/>
    <x v="0"/>
  </r>
  <r>
    <x v="1"/>
    <x v="0"/>
    <s v="02May24-RST-Night"/>
    <d v="2024-05-02T00:00:00"/>
    <n v="123"/>
    <s v="coho"/>
    <s v="fry"/>
    <n v="35"/>
    <m/>
    <n v="0.35"/>
    <s v="N"/>
    <m/>
    <s v="N"/>
    <m/>
    <m/>
    <m/>
    <x v="0"/>
  </r>
  <r>
    <x v="1"/>
    <x v="0"/>
    <s v="02May24-RST-Night"/>
    <d v="2024-05-02T00:00:00"/>
    <n v="123"/>
    <s v="coho"/>
    <s v="fry"/>
    <n v="38"/>
    <m/>
    <n v="0.46"/>
    <s v="N"/>
    <m/>
    <s v="N"/>
    <m/>
    <m/>
    <m/>
    <x v="0"/>
  </r>
  <r>
    <x v="1"/>
    <x v="0"/>
    <s v="02May24-RST-Night"/>
    <d v="2024-05-02T00:00:00"/>
    <n v="123"/>
    <s v="coho"/>
    <s v="fry"/>
    <n v="37"/>
    <m/>
    <n v="0.43"/>
    <s v="N"/>
    <m/>
    <s v="N"/>
    <m/>
    <m/>
    <m/>
    <x v="0"/>
  </r>
  <r>
    <x v="1"/>
    <x v="0"/>
    <s v="02May24-RST-Night"/>
    <d v="2024-05-02T00:00:00"/>
    <n v="123"/>
    <s v="coho"/>
    <s v="fry"/>
    <n v="35"/>
    <m/>
    <n v="0.33"/>
    <s v="N"/>
    <m/>
    <s v="N"/>
    <m/>
    <m/>
    <m/>
    <x v="0"/>
  </r>
  <r>
    <x v="1"/>
    <x v="0"/>
    <s v="02May24-RST-Night"/>
    <d v="2024-05-02T00:00:00"/>
    <n v="123"/>
    <s v="coho"/>
    <s v="fry"/>
    <n v="35"/>
    <m/>
    <n v="0.35"/>
    <s v="N"/>
    <m/>
    <s v="N"/>
    <m/>
    <m/>
    <m/>
    <x v="0"/>
  </r>
  <r>
    <x v="1"/>
    <x v="0"/>
    <s v="02May24-RST-Night"/>
    <d v="2024-05-02T00:00:00"/>
    <n v="123"/>
    <s v="coho"/>
    <s v="fry"/>
    <n v="36"/>
    <m/>
    <n v="0.38"/>
    <s v="N"/>
    <m/>
    <s v="N"/>
    <m/>
    <m/>
    <m/>
    <x v="0"/>
  </r>
  <r>
    <x v="1"/>
    <x v="0"/>
    <s v="02May24-RST-Night"/>
    <d v="2024-05-02T00:00:00"/>
    <n v="123"/>
    <s v="coho"/>
    <s v="fry"/>
    <n v="34"/>
    <m/>
    <n v="0.37"/>
    <s v="N"/>
    <m/>
    <s v="N"/>
    <m/>
    <m/>
    <m/>
    <x v="0"/>
  </r>
  <r>
    <x v="1"/>
    <x v="0"/>
    <s v="02May24-RST-Night"/>
    <d v="2024-05-02T00:00:00"/>
    <n v="123"/>
    <s v="coho"/>
    <s v="fry"/>
    <n v="34"/>
    <m/>
    <n v="0.3"/>
    <s v="N"/>
    <m/>
    <s v="N"/>
    <m/>
    <m/>
    <m/>
    <x v="0"/>
  </r>
  <r>
    <x v="1"/>
    <x v="0"/>
    <s v="02May24-RST-Night"/>
    <d v="2024-05-02T00:00:00"/>
    <n v="123"/>
    <s v="coho"/>
    <s v="fry"/>
    <n v="36"/>
    <m/>
    <n v="0.4"/>
    <s v="N"/>
    <m/>
    <s v="N"/>
    <m/>
    <m/>
    <m/>
    <x v="0"/>
  </r>
  <r>
    <x v="1"/>
    <x v="0"/>
    <s v="02May24-RST-Night"/>
    <d v="2024-05-02T00:00:00"/>
    <n v="123"/>
    <s v="coho"/>
    <s v="fry"/>
    <n v="32"/>
    <m/>
    <n v="0.27"/>
    <s v="N"/>
    <m/>
    <s v="N"/>
    <m/>
    <m/>
    <m/>
    <x v="0"/>
  </r>
  <r>
    <x v="1"/>
    <x v="0"/>
    <s v="02May24-RST-Night"/>
    <d v="2024-05-02T00:00:00"/>
    <n v="123"/>
    <s v="coho"/>
    <s v="fry"/>
    <n v="33"/>
    <m/>
    <n v="0.28000000000000003"/>
    <s v="N"/>
    <m/>
    <s v="N"/>
    <m/>
    <m/>
    <m/>
    <x v="0"/>
  </r>
  <r>
    <x v="1"/>
    <x v="0"/>
    <s v="02May24-RST-Night"/>
    <d v="2024-05-02T00:00:00"/>
    <n v="123"/>
    <s v="coho"/>
    <s v="fry"/>
    <n v="34"/>
    <m/>
    <n v="0.35"/>
    <s v="N"/>
    <m/>
    <s v="N"/>
    <m/>
    <m/>
    <m/>
    <x v="0"/>
  </r>
  <r>
    <x v="1"/>
    <x v="0"/>
    <s v="02May24-RST-Night"/>
    <d v="2024-05-02T00:00:00"/>
    <n v="123"/>
    <s v="coho"/>
    <s v="fry"/>
    <n v="32"/>
    <m/>
    <n v="0.28999999999999998"/>
    <s v="N"/>
    <m/>
    <s v="N"/>
    <m/>
    <m/>
    <m/>
    <x v="0"/>
  </r>
  <r>
    <x v="1"/>
    <x v="0"/>
    <s v="02May24-RST-Night"/>
    <d v="2024-05-02T00:00:00"/>
    <n v="123"/>
    <s v="coho"/>
    <s v="fry"/>
    <n v="34"/>
    <m/>
    <n v="0.37"/>
    <s v="N"/>
    <m/>
    <s v="N"/>
    <m/>
    <m/>
    <m/>
    <x v="0"/>
  </r>
  <r>
    <x v="1"/>
    <x v="0"/>
    <s v="02May24-RST-Night"/>
    <d v="2024-05-02T00:00:00"/>
    <n v="123"/>
    <s v="coho"/>
    <s v="fry"/>
    <n v="35"/>
    <m/>
    <n v="0.43"/>
    <s v="N"/>
    <m/>
    <s v="N"/>
    <m/>
    <m/>
    <m/>
    <x v="0"/>
  </r>
  <r>
    <x v="1"/>
    <x v="0"/>
    <s v="02May24-RST-Night"/>
    <d v="2024-05-02T00:00:00"/>
    <n v="123"/>
    <s v="coho"/>
    <s v="fry"/>
    <n v="35"/>
    <m/>
    <n v="0.35"/>
    <s v="N"/>
    <m/>
    <s v="N"/>
    <m/>
    <m/>
    <m/>
    <x v="0"/>
  </r>
  <r>
    <x v="1"/>
    <x v="0"/>
    <s v="02May24-RST-Night"/>
    <d v="2024-05-02T00:00:00"/>
    <n v="123"/>
    <s v="coho"/>
    <s v="fry"/>
    <n v="34"/>
    <m/>
    <n v="0.34"/>
    <s v="N"/>
    <m/>
    <s v="N"/>
    <m/>
    <m/>
    <m/>
    <x v="0"/>
  </r>
  <r>
    <x v="1"/>
    <x v="0"/>
    <s v="02May24-RST-Night"/>
    <d v="2024-05-02T00:00:00"/>
    <n v="123"/>
    <s v="coho"/>
    <s v="fry"/>
    <n v="33"/>
    <m/>
    <n v="0.3"/>
    <s v="N"/>
    <m/>
    <s v="N"/>
    <m/>
    <m/>
    <m/>
    <x v="0"/>
  </r>
  <r>
    <x v="1"/>
    <x v="0"/>
    <s v="02May24-RST-Night"/>
    <d v="2024-05-02T00:00:00"/>
    <n v="123"/>
    <s v="coho"/>
    <s v="fry"/>
    <n v="35"/>
    <m/>
    <n v="0.35"/>
    <s v="N"/>
    <m/>
    <s v="N"/>
    <m/>
    <m/>
    <m/>
    <x v="0"/>
  </r>
  <r>
    <x v="1"/>
    <x v="0"/>
    <s v="02May24-RST-Night"/>
    <d v="2024-05-02T00:00:00"/>
    <n v="123"/>
    <s v="coho"/>
    <s v="fry"/>
    <n v="33"/>
    <m/>
    <n v="0.36"/>
    <s v="N"/>
    <m/>
    <s v="N"/>
    <m/>
    <m/>
    <m/>
    <x v="0"/>
  </r>
  <r>
    <x v="1"/>
    <x v="0"/>
    <s v="02May24-RST-Night"/>
    <d v="2024-05-02T00:00:00"/>
    <n v="123"/>
    <s v="coho"/>
    <s v="fry"/>
    <n v="34"/>
    <m/>
    <n v="0.36"/>
    <s v="N"/>
    <m/>
    <s v="N"/>
    <m/>
    <m/>
    <m/>
    <x v="0"/>
  </r>
  <r>
    <x v="1"/>
    <x v="0"/>
    <s v="02May24-RST-Night"/>
    <d v="2024-05-02T00:00:00"/>
    <n v="123"/>
    <s v="coho"/>
    <s v="fry"/>
    <n v="33"/>
    <m/>
    <n v="0.32"/>
    <s v="N"/>
    <m/>
    <s v="N"/>
    <m/>
    <m/>
    <m/>
    <x v="0"/>
  </r>
  <r>
    <x v="1"/>
    <x v="0"/>
    <s v="02May24-RST-Night"/>
    <d v="2024-05-02T00:00:00"/>
    <n v="123"/>
    <s v="coho"/>
    <s v="fry"/>
    <n v="36"/>
    <m/>
    <n v="0.42"/>
    <s v="N"/>
    <m/>
    <s v="N"/>
    <m/>
    <m/>
    <m/>
    <x v="0"/>
  </r>
  <r>
    <x v="1"/>
    <x v="0"/>
    <s v="02May24-RST-Night"/>
    <d v="2024-05-02T00:00:00"/>
    <n v="123"/>
    <s v="coho"/>
    <s v="fry"/>
    <n v="36"/>
    <m/>
    <n v="0.37"/>
    <s v="N"/>
    <m/>
    <s v="N"/>
    <m/>
    <m/>
    <m/>
    <x v="0"/>
  </r>
  <r>
    <x v="1"/>
    <x v="0"/>
    <s v="02May24-RST-Night"/>
    <d v="2024-05-02T00:00:00"/>
    <n v="123"/>
    <s v="coho"/>
    <s v="fry"/>
    <n v="35"/>
    <m/>
    <n v="0.36"/>
    <s v="N"/>
    <m/>
    <s v="N"/>
    <m/>
    <m/>
    <m/>
    <x v="0"/>
  </r>
  <r>
    <x v="1"/>
    <x v="0"/>
    <s v="02May24-RST-Night"/>
    <d v="2024-05-02T00:00:00"/>
    <n v="123"/>
    <s v="coho"/>
    <s v="fry"/>
    <n v="35"/>
    <m/>
    <n v="0.36"/>
    <s v="N"/>
    <m/>
    <s v="N"/>
    <m/>
    <m/>
    <m/>
    <x v="0"/>
  </r>
  <r>
    <x v="1"/>
    <x v="0"/>
    <s v="02May24-RST-Night"/>
    <d v="2024-05-02T00:00:00"/>
    <n v="123"/>
    <s v="coho"/>
    <s v="fry"/>
    <n v="32"/>
    <m/>
    <n v="0.28000000000000003"/>
    <s v="N"/>
    <m/>
    <s v="N"/>
    <m/>
    <m/>
    <m/>
    <x v="0"/>
  </r>
  <r>
    <x v="1"/>
    <x v="0"/>
    <s v="02May24-RST-Night"/>
    <d v="2024-05-02T00:00:00"/>
    <n v="123"/>
    <s v="coho"/>
    <s v="fry"/>
    <n v="33"/>
    <m/>
    <n v="0.33"/>
    <s v="N"/>
    <m/>
    <s v="N"/>
    <m/>
    <m/>
    <m/>
    <x v="0"/>
  </r>
  <r>
    <x v="1"/>
    <x v="0"/>
    <s v="02May24-RST-Night"/>
    <d v="2024-05-02T00:00:00"/>
    <n v="123"/>
    <s v="coho"/>
    <s v="smolt"/>
    <n v="92"/>
    <m/>
    <n v="7.56"/>
    <s v="N"/>
    <m/>
    <s v="N"/>
    <m/>
    <m/>
    <m/>
    <x v="0"/>
  </r>
  <r>
    <x v="1"/>
    <x v="0"/>
    <s v="02May24-RST-Night"/>
    <d v="2024-05-02T00:00:00"/>
    <n v="123"/>
    <s v="coho"/>
    <s v="smolt"/>
    <n v="93"/>
    <m/>
    <n v="10.25"/>
    <s v="N"/>
    <m/>
    <s v="N"/>
    <m/>
    <m/>
    <m/>
    <x v="0"/>
  </r>
  <r>
    <x v="1"/>
    <x v="0"/>
    <s v="02May24-RST-Night"/>
    <d v="2024-05-02T00:00:00"/>
    <n v="123"/>
    <s v="coho"/>
    <s v="smolt"/>
    <n v="108"/>
    <m/>
    <n v="11.77"/>
    <s v="N"/>
    <m/>
    <s v="N"/>
    <m/>
    <m/>
    <m/>
    <x v="0"/>
  </r>
  <r>
    <x v="1"/>
    <x v="0"/>
    <s v="02May24-RST-Night"/>
    <d v="2024-05-02T00:00:00"/>
    <n v="123"/>
    <s v="coho"/>
    <s v="smolt"/>
    <n v="104"/>
    <m/>
    <n v="11.82"/>
    <s v="N"/>
    <m/>
    <s v="N"/>
    <m/>
    <m/>
    <m/>
    <x v="0"/>
  </r>
  <r>
    <x v="1"/>
    <x v="0"/>
    <s v="02May24-RST-Night"/>
    <d v="2024-05-02T00:00:00"/>
    <n v="123"/>
    <s v="coho"/>
    <s v="fry"/>
    <n v="95"/>
    <m/>
    <n v="9.34"/>
    <s v="N"/>
    <m/>
    <s v="N"/>
    <m/>
    <m/>
    <m/>
    <x v="0"/>
  </r>
  <r>
    <x v="1"/>
    <x v="0"/>
    <s v="02May24-RST-Night"/>
    <d v="2024-05-02T00:00:00"/>
    <n v="123"/>
    <s v="coho"/>
    <s v="smolt"/>
    <n v="93"/>
    <m/>
    <n v="8.82"/>
    <s v="N"/>
    <m/>
    <s v="N"/>
    <m/>
    <m/>
    <m/>
    <x v="0"/>
  </r>
  <r>
    <x v="1"/>
    <x v="0"/>
    <s v="02May24-RST-Night"/>
    <d v="2024-05-02T00:00:00"/>
    <n v="123"/>
    <s v="coho"/>
    <s v="fry"/>
    <n v="80"/>
    <m/>
    <n v="6.09"/>
    <s v="N"/>
    <m/>
    <s v="N"/>
    <m/>
    <m/>
    <m/>
    <x v="0"/>
  </r>
  <r>
    <x v="1"/>
    <x v="0"/>
    <s v="02May24-RST-Night"/>
    <d v="2024-05-02T00:00:00"/>
    <n v="123"/>
    <s v="coho"/>
    <s v="smolt"/>
    <n v="102"/>
    <m/>
    <n v="10.39"/>
    <s v="N"/>
    <m/>
    <s v="N"/>
    <m/>
    <m/>
    <m/>
    <x v="0"/>
  </r>
  <r>
    <x v="1"/>
    <x v="0"/>
    <s v="02May24-RST-Night"/>
    <d v="2024-05-02T00:00:00"/>
    <n v="123"/>
    <s v="coho"/>
    <s v="smolt"/>
    <n v="102"/>
    <m/>
    <n v="10.85"/>
    <s v="N"/>
    <m/>
    <s v="N"/>
    <m/>
    <m/>
    <m/>
    <x v="0"/>
  </r>
  <r>
    <x v="1"/>
    <x v="0"/>
    <s v="02May24-RST-Night"/>
    <d v="2024-05-02T00:00:00"/>
    <n v="123"/>
    <s v="coho"/>
    <s v="smolt"/>
    <n v="118"/>
    <m/>
    <n v="16.16"/>
    <s v="N"/>
    <m/>
    <s v="N"/>
    <m/>
    <m/>
    <m/>
    <x v="0"/>
  </r>
  <r>
    <x v="1"/>
    <x v="0"/>
    <s v="02May24-RST-Night"/>
    <d v="2024-05-02T00:00:00"/>
    <n v="123"/>
    <s v="coho"/>
    <s v="smolt"/>
    <n v="108"/>
    <m/>
    <n v="11.03"/>
    <s v="N"/>
    <m/>
    <s v="N"/>
    <m/>
    <m/>
    <m/>
    <x v="0"/>
  </r>
  <r>
    <x v="1"/>
    <x v="0"/>
    <s v="02May24-RST-Night"/>
    <d v="2024-05-02T00:00:00"/>
    <n v="123"/>
    <s v="coho"/>
    <s v="smolt"/>
    <n v="110"/>
    <m/>
    <n v="15.37"/>
    <s v="N"/>
    <m/>
    <s v="N"/>
    <m/>
    <m/>
    <m/>
    <x v="0"/>
  </r>
  <r>
    <x v="1"/>
    <x v="0"/>
    <s v="02May24-RST-Night"/>
    <d v="2024-05-02T00:00:00"/>
    <n v="123"/>
    <s v="coho"/>
    <s v="smolt"/>
    <n v="106"/>
    <m/>
    <n v="13.1"/>
    <s v="N"/>
    <m/>
    <s v="N"/>
    <m/>
    <m/>
    <m/>
    <x v="0"/>
  </r>
  <r>
    <x v="1"/>
    <x v="0"/>
    <s v="02May24-RST-Night"/>
    <d v="2024-05-02T00:00:00"/>
    <n v="123"/>
    <s v="chinook"/>
    <s v="smolt"/>
    <n v="66"/>
    <m/>
    <n v="2.95"/>
    <s v="Y"/>
    <m/>
    <s v="Y"/>
    <m/>
    <m/>
    <m/>
    <x v="0"/>
  </r>
  <r>
    <x v="1"/>
    <x v="0"/>
    <s v="03May24-RST-Night"/>
    <d v="2024-05-03T00:00:00"/>
    <n v="124"/>
    <s v="coho"/>
    <s v="fry"/>
    <n v="35"/>
    <m/>
    <n v="0.33"/>
    <s v="N"/>
    <m/>
    <s v="N"/>
    <m/>
    <m/>
    <m/>
    <x v="0"/>
  </r>
  <r>
    <x v="1"/>
    <x v="0"/>
    <s v="03May24-RST-Night"/>
    <d v="2024-05-03T00:00:00"/>
    <n v="124"/>
    <s v="coho"/>
    <s v="fry"/>
    <n v="34"/>
    <m/>
    <n v="0.35"/>
    <s v="N"/>
    <m/>
    <s v="N"/>
    <m/>
    <m/>
    <m/>
    <x v="0"/>
  </r>
  <r>
    <x v="1"/>
    <x v="0"/>
    <s v="03May24-RST-Night"/>
    <d v="2024-05-03T00:00:00"/>
    <n v="124"/>
    <s v="coho"/>
    <s v="fry"/>
    <n v="33"/>
    <m/>
    <n v="0.28999999999999998"/>
    <s v="N"/>
    <m/>
    <s v="N"/>
    <m/>
    <m/>
    <m/>
    <x v="0"/>
  </r>
  <r>
    <x v="1"/>
    <x v="0"/>
    <s v="03May24-RST-Night"/>
    <d v="2024-05-03T00:00:00"/>
    <n v="124"/>
    <s v="coho"/>
    <s v="fry"/>
    <n v="32"/>
    <m/>
    <n v="0.25"/>
    <s v="N"/>
    <m/>
    <s v="N"/>
    <m/>
    <m/>
    <m/>
    <x v="0"/>
  </r>
  <r>
    <x v="1"/>
    <x v="0"/>
    <s v="03May24-RST-Night"/>
    <d v="2024-05-03T00:00:00"/>
    <n v="124"/>
    <s v="coho"/>
    <s v="fry"/>
    <n v="37"/>
    <m/>
    <n v="0.4"/>
    <s v="N"/>
    <m/>
    <s v="N"/>
    <m/>
    <m/>
    <m/>
    <x v="0"/>
  </r>
  <r>
    <x v="1"/>
    <x v="0"/>
    <s v="03May24-RST-Night"/>
    <d v="2024-05-03T00:00:00"/>
    <n v="124"/>
    <s v="coho"/>
    <s v="fry"/>
    <n v="34"/>
    <m/>
    <n v="0.27"/>
    <s v="N"/>
    <m/>
    <s v="N"/>
    <m/>
    <m/>
    <m/>
    <x v="0"/>
  </r>
  <r>
    <x v="1"/>
    <x v="0"/>
    <s v="03May24-RST-Night"/>
    <d v="2024-05-03T00:00:00"/>
    <n v="124"/>
    <s v="coho"/>
    <s v="fry"/>
    <n v="35"/>
    <m/>
    <n v="0.4"/>
    <s v="N"/>
    <m/>
    <s v="N"/>
    <m/>
    <m/>
    <m/>
    <x v="0"/>
  </r>
  <r>
    <x v="1"/>
    <x v="0"/>
    <s v="03May24-RST-Night"/>
    <d v="2024-05-03T00:00:00"/>
    <n v="124"/>
    <s v="coho"/>
    <s v="fry"/>
    <n v="35"/>
    <m/>
    <n v="0.42"/>
    <s v="N"/>
    <m/>
    <s v="N"/>
    <m/>
    <m/>
    <m/>
    <x v="0"/>
  </r>
  <r>
    <x v="1"/>
    <x v="0"/>
    <s v="03May24-RST-Night"/>
    <d v="2024-05-03T00:00:00"/>
    <n v="124"/>
    <s v="coho"/>
    <s v="fry"/>
    <n v="36"/>
    <m/>
    <n v="0.33"/>
    <s v="N"/>
    <m/>
    <s v="N"/>
    <m/>
    <m/>
    <m/>
    <x v="0"/>
  </r>
  <r>
    <x v="1"/>
    <x v="0"/>
    <s v="03May24-RST-Night"/>
    <d v="2024-05-03T00:00:00"/>
    <n v="124"/>
    <s v="coho"/>
    <s v="fry"/>
    <n v="35"/>
    <m/>
    <n v="0.37"/>
    <s v="N"/>
    <m/>
    <s v="N"/>
    <m/>
    <m/>
    <m/>
    <x v="0"/>
  </r>
  <r>
    <x v="1"/>
    <x v="0"/>
    <s v="03May24-RST-Night"/>
    <d v="2024-05-03T00:00:00"/>
    <n v="124"/>
    <s v="coho"/>
    <s v="fry"/>
    <n v="37"/>
    <m/>
    <n v="0.37"/>
    <s v="N"/>
    <m/>
    <s v="N"/>
    <m/>
    <m/>
    <m/>
    <x v="0"/>
  </r>
  <r>
    <x v="1"/>
    <x v="0"/>
    <s v="03May24-RST-Night"/>
    <d v="2024-05-03T00:00:00"/>
    <n v="124"/>
    <s v="coho"/>
    <s v="fry"/>
    <n v="36"/>
    <m/>
    <n v="0.35"/>
    <s v="N"/>
    <m/>
    <s v="N"/>
    <m/>
    <m/>
    <m/>
    <x v="0"/>
  </r>
  <r>
    <x v="1"/>
    <x v="0"/>
    <s v="03May24-RST-Night"/>
    <d v="2024-05-03T00:00:00"/>
    <n v="124"/>
    <s v="coho"/>
    <s v="fry"/>
    <n v="35"/>
    <m/>
    <n v="0.33"/>
    <s v="N"/>
    <m/>
    <s v="N"/>
    <m/>
    <m/>
    <m/>
    <x v="0"/>
  </r>
  <r>
    <x v="1"/>
    <x v="0"/>
    <s v="03May24-RST-Night"/>
    <d v="2024-05-03T00:00:00"/>
    <n v="124"/>
    <s v="coho"/>
    <s v="fry"/>
    <n v="35"/>
    <m/>
    <n v="0.38"/>
    <s v="N"/>
    <m/>
    <s v="N"/>
    <m/>
    <m/>
    <m/>
    <x v="0"/>
  </r>
  <r>
    <x v="1"/>
    <x v="0"/>
    <s v="03May24-RST-Night"/>
    <d v="2024-05-03T00:00:00"/>
    <n v="124"/>
    <s v="coho"/>
    <s v="fry"/>
    <n v="34"/>
    <m/>
    <n v="0.27"/>
    <s v="N"/>
    <m/>
    <s v="N"/>
    <m/>
    <m/>
    <m/>
    <x v="0"/>
  </r>
  <r>
    <x v="1"/>
    <x v="0"/>
    <s v="03May24-RST-Night"/>
    <d v="2024-05-03T00:00:00"/>
    <n v="124"/>
    <s v="coho"/>
    <s v="fry"/>
    <n v="32"/>
    <m/>
    <n v="0.28000000000000003"/>
    <s v="N"/>
    <m/>
    <s v="N"/>
    <m/>
    <m/>
    <m/>
    <x v="0"/>
  </r>
  <r>
    <x v="1"/>
    <x v="0"/>
    <s v="03May24-RST-Night"/>
    <d v="2024-05-03T00:00:00"/>
    <n v="124"/>
    <s v="coho"/>
    <s v="fry"/>
    <n v="31"/>
    <m/>
    <n v="0.25"/>
    <s v="N"/>
    <m/>
    <s v="N"/>
    <m/>
    <m/>
    <m/>
    <x v="0"/>
  </r>
  <r>
    <x v="1"/>
    <x v="0"/>
    <s v="03May24-RST-Night"/>
    <d v="2024-05-03T00:00:00"/>
    <n v="124"/>
    <s v="coho"/>
    <s v="fry"/>
    <n v="34"/>
    <m/>
    <n v="0.38"/>
    <s v="N"/>
    <m/>
    <s v="N"/>
    <m/>
    <m/>
    <m/>
    <x v="0"/>
  </r>
  <r>
    <x v="1"/>
    <x v="0"/>
    <s v="03May24-RST-Night"/>
    <d v="2024-05-03T00:00:00"/>
    <n v="124"/>
    <s v="coho"/>
    <s v="fry"/>
    <n v="33"/>
    <m/>
    <n v="0.3"/>
    <s v="N"/>
    <m/>
    <s v="N"/>
    <m/>
    <m/>
    <m/>
    <x v="0"/>
  </r>
  <r>
    <x v="1"/>
    <x v="0"/>
    <s v="03May24-RST-Night"/>
    <d v="2024-05-03T00:00:00"/>
    <n v="124"/>
    <s v="coho"/>
    <s v="fry"/>
    <n v="37"/>
    <m/>
    <n v="0.39"/>
    <s v="N"/>
    <m/>
    <s v="N"/>
    <m/>
    <m/>
    <m/>
    <x v="0"/>
  </r>
  <r>
    <x v="1"/>
    <x v="0"/>
    <s v="03May24-RST-Night"/>
    <d v="2024-05-03T00:00:00"/>
    <n v="124"/>
    <s v="coho"/>
    <s v="fry"/>
    <n v="35"/>
    <m/>
    <n v="0.37"/>
    <s v="N"/>
    <m/>
    <s v="N"/>
    <m/>
    <m/>
    <m/>
    <x v="0"/>
  </r>
  <r>
    <x v="1"/>
    <x v="0"/>
    <s v="03May24-RST-Night"/>
    <d v="2024-05-03T00:00:00"/>
    <n v="124"/>
    <s v="coho"/>
    <s v="fry"/>
    <n v="36"/>
    <m/>
    <n v="0.37"/>
    <s v="N"/>
    <m/>
    <s v="N"/>
    <m/>
    <m/>
    <m/>
    <x v="0"/>
  </r>
  <r>
    <x v="1"/>
    <x v="0"/>
    <s v="03May24-RST-Night"/>
    <d v="2024-05-03T00:00:00"/>
    <n v="124"/>
    <s v="coho"/>
    <s v="fry"/>
    <n v="40"/>
    <m/>
    <n v="0.68"/>
    <s v="N"/>
    <m/>
    <s v="N"/>
    <m/>
    <m/>
    <m/>
    <x v="0"/>
  </r>
  <r>
    <x v="1"/>
    <x v="0"/>
    <s v="03May24-RST-Night"/>
    <d v="2024-05-03T00:00:00"/>
    <n v="124"/>
    <s v="coho"/>
    <s v="fry"/>
    <n v="35"/>
    <m/>
    <n v="0.35"/>
    <s v="N"/>
    <m/>
    <s v="N"/>
    <m/>
    <m/>
    <m/>
    <x v="0"/>
  </r>
  <r>
    <x v="1"/>
    <x v="0"/>
    <s v="03May24-RST-Night"/>
    <d v="2024-05-03T00:00:00"/>
    <n v="124"/>
    <s v="coho"/>
    <s v="fry"/>
    <n v="34"/>
    <m/>
    <n v="0.33"/>
    <s v="N"/>
    <m/>
    <s v="N"/>
    <m/>
    <m/>
    <m/>
    <x v="0"/>
  </r>
  <r>
    <x v="1"/>
    <x v="0"/>
    <s v="03May24-RST-Night"/>
    <d v="2024-05-03T00:00:00"/>
    <n v="124"/>
    <s v="coho"/>
    <s v="fry"/>
    <n v="35"/>
    <m/>
    <n v="0.31"/>
    <s v="N"/>
    <m/>
    <s v="N"/>
    <m/>
    <m/>
    <m/>
    <x v="0"/>
  </r>
  <r>
    <x v="1"/>
    <x v="0"/>
    <s v="03May24-RST-Night"/>
    <d v="2024-05-03T00:00:00"/>
    <n v="124"/>
    <s v="coho"/>
    <s v="fry"/>
    <n v="34"/>
    <m/>
    <n v="0.35"/>
    <s v="N"/>
    <m/>
    <s v="N"/>
    <m/>
    <m/>
    <m/>
    <x v="0"/>
  </r>
  <r>
    <x v="1"/>
    <x v="0"/>
    <s v="03May24-RST-Night"/>
    <d v="2024-05-03T00:00:00"/>
    <n v="124"/>
    <s v="coho"/>
    <s v="fry"/>
    <n v="34"/>
    <m/>
    <n v="0.27"/>
    <s v="N"/>
    <m/>
    <s v="N"/>
    <m/>
    <m/>
    <m/>
    <x v="0"/>
  </r>
  <r>
    <x v="1"/>
    <x v="0"/>
    <s v="03May24-RST-Night"/>
    <d v="2024-05-03T00:00:00"/>
    <n v="124"/>
    <s v="coho"/>
    <s v="fry"/>
    <n v="30"/>
    <m/>
    <n v="0.26"/>
    <s v="N"/>
    <m/>
    <s v="N"/>
    <m/>
    <m/>
    <m/>
    <x v="0"/>
  </r>
  <r>
    <x v="1"/>
    <x v="0"/>
    <s v="03May24-RST-Night"/>
    <d v="2024-05-03T00:00:00"/>
    <n v="124"/>
    <s v="coho"/>
    <s v="fry"/>
    <n v="32"/>
    <m/>
    <n v="0.28000000000000003"/>
    <s v="N"/>
    <m/>
    <s v="N"/>
    <m/>
    <m/>
    <m/>
    <x v="0"/>
  </r>
  <r>
    <x v="1"/>
    <x v="0"/>
    <s v="03May24-RST-Night"/>
    <d v="2024-05-03T00:00:00"/>
    <n v="124"/>
    <s v="coho"/>
    <s v="smolt"/>
    <n v="110"/>
    <m/>
    <n v="14.2"/>
    <s v="N"/>
    <m/>
    <s v="N"/>
    <m/>
    <m/>
    <s v="SJ24-F001"/>
    <x v="0"/>
  </r>
  <r>
    <x v="1"/>
    <x v="0"/>
    <s v="03May24-RST-Night"/>
    <d v="2024-05-03T00:00:00"/>
    <n v="124"/>
    <s v="coho"/>
    <s v="smolt"/>
    <n v="98"/>
    <m/>
    <n v="10.23"/>
    <s v="N"/>
    <m/>
    <s v="N"/>
    <m/>
    <m/>
    <m/>
    <x v="0"/>
  </r>
  <r>
    <x v="1"/>
    <x v="0"/>
    <s v="03May24-RST-Night"/>
    <d v="2024-05-03T00:00:00"/>
    <n v="124"/>
    <s v="coho"/>
    <s v="smolt"/>
    <n v="92"/>
    <m/>
    <n v="8.2899999999999991"/>
    <s v="N"/>
    <m/>
    <s v="N"/>
    <m/>
    <m/>
    <m/>
    <x v="0"/>
  </r>
  <r>
    <x v="1"/>
    <x v="0"/>
    <s v="07May24-RST-Night"/>
    <d v="2024-05-07T00:00:00"/>
    <n v="128"/>
    <s v="chinook"/>
    <s v="fry"/>
    <n v="47"/>
    <n v="9"/>
    <n v="0.89"/>
    <s v="N"/>
    <m/>
    <s v="N"/>
    <s v="SJF24-05-07-01"/>
    <m/>
    <s v="SJF24-05-07-01"/>
    <x v="1"/>
  </r>
  <r>
    <x v="1"/>
    <x v="0"/>
    <s v="07May24-RST-Night"/>
    <d v="2024-05-07T00:00:00"/>
    <n v="128"/>
    <s v="coho"/>
    <s v="fry"/>
    <n v="35"/>
    <m/>
    <n v="0.4"/>
    <s v="N"/>
    <m/>
    <s v="N"/>
    <m/>
    <m/>
    <m/>
    <x v="0"/>
  </r>
  <r>
    <x v="1"/>
    <x v="0"/>
    <s v="07May24-RST-Night"/>
    <d v="2024-05-07T00:00:00"/>
    <n v="128"/>
    <s v="coho"/>
    <s v="fry"/>
    <n v="39"/>
    <m/>
    <n v="0.44"/>
    <s v="N"/>
    <m/>
    <s v="N"/>
    <m/>
    <m/>
    <m/>
    <x v="0"/>
  </r>
  <r>
    <x v="1"/>
    <x v="0"/>
    <s v="07May24-RST-Night"/>
    <d v="2024-05-07T00:00:00"/>
    <n v="128"/>
    <s v="coho"/>
    <s v="fry"/>
    <n v="39"/>
    <m/>
    <n v="0.4"/>
    <s v="N"/>
    <m/>
    <s v="N"/>
    <m/>
    <m/>
    <m/>
    <x v="0"/>
  </r>
  <r>
    <x v="1"/>
    <x v="0"/>
    <s v="07May24-RST-Night"/>
    <d v="2024-05-07T00:00:00"/>
    <n v="128"/>
    <s v="coho"/>
    <s v="fry"/>
    <n v="39"/>
    <m/>
    <n v="0.4"/>
    <s v="N"/>
    <m/>
    <s v="N"/>
    <m/>
    <m/>
    <m/>
    <x v="0"/>
  </r>
  <r>
    <x v="1"/>
    <x v="0"/>
    <s v="07May24-RST-Night"/>
    <d v="2024-05-07T00:00:00"/>
    <n v="128"/>
    <s v="coho"/>
    <s v="fry"/>
    <n v="35"/>
    <m/>
    <n v="0.37"/>
    <s v="N"/>
    <m/>
    <s v="N"/>
    <m/>
    <m/>
    <m/>
    <x v="0"/>
  </r>
  <r>
    <x v="1"/>
    <x v="0"/>
    <s v="07May24-RST-Night"/>
    <d v="2024-05-07T00:00:00"/>
    <n v="128"/>
    <s v="coho"/>
    <s v="fry"/>
    <n v="34"/>
    <m/>
    <n v="0.35"/>
    <s v="N"/>
    <m/>
    <s v="N"/>
    <m/>
    <m/>
    <m/>
    <x v="0"/>
  </r>
  <r>
    <x v="1"/>
    <x v="0"/>
    <s v="07May24-RST-Night"/>
    <d v="2024-05-07T00:00:00"/>
    <n v="128"/>
    <s v="coho"/>
    <s v="fry"/>
    <n v="36"/>
    <m/>
    <n v="0.43"/>
    <s v="N"/>
    <m/>
    <s v="N"/>
    <m/>
    <m/>
    <m/>
    <x v="0"/>
  </r>
  <r>
    <x v="1"/>
    <x v="0"/>
    <s v="07May24-RST-Night"/>
    <d v="2024-05-07T00:00:00"/>
    <n v="128"/>
    <s v="coho"/>
    <s v="fry"/>
    <n v="35"/>
    <m/>
    <n v="0.3"/>
    <s v="N"/>
    <m/>
    <s v="N"/>
    <m/>
    <m/>
    <m/>
    <x v="0"/>
  </r>
  <r>
    <x v="1"/>
    <x v="0"/>
    <s v="07May24-RST-Night"/>
    <d v="2024-05-07T00:00:00"/>
    <n v="128"/>
    <s v="coho"/>
    <s v="fry"/>
    <n v="47"/>
    <m/>
    <n v="0.88"/>
    <s v="N"/>
    <m/>
    <s v="N"/>
    <m/>
    <m/>
    <m/>
    <x v="0"/>
  </r>
  <r>
    <x v="1"/>
    <x v="0"/>
    <s v="07May24-RST-Night"/>
    <d v="2024-05-07T00:00:00"/>
    <n v="128"/>
    <s v="coho"/>
    <s v="fry"/>
    <n v="33"/>
    <m/>
    <n v="0.28000000000000003"/>
    <s v="N"/>
    <m/>
    <s v="N"/>
    <m/>
    <m/>
    <m/>
    <x v="0"/>
  </r>
  <r>
    <x v="1"/>
    <x v="0"/>
    <s v="07May24-RST-Night"/>
    <d v="2024-05-07T00:00:00"/>
    <n v="128"/>
    <s v="coho"/>
    <s v="fry"/>
    <n v="35"/>
    <m/>
    <n v="0.35"/>
    <s v="N"/>
    <m/>
    <s v="N"/>
    <m/>
    <m/>
    <m/>
    <x v="0"/>
  </r>
  <r>
    <x v="1"/>
    <x v="0"/>
    <s v="07May24-RST-Night"/>
    <d v="2024-05-07T00:00:00"/>
    <n v="128"/>
    <s v="coho"/>
    <s v="fry"/>
    <n v="37"/>
    <m/>
    <n v="0.42"/>
    <s v="N"/>
    <m/>
    <s v="N"/>
    <m/>
    <m/>
    <m/>
    <x v="0"/>
  </r>
  <r>
    <x v="1"/>
    <x v="0"/>
    <s v="07May24-RST-Night"/>
    <d v="2024-05-07T00:00:00"/>
    <n v="128"/>
    <s v="coho"/>
    <s v="fry"/>
    <n v="39"/>
    <m/>
    <n v="0.37"/>
    <s v="N"/>
    <m/>
    <s v="N"/>
    <m/>
    <m/>
    <m/>
    <x v="0"/>
  </r>
  <r>
    <x v="1"/>
    <x v="0"/>
    <s v="07May24-RST-Night"/>
    <d v="2024-05-07T00:00:00"/>
    <n v="128"/>
    <s v="coho"/>
    <s v="fry"/>
    <n v="35"/>
    <m/>
    <n v="0.35"/>
    <s v="N"/>
    <m/>
    <s v="N"/>
    <m/>
    <m/>
    <m/>
    <x v="0"/>
  </r>
  <r>
    <x v="1"/>
    <x v="0"/>
    <s v="07May24-RST-Night"/>
    <d v="2024-05-07T00:00:00"/>
    <n v="128"/>
    <s v="coho"/>
    <s v="fry"/>
    <n v="35"/>
    <m/>
    <n v="0.32"/>
    <s v="N"/>
    <m/>
    <s v="N"/>
    <m/>
    <m/>
    <m/>
    <x v="0"/>
  </r>
  <r>
    <x v="1"/>
    <x v="0"/>
    <s v="07May24-RST-Night"/>
    <d v="2024-05-07T00:00:00"/>
    <n v="128"/>
    <s v="coho"/>
    <s v="fry"/>
    <n v="35"/>
    <m/>
    <n v="0.26"/>
    <s v="N"/>
    <m/>
    <s v="N"/>
    <m/>
    <m/>
    <m/>
    <x v="0"/>
  </r>
  <r>
    <x v="1"/>
    <x v="0"/>
    <s v="07May24-RST-Night"/>
    <d v="2024-05-07T00:00:00"/>
    <n v="128"/>
    <s v="coho"/>
    <s v="fry"/>
    <n v="36"/>
    <m/>
    <n v="0.36"/>
    <s v="N"/>
    <m/>
    <s v="N"/>
    <m/>
    <m/>
    <m/>
    <x v="0"/>
  </r>
  <r>
    <x v="1"/>
    <x v="0"/>
    <s v="07May24-RST-Night"/>
    <d v="2024-05-07T00:00:00"/>
    <n v="128"/>
    <s v="coho"/>
    <s v="fry"/>
    <n v="37"/>
    <m/>
    <n v="0.38"/>
    <s v="N"/>
    <m/>
    <s v="N"/>
    <m/>
    <m/>
    <m/>
    <x v="0"/>
  </r>
  <r>
    <x v="1"/>
    <x v="0"/>
    <s v="07May24-RST-Night"/>
    <d v="2024-05-07T00:00:00"/>
    <n v="128"/>
    <s v="coho"/>
    <s v="fry"/>
    <n v="35"/>
    <m/>
    <n v="0.33"/>
    <s v="N"/>
    <m/>
    <s v="N"/>
    <m/>
    <m/>
    <m/>
    <x v="0"/>
  </r>
  <r>
    <x v="1"/>
    <x v="0"/>
    <s v="07May24-RST-Night"/>
    <d v="2024-05-07T00:00:00"/>
    <n v="128"/>
    <s v="coho"/>
    <s v="fry"/>
    <n v="38"/>
    <m/>
    <n v="0.49"/>
    <s v="N"/>
    <m/>
    <s v="N"/>
    <m/>
    <m/>
    <m/>
    <x v="0"/>
  </r>
  <r>
    <x v="1"/>
    <x v="0"/>
    <s v="07May24-RST-Night"/>
    <d v="2024-05-07T00:00:00"/>
    <n v="128"/>
    <s v="coho"/>
    <s v="fry"/>
    <n v="35"/>
    <m/>
    <n v="0.36"/>
    <s v="N"/>
    <m/>
    <s v="N"/>
    <m/>
    <m/>
    <m/>
    <x v="0"/>
  </r>
  <r>
    <x v="1"/>
    <x v="0"/>
    <s v="07May24-RST-Night"/>
    <d v="2024-05-07T00:00:00"/>
    <n v="128"/>
    <s v="coho"/>
    <s v="fry"/>
    <n v="37"/>
    <m/>
    <n v="0.43"/>
    <s v="N"/>
    <m/>
    <s v="N"/>
    <m/>
    <m/>
    <m/>
    <x v="0"/>
  </r>
  <r>
    <x v="1"/>
    <x v="0"/>
    <s v="07May24-RST-Night"/>
    <d v="2024-05-07T00:00:00"/>
    <n v="128"/>
    <s v="coho"/>
    <s v="fry"/>
    <n v="38"/>
    <m/>
    <n v="0.4"/>
    <s v="N"/>
    <m/>
    <s v="N"/>
    <m/>
    <m/>
    <m/>
    <x v="0"/>
  </r>
  <r>
    <x v="1"/>
    <x v="0"/>
    <s v="07May24-RST-Night"/>
    <d v="2024-05-07T00:00:00"/>
    <n v="128"/>
    <s v="coho"/>
    <s v="fry"/>
    <n v="46"/>
    <m/>
    <n v="0.91"/>
    <s v="N"/>
    <m/>
    <s v="N"/>
    <m/>
    <m/>
    <m/>
    <x v="0"/>
  </r>
  <r>
    <x v="1"/>
    <x v="0"/>
    <s v="07May24-RST-Night"/>
    <d v="2024-05-07T00:00:00"/>
    <n v="128"/>
    <s v="coho"/>
    <s v="fry"/>
    <n v="31"/>
    <m/>
    <n v="0.33"/>
    <s v="N"/>
    <m/>
    <s v="N"/>
    <m/>
    <m/>
    <m/>
    <x v="0"/>
  </r>
  <r>
    <x v="1"/>
    <x v="0"/>
    <s v="07May24-RST-Night"/>
    <d v="2024-05-07T00:00:00"/>
    <n v="128"/>
    <s v="coho"/>
    <s v="fry"/>
    <n v="39"/>
    <m/>
    <n v="0.45"/>
    <s v="N"/>
    <m/>
    <s v="N"/>
    <m/>
    <m/>
    <m/>
    <x v="0"/>
  </r>
  <r>
    <x v="1"/>
    <x v="0"/>
    <s v="07May24-RST-Night"/>
    <d v="2024-05-07T00:00:00"/>
    <n v="128"/>
    <s v="coho"/>
    <s v="fry"/>
    <n v="38"/>
    <m/>
    <n v="0.44"/>
    <s v="N"/>
    <m/>
    <s v="N"/>
    <m/>
    <m/>
    <m/>
    <x v="0"/>
  </r>
  <r>
    <x v="1"/>
    <x v="0"/>
    <s v="07May24-RST-Night"/>
    <d v="2024-05-07T00:00:00"/>
    <n v="128"/>
    <s v="coho"/>
    <s v="fry"/>
    <n v="36"/>
    <m/>
    <n v="0.42"/>
    <s v="N"/>
    <m/>
    <s v="N"/>
    <m/>
    <m/>
    <m/>
    <x v="0"/>
  </r>
  <r>
    <x v="1"/>
    <x v="0"/>
    <s v="07May24-RST-Night"/>
    <d v="2024-05-07T00:00:00"/>
    <n v="128"/>
    <s v="coho"/>
    <s v="fry"/>
    <n v="36"/>
    <m/>
    <n v="0.41"/>
    <s v="N"/>
    <m/>
    <s v="N"/>
    <m/>
    <m/>
    <m/>
    <x v="0"/>
  </r>
  <r>
    <x v="1"/>
    <x v="0"/>
    <s v="07May24-RST-Night"/>
    <d v="2024-05-07T00:00:00"/>
    <n v="128"/>
    <s v="coho"/>
    <s v="fry"/>
    <n v="35"/>
    <m/>
    <n v="0.34"/>
    <s v="N"/>
    <m/>
    <s v="N"/>
    <m/>
    <m/>
    <m/>
    <x v="0"/>
  </r>
  <r>
    <x v="1"/>
    <x v="0"/>
    <s v="07May24-RST-Night"/>
    <d v="2024-05-07T00:00:00"/>
    <n v="128"/>
    <s v="coho"/>
    <s v="smolt"/>
    <n v="88"/>
    <m/>
    <n v="6.48"/>
    <s v="N"/>
    <m/>
    <s v="N"/>
    <m/>
    <m/>
    <m/>
    <x v="0"/>
  </r>
  <r>
    <x v="1"/>
    <x v="0"/>
    <s v="07May24-RST-Night"/>
    <d v="2024-05-07T00:00:00"/>
    <n v="128"/>
    <s v="coho"/>
    <s v="smolt"/>
    <n v="95"/>
    <m/>
    <n v="8.2899999999999991"/>
    <s v="N"/>
    <m/>
    <s v="N"/>
    <m/>
    <m/>
    <m/>
    <x v="0"/>
  </r>
  <r>
    <x v="1"/>
    <x v="0"/>
    <s v="07May24-RST-Night"/>
    <d v="2024-05-07T00:00:00"/>
    <n v="128"/>
    <s v="coho"/>
    <s v="smolt"/>
    <n v="90"/>
    <m/>
    <n v="6.31"/>
    <s v="N"/>
    <m/>
    <s v="N"/>
    <m/>
    <m/>
    <m/>
    <x v="0"/>
  </r>
  <r>
    <x v="1"/>
    <x v="0"/>
    <s v="07May24-RST-Night"/>
    <d v="2024-05-07T00:00:00"/>
    <n v="128"/>
    <s v="coho"/>
    <s v="smolt"/>
    <n v="100"/>
    <m/>
    <n v="8.3800000000000008"/>
    <s v="N"/>
    <m/>
    <s v="N"/>
    <m/>
    <m/>
    <m/>
    <x v="0"/>
  </r>
  <r>
    <x v="1"/>
    <x v="0"/>
    <s v="07May24-RST-Night"/>
    <d v="2024-05-07T00:00:00"/>
    <n v="128"/>
    <s v="coho"/>
    <s v="smolt"/>
    <n v="90"/>
    <m/>
    <n v="7.51"/>
    <s v="N"/>
    <m/>
    <s v="N"/>
    <m/>
    <m/>
    <m/>
    <x v="0"/>
  </r>
  <r>
    <x v="1"/>
    <x v="0"/>
    <s v="07May24-RST-Night"/>
    <d v="2024-05-07T00:00:00"/>
    <n v="128"/>
    <s v="coho"/>
    <s v="fry"/>
    <n v="89"/>
    <m/>
    <n v="10.3"/>
    <s v="N"/>
    <m/>
    <s v="N"/>
    <m/>
    <m/>
    <m/>
    <x v="0"/>
  </r>
  <r>
    <x v="1"/>
    <x v="0"/>
    <s v="07May24-RST-Night"/>
    <d v="2024-05-07T00:00:00"/>
    <n v="128"/>
    <s v="coho"/>
    <s v="smolt"/>
    <n v="96"/>
    <m/>
    <n v="10.49"/>
    <s v="N"/>
    <m/>
    <s v="N"/>
    <m/>
    <m/>
    <m/>
    <x v="0"/>
  </r>
  <r>
    <x v="1"/>
    <x v="0"/>
    <s v="07May24-RST-Night"/>
    <d v="2024-05-07T00:00:00"/>
    <n v="128"/>
    <s v="chinook"/>
    <s v="smolt"/>
    <n v="88"/>
    <m/>
    <n v="7.68"/>
    <s v="N"/>
    <m/>
    <s v="N"/>
    <m/>
    <m/>
    <s v="SJ24-F002"/>
    <x v="0"/>
  </r>
  <r>
    <x v="1"/>
    <x v="0"/>
    <s v="08May24-RST-Night"/>
    <d v="2024-05-08T00:00:00"/>
    <n v="129"/>
    <s v="coho"/>
    <s v="fry"/>
    <n v="35"/>
    <m/>
    <n v="0.31"/>
    <s v="N"/>
    <m/>
    <s v="N"/>
    <m/>
    <m/>
    <m/>
    <x v="0"/>
  </r>
  <r>
    <x v="1"/>
    <x v="0"/>
    <s v="08May24-RST-Night"/>
    <d v="2024-05-08T00:00:00"/>
    <n v="129"/>
    <s v="coho"/>
    <s v="fry"/>
    <n v="37"/>
    <m/>
    <n v="0.41"/>
    <s v="N"/>
    <m/>
    <s v="N"/>
    <m/>
    <m/>
    <m/>
    <x v="0"/>
  </r>
  <r>
    <x v="1"/>
    <x v="0"/>
    <s v="08May24-RST-Night"/>
    <d v="2024-05-08T00:00:00"/>
    <n v="129"/>
    <s v="coho"/>
    <s v="fry"/>
    <n v="37"/>
    <m/>
    <n v="0.45"/>
    <s v="N"/>
    <m/>
    <s v="N"/>
    <m/>
    <m/>
    <m/>
    <x v="0"/>
  </r>
  <r>
    <x v="1"/>
    <x v="0"/>
    <s v="08May24-RST-Night"/>
    <d v="2024-05-08T00:00:00"/>
    <n v="129"/>
    <s v="coho"/>
    <s v="fry"/>
    <n v="34"/>
    <m/>
    <n v="0.27"/>
    <s v="N"/>
    <m/>
    <s v="N"/>
    <m/>
    <m/>
    <m/>
    <x v="0"/>
  </r>
  <r>
    <x v="1"/>
    <x v="0"/>
    <s v="08May24-RST-Night"/>
    <d v="2024-05-08T00:00:00"/>
    <n v="129"/>
    <s v="coho"/>
    <s v="fry"/>
    <n v="35"/>
    <m/>
    <s v="NA"/>
    <s v="N"/>
    <m/>
    <s v="N"/>
    <m/>
    <m/>
    <m/>
    <x v="0"/>
  </r>
  <r>
    <x v="1"/>
    <x v="0"/>
    <s v="08May24-RST-Night"/>
    <d v="2024-05-08T00:00:00"/>
    <n v="129"/>
    <s v="coho"/>
    <s v="fry"/>
    <n v="35"/>
    <m/>
    <n v="0.38"/>
    <s v="N"/>
    <m/>
    <s v="N"/>
    <m/>
    <m/>
    <m/>
    <x v="0"/>
  </r>
  <r>
    <x v="1"/>
    <x v="0"/>
    <s v="08May24-RST-Night"/>
    <d v="2024-05-08T00:00:00"/>
    <n v="129"/>
    <s v="coho"/>
    <s v="fry"/>
    <n v="42"/>
    <m/>
    <n v="1.01"/>
    <s v="N"/>
    <m/>
    <s v="N"/>
    <m/>
    <m/>
    <m/>
    <x v="0"/>
  </r>
  <r>
    <x v="1"/>
    <x v="0"/>
    <s v="08May24-RST-Night"/>
    <d v="2024-05-08T00:00:00"/>
    <n v="129"/>
    <s v="coho"/>
    <s v="fry"/>
    <n v="35"/>
    <m/>
    <n v="0.33"/>
    <s v="N"/>
    <m/>
    <s v="N"/>
    <m/>
    <m/>
    <m/>
    <x v="0"/>
  </r>
  <r>
    <x v="1"/>
    <x v="0"/>
    <s v="08May24-RST-Night"/>
    <d v="2024-05-08T00:00:00"/>
    <n v="129"/>
    <s v="coho"/>
    <s v="fry"/>
    <n v="38"/>
    <m/>
    <n v="0.45"/>
    <s v="N"/>
    <m/>
    <s v="N"/>
    <m/>
    <m/>
    <m/>
    <x v="0"/>
  </r>
  <r>
    <x v="1"/>
    <x v="0"/>
    <s v="08May24-RST-Night"/>
    <d v="2024-05-08T00:00:00"/>
    <n v="129"/>
    <s v="coho"/>
    <s v="fry"/>
    <n v="37"/>
    <m/>
    <n v="0.4"/>
    <s v="N"/>
    <m/>
    <s v="N"/>
    <m/>
    <m/>
    <m/>
    <x v="0"/>
  </r>
  <r>
    <x v="1"/>
    <x v="0"/>
    <s v="08May24-RST-Night"/>
    <d v="2024-05-08T00:00:00"/>
    <n v="129"/>
    <s v="coho"/>
    <s v="fry"/>
    <n v="35"/>
    <m/>
    <n v="0.3"/>
    <s v="N"/>
    <m/>
    <s v="N"/>
    <m/>
    <m/>
    <m/>
    <x v="0"/>
  </r>
  <r>
    <x v="1"/>
    <x v="0"/>
    <s v="08May24-RST-Night"/>
    <d v="2024-05-08T00:00:00"/>
    <n v="129"/>
    <s v="coho"/>
    <s v="fry"/>
    <n v="37"/>
    <m/>
    <n v="0.43"/>
    <s v="N"/>
    <m/>
    <s v="N"/>
    <m/>
    <m/>
    <m/>
    <x v="0"/>
  </r>
  <r>
    <x v="1"/>
    <x v="0"/>
    <s v="08May24-RST-Night"/>
    <d v="2024-05-08T00:00:00"/>
    <n v="129"/>
    <s v="coho"/>
    <s v="fry"/>
    <n v="35"/>
    <m/>
    <n v="0.31"/>
    <s v="N"/>
    <m/>
    <s v="N"/>
    <m/>
    <m/>
    <m/>
    <x v="0"/>
  </r>
  <r>
    <x v="1"/>
    <x v="0"/>
    <s v="08May24-RST-Night"/>
    <d v="2024-05-08T00:00:00"/>
    <n v="129"/>
    <s v="coho"/>
    <s v="fry"/>
    <n v="36"/>
    <m/>
    <n v="0.35"/>
    <s v="N"/>
    <m/>
    <s v="N"/>
    <m/>
    <m/>
    <m/>
    <x v="0"/>
  </r>
  <r>
    <x v="1"/>
    <x v="0"/>
    <s v="08May24-RST-Night"/>
    <d v="2024-05-08T00:00:00"/>
    <n v="129"/>
    <s v="coho"/>
    <s v="fry"/>
    <n v="36"/>
    <m/>
    <n v="0.33"/>
    <s v="N"/>
    <m/>
    <s v="N"/>
    <m/>
    <m/>
    <m/>
    <x v="0"/>
  </r>
  <r>
    <x v="1"/>
    <x v="0"/>
    <s v="08May24-RST-Night"/>
    <d v="2024-05-08T00:00:00"/>
    <n v="129"/>
    <s v="coho"/>
    <s v="fry"/>
    <n v="36"/>
    <m/>
    <n v="0.41"/>
    <s v="N"/>
    <m/>
    <s v="N"/>
    <m/>
    <m/>
    <m/>
    <x v="0"/>
  </r>
  <r>
    <x v="1"/>
    <x v="0"/>
    <s v="08May24-RST-Night"/>
    <d v="2024-05-08T00:00:00"/>
    <n v="129"/>
    <s v="coho"/>
    <s v="fry"/>
    <n v="35"/>
    <m/>
    <n v="0.34"/>
    <s v="N"/>
    <m/>
    <s v="N"/>
    <m/>
    <m/>
    <m/>
    <x v="0"/>
  </r>
  <r>
    <x v="1"/>
    <x v="0"/>
    <s v="08May24-RST-Night"/>
    <d v="2024-05-08T00:00:00"/>
    <n v="129"/>
    <s v="coho"/>
    <s v="fry"/>
    <n v="36"/>
    <m/>
    <n v="0.43"/>
    <s v="N"/>
    <m/>
    <s v="N"/>
    <m/>
    <m/>
    <m/>
    <x v="0"/>
  </r>
  <r>
    <x v="1"/>
    <x v="0"/>
    <s v="08May24-RST-Night"/>
    <d v="2024-05-08T00:00:00"/>
    <n v="129"/>
    <s v="coho"/>
    <s v="fry"/>
    <n v="35"/>
    <m/>
    <n v="0.37"/>
    <s v="N"/>
    <m/>
    <s v="N"/>
    <m/>
    <m/>
    <m/>
    <x v="0"/>
  </r>
  <r>
    <x v="1"/>
    <x v="0"/>
    <s v="08May24-RST-Night"/>
    <d v="2024-05-08T00:00:00"/>
    <n v="129"/>
    <s v="coho"/>
    <s v="fry"/>
    <n v="37"/>
    <m/>
    <n v="0.4"/>
    <s v="N"/>
    <m/>
    <s v="N"/>
    <m/>
    <m/>
    <m/>
    <x v="0"/>
  </r>
  <r>
    <x v="1"/>
    <x v="0"/>
    <s v="08May24-RST-Night"/>
    <d v="2024-05-08T00:00:00"/>
    <n v="129"/>
    <s v="coho"/>
    <s v="fry"/>
    <n v="59"/>
    <m/>
    <n v="1.86"/>
    <s v="N"/>
    <m/>
    <s v="N"/>
    <m/>
    <m/>
    <m/>
    <x v="0"/>
  </r>
  <r>
    <x v="1"/>
    <x v="0"/>
    <s v="08May24-RST-Night"/>
    <d v="2024-05-08T00:00:00"/>
    <n v="129"/>
    <s v="coho"/>
    <s v="fry"/>
    <n v="34"/>
    <m/>
    <n v="0.33"/>
    <s v="N"/>
    <m/>
    <s v="N"/>
    <m/>
    <m/>
    <m/>
    <x v="0"/>
  </r>
  <r>
    <x v="1"/>
    <x v="0"/>
    <s v="08May24-RST-Night"/>
    <d v="2024-05-08T00:00:00"/>
    <n v="129"/>
    <s v="coho"/>
    <s v="fry"/>
    <n v="35"/>
    <m/>
    <n v="0.35"/>
    <s v="N"/>
    <m/>
    <s v="N"/>
    <m/>
    <m/>
    <m/>
    <x v="0"/>
  </r>
  <r>
    <x v="1"/>
    <x v="0"/>
    <s v="08May24-RST-Night"/>
    <d v="2024-05-08T00:00:00"/>
    <n v="129"/>
    <s v="coho"/>
    <s v="fry"/>
    <n v="38"/>
    <m/>
    <n v="0.38"/>
    <s v="N"/>
    <m/>
    <s v="N"/>
    <m/>
    <m/>
    <m/>
    <x v="0"/>
  </r>
  <r>
    <x v="1"/>
    <x v="0"/>
    <s v="08May24-RST-Night"/>
    <d v="2024-05-08T00:00:00"/>
    <n v="129"/>
    <s v="coho"/>
    <s v="fry"/>
    <n v="35"/>
    <m/>
    <n v="0.34"/>
    <s v="N"/>
    <m/>
    <s v="N"/>
    <m/>
    <m/>
    <m/>
    <x v="0"/>
  </r>
  <r>
    <x v="1"/>
    <x v="0"/>
    <s v="08May24-RST-Night"/>
    <d v="2024-05-08T00:00:00"/>
    <n v="129"/>
    <s v="coho"/>
    <s v="fry"/>
    <n v="38"/>
    <m/>
    <n v="0.45"/>
    <s v="N"/>
    <m/>
    <s v="N"/>
    <m/>
    <m/>
    <m/>
    <x v="0"/>
  </r>
  <r>
    <x v="1"/>
    <x v="0"/>
    <s v="08May24-RST-Night"/>
    <d v="2024-05-08T00:00:00"/>
    <n v="129"/>
    <s v="coho"/>
    <s v="fry"/>
    <n v="35"/>
    <m/>
    <n v="0.37"/>
    <s v="N"/>
    <m/>
    <s v="N"/>
    <m/>
    <m/>
    <m/>
    <x v="0"/>
  </r>
  <r>
    <x v="1"/>
    <x v="0"/>
    <s v="08May24-RST-Night"/>
    <d v="2024-05-08T00:00:00"/>
    <n v="129"/>
    <s v="coho"/>
    <s v="fry"/>
    <n v="34"/>
    <m/>
    <n v="0.28999999999999998"/>
    <s v="N"/>
    <m/>
    <s v="N"/>
    <m/>
    <m/>
    <m/>
    <x v="0"/>
  </r>
  <r>
    <x v="1"/>
    <x v="0"/>
    <s v="08May24-RST-Night"/>
    <d v="2024-05-08T00:00:00"/>
    <n v="129"/>
    <s v="coho"/>
    <s v="fry"/>
    <n v="38"/>
    <m/>
    <n v="0.53"/>
    <s v="N"/>
    <m/>
    <s v="N"/>
    <m/>
    <m/>
    <m/>
    <x v="0"/>
  </r>
  <r>
    <x v="1"/>
    <x v="0"/>
    <s v="08May24-RST-Night"/>
    <d v="2024-05-08T00:00:00"/>
    <n v="129"/>
    <s v="coho"/>
    <s v="fry"/>
    <n v="35"/>
    <m/>
    <n v="0.31"/>
    <s v="N"/>
    <m/>
    <s v="N"/>
    <m/>
    <m/>
    <m/>
    <x v="0"/>
  </r>
  <r>
    <x v="1"/>
    <x v="0"/>
    <s v="08May24-RST-Night"/>
    <d v="2024-05-08T00:00:00"/>
    <n v="129"/>
    <s v="coho"/>
    <s v="fry"/>
    <n v="69"/>
    <m/>
    <n v="3.45"/>
    <s v="N"/>
    <m/>
    <s v="N"/>
    <m/>
    <m/>
    <m/>
    <x v="0"/>
  </r>
  <r>
    <x v="1"/>
    <x v="0"/>
    <s v="08May24-RST-Night"/>
    <d v="2024-05-08T00:00:00"/>
    <n v="129"/>
    <s v="coho"/>
    <s v="smolt"/>
    <n v="81"/>
    <m/>
    <n v="5"/>
    <s v="N"/>
    <m/>
    <s v="N"/>
    <m/>
    <m/>
    <m/>
    <x v="0"/>
  </r>
  <r>
    <x v="1"/>
    <x v="0"/>
    <s v="08May24-RST-Night"/>
    <d v="2024-05-08T00:00:00"/>
    <n v="129"/>
    <s v="coho"/>
    <s v="smolt"/>
    <n v="101"/>
    <m/>
    <n v="10.89"/>
    <s v="N"/>
    <m/>
    <s v="N"/>
    <m/>
    <m/>
    <m/>
    <x v="0"/>
  </r>
  <r>
    <x v="1"/>
    <x v="0"/>
    <s v="08May24-RST-Night"/>
    <d v="2024-05-08T00:00:00"/>
    <n v="129"/>
    <s v="coho"/>
    <s v="smolt"/>
    <n v="82"/>
    <m/>
    <n v="5.52"/>
    <s v="N"/>
    <m/>
    <s v="N"/>
    <m/>
    <m/>
    <m/>
    <x v="0"/>
  </r>
  <r>
    <x v="1"/>
    <x v="0"/>
    <s v="08May24-RST-Night"/>
    <d v="2024-05-08T00:00:00"/>
    <n v="129"/>
    <s v="coho"/>
    <s v="smolt"/>
    <n v="89"/>
    <m/>
    <n v="7.9"/>
    <s v="N"/>
    <m/>
    <s v="N"/>
    <m/>
    <m/>
    <m/>
    <x v="0"/>
  </r>
  <r>
    <x v="1"/>
    <x v="0"/>
    <s v="08May24-RST-Night"/>
    <d v="2024-05-08T00:00:00"/>
    <n v="129"/>
    <s v="coho"/>
    <s v="smolt"/>
    <n v="99"/>
    <m/>
    <n v="10.9"/>
    <s v="N"/>
    <m/>
    <s v="N"/>
    <m/>
    <m/>
    <m/>
    <x v="0"/>
  </r>
  <r>
    <x v="1"/>
    <x v="0"/>
    <s v="08May24-RST-Night"/>
    <d v="2024-05-08T00:00:00"/>
    <n v="129"/>
    <s v="coho"/>
    <s v="smolt"/>
    <n v="92"/>
    <m/>
    <n v="7.86"/>
    <s v="N"/>
    <m/>
    <s v="N"/>
    <m/>
    <m/>
    <m/>
    <x v="0"/>
  </r>
  <r>
    <x v="1"/>
    <x v="0"/>
    <s v="08May24-RST-Night"/>
    <d v="2024-05-08T00:00:00"/>
    <n v="129"/>
    <s v="coho"/>
    <s v="smolt"/>
    <n v="99"/>
    <m/>
    <n v="10.33"/>
    <s v="N"/>
    <m/>
    <s v="N"/>
    <m/>
    <m/>
    <m/>
    <x v="0"/>
  </r>
  <r>
    <x v="1"/>
    <x v="0"/>
    <s v="08May24-RST-Night"/>
    <d v="2024-05-08T00:00:00"/>
    <n v="129"/>
    <s v="coho"/>
    <s v="smolt"/>
    <n v="100"/>
    <m/>
    <n v="10.73"/>
    <s v="N"/>
    <m/>
    <s v="N"/>
    <m/>
    <m/>
    <m/>
    <x v="0"/>
  </r>
  <r>
    <x v="1"/>
    <x v="0"/>
    <s v="09May24-RST-Night"/>
    <d v="2024-05-09T00:00:00"/>
    <n v="130"/>
    <s v="coho"/>
    <s v="fry"/>
    <n v="35"/>
    <m/>
    <n v="0.36"/>
    <s v="N"/>
    <m/>
    <s v="N"/>
    <m/>
    <m/>
    <m/>
    <x v="0"/>
  </r>
  <r>
    <x v="1"/>
    <x v="0"/>
    <s v="09May24-RST-Night"/>
    <d v="2024-05-09T00:00:00"/>
    <n v="130"/>
    <s v="coho"/>
    <s v="fry"/>
    <n v="35"/>
    <m/>
    <n v="0.37"/>
    <s v="N"/>
    <m/>
    <s v="N"/>
    <m/>
    <m/>
    <m/>
    <x v="0"/>
  </r>
  <r>
    <x v="1"/>
    <x v="0"/>
    <s v="09May24-RST-Night"/>
    <d v="2024-05-09T00:00:00"/>
    <n v="130"/>
    <s v="coho"/>
    <s v="fry"/>
    <n v="34"/>
    <m/>
    <n v="0.23"/>
    <s v="N"/>
    <m/>
    <s v="N"/>
    <m/>
    <m/>
    <m/>
    <x v="0"/>
  </r>
  <r>
    <x v="1"/>
    <x v="0"/>
    <s v="09May24-RST-Night"/>
    <d v="2024-05-09T00:00:00"/>
    <n v="130"/>
    <s v="coho"/>
    <s v="fry"/>
    <n v="37"/>
    <m/>
    <n v="0.28000000000000003"/>
    <s v="N"/>
    <m/>
    <s v="N"/>
    <m/>
    <m/>
    <m/>
    <x v="0"/>
  </r>
  <r>
    <x v="1"/>
    <x v="0"/>
    <s v="09May24-RST-Night"/>
    <d v="2024-05-09T00:00:00"/>
    <n v="130"/>
    <s v="coho"/>
    <s v="fry"/>
    <n v="39"/>
    <m/>
    <n v="0.39"/>
    <s v="N"/>
    <m/>
    <s v="N"/>
    <m/>
    <m/>
    <m/>
    <x v="0"/>
  </r>
  <r>
    <x v="1"/>
    <x v="0"/>
    <s v="09May24-RST-Night"/>
    <d v="2024-05-09T00:00:00"/>
    <n v="130"/>
    <s v="coho"/>
    <s v="fry"/>
    <n v="35"/>
    <m/>
    <n v="0.33"/>
    <s v="N"/>
    <m/>
    <s v="N"/>
    <m/>
    <m/>
    <m/>
    <x v="0"/>
  </r>
  <r>
    <x v="1"/>
    <x v="0"/>
    <s v="09May24-RST-Night"/>
    <d v="2024-05-09T00:00:00"/>
    <n v="130"/>
    <s v="coho"/>
    <s v="fry"/>
    <n v="34"/>
    <m/>
    <n v="0.37"/>
    <s v="N"/>
    <m/>
    <s v="N"/>
    <m/>
    <m/>
    <m/>
    <x v="0"/>
  </r>
  <r>
    <x v="1"/>
    <x v="0"/>
    <s v="09May24-RST-Night"/>
    <d v="2024-05-09T00:00:00"/>
    <n v="130"/>
    <s v="coho"/>
    <s v="fry"/>
    <n v="37"/>
    <m/>
    <n v="0.44"/>
    <s v="N"/>
    <m/>
    <s v="N"/>
    <m/>
    <m/>
    <m/>
    <x v="0"/>
  </r>
  <r>
    <x v="1"/>
    <x v="0"/>
    <s v="09May24-RST-Night"/>
    <d v="2024-05-09T00:00:00"/>
    <n v="130"/>
    <s v="coho"/>
    <s v="fry"/>
    <n v="34"/>
    <m/>
    <n v="0.28000000000000003"/>
    <s v="N"/>
    <m/>
    <s v="N"/>
    <m/>
    <m/>
    <m/>
    <x v="0"/>
  </r>
  <r>
    <x v="1"/>
    <x v="0"/>
    <s v="09May24-RST-Night"/>
    <d v="2024-05-09T00:00:00"/>
    <n v="130"/>
    <s v="coho"/>
    <s v="fry"/>
    <n v="35"/>
    <m/>
    <n v="0.37"/>
    <s v="N"/>
    <m/>
    <s v="N"/>
    <m/>
    <m/>
    <m/>
    <x v="0"/>
  </r>
  <r>
    <x v="1"/>
    <x v="0"/>
    <s v="09May24-RST-Night"/>
    <d v="2024-05-09T00:00:00"/>
    <n v="130"/>
    <s v="coho"/>
    <s v="fry"/>
    <n v="38"/>
    <m/>
    <n v="0.41"/>
    <s v="N"/>
    <m/>
    <s v="N"/>
    <m/>
    <m/>
    <m/>
    <x v="0"/>
  </r>
  <r>
    <x v="1"/>
    <x v="0"/>
    <s v="09May24-RST-Night"/>
    <d v="2024-05-09T00:00:00"/>
    <n v="130"/>
    <s v="coho"/>
    <s v="fry"/>
    <n v="37"/>
    <m/>
    <n v="0.53"/>
    <s v="N"/>
    <m/>
    <s v="N"/>
    <m/>
    <m/>
    <m/>
    <x v="0"/>
  </r>
  <r>
    <x v="1"/>
    <x v="0"/>
    <s v="09May24-RST-Night"/>
    <d v="2024-05-09T00:00:00"/>
    <n v="130"/>
    <s v="coho"/>
    <s v="fry"/>
    <n v="43"/>
    <m/>
    <n v="0.73"/>
    <s v="N"/>
    <m/>
    <s v="N"/>
    <m/>
    <m/>
    <m/>
    <x v="0"/>
  </r>
  <r>
    <x v="1"/>
    <x v="0"/>
    <s v="09May24-RST-Night"/>
    <d v="2024-05-09T00:00:00"/>
    <n v="130"/>
    <s v="coho"/>
    <s v="fry"/>
    <n v="35"/>
    <m/>
    <n v="0.35"/>
    <s v="N"/>
    <m/>
    <s v="N"/>
    <m/>
    <m/>
    <m/>
    <x v="0"/>
  </r>
  <r>
    <x v="1"/>
    <x v="0"/>
    <s v="09May24-RST-Night"/>
    <d v="2024-05-09T00:00:00"/>
    <n v="130"/>
    <s v="coho"/>
    <s v="fry"/>
    <n v="35"/>
    <m/>
    <n v="0.35"/>
    <s v="N"/>
    <m/>
    <s v="N"/>
    <m/>
    <m/>
    <m/>
    <x v="0"/>
  </r>
  <r>
    <x v="1"/>
    <x v="0"/>
    <s v="09May24-RST-Night"/>
    <d v="2024-05-09T00:00:00"/>
    <n v="130"/>
    <s v="coho"/>
    <s v="fry"/>
    <n v="35"/>
    <m/>
    <n v="0.44"/>
    <s v="N"/>
    <m/>
    <s v="N"/>
    <m/>
    <m/>
    <m/>
    <x v="0"/>
  </r>
  <r>
    <x v="1"/>
    <x v="0"/>
    <s v="09May24-RST-Night"/>
    <d v="2024-05-09T00:00:00"/>
    <n v="130"/>
    <s v="coho"/>
    <s v="fry"/>
    <n v="32"/>
    <m/>
    <n v="0.3"/>
    <s v="N"/>
    <m/>
    <s v="N"/>
    <m/>
    <m/>
    <m/>
    <x v="0"/>
  </r>
  <r>
    <x v="1"/>
    <x v="0"/>
    <s v="09May24-RST-Night"/>
    <d v="2024-05-09T00:00:00"/>
    <n v="130"/>
    <s v="coho"/>
    <s v="fry"/>
    <n v="45"/>
    <m/>
    <n v="0.57999999999999996"/>
    <s v="N"/>
    <m/>
    <s v="N"/>
    <m/>
    <m/>
    <m/>
    <x v="0"/>
  </r>
  <r>
    <x v="1"/>
    <x v="0"/>
    <s v="09May24-RST-Night"/>
    <d v="2024-05-09T00:00:00"/>
    <n v="130"/>
    <s v="coho"/>
    <s v="fry"/>
    <n v="39"/>
    <m/>
    <n v="0.42"/>
    <s v="N"/>
    <m/>
    <s v="N"/>
    <m/>
    <m/>
    <m/>
    <x v="0"/>
  </r>
  <r>
    <x v="1"/>
    <x v="0"/>
    <s v="09May24-RST-Night"/>
    <d v="2024-05-09T00:00:00"/>
    <n v="130"/>
    <s v="coho"/>
    <s v="fry"/>
    <n v="40"/>
    <m/>
    <n v="0.34"/>
    <s v="N"/>
    <m/>
    <s v="N"/>
    <m/>
    <m/>
    <m/>
    <x v="0"/>
  </r>
  <r>
    <x v="1"/>
    <x v="0"/>
    <s v="09May24-RST-Night"/>
    <d v="2024-05-09T00:00:00"/>
    <n v="130"/>
    <s v="coho"/>
    <s v="fry"/>
    <n v="38"/>
    <m/>
    <n v="0.45"/>
    <s v="N"/>
    <m/>
    <s v="N"/>
    <m/>
    <m/>
    <m/>
    <x v="0"/>
  </r>
  <r>
    <x v="1"/>
    <x v="0"/>
    <s v="09May24-RST-Night"/>
    <d v="2024-05-09T00:00:00"/>
    <n v="130"/>
    <s v="coho"/>
    <s v="fry"/>
    <n v="40"/>
    <m/>
    <n v="0.49"/>
    <s v="N"/>
    <m/>
    <s v="N"/>
    <m/>
    <m/>
    <m/>
    <x v="0"/>
  </r>
  <r>
    <x v="1"/>
    <x v="0"/>
    <s v="09May24-RST-Night"/>
    <d v="2024-05-09T00:00:00"/>
    <n v="130"/>
    <s v="coho"/>
    <s v="fry"/>
    <n v="32"/>
    <m/>
    <n v="0.36"/>
    <s v="N"/>
    <m/>
    <s v="N"/>
    <m/>
    <m/>
    <m/>
    <x v="0"/>
  </r>
  <r>
    <x v="1"/>
    <x v="0"/>
    <s v="09May24-RST-Night"/>
    <d v="2024-05-09T00:00:00"/>
    <n v="130"/>
    <s v="coho"/>
    <s v="fry"/>
    <n v="37"/>
    <m/>
    <n v="0.43"/>
    <s v="N"/>
    <m/>
    <s v="N"/>
    <m/>
    <m/>
    <m/>
    <x v="0"/>
  </r>
  <r>
    <x v="1"/>
    <x v="0"/>
    <s v="09May24-RST-Night"/>
    <d v="2024-05-09T00:00:00"/>
    <n v="130"/>
    <s v="coho"/>
    <s v="fry"/>
    <n v="31"/>
    <m/>
    <n v="0.28000000000000003"/>
    <s v="N"/>
    <m/>
    <s v="N"/>
    <m/>
    <m/>
    <m/>
    <x v="0"/>
  </r>
  <r>
    <x v="1"/>
    <x v="0"/>
    <s v="09May24-RST-Night"/>
    <d v="2024-05-09T00:00:00"/>
    <n v="130"/>
    <s v="coho"/>
    <s v="fry"/>
    <n v="36"/>
    <m/>
    <n v="0.42"/>
    <s v="N"/>
    <m/>
    <s v="N"/>
    <m/>
    <m/>
    <m/>
    <x v="0"/>
  </r>
  <r>
    <x v="1"/>
    <x v="0"/>
    <s v="09May24-RST-Night"/>
    <d v="2024-05-09T00:00:00"/>
    <n v="130"/>
    <s v="coho"/>
    <s v="fry"/>
    <n v="35"/>
    <m/>
    <n v="0.4"/>
    <s v="N"/>
    <m/>
    <s v="N"/>
    <m/>
    <m/>
    <m/>
    <x v="0"/>
  </r>
  <r>
    <x v="1"/>
    <x v="0"/>
    <s v="09May24-RST-Night"/>
    <d v="2024-05-09T00:00:00"/>
    <n v="130"/>
    <s v="coho"/>
    <s v="fry"/>
    <n v="35"/>
    <m/>
    <n v="0.35"/>
    <s v="N"/>
    <m/>
    <s v="N"/>
    <m/>
    <m/>
    <m/>
    <x v="0"/>
  </r>
  <r>
    <x v="1"/>
    <x v="0"/>
    <s v="09May24-RST-Night"/>
    <d v="2024-05-09T00:00:00"/>
    <n v="130"/>
    <s v="coho"/>
    <s v="fry"/>
    <n v="34"/>
    <m/>
    <n v="0.31"/>
    <s v="N"/>
    <m/>
    <s v="N"/>
    <m/>
    <m/>
    <m/>
    <x v="0"/>
  </r>
  <r>
    <x v="1"/>
    <x v="0"/>
    <s v="09May24-RST-Night"/>
    <d v="2024-05-09T00:00:00"/>
    <n v="130"/>
    <s v="coho"/>
    <s v="smolt"/>
    <n v="105"/>
    <m/>
    <n v="10.54"/>
    <s v="N"/>
    <m/>
    <s v="N"/>
    <m/>
    <m/>
    <s v="SJ24-F003"/>
    <x v="0"/>
  </r>
  <r>
    <x v="1"/>
    <x v="0"/>
    <s v="09May24-RST-Night"/>
    <d v="2024-05-09T00:00:00"/>
    <n v="130"/>
    <s v="coho"/>
    <s v="smolt"/>
    <n v="111"/>
    <m/>
    <n v="12.58"/>
    <s v="N"/>
    <m/>
    <s v="N"/>
    <m/>
    <m/>
    <m/>
    <x v="0"/>
  </r>
  <r>
    <x v="1"/>
    <x v="0"/>
    <s v="10May24-RST-Night"/>
    <d v="2024-05-10T00:00:00"/>
    <n v="131"/>
    <s v="coho"/>
    <s v="fry"/>
    <n v="30"/>
    <m/>
    <n v="0.23"/>
    <s v="N"/>
    <m/>
    <s v="N"/>
    <m/>
    <m/>
    <m/>
    <x v="0"/>
  </r>
  <r>
    <x v="1"/>
    <x v="0"/>
    <s v="10May24-RST-Night"/>
    <d v="2024-05-10T00:00:00"/>
    <n v="131"/>
    <s v="coho"/>
    <s v="fry"/>
    <n v="35"/>
    <m/>
    <n v="0.32"/>
    <s v="N"/>
    <m/>
    <s v="N"/>
    <m/>
    <m/>
    <m/>
    <x v="0"/>
  </r>
  <r>
    <x v="1"/>
    <x v="0"/>
    <s v="10May24-RST-Night"/>
    <d v="2024-05-10T00:00:00"/>
    <n v="131"/>
    <s v="coho"/>
    <s v="fry"/>
    <n v="38"/>
    <m/>
    <n v="0.36"/>
    <s v="N"/>
    <m/>
    <s v="N"/>
    <m/>
    <m/>
    <m/>
    <x v="0"/>
  </r>
  <r>
    <x v="1"/>
    <x v="0"/>
    <s v="10May24-RST-Night"/>
    <d v="2024-05-10T00:00:00"/>
    <n v="131"/>
    <s v="coho"/>
    <s v="fry"/>
    <n v="35"/>
    <m/>
    <n v="0.32"/>
    <s v="N"/>
    <m/>
    <s v="N"/>
    <m/>
    <m/>
    <m/>
    <x v="0"/>
  </r>
  <r>
    <x v="1"/>
    <x v="0"/>
    <s v="10May24-RST-Night"/>
    <d v="2024-05-10T00:00:00"/>
    <n v="131"/>
    <s v="coho"/>
    <s v="fry"/>
    <n v="37"/>
    <m/>
    <n v="0.4"/>
    <s v="N"/>
    <m/>
    <s v="N"/>
    <m/>
    <m/>
    <m/>
    <x v="0"/>
  </r>
  <r>
    <x v="1"/>
    <x v="0"/>
    <s v="10May24-RST-Night"/>
    <d v="2024-05-10T00:00:00"/>
    <n v="131"/>
    <s v="coho"/>
    <s v="fry"/>
    <n v="35"/>
    <m/>
    <n v="0.39"/>
    <s v="N"/>
    <m/>
    <s v="N"/>
    <m/>
    <m/>
    <m/>
    <x v="0"/>
  </r>
  <r>
    <x v="1"/>
    <x v="0"/>
    <s v="10May24-RST-Night"/>
    <d v="2024-05-10T00:00:00"/>
    <n v="131"/>
    <s v="coho"/>
    <s v="fry"/>
    <n v="40"/>
    <m/>
    <n v="0.48"/>
    <s v="N"/>
    <m/>
    <s v="N"/>
    <m/>
    <m/>
    <m/>
    <x v="0"/>
  </r>
  <r>
    <x v="1"/>
    <x v="0"/>
    <s v="10May24-RST-Night"/>
    <d v="2024-05-10T00:00:00"/>
    <n v="131"/>
    <s v="coho"/>
    <s v="fry"/>
    <n v="40"/>
    <m/>
    <n v="0.4"/>
    <s v="N"/>
    <m/>
    <s v="N"/>
    <m/>
    <m/>
    <m/>
    <x v="0"/>
  </r>
  <r>
    <x v="1"/>
    <x v="0"/>
    <s v="10May24-RST-Night"/>
    <d v="2024-05-10T00:00:00"/>
    <n v="131"/>
    <s v="coho"/>
    <s v="fry"/>
    <n v="35"/>
    <m/>
    <n v="0.4"/>
    <s v="N"/>
    <m/>
    <s v="N"/>
    <m/>
    <m/>
    <m/>
    <x v="0"/>
  </r>
  <r>
    <x v="1"/>
    <x v="0"/>
    <s v="10May24-RST-Night"/>
    <d v="2024-05-10T00:00:00"/>
    <n v="131"/>
    <s v="coho"/>
    <s v="fry"/>
    <n v="36"/>
    <m/>
    <n v="0.45"/>
    <s v="N"/>
    <m/>
    <s v="N"/>
    <m/>
    <m/>
    <m/>
    <x v="0"/>
  </r>
  <r>
    <x v="1"/>
    <x v="0"/>
    <s v="10May24-RST-Night"/>
    <d v="2024-05-10T00:00:00"/>
    <n v="131"/>
    <s v="coho"/>
    <s v="smolt"/>
    <n v="90"/>
    <m/>
    <n v="7.28"/>
    <s v="N"/>
    <m/>
    <s v="N"/>
    <m/>
    <m/>
    <m/>
    <x v="0"/>
  </r>
  <r>
    <x v="1"/>
    <x v="0"/>
    <s v="10May24-RST-Night"/>
    <d v="2024-05-10T00:00:00"/>
    <n v="131"/>
    <s v="coho"/>
    <s v="smolt"/>
    <n v="105"/>
    <m/>
    <n v="11.78"/>
    <s v="N"/>
    <m/>
    <s v="N"/>
    <m/>
    <m/>
    <m/>
    <x v="0"/>
  </r>
  <r>
    <x v="1"/>
    <x v="0"/>
    <s v="10May24-RST-Night"/>
    <d v="2024-05-10T00:00:00"/>
    <n v="131"/>
    <s v="coho"/>
    <s v="smolt"/>
    <n v="99"/>
    <m/>
    <n v="8.89"/>
    <s v="N"/>
    <m/>
    <s v="N"/>
    <m/>
    <m/>
    <m/>
    <x v="0"/>
  </r>
  <r>
    <x v="1"/>
    <x v="0"/>
    <s v="10May24-RST-Night"/>
    <d v="2024-05-10T00:00:00"/>
    <n v="131"/>
    <s v="coho"/>
    <s v="smolt"/>
    <n v="110"/>
    <m/>
    <n v="11.46"/>
    <s v="N"/>
    <m/>
    <s v="N"/>
    <m/>
    <m/>
    <m/>
    <x v="0"/>
  </r>
  <r>
    <x v="1"/>
    <x v="0"/>
    <s v="14May24-RST-Night"/>
    <d v="2024-05-14T00:00:00"/>
    <n v="135"/>
    <s v="coho"/>
    <s v="fry"/>
    <n v="35"/>
    <m/>
    <n v="0.3"/>
    <s v="N"/>
    <m/>
    <s v="N"/>
    <m/>
    <m/>
    <m/>
    <x v="0"/>
  </r>
  <r>
    <x v="1"/>
    <x v="0"/>
    <s v="14May24-RST-Night"/>
    <d v="2024-05-14T00:00:00"/>
    <n v="135"/>
    <s v="coho"/>
    <s v="fry"/>
    <n v="31"/>
    <m/>
    <n v="0.28000000000000003"/>
    <s v="N"/>
    <m/>
    <s v="N"/>
    <m/>
    <m/>
    <m/>
    <x v="0"/>
  </r>
  <r>
    <x v="1"/>
    <x v="0"/>
    <s v="14May24-RST-Night"/>
    <d v="2024-05-14T00:00:00"/>
    <n v="135"/>
    <s v="coho"/>
    <s v="fry"/>
    <n v="32"/>
    <m/>
    <n v="0.31"/>
    <s v="N"/>
    <m/>
    <s v="N"/>
    <m/>
    <m/>
    <m/>
    <x v="0"/>
  </r>
  <r>
    <x v="1"/>
    <x v="0"/>
    <s v="14May24-RST-Night"/>
    <d v="2024-05-14T00:00:00"/>
    <n v="135"/>
    <s v="coho"/>
    <s v="fry"/>
    <n v="37"/>
    <m/>
    <n v="0.42"/>
    <s v="N"/>
    <m/>
    <s v="N"/>
    <m/>
    <m/>
    <m/>
    <x v="0"/>
  </r>
  <r>
    <x v="1"/>
    <x v="0"/>
    <s v="14May24-RST-Night"/>
    <d v="2024-05-14T00:00:00"/>
    <n v="135"/>
    <s v="coho"/>
    <s v="fry"/>
    <n v="35"/>
    <m/>
    <n v="0.3"/>
    <s v="N"/>
    <m/>
    <s v="N"/>
    <m/>
    <m/>
    <m/>
    <x v="0"/>
  </r>
  <r>
    <x v="1"/>
    <x v="0"/>
    <s v="14May24-RST-Night"/>
    <d v="2024-05-14T00:00:00"/>
    <n v="135"/>
    <s v="chinook"/>
    <s v="fry"/>
    <n v="36"/>
    <m/>
    <n v="0.37"/>
    <s v="N"/>
    <m/>
    <s v="N"/>
    <m/>
    <m/>
    <m/>
    <x v="0"/>
  </r>
  <r>
    <x v="1"/>
    <x v="0"/>
    <s v="14May24-RST-Night"/>
    <d v="2024-05-14T00:00:00"/>
    <n v="135"/>
    <s v="coho"/>
    <s v="fry"/>
    <n v="35"/>
    <m/>
    <n v="0.27"/>
    <s v="N"/>
    <m/>
    <s v="N"/>
    <m/>
    <m/>
    <m/>
    <x v="0"/>
  </r>
  <r>
    <x v="1"/>
    <x v="0"/>
    <s v="14May24-RST-Night"/>
    <d v="2024-05-14T00:00:00"/>
    <n v="135"/>
    <s v="coho"/>
    <s v="fry"/>
    <n v="38"/>
    <m/>
    <n v="0.56999999999999995"/>
    <s v="N"/>
    <m/>
    <s v="N"/>
    <m/>
    <m/>
    <m/>
    <x v="0"/>
  </r>
  <r>
    <x v="1"/>
    <x v="0"/>
    <s v="14May24-RST-Night"/>
    <d v="2024-05-14T00:00:00"/>
    <n v="135"/>
    <s v="coho"/>
    <s v="fry"/>
    <n v="37"/>
    <m/>
    <n v="0.44"/>
    <s v="N"/>
    <m/>
    <s v="N"/>
    <m/>
    <m/>
    <m/>
    <x v="0"/>
  </r>
  <r>
    <x v="1"/>
    <x v="0"/>
    <s v="14May24-RST-Night"/>
    <d v="2024-05-14T00:00:00"/>
    <n v="135"/>
    <s v="coho"/>
    <s v="fry"/>
    <n v="32"/>
    <m/>
    <n v="0.28999999999999998"/>
    <s v="N"/>
    <m/>
    <s v="N"/>
    <m/>
    <m/>
    <m/>
    <x v="0"/>
  </r>
  <r>
    <x v="1"/>
    <x v="0"/>
    <s v="14May24-RST-Night"/>
    <d v="2024-05-14T00:00:00"/>
    <n v="135"/>
    <s v="coho"/>
    <s v="fry"/>
    <n v="37"/>
    <m/>
    <n v="0.36"/>
    <s v="N"/>
    <m/>
    <s v="N"/>
    <m/>
    <m/>
    <m/>
    <x v="0"/>
  </r>
  <r>
    <x v="1"/>
    <x v="0"/>
    <s v="14May24-RST-Night"/>
    <d v="2024-05-14T00:00:00"/>
    <n v="135"/>
    <s v="coho"/>
    <s v="fry"/>
    <n v="53"/>
    <m/>
    <n v="1.71"/>
    <s v="N"/>
    <m/>
    <s v="N"/>
    <m/>
    <m/>
    <m/>
    <x v="0"/>
  </r>
  <r>
    <x v="1"/>
    <x v="0"/>
    <s v="14May24-RST-Night"/>
    <d v="2024-05-14T00:00:00"/>
    <n v="135"/>
    <s v="coho"/>
    <s v="fry"/>
    <n v="34"/>
    <m/>
    <n v="0.35"/>
    <s v="N"/>
    <m/>
    <s v="N"/>
    <m/>
    <m/>
    <m/>
    <x v="0"/>
  </r>
  <r>
    <x v="1"/>
    <x v="0"/>
    <s v="14May24-RST-Night"/>
    <d v="2024-05-14T00:00:00"/>
    <n v="135"/>
    <s v="coho"/>
    <s v="fry"/>
    <n v="29"/>
    <m/>
    <n v="0.25"/>
    <s v="N"/>
    <m/>
    <s v="N"/>
    <m/>
    <m/>
    <m/>
    <x v="0"/>
  </r>
  <r>
    <x v="1"/>
    <x v="0"/>
    <s v="14May24-RST-Night"/>
    <d v="2024-05-14T00:00:00"/>
    <n v="135"/>
    <s v="coho"/>
    <s v="fry"/>
    <n v="40"/>
    <m/>
    <n v="0.53"/>
    <s v="N"/>
    <m/>
    <s v="N"/>
    <m/>
    <m/>
    <m/>
    <x v="0"/>
  </r>
  <r>
    <x v="1"/>
    <x v="0"/>
    <s v="14May24-RST-Night"/>
    <d v="2024-05-14T00:00:00"/>
    <n v="135"/>
    <s v="coho"/>
    <s v="fry"/>
    <n v="34"/>
    <m/>
    <n v="0.28000000000000003"/>
    <s v="N"/>
    <m/>
    <s v="N"/>
    <m/>
    <m/>
    <m/>
    <x v="0"/>
  </r>
  <r>
    <x v="1"/>
    <x v="0"/>
    <s v="14May24-RST-Night"/>
    <d v="2024-05-14T00:00:00"/>
    <n v="135"/>
    <s v="coho"/>
    <s v="fry"/>
    <n v="38"/>
    <m/>
    <n v="0.39"/>
    <s v="N"/>
    <m/>
    <s v="N"/>
    <m/>
    <m/>
    <m/>
    <x v="0"/>
  </r>
  <r>
    <x v="1"/>
    <x v="0"/>
    <s v="14May24-RST-Night"/>
    <d v="2024-05-14T00:00:00"/>
    <n v="135"/>
    <s v="coho"/>
    <s v="fry"/>
    <n v="35"/>
    <m/>
    <n v="0.36"/>
    <s v="N"/>
    <m/>
    <s v="N"/>
    <m/>
    <m/>
    <m/>
    <x v="0"/>
  </r>
  <r>
    <x v="1"/>
    <x v="0"/>
    <s v="14May24-RST-Night"/>
    <d v="2024-05-14T00:00:00"/>
    <n v="135"/>
    <s v="coho"/>
    <s v="fry"/>
    <n v="37"/>
    <m/>
    <n v="0.37"/>
    <s v="N"/>
    <m/>
    <s v="N"/>
    <m/>
    <m/>
    <m/>
    <x v="0"/>
  </r>
  <r>
    <x v="1"/>
    <x v="0"/>
    <s v="14May24-RST-Night"/>
    <d v="2024-05-14T00:00:00"/>
    <n v="135"/>
    <s v="coho"/>
    <s v="fry"/>
    <n v="39"/>
    <m/>
    <n v="0.4"/>
    <s v="N"/>
    <m/>
    <s v="N"/>
    <m/>
    <m/>
    <m/>
    <x v="0"/>
  </r>
  <r>
    <x v="1"/>
    <x v="0"/>
    <s v="14May24-RST-Night"/>
    <d v="2024-05-14T00:00:00"/>
    <n v="135"/>
    <s v="coho"/>
    <s v="fry"/>
    <n v="35"/>
    <m/>
    <n v="0.3"/>
    <s v="N"/>
    <m/>
    <s v="N"/>
    <m/>
    <m/>
    <m/>
    <x v="0"/>
  </r>
  <r>
    <x v="1"/>
    <x v="0"/>
    <s v="14May24-RST-Night"/>
    <d v="2024-05-14T00:00:00"/>
    <n v="135"/>
    <s v="coho"/>
    <s v="fry"/>
    <n v="37"/>
    <m/>
    <n v="0.4"/>
    <s v="N"/>
    <m/>
    <s v="N"/>
    <m/>
    <m/>
    <m/>
    <x v="0"/>
  </r>
  <r>
    <x v="1"/>
    <x v="0"/>
    <s v="14May24-RST-Night"/>
    <d v="2024-05-14T00:00:00"/>
    <n v="135"/>
    <s v="coho"/>
    <s v="fry"/>
    <n v="35"/>
    <m/>
    <n v="0.35"/>
    <s v="N"/>
    <m/>
    <s v="N"/>
    <m/>
    <m/>
    <m/>
    <x v="0"/>
  </r>
  <r>
    <x v="1"/>
    <x v="0"/>
    <s v="14May24-RST-Night"/>
    <d v="2024-05-14T00:00:00"/>
    <n v="135"/>
    <s v="coho"/>
    <s v="fry"/>
    <n v="36"/>
    <m/>
    <n v="0.42"/>
    <s v="N"/>
    <m/>
    <s v="N"/>
    <m/>
    <m/>
    <m/>
    <x v="0"/>
  </r>
  <r>
    <x v="1"/>
    <x v="0"/>
    <s v="14May24-RST-Night"/>
    <d v="2024-05-14T00:00:00"/>
    <n v="135"/>
    <s v="coho"/>
    <s v="fry"/>
    <n v="40"/>
    <m/>
    <n v="0.41"/>
    <s v="N"/>
    <m/>
    <s v="N"/>
    <m/>
    <m/>
    <m/>
    <x v="0"/>
  </r>
  <r>
    <x v="1"/>
    <x v="0"/>
    <s v="14May24-RST-Night"/>
    <d v="2024-05-14T00:00:00"/>
    <n v="135"/>
    <s v="coho"/>
    <s v="fry"/>
    <n v="35"/>
    <m/>
    <n v="0.3"/>
    <s v="N"/>
    <m/>
    <s v="N"/>
    <m/>
    <m/>
    <m/>
    <x v="0"/>
  </r>
  <r>
    <x v="1"/>
    <x v="0"/>
    <s v="14May24-RST-Night"/>
    <d v="2024-05-14T00:00:00"/>
    <n v="135"/>
    <s v="coho"/>
    <s v="fry"/>
    <n v="35"/>
    <m/>
    <n v="0.3"/>
    <s v="N"/>
    <m/>
    <s v="N"/>
    <m/>
    <m/>
    <m/>
    <x v="0"/>
  </r>
  <r>
    <x v="1"/>
    <x v="0"/>
    <s v="14May24-RST-Night"/>
    <d v="2024-05-14T00:00:00"/>
    <n v="135"/>
    <s v="coho"/>
    <s v="fry"/>
    <n v="35"/>
    <m/>
    <n v="0.33"/>
    <s v="N"/>
    <m/>
    <s v="N"/>
    <m/>
    <m/>
    <m/>
    <x v="0"/>
  </r>
  <r>
    <x v="1"/>
    <x v="0"/>
    <s v="14May24-RST-Night"/>
    <d v="2024-05-14T00:00:00"/>
    <n v="135"/>
    <s v="coho"/>
    <s v="fry"/>
    <n v="36"/>
    <m/>
    <n v="0.36"/>
    <s v="N"/>
    <m/>
    <s v="N"/>
    <m/>
    <m/>
    <m/>
    <x v="0"/>
  </r>
  <r>
    <x v="1"/>
    <x v="0"/>
    <s v="14May24-RST-Night"/>
    <d v="2024-05-14T00:00:00"/>
    <n v="135"/>
    <s v="coho"/>
    <s v="fry"/>
    <n v="35"/>
    <m/>
    <n v="0.37"/>
    <s v="N"/>
    <m/>
    <s v="N"/>
    <m/>
    <m/>
    <m/>
    <x v="0"/>
  </r>
  <r>
    <x v="1"/>
    <x v="0"/>
    <s v="14May24-RST-Night"/>
    <d v="2024-05-14T00:00:00"/>
    <n v="135"/>
    <s v="coho"/>
    <s v="smolt"/>
    <n v="98"/>
    <m/>
    <n v="9.48"/>
    <s v="N"/>
    <m/>
    <s v="N"/>
    <m/>
    <m/>
    <m/>
    <x v="0"/>
  </r>
  <r>
    <x v="1"/>
    <x v="0"/>
    <s v="14May24-RST-Night"/>
    <d v="2024-05-14T00:00:00"/>
    <n v="135"/>
    <s v="coho"/>
    <s v="smolt"/>
    <n v="100"/>
    <m/>
    <n v="8.69"/>
    <s v="N"/>
    <m/>
    <s v="N"/>
    <m/>
    <m/>
    <m/>
    <x v="0"/>
  </r>
  <r>
    <x v="1"/>
    <x v="0"/>
    <s v="14May24-RST-Night"/>
    <d v="2024-05-14T00:00:00"/>
    <n v="135"/>
    <s v="coho"/>
    <s v="smolt"/>
    <n v="97"/>
    <m/>
    <n v="9.24"/>
    <s v="N"/>
    <m/>
    <s v="N"/>
    <m/>
    <m/>
    <m/>
    <x v="0"/>
  </r>
  <r>
    <x v="1"/>
    <x v="0"/>
    <s v="14May24-RST-Night"/>
    <d v="2024-05-14T00:00:00"/>
    <n v="135"/>
    <s v="coho"/>
    <s v="smolt"/>
    <n v="111"/>
    <m/>
    <n v="12.76"/>
    <s v="N"/>
    <m/>
    <s v="N"/>
    <m/>
    <m/>
    <m/>
    <x v="0"/>
  </r>
  <r>
    <x v="1"/>
    <x v="0"/>
    <s v="14May24-RST-Night"/>
    <d v="2024-05-14T00:00:00"/>
    <n v="135"/>
    <s v="coho"/>
    <s v="smolt"/>
    <n v="85"/>
    <m/>
    <n v="6.29"/>
    <s v="N"/>
    <m/>
    <s v="N"/>
    <m/>
    <m/>
    <m/>
    <x v="0"/>
  </r>
  <r>
    <x v="1"/>
    <x v="0"/>
    <s v="15May24-RST-Night"/>
    <d v="2024-05-15T00:00:00"/>
    <n v="136"/>
    <s v="coho"/>
    <s v="fry"/>
    <n v="37"/>
    <m/>
    <n v="0.43"/>
    <s v="N"/>
    <m/>
    <s v="N"/>
    <m/>
    <m/>
    <m/>
    <x v="0"/>
  </r>
  <r>
    <x v="1"/>
    <x v="0"/>
    <s v="15May24-RST-Night"/>
    <d v="2024-05-15T00:00:00"/>
    <n v="136"/>
    <s v="coho"/>
    <s v="fry"/>
    <n v="35"/>
    <m/>
    <n v="0.46"/>
    <s v="N"/>
    <m/>
    <s v="N"/>
    <m/>
    <m/>
    <m/>
    <x v="0"/>
  </r>
  <r>
    <x v="1"/>
    <x v="0"/>
    <s v="15May24-RST-Night"/>
    <d v="2024-05-15T00:00:00"/>
    <n v="136"/>
    <s v="coho"/>
    <s v="fry"/>
    <n v="35"/>
    <m/>
    <n v="0.32"/>
    <s v="N"/>
    <m/>
    <s v="N"/>
    <m/>
    <m/>
    <m/>
    <x v="0"/>
  </r>
  <r>
    <x v="1"/>
    <x v="0"/>
    <s v="15May24-RST-Night"/>
    <d v="2024-05-15T00:00:00"/>
    <n v="136"/>
    <s v="coho"/>
    <s v="fry"/>
    <n v="36"/>
    <m/>
    <n v="0.4"/>
    <s v="N"/>
    <m/>
    <s v="N"/>
    <m/>
    <m/>
    <m/>
    <x v="0"/>
  </r>
  <r>
    <x v="1"/>
    <x v="0"/>
    <s v="15May24-RST-Night"/>
    <d v="2024-05-15T00:00:00"/>
    <n v="136"/>
    <s v="coho"/>
    <s v="smolt"/>
    <n v="98"/>
    <m/>
    <n v="9.15"/>
    <s v="N"/>
    <m/>
    <s v="N"/>
    <m/>
    <m/>
    <m/>
    <x v="0"/>
  </r>
  <r>
    <x v="1"/>
    <x v="0"/>
    <s v="15May24-RST-Night"/>
    <d v="2024-05-15T00:00:00"/>
    <n v="136"/>
    <s v="coho"/>
    <s v="smolt"/>
    <n v="86"/>
    <m/>
    <n v="7.07"/>
    <s v="N"/>
    <m/>
    <s v="N"/>
    <m/>
    <m/>
    <m/>
    <x v="0"/>
  </r>
  <r>
    <x v="1"/>
    <x v="0"/>
    <s v="15May24-RST-Night"/>
    <d v="2024-05-15T00:00:00"/>
    <n v="136"/>
    <s v="coho"/>
    <s v="smolt"/>
    <n v="102"/>
    <m/>
    <n v="10.31"/>
    <s v="N"/>
    <m/>
    <s v="N"/>
    <m/>
    <m/>
    <m/>
    <x v="0"/>
  </r>
  <r>
    <x v="1"/>
    <x v="0"/>
    <s v="15May24-RST-Night"/>
    <d v="2024-05-15T00:00:00"/>
    <n v="136"/>
    <s v="coho"/>
    <s v="smolt"/>
    <n v="86"/>
    <m/>
    <n v="4.66"/>
    <s v="N"/>
    <m/>
    <s v="N"/>
    <m/>
    <m/>
    <m/>
    <x v="0"/>
  </r>
  <r>
    <x v="1"/>
    <x v="0"/>
    <s v="15May24-RST-Night"/>
    <d v="2024-05-15T00:00:00"/>
    <n v="136"/>
    <s v="coho"/>
    <s v="smolt"/>
    <n v="100"/>
    <m/>
    <n v="11.28"/>
    <s v="N"/>
    <m/>
    <s v="N"/>
    <m/>
    <m/>
    <m/>
    <x v="0"/>
  </r>
  <r>
    <x v="1"/>
    <x v="0"/>
    <s v="15May24-RST-Night"/>
    <d v="2024-05-15T00:00:00"/>
    <n v="136"/>
    <s v="coho"/>
    <s v="smolt"/>
    <n v="95"/>
    <m/>
    <n v="9.59"/>
    <s v="N"/>
    <m/>
    <s v="N"/>
    <m/>
    <m/>
    <m/>
    <x v="0"/>
  </r>
  <r>
    <x v="1"/>
    <x v="0"/>
    <s v="15May24-RST-Night"/>
    <d v="2024-05-15T00:00:00"/>
    <n v="136"/>
    <s v="coho"/>
    <s v="smolt"/>
    <n v="98"/>
    <m/>
    <n v="9.59"/>
    <s v="N"/>
    <m/>
    <s v="N"/>
    <m/>
    <m/>
    <m/>
    <x v="0"/>
  </r>
  <r>
    <x v="1"/>
    <x v="0"/>
    <s v="15May24-RST-Night"/>
    <d v="2024-05-15T00:00:00"/>
    <n v="136"/>
    <s v="coho"/>
    <s v="smolt"/>
    <n v="130"/>
    <m/>
    <n v="20.48"/>
    <s v="N"/>
    <m/>
    <s v="N"/>
    <m/>
    <m/>
    <m/>
    <x v="0"/>
  </r>
  <r>
    <x v="1"/>
    <x v="0"/>
    <s v="16May24-RST-Night"/>
    <d v="2024-05-16T00:00:00"/>
    <n v="137"/>
    <s v="coho"/>
    <s v="fry"/>
    <n v="32"/>
    <m/>
    <n v="0.3"/>
    <s v="N"/>
    <m/>
    <s v="N"/>
    <m/>
    <m/>
    <m/>
    <x v="0"/>
  </r>
  <r>
    <x v="1"/>
    <x v="0"/>
    <s v="16May24-RST-Night"/>
    <d v="2024-05-16T00:00:00"/>
    <n v="137"/>
    <s v="coho"/>
    <s v="fry"/>
    <n v="51"/>
    <m/>
    <n v="1.56"/>
    <s v="N"/>
    <m/>
    <s v="N"/>
    <m/>
    <m/>
    <m/>
    <x v="0"/>
  </r>
  <r>
    <x v="1"/>
    <x v="0"/>
    <s v="16May24-RST-Night"/>
    <d v="2024-05-16T00:00:00"/>
    <n v="137"/>
    <s v="coho"/>
    <s v="fry"/>
    <n v="33"/>
    <m/>
    <n v="0.32"/>
    <s v="N"/>
    <m/>
    <s v="N"/>
    <m/>
    <m/>
    <m/>
    <x v="0"/>
  </r>
  <r>
    <x v="1"/>
    <x v="0"/>
    <s v="16May24-RST-Night"/>
    <d v="2024-05-16T00:00:00"/>
    <n v="137"/>
    <s v="coho"/>
    <s v="fry"/>
    <n v="35"/>
    <m/>
    <n v="0.33"/>
    <s v="N"/>
    <m/>
    <s v="N"/>
    <m/>
    <m/>
    <m/>
    <x v="0"/>
  </r>
  <r>
    <x v="1"/>
    <x v="0"/>
    <s v="16May24-RST-Night"/>
    <d v="2024-05-16T00:00:00"/>
    <n v="137"/>
    <s v="coho"/>
    <s v="fry"/>
    <n v="32"/>
    <m/>
    <n v="0.23"/>
    <s v="N"/>
    <m/>
    <s v="N"/>
    <m/>
    <m/>
    <m/>
    <x v="0"/>
  </r>
  <r>
    <x v="1"/>
    <x v="0"/>
    <s v="16May24-RST-Night"/>
    <d v="2024-05-16T00:00:00"/>
    <n v="137"/>
    <s v="coho"/>
    <s v="fry"/>
    <n v="36"/>
    <m/>
    <n v="0.4"/>
    <s v="N"/>
    <m/>
    <s v="N"/>
    <m/>
    <m/>
    <m/>
    <x v="0"/>
  </r>
  <r>
    <x v="1"/>
    <x v="0"/>
    <s v="16May24-RST-Night"/>
    <d v="2024-05-16T00:00:00"/>
    <n v="137"/>
    <s v="coho"/>
    <s v="fry"/>
    <n v="33"/>
    <m/>
    <n v="0.28999999999999998"/>
    <s v="N"/>
    <m/>
    <s v="N"/>
    <m/>
    <m/>
    <m/>
    <x v="0"/>
  </r>
  <r>
    <x v="1"/>
    <x v="0"/>
    <s v="16May24-RST-Night"/>
    <d v="2024-05-16T00:00:00"/>
    <n v="137"/>
    <s v="coho"/>
    <s v="fry"/>
    <n v="32"/>
    <m/>
    <n v="0.28000000000000003"/>
    <s v="N"/>
    <m/>
    <s v="N"/>
    <m/>
    <m/>
    <m/>
    <x v="0"/>
  </r>
  <r>
    <x v="1"/>
    <x v="0"/>
    <s v="16May24-RST-Night"/>
    <d v="2024-05-16T00:00:00"/>
    <n v="137"/>
    <s v="coho"/>
    <s v="smolt"/>
    <n v="97"/>
    <m/>
    <n v="8.65"/>
    <s v="N"/>
    <m/>
    <s v="N"/>
    <m/>
    <m/>
    <m/>
    <x v="0"/>
  </r>
  <r>
    <x v="1"/>
    <x v="0"/>
    <s v="16May24-RST-Night"/>
    <d v="2024-05-16T00:00:00"/>
    <n v="137"/>
    <s v="coho"/>
    <s v="smolt"/>
    <n v="103"/>
    <m/>
    <n v="11"/>
    <s v="N"/>
    <m/>
    <s v="N"/>
    <m/>
    <m/>
    <m/>
    <x v="0"/>
  </r>
  <r>
    <x v="1"/>
    <x v="0"/>
    <s v="16May24-RST-Night"/>
    <d v="2024-05-16T00:00:00"/>
    <n v="137"/>
    <s v="coho"/>
    <s v="smolt"/>
    <n v="96"/>
    <m/>
    <n v="9.3800000000000008"/>
    <s v="N"/>
    <m/>
    <s v="N"/>
    <m/>
    <m/>
    <m/>
    <x v="0"/>
  </r>
  <r>
    <x v="1"/>
    <x v="0"/>
    <s v="17May24-RST-Night"/>
    <d v="2024-05-17T00:00:00"/>
    <n v="138"/>
    <s v="chinook"/>
    <s v="fry"/>
    <n v="59"/>
    <m/>
    <n v="2.2999999999999998"/>
    <s v="N"/>
    <m/>
    <s v="N"/>
    <s v="SJF24-05-17-01"/>
    <m/>
    <s v="SJF24-05-17-01"/>
    <x v="1"/>
  </r>
  <r>
    <x v="1"/>
    <x v="0"/>
    <s v="17May24-RST-Night"/>
    <d v="2024-05-17T00:00:00"/>
    <n v="138"/>
    <s v="coho"/>
    <s v="smolt"/>
    <n v="94"/>
    <m/>
    <n v="8.06"/>
    <s v="N"/>
    <m/>
    <s v="N"/>
    <m/>
    <m/>
    <m/>
    <x v="0"/>
  </r>
  <r>
    <x v="1"/>
    <x v="0"/>
    <s v="17May24-RST-Night"/>
    <d v="2024-05-17T00:00:00"/>
    <n v="138"/>
    <s v="coho"/>
    <s v="smolt"/>
    <n v="107"/>
    <m/>
    <n v="11.53"/>
    <s v="N"/>
    <m/>
    <s v="N"/>
    <m/>
    <m/>
    <m/>
    <x v="0"/>
  </r>
  <r>
    <x v="1"/>
    <x v="0"/>
    <s v="17May24-RST-Night"/>
    <d v="2024-05-17T00:00:00"/>
    <n v="138"/>
    <s v="coho"/>
    <s v="smolt"/>
    <n v="114"/>
    <m/>
    <n v="14.67"/>
    <s v="N"/>
    <m/>
    <s v="N"/>
    <m/>
    <m/>
    <m/>
    <x v="0"/>
  </r>
  <r>
    <x v="1"/>
    <x v="0"/>
    <s v="17May24-RST-Night"/>
    <d v="2024-05-17T00:00:00"/>
    <n v="138"/>
    <s v="coho"/>
    <s v="smolt"/>
    <n v="109"/>
    <m/>
    <n v="11.49"/>
    <s v="N"/>
    <m/>
    <s v="N"/>
    <m/>
    <m/>
    <m/>
    <x v="0"/>
  </r>
  <r>
    <x v="1"/>
    <x v="0"/>
    <s v="17May24-RST-Night"/>
    <d v="2024-05-17T00:00:00"/>
    <n v="138"/>
    <s v="coho"/>
    <s v="smolt"/>
    <n v="112"/>
    <m/>
    <n v="14.61"/>
    <s v="N"/>
    <m/>
    <s v="N"/>
    <m/>
    <m/>
    <s v="SJ24-F004"/>
    <x v="0"/>
  </r>
  <r>
    <x v="1"/>
    <x v="0"/>
    <s v="22May24-RST-Night"/>
    <d v="2024-05-22T00:00:00"/>
    <n v="143"/>
    <s v="coho"/>
    <s v="fry"/>
    <n v="43"/>
    <m/>
    <n v="0.73"/>
    <s v="N"/>
    <m/>
    <s v="N"/>
    <m/>
    <m/>
    <m/>
    <x v="0"/>
  </r>
  <r>
    <x v="1"/>
    <x v="4"/>
    <s v="23May24-PRS-Mill Bay-1"/>
    <d v="2024-05-23T00:00:00"/>
    <n v="144"/>
    <s v="chinook"/>
    <s v="smolt"/>
    <n v="116"/>
    <n v="22"/>
    <m/>
    <s v="N"/>
    <s v="N"/>
    <m/>
    <s v="SJ24-PRS005"/>
    <m/>
    <s v="SJ24-PRS005"/>
    <x v="1"/>
  </r>
  <r>
    <x v="1"/>
    <x v="0"/>
    <s v="23May24-RST-Night"/>
    <d v="2024-05-23T00:00:00"/>
    <n v="144"/>
    <s v="coho"/>
    <s v="smolt"/>
    <n v="105"/>
    <m/>
    <n v="11.72"/>
    <s v="N"/>
    <m/>
    <s v="N"/>
    <m/>
    <m/>
    <m/>
    <x v="0"/>
  </r>
  <r>
    <x v="1"/>
    <x v="0"/>
    <s v="23May24-RST-Night"/>
    <d v="2024-05-23T00:00:00"/>
    <n v="144"/>
    <s v="coho"/>
    <s v="smolt"/>
    <n v="115"/>
    <m/>
    <n v="15.43"/>
    <s v="N"/>
    <m/>
    <s v="N"/>
    <m/>
    <m/>
    <m/>
    <x v="0"/>
  </r>
  <r>
    <x v="1"/>
    <x v="4"/>
    <s v="23May24-PRS-Nearshore/Offshore A-1"/>
    <d v="2024-05-23T00:00:00"/>
    <n v="144"/>
    <s v="chinook"/>
    <s v="smolt"/>
    <n v="129"/>
    <n v="22"/>
    <m/>
    <s v="N"/>
    <s v="N"/>
    <m/>
    <m/>
    <m/>
    <s v="SJ24-PRS001"/>
    <x v="2"/>
  </r>
  <r>
    <x v="1"/>
    <x v="4"/>
    <s v="23May24-PRS-Nearshore/Offshore A-1"/>
    <d v="2024-05-23T00:00:00"/>
    <n v="144"/>
    <s v="coho"/>
    <s v="smolt"/>
    <n v="118"/>
    <n v="22"/>
    <m/>
    <s v="N"/>
    <s v="N"/>
    <m/>
    <m/>
    <m/>
    <s v="SJ24-PRS002"/>
    <x v="2"/>
  </r>
  <r>
    <x v="1"/>
    <x v="4"/>
    <s v="23May24-PRS-Nearshore/Offshore A-1"/>
    <d v="2024-05-23T00:00:00"/>
    <n v="144"/>
    <s v="coho"/>
    <s v="smolt"/>
    <n v="104"/>
    <n v="18"/>
    <m/>
    <s v="N"/>
    <s v="N"/>
    <m/>
    <m/>
    <m/>
    <s v="SJ24-PRS003"/>
    <x v="2"/>
  </r>
  <r>
    <x v="1"/>
    <x v="4"/>
    <s v="23May24-PRS-Nearshore/Offshore A-1"/>
    <d v="2024-05-23T00:00:00"/>
    <n v="144"/>
    <s v="herring"/>
    <s v="Adult"/>
    <n v="128"/>
    <n v="26"/>
    <m/>
    <s v="N"/>
    <s v="N"/>
    <m/>
    <m/>
    <m/>
    <m/>
    <x v="2"/>
  </r>
  <r>
    <x v="1"/>
    <x v="4"/>
    <s v="23May24-PRS-Nearshore/Offshore A-1"/>
    <d v="2024-05-23T00:00:00"/>
    <n v="144"/>
    <s v="herring"/>
    <s v="Adult"/>
    <n v="126"/>
    <n v="22"/>
    <m/>
    <s v="N"/>
    <s v="N"/>
    <m/>
    <m/>
    <m/>
    <m/>
    <x v="2"/>
  </r>
  <r>
    <x v="1"/>
    <x v="4"/>
    <s v="23May24-PRS-Nearshore/Offshore A-1"/>
    <d v="2024-05-23T00:00:00"/>
    <n v="144"/>
    <s v="herring"/>
    <s v="Adult"/>
    <n v="126"/>
    <n v="24"/>
    <m/>
    <s v="N"/>
    <s v="N"/>
    <m/>
    <m/>
    <m/>
    <m/>
    <x v="2"/>
  </r>
  <r>
    <x v="1"/>
    <x v="4"/>
    <s v="23May24-PRS-Nearshore/Offshore A-1"/>
    <d v="2024-05-23T00:00:00"/>
    <n v="144"/>
    <s v="herring"/>
    <s v="Adult"/>
    <n v="158"/>
    <n v="24"/>
    <m/>
    <s v="N"/>
    <s v="N"/>
    <m/>
    <m/>
    <m/>
    <m/>
    <x v="2"/>
  </r>
  <r>
    <x v="1"/>
    <x v="4"/>
    <s v="23May24-PRS-Nearshore/Offshore A-1"/>
    <d v="2024-05-23T00:00:00"/>
    <n v="144"/>
    <s v="surf smelt"/>
    <s v="Adult"/>
    <n v="144"/>
    <n v="24"/>
    <m/>
    <s v="N"/>
    <s v="N"/>
    <m/>
    <m/>
    <m/>
    <m/>
    <x v="2"/>
  </r>
  <r>
    <x v="1"/>
    <x v="4"/>
    <s v="23May24-PRS-Nearshore/Offshore A-1"/>
    <d v="2024-05-23T00:00:00"/>
    <n v="144"/>
    <s v="surf smelt"/>
    <s v="Adult"/>
    <n v="156"/>
    <n v="26"/>
    <m/>
    <s v="N"/>
    <s v="N"/>
    <m/>
    <m/>
    <m/>
    <m/>
    <x v="2"/>
  </r>
  <r>
    <x v="1"/>
    <x v="4"/>
    <s v="23May24-PRS-Nearshore/Offshore A-1"/>
    <d v="2024-05-23T00:00:00"/>
    <n v="144"/>
    <s v="herring"/>
    <s v="Adult"/>
    <n v="126"/>
    <n v="22"/>
    <m/>
    <s v="N"/>
    <s v="N"/>
    <m/>
    <m/>
    <m/>
    <m/>
    <x v="2"/>
  </r>
  <r>
    <x v="1"/>
    <x v="4"/>
    <s v="23May24-PRS-Nearshore/Offshore A-1"/>
    <d v="2024-05-23T00:00:00"/>
    <n v="144"/>
    <s v="surf smelt"/>
    <s v="Adult"/>
    <n v="146"/>
    <n v="24"/>
    <m/>
    <s v="N"/>
    <s v="N"/>
    <m/>
    <m/>
    <m/>
    <m/>
    <x v="2"/>
  </r>
  <r>
    <x v="1"/>
    <x v="4"/>
    <s v="23May24-PRS-Nearshore/Offshore A-1"/>
    <d v="2024-05-23T00:00:00"/>
    <n v="144"/>
    <s v="surf smelt"/>
    <s v="Adult"/>
    <n v="148"/>
    <n v="24"/>
    <m/>
    <s v="N"/>
    <s v="N"/>
    <m/>
    <m/>
    <m/>
    <m/>
    <x v="2"/>
  </r>
  <r>
    <x v="1"/>
    <x v="4"/>
    <s v="23May24-PRS-Nearshore/Offshore A-1"/>
    <d v="2024-05-23T00:00:00"/>
    <n v="144"/>
    <s v="surf smelt"/>
    <s v="Adult"/>
    <n v="150"/>
    <n v="26"/>
    <m/>
    <s v="N"/>
    <s v="N"/>
    <m/>
    <m/>
    <m/>
    <m/>
    <x v="2"/>
  </r>
  <r>
    <x v="1"/>
    <x v="4"/>
    <s v="23May24-PRS-Nearshore/Offshore A-1"/>
    <d v="2024-05-23T00:00:00"/>
    <n v="144"/>
    <s v="herring"/>
    <s v="Adult"/>
    <n v="114"/>
    <n v="22"/>
    <m/>
    <s v="N"/>
    <s v="N"/>
    <m/>
    <m/>
    <m/>
    <m/>
    <x v="2"/>
  </r>
  <r>
    <x v="1"/>
    <x v="4"/>
    <s v="23May24-PRS-Nearshore/Offshore A-1"/>
    <d v="2024-05-23T00:00:00"/>
    <n v="144"/>
    <s v="herring"/>
    <s v="Adult"/>
    <n v="128"/>
    <n v="24"/>
    <m/>
    <s v="N"/>
    <s v="N"/>
    <m/>
    <m/>
    <m/>
    <m/>
    <x v="2"/>
  </r>
  <r>
    <x v="1"/>
    <x v="4"/>
    <s v="23May24-PRS-Nearshore/Offshore A-1"/>
    <d v="2024-05-23T00:00:00"/>
    <n v="144"/>
    <s v="surf smelt"/>
    <s v="Adult"/>
    <n v="156"/>
    <n v="30"/>
    <m/>
    <s v="N"/>
    <s v="N"/>
    <m/>
    <m/>
    <m/>
    <m/>
    <x v="2"/>
  </r>
  <r>
    <x v="1"/>
    <x v="4"/>
    <s v="23May24-PRS-Nearshore/Offshore A-1"/>
    <d v="2024-05-23T00:00:00"/>
    <n v="144"/>
    <s v="herring"/>
    <s v="Adult"/>
    <n v="132"/>
    <n v="26"/>
    <m/>
    <s v="N"/>
    <s v="N"/>
    <m/>
    <m/>
    <m/>
    <m/>
    <x v="2"/>
  </r>
  <r>
    <x v="1"/>
    <x v="4"/>
    <s v="23May24-PRS-Nearshore/Offshore A-1"/>
    <d v="2024-05-23T00:00:00"/>
    <n v="144"/>
    <s v="herring"/>
    <s v="Adult"/>
    <n v="128"/>
    <n v="24"/>
    <m/>
    <s v="N"/>
    <s v="N"/>
    <m/>
    <m/>
    <m/>
    <m/>
    <x v="2"/>
  </r>
  <r>
    <x v="1"/>
    <x v="4"/>
    <s v="23May24-PRS-Nearshore/Offshore A-1"/>
    <d v="2024-05-23T00:00:00"/>
    <n v="144"/>
    <s v="surf smelt"/>
    <s v="Adult"/>
    <n v="162"/>
    <n v="28"/>
    <m/>
    <s v="N"/>
    <s v="N"/>
    <m/>
    <m/>
    <m/>
    <m/>
    <x v="2"/>
  </r>
  <r>
    <x v="1"/>
    <x v="4"/>
    <s v="23May24-PRS-Nearshore/Offshore A-1"/>
    <d v="2024-05-23T00:00:00"/>
    <n v="144"/>
    <s v="herring"/>
    <s v="Adult"/>
    <n v="130"/>
    <n v="26"/>
    <m/>
    <s v="N"/>
    <s v="N"/>
    <m/>
    <m/>
    <m/>
    <m/>
    <x v="2"/>
  </r>
  <r>
    <x v="1"/>
    <x v="4"/>
    <s v="23May24-PRS-Nearshore/Offshore A-1"/>
    <d v="2024-05-23T00:00:00"/>
    <n v="144"/>
    <s v="surf smelt"/>
    <s v="Adult"/>
    <n v="154"/>
    <n v="26"/>
    <m/>
    <s v="N"/>
    <s v="N"/>
    <m/>
    <m/>
    <m/>
    <m/>
    <x v="2"/>
  </r>
  <r>
    <x v="1"/>
    <x v="4"/>
    <s v="23May24-PRS-Nearshore/Offshore A-1"/>
    <d v="2024-05-23T00:00:00"/>
    <n v="144"/>
    <s v="surf smelt"/>
    <s v="Adult"/>
    <n v="144"/>
    <n v="26"/>
    <m/>
    <s v="N"/>
    <s v="N"/>
    <m/>
    <m/>
    <m/>
    <m/>
    <x v="2"/>
  </r>
  <r>
    <x v="1"/>
    <x v="4"/>
    <s v="23May24-PRS-Nearshore/Offshore A-1"/>
    <d v="2024-05-23T00:00:00"/>
    <n v="144"/>
    <s v="herring"/>
    <s v="Adult"/>
    <n v="126"/>
    <n v="24"/>
    <m/>
    <s v="N"/>
    <s v="N"/>
    <m/>
    <m/>
    <m/>
    <m/>
    <x v="2"/>
  </r>
  <r>
    <x v="1"/>
    <x v="4"/>
    <s v="23May24-PRS-Nearshore/Offshore A-1"/>
    <d v="2024-05-23T00:00:00"/>
    <n v="144"/>
    <s v="herring"/>
    <s v="Adult"/>
    <n v="122"/>
    <n v="26"/>
    <m/>
    <s v="N"/>
    <s v="N"/>
    <m/>
    <m/>
    <m/>
    <m/>
    <x v="2"/>
  </r>
  <r>
    <x v="1"/>
    <x v="4"/>
    <s v="23May24-PRS-Nearshore/Offshore A-1"/>
    <d v="2024-05-23T00:00:00"/>
    <n v="144"/>
    <s v="herring"/>
    <s v="Adult"/>
    <n v="140"/>
    <n v="28"/>
    <m/>
    <s v="N"/>
    <s v="N"/>
    <m/>
    <m/>
    <m/>
    <m/>
    <x v="2"/>
  </r>
  <r>
    <x v="1"/>
    <x v="4"/>
    <s v="23May24-PRS-Nearshore/Offshore A-1"/>
    <d v="2024-05-23T00:00:00"/>
    <n v="144"/>
    <s v="herring"/>
    <s v="Adult"/>
    <n v="120"/>
    <n v="26"/>
    <m/>
    <s v="N"/>
    <s v="N"/>
    <m/>
    <m/>
    <m/>
    <m/>
    <x v="2"/>
  </r>
  <r>
    <x v="1"/>
    <x v="4"/>
    <s v="23May24-PRS-Nearshore/Offshore A-1"/>
    <d v="2024-05-23T00:00:00"/>
    <n v="144"/>
    <s v="herring"/>
    <s v="Adult"/>
    <n v="126"/>
    <n v="26"/>
    <m/>
    <s v="N"/>
    <s v="N"/>
    <m/>
    <m/>
    <m/>
    <m/>
    <x v="2"/>
  </r>
  <r>
    <x v="1"/>
    <x v="4"/>
    <s v="23May24-PRS-Nearshore/Offshore A-1"/>
    <d v="2024-05-23T00:00:00"/>
    <n v="144"/>
    <s v="surf smelt"/>
    <s v="Adult"/>
    <n v="136"/>
    <n v="26"/>
    <m/>
    <s v="N"/>
    <s v="N"/>
    <m/>
    <m/>
    <m/>
    <m/>
    <x v="2"/>
  </r>
  <r>
    <x v="1"/>
    <x v="4"/>
    <s v="23May24-PRS-Nearshore/Offshore A-1"/>
    <d v="2024-05-23T00:00:00"/>
    <n v="144"/>
    <s v="surf smelt"/>
    <s v="Adult"/>
    <n v="148"/>
    <n v="24"/>
    <m/>
    <s v="N"/>
    <s v="N"/>
    <m/>
    <m/>
    <m/>
    <m/>
    <x v="2"/>
  </r>
  <r>
    <x v="1"/>
    <x v="4"/>
    <s v="23May24-PRS-Nearshore/Offshore A-1"/>
    <d v="2024-05-23T00:00:00"/>
    <n v="144"/>
    <s v="surf smelt"/>
    <s v="Adult"/>
    <n v="168"/>
    <n v="30"/>
    <m/>
    <s v="N"/>
    <s v="N"/>
    <m/>
    <m/>
    <m/>
    <m/>
    <x v="2"/>
  </r>
  <r>
    <x v="1"/>
    <x v="4"/>
    <s v="23May24-PRS-Nearshore/Offshore A-1"/>
    <d v="2024-05-23T00:00:00"/>
    <n v="144"/>
    <s v="herring"/>
    <s v="Adult"/>
    <n v="134"/>
    <n v="26"/>
    <m/>
    <s v="N"/>
    <s v="N"/>
    <m/>
    <m/>
    <m/>
    <m/>
    <x v="2"/>
  </r>
  <r>
    <x v="1"/>
    <x v="4"/>
    <s v="23May24-PRS-Nearshore/Offshore A-1"/>
    <d v="2024-05-23T00:00:00"/>
    <n v="144"/>
    <s v="surf smelt"/>
    <s v="Adult"/>
    <n v="156"/>
    <n v="26"/>
    <m/>
    <s v="N"/>
    <s v="N"/>
    <m/>
    <m/>
    <m/>
    <m/>
    <x v="2"/>
  </r>
  <r>
    <x v="1"/>
    <x v="4"/>
    <s v="23May24-PRS-Mill Bay-1"/>
    <d v="2024-05-23T00:00:00"/>
    <n v="144"/>
    <s v="chum"/>
    <s v="smolt"/>
    <n v="120"/>
    <n v="22"/>
    <m/>
    <s v="N"/>
    <s v="N"/>
    <m/>
    <m/>
    <m/>
    <m/>
    <x v="2"/>
  </r>
  <r>
    <x v="1"/>
    <x v="4"/>
    <s v="23May24-PRS-Mill Bay-1"/>
    <d v="2024-05-23T00:00:00"/>
    <n v="144"/>
    <s v="chum"/>
    <s v="smolt"/>
    <n v="96"/>
    <n v="18"/>
    <m/>
    <s v="N"/>
    <s v="N"/>
    <m/>
    <m/>
    <m/>
    <m/>
    <x v="2"/>
  </r>
  <r>
    <x v="1"/>
    <x v="4"/>
    <s v="23May24-PRS-Mill Bay-1"/>
    <d v="2024-05-23T00:00:00"/>
    <n v="144"/>
    <s v="chinook"/>
    <s v="smolt"/>
    <n v="126"/>
    <n v="24"/>
    <m/>
    <s v="N"/>
    <s v="N"/>
    <m/>
    <m/>
    <m/>
    <s v="SJ24-PRS004"/>
    <x v="2"/>
  </r>
  <r>
    <x v="1"/>
    <x v="4"/>
    <s v="23May24-PRS-Mill Bay-1"/>
    <d v="2024-05-23T00:00:00"/>
    <n v="144"/>
    <s v="chum"/>
    <s v="smolt"/>
    <n v="94"/>
    <n v="16"/>
    <m/>
    <s v="N"/>
    <s v="N"/>
    <m/>
    <m/>
    <m/>
    <m/>
    <x v="2"/>
  </r>
  <r>
    <x v="1"/>
    <x v="4"/>
    <s v="23May24-PRS-Mill Bay-1"/>
    <d v="2024-05-23T00:00:00"/>
    <n v="144"/>
    <s v="chum"/>
    <s v="smolt"/>
    <n v="104"/>
    <n v="16"/>
    <m/>
    <s v="N"/>
    <s v="N"/>
    <m/>
    <m/>
    <m/>
    <m/>
    <x v="2"/>
  </r>
  <r>
    <x v="1"/>
    <x v="4"/>
    <s v="23May24-PRS-Mill Bay-1"/>
    <d v="2024-05-23T00:00:00"/>
    <n v="144"/>
    <s v="chum"/>
    <s v="smolt"/>
    <n v="78"/>
    <n v="14"/>
    <m/>
    <s v="N"/>
    <s v="N"/>
    <m/>
    <m/>
    <m/>
    <m/>
    <x v="2"/>
  </r>
  <r>
    <x v="1"/>
    <x v="4"/>
    <s v="23May24-PRS-Mill Bay-1"/>
    <d v="2024-05-23T00:00:00"/>
    <n v="144"/>
    <s v="chum"/>
    <s v="smolt"/>
    <n v="96"/>
    <n v="16"/>
    <m/>
    <s v="N"/>
    <s v="N"/>
    <m/>
    <m/>
    <m/>
    <m/>
    <x v="2"/>
  </r>
  <r>
    <x v="1"/>
    <x v="4"/>
    <s v="23May24-PRS-Mill Bay-1"/>
    <d v="2024-05-23T00:00:00"/>
    <n v="144"/>
    <s v="chum"/>
    <s v="smolt"/>
    <n v="102"/>
    <n v="16"/>
    <m/>
    <s v="N"/>
    <s v="N"/>
    <m/>
    <m/>
    <m/>
    <m/>
    <x v="2"/>
  </r>
  <r>
    <x v="1"/>
    <x v="4"/>
    <s v="23May24-PRS-Mill Bay-1"/>
    <d v="2024-05-23T00:00:00"/>
    <n v="144"/>
    <s v="chum"/>
    <s v="smolt"/>
    <n v="100"/>
    <n v="16"/>
    <m/>
    <s v="N"/>
    <s v="N"/>
    <m/>
    <m/>
    <m/>
    <m/>
    <x v="2"/>
  </r>
  <r>
    <x v="1"/>
    <x v="4"/>
    <s v="23May24-PRS-Mill Bay-1"/>
    <d v="2024-05-23T00:00:00"/>
    <n v="144"/>
    <s v="chum"/>
    <s v="smolt"/>
    <n v="96"/>
    <n v="16"/>
    <m/>
    <s v="N"/>
    <s v="N"/>
    <m/>
    <m/>
    <m/>
    <m/>
    <x v="2"/>
  </r>
  <r>
    <x v="1"/>
    <x v="4"/>
    <s v="23May24-PRS-Mill Bay-1"/>
    <d v="2024-05-23T00:00:00"/>
    <n v="144"/>
    <s v="chum"/>
    <s v="smolt"/>
    <n v="68"/>
    <n v="10"/>
    <m/>
    <s v="N"/>
    <s v="N"/>
    <m/>
    <m/>
    <m/>
    <m/>
    <x v="2"/>
  </r>
  <r>
    <x v="1"/>
    <x v="4"/>
    <s v="23May24-PRS-Mill Bay-1"/>
    <d v="2024-05-23T00:00:00"/>
    <n v="144"/>
    <s v="chum"/>
    <s v="smolt"/>
    <n v="96"/>
    <n v="18"/>
    <m/>
    <s v="N"/>
    <s v="N"/>
    <m/>
    <m/>
    <m/>
    <m/>
    <x v="2"/>
  </r>
  <r>
    <x v="1"/>
    <x v="4"/>
    <s v="23May24-PRS-Mill Bay-1"/>
    <d v="2024-05-23T00:00:00"/>
    <n v="144"/>
    <s v="chum"/>
    <s v="smolt"/>
    <n v="98"/>
    <n v="14"/>
    <m/>
    <s v="N"/>
    <s v="N"/>
    <m/>
    <m/>
    <m/>
    <m/>
    <x v="2"/>
  </r>
  <r>
    <x v="1"/>
    <x v="4"/>
    <s v="23May24-PRS-Mill Bay-1"/>
    <d v="2024-05-23T00:00:00"/>
    <n v="144"/>
    <s v="chum"/>
    <s v="smolt"/>
    <n v="90"/>
    <n v="14"/>
    <m/>
    <s v="N"/>
    <s v="N"/>
    <m/>
    <m/>
    <m/>
    <m/>
    <x v="2"/>
  </r>
  <r>
    <x v="1"/>
    <x v="4"/>
    <s v="23May24-PRS-Jap Rock-1"/>
    <d v="2024-05-23T00:00:00"/>
    <n v="144"/>
    <s v="chum"/>
    <s v="smolt"/>
    <n v="102"/>
    <n v="18"/>
    <m/>
    <s v="N"/>
    <s v="N"/>
    <m/>
    <m/>
    <m/>
    <m/>
    <x v="2"/>
  </r>
  <r>
    <x v="1"/>
    <x v="4"/>
    <s v="23May24-PRS-Jap Rock-1"/>
    <d v="2024-05-23T00:00:00"/>
    <n v="144"/>
    <s v="chum"/>
    <s v="smolt"/>
    <n v="105"/>
    <n v="27"/>
    <m/>
    <s v="N"/>
    <s v="N"/>
    <m/>
    <m/>
    <m/>
    <m/>
    <x v="2"/>
  </r>
  <r>
    <x v="1"/>
    <x v="4"/>
    <s v="23May24-PRS-Jap Rock-1"/>
    <d v="2024-05-23T00:00:00"/>
    <n v="144"/>
    <s v="chum"/>
    <s v="smolt"/>
    <n v="110"/>
    <n v="28"/>
    <m/>
    <s v="N"/>
    <s v="N"/>
    <m/>
    <m/>
    <m/>
    <m/>
    <x v="2"/>
  </r>
  <r>
    <x v="1"/>
    <x v="4"/>
    <s v="23May24-PRS-Jap Rock-1"/>
    <d v="2024-05-23T00:00:00"/>
    <n v="144"/>
    <s v="chum"/>
    <s v="smolt"/>
    <n v="108"/>
    <n v="28"/>
    <m/>
    <s v="N"/>
    <s v="N"/>
    <m/>
    <m/>
    <m/>
    <m/>
    <x v="2"/>
  </r>
  <r>
    <x v="1"/>
    <x v="4"/>
    <s v="23May24-PRS-Jap Rock-1"/>
    <d v="2024-05-23T00:00:00"/>
    <n v="144"/>
    <s v="chum"/>
    <s v="smolt"/>
    <n v="108"/>
    <n v="28"/>
    <m/>
    <s v="N"/>
    <s v="N"/>
    <m/>
    <m/>
    <m/>
    <m/>
    <x v="2"/>
  </r>
  <r>
    <x v="1"/>
    <x v="4"/>
    <s v="23May24-PRS-Jap Rock-1"/>
    <d v="2024-05-23T00:00:00"/>
    <n v="144"/>
    <s v="chum"/>
    <s v="smolt"/>
    <n v="106"/>
    <n v="28"/>
    <m/>
    <s v="N"/>
    <s v="N"/>
    <m/>
    <m/>
    <m/>
    <m/>
    <x v="2"/>
  </r>
  <r>
    <x v="1"/>
    <x v="4"/>
    <s v="23May24-PRS-Jap Rock-1"/>
    <d v="2024-05-23T00:00:00"/>
    <n v="144"/>
    <s v="chinook"/>
    <s v="smolt"/>
    <n v="156"/>
    <n v="28"/>
    <m/>
    <s v="N"/>
    <s v="N"/>
    <m/>
    <m/>
    <m/>
    <s v="SJ24-PRS006"/>
    <x v="2"/>
  </r>
  <r>
    <x v="1"/>
    <x v="4"/>
    <s v="23May24-PRS-Jap Rock-1"/>
    <d v="2024-05-23T00:00:00"/>
    <n v="144"/>
    <s v="coho"/>
    <s v="smolt"/>
    <n v="100"/>
    <n v="19"/>
    <m/>
    <s v="N"/>
    <s v="N"/>
    <m/>
    <m/>
    <m/>
    <s v="SJ24-PRS007"/>
    <x v="2"/>
  </r>
  <r>
    <x v="1"/>
    <x v="4"/>
    <s v="23May24-PRS-Jap Rock-1"/>
    <d v="2024-05-23T00:00:00"/>
    <n v="144"/>
    <s v="Anchovy"/>
    <s v="smolt"/>
    <n v="170"/>
    <n v="30"/>
    <m/>
    <s v="N"/>
    <s v="N"/>
    <m/>
    <m/>
    <m/>
    <m/>
    <x v="2"/>
  </r>
  <r>
    <x v="1"/>
    <x v="0"/>
    <s v="24May24-RST-Night"/>
    <d v="2024-05-24T00:00:00"/>
    <n v="145"/>
    <s v="coho"/>
    <s v="smolt"/>
    <n v="93"/>
    <m/>
    <n v="7.89"/>
    <s v="N"/>
    <m/>
    <s v="N"/>
    <m/>
    <m/>
    <m/>
    <x v="0"/>
  </r>
  <r>
    <x v="1"/>
    <x v="0"/>
    <s v="24May24-RST-Night"/>
    <d v="2024-05-24T00:00:00"/>
    <n v="145"/>
    <s v="coho"/>
    <s v="smolt"/>
    <n v="95"/>
    <m/>
    <n v="9.16"/>
    <s v="N"/>
    <m/>
    <s v="N"/>
    <m/>
    <m/>
    <m/>
    <x v="0"/>
  </r>
  <r>
    <x v="1"/>
    <x v="0"/>
    <s v="28May24-RST-Night"/>
    <d v="2024-05-28T00:00:00"/>
    <n v="149"/>
    <s v="chinook"/>
    <s v="fry"/>
    <n v="67"/>
    <m/>
    <n v="3.35"/>
    <s v="N"/>
    <m/>
    <s v="N"/>
    <s v="SJF24-05-28-01"/>
    <m/>
    <s v="SJF24-05-28-01"/>
    <x v="1"/>
  </r>
  <r>
    <x v="1"/>
    <x v="0"/>
    <s v="28May24-RST-Night"/>
    <d v="2024-05-28T00:00:00"/>
    <n v="149"/>
    <s v="chinook"/>
    <s v="fry"/>
    <n v="64"/>
    <m/>
    <n v="2.96"/>
    <s v="N"/>
    <m/>
    <s v="N"/>
    <s v="SJF24-05-28-02"/>
    <m/>
    <s v="SJF24-05-28-02"/>
    <x v="1"/>
  </r>
  <r>
    <x v="1"/>
    <x v="0"/>
    <s v="28May24-RST-Night"/>
    <d v="2024-05-28T00:00:00"/>
    <n v="149"/>
    <s v="chinook"/>
    <s v="fry"/>
    <n v="62"/>
    <m/>
    <n v="2.59"/>
    <s v="N"/>
    <m/>
    <s v="N"/>
    <s v="SJF24-05-28-03"/>
    <m/>
    <s v="SJF24-05-28-03"/>
    <x v="1"/>
  </r>
  <r>
    <x v="1"/>
    <x v="0"/>
    <s v="28May24-RST-Night"/>
    <d v="2024-05-28T00:00:00"/>
    <n v="149"/>
    <s v="chinook"/>
    <s v="fry"/>
    <n v="65"/>
    <m/>
    <n v="3.2"/>
    <s v="N"/>
    <m/>
    <s v="N"/>
    <s v="SJF24-05-28-04"/>
    <m/>
    <s v="SJF24-05-28-04"/>
    <x v="1"/>
  </r>
  <r>
    <x v="1"/>
    <x v="0"/>
    <s v="28May24-RST-Night"/>
    <d v="2024-05-28T00:00:00"/>
    <n v="149"/>
    <s v="coho"/>
    <s v="fry"/>
    <n v="36"/>
    <m/>
    <n v="0.39"/>
    <s v="N"/>
    <m/>
    <s v="N"/>
    <m/>
    <m/>
    <m/>
    <x v="0"/>
  </r>
  <r>
    <x v="1"/>
    <x v="0"/>
    <s v="28May24-RST-Night"/>
    <d v="2024-05-28T00:00:00"/>
    <n v="149"/>
    <s v="coho"/>
    <s v="fry"/>
    <n v="44"/>
    <m/>
    <n v="0.94"/>
    <s v="N"/>
    <m/>
    <s v="N"/>
    <m/>
    <m/>
    <m/>
    <x v="0"/>
  </r>
  <r>
    <x v="1"/>
    <x v="0"/>
    <s v="28May24-RST-Night"/>
    <d v="2024-05-28T00:00:00"/>
    <n v="149"/>
    <s v="coho"/>
    <s v="fry"/>
    <n v="42"/>
    <m/>
    <n v="0.92"/>
    <s v="N"/>
    <m/>
    <s v="N"/>
    <m/>
    <m/>
    <m/>
    <x v="0"/>
  </r>
  <r>
    <x v="1"/>
    <x v="0"/>
    <s v="28May24-RST-Night"/>
    <d v="2024-05-28T00:00:00"/>
    <n v="149"/>
    <s v="coho"/>
    <s v="fry"/>
    <n v="34"/>
    <m/>
    <n v="0.37"/>
    <s v="N"/>
    <m/>
    <s v="N"/>
    <m/>
    <m/>
    <m/>
    <x v="0"/>
  </r>
  <r>
    <x v="1"/>
    <x v="0"/>
    <s v="28May24-RST-Night"/>
    <d v="2024-05-28T00:00:00"/>
    <n v="149"/>
    <s v="chinook"/>
    <s v="fry"/>
    <n v="64"/>
    <m/>
    <n v="2.91"/>
    <s v="N"/>
    <m/>
    <s v="N"/>
    <m/>
    <m/>
    <m/>
    <x v="0"/>
  </r>
  <r>
    <x v="1"/>
    <x v="0"/>
    <s v="28May24-RST-Night"/>
    <d v="2024-05-28T00:00:00"/>
    <n v="149"/>
    <s v="coho"/>
    <s v="fry"/>
    <n v="33"/>
    <m/>
    <n v="0.24"/>
    <s v="N"/>
    <m/>
    <s v="N"/>
    <m/>
    <m/>
    <m/>
    <x v="0"/>
  </r>
  <r>
    <x v="1"/>
    <x v="0"/>
    <s v="28May24-RST-Night"/>
    <d v="2024-05-28T00:00:00"/>
    <n v="149"/>
    <s v="coho"/>
    <s v="fry"/>
    <n v="37"/>
    <m/>
    <n v="0.52"/>
    <s v="N"/>
    <m/>
    <s v="N"/>
    <m/>
    <m/>
    <m/>
    <x v="0"/>
  </r>
  <r>
    <x v="1"/>
    <x v="0"/>
    <s v="28May24-RST-Night"/>
    <d v="2024-05-28T00:00:00"/>
    <n v="149"/>
    <s v="coho"/>
    <s v="fry"/>
    <n v="34"/>
    <m/>
    <n v="0.3"/>
    <s v="N"/>
    <m/>
    <s v="N"/>
    <m/>
    <m/>
    <m/>
    <x v="0"/>
  </r>
  <r>
    <x v="1"/>
    <x v="0"/>
    <s v="28May24-RST-Night"/>
    <d v="2024-05-28T00:00:00"/>
    <n v="149"/>
    <s v="chinook"/>
    <s v="fry"/>
    <n v="56"/>
    <m/>
    <n v="2.21"/>
    <s v="N"/>
    <m/>
    <s v="N"/>
    <m/>
    <m/>
    <m/>
    <x v="0"/>
  </r>
  <r>
    <x v="1"/>
    <x v="0"/>
    <s v="28May24-RST-Night"/>
    <d v="2024-05-28T00:00:00"/>
    <n v="149"/>
    <s v="coho"/>
    <s v="fry"/>
    <n v="49"/>
    <m/>
    <n v="1.24"/>
    <s v="N"/>
    <m/>
    <s v="N"/>
    <m/>
    <m/>
    <m/>
    <x v="0"/>
  </r>
  <r>
    <x v="1"/>
    <x v="0"/>
    <s v="28May24-RST-Night"/>
    <d v="2024-05-28T00:00:00"/>
    <n v="149"/>
    <s v="coho"/>
    <s v="fry"/>
    <n v="40"/>
    <m/>
    <n v="0.55000000000000004"/>
    <s v="N"/>
    <m/>
    <s v="N"/>
    <m/>
    <m/>
    <m/>
    <x v="0"/>
  </r>
  <r>
    <x v="1"/>
    <x v="0"/>
    <s v="28May24-RST-Night"/>
    <d v="2024-05-28T00:00:00"/>
    <n v="149"/>
    <s v="coho"/>
    <s v="fry"/>
    <n v="58"/>
    <m/>
    <n v="2.3199999999999998"/>
    <s v="N"/>
    <m/>
    <s v="N"/>
    <m/>
    <m/>
    <m/>
    <x v="0"/>
  </r>
  <r>
    <x v="1"/>
    <x v="0"/>
    <s v="28May24-RST-Night"/>
    <d v="2024-05-28T00:00:00"/>
    <n v="149"/>
    <s v="coho"/>
    <s v="fry"/>
    <n v="38"/>
    <m/>
    <n v="0.34"/>
    <s v="N"/>
    <m/>
    <s v="N"/>
    <m/>
    <m/>
    <m/>
    <x v="0"/>
  </r>
  <r>
    <x v="1"/>
    <x v="0"/>
    <s v="28May24-RST-Night"/>
    <d v="2024-05-28T00:00:00"/>
    <n v="149"/>
    <s v="coho"/>
    <s v="fry"/>
    <n v="43"/>
    <m/>
    <n v="0.75"/>
    <s v="N"/>
    <m/>
    <s v="N"/>
    <m/>
    <m/>
    <m/>
    <x v="0"/>
  </r>
  <r>
    <x v="1"/>
    <x v="0"/>
    <s v="28May24-RST-Night"/>
    <d v="2024-05-28T00:00:00"/>
    <n v="149"/>
    <s v="coho"/>
    <s v="fry"/>
    <n v="42"/>
    <m/>
    <n v="1.06"/>
    <s v="N"/>
    <m/>
    <s v="N"/>
    <m/>
    <m/>
    <m/>
    <x v="0"/>
  </r>
  <r>
    <x v="1"/>
    <x v="0"/>
    <s v="28May24-RST-Night"/>
    <d v="2024-05-28T00:00:00"/>
    <n v="149"/>
    <s v="coho"/>
    <s v="fry"/>
    <n v="36"/>
    <m/>
    <n v="0.49"/>
    <s v="N"/>
    <m/>
    <s v="N"/>
    <m/>
    <m/>
    <m/>
    <x v="0"/>
  </r>
  <r>
    <x v="1"/>
    <x v="0"/>
    <s v="28May24-RST-Night"/>
    <d v="2024-05-28T00:00:00"/>
    <n v="149"/>
    <s v="coho"/>
    <s v="fry"/>
    <n v="36"/>
    <m/>
    <n v="0.41"/>
    <s v="N"/>
    <m/>
    <s v="N"/>
    <m/>
    <m/>
    <m/>
    <x v="0"/>
  </r>
  <r>
    <x v="1"/>
    <x v="0"/>
    <s v="28May24-RST-Night"/>
    <d v="2024-05-28T00:00:00"/>
    <n v="149"/>
    <s v="coho"/>
    <s v="fry"/>
    <n v="39"/>
    <m/>
    <n v="0.56000000000000005"/>
    <s v="N"/>
    <m/>
    <s v="N"/>
    <m/>
    <m/>
    <m/>
    <x v="0"/>
  </r>
  <r>
    <x v="1"/>
    <x v="0"/>
    <s v="28May24-RST-Night"/>
    <d v="2024-05-28T00:00:00"/>
    <n v="149"/>
    <s v="coho"/>
    <s v="fry"/>
    <n v="35"/>
    <m/>
    <n v="0.38"/>
    <s v="N"/>
    <m/>
    <s v="N"/>
    <m/>
    <m/>
    <m/>
    <x v="0"/>
  </r>
  <r>
    <x v="1"/>
    <x v="0"/>
    <s v="28May24-RST-Night"/>
    <d v="2024-05-28T00:00:00"/>
    <n v="149"/>
    <s v="coho"/>
    <s v="fry"/>
    <n v="36"/>
    <m/>
    <n v="0.43"/>
    <s v="N"/>
    <m/>
    <s v="N"/>
    <m/>
    <m/>
    <m/>
    <x v="0"/>
  </r>
  <r>
    <x v="1"/>
    <x v="0"/>
    <s v="28May24-RST-Night"/>
    <d v="2024-05-28T00:00:00"/>
    <n v="149"/>
    <s v="coho"/>
    <s v="smolt"/>
    <n v="84"/>
    <m/>
    <n v="6.72"/>
    <s v="N"/>
    <m/>
    <s v="N"/>
    <m/>
    <m/>
    <m/>
    <x v="0"/>
  </r>
  <r>
    <x v="1"/>
    <x v="0"/>
    <s v="28May24-RST-Night"/>
    <d v="2024-05-28T00:00:00"/>
    <n v="149"/>
    <s v="coho"/>
    <s v="fry"/>
    <n v="32"/>
    <m/>
    <n v="0.31"/>
    <s v="N"/>
    <m/>
    <s v="N"/>
    <m/>
    <m/>
    <m/>
    <x v="0"/>
  </r>
  <r>
    <x v="1"/>
    <x v="0"/>
    <s v="28May24-RST-Night"/>
    <d v="2024-05-28T00:00:00"/>
    <n v="149"/>
    <s v="coho"/>
    <s v="fry"/>
    <n v="50"/>
    <m/>
    <n v="1.3"/>
    <s v="N"/>
    <m/>
    <s v="N"/>
    <m/>
    <m/>
    <m/>
    <x v="0"/>
  </r>
  <r>
    <x v="1"/>
    <x v="0"/>
    <s v="28May24-RST-Night"/>
    <d v="2024-05-28T00:00:00"/>
    <n v="149"/>
    <s v="coho"/>
    <s v="fry"/>
    <n v="40"/>
    <m/>
    <n v="0.7"/>
    <s v="N"/>
    <m/>
    <s v="N"/>
    <m/>
    <m/>
    <m/>
    <x v="0"/>
  </r>
  <r>
    <x v="1"/>
    <x v="0"/>
    <s v="28May24-RST-Night"/>
    <d v="2024-05-28T00:00:00"/>
    <n v="149"/>
    <s v="coho"/>
    <s v="fry"/>
    <n v="39"/>
    <m/>
    <n v="0.54"/>
    <s v="N"/>
    <m/>
    <s v="N"/>
    <m/>
    <m/>
    <m/>
    <x v="0"/>
  </r>
  <r>
    <x v="1"/>
    <x v="0"/>
    <s v="28May24-RST-Night"/>
    <d v="2024-05-28T00:00:00"/>
    <n v="149"/>
    <s v="coho"/>
    <s v="fry"/>
    <n v="40"/>
    <m/>
    <n v="0.71"/>
    <s v="N"/>
    <m/>
    <s v="N"/>
    <m/>
    <m/>
    <m/>
    <x v="0"/>
  </r>
  <r>
    <x v="1"/>
    <x v="0"/>
    <s v="28May24-RST-Night"/>
    <d v="2024-05-28T00:00:00"/>
    <n v="149"/>
    <s v="coho"/>
    <s v="fry"/>
    <n v="39"/>
    <m/>
    <n v="0.32"/>
    <s v="N"/>
    <m/>
    <s v="N"/>
    <m/>
    <m/>
    <m/>
    <x v="0"/>
  </r>
  <r>
    <x v="1"/>
    <x v="0"/>
    <s v="28May24-RST-Night"/>
    <d v="2024-05-28T00:00:00"/>
    <n v="149"/>
    <s v="coho"/>
    <s v="fry"/>
    <n v="32"/>
    <m/>
    <n v="0.35"/>
    <s v="N"/>
    <m/>
    <s v="N"/>
    <m/>
    <m/>
    <m/>
    <x v="0"/>
  </r>
  <r>
    <x v="1"/>
    <x v="0"/>
    <s v="28May24-RST-Night"/>
    <d v="2024-05-28T00:00:00"/>
    <n v="149"/>
    <s v="coho"/>
    <s v="fry"/>
    <n v="44"/>
    <m/>
    <n v="0.97"/>
    <s v="N"/>
    <m/>
    <s v="N"/>
    <m/>
    <m/>
    <m/>
    <x v="0"/>
  </r>
  <r>
    <x v="1"/>
    <x v="0"/>
    <s v="28May24-RST-Night"/>
    <d v="2024-05-28T00:00:00"/>
    <n v="149"/>
    <s v="coho"/>
    <s v="fry"/>
    <n v="51"/>
    <m/>
    <n v="1.58"/>
    <s v="N"/>
    <m/>
    <s v="N"/>
    <m/>
    <m/>
    <m/>
    <x v="0"/>
  </r>
  <r>
    <x v="1"/>
    <x v="0"/>
    <s v="28May24-RST-Night"/>
    <d v="2024-05-28T00:00:00"/>
    <n v="149"/>
    <s v="coho"/>
    <s v="fry"/>
    <n v="30"/>
    <m/>
    <n v="0.56000000000000005"/>
    <s v="N"/>
    <m/>
    <s v="N"/>
    <m/>
    <m/>
    <m/>
    <x v="0"/>
  </r>
  <r>
    <x v="1"/>
    <x v="0"/>
    <s v="28May24-RST-Night"/>
    <d v="2024-05-28T00:00:00"/>
    <n v="149"/>
    <s v="coho"/>
    <s v="fry"/>
    <n v="36"/>
    <m/>
    <n v="0.47"/>
    <s v="N"/>
    <m/>
    <s v="N"/>
    <m/>
    <m/>
    <m/>
    <x v="0"/>
  </r>
  <r>
    <x v="1"/>
    <x v="0"/>
    <s v="28May24-RST-Night"/>
    <d v="2024-05-28T00:00:00"/>
    <n v="149"/>
    <s v="coho"/>
    <s v="smolt"/>
    <n v="107"/>
    <m/>
    <n v="13.23"/>
    <s v="N"/>
    <m/>
    <s v="N"/>
    <m/>
    <m/>
    <m/>
    <x v="0"/>
  </r>
  <r>
    <x v="1"/>
    <x v="0"/>
    <s v="28May24-RST-Night"/>
    <d v="2024-05-28T00:00:00"/>
    <n v="149"/>
    <s v="chinook"/>
    <s v="fry"/>
    <n v="60"/>
    <m/>
    <n v="2.1"/>
    <s v="N"/>
    <m/>
    <s v="N"/>
    <m/>
    <m/>
    <m/>
    <x v="0"/>
  </r>
  <r>
    <x v="1"/>
    <x v="0"/>
    <s v="28May24-RST-Night"/>
    <d v="2024-05-28T00:00:00"/>
    <n v="149"/>
    <s v="chinook"/>
    <s v="smolt"/>
    <n v="78"/>
    <m/>
    <n v="5.13"/>
    <s v="N"/>
    <m/>
    <s v="N"/>
    <m/>
    <m/>
    <m/>
    <x v="0"/>
  </r>
  <r>
    <x v="1"/>
    <x v="0"/>
    <s v="28May24-RST-Night"/>
    <d v="2024-05-28T00:00:00"/>
    <n v="149"/>
    <s v="chinook"/>
    <s v="smolt"/>
    <n v="82"/>
    <m/>
    <n v="5.52"/>
    <s v="Y"/>
    <m/>
    <s v="Y"/>
    <m/>
    <m/>
    <m/>
    <x v="0"/>
  </r>
  <r>
    <x v="1"/>
    <x v="0"/>
    <s v="28May24-RST-Night"/>
    <d v="2024-05-28T00:00:00"/>
    <n v="149"/>
    <s v="chinook"/>
    <s v="smolt"/>
    <n v="80"/>
    <m/>
    <n v="5.46"/>
    <s v="Y"/>
    <m/>
    <s v="Y"/>
    <m/>
    <m/>
    <m/>
    <x v="0"/>
  </r>
  <r>
    <x v="1"/>
    <x v="0"/>
    <s v="28May24-RST-Night"/>
    <d v="2024-05-28T00:00:00"/>
    <n v="149"/>
    <s v="chinook"/>
    <s v="fry"/>
    <n v="68"/>
    <m/>
    <n v="3.33"/>
    <s v="N"/>
    <m/>
    <s v="N"/>
    <m/>
    <m/>
    <m/>
    <x v="0"/>
  </r>
  <r>
    <x v="1"/>
    <x v="0"/>
    <s v="29May24-RST-Night"/>
    <d v="2024-05-29T00:00:00"/>
    <n v="150"/>
    <s v="chinook"/>
    <s v="smolt"/>
    <n v="72"/>
    <m/>
    <n v="4.8499999999999996"/>
    <s v="N"/>
    <m/>
    <s v="N"/>
    <m/>
    <m/>
    <m/>
    <x v="0"/>
  </r>
  <r>
    <x v="1"/>
    <x v="0"/>
    <s v="29May24-RST-Night"/>
    <d v="2024-05-29T00:00:00"/>
    <n v="150"/>
    <s v="chinook"/>
    <s v="smolt"/>
    <n v="65"/>
    <m/>
    <n v="2.94"/>
    <s v="N"/>
    <m/>
    <s v="N"/>
    <m/>
    <m/>
    <m/>
    <x v="0"/>
  </r>
  <r>
    <x v="1"/>
    <x v="0"/>
    <s v="29May24-RST-Night"/>
    <d v="2024-05-29T00:00:00"/>
    <n v="150"/>
    <s v="coho"/>
    <s v="smolt"/>
    <n v="91"/>
    <m/>
    <n v="7.78"/>
    <s v="N"/>
    <m/>
    <s v="N"/>
    <m/>
    <m/>
    <m/>
    <x v="0"/>
  </r>
  <r>
    <x v="1"/>
    <x v="0"/>
    <s v="29May24-RST-Night"/>
    <d v="2024-05-29T00:00:00"/>
    <n v="150"/>
    <s v="chinook"/>
    <s v="smolt"/>
    <n v="71"/>
    <m/>
    <n v="3.83"/>
    <s v="N"/>
    <m/>
    <s v="N"/>
    <m/>
    <m/>
    <m/>
    <x v="0"/>
  </r>
  <r>
    <x v="1"/>
    <x v="0"/>
    <s v="29May24-RST-Night"/>
    <d v="2024-05-29T00:00:00"/>
    <n v="150"/>
    <s v="coho"/>
    <s v="fry"/>
    <n v="51"/>
    <m/>
    <n v="1.82"/>
    <s v="N"/>
    <m/>
    <s v="N"/>
    <m/>
    <m/>
    <m/>
    <x v="0"/>
  </r>
  <r>
    <x v="1"/>
    <x v="0"/>
    <s v="29May24-RST-Night"/>
    <d v="2024-05-29T00:00:00"/>
    <n v="150"/>
    <s v="coho"/>
    <s v="fry"/>
    <n v="43"/>
    <m/>
    <n v="0.9"/>
    <s v="N"/>
    <m/>
    <s v="N"/>
    <m/>
    <m/>
    <m/>
    <x v="0"/>
  </r>
  <r>
    <x v="1"/>
    <x v="0"/>
    <s v="29May24-RST-Night"/>
    <d v="2024-05-29T00:00:00"/>
    <n v="150"/>
    <s v="coho"/>
    <s v="fry"/>
    <n v="39"/>
    <m/>
    <n v="0.59"/>
    <s v="N"/>
    <m/>
    <s v="N"/>
    <m/>
    <m/>
    <m/>
    <x v="0"/>
  </r>
  <r>
    <x v="1"/>
    <x v="0"/>
    <s v="29May24-RST-Night"/>
    <d v="2024-05-29T00:00:00"/>
    <n v="150"/>
    <s v="coho"/>
    <s v="smolt"/>
    <n v="94"/>
    <m/>
    <n v="9.36"/>
    <s v="N"/>
    <m/>
    <s v="N"/>
    <m/>
    <m/>
    <m/>
    <x v="0"/>
  </r>
  <r>
    <x v="1"/>
    <x v="0"/>
    <s v="29May24-RST-Night"/>
    <d v="2024-05-29T00:00:00"/>
    <n v="150"/>
    <s v="chinook"/>
    <s v="smolt"/>
    <n v="78"/>
    <m/>
    <n v="5.33"/>
    <s v="Y"/>
    <m/>
    <s v="Y"/>
    <m/>
    <m/>
    <m/>
    <x v="0"/>
  </r>
  <r>
    <x v="1"/>
    <x v="0"/>
    <s v="29May24-RST-Night"/>
    <d v="2024-05-29T00:00:00"/>
    <n v="150"/>
    <s v="coho"/>
    <s v="smolt"/>
    <n v="94"/>
    <m/>
    <n v="8.58"/>
    <s v="N"/>
    <m/>
    <s v="N"/>
    <m/>
    <m/>
    <s v="SJ24-F005"/>
    <x v="0"/>
  </r>
  <r>
    <x v="1"/>
    <x v="0"/>
    <s v="29May24-RST-Night"/>
    <d v="2024-05-29T00:00:00"/>
    <n v="150"/>
    <s v="coho"/>
    <s v="fry"/>
    <n v="51"/>
    <m/>
    <n v="1.67"/>
    <s v="N"/>
    <m/>
    <s v="N"/>
    <m/>
    <m/>
    <m/>
    <x v="0"/>
  </r>
  <r>
    <x v="1"/>
    <x v="0"/>
    <s v="29May24-RST-Night"/>
    <d v="2024-05-29T00:00:00"/>
    <n v="150"/>
    <s v="coho"/>
    <s v="fry"/>
    <n v="33"/>
    <m/>
    <n v="0.46"/>
    <s v="N"/>
    <m/>
    <s v="N"/>
    <m/>
    <m/>
    <m/>
    <x v="0"/>
  </r>
  <r>
    <x v="1"/>
    <x v="0"/>
    <s v="29May24-RST-Night"/>
    <d v="2024-05-29T00:00:00"/>
    <n v="150"/>
    <s v="coho"/>
    <s v="fry"/>
    <n v="35"/>
    <m/>
    <n v="0.39"/>
    <s v="N"/>
    <m/>
    <s v="N"/>
    <m/>
    <m/>
    <m/>
    <x v="0"/>
  </r>
  <r>
    <x v="1"/>
    <x v="0"/>
    <s v="29May24-RST-Night"/>
    <d v="2024-05-29T00:00:00"/>
    <n v="150"/>
    <s v="coho"/>
    <s v="fry"/>
    <n v="34"/>
    <m/>
    <n v="0.44"/>
    <s v="N"/>
    <m/>
    <s v="N"/>
    <m/>
    <m/>
    <m/>
    <x v="0"/>
  </r>
  <r>
    <x v="1"/>
    <x v="0"/>
    <s v="29May24-RST-Night"/>
    <d v="2024-05-29T00:00:00"/>
    <n v="150"/>
    <s v="chinook"/>
    <s v="fry"/>
    <n v="59"/>
    <m/>
    <n v="2.2799999999999998"/>
    <s v="N"/>
    <m/>
    <s v="N"/>
    <m/>
    <m/>
    <m/>
    <x v="0"/>
  </r>
  <r>
    <x v="1"/>
    <x v="0"/>
    <s v="29May24-RST-Night"/>
    <d v="2024-05-29T00:00:00"/>
    <n v="150"/>
    <s v="chinook"/>
    <s v="smolt"/>
    <n v="73"/>
    <m/>
    <n v="4.1500000000000004"/>
    <s v="N"/>
    <m/>
    <s v="N"/>
    <m/>
    <m/>
    <m/>
    <x v="0"/>
  </r>
  <r>
    <x v="1"/>
    <x v="0"/>
    <s v="29May24-RST-Night"/>
    <d v="2024-05-29T00:00:00"/>
    <n v="150"/>
    <s v="coho"/>
    <s v="smolt"/>
    <n v="94"/>
    <m/>
    <n v="8.77"/>
    <s v="N"/>
    <m/>
    <s v="N"/>
    <m/>
    <m/>
    <m/>
    <x v="0"/>
  </r>
  <r>
    <x v="1"/>
    <x v="0"/>
    <s v="29May24-RST-Night"/>
    <d v="2024-05-29T00:00:00"/>
    <n v="150"/>
    <s v="chinook"/>
    <s v="smolt"/>
    <n v="74"/>
    <m/>
    <n v="4.1500000000000004"/>
    <s v="Y"/>
    <m/>
    <s v="Y"/>
    <m/>
    <m/>
    <m/>
    <x v="0"/>
  </r>
  <r>
    <x v="1"/>
    <x v="0"/>
    <s v="29May24-RST-Night"/>
    <d v="2024-05-29T00:00:00"/>
    <n v="150"/>
    <s v="coho"/>
    <s v="fry"/>
    <n v="47"/>
    <m/>
    <n v="1.39"/>
    <s v="N"/>
    <m/>
    <s v="N"/>
    <m/>
    <m/>
    <m/>
    <x v="0"/>
  </r>
  <r>
    <x v="1"/>
    <x v="0"/>
    <s v="29May24-RST-Night"/>
    <d v="2024-05-29T00:00:00"/>
    <n v="150"/>
    <s v="coho"/>
    <s v="fry"/>
    <n v="37"/>
    <m/>
    <n v="0.7"/>
    <s v="N"/>
    <m/>
    <s v="N"/>
    <m/>
    <m/>
    <m/>
    <x v="0"/>
  </r>
  <r>
    <x v="1"/>
    <x v="0"/>
    <s v="29May24-RST-Night"/>
    <d v="2024-05-29T00:00:00"/>
    <n v="150"/>
    <s v="chinook"/>
    <s v="fry"/>
    <n v="60"/>
    <m/>
    <n v="2.4300000000000002"/>
    <s v="N"/>
    <m/>
    <s v="N"/>
    <m/>
    <m/>
    <m/>
    <x v="0"/>
  </r>
  <r>
    <x v="1"/>
    <x v="0"/>
    <s v="29May24-RST-Night"/>
    <d v="2024-05-29T00:00:00"/>
    <n v="150"/>
    <s v="coho"/>
    <s v="fry"/>
    <n v="36"/>
    <m/>
    <n v="0.85"/>
    <s v="N"/>
    <m/>
    <s v="N"/>
    <m/>
    <m/>
    <m/>
    <x v="0"/>
  </r>
  <r>
    <x v="1"/>
    <x v="0"/>
    <s v="30May24-RST-Night"/>
    <d v="2024-05-30T00:00:00"/>
    <n v="151"/>
    <s v="chinook"/>
    <s v="fry"/>
    <n v="59"/>
    <m/>
    <n v="2.04"/>
    <s v="N"/>
    <m/>
    <s v="N"/>
    <m/>
    <m/>
    <m/>
    <x v="0"/>
  </r>
  <r>
    <x v="1"/>
    <x v="0"/>
    <s v="30May24-RST-Night"/>
    <d v="2024-05-30T00:00:00"/>
    <n v="151"/>
    <s v="coho"/>
    <s v="fry"/>
    <n v="37"/>
    <m/>
    <n v="0.47"/>
    <s v="N"/>
    <m/>
    <s v="N"/>
    <m/>
    <m/>
    <m/>
    <x v="0"/>
  </r>
  <r>
    <x v="1"/>
    <x v="0"/>
    <s v="30May24-RST-Night"/>
    <d v="2024-05-30T00:00:00"/>
    <n v="151"/>
    <s v="coho"/>
    <s v="fry"/>
    <n v="35"/>
    <m/>
    <n v="0.34"/>
    <s v="N"/>
    <m/>
    <s v="N"/>
    <m/>
    <m/>
    <m/>
    <x v="0"/>
  </r>
  <r>
    <x v="1"/>
    <x v="4"/>
    <s v="12Jun24-PRS-Offshore A-1"/>
    <d v="2024-06-12T00:00:00"/>
    <n v="164"/>
    <s v="chinook"/>
    <s v="smolt"/>
    <n v="90"/>
    <n v="27"/>
    <m/>
    <s v="N"/>
    <s v="N"/>
    <m/>
    <s v="SJ24-PRS013"/>
    <m/>
    <s v="SJ24-PRS013"/>
    <x v="1"/>
  </r>
  <r>
    <x v="1"/>
    <x v="4"/>
    <s v="12Jun24-PRS-Offshore B-1"/>
    <d v="2024-06-12T00:00:00"/>
    <n v="164"/>
    <s v="chinook"/>
    <s v="smolt"/>
    <n v="96"/>
    <n v="18"/>
    <m/>
    <s v="Y"/>
    <s v="Y"/>
    <m/>
    <s v="SJ24-PRS016"/>
    <m/>
    <s v="SJ24-PRS016"/>
    <x v="1"/>
  </r>
  <r>
    <x v="1"/>
    <x v="4"/>
    <s v="12Jun24-PRS-PRCD-1"/>
    <d v="2024-06-12T00:00:00"/>
    <n v="164"/>
    <s v="chinook"/>
    <s v="smolt"/>
    <n v="90"/>
    <n v="18"/>
    <m/>
    <s v="Y"/>
    <s v="Y"/>
    <m/>
    <m/>
    <m/>
    <s v="SJ24-PRS008"/>
    <x v="2"/>
  </r>
  <r>
    <x v="1"/>
    <x v="4"/>
    <s v="12Jun24-PRS-PRCD-1"/>
    <d v="2024-06-12T00:00:00"/>
    <n v="164"/>
    <s v="chinook"/>
    <s v="smolt"/>
    <n v="120"/>
    <n v="22"/>
    <m/>
    <s v="N"/>
    <s v="N"/>
    <m/>
    <m/>
    <m/>
    <s v="SJ24-PRS009"/>
    <x v="2"/>
  </r>
  <r>
    <x v="1"/>
    <x v="4"/>
    <s v="12Jun24-PRS-PRCD-1"/>
    <d v="2024-06-12T00:00:00"/>
    <n v="164"/>
    <s v="chinook"/>
    <s v="smolt"/>
    <n v="84"/>
    <n v="18"/>
    <m/>
    <s v="Y"/>
    <s v="Y"/>
    <m/>
    <m/>
    <m/>
    <s v="SJ24-PRS010"/>
    <x v="3"/>
  </r>
  <r>
    <x v="1"/>
    <x v="4"/>
    <s v="12Jun24-PRS-PRCD-1"/>
    <d v="2024-06-12T00:00:00"/>
    <n v="164"/>
    <s v="herring"/>
    <s v="Adult"/>
    <n v="160"/>
    <n v="21"/>
    <m/>
    <s v="N"/>
    <s v="N"/>
    <m/>
    <m/>
    <m/>
    <m/>
    <x v="2"/>
  </r>
  <r>
    <x v="1"/>
    <x v="4"/>
    <s v="12Jun24-PRS-PRCD-1"/>
    <d v="2024-06-12T00:00:00"/>
    <n v="164"/>
    <s v="surf smelt"/>
    <s v="Adult"/>
    <n v="140"/>
    <n v="22"/>
    <m/>
    <s v="N"/>
    <s v="N"/>
    <m/>
    <m/>
    <m/>
    <m/>
    <x v="2"/>
  </r>
  <r>
    <x v="1"/>
    <x v="4"/>
    <s v="12Jun24-PRS-PRCD-1"/>
    <d v="2024-06-12T00:00:00"/>
    <n v="164"/>
    <s v="herring"/>
    <s v="Adult"/>
    <n v="120"/>
    <n v="23"/>
    <m/>
    <s v="N"/>
    <s v="N"/>
    <m/>
    <m/>
    <m/>
    <m/>
    <x v="2"/>
  </r>
  <r>
    <x v="1"/>
    <x v="4"/>
    <s v="12Jun24-PRS-PRCD-1"/>
    <d v="2024-06-12T00:00:00"/>
    <n v="164"/>
    <s v="herring"/>
    <s v="Adult"/>
    <n v="128"/>
    <n v="24"/>
    <m/>
    <s v="N"/>
    <s v="N"/>
    <m/>
    <m/>
    <m/>
    <m/>
    <x v="2"/>
  </r>
  <r>
    <x v="1"/>
    <x v="4"/>
    <s v="12Jun24-PRS-PRCD-1"/>
    <d v="2024-06-12T00:00:00"/>
    <n v="164"/>
    <s v="herring"/>
    <s v="Adult"/>
    <n v="109"/>
    <n v="20"/>
    <m/>
    <s v="N"/>
    <s v="N"/>
    <m/>
    <m/>
    <m/>
    <m/>
    <x v="2"/>
  </r>
  <r>
    <x v="1"/>
    <x v="4"/>
    <s v="12Jun24-PRS-PRCD-1"/>
    <d v="2024-06-12T00:00:00"/>
    <n v="164"/>
    <s v="herring"/>
    <s v="Adult"/>
    <n v="124"/>
    <n v="24"/>
    <m/>
    <s v="N"/>
    <s v="N"/>
    <m/>
    <m/>
    <m/>
    <m/>
    <x v="2"/>
  </r>
  <r>
    <x v="1"/>
    <x v="4"/>
    <s v="12Jun24-PRS-PRCD-1"/>
    <d v="2024-06-12T00:00:00"/>
    <n v="164"/>
    <s v="surf smelt"/>
    <s v="Adult"/>
    <n v="164"/>
    <n v="22"/>
    <m/>
    <s v="N"/>
    <s v="N"/>
    <m/>
    <m/>
    <m/>
    <m/>
    <x v="2"/>
  </r>
  <r>
    <x v="1"/>
    <x v="4"/>
    <s v="12Jun24-PRS-PRCD-1"/>
    <d v="2024-06-12T00:00:00"/>
    <n v="164"/>
    <s v="herring"/>
    <s v="Adult"/>
    <n v="132"/>
    <n v="24"/>
    <m/>
    <s v="N"/>
    <s v="N"/>
    <m/>
    <m/>
    <m/>
    <m/>
    <x v="2"/>
  </r>
  <r>
    <x v="1"/>
    <x v="4"/>
    <s v="12Jun24-PRS-PRCD-1"/>
    <d v="2024-06-12T00:00:00"/>
    <n v="164"/>
    <s v="herring"/>
    <s v="Adult"/>
    <n v="128"/>
    <n v="26"/>
    <m/>
    <s v="N"/>
    <s v="N"/>
    <m/>
    <m/>
    <m/>
    <m/>
    <x v="2"/>
  </r>
  <r>
    <x v="1"/>
    <x v="4"/>
    <s v="12Jun24-PRS-PRCD-1"/>
    <d v="2024-06-12T00:00:00"/>
    <n v="164"/>
    <s v="surf smelt"/>
    <s v="Adult"/>
    <n v="144"/>
    <n v="22"/>
    <m/>
    <s v="N"/>
    <s v="N"/>
    <m/>
    <m/>
    <m/>
    <m/>
    <x v="2"/>
  </r>
  <r>
    <x v="1"/>
    <x v="4"/>
    <s v="12Jun24-PRS-PRCD-1"/>
    <d v="2024-06-12T00:00:00"/>
    <n v="164"/>
    <s v="herring"/>
    <s v="Adult"/>
    <n v="140"/>
    <n v="28"/>
    <m/>
    <s v="N"/>
    <s v="N"/>
    <m/>
    <m/>
    <m/>
    <m/>
    <x v="2"/>
  </r>
  <r>
    <x v="1"/>
    <x v="4"/>
    <s v="12Jun24-PRS-PRCD-1"/>
    <d v="2024-06-12T00:00:00"/>
    <n v="164"/>
    <s v="herring"/>
    <s v="Adult"/>
    <n v="120"/>
    <n v="21"/>
    <m/>
    <s v="N"/>
    <s v="N"/>
    <m/>
    <m/>
    <m/>
    <m/>
    <x v="2"/>
  </r>
  <r>
    <x v="1"/>
    <x v="4"/>
    <s v="12Jun24-PRS-PRCD-1"/>
    <d v="2024-06-12T00:00:00"/>
    <n v="164"/>
    <s v="Anchovy"/>
    <s v="Adult"/>
    <n v="140"/>
    <n v="24"/>
    <m/>
    <s v="N"/>
    <s v="N"/>
    <m/>
    <m/>
    <m/>
    <m/>
    <x v="2"/>
  </r>
  <r>
    <x v="1"/>
    <x v="4"/>
    <s v="12Jun24-PRS-PRCD-1"/>
    <d v="2024-06-12T00:00:00"/>
    <n v="164"/>
    <s v="herring"/>
    <s v="Adult"/>
    <n v="126"/>
    <n v="26"/>
    <m/>
    <s v="N"/>
    <s v="N"/>
    <m/>
    <m/>
    <m/>
    <m/>
    <x v="2"/>
  </r>
  <r>
    <x v="1"/>
    <x v="4"/>
    <s v="12Jun24-PRS-PRCD-1"/>
    <d v="2024-06-12T00:00:00"/>
    <n v="164"/>
    <s v="herring"/>
    <s v="Adult"/>
    <n v="136"/>
    <n v="26"/>
    <m/>
    <s v="N"/>
    <s v="N"/>
    <m/>
    <m/>
    <m/>
    <m/>
    <x v="2"/>
  </r>
  <r>
    <x v="1"/>
    <x v="4"/>
    <s v="12Jun24-PRS-PRCD-1"/>
    <d v="2024-06-12T00:00:00"/>
    <n v="164"/>
    <s v="herring"/>
    <s v="Adult"/>
    <n v="135"/>
    <n v="25"/>
    <m/>
    <s v="N"/>
    <s v="N"/>
    <m/>
    <m/>
    <m/>
    <m/>
    <x v="2"/>
  </r>
  <r>
    <x v="1"/>
    <x v="4"/>
    <s v="12Jun24-PRS-PRCD-1"/>
    <d v="2024-06-12T00:00:00"/>
    <n v="164"/>
    <s v="surf smelt"/>
    <s v="Adult"/>
    <n v="154"/>
    <n v="24"/>
    <m/>
    <s v="N"/>
    <s v="N"/>
    <m/>
    <m/>
    <m/>
    <m/>
    <x v="2"/>
  </r>
  <r>
    <x v="1"/>
    <x v="4"/>
    <s v="12Jun24-PRS-PRCD-1"/>
    <d v="2024-06-12T00:00:00"/>
    <n v="164"/>
    <s v="herring"/>
    <s v="Adult"/>
    <n v="112"/>
    <n v="21"/>
    <m/>
    <s v="N"/>
    <s v="N"/>
    <m/>
    <m/>
    <m/>
    <m/>
    <x v="2"/>
  </r>
  <r>
    <x v="1"/>
    <x v="4"/>
    <s v="12Jun24-PRS-PRCD-1"/>
    <d v="2024-06-12T00:00:00"/>
    <n v="164"/>
    <s v="herring"/>
    <s v="Adult"/>
    <n v="124"/>
    <n v="21"/>
    <m/>
    <s v="N"/>
    <s v="N"/>
    <m/>
    <m/>
    <m/>
    <m/>
    <x v="2"/>
  </r>
  <r>
    <x v="1"/>
    <x v="4"/>
    <s v="12Jun24-PRS-PRCD-1"/>
    <d v="2024-06-12T00:00:00"/>
    <n v="164"/>
    <s v="surf smelt"/>
    <s v="Adult"/>
    <n v="154"/>
    <n v="25"/>
    <m/>
    <s v="N"/>
    <s v="N"/>
    <m/>
    <m/>
    <m/>
    <m/>
    <x v="2"/>
  </r>
  <r>
    <x v="1"/>
    <x v="4"/>
    <s v="12Jun24-PRS-PRCD-1"/>
    <d v="2024-06-12T00:00:00"/>
    <n v="164"/>
    <s v="surf smelt"/>
    <s v="Adult"/>
    <n v="158"/>
    <n v="26"/>
    <m/>
    <s v="N"/>
    <s v="N"/>
    <m/>
    <m/>
    <m/>
    <m/>
    <x v="2"/>
  </r>
  <r>
    <x v="1"/>
    <x v="4"/>
    <s v="12Jun24-PRS-PRCD-1"/>
    <d v="2024-06-12T00:00:00"/>
    <n v="164"/>
    <s v="surf smelt"/>
    <s v="Adult"/>
    <n v="166"/>
    <n v="32"/>
    <m/>
    <s v="N"/>
    <s v="N"/>
    <m/>
    <m/>
    <m/>
    <m/>
    <x v="2"/>
  </r>
  <r>
    <x v="1"/>
    <x v="4"/>
    <s v="12Jun24-PRS-PRCD-1"/>
    <d v="2024-06-12T00:00:00"/>
    <n v="164"/>
    <s v="herring"/>
    <s v="Adult"/>
    <n v="128"/>
    <n v="35"/>
    <m/>
    <s v="N"/>
    <s v="N"/>
    <m/>
    <m/>
    <m/>
    <m/>
    <x v="2"/>
  </r>
  <r>
    <x v="1"/>
    <x v="4"/>
    <s v="12Jun24-PRS-PRCD-1"/>
    <d v="2024-06-12T00:00:00"/>
    <n v="164"/>
    <s v="surf smelt"/>
    <s v="Adult"/>
    <n v="154"/>
    <n v="26"/>
    <m/>
    <s v="N"/>
    <s v="N"/>
    <m/>
    <m/>
    <m/>
    <m/>
    <x v="2"/>
  </r>
  <r>
    <x v="1"/>
    <x v="4"/>
    <s v="12Jun24-PRS-PRCD-1"/>
    <d v="2024-06-12T00:00:00"/>
    <n v="164"/>
    <s v="Sandlance"/>
    <s v="Adult"/>
    <n v="120"/>
    <n v="10"/>
    <m/>
    <s v="N"/>
    <s v="N"/>
    <m/>
    <m/>
    <m/>
    <m/>
    <x v="2"/>
  </r>
  <r>
    <x v="1"/>
    <x v="4"/>
    <s v="12Jun24-PRS-PRCD-1"/>
    <d v="2024-06-12T00:00:00"/>
    <n v="164"/>
    <s v="Sandlance"/>
    <s v="Adult"/>
    <n v="122"/>
    <n v="8"/>
    <m/>
    <s v="N"/>
    <s v="N"/>
    <m/>
    <m/>
    <m/>
    <m/>
    <x v="2"/>
  </r>
  <r>
    <x v="1"/>
    <x v="4"/>
    <s v="12Jun24-PRS-PRCD-1"/>
    <d v="2024-06-12T00:00:00"/>
    <n v="164"/>
    <s v="Greenling"/>
    <s v="Adult"/>
    <n v="66"/>
    <n v="10"/>
    <m/>
    <s v="N"/>
    <s v="N"/>
    <m/>
    <m/>
    <m/>
    <m/>
    <x v="2"/>
  </r>
  <r>
    <x v="1"/>
    <x v="4"/>
    <s v="12Jun24-PRS-PRCD-1"/>
    <d v="2024-06-12T00:00:00"/>
    <n v="164"/>
    <s v="Greenling"/>
    <s v="Adult"/>
    <n v="72"/>
    <n v="12"/>
    <m/>
    <s v="N"/>
    <s v="N"/>
    <m/>
    <m/>
    <m/>
    <m/>
    <x v="2"/>
  </r>
  <r>
    <x v="1"/>
    <x v="4"/>
    <s v="12Jun24-PRS-PRCD-1"/>
    <d v="2024-06-12T00:00:00"/>
    <n v="164"/>
    <s v="Greenling"/>
    <s v="Adult"/>
    <n v="68"/>
    <n v="12"/>
    <m/>
    <s v="N"/>
    <s v="N"/>
    <m/>
    <m/>
    <m/>
    <m/>
    <x v="2"/>
  </r>
  <r>
    <x v="1"/>
    <x v="4"/>
    <s v="12Jun24-PRS-PRCD-1"/>
    <d v="2024-06-12T00:00:00"/>
    <n v="164"/>
    <s v="Sandlance"/>
    <s v="Adult"/>
    <n v="118"/>
    <n v="10"/>
    <m/>
    <s v="N"/>
    <s v="N"/>
    <m/>
    <m/>
    <m/>
    <m/>
    <x v="2"/>
  </r>
  <r>
    <x v="1"/>
    <x v="4"/>
    <s v="12Jun24-PRS-PRCD-1"/>
    <d v="2024-06-12T00:00:00"/>
    <n v="164"/>
    <s v="Sandlance"/>
    <s v="Adult"/>
    <n v="116"/>
    <n v="10"/>
    <m/>
    <s v="N"/>
    <s v="N"/>
    <m/>
    <m/>
    <m/>
    <m/>
    <x v="2"/>
  </r>
  <r>
    <x v="1"/>
    <x v="4"/>
    <s v="12Jun24-PRS-PRCD-1"/>
    <d v="2024-06-12T00:00:00"/>
    <n v="164"/>
    <s v="Sandlance"/>
    <s v="Adult"/>
    <n v="110"/>
    <n v="9"/>
    <m/>
    <s v="N"/>
    <s v="N"/>
    <m/>
    <m/>
    <m/>
    <m/>
    <x v="2"/>
  </r>
  <r>
    <x v="1"/>
    <x v="4"/>
    <s v="12Jun24-PRS-PRCD-1"/>
    <d v="2024-06-12T00:00:00"/>
    <n v="164"/>
    <s v="Greenling"/>
    <s v="Adult"/>
    <n v="72"/>
    <n v="10"/>
    <m/>
    <s v="N"/>
    <s v="N"/>
    <m/>
    <m/>
    <m/>
    <m/>
    <x v="2"/>
  </r>
  <r>
    <x v="1"/>
    <x v="4"/>
    <s v="12Jun24-PRS-PRCD-1"/>
    <d v="2024-06-12T00:00:00"/>
    <n v="164"/>
    <s v="Greenling"/>
    <s v="Adult"/>
    <n v="68"/>
    <n v="9"/>
    <m/>
    <s v="N"/>
    <s v="N"/>
    <m/>
    <m/>
    <m/>
    <m/>
    <x v="2"/>
  </r>
  <r>
    <x v="1"/>
    <x v="4"/>
    <s v="12Jun24-PRS-Offshore A-1"/>
    <d v="2024-06-12T00:00:00"/>
    <n v="164"/>
    <s v="chinook"/>
    <s v="smolt"/>
    <n v="76"/>
    <n v="26"/>
    <m/>
    <s v="N"/>
    <s v="N"/>
    <m/>
    <m/>
    <m/>
    <s v="SJ24-PRS011"/>
    <x v="2"/>
  </r>
  <r>
    <x v="1"/>
    <x v="4"/>
    <s v="12Jun24-PRS-Offshore A-1"/>
    <d v="2024-06-12T00:00:00"/>
    <n v="164"/>
    <s v="chinook"/>
    <s v="Adult"/>
    <n v="85"/>
    <n v="13"/>
    <m/>
    <s v="N"/>
    <s v="N"/>
    <m/>
    <m/>
    <m/>
    <s v="SJ24-PRS012"/>
    <x v="2"/>
  </r>
  <r>
    <x v="1"/>
    <x v="4"/>
    <s v="12Jun24-PRS-Offshore A-1"/>
    <d v="2024-06-12T00:00:00"/>
    <n v="164"/>
    <s v="chum"/>
    <s v="smolt"/>
    <n v="97"/>
    <n v="14"/>
    <m/>
    <s v="N"/>
    <s v="N"/>
    <m/>
    <m/>
    <m/>
    <m/>
    <x v="2"/>
  </r>
  <r>
    <x v="1"/>
    <x v="4"/>
    <s v="12Jun24-PRS-Offshore A-1"/>
    <d v="2024-06-12T00:00:00"/>
    <n v="164"/>
    <s v="surf smelt"/>
    <s v="Adult"/>
    <n v="99"/>
    <n v="14"/>
    <m/>
    <s v="N"/>
    <s v="N"/>
    <m/>
    <m/>
    <m/>
    <m/>
    <x v="2"/>
  </r>
  <r>
    <x v="1"/>
    <x v="4"/>
    <s v="12Jun24-PRS-Offshore A-1"/>
    <d v="2024-06-12T00:00:00"/>
    <n v="164"/>
    <s v="surf smelt"/>
    <s v="Adult"/>
    <n v="162"/>
    <n v="27"/>
    <m/>
    <s v="N"/>
    <s v="N"/>
    <m/>
    <m/>
    <m/>
    <m/>
    <x v="2"/>
  </r>
  <r>
    <x v="1"/>
    <x v="4"/>
    <s v="12Jun24-PRS-Offshore A-1"/>
    <d v="2024-06-12T00:00:00"/>
    <n v="164"/>
    <s v="surf smelt"/>
    <s v="Adult"/>
    <n v="171"/>
    <n v="32"/>
    <m/>
    <s v="N"/>
    <s v="N"/>
    <m/>
    <m/>
    <m/>
    <m/>
    <x v="2"/>
  </r>
  <r>
    <x v="1"/>
    <x v="4"/>
    <s v="12Jun24-PRS-Offshore A-1"/>
    <d v="2024-06-12T00:00:00"/>
    <n v="164"/>
    <s v="surf smelt"/>
    <s v="Adult"/>
    <n v="150"/>
    <n v="22"/>
    <m/>
    <s v="N"/>
    <s v="N"/>
    <m/>
    <m/>
    <m/>
    <m/>
    <x v="2"/>
  </r>
  <r>
    <x v="1"/>
    <x v="4"/>
    <s v="12Jun24-PRS-Offshore A-1"/>
    <d v="2024-06-12T00:00:00"/>
    <n v="164"/>
    <s v="surf smelt"/>
    <s v="Adult"/>
    <n v="155"/>
    <n v="25"/>
    <m/>
    <s v="N"/>
    <s v="N"/>
    <m/>
    <m/>
    <m/>
    <m/>
    <x v="2"/>
  </r>
  <r>
    <x v="1"/>
    <x v="4"/>
    <s v="12Jun24-PRS-Offshore A-1"/>
    <d v="2024-06-12T00:00:00"/>
    <n v="164"/>
    <s v="surf smelt"/>
    <s v="Adult"/>
    <n v="152"/>
    <n v="24"/>
    <m/>
    <s v="N"/>
    <s v="N"/>
    <m/>
    <m/>
    <m/>
    <m/>
    <x v="2"/>
  </r>
  <r>
    <x v="1"/>
    <x v="4"/>
    <s v="12Jun24-PRS-Offshore A-1"/>
    <d v="2024-06-12T00:00:00"/>
    <n v="164"/>
    <s v="surf smelt"/>
    <s v="Adult"/>
    <n v="156"/>
    <n v="24"/>
    <m/>
    <s v="N"/>
    <s v="N"/>
    <m/>
    <m/>
    <m/>
    <m/>
    <x v="2"/>
  </r>
  <r>
    <x v="1"/>
    <x v="4"/>
    <s v="12Jun24-PRS-Offshore A-1"/>
    <d v="2024-06-12T00:00:00"/>
    <n v="164"/>
    <s v="surf smelt"/>
    <s v="Adult"/>
    <n v="152"/>
    <n v="23"/>
    <m/>
    <s v="N"/>
    <s v="N"/>
    <m/>
    <m/>
    <m/>
    <m/>
    <x v="2"/>
  </r>
  <r>
    <x v="1"/>
    <x v="4"/>
    <s v="12Jun24-PRS-Offshore A-1"/>
    <d v="2024-06-12T00:00:00"/>
    <n v="164"/>
    <s v="surf smelt"/>
    <s v="Adult"/>
    <n v="153"/>
    <n v="26"/>
    <m/>
    <s v="N"/>
    <s v="N"/>
    <m/>
    <m/>
    <m/>
    <m/>
    <x v="2"/>
  </r>
  <r>
    <x v="1"/>
    <x v="4"/>
    <s v="12Jun24-PRS-Offshore A-1"/>
    <d v="2024-06-12T00:00:00"/>
    <n v="164"/>
    <s v="surf smelt"/>
    <s v="Adult"/>
    <n v="164"/>
    <n v="28"/>
    <m/>
    <s v="N"/>
    <s v="N"/>
    <m/>
    <m/>
    <m/>
    <m/>
    <x v="2"/>
  </r>
  <r>
    <x v="1"/>
    <x v="4"/>
    <s v="12Jun24-PRS-Offshore A-1"/>
    <d v="2024-06-12T00:00:00"/>
    <n v="164"/>
    <s v="surf smelt"/>
    <s v="Adult"/>
    <n v="146"/>
    <n v="22"/>
    <m/>
    <s v="N"/>
    <s v="N"/>
    <m/>
    <m/>
    <m/>
    <m/>
    <x v="2"/>
  </r>
  <r>
    <x v="1"/>
    <x v="4"/>
    <s v="12Jun24-PRS-Offshore A-1"/>
    <d v="2024-06-12T00:00:00"/>
    <n v="164"/>
    <s v="Anchovy"/>
    <s v="Adult"/>
    <n v="156"/>
    <n v="27"/>
    <m/>
    <s v="N"/>
    <s v="N"/>
    <m/>
    <m/>
    <m/>
    <m/>
    <x v="2"/>
  </r>
  <r>
    <x v="1"/>
    <x v="4"/>
    <s v="12Jun24-PRS-Offshore A-1"/>
    <d v="2024-06-12T00:00:00"/>
    <n v="164"/>
    <s v="Anchovy"/>
    <s v="Adult"/>
    <n v="169"/>
    <n v="29"/>
    <m/>
    <s v="N"/>
    <s v="N"/>
    <m/>
    <m/>
    <m/>
    <m/>
    <x v="2"/>
  </r>
  <r>
    <x v="1"/>
    <x v="4"/>
    <s v="12Jun24-PRS-Offshore A-1"/>
    <d v="2024-06-12T00:00:00"/>
    <n v="164"/>
    <s v="Anchovy"/>
    <s v="Adult"/>
    <n v="130"/>
    <n v="22"/>
    <m/>
    <s v="N"/>
    <s v="N"/>
    <m/>
    <m/>
    <m/>
    <m/>
    <x v="2"/>
  </r>
  <r>
    <x v="1"/>
    <x v="4"/>
    <s v="12Jun24-PRS-Offshore A-1"/>
    <d v="2024-06-12T00:00:00"/>
    <n v="164"/>
    <s v="Anchovy"/>
    <s v="Adult"/>
    <n v="131"/>
    <n v="23"/>
    <m/>
    <s v="N"/>
    <s v="N"/>
    <m/>
    <m/>
    <m/>
    <m/>
    <x v="2"/>
  </r>
  <r>
    <x v="1"/>
    <x v="4"/>
    <s v="12Jun24-PRS-Offshore A-1"/>
    <d v="2024-06-12T00:00:00"/>
    <n v="164"/>
    <s v="Anchovy"/>
    <s v="Adult"/>
    <n v="125"/>
    <n v="21"/>
    <m/>
    <s v="N"/>
    <s v="N"/>
    <m/>
    <m/>
    <m/>
    <m/>
    <x v="2"/>
  </r>
  <r>
    <x v="1"/>
    <x v="4"/>
    <s v="12Jun24-PRS-Offshore A-1"/>
    <d v="2024-06-12T00:00:00"/>
    <n v="164"/>
    <s v="Anchovy"/>
    <s v="Adult"/>
    <n v="149"/>
    <n v="26"/>
    <m/>
    <s v="N"/>
    <s v="N"/>
    <m/>
    <m/>
    <m/>
    <m/>
    <x v="2"/>
  </r>
  <r>
    <x v="1"/>
    <x v="4"/>
    <s v="12Jun24-PRS-Offshore A-1"/>
    <d v="2024-06-12T00:00:00"/>
    <n v="164"/>
    <s v="Anchovy"/>
    <s v="Adult"/>
    <n v="98"/>
    <n v="17"/>
    <m/>
    <s v="N"/>
    <s v="N"/>
    <m/>
    <m/>
    <m/>
    <m/>
    <x v="2"/>
  </r>
  <r>
    <x v="1"/>
    <x v="4"/>
    <s v="12Jun24-PRS-Offshore A-1"/>
    <d v="2024-06-12T00:00:00"/>
    <n v="164"/>
    <s v="Anchovy"/>
    <s v="Adult"/>
    <n v="142"/>
    <n v="25"/>
    <m/>
    <s v="N"/>
    <s v="N"/>
    <m/>
    <m/>
    <m/>
    <m/>
    <x v="2"/>
  </r>
  <r>
    <x v="1"/>
    <x v="4"/>
    <s v="12Jun24-PRS-Offshore A-1"/>
    <d v="2024-06-12T00:00:00"/>
    <n v="164"/>
    <s v="Anchovy"/>
    <s v="Adult"/>
    <n v="124"/>
    <n v="25"/>
    <m/>
    <s v="N"/>
    <s v="N"/>
    <m/>
    <m/>
    <m/>
    <m/>
    <x v="2"/>
  </r>
  <r>
    <x v="1"/>
    <x v="4"/>
    <s v="12Jun24-PRS-Offshore A-1"/>
    <d v="2024-06-12T00:00:00"/>
    <n v="164"/>
    <s v="Anchovy"/>
    <s v="Adult"/>
    <n v="117"/>
    <n v="19"/>
    <m/>
    <s v="N"/>
    <s v="N"/>
    <m/>
    <m/>
    <m/>
    <m/>
    <x v="2"/>
  </r>
  <r>
    <x v="1"/>
    <x v="4"/>
    <s v="12Jun24-PRS-Offshore A-1"/>
    <d v="2024-06-12T00:00:00"/>
    <n v="164"/>
    <s v="Anchovy"/>
    <s v="Adult"/>
    <n v="118"/>
    <n v="19"/>
    <m/>
    <s v="N"/>
    <s v="N"/>
    <m/>
    <m/>
    <m/>
    <m/>
    <x v="2"/>
  </r>
  <r>
    <x v="1"/>
    <x v="4"/>
    <s v="12Jun24-PRS-Offshore A-1"/>
    <d v="2024-06-12T00:00:00"/>
    <n v="164"/>
    <s v="Anchovy"/>
    <s v="Adult"/>
    <n v="128"/>
    <n v="22"/>
    <m/>
    <s v="N"/>
    <s v="N"/>
    <m/>
    <m/>
    <m/>
    <m/>
    <x v="2"/>
  </r>
  <r>
    <x v="1"/>
    <x v="4"/>
    <s v="12Jun24-PRS-Offshore A-1"/>
    <d v="2024-06-12T00:00:00"/>
    <n v="164"/>
    <s v="Anchovy"/>
    <s v="Adult"/>
    <n v="130"/>
    <n v="21"/>
    <m/>
    <s v="N"/>
    <s v="N"/>
    <m/>
    <m/>
    <m/>
    <m/>
    <x v="2"/>
  </r>
  <r>
    <x v="1"/>
    <x v="4"/>
    <s v="12Jun24-PRS-Jap Rock-1"/>
    <d v="2024-06-12T00:00:00"/>
    <n v="164"/>
    <s v="chinook"/>
    <s v="smolt"/>
    <n v="88"/>
    <n v="18"/>
    <m/>
    <s v="N"/>
    <s v="N"/>
    <m/>
    <m/>
    <m/>
    <s v="SJ24-PRS014"/>
    <x v="2"/>
  </r>
  <r>
    <x v="1"/>
    <x v="4"/>
    <s v="12Jun24-PRS-Jap Rock-1"/>
    <d v="2024-06-12T00:00:00"/>
    <n v="164"/>
    <s v="chinook"/>
    <s v="smolt"/>
    <n v="90"/>
    <n v="18"/>
    <m/>
    <s v="N"/>
    <s v="N"/>
    <m/>
    <m/>
    <m/>
    <s v="SJ24-PRS015"/>
    <x v="2"/>
  </r>
  <r>
    <x v="1"/>
    <x v="4"/>
    <s v="12Jun24-PRS-Offshore B-1"/>
    <d v="2024-06-12T00:00:00"/>
    <n v="164"/>
    <s v="chum"/>
    <s v="smolt"/>
    <n v="110"/>
    <n v="18"/>
    <m/>
    <s v="N"/>
    <s v="N"/>
    <m/>
    <m/>
    <m/>
    <m/>
    <x v="2"/>
  </r>
  <r>
    <x v="1"/>
    <x v="4"/>
    <s v="12Jun24-PRS-Offshore B-1"/>
    <d v="2024-06-12T00:00:00"/>
    <n v="164"/>
    <s v="chum"/>
    <s v="smolt"/>
    <n v="100"/>
    <n v="16"/>
    <m/>
    <s v="N"/>
    <s v="N"/>
    <m/>
    <m/>
    <m/>
    <m/>
    <x v="2"/>
  </r>
  <r>
    <x v="1"/>
    <x v="4"/>
    <s v="12Jun24-PRS-Offshore B-1"/>
    <d v="2024-06-12T00:00:00"/>
    <n v="164"/>
    <s v="chinook"/>
    <s v="smolt"/>
    <n v="92"/>
    <n v="16"/>
    <m/>
    <s v="N"/>
    <s v="N"/>
    <m/>
    <m/>
    <m/>
    <s v="SJ24-PRS017"/>
    <x v="2"/>
  </r>
  <r>
    <x v="1"/>
    <x v="4"/>
    <s v="12Jun24-PRS-Offshore B-1"/>
    <d v="2024-06-12T00:00:00"/>
    <n v="164"/>
    <s v="chinook"/>
    <s v="smolt"/>
    <n v="94"/>
    <n v="16"/>
    <m/>
    <s v="Y"/>
    <s v="N"/>
    <m/>
    <m/>
    <m/>
    <s v="SJ24-PRS018"/>
    <x v="2"/>
  </r>
  <r>
    <x v="1"/>
    <x v="4"/>
    <s v="20Jun24-PRS-Thrasher-1"/>
    <d v="2024-06-20T00:00:00"/>
    <n v="172"/>
    <s v="chinook"/>
    <s v="smolt"/>
    <n v="96"/>
    <n v="17"/>
    <m/>
    <s v="N"/>
    <s v="N"/>
    <m/>
    <s v="SJ24-PRS019"/>
    <m/>
    <s v="SJ24-PRS019"/>
    <x v="1"/>
  </r>
  <r>
    <x v="1"/>
    <x v="4"/>
    <s v="20Jun24-PRS-Thrasher-1"/>
    <d v="2024-06-20T00:00:00"/>
    <n v="172"/>
    <s v="chinook"/>
    <s v="smolt"/>
    <n v="100"/>
    <n v="20"/>
    <m/>
    <s v="N"/>
    <s v="N"/>
    <m/>
    <s v="SJ24-PRS023"/>
    <m/>
    <s v="SJ24-PRS023"/>
    <x v="1"/>
  </r>
  <r>
    <x v="1"/>
    <x v="4"/>
    <s v="20Jun24-PRS-Thrasher-1"/>
    <d v="2024-06-20T00:00:00"/>
    <n v="172"/>
    <s v="chinook"/>
    <s v="smolt"/>
    <n v="94"/>
    <n v="17"/>
    <m/>
    <s v="N"/>
    <s v="N"/>
    <m/>
    <s v="SJ24-PRS027"/>
    <m/>
    <s v="SJ24-PRS027"/>
    <x v="1"/>
  </r>
  <r>
    <x v="1"/>
    <x v="4"/>
    <s v="20Jun24-PRS-Thrasher-1"/>
    <d v="2024-06-20T00:00:00"/>
    <n v="172"/>
    <s v="chinook"/>
    <s v="smolt"/>
    <n v="96"/>
    <n v="18"/>
    <m/>
    <s v="N"/>
    <s v="N"/>
    <m/>
    <s v="SJ24-PRS030"/>
    <m/>
    <s v="SJ24-PRS030"/>
    <x v="1"/>
  </r>
  <r>
    <x v="1"/>
    <x v="4"/>
    <s v="20Jun24-PRS-Mill Bay-1"/>
    <d v="2024-06-20T00:00:00"/>
    <n v="172"/>
    <s v="chinook"/>
    <s v="smolt"/>
    <n v="88"/>
    <n v="18"/>
    <m/>
    <s v="N"/>
    <s v="N"/>
    <m/>
    <s v="SJ24-PRS034"/>
    <m/>
    <s v="SJ24-PRS034"/>
    <x v="1"/>
  </r>
  <r>
    <x v="1"/>
    <x v="4"/>
    <s v="20Jun24-PRS-PRCD-2"/>
    <d v="2024-06-20T00:00:00"/>
    <n v="172"/>
    <s v="chinook"/>
    <s v="smolt"/>
    <n v="89"/>
    <n v="12"/>
    <m/>
    <s v="N"/>
    <s v="N"/>
    <m/>
    <s v="SJ24-PRS044"/>
    <m/>
    <s v="SJ24-PRS044"/>
    <x v="1"/>
  </r>
  <r>
    <x v="1"/>
    <x v="4"/>
    <s v="20Jun24-PRS-Nearshore **confirm w GPS**-1"/>
    <d v="2024-06-20T00:00:00"/>
    <n v="172"/>
    <s v="chinook"/>
    <s v="smolt"/>
    <n v="89"/>
    <n v="19"/>
    <m/>
    <s v="N"/>
    <s v="N"/>
    <m/>
    <s v="SJ24-PRS047"/>
    <m/>
    <s v="SJ24-PRS047"/>
    <x v="1"/>
  </r>
  <r>
    <x v="1"/>
    <x v="4"/>
    <s v="20Jun24-PRS-Jap Rock-1"/>
    <d v="2024-06-20T00:00:00"/>
    <n v="172"/>
    <s v="chinook"/>
    <s v="smolt"/>
    <n v="85"/>
    <n v="13"/>
    <m/>
    <s v="N"/>
    <s v="N"/>
    <m/>
    <s v="SJ24-PRS051"/>
    <m/>
    <s v="SJ24-PRS051"/>
    <x v="1"/>
  </r>
  <r>
    <x v="1"/>
    <x v="4"/>
    <s v="20Jun24-PRS-Mill Bay-1"/>
    <d v="2024-06-20T00:00:00"/>
    <n v="172"/>
    <s v="chinook"/>
    <s v="smolt"/>
    <n v="86"/>
    <n v="16"/>
    <m/>
    <s v="N"/>
    <s v="N"/>
    <m/>
    <s v="SJ24-PRS37"/>
    <m/>
    <s v="SJ24-PRS037"/>
    <x v="1"/>
  </r>
  <r>
    <x v="1"/>
    <x v="4"/>
    <s v="20Jun24-PRS-Offshore A-1"/>
    <d v="2024-06-20T00:00:00"/>
    <n v="172"/>
    <s v="chum"/>
    <s v="smolt"/>
    <n v="87"/>
    <n v="16"/>
    <m/>
    <s v="N"/>
    <s v="N"/>
    <m/>
    <m/>
    <m/>
    <m/>
    <x v="2"/>
  </r>
  <r>
    <x v="1"/>
    <x v="4"/>
    <s v="20Jun24-PRS-Offshore A-1"/>
    <d v="2024-06-20T00:00:00"/>
    <n v="172"/>
    <s v="chum"/>
    <s v="smolt"/>
    <n v="81"/>
    <n v="15"/>
    <m/>
    <s v="N"/>
    <s v="N"/>
    <m/>
    <m/>
    <m/>
    <m/>
    <x v="2"/>
  </r>
  <r>
    <x v="1"/>
    <x v="4"/>
    <s v="20Jun24-PRS-Offshore A-1"/>
    <d v="2024-06-20T00:00:00"/>
    <n v="172"/>
    <s v="chum"/>
    <s v="smolt"/>
    <n v="83"/>
    <n v="14"/>
    <m/>
    <s v="N"/>
    <s v="N"/>
    <m/>
    <m/>
    <m/>
    <m/>
    <x v="2"/>
  </r>
  <r>
    <x v="1"/>
    <x v="4"/>
    <s v="20Jun24-PRS-Thrasher-1"/>
    <d v="2024-06-20T00:00:00"/>
    <n v="172"/>
    <s v="coho"/>
    <s v="smolt"/>
    <n v="131"/>
    <n v="26"/>
    <m/>
    <s v="N"/>
    <s v="N"/>
    <m/>
    <m/>
    <m/>
    <s v="SJ24-PRS020"/>
    <x v="2"/>
  </r>
  <r>
    <x v="1"/>
    <x v="4"/>
    <s v="20Jun24-PRS-Thrasher-1"/>
    <d v="2024-06-20T00:00:00"/>
    <n v="172"/>
    <s v="chinook"/>
    <s v="smolt"/>
    <n v="105"/>
    <n v="20"/>
    <m/>
    <s v="Y"/>
    <s v="Y"/>
    <m/>
    <m/>
    <m/>
    <s v="SJ24-PRS021"/>
    <x v="2"/>
  </r>
  <r>
    <x v="1"/>
    <x v="4"/>
    <s v="20Jun24-PRS-Thrasher-1"/>
    <d v="2024-06-20T00:00:00"/>
    <n v="172"/>
    <s v="chinook"/>
    <s v="smolt"/>
    <n v="92"/>
    <n v="19"/>
    <m/>
    <s v="N"/>
    <s v="N"/>
    <m/>
    <m/>
    <m/>
    <s v="SJ24-PRS022"/>
    <x v="2"/>
  </r>
  <r>
    <x v="1"/>
    <x v="4"/>
    <s v="20Jun24-PRS-Thrasher-1"/>
    <d v="2024-06-20T00:00:00"/>
    <n v="172"/>
    <s v="coho"/>
    <s v="smolt"/>
    <n v="133"/>
    <n v="29"/>
    <m/>
    <s v="N"/>
    <s v="N"/>
    <m/>
    <m/>
    <m/>
    <s v="SJ24-PRS024"/>
    <x v="2"/>
  </r>
  <r>
    <x v="1"/>
    <x v="4"/>
    <s v="20Jun24-PRS-Thrasher-1"/>
    <d v="2024-06-20T00:00:00"/>
    <n v="172"/>
    <s v="chinook"/>
    <s v="smolt"/>
    <n v="80"/>
    <n v="17"/>
    <m/>
    <s v="N"/>
    <s v="N"/>
    <m/>
    <m/>
    <m/>
    <s v="SJ24-PRS025"/>
    <x v="2"/>
  </r>
  <r>
    <x v="1"/>
    <x v="4"/>
    <s v="20Jun24-PRS-Thrasher-1"/>
    <d v="2024-06-20T00:00:00"/>
    <n v="172"/>
    <s v="chinook"/>
    <s v="smolt"/>
    <n v="89"/>
    <n v="18"/>
    <m/>
    <s v="N"/>
    <s v="N"/>
    <m/>
    <m/>
    <m/>
    <s v="SJ24-PRS026"/>
    <x v="2"/>
  </r>
  <r>
    <x v="1"/>
    <x v="4"/>
    <s v="20Jun24-PRS-Thrasher-1"/>
    <d v="2024-06-20T00:00:00"/>
    <n v="172"/>
    <s v="chinook"/>
    <s v="smolt"/>
    <n v="96"/>
    <n v="18"/>
    <m/>
    <s v="N"/>
    <s v="N"/>
    <m/>
    <m/>
    <m/>
    <s v="SJ24-PRS028"/>
    <x v="2"/>
  </r>
  <r>
    <x v="1"/>
    <x v="4"/>
    <s v="20Jun24-PRS-Thrasher-1"/>
    <d v="2024-06-20T00:00:00"/>
    <n v="172"/>
    <s v="coho"/>
    <s v="smolt"/>
    <n v="102"/>
    <n v="20"/>
    <m/>
    <s v="N"/>
    <s v="N"/>
    <m/>
    <m/>
    <m/>
    <s v="SJ24-PRS029"/>
    <x v="2"/>
  </r>
  <r>
    <x v="1"/>
    <x v="4"/>
    <s v="20Jun24-PRS-Thrasher-1"/>
    <d v="2024-06-20T00:00:00"/>
    <n v="172"/>
    <s v="chinook"/>
    <s v="smolt"/>
    <n v="106"/>
    <n v="24"/>
    <m/>
    <s v="Y"/>
    <s v="Y"/>
    <m/>
    <m/>
    <m/>
    <s v="SJ24-PRS031"/>
    <x v="2"/>
  </r>
  <r>
    <x v="1"/>
    <x v="4"/>
    <s v="20Jun24-PRS-Thrasher-1"/>
    <d v="2024-06-20T00:00:00"/>
    <n v="172"/>
    <s v="herring"/>
    <s v="Adult"/>
    <n v="140"/>
    <n v="27"/>
    <m/>
    <s v="N"/>
    <s v="N"/>
    <m/>
    <m/>
    <m/>
    <m/>
    <x v="2"/>
  </r>
  <r>
    <x v="1"/>
    <x v="4"/>
    <s v="20Jun24-PRS-Thrasher-1"/>
    <d v="2024-06-20T00:00:00"/>
    <n v="172"/>
    <s v="herring"/>
    <s v="Adult"/>
    <n v="140"/>
    <n v="24"/>
    <m/>
    <s v="N"/>
    <s v="N"/>
    <m/>
    <m/>
    <m/>
    <m/>
    <x v="2"/>
  </r>
  <r>
    <x v="1"/>
    <x v="4"/>
    <s v="20Jun24-PRS-Thrasher-1"/>
    <d v="2024-06-20T00:00:00"/>
    <n v="172"/>
    <s v="herring"/>
    <s v="Adult"/>
    <n v="139"/>
    <n v="26"/>
    <m/>
    <s v="N"/>
    <s v="N"/>
    <m/>
    <m/>
    <m/>
    <m/>
    <x v="2"/>
  </r>
  <r>
    <x v="1"/>
    <x v="4"/>
    <s v="20Jun24-PRS-Thrasher-1"/>
    <d v="2024-06-20T00:00:00"/>
    <n v="172"/>
    <s v="herring"/>
    <s v="Adult"/>
    <n v="132"/>
    <n v="25"/>
    <m/>
    <s v="N"/>
    <s v="N"/>
    <m/>
    <m/>
    <m/>
    <m/>
    <x v="2"/>
  </r>
  <r>
    <x v="1"/>
    <x v="4"/>
    <s v="20Jun24-PRS-Thrasher-1"/>
    <d v="2024-06-20T00:00:00"/>
    <n v="172"/>
    <s v="herring"/>
    <s v="Adult"/>
    <n v="132"/>
    <n v="26"/>
    <m/>
    <s v="N"/>
    <s v="N"/>
    <m/>
    <m/>
    <m/>
    <m/>
    <x v="2"/>
  </r>
  <r>
    <x v="1"/>
    <x v="4"/>
    <s v="20Jun24-PRS-Thrasher-1"/>
    <d v="2024-06-20T00:00:00"/>
    <n v="172"/>
    <s v="herring"/>
    <s v="Adult"/>
    <n v="136"/>
    <n v="27"/>
    <m/>
    <s v="N"/>
    <s v="N"/>
    <m/>
    <m/>
    <m/>
    <m/>
    <x v="2"/>
  </r>
  <r>
    <x v="1"/>
    <x v="4"/>
    <s v="20Jun24-PRS-Thrasher-1"/>
    <d v="2024-06-20T00:00:00"/>
    <n v="172"/>
    <s v="herring"/>
    <s v="Adult"/>
    <n v="137"/>
    <n v="27"/>
    <m/>
    <s v="N"/>
    <s v="N"/>
    <m/>
    <m/>
    <m/>
    <m/>
    <x v="2"/>
  </r>
  <r>
    <x v="1"/>
    <x v="4"/>
    <s v="20Jun24-PRS-Thrasher-1"/>
    <d v="2024-06-20T00:00:00"/>
    <n v="172"/>
    <s v="herring"/>
    <s v="Adult"/>
    <n v="142"/>
    <n v="28"/>
    <m/>
    <s v="N"/>
    <s v="N"/>
    <m/>
    <m/>
    <m/>
    <m/>
    <x v="2"/>
  </r>
  <r>
    <x v="1"/>
    <x v="4"/>
    <s v="20Jun24-PRS-Thrasher-1"/>
    <d v="2024-06-20T00:00:00"/>
    <n v="172"/>
    <s v="herring"/>
    <s v="Adult"/>
    <n v="142"/>
    <n v="28"/>
    <m/>
    <s v="N"/>
    <s v="N"/>
    <m/>
    <m/>
    <m/>
    <m/>
    <x v="2"/>
  </r>
  <r>
    <x v="1"/>
    <x v="4"/>
    <s v="20Jun24-PRS-Thrasher-1"/>
    <d v="2024-06-20T00:00:00"/>
    <n v="172"/>
    <s v="herring"/>
    <s v="Adult"/>
    <n v="131"/>
    <n v="26"/>
    <m/>
    <s v="N"/>
    <s v="N"/>
    <m/>
    <m/>
    <m/>
    <m/>
    <x v="2"/>
  </r>
  <r>
    <x v="1"/>
    <x v="4"/>
    <s v="20Jun24-PRS-Thrasher-1"/>
    <d v="2024-06-20T00:00:00"/>
    <n v="172"/>
    <s v="herring"/>
    <s v="Adult"/>
    <n v="137"/>
    <n v="17"/>
    <m/>
    <s v="N"/>
    <s v="N"/>
    <m/>
    <m/>
    <m/>
    <m/>
    <x v="2"/>
  </r>
  <r>
    <x v="1"/>
    <x v="4"/>
    <s v="20Jun24-PRS-Thrasher-1"/>
    <d v="2024-06-20T00:00:00"/>
    <n v="172"/>
    <s v="herring"/>
    <s v="Adult"/>
    <n v="143"/>
    <n v="28"/>
    <m/>
    <s v="N"/>
    <s v="N"/>
    <m/>
    <m/>
    <m/>
    <m/>
    <x v="2"/>
  </r>
  <r>
    <x v="1"/>
    <x v="4"/>
    <s v="20Jun24-PRS-Thrasher-1"/>
    <d v="2024-06-20T00:00:00"/>
    <n v="172"/>
    <s v="herring"/>
    <s v="Adult"/>
    <n v="134"/>
    <n v="25"/>
    <m/>
    <s v="N"/>
    <s v="N"/>
    <m/>
    <m/>
    <m/>
    <m/>
    <x v="2"/>
  </r>
  <r>
    <x v="1"/>
    <x v="4"/>
    <s v="20Jun24-PRS-Thrasher-1"/>
    <d v="2024-06-20T00:00:00"/>
    <n v="172"/>
    <s v="herring"/>
    <s v="Adult"/>
    <n v="133"/>
    <n v="26"/>
    <m/>
    <s v="N"/>
    <s v="N"/>
    <m/>
    <m/>
    <m/>
    <m/>
    <x v="2"/>
  </r>
  <r>
    <x v="1"/>
    <x v="4"/>
    <s v="20Jun24-PRS-Thrasher-1"/>
    <d v="2024-06-20T00:00:00"/>
    <n v="172"/>
    <s v="herring"/>
    <s v="Adult"/>
    <n v="132"/>
    <n v="26"/>
    <m/>
    <s v="N"/>
    <s v="N"/>
    <m/>
    <m/>
    <m/>
    <m/>
    <x v="2"/>
  </r>
  <r>
    <x v="1"/>
    <x v="4"/>
    <s v="20Jun24-PRS-Thrasher-1"/>
    <d v="2024-06-20T00:00:00"/>
    <n v="172"/>
    <s v="herring"/>
    <s v="Adult"/>
    <n v="138"/>
    <n v="26"/>
    <m/>
    <s v="N"/>
    <s v="N"/>
    <m/>
    <m/>
    <m/>
    <m/>
    <x v="2"/>
  </r>
  <r>
    <x v="1"/>
    <x v="4"/>
    <s v="20Jun24-PRS-Thrasher-1"/>
    <d v="2024-06-20T00:00:00"/>
    <n v="172"/>
    <s v="Anchovy"/>
    <s v="Adult"/>
    <n v="130"/>
    <n v="23"/>
    <m/>
    <s v="N"/>
    <s v="N"/>
    <m/>
    <m/>
    <m/>
    <m/>
    <x v="2"/>
  </r>
  <r>
    <x v="1"/>
    <x v="4"/>
    <s v="20Jun24-PRS-Thrasher-1"/>
    <d v="2024-06-20T00:00:00"/>
    <n v="172"/>
    <s v="Anchovy"/>
    <s v="Adult"/>
    <n v="135"/>
    <n v="23"/>
    <m/>
    <s v="N"/>
    <s v="N"/>
    <m/>
    <m/>
    <m/>
    <m/>
    <x v="2"/>
  </r>
  <r>
    <x v="1"/>
    <x v="4"/>
    <s v="20Jun24-PRS-Thrasher-1"/>
    <d v="2024-06-20T00:00:00"/>
    <n v="172"/>
    <s v="surf smelt"/>
    <s v="Adult"/>
    <n v="164"/>
    <n v="29"/>
    <m/>
    <s v="N"/>
    <s v="N"/>
    <m/>
    <m/>
    <m/>
    <m/>
    <x v="2"/>
  </r>
  <r>
    <x v="1"/>
    <x v="4"/>
    <s v="20Jun24-PRS-Thrasher-1"/>
    <d v="2024-06-20T00:00:00"/>
    <n v="172"/>
    <s v="surf smelt"/>
    <s v="Adult"/>
    <n v="164"/>
    <n v="29"/>
    <m/>
    <s v="N"/>
    <s v="N"/>
    <m/>
    <m/>
    <m/>
    <m/>
    <x v="2"/>
  </r>
  <r>
    <x v="1"/>
    <x v="4"/>
    <s v="20Jun24-PRS-Thrasher-1"/>
    <d v="2024-06-20T00:00:00"/>
    <n v="172"/>
    <s v="surf smelt"/>
    <s v="Adult"/>
    <n v="166"/>
    <n v="27"/>
    <m/>
    <s v="N"/>
    <s v="N"/>
    <m/>
    <m/>
    <m/>
    <m/>
    <x v="2"/>
  </r>
  <r>
    <x v="1"/>
    <x v="4"/>
    <s v="20Jun24-PRS-Thrasher-1"/>
    <d v="2024-06-20T00:00:00"/>
    <n v="172"/>
    <s v="surf smelt"/>
    <s v="Adult"/>
    <n v="153"/>
    <n v="27"/>
    <m/>
    <s v="N"/>
    <s v="N"/>
    <m/>
    <m/>
    <m/>
    <m/>
    <x v="2"/>
  </r>
  <r>
    <x v="1"/>
    <x v="4"/>
    <s v="20Jun24-PRS-Thrasher-1"/>
    <d v="2024-06-20T00:00:00"/>
    <n v="172"/>
    <s v="surf smelt"/>
    <s v="Adult"/>
    <n v="168"/>
    <n v="28"/>
    <m/>
    <s v="N"/>
    <s v="N"/>
    <m/>
    <m/>
    <m/>
    <m/>
    <x v="2"/>
  </r>
  <r>
    <x v="1"/>
    <x v="4"/>
    <s v="20Jun24-PRS-Thrasher-1"/>
    <d v="2024-06-20T00:00:00"/>
    <n v="172"/>
    <s v="surf smelt"/>
    <s v="Adult"/>
    <n v="150"/>
    <n v="25"/>
    <m/>
    <s v="N"/>
    <s v="N"/>
    <m/>
    <m/>
    <m/>
    <m/>
    <x v="2"/>
  </r>
  <r>
    <x v="1"/>
    <x v="4"/>
    <s v="20Jun24-PRS-Thrasher-1"/>
    <d v="2024-06-20T00:00:00"/>
    <n v="172"/>
    <s v="surf smelt"/>
    <s v="Adult"/>
    <n v="160"/>
    <n v="30"/>
    <m/>
    <s v="N"/>
    <s v="N"/>
    <m/>
    <m/>
    <m/>
    <m/>
    <x v="2"/>
  </r>
  <r>
    <x v="1"/>
    <x v="4"/>
    <s v="20Jun24-PRS-Thrasher-1"/>
    <d v="2024-06-20T00:00:00"/>
    <n v="172"/>
    <s v="surf smelt"/>
    <s v="Adult"/>
    <n v="158"/>
    <n v="29"/>
    <m/>
    <s v="N"/>
    <s v="N"/>
    <m/>
    <m/>
    <m/>
    <m/>
    <x v="2"/>
  </r>
  <r>
    <x v="1"/>
    <x v="4"/>
    <s v="20Jun24-PRS-Thrasher-1"/>
    <d v="2024-06-20T00:00:00"/>
    <n v="172"/>
    <s v="surf smelt"/>
    <s v="Adult"/>
    <n v="160"/>
    <n v="28"/>
    <m/>
    <s v="N"/>
    <s v="N"/>
    <m/>
    <m/>
    <m/>
    <m/>
    <x v="2"/>
  </r>
  <r>
    <x v="1"/>
    <x v="4"/>
    <s v="20Jun24-PRS-Thrasher-1"/>
    <d v="2024-06-20T00:00:00"/>
    <n v="172"/>
    <s v="surf smelt"/>
    <s v="Adult"/>
    <n v="142"/>
    <n v="24"/>
    <m/>
    <s v="N"/>
    <s v="N"/>
    <m/>
    <m/>
    <m/>
    <m/>
    <x v="2"/>
  </r>
  <r>
    <x v="1"/>
    <x v="4"/>
    <s v="20Jun24-PRS-Thrasher-1"/>
    <d v="2024-06-20T00:00:00"/>
    <n v="172"/>
    <s v="surf smelt"/>
    <s v="Adult"/>
    <n v="154"/>
    <n v="25"/>
    <m/>
    <s v="N"/>
    <s v="N"/>
    <m/>
    <m/>
    <m/>
    <m/>
    <x v="2"/>
  </r>
  <r>
    <x v="1"/>
    <x v="4"/>
    <s v="20Jun24-PRS-Thrasher-1"/>
    <d v="2024-06-20T00:00:00"/>
    <n v="172"/>
    <s v="surf smelt"/>
    <s v="Adult"/>
    <n v="161"/>
    <n v="28"/>
    <m/>
    <s v="N"/>
    <s v="N"/>
    <m/>
    <m/>
    <m/>
    <m/>
    <x v="2"/>
  </r>
  <r>
    <x v="1"/>
    <x v="4"/>
    <s v="20Jun24-PRS-Thrasher-1"/>
    <d v="2024-06-20T00:00:00"/>
    <n v="172"/>
    <s v="surf smelt"/>
    <s v="Adult"/>
    <n v="160"/>
    <n v="29"/>
    <m/>
    <s v="N"/>
    <s v="N"/>
    <m/>
    <m/>
    <m/>
    <m/>
    <x v="2"/>
  </r>
  <r>
    <x v="1"/>
    <x v="4"/>
    <s v="20Jun24-PRS-Thrasher-1"/>
    <d v="2024-06-20T00:00:00"/>
    <n v="172"/>
    <s v="surf smelt"/>
    <s v="Adult"/>
    <n v="160"/>
    <n v="26"/>
    <m/>
    <s v="N"/>
    <s v="N"/>
    <m/>
    <m/>
    <m/>
    <m/>
    <x v="2"/>
  </r>
  <r>
    <x v="1"/>
    <x v="4"/>
    <s v="20Jun24-PRS-Thrasher-1"/>
    <d v="2024-06-20T00:00:00"/>
    <n v="172"/>
    <s v="surf smelt"/>
    <s v="Adult"/>
    <n v="154"/>
    <n v="27"/>
    <m/>
    <s v="N"/>
    <s v="N"/>
    <m/>
    <m/>
    <m/>
    <m/>
    <x v="2"/>
  </r>
  <r>
    <x v="1"/>
    <x v="4"/>
    <s v="20Jun24-PRS-Mill Bay-1"/>
    <d v="2024-06-20T00:00:00"/>
    <n v="172"/>
    <s v="chinook"/>
    <s v="smolt"/>
    <n v="96"/>
    <n v="18"/>
    <m/>
    <s v="N"/>
    <s v="N"/>
    <m/>
    <m/>
    <m/>
    <s v="SJ24-PRS032"/>
    <x v="2"/>
  </r>
  <r>
    <x v="1"/>
    <x v="4"/>
    <s v="20Jun24-PRS-Mill Bay-1"/>
    <d v="2024-06-20T00:00:00"/>
    <n v="172"/>
    <s v="chinook"/>
    <s v="smolt"/>
    <n v="88"/>
    <n v="18"/>
    <m/>
    <s v="N"/>
    <s v="N"/>
    <m/>
    <m/>
    <m/>
    <s v="SJ24-PRS033"/>
    <x v="2"/>
  </r>
  <r>
    <x v="1"/>
    <x v="4"/>
    <s v="20Jun24-PRS-Mill Bay-1"/>
    <d v="2024-06-20T00:00:00"/>
    <n v="172"/>
    <s v="chinook"/>
    <s v="smolt"/>
    <n v="92"/>
    <n v="20"/>
    <m/>
    <s v="N"/>
    <s v="N"/>
    <m/>
    <m/>
    <m/>
    <s v="SJ24-PRS035"/>
    <x v="2"/>
  </r>
  <r>
    <x v="1"/>
    <x v="4"/>
    <s v="20Jun24-PRS-Mill Bay-1"/>
    <d v="2024-06-20T00:00:00"/>
    <n v="172"/>
    <s v="chinook"/>
    <s v="smolt"/>
    <n v="94"/>
    <n v="20"/>
    <m/>
    <s v="N"/>
    <s v="N"/>
    <m/>
    <m/>
    <m/>
    <s v="SJ24-PRS036"/>
    <x v="2"/>
  </r>
  <r>
    <x v="1"/>
    <x v="4"/>
    <s v="20Jun24-PRS-Mill Bay-1"/>
    <d v="2024-06-20T00:00:00"/>
    <n v="172"/>
    <s v="chinook"/>
    <s v="smolt"/>
    <n v="126"/>
    <n v="20"/>
    <m/>
    <s v="N"/>
    <s v="N"/>
    <m/>
    <m/>
    <m/>
    <s v="SJ24-PRS038"/>
    <x v="2"/>
  </r>
  <r>
    <x v="1"/>
    <x v="4"/>
    <s v="20Jun24-PRS-Mill Bay-1"/>
    <d v="2024-06-20T00:00:00"/>
    <n v="172"/>
    <s v="chinook"/>
    <s v="smolt"/>
    <n v="86"/>
    <n v="18"/>
    <m/>
    <s v="Y"/>
    <s v="Y"/>
    <m/>
    <m/>
    <m/>
    <s v="SJ24-PRS039"/>
    <x v="2"/>
  </r>
  <r>
    <x v="1"/>
    <x v="4"/>
    <s v="20Jun24-PRS-Mill Bay-1"/>
    <d v="2024-06-20T00:00:00"/>
    <n v="172"/>
    <s v="herring"/>
    <s v="Adult"/>
    <n v="134"/>
    <n v="26"/>
    <m/>
    <s v="N"/>
    <s v="N"/>
    <m/>
    <m/>
    <m/>
    <m/>
    <x v="2"/>
  </r>
  <r>
    <x v="1"/>
    <x v="4"/>
    <s v="20Jun24-PRS-Mill Bay-1"/>
    <d v="2024-06-20T00:00:00"/>
    <n v="172"/>
    <s v="herring"/>
    <s v="Adult"/>
    <n v="156"/>
    <n v="34"/>
    <m/>
    <s v="N"/>
    <s v="N"/>
    <m/>
    <m/>
    <m/>
    <m/>
    <x v="2"/>
  </r>
  <r>
    <x v="1"/>
    <x v="4"/>
    <s v="20Jun24-PRS-PRCD-1"/>
    <d v="2024-06-20T00:00:00"/>
    <n v="172"/>
    <s v="chinook"/>
    <s v="smolt"/>
    <n v="92"/>
    <n v="20"/>
    <m/>
    <s v="N"/>
    <s v="N"/>
    <m/>
    <m/>
    <m/>
    <s v="SJ24-PRS040"/>
    <x v="2"/>
  </r>
  <r>
    <x v="1"/>
    <x v="4"/>
    <s v="20Jun24-PRS-PRCD-2"/>
    <d v="2024-06-20T00:00:00"/>
    <n v="172"/>
    <s v="chinook"/>
    <s v="smolt"/>
    <n v="94"/>
    <n v="16"/>
    <m/>
    <s v="N"/>
    <s v="N"/>
    <m/>
    <m/>
    <m/>
    <s v="SJ24-PRS041"/>
    <x v="2"/>
  </r>
  <r>
    <x v="1"/>
    <x v="4"/>
    <s v="20Jun24-PRS-PRCD-2"/>
    <d v="2024-06-20T00:00:00"/>
    <n v="172"/>
    <s v="chinook"/>
    <s v="smolt"/>
    <n v="92"/>
    <n v="15"/>
    <m/>
    <s v="N"/>
    <s v="N"/>
    <m/>
    <m/>
    <m/>
    <s v="SJ24-PRS042"/>
    <x v="2"/>
  </r>
  <r>
    <x v="1"/>
    <x v="4"/>
    <s v="20Jun24-PRS-PRCD-2"/>
    <d v="2024-06-20T00:00:00"/>
    <n v="172"/>
    <s v="coho"/>
    <s v="smolt"/>
    <n v="136"/>
    <n v="21"/>
    <m/>
    <s v="N"/>
    <s v="N"/>
    <m/>
    <m/>
    <m/>
    <s v="SJ24-PRS043"/>
    <x v="2"/>
  </r>
  <r>
    <x v="1"/>
    <x v="4"/>
    <s v="20Jun24-PRS-Nearshore **confirm w GPS**-1"/>
    <d v="2024-06-20T00:00:00"/>
    <n v="172"/>
    <s v="chinook"/>
    <s v="smolt"/>
    <n v="86"/>
    <n v="18"/>
    <m/>
    <s v="N"/>
    <s v="N"/>
    <m/>
    <m/>
    <m/>
    <s v="SJ24-PRS045"/>
    <x v="2"/>
  </r>
  <r>
    <x v="1"/>
    <x v="4"/>
    <s v="20Jun24-PRS-Nearshore **confirm w GPS**-1"/>
    <d v="2024-06-20T00:00:00"/>
    <n v="172"/>
    <s v="chinook"/>
    <s v="smolt"/>
    <n v="85"/>
    <n v="17"/>
    <m/>
    <s v="N"/>
    <s v="N"/>
    <m/>
    <m/>
    <m/>
    <s v="SJ24-PRS046"/>
    <x v="2"/>
  </r>
  <r>
    <x v="1"/>
    <x v="4"/>
    <s v="20Jun24-PRS-Nearshore **confirm w GPS**-1"/>
    <d v="2024-06-20T00:00:00"/>
    <n v="172"/>
    <s v="chinook"/>
    <s v="smolt"/>
    <n v="84"/>
    <n v="17"/>
    <m/>
    <s v="N"/>
    <s v="N"/>
    <m/>
    <m/>
    <m/>
    <s v="SJ24-PRS048"/>
    <x v="2"/>
  </r>
  <r>
    <x v="1"/>
    <x v="4"/>
    <s v="20Jun24-PRS-Nearshore **confirm w GPS**-1"/>
    <d v="2024-06-20T00:00:00"/>
    <n v="172"/>
    <s v="Anchovy"/>
    <s v="Adult"/>
    <n v="134"/>
    <n v="22"/>
    <m/>
    <s v="N"/>
    <s v="N"/>
    <m/>
    <m/>
    <m/>
    <m/>
    <x v="2"/>
  </r>
  <r>
    <x v="1"/>
    <x v="4"/>
    <s v="20Jun24-PRS-Nearshore **confirm w GPS**-1"/>
    <d v="2024-06-20T00:00:00"/>
    <n v="172"/>
    <s v="Sardine"/>
    <s v="Adult"/>
    <n v="131"/>
    <n v="33"/>
    <m/>
    <s v="N"/>
    <s v="N"/>
    <m/>
    <m/>
    <m/>
    <m/>
    <x v="2"/>
  </r>
  <r>
    <x v="1"/>
    <x v="4"/>
    <s v="20Jun24-PRS-Nearshore **confirm w GPS**-1"/>
    <d v="2024-06-20T00:00:00"/>
    <n v="172"/>
    <s v="Sardine"/>
    <s v="Adult"/>
    <n v="154"/>
    <n v="32"/>
    <m/>
    <s v="N"/>
    <s v="N"/>
    <m/>
    <m/>
    <m/>
    <m/>
    <x v="2"/>
  </r>
  <r>
    <x v="1"/>
    <x v="4"/>
    <s v="20Jun24-PRS-Jap Rock-1"/>
    <d v="2024-06-20T00:00:00"/>
    <n v="172"/>
    <s v="chinook"/>
    <s v="smolt"/>
    <n v="91"/>
    <n v="14"/>
    <m/>
    <s v="N"/>
    <s v="N"/>
    <m/>
    <m/>
    <m/>
    <s v="SJ24-PRS049"/>
    <x v="2"/>
  </r>
  <r>
    <x v="1"/>
    <x v="4"/>
    <s v="20Jun24-PRS-Jap Rock-1"/>
    <d v="2024-06-20T00:00:00"/>
    <n v="172"/>
    <s v="chinook"/>
    <s v="smolt"/>
    <n v="96"/>
    <n v="13"/>
    <m/>
    <s v="Y"/>
    <s v="U"/>
    <m/>
    <m/>
    <m/>
    <s v="SJ24-PRS050"/>
    <x v="2"/>
  </r>
  <r>
    <x v="1"/>
    <x v="4"/>
    <s v="20Jun24-PRS-Jap Rock-1"/>
    <d v="2024-06-20T00:00:00"/>
    <n v="172"/>
    <s v="chinook"/>
    <s v="smolt"/>
    <n v="88"/>
    <n v="12"/>
    <m/>
    <s v="N"/>
    <s v="N"/>
    <m/>
    <m/>
    <m/>
    <s v="SJ24-PRS052"/>
    <x v="2"/>
  </r>
  <r>
    <x v="1"/>
    <x v="4"/>
    <s v="20Jun24-PRS-Jap Rock-1"/>
    <d v="2024-06-20T00:00:00"/>
    <n v="172"/>
    <s v="Anchovy"/>
    <s v="smolt"/>
    <n v="122"/>
    <n v="19"/>
    <m/>
    <s v="N"/>
    <s v="N"/>
    <m/>
    <m/>
    <m/>
    <m/>
    <x v="2"/>
  </r>
  <r>
    <x v="1"/>
    <x v="4"/>
    <s v="20Jun24-PRS-Jap Rock-1"/>
    <d v="2024-06-20T00:00:00"/>
    <n v="172"/>
    <s v="Anchovy"/>
    <s v="smolt"/>
    <n v="126"/>
    <n v="18"/>
    <m/>
    <s v="N"/>
    <s v="N"/>
    <m/>
    <m/>
    <m/>
    <m/>
    <x v="2"/>
  </r>
  <r>
    <x v="1"/>
    <x v="4"/>
    <s v="20Jun24-PRS-Jap Rock-1"/>
    <d v="2024-06-20T00:00:00"/>
    <n v="172"/>
    <s v="Anchovy"/>
    <s v="smolt"/>
    <n v="112"/>
    <n v="17"/>
    <m/>
    <s v="N"/>
    <s v="N"/>
    <m/>
    <m/>
    <m/>
    <m/>
    <x v="2"/>
  </r>
  <r>
    <x v="1"/>
    <x v="4"/>
    <s v="20Jun24-PRS-Jap Rock-1"/>
    <d v="2024-06-20T00:00:00"/>
    <n v="172"/>
    <s v="Sandlance"/>
    <s v="Adult"/>
    <n v="45"/>
    <n v="11"/>
    <m/>
    <s v="N"/>
    <s v="N"/>
    <m/>
    <m/>
    <m/>
    <m/>
    <x v="2"/>
  </r>
  <r>
    <x v="1"/>
    <x v="4"/>
    <s v="20Jun24-PRS-Jap Rock-1"/>
    <d v="2024-06-20T00:00:00"/>
    <n v="172"/>
    <s v="Sandlance"/>
    <s v="Adult"/>
    <n v="107"/>
    <n v="8"/>
    <m/>
    <s v="N"/>
    <s v="N"/>
    <m/>
    <m/>
    <m/>
    <m/>
    <x v="2"/>
  </r>
  <r>
    <x v="1"/>
    <x v="4"/>
    <s v="20Jun24-PRS-Jap Rock-1"/>
    <d v="2024-06-20T00:00:00"/>
    <n v="172"/>
    <s v="Sandlance"/>
    <s v="Adult"/>
    <n v="111"/>
    <n v="9"/>
    <m/>
    <s v="N"/>
    <s v="N"/>
    <m/>
    <m/>
    <m/>
    <m/>
    <x v="2"/>
  </r>
  <r>
    <x v="1"/>
    <x v="4"/>
    <s v="20Jun24-PRS-Jap Rock-1"/>
    <d v="2024-06-20T00:00:00"/>
    <n v="172"/>
    <s v="Sandlance"/>
    <s v="Adult"/>
    <n v="110"/>
    <n v="10"/>
    <m/>
    <s v="N"/>
    <s v="N"/>
    <m/>
    <m/>
    <m/>
    <m/>
    <x v="2"/>
  </r>
  <r>
    <x v="1"/>
    <x v="4"/>
    <s v="20Jun24-PRS-Jap Rock-1"/>
    <d v="2024-06-20T00:00:00"/>
    <n v="172"/>
    <s v="Sandlance"/>
    <s v="Adult"/>
    <n v="98"/>
    <n v="9"/>
    <m/>
    <s v="N"/>
    <s v="N"/>
    <m/>
    <m/>
    <m/>
    <m/>
    <x v="2"/>
  </r>
  <r>
    <x v="1"/>
    <x v="4"/>
    <s v="03Jul24-PRS-PRCD-1"/>
    <d v="2024-07-03T00:00:00"/>
    <n v="185"/>
    <s v="chinook"/>
    <s v="smolt"/>
    <n v="104"/>
    <n v="20"/>
    <m/>
    <s v="Y"/>
    <s v="U"/>
    <m/>
    <s v="SJ24-PRS131"/>
    <m/>
    <s v="SJ24-PRS131"/>
    <x v="1"/>
  </r>
  <r>
    <x v="1"/>
    <x v="4"/>
    <s v="03Jul24-PRS-PRCD-1"/>
    <d v="2024-07-03T00:00:00"/>
    <n v="185"/>
    <s v="chinook"/>
    <s v="smolt"/>
    <n v="168"/>
    <n v="39"/>
    <m/>
    <s v="N"/>
    <s v="N"/>
    <m/>
    <s v="SJ24-PRS134"/>
    <m/>
    <s v="SJ24-PRS134"/>
    <x v="1"/>
  </r>
  <r>
    <x v="1"/>
    <x v="4"/>
    <s v="03Jul24-PRS-PRCD-1"/>
    <d v="2024-07-03T00:00:00"/>
    <n v="185"/>
    <s v="chinook"/>
    <s v="smolt"/>
    <n v="81"/>
    <n v="18"/>
    <m/>
    <s v="N"/>
    <s v="N"/>
    <m/>
    <s v="SJ24-PRS137"/>
    <m/>
    <s v="SJ24-PRS137"/>
    <x v="1"/>
  </r>
  <r>
    <x v="1"/>
    <x v="4"/>
    <s v="03Jul24-PRS-PRCD-1"/>
    <d v="2024-07-03T00:00:00"/>
    <n v="185"/>
    <s v="chinook"/>
    <s v="smolt"/>
    <n v="100"/>
    <n v="19"/>
    <m/>
    <s v="N"/>
    <s v="N"/>
    <m/>
    <s v="SJ24-PRS140"/>
    <m/>
    <s v="SJ24-PRS140"/>
    <x v="1"/>
  </r>
  <r>
    <x v="1"/>
    <x v="4"/>
    <s v="03Jul24-PRS-PRCD-1"/>
    <d v="2024-07-03T00:00:00"/>
    <n v="185"/>
    <s v="chinook"/>
    <s v="smolt"/>
    <n v="98"/>
    <n v="17"/>
    <m/>
    <s v="N"/>
    <s v="N"/>
    <m/>
    <s v="SJ24-PRS142"/>
    <m/>
    <s v="SJ24-PRS142"/>
    <x v="1"/>
  </r>
  <r>
    <x v="1"/>
    <x v="4"/>
    <s v="03Jul24-PRS-PRCD-1"/>
    <d v="2024-07-03T00:00:00"/>
    <n v="185"/>
    <s v="chinook"/>
    <s v="smolt"/>
    <n v="91"/>
    <n v="17"/>
    <m/>
    <s v="Y"/>
    <s v="U"/>
    <m/>
    <s v="SJ24-PRS145"/>
    <m/>
    <s v="SJ24-PRS145"/>
    <x v="1"/>
  </r>
  <r>
    <x v="1"/>
    <x v="4"/>
    <s v="03Jul24-PRS-Jap Rock-1"/>
    <d v="2024-07-03T00:00:00"/>
    <n v="185"/>
    <s v="chinook"/>
    <s v="smolt"/>
    <n v="94"/>
    <n v="18"/>
    <m/>
    <s v="Y"/>
    <s v="U"/>
    <m/>
    <s v="SJ24-PRS149"/>
    <m/>
    <s v="SJ24-PRS149"/>
    <x v="1"/>
  </r>
  <r>
    <x v="1"/>
    <x v="4"/>
    <s v="03Jul24-PRS-Offshore B-1"/>
    <d v="2024-07-03T00:00:00"/>
    <n v="185"/>
    <s v="chinook"/>
    <s v="smolt"/>
    <n v="96"/>
    <n v="20"/>
    <m/>
    <s v="N"/>
    <s v="N"/>
    <m/>
    <s v="SJ24-PRS152"/>
    <m/>
    <s v="SJ24-PRS152"/>
    <x v="1"/>
  </r>
  <r>
    <x v="1"/>
    <x v="4"/>
    <s v="03Jul24-PRS-Offshore B-1"/>
    <d v="2024-07-03T00:00:00"/>
    <n v="185"/>
    <s v="chinook"/>
    <s v="smolt"/>
    <n v="96"/>
    <n v="20"/>
    <m/>
    <s v="N"/>
    <s v="N"/>
    <m/>
    <s v="SJ24-PRS155"/>
    <m/>
    <s v="SJ24-PRS155"/>
    <x v="1"/>
  </r>
  <r>
    <x v="1"/>
    <x v="4"/>
    <s v="03Jul24-PRS-Mill Bay-1"/>
    <d v="2024-07-03T00:00:00"/>
    <n v="185"/>
    <s v="chinook"/>
    <s v="smolt"/>
    <n v="85"/>
    <n v="15"/>
    <m/>
    <m/>
    <m/>
    <m/>
    <s v="SJ24-PRS160"/>
    <m/>
    <s v="SJ24-PRS160"/>
    <x v="1"/>
  </r>
  <r>
    <x v="1"/>
    <x v="4"/>
    <s v="03Jul24-PRS-PRCD-1"/>
    <d v="2024-07-03T00:00:00"/>
    <n v="185"/>
    <s v="chinook"/>
    <s v="smolt"/>
    <n v="114"/>
    <n v="23"/>
    <m/>
    <s v="N"/>
    <s v="N"/>
    <m/>
    <m/>
    <m/>
    <s v="SJ24-PRS129"/>
    <x v="2"/>
  </r>
  <r>
    <x v="1"/>
    <x v="4"/>
    <s v="03Jul24-PRS-PRCD-1"/>
    <d v="2024-07-03T00:00:00"/>
    <n v="185"/>
    <s v="chinook"/>
    <s v="smolt"/>
    <n v="152"/>
    <n v="31"/>
    <m/>
    <s v="N"/>
    <s v="N"/>
    <m/>
    <m/>
    <m/>
    <s v="SJ24-PRS130"/>
    <x v="2"/>
  </r>
  <r>
    <x v="1"/>
    <x v="4"/>
    <s v="03Jul24-PRS-PRCD-1"/>
    <d v="2024-07-03T00:00:00"/>
    <n v="185"/>
    <s v="chinook"/>
    <s v="smolt"/>
    <n v="104"/>
    <n v="20"/>
    <m/>
    <s v="N"/>
    <s v="N"/>
    <m/>
    <m/>
    <m/>
    <s v="SJ24-PRS132"/>
    <x v="2"/>
  </r>
  <r>
    <x v="1"/>
    <x v="4"/>
    <s v="03Jul24-PRS-PRCD-1"/>
    <d v="2024-07-03T00:00:00"/>
    <n v="185"/>
    <s v="chinook"/>
    <s v="smolt"/>
    <n v="69"/>
    <n v="13"/>
    <m/>
    <s v="N"/>
    <s v="N"/>
    <m/>
    <m/>
    <m/>
    <s v="SJ24-PRS133"/>
    <x v="2"/>
  </r>
  <r>
    <x v="1"/>
    <x v="4"/>
    <s v="03Jul24-PRS-PRCD-1"/>
    <d v="2024-07-03T00:00:00"/>
    <n v="185"/>
    <s v="chinook"/>
    <s v="smolt"/>
    <n v="78"/>
    <n v="15"/>
    <m/>
    <s v="N"/>
    <s v="N"/>
    <m/>
    <m/>
    <m/>
    <s v="SJ24-PRS135"/>
    <x v="2"/>
  </r>
  <r>
    <x v="1"/>
    <x v="4"/>
    <s v="03Jul24-PRS-PRCD-1"/>
    <d v="2024-07-03T00:00:00"/>
    <n v="185"/>
    <s v="chinook"/>
    <s v="smolt"/>
    <n v="112"/>
    <n v="21"/>
    <m/>
    <s v="N"/>
    <s v="N"/>
    <m/>
    <m/>
    <m/>
    <s v="SJ24-PRS136"/>
    <x v="2"/>
  </r>
  <r>
    <x v="1"/>
    <x v="4"/>
    <s v="03Jul24-PRS-PRCD-1"/>
    <d v="2024-07-03T00:00:00"/>
    <n v="185"/>
    <s v="chinook"/>
    <s v="smolt"/>
    <n v="110"/>
    <n v="22"/>
    <m/>
    <s v="N"/>
    <s v="N"/>
    <m/>
    <m/>
    <m/>
    <s v="SJ24-PRS138"/>
    <x v="2"/>
  </r>
  <r>
    <x v="1"/>
    <x v="4"/>
    <s v="03Jul24-PRS-PRCD-1"/>
    <d v="2024-07-03T00:00:00"/>
    <n v="185"/>
    <s v="chinook"/>
    <s v="smolt"/>
    <n v="98"/>
    <n v="19"/>
    <m/>
    <s v="N"/>
    <s v="N"/>
    <m/>
    <m/>
    <m/>
    <s v="SJ24-PRS139"/>
    <x v="2"/>
  </r>
  <r>
    <x v="1"/>
    <x v="4"/>
    <s v="03Jul24-PRS-PRCD-1"/>
    <d v="2024-07-03T00:00:00"/>
    <n v="185"/>
    <s v="chinook"/>
    <s v="smolt"/>
    <n v="103"/>
    <n v="20"/>
    <m/>
    <s v="Y"/>
    <s v="U"/>
    <m/>
    <m/>
    <m/>
    <s v="SJ24-PRS141"/>
    <x v="2"/>
  </r>
  <r>
    <x v="1"/>
    <x v="4"/>
    <s v="03Jul24-PRS-PRCD-1"/>
    <d v="2024-07-03T00:00:00"/>
    <n v="185"/>
    <s v="chinook"/>
    <s v="smolt"/>
    <n v="91"/>
    <n v="18"/>
    <m/>
    <s v="N"/>
    <s v="N"/>
    <m/>
    <m/>
    <m/>
    <s v="SJ24-PRS143"/>
    <x v="2"/>
  </r>
  <r>
    <x v="1"/>
    <x v="4"/>
    <s v="03Jul24-PRS-PRCD-1"/>
    <d v="2024-07-03T00:00:00"/>
    <n v="185"/>
    <s v="surf smelt"/>
    <m/>
    <n v="150"/>
    <n v="23"/>
    <m/>
    <s v="N"/>
    <s v="N"/>
    <m/>
    <m/>
    <m/>
    <m/>
    <x v="2"/>
  </r>
  <r>
    <x v="1"/>
    <x v="4"/>
    <s v="03Jul24-PRS-PRCD-1"/>
    <d v="2024-07-03T00:00:00"/>
    <n v="185"/>
    <s v="herring"/>
    <m/>
    <n v="61"/>
    <n v="10"/>
    <m/>
    <s v="N"/>
    <s v="N"/>
    <m/>
    <m/>
    <m/>
    <m/>
    <x v="2"/>
  </r>
  <r>
    <x v="1"/>
    <x v="4"/>
    <s v="03Jul24-PRS-PRCD-1"/>
    <d v="2024-07-03T00:00:00"/>
    <n v="185"/>
    <s v="Sockeye"/>
    <s v="smolt"/>
    <n v="83"/>
    <n v="13"/>
    <m/>
    <s v="N"/>
    <s v="N"/>
    <m/>
    <m/>
    <m/>
    <m/>
    <x v="2"/>
  </r>
  <r>
    <x v="1"/>
    <x v="4"/>
    <s v="03Jul24-PRS-PRCD-1"/>
    <d v="2024-07-03T00:00:00"/>
    <n v="185"/>
    <s v="chinook"/>
    <s v="smolt"/>
    <n v="96"/>
    <n v="19"/>
    <m/>
    <s v="N"/>
    <s v="N"/>
    <m/>
    <m/>
    <m/>
    <s v="SJ24-PRS144"/>
    <x v="2"/>
  </r>
  <r>
    <x v="1"/>
    <x v="4"/>
    <s v="03Jul24-PRS-PRCD-1"/>
    <d v="2024-07-03T00:00:00"/>
    <n v="185"/>
    <s v="chinook"/>
    <s v="smolt"/>
    <n v="95"/>
    <n v="20"/>
    <m/>
    <s v="N"/>
    <s v="N"/>
    <m/>
    <m/>
    <m/>
    <s v="SJ24-PRS146"/>
    <x v="2"/>
  </r>
  <r>
    <x v="1"/>
    <x v="4"/>
    <s v="03Jul24-PRS-PRCD-1"/>
    <d v="2024-07-03T00:00:00"/>
    <n v="185"/>
    <s v="coho"/>
    <s v="smolt"/>
    <n v="162"/>
    <n v="28"/>
    <m/>
    <s v="N"/>
    <s v="N"/>
    <m/>
    <m/>
    <m/>
    <m/>
    <x v="2"/>
  </r>
  <r>
    <x v="1"/>
    <x v="4"/>
    <s v="03Jul24-PRS-Jap Rock-1"/>
    <d v="2024-07-03T00:00:00"/>
    <n v="185"/>
    <s v="surf smelt"/>
    <m/>
    <n v="82"/>
    <n v="12"/>
    <m/>
    <s v="N"/>
    <s v="N"/>
    <m/>
    <m/>
    <m/>
    <m/>
    <x v="2"/>
  </r>
  <r>
    <x v="1"/>
    <x v="4"/>
    <s v="03Jul24-PRS-Jap Rock-1"/>
    <d v="2024-07-03T00:00:00"/>
    <n v="185"/>
    <s v="surf smelt"/>
    <m/>
    <n v="110"/>
    <n v="14"/>
    <m/>
    <s v="N"/>
    <s v="N"/>
    <m/>
    <m/>
    <m/>
    <m/>
    <x v="2"/>
  </r>
  <r>
    <x v="1"/>
    <x v="4"/>
    <s v="03Jul24-PRS-Jap Rock-1"/>
    <d v="2024-07-03T00:00:00"/>
    <n v="185"/>
    <s v="herring"/>
    <m/>
    <n v="66"/>
    <n v="10"/>
    <m/>
    <s v="N"/>
    <s v="N"/>
    <m/>
    <m/>
    <m/>
    <m/>
    <x v="2"/>
  </r>
  <r>
    <x v="1"/>
    <x v="4"/>
    <s v="03Jul24-PRS-Jap Rock-1"/>
    <d v="2024-07-03T00:00:00"/>
    <n v="185"/>
    <s v="herring"/>
    <m/>
    <n v="68"/>
    <n v="12"/>
    <m/>
    <s v="N"/>
    <s v="N"/>
    <m/>
    <m/>
    <m/>
    <m/>
    <x v="2"/>
  </r>
  <r>
    <x v="1"/>
    <x v="4"/>
    <s v="03Jul24-PRS-Jap Rock-1"/>
    <d v="2024-07-03T00:00:00"/>
    <n v="185"/>
    <s v="herring"/>
    <m/>
    <n v="66"/>
    <n v="10"/>
    <m/>
    <s v="N"/>
    <s v="N"/>
    <m/>
    <m/>
    <m/>
    <m/>
    <x v="2"/>
  </r>
  <r>
    <x v="1"/>
    <x v="4"/>
    <s v="03Jul24-PRS-Jap Rock-1"/>
    <d v="2024-07-03T00:00:00"/>
    <n v="185"/>
    <s v="herring"/>
    <m/>
    <n v="70"/>
    <n v="12"/>
    <m/>
    <s v="N"/>
    <s v="N"/>
    <m/>
    <m/>
    <m/>
    <m/>
    <x v="2"/>
  </r>
  <r>
    <x v="1"/>
    <x v="4"/>
    <s v="03Jul24-PRS-Jap Rock-1"/>
    <d v="2024-07-03T00:00:00"/>
    <n v="185"/>
    <s v="herring"/>
    <m/>
    <n v="68"/>
    <n v="10"/>
    <m/>
    <s v="N"/>
    <s v="N"/>
    <m/>
    <m/>
    <m/>
    <m/>
    <x v="2"/>
  </r>
  <r>
    <x v="1"/>
    <x v="4"/>
    <s v="03Jul24-PRS-Jap Rock-1"/>
    <d v="2024-07-03T00:00:00"/>
    <n v="185"/>
    <s v="herring"/>
    <m/>
    <n v="68"/>
    <n v="10"/>
    <m/>
    <s v="N"/>
    <s v="N"/>
    <m/>
    <m/>
    <m/>
    <m/>
    <x v="2"/>
  </r>
  <r>
    <x v="1"/>
    <x v="4"/>
    <s v="03Jul24-PRS-Jap Rock-1"/>
    <d v="2024-07-03T00:00:00"/>
    <n v="185"/>
    <s v="herring"/>
    <m/>
    <n v="56"/>
    <n v="8"/>
    <m/>
    <s v="N"/>
    <s v="N"/>
    <m/>
    <m/>
    <m/>
    <m/>
    <x v="2"/>
  </r>
  <r>
    <x v="1"/>
    <x v="4"/>
    <s v="03Jul24-PRS-Jap Rock-1"/>
    <d v="2024-07-03T00:00:00"/>
    <n v="185"/>
    <s v="herring"/>
    <m/>
    <n v="92"/>
    <n v="14"/>
    <m/>
    <s v="N"/>
    <s v="N"/>
    <m/>
    <m/>
    <m/>
    <m/>
    <x v="2"/>
  </r>
  <r>
    <x v="1"/>
    <x v="4"/>
    <s v="03Jul24-PRS-Jap Rock-1"/>
    <d v="2024-07-03T00:00:00"/>
    <n v="185"/>
    <s v="herring"/>
    <m/>
    <n v="72"/>
    <n v="12"/>
    <m/>
    <s v="N"/>
    <s v="N"/>
    <m/>
    <m/>
    <m/>
    <m/>
    <x v="2"/>
  </r>
  <r>
    <x v="1"/>
    <x v="4"/>
    <s v="03Jul24-PRS-Jap Rock-1"/>
    <d v="2024-07-03T00:00:00"/>
    <n v="185"/>
    <s v="unknown"/>
    <m/>
    <n v="78"/>
    <n v="12"/>
    <m/>
    <s v="N"/>
    <s v="N"/>
    <m/>
    <m/>
    <m/>
    <m/>
    <x v="2"/>
  </r>
  <r>
    <x v="1"/>
    <x v="4"/>
    <s v="03Jul24-PRS-Jap Rock-1"/>
    <d v="2024-07-03T00:00:00"/>
    <n v="185"/>
    <s v="herring"/>
    <m/>
    <n v="56"/>
    <n v="8"/>
    <m/>
    <s v="N"/>
    <s v="N"/>
    <m/>
    <m/>
    <m/>
    <m/>
    <x v="2"/>
  </r>
  <r>
    <x v="1"/>
    <x v="4"/>
    <s v="03Jul24-PRS-Jap Rock-1"/>
    <d v="2024-07-03T00:00:00"/>
    <n v="185"/>
    <s v="herring"/>
    <m/>
    <n v="64"/>
    <n v="10"/>
    <m/>
    <s v="N"/>
    <s v="N"/>
    <m/>
    <m/>
    <m/>
    <m/>
    <x v="2"/>
  </r>
  <r>
    <x v="1"/>
    <x v="4"/>
    <s v="03Jul24-PRS-Jap Rock-1"/>
    <d v="2024-07-03T00:00:00"/>
    <n v="185"/>
    <s v="herring"/>
    <m/>
    <n v="58"/>
    <n v="8"/>
    <m/>
    <s v="N"/>
    <s v="N"/>
    <m/>
    <m/>
    <m/>
    <m/>
    <x v="2"/>
  </r>
  <r>
    <x v="1"/>
    <x v="4"/>
    <s v="03Jul24-PRS-Jap Rock-1"/>
    <d v="2024-07-03T00:00:00"/>
    <n v="185"/>
    <s v="herring"/>
    <m/>
    <n v="66"/>
    <n v="10"/>
    <m/>
    <s v="N"/>
    <s v="N"/>
    <m/>
    <m/>
    <m/>
    <m/>
    <x v="2"/>
  </r>
  <r>
    <x v="1"/>
    <x v="4"/>
    <s v="03Jul24-PRS-Jap Rock-1"/>
    <d v="2024-07-03T00:00:00"/>
    <n v="185"/>
    <s v="herring"/>
    <m/>
    <n v="66"/>
    <n v="10"/>
    <m/>
    <s v="N"/>
    <s v="N"/>
    <m/>
    <m/>
    <m/>
    <m/>
    <x v="2"/>
  </r>
  <r>
    <x v="1"/>
    <x v="4"/>
    <s v="03Jul24-PRS-Jap Rock-1"/>
    <d v="2024-07-03T00:00:00"/>
    <n v="185"/>
    <s v="chinook"/>
    <s v="smolt"/>
    <n v="102"/>
    <n v="20"/>
    <m/>
    <s v="N"/>
    <s v="N"/>
    <m/>
    <m/>
    <m/>
    <s v="SJ24-PRS147"/>
    <x v="2"/>
  </r>
  <r>
    <x v="1"/>
    <x v="4"/>
    <s v="03Jul24-PRS-Jap Rock-1"/>
    <d v="2024-07-03T00:00:00"/>
    <n v="185"/>
    <s v="chinook"/>
    <s v="smolt"/>
    <n v="100"/>
    <n v="20"/>
    <m/>
    <s v="N"/>
    <s v="N"/>
    <m/>
    <m/>
    <m/>
    <s v="SJ24-PRS148"/>
    <x v="2"/>
  </r>
  <r>
    <x v="1"/>
    <x v="4"/>
    <s v="03Jul24-PRS-Thrasher-1"/>
    <d v="2024-07-03T00:00:00"/>
    <n v="185"/>
    <s v="surf smelt"/>
    <m/>
    <n v="110"/>
    <n v="16"/>
    <m/>
    <s v="N"/>
    <s v="N"/>
    <m/>
    <m/>
    <m/>
    <m/>
    <x v="2"/>
  </r>
  <r>
    <x v="1"/>
    <x v="4"/>
    <s v="03Jul24-PRS-Thrasher-1"/>
    <d v="2024-07-03T00:00:00"/>
    <n v="185"/>
    <s v="surf smelt"/>
    <m/>
    <n v="98"/>
    <n v="13"/>
    <m/>
    <s v="N"/>
    <s v="N"/>
    <m/>
    <m/>
    <m/>
    <m/>
    <x v="2"/>
  </r>
  <r>
    <x v="1"/>
    <x v="4"/>
    <s v="03Jul24-PRS-Thrasher-1"/>
    <d v="2024-07-03T00:00:00"/>
    <n v="185"/>
    <s v="chum"/>
    <s v="smolt"/>
    <n v="131"/>
    <n v="23"/>
    <m/>
    <s v="N"/>
    <s v="N"/>
    <m/>
    <m/>
    <m/>
    <m/>
    <x v="2"/>
  </r>
  <r>
    <x v="1"/>
    <x v="4"/>
    <s v="03Jul24-PRS-Thrasher-1"/>
    <d v="2024-07-03T00:00:00"/>
    <n v="185"/>
    <s v="chum"/>
    <s v="smolt"/>
    <n v="121"/>
    <n v="21"/>
    <m/>
    <s v="N"/>
    <s v="N"/>
    <m/>
    <m/>
    <m/>
    <m/>
    <x v="2"/>
  </r>
  <r>
    <x v="1"/>
    <x v="4"/>
    <s v="03Jul24-PRS-Offshore B-1"/>
    <d v="2024-07-03T00:00:00"/>
    <n v="185"/>
    <s v="chinook"/>
    <s v="smolt"/>
    <n v="118"/>
    <n v="26"/>
    <m/>
    <s v="N"/>
    <s v="N"/>
    <m/>
    <m/>
    <m/>
    <s v="SJ24-PRS150"/>
    <x v="2"/>
  </r>
  <r>
    <x v="1"/>
    <x v="4"/>
    <s v="03Jul24-PRS-Offshore B-1"/>
    <d v="2024-07-03T00:00:00"/>
    <n v="185"/>
    <s v="chinook"/>
    <s v="smolt"/>
    <n v="110"/>
    <n v="22"/>
    <m/>
    <s v="N"/>
    <s v="N"/>
    <m/>
    <m/>
    <m/>
    <s v="SJ24-PRS151"/>
    <x v="2"/>
  </r>
  <r>
    <x v="1"/>
    <x v="4"/>
    <s v="03Jul24-PRS-Offshore B-1"/>
    <d v="2024-07-03T00:00:00"/>
    <n v="185"/>
    <s v="chinook"/>
    <s v="smolt"/>
    <n v="96"/>
    <n v="20"/>
    <m/>
    <s v="N"/>
    <s v="N"/>
    <m/>
    <m/>
    <m/>
    <s v="SJ24-PRS153"/>
    <x v="2"/>
  </r>
  <r>
    <x v="1"/>
    <x v="4"/>
    <s v="03Jul24-PRS-Offshore B-1"/>
    <d v="2024-07-03T00:00:00"/>
    <n v="185"/>
    <s v="chinook"/>
    <s v="smolt"/>
    <n v="100"/>
    <n v="20"/>
    <m/>
    <s v="N"/>
    <s v="N"/>
    <m/>
    <m/>
    <m/>
    <s v="SJ24-PRS154"/>
    <x v="2"/>
  </r>
  <r>
    <x v="1"/>
    <x v="4"/>
    <s v="03Jul24-PRS-Offshore B-1"/>
    <d v="2024-07-03T00:00:00"/>
    <n v="185"/>
    <s v="chinook"/>
    <s v="smolt"/>
    <n v="92"/>
    <n v="20"/>
    <m/>
    <s v="N"/>
    <s v="N"/>
    <m/>
    <m/>
    <m/>
    <s v="SJ24-PRS156"/>
    <x v="2"/>
  </r>
  <r>
    <x v="1"/>
    <x v="4"/>
    <s v="03Jul24-PRS-Offshore B-1"/>
    <d v="2024-07-03T00:00:00"/>
    <n v="185"/>
    <s v="chinook"/>
    <s v="smolt"/>
    <n v="92"/>
    <n v="20"/>
    <m/>
    <s v="N"/>
    <s v="N"/>
    <m/>
    <m/>
    <m/>
    <s v="SJ24-PRS157"/>
    <x v="2"/>
  </r>
  <r>
    <x v="1"/>
    <x v="4"/>
    <s v="03Jul24-PRS-Offshore B-1"/>
    <d v="2024-07-03T00:00:00"/>
    <n v="185"/>
    <s v="surf smelt"/>
    <m/>
    <n v="160"/>
    <n v="29"/>
    <m/>
    <s v="N"/>
    <s v="N"/>
    <m/>
    <m/>
    <m/>
    <m/>
    <x v="2"/>
  </r>
  <r>
    <x v="1"/>
    <x v="4"/>
    <s v="03Jul24-PRS-Offshore B-1"/>
    <d v="2024-07-03T00:00:00"/>
    <n v="185"/>
    <s v="surf smelt"/>
    <m/>
    <n v="174"/>
    <n v="31"/>
    <m/>
    <s v="N"/>
    <s v="N"/>
    <m/>
    <m/>
    <m/>
    <m/>
    <x v="2"/>
  </r>
  <r>
    <x v="1"/>
    <x v="4"/>
    <s v="03Jul24-PRS-Offshore B-1"/>
    <d v="2024-07-03T00:00:00"/>
    <n v="185"/>
    <s v="surf smelt"/>
    <m/>
    <n v="153"/>
    <n v="15"/>
    <m/>
    <s v="N"/>
    <s v="N"/>
    <m/>
    <m/>
    <m/>
    <m/>
    <x v="2"/>
  </r>
  <r>
    <x v="1"/>
    <x v="4"/>
    <s v="03Jul24-PRS-Offshore B-1"/>
    <d v="2024-07-03T00:00:00"/>
    <n v="185"/>
    <s v="surf smelt"/>
    <m/>
    <n v="155"/>
    <n v="15"/>
    <m/>
    <s v="N"/>
    <s v="N"/>
    <m/>
    <m/>
    <m/>
    <m/>
    <x v="2"/>
  </r>
  <r>
    <x v="1"/>
    <x v="4"/>
    <s v="03Jul24-PRS-Offshore B-1"/>
    <d v="2024-07-03T00:00:00"/>
    <n v="185"/>
    <s v="surf smelt"/>
    <m/>
    <n v="143"/>
    <n v="22"/>
    <m/>
    <s v="N"/>
    <s v="N"/>
    <m/>
    <m/>
    <m/>
    <m/>
    <x v="2"/>
  </r>
  <r>
    <x v="1"/>
    <x v="4"/>
    <s v="03Jul24-PRS-Offshore B-1"/>
    <d v="2024-07-03T00:00:00"/>
    <n v="185"/>
    <s v="surf smelt"/>
    <m/>
    <n v="146"/>
    <n v="22"/>
    <m/>
    <s v="N"/>
    <s v="N"/>
    <m/>
    <m/>
    <m/>
    <m/>
    <x v="2"/>
  </r>
  <r>
    <x v="1"/>
    <x v="4"/>
    <s v="03Jul24-PRS-Offshore B-1"/>
    <d v="2024-07-03T00:00:00"/>
    <n v="185"/>
    <s v="surf smelt"/>
    <m/>
    <n v="169"/>
    <n v="28"/>
    <m/>
    <s v="N"/>
    <s v="N"/>
    <m/>
    <m/>
    <m/>
    <m/>
    <x v="2"/>
  </r>
  <r>
    <x v="1"/>
    <x v="4"/>
    <s v="03Jul24-PRS-Offshore B-1"/>
    <d v="2024-07-03T00:00:00"/>
    <n v="185"/>
    <s v="surf smelt"/>
    <m/>
    <n v="164"/>
    <n v="30"/>
    <m/>
    <s v="N"/>
    <s v="N"/>
    <m/>
    <m/>
    <m/>
    <m/>
    <x v="2"/>
  </r>
  <r>
    <x v="1"/>
    <x v="4"/>
    <s v="03Jul24-PRS-Offshore B-1"/>
    <d v="2024-07-03T00:00:00"/>
    <n v="185"/>
    <s v="surf smelt"/>
    <m/>
    <n v="146"/>
    <n v="23"/>
    <m/>
    <s v="N"/>
    <s v="N"/>
    <m/>
    <m/>
    <m/>
    <m/>
    <x v="2"/>
  </r>
  <r>
    <x v="1"/>
    <x v="4"/>
    <s v="03Jul24-PRS-Offshore B-1"/>
    <d v="2024-07-03T00:00:00"/>
    <n v="185"/>
    <s v="surf smelt"/>
    <m/>
    <n v="157"/>
    <n v="17"/>
    <m/>
    <s v="N"/>
    <s v="N"/>
    <m/>
    <m/>
    <m/>
    <m/>
    <x v="2"/>
  </r>
  <r>
    <x v="1"/>
    <x v="4"/>
    <s v="03Jul24-PRS-Offshore B-1"/>
    <d v="2024-07-03T00:00:00"/>
    <n v="185"/>
    <s v="surf smelt"/>
    <m/>
    <n v="156"/>
    <n v="24"/>
    <m/>
    <s v="N"/>
    <s v="N"/>
    <m/>
    <m/>
    <m/>
    <m/>
    <x v="2"/>
  </r>
  <r>
    <x v="1"/>
    <x v="4"/>
    <s v="03Jul24-PRS-Mill Bay-1"/>
    <d v="2024-07-03T00:00:00"/>
    <n v="185"/>
    <s v="chinook"/>
    <s v="smolt"/>
    <n v="111"/>
    <n v="23"/>
    <m/>
    <m/>
    <m/>
    <m/>
    <m/>
    <m/>
    <s v="SJ24-PRS158"/>
    <x v="2"/>
  </r>
  <r>
    <x v="1"/>
    <x v="4"/>
    <s v="03Jul24-PRS-Mill Bay-1"/>
    <d v="2024-07-03T00:00:00"/>
    <n v="185"/>
    <s v="chinook"/>
    <s v="smolt"/>
    <n v="87"/>
    <n v="16"/>
    <m/>
    <m/>
    <m/>
    <m/>
    <m/>
    <m/>
    <s v="SJ24-PRS159"/>
    <x v="2"/>
  </r>
  <r>
    <x v="1"/>
    <x v="4"/>
    <s v="03Jul24-PRS-Mill Bay-1"/>
    <d v="2024-07-03T00:00:00"/>
    <n v="185"/>
    <s v="chinook"/>
    <s v="smolt"/>
    <n v="87"/>
    <n v="17"/>
    <m/>
    <m/>
    <m/>
    <m/>
    <m/>
    <m/>
    <s v="SJ24-PRS161"/>
    <x v="2"/>
  </r>
  <r>
    <x v="1"/>
    <x v="4"/>
    <s v="15Jul24-PRS-PRCD-1"/>
    <d v="2024-07-15T00:00:00"/>
    <n v="197"/>
    <s v="chinook"/>
    <s v="smolt"/>
    <n v="102"/>
    <n v="20"/>
    <m/>
    <s v="N"/>
    <s v="N"/>
    <m/>
    <s v="SJ24-PRS240"/>
    <m/>
    <s v="SJ24-PRS240"/>
    <x v="1"/>
  </r>
  <r>
    <x v="1"/>
    <x v="4"/>
    <s v="15Jul24-PRS-PRCD-1"/>
    <d v="2024-07-15T00:00:00"/>
    <n v="197"/>
    <s v="chinook"/>
    <s v="smolt"/>
    <n v="86"/>
    <n v="16"/>
    <m/>
    <s v="N"/>
    <s v="N"/>
    <m/>
    <s v="SJ24-PRS243"/>
    <m/>
    <s v="SJ24-PRS243"/>
    <x v="1"/>
  </r>
  <r>
    <x v="1"/>
    <x v="4"/>
    <s v="15Jul24-PRS-Mill Bay-1"/>
    <d v="2024-07-15T00:00:00"/>
    <n v="197"/>
    <s v="chinook"/>
    <s v="smolt"/>
    <n v="102"/>
    <n v="22"/>
    <m/>
    <s v="N"/>
    <s v="N"/>
    <m/>
    <s v="SJ24-PRS246"/>
    <m/>
    <s v="SJ24-PRS246"/>
    <x v="1"/>
  </r>
  <r>
    <x v="1"/>
    <x v="4"/>
    <s v="15Jul24-PRS-Offshore B-1"/>
    <d v="2024-07-15T00:00:00"/>
    <n v="197"/>
    <s v="chinook"/>
    <s v="smolt"/>
    <n v="112"/>
    <n v="24"/>
    <m/>
    <s v="N"/>
    <s v="N"/>
    <m/>
    <s v="SJ24-PRS249"/>
    <m/>
    <s v="SJ24-PRS249"/>
    <x v="1"/>
  </r>
  <r>
    <x v="1"/>
    <x v="4"/>
    <s v="15Jul24-PRS-Offshore B-1"/>
    <d v="2024-07-15T00:00:00"/>
    <n v="197"/>
    <s v="chinook"/>
    <s v="smolt"/>
    <n v="112"/>
    <n v="22"/>
    <m/>
    <s v="N"/>
    <s v="N"/>
    <m/>
    <s v="SJ24-PRS252"/>
    <m/>
    <s v="SJ24-PRS252"/>
    <x v="4"/>
  </r>
  <r>
    <x v="1"/>
    <x v="4"/>
    <s v="15Jul24-PRS-Offshore B-1"/>
    <d v="2024-07-15T00:00:00"/>
    <n v="197"/>
    <s v="chinook"/>
    <s v="smolt"/>
    <n v="108"/>
    <n v="22"/>
    <m/>
    <s v="N"/>
    <s v="N"/>
    <m/>
    <s v="SJ24-PRS255"/>
    <m/>
    <s v="SJ24-PRS255"/>
    <x v="1"/>
  </r>
  <r>
    <x v="1"/>
    <x v="4"/>
    <s v="15Jul24-PRS-Thrasher-1"/>
    <d v="2024-07-15T00:00:00"/>
    <n v="197"/>
    <s v="chinook"/>
    <s v="smolt"/>
    <n v="116"/>
    <n v="24"/>
    <m/>
    <s v="N"/>
    <m/>
    <m/>
    <s v="SJ24-PRS258"/>
    <m/>
    <s v="SJ24-PRS258"/>
    <x v="1"/>
  </r>
  <r>
    <x v="1"/>
    <x v="4"/>
    <s v="15Jul24-PRS-Thrasher-1"/>
    <d v="2024-07-15T00:00:00"/>
    <n v="197"/>
    <s v="chinook"/>
    <s v="smolt"/>
    <n v="92"/>
    <n v="20"/>
    <m/>
    <s v="N"/>
    <m/>
    <m/>
    <s v="SJ24-PRS261"/>
    <m/>
    <s v="SJ24-PRS261"/>
    <x v="1"/>
  </r>
  <r>
    <x v="1"/>
    <x v="4"/>
    <s v="15Jul24-PRS-Thrasher-1"/>
    <d v="2024-07-15T00:00:00"/>
    <n v="197"/>
    <s v="chinook"/>
    <s v="smolt"/>
    <n v="100"/>
    <n v="21"/>
    <m/>
    <s v="N"/>
    <m/>
    <m/>
    <s v="SJ24-PRS264"/>
    <m/>
    <s v="SJ24-PRS264"/>
    <x v="1"/>
  </r>
  <r>
    <x v="1"/>
    <x v="4"/>
    <s v="15Jul24-PRS-Jap Rock-1"/>
    <d v="2024-07-15T00:00:00"/>
    <n v="197"/>
    <s v="chinook"/>
    <s v="smolt"/>
    <n v="126"/>
    <n v="29"/>
    <m/>
    <s v="N"/>
    <s v="N"/>
    <m/>
    <s v="SJ24-PRS267"/>
    <m/>
    <s v="SJ24-PRS267"/>
    <x v="1"/>
  </r>
  <r>
    <x v="1"/>
    <x v="4"/>
    <s v="15Jul24-PRS-PRCD-1"/>
    <d v="2024-07-15T00:00:00"/>
    <n v="197"/>
    <s v="Sandlance"/>
    <m/>
    <n v="116"/>
    <n v="12"/>
    <m/>
    <s v="N"/>
    <s v="N"/>
    <m/>
    <m/>
    <m/>
    <m/>
    <x v="2"/>
  </r>
  <r>
    <x v="1"/>
    <x v="4"/>
    <s v="15Jul24-PRS-PRCD-1"/>
    <d v="2024-07-15T00:00:00"/>
    <n v="197"/>
    <s v="Sandlance"/>
    <m/>
    <n v="98"/>
    <n v="8"/>
    <m/>
    <s v="N"/>
    <s v="N"/>
    <m/>
    <m/>
    <m/>
    <m/>
    <x v="2"/>
  </r>
  <r>
    <x v="1"/>
    <x v="4"/>
    <s v="15Jul24-PRS-PRCD-1"/>
    <d v="2024-07-15T00:00:00"/>
    <n v="197"/>
    <s v="Sandlance"/>
    <m/>
    <n v="88"/>
    <n v="8"/>
    <m/>
    <s v="N"/>
    <s v="N"/>
    <m/>
    <m/>
    <m/>
    <m/>
    <x v="2"/>
  </r>
  <r>
    <x v="1"/>
    <x v="4"/>
    <s v="15Jul24-PRS-PRCD-1"/>
    <d v="2024-07-15T00:00:00"/>
    <n v="197"/>
    <s v="Sandlance"/>
    <m/>
    <n v="92"/>
    <n v="8"/>
    <m/>
    <s v="N"/>
    <s v="N"/>
    <m/>
    <m/>
    <m/>
    <m/>
    <x v="2"/>
  </r>
  <r>
    <x v="1"/>
    <x v="4"/>
    <s v="15Jul24-PRS-PRCD-1"/>
    <d v="2024-07-15T00:00:00"/>
    <n v="197"/>
    <s v="Sandlance"/>
    <m/>
    <n v="94"/>
    <n v="8"/>
    <m/>
    <s v="N"/>
    <s v="N"/>
    <m/>
    <m/>
    <m/>
    <m/>
    <x v="2"/>
  </r>
  <r>
    <x v="1"/>
    <x v="4"/>
    <s v="15Jul24-PRS-PRCD-1"/>
    <d v="2024-07-15T00:00:00"/>
    <n v="197"/>
    <s v="Sandlance"/>
    <m/>
    <n v="88"/>
    <n v="8"/>
    <m/>
    <s v="N"/>
    <s v="N"/>
    <m/>
    <m/>
    <m/>
    <m/>
    <x v="2"/>
  </r>
  <r>
    <x v="1"/>
    <x v="4"/>
    <s v="15Jul24-PRS-PRCD-1"/>
    <d v="2024-07-15T00:00:00"/>
    <n v="197"/>
    <s v="Sandlance"/>
    <m/>
    <n v="98"/>
    <n v="8"/>
    <m/>
    <s v="N"/>
    <s v="N"/>
    <m/>
    <m/>
    <m/>
    <m/>
    <x v="2"/>
  </r>
  <r>
    <x v="1"/>
    <x v="4"/>
    <s v="15Jul24-PRS-PRCD-1"/>
    <d v="2024-07-15T00:00:00"/>
    <n v="197"/>
    <s v="Sandlance"/>
    <m/>
    <n v="120"/>
    <n v="12"/>
    <m/>
    <s v="N"/>
    <s v="N"/>
    <m/>
    <m/>
    <m/>
    <m/>
    <x v="2"/>
  </r>
  <r>
    <x v="1"/>
    <x v="4"/>
    <s v="15Jul24-PRS-PRCD-1"/>
    <d v="2024-07-15T00:00:00"/>
    <n v="197"/>
    <s v="herring"/>
    <m/>
    <n v="68"/>
    <n v="11"/>
    <m/>
    <s v="N"/>
    <s v="N"/>
    <m/>
    <m/>
    <m/>
    <m/>
    <x v="2"/>
  </r>
  <r>
    <x v="1"/>
    <x v="4"/>
    <s v="15Jul24-PRS-PRCD-1"/>
    <d v="2024-07-15T00:00:00"/>
    <n v="197"/>
    <s v="herring"/>
    <m/>
    <n v="82"/>
    <n v="16"/>
    <m/>
    <s v="N"/>
    <s v="N"/>
    <m/>
    <m/>
    <m/>
    <m/>
    <x v="2"/>
  </r>
  <r>
    <x v="1"/>
    <x v="4"/>
    <s v="15Jul24-PRS-PRCD-1"/>
    <d v="2024-07-15T00:00:00"/>
    <n v="197"/>
    <s v="Sandlance"/>
    <m/>
    <n v="98"/>
    <n v="8"/>
    <m/>
    <s v="N"/>
    <s v="N"/>
    <m/>
    <m/>
    <m/>
    <m/>
    <x v="2"/>
  </r>
  <r>
    <x v="1"/>
    <x v="4"/>
    <s v="15Jul24-PRS-PRCD-1"/>
    <d v="2024-07-15T00:00:00"/>
    <n v="197"/>
    <s v="herring"/>
    <m/>
    <n v="72"/>
    <n v="12"/>
    <m/>
    <s v="N"/>
    <s v="N"/>
    <m/>
    <m/>
    <m/>
    <m/>
    <x v="2"/>
  </r>
  <r>
    <x v="1"/>
    <x v="4"/>
    <s v="15Jul24-PRS-PRCD-1"/>
    <d v="2024-07-15T00:00:00"/>
    <n v="197"/>
    <s v="herring"/>
    <m/>
    <n v="70"/>
    <n v="12"/>
    <m/>
    <s v="N"/>
    <s v="N"/>
    <m/>
    <m/>
    <m/>
    <m/>
    <x v="2"/>
  </r>
  <r>
    <x v="1"/>
    <x v="4"/>
    <s v="15Jul24-PRS-PRCD-1"/>
    <d v="2024-07-15T00:00:00"/>
    <n v="197"/>
    <s v="Sandlance"/>
    <m/>
    <n v="94"/>
    <n v="8"/>
    <m/>
    <s v="N"/>
    <s v="N"/>
    <m/>
    <m/>
    <m/>
    <m/>
    <x v="2"/>
  </r>
  <r>
    <x v="1"/>
    <x v="4"/>
    <s v="15Jul24-PRS-PRCD-1"/>
    <d v="2024-07-15T00:00:00"/>
    <n v="197"/>
    <s v="Sandlance"/>
    <m/>
    <n v="98"/>
    <n v="10"/>
    <m/>
    <s v="N"/>
    <s v="N"/>
    <m/>
    <m/>
    <m/>
    <m/>
    <x v="2"/>
  </r>
  <r>
    <x v="1"/>
    <x v="4"/>
    <s v="15Jul24-PRS-PRCD-1"/>
    <d v="2024-07-15T00:00:00"/>
    <n v="197"/>
    <s v="herring"/>
    <m/>
    <n v="70"/>
    <n v="12"/>
    <m/>
    <s v="N"/>
    <s v="N"/>
    <m/>
    <m/>
    <m/>
    <m/>
    <x v="2"/>
  </r>
  <r>
    <x v="1"/>
    <x v="4"/>
    <s v="15Jul24-PRS-PRCD-1"/>
    <d v="2024-07-15T00:00:00"/>
    <n v="197"/>
    <s v="Sandlance"/>
    <m/>
    <n v="112"/>
    <n v="10"/>
    <m/>
    <s v="N"/>
    <s v="N"/>
    <m/>
    <m/>
    <m/>
    <m/>
    <x v="2"/>
  </r>
  <r>
    <x v="1"/>
    <x v="4"/>
    <s v="15Jul24-PRS-PRCD-1"/>
    <d v="2024-07-15T00:00:00"/>
    <n v="197"/>
    <s v="Sandlance"/>
    <m/>
    <n v="110"/>
    <n v="10"/>
    <m/>
    <s v="N"/>
    <s v="N"/>
    <m/>
    <m/>
    <m/>
    <m/>
    <x v="2"/>
  </r>
  <r>
    <x v="1"/>
    <x v="4"/>
    <s v="15Jul24-PRS-PRCD-1"/>
    <d v="2024-07-15T00:00:00"/>
    <n v="197"/>
    <s v="herring"/>
    <m/>
    <n v="68"/>
    <n v="10"/>
    <m/>
    <s v="N"/>
    <s v="N"/>
    <m/>
    <m/>
    <m/>
    <m/>
    <x v="2"/>
  </r>
  <r>
    <x v="1"/>
    <x v="4"/>
    <s v="15Jul24-PRS-PRCD-1"/>
    <d v="2024-07-15T00:00:00"/>
    <n v="197"/>
    <s v="herring"/>
    <m/>
    <n v="72"/>
    <n v="12"/>
    <m/>
    <s v="N"/>
    <s v="N"/>
    <m/>
    <m/>
    <m/>
    <m/>
    <x v="2"/>
  </r>
  <r>
    <x v="1"/>
    <x v="4"/>
    <s v="15Jul24-PRS-PRCD-1"/>
    <d v="2024-07-15T00:00:00"/>
    <n v="197"/>
    <s v="Sandlance"/>
    <m/>
    <n v="90"/>
    <n v="8"/>
    <m/>
    <s v="N"/>
    <s v="N"/>
    <m/>
    <m/>
    <m/>
    <m/>
    <x v="2"/>
  </r>
  <r>
    <x v="1"/>
    <x v="4"/>
    <s v="15Jul24-PRS-PRCD-1"/>
    <d v="2024-07-15T00:00:00"/>
    <n v="197"/>
    <s v="herring"/>
    <m/>
    <n v="70"/>
    <n v="10"/>
    <m/>
    <s v="N"/>
    <s v="N"/>
    <m/>
    <m/>
    <m/>
    <m/>
    <x v="2"/>
  </r>
  <r>
    <x v="1"/>
    <x v="4"/>
    <s v="15Jul24-PRS-PRCD-1"/>
    <d v="2024-07-15T00:00:00"/>
    <n v="197"/>
    <s v="herring"/>
    <m/>
    <n v="68"/>
    <n v="10"/>
    <m/>
    <s v="N"/>
    <s v="N"/>
    <m/>
    <m/>
    <m/>
    <m/>
    <x v="2"/>
  </r>
  <r>
    <x v="1"/>
    <x v="4"/>
    <s v="15Jul24-PRS-PRCD-1"/>
    <d v="2024-07-15T00:00:00"/>
    <n v="197"/>
    <s v="herring"/>
    <m/>
    <n v="72"/>
    <n v="12"/>
    <m/>
    <s v="N"/>
    <s v="N"/>
    <m/>
    <m/>
    <m/>
    <m/>
    <x v="2"/>
  </r>
  <r>
    <x v="1"/>
    <x v="4"/>
    <s v="15Jul24-PRS-PRCD-1"/>
    <d v="2024-07-15T00:00:00"/>
    <n v="197"/>
    <s v="herring"/>
    <m/>
    <n v="64"/>
    <n v="10"/>
    <m/>
    <s v="N"/>
    <s v="N"/>
    <m/>
    <m/>
    <m/>
    <m/>
    <x v="2"/>
  </r>
  <r>
    <x v="1"/>
    <x v="4"/>
    <s v="15Jul24-PRS-PRCD-1"/>
    <d v="2024-07-15T00:00:00"/>
    <n v="197"/>
    <s v="herring"/>
    <m/>
    <n v="62"/>
    <n v="10"/>
    <m/>
    <s v="N"/>
    <s v="N"/>
    <m/>
    <m/>
    <m/>
    <m/>
    <x v="2"/>
  </r>
  <r>
    <x v="1"/>
    <x v="4"/>
    <s v="15Jul24-PRS-PRCD-1"/>
    <d v="2024-07-15T00:00:00"/>
    <n v="197"/>
    <s v="Sandlance"/>
    <m/>
    <n v="108"/>
    <n v="10"/>
    <m/>
    <s v="N"/>
    <s v="N"/>
    <m/>
    <m/>
    <m/>
    <m/>
    <x v="2"/>
  </r>
  <r>
    <x v="1"/>
    <x v="4"/>
    <s v="15Jul24-PRS-PRCD-1"/>
    <d v="2024-07-15T00:00:00"/>
    <n v="197"/>
    <s v="herring"/>
    <m/>
    <n v="66"/>
    <n v="10"/>
    <m/>
    <s v="N"/>
    <s v="N"/>
    <m/>
    <m/>
    <m/>
    <m/>
    <x v="2"/>
  </r>
  <r>
    <x v="1"/>
    <x v="4"/>
    <s v="15Jul24-PRS-PRCD-1"/>
    <d v="2024-07-15T00:00:00"/>
    <n v="197"/>
    <s v="herring"/>
    <m/>
    <n v="60"/>
    <n v="10"/>
    <m/>
    <s v="N"/>
    <s v="N"/>
    <m/>
    <m/>
    <m/>
    <m/>
    <x v="2"/>
  </r>
  <r>
    <x v="1"/>
    <x v="4"/>
    <s v="15Jul24-PRS-PRCD-1"/>
    <d v="2024-07-15T00:00:00"/>
    <n v="197"/>
    <s v="herring"/>
    <m/>
    <n v="60"/>
    <n v="10"/>
    <m/>
    <s v="N"/>
    <s v="N"/>
    <m/>
    <m/>
    <m/>
    <m/>
    <x v="2"/>
  </r>
  <r>
    <x v="1"/>
    <x v="4"/>
    <s v="15Jul24-PRS-PRCD-1"/>
    <d v="2024-07-15T00:00:00"/>
    <n v="197"/>
    <s v="chinook"/>
    <s v="smolt"/>
    <n v="120"/>
    <n v="28"/>
    <m/>
    <s v="N"/>
    <s v="N"/>
    <m/>
    <m/>
    <m/>
    <s v="SJ24-PRS238"/>
    <x v="2"/>
  </r>
  <r>
    <x v="1"/>
    <x v="4"/>
    <s v="15Jul24-PRS-PRCD-1"/>
    <d v="2024-07-15T00:00:00"/>
    <n v="197"/>
    <s v="chinook"/>
    <s v="smolt"/>
    <n v="116"/>
    <n v="24"/>
    <m/>
    <s v="Y"/>
    <s v="U"/>
    <m/>
    <m/>
    <m/>
    <s v="SJ24-PRS239"/>
    <x v="2"/>
  </r>
  <r>
    <x v="1"/>
    <x v="4"/>
    <s v="15Jul24-PRS-PRCD-1"/>
    <d v="2024-07-15T00:00:00"/>
    <n v="197"/>
    <s v="chinook"/>
    <s v="smolt"/>
    <n v="96"/>
    <n v="18"/>
    <m/>
    <s v="N"/>
    <s v="N"/>
    <m/>
    <m/>
    <m/>
    <s v="SJ24-PRS241"/>
    <x v="2"/>
  </r>
  <r>
    <x v="1"/>
    <x v="4"/>
    <s v="15Jul24-PRS-PRCD-1"/>
    <d v="2024-07-15T00:00:00"/>
    <n v="197"/>
    <s v="chinook"/>
    <s v="smolt"/>
    <n v="204"/>
    <n v="52"/>
    <m/>
    <s v="N"/>
    <s v="N"/>
    <m/>
    <m/>
    <m/>
    <s v="SJ24-PRS242"/>
    <x v="2"/>
  </r>
  <r>
    <x v="1"/>
    <x v="4"/>
    <s v="15Jul24-PRS-PRCD-1"/>
    <d v="2024-07-15T00:00:00"/>
    <n v="197"/>
    <s v="chinook"/>
    <s v="smolt"/>
    <n v="108"/>
    <n v="22"/>
    <m/>
    <s v="N"/>
    <s v="N"/>
    <m/>
    <m/>
    <m/>
    <s v="SJ24-PRS244"/>
    <x v="2"/>
  </r>
  <r>
    <x v="1"/>
    <x v="4"/>
    <s v="15Jul24-PRS-Mill Bay-1"/>
    <d v="2024-07-15T00:00:00"/>
    <n v="197"/>
    <s v="chinook"/>
    <s v="smolt"/>
    <n v="90"/>
    <n v="18"/>
    <m/>
    <s v="N"/>
    <s v="N"/>
    <m/>
    <m/>
    <m/>
    <s v="SJ24-PRS245"/>
    <x v="2"/>
  </r>
  <r>
    <x v="1"/>
    <x v="4"/>
    <s v="15Jul24-PRS-Mill Bay-1"/>
    <d v="2024-07-15T00:00:00"/>
    <n v="197"/>
    <s v="chinook"/>
    <s v="smolt"/>
    <n v="112"/>
    <n v="24"/>
    <m/>
    <s v="N"/>
    <s v="N"/>
    <m/>
    <m/>
    <m/>
    <s v="SJ24-PRS247"/>
    <x v="2"/>
  </r>
  <r>
    <x v="1"/>
    <x v="4"/>
    <s v="15Jul24-PRS-Offshore B-1"/>
    <d v="2024-07-15T00:00:00"/>
    <n v="197"/>
    <s v="Anchovy"/>
    <m/>
    <n v="170"/>
    <n v="30"/>
    <m/>
    <s v="N"/>
    <s v="N"/>
    <m/>
    <m/>
    <m/>
    <m/>
    <x v="2"/>
  </r>
  <r>
    <x v="1"/>
    <x v="4"/>
    <s v="15Jul24-PRS-Offshore B-1"/>
    <d v="2024-07-15T00:00:00"/>
    <n v="197"/>
    <s v="surf smelt"/>
    <m/>
    <n v="98"/>
    <n v="16"/>
    <m/>
    <s v="N"/>
    <s v="N"/>
    <m/>
    <m/>
    <m/>
    <m/>
    <x v="2"/>
  </r>
  <r>
    <x v="1"/>
    <x v="4"/>
    <s v="15Jul24-PRS-Offshore B-1"/>
    <d v="2024-07-15T00:00:00"/>
    <n v="197"/>
    <s v="surf smelt"/>
    <m/>
    <n v="110"/>
    <n v="18"/>
    <m/>
    <s v="N"/>
    <s v="N"/>
    <m/>
    <m/>
    <m/>
    <m/>
    <x v="2"/>
  </r>
  <r>
    <x v="1"/>
    <x v="4"/>
    <s v="15Jul24-PRS-Offshore B-1"/>
    <d v="2024-07-15T00:00:00"/>
    <n v="197"/>
    <s v="surf smelt"/>
    <m/>
    <n v="96"/>
    <n v="14"/>
    <m/>
    <s v="N"/>
    <s v="N"/>
    <m/>
    <m/>
    <m/>
    <m/>
    <x v="2"/>
  </r>
  <r>
    <x v="1"/>
    <x v="4"/>
    <s v="15Jul24-PRS-Offshore B-1"/>
    <d v="2024-07-15T00:00:00"/>
    <n v="197"/>
    <s v="surf smelt"/>
    <m/>
    <n v="96"/>
    <n v="16"/>
    <m/>
    <s v="N"/>
    <s v="N"/>
    <m/>
    <m/>
    <m/>
    <m/>
    <x v="2"/>
  </r>
  <r>
    <x v="1"/>
    <x v="4"/>
    <s v="15Jul24-PRS-Offshore B-1"/>
    <d v="2024-07-15T00:00:00"/>
    <n v="197"/>
    <s v="surf smelt"/>
    <m/>
    <n v="92"/>
    <n v="14"/>
    <m/>
    <s v="N"/>
    <s v="N"/>
    <m/>
    <m/>
    <m/>
    <m/>
    <x v="2"/>
  </r>
  <r>
    <x v="1"/>
    <x v="4"/>
    <s v="15Jul24-PRS-Offshore B-1"/>
    <d v="2024-07-15T00:00:00"/>
    <n v="197"/>
    <s v="surf smelt"/>
    <m/>
    <n v="120"/>
    <n v="20"/>
    <m/>
    <s v="N"/>
    <s v="N"/>
    <m/>
    <m/>
    <m/>
    <m/>
    <x v="2"/>
  </r>
  <r>
    <x v="1"/>
    <x v="4"/>
    <s v="15Jul24-PRS-Offshore B-1"/>
    <d v="2024-07-15T00:00:00"/>
    <n v="197"/>
    <s v="surf smelt"/>
    <m/>
    <n v="96"/>
    <n v="14"/>
    <m/>
    <s v="N"/>
    <s v="N"/>
    <m/>
    <m/>
    <m/>
    <m/>
    <x v="2"/>
  </r>
  <r>
    <x v="1"/>
    <x v="4"/>
    <s v="15Jul24-PRS-Offshore B-1"/>
    <d v="2024-07-15T00:00:00"/>
    <n v="197"/>
    <s v="surf smelt"/>
    <m/>
    <n v="98"/>
    <n v="14"/>
    <m/>
    <s v="N"/>
    <s v="N"/>
    <m/>
    <m/>
    <m/>
    <m/>
    <x v="2"/>
  </r>
  <r>
    <x v="1"/>
    <x v="4"/>
    <s v="15Jul24-PRS-Offshore B-1"/>
    <d v="2024-07-15T00:00:00"/>
    <n v="197"/>
    <s v="surf smelt"/>
    <m/>
    <n v="98"/>
    <n v="14"/>
    <m/>
    <s v="N"/>
    <s v="N"/>
    <m/>
    <m/>
    <m/>
    <m/>
    <x v="2"/>
  </r>
  <r>
    <x v="1"/>
    <x v="4"/>
    <s v="15Jul24-PRS-Offshore B-1"/>
    <d v="2024-07-15T00:00:00"/>
    <n v="197"/>
    <s v="surf smelt"/>
    <m/>
    <n v="96"/>
    <n v="14"/>
    <m/>
    <s v="N"/>
    <s v="N"/>
    <m/>
    <m/>
    <m/>
    <m/>
    <x v="2"/>
  </r>
  <r>
    <x v="1"/>
    <x v="4"/>
    <s v="15Jul24-PRS-Offshore B-1"/>
    <d v="2024-07-15T00:00:00"/>
    <n v="197"/>
    <s v="surf smelt"/>
    <m/>
    <n v="94"/>
    <n v="12"/>
    <m/>
    <s v="N"/>
    <s v="N"/>
    <m/>
    <m/>
    <m/>
    <m/>
    <x v="2"/>
  </r>
  <r>
    <x v="1"/>
    <x v="4"/>
    <s v="15Jul24-PRS-Offshore B-1"/>
    <d v="2024-07-15T00:00:00"/>
    <n v="197"/>
    <s v="surf smelt"/>
    <m/>
    <n v="96"/>
    <n v="12"/>
    <m/>
    <s v="N"/>
    <s v="N"/>
    <m/>
    <m/>
    <m/>
    <m/>
    <x v="2"/>
  </r>
  <r>
    <x v="1"/>
    <x v="4"/>
    <s v="15Jul24-PRS-Offshore B-1"/>
    <d v="2024-07-15T00:00:00"/>
    <n v="197"/>
    <s v="surf smelt"/>
    <m/>
    <n v="98"/>
    <n v="12"/>
    <m/>
    <s v="N"/>
    <s v="N"/>
    <m/>
    <m/>
    <m/>
    <m/>
    <x v="2"/>
  </r>
  <r>
    <x v="1"/>
    <x v="4"/>
    <s v="15Jul24-PRS-Offshore B-1"/>
    <d v="2024-07-15T00:00:00"/>
    <n v="197"/>
    <s v="surf smelt"/>
    <m/>
    <n v="90"/>
    <n v="12"/>
    <m/>
    <s v="N"/>
    <s v="N"/>
    <m/>
    <m/>
    <m/>
    <m/>
    <x v="2"/>
  </r>
  <r>
    <x v="1"/>
    <x v="4"/>
    <s v="15Jul24-PRS-Offshore B-1"/>
    <d v="2024-07-15T00:00:00"/>
    <n v="197"/>
    <s v="surf smelt"/>
    <m/>
    <n v="122"/>
    <n v="20"/>
    <m/>
    <s v="N"/>
    <s v="N"/>
    <m/>
    <m/>
    <m/>
    <m/>
    <x v="2"/>
  </r>
  <r>
    <x v="1"/>
    <x v="4"/>
    <s v="15Jul24-PRS-Offshore B-1"/>
    <d v="2024-07-15T00:00:00"/>
    <n v="197"/>
    <s v="chinook"/>
    <s v="smolt"/>
    <n v="112"/>
    <n v="22"/>
    <m/>
    <s v="N"/>
    <s v="N"/>
    <m/>
    <m/>
    <m/>
    <s v="SJ24-PRS248"/>
    <x v="2"/>
  </r>
  <r>
    <x v="1"/>
    <x v="4"/>
    <s v="15Jul24-PRS-Offshore B-1"/>
    <d v="2024-07-15T00:00:00"/>
    <n v="197"/>
    <s v="chinook"/>
    <s v="smolt"/>
    <n v="94"/>
    <n v="20"/>
    <m/>
    <s v="N"/>
    <s v="N"/>
    <m/>
    <m/>
    <m/>
    <s v="SJ24-PRS250"/>
    <x v="2"/>
  </r>
  <r>
    <x v="1"/>
    <x v="4"/>
    <s v="15Jul24-PRS-Offshore B-1"/>
    <d v="2024-07-15T00:00:00"/>
    <n v="197"/>
    <s v="chum"/>
    <s v="smolt"/>
    <n v="142"/>
    <n v="28"/>
    <m/>
    <s v="N"/>
    <s v="N"/>
    <m/>
    <m/>
    <m/>
    <s v="SJ24-PRS251"/>
    <x v="2"/>
  </r>
  <r>
    <x v="1"/>
    <x v="4"/>
    <s v="15Jul24-PRS-Offshore B-1"/>
    <d v="2024-07-15T00:00:00"/>
    <n v="197"/>
    <s v="chinook"/>
    <s v="smolt"/>
    <n v="106"/>
    <n v="20"/>
    <m/>
    <s v="N"/>
    <s v="N"/>
    <m/>
    <m/>
    <m/>
    <s v="SJ24-PRS251"/>
    <x v="2"/>
  </r>
  <r>
    <x v="1"/>
    <x v="4"/>
    <s v="15Jul24-PRS-Offshore B-1"/>
    <d v="2024-07-15T00:00:00"/>
    <n v="197"/>
    <s v="chinook"/>
    <s v="smolt"/>
    <n v="156"/>
    <n v="38"/>
    <m/>
    <s v="N"/>
    <s v="N"/>
    <m/>
    <m/>
    <m/>
    <s v="SJ24-PRS253"/>
    <x v="2"/>
  </r>
  <r>
    <x v="1"/>
    <x v="4"/>
    <s v="15Jul24-PRS-Offshore B-1"/>
    <d v="2024-07-15T00:00:00"/>
    <n v="197"/>
    <s v="chinook"/>
    <s v="smolt"/>
    <n v="114"/>
    <n v="24"/>
    <m/>
    <s v="Y"/>
    <m/>
    <m/>
    <m/>
    <m/>
    <s v="SJ24-PRS254"/>
    <x v="2"/>
  </r>
  <r>
    <x v="1"/>
    <x v="4"/>
    <s v="15Jul24-PRS-Offshore B-1"/>
    <d v="2024-07-15T00:00:00"/>
    <n v="197"/>
    <s v="chum"/>
    <s v="smolt"/>
    <n v="112"/>
    <n v="20"/>
    <m/>
    <s v="N"/>
    <s v="N"/>
    <m/>
    <m/>
    <m/>
    <s v="SJ24-PRS256"/>
    <x v="2"/>
  </r>
  <r>
    <x v="1"/>
    <x v="4"/>
    <s v="15Jul24-PRS-Thrasher-1"/>
    <d v="2024-07-15T00:00:00"/>
    <n v="197"/>
    <s v="chum"/>
    <s v="smolt"/>
    <n v="122"/>
    <n v="24"/>
    <m/>
    <s v="N"/>
    <m/>
    <m/>
    <m/>
    <m/>
    <m/>
    <x v="2"/>
  </r>
  <r>
    <x v="1"/>
    <x v="4"/>
    <s v="15Jul24-PRS-Thrasher-1"/>
    <d v="2024-07-15T00:00:00"/>
    <n v="197"/>
    <s v="chum"/>
    <s v="smolt"/>
    <n v="150"/>
    <n v="28"/>
    <m/>
    <s v="N"/>
    <m/>
    <m/>
    <m/>
    <m/>
    <m/>
    <x v="2"/>
  </r>
  <r>
    <x v="1"/>
    <x v="4"/>
    <s v="15Jul24-PRS-Thrasher-1"/>
    <d v="2024-07-15T00:00:00"/>
    <n v="197"/>
    <s v="chum"/>
    <s v="smolt"/>
    <n v="144"/>
    <n v="26"/>
    <m/>
    <s v="N"/>
    <m/>
    <m/>
    <m/>
    <m/>
    <m/>
    <x v="2"/>
  </r>
  <r>
    <x v="1"/>
    <x v="4"/>
    <s v="15Jul24-PRS-Thrasher-1"/>
    <d v="2024-07-15T00:00:00"/>
    <n v="197"/>
    <s v="chum"/>
    <s v="smolt"/>
    <n v="143"/>
    <n v="27"/>
    <m/>
    <s v="N"/>
    <m/>
    <m/>
    <m/>
    <m/>
    <m/>
    <x v="2"/>
  </r>
  <r>
    <x v="1"/>
    <x v="4"/>
    <s v="15Jul24-PRS-Thrasher-1"/>
    <d v="2024-07-15T00:00:00"/>
    <n v="197"/>
    <s v="chum"/>
    <s v="smolt"/>
    <n v="134"/>
    <n v="24"/>
    <m/>
    <s v="N"/>
    <m/>
    <m/>
    <m/>
    <m/>
    <m/>
    <x v="2"/>
  </r>
  <r>
    <x v="1"/>
    <x v="4"/>
    <s v="15Jul24-PRS-Thrasher-1"/>
    <d v="2024-07-15T00:00:00"/>
    <n v="197"/>
    <s v="chum"/>
    <s v="smolt"/>
    <n v="140"/>
    <n v="26"/>
    <m/>
    <s v="N"/>
    <m/>
    <m/>
    <m/>
    <m/>
    <m/>
    <x v="2"/>
  </r>
  <r>
    <x v="1"/>
    <x v="4"/>
    <s v="15Jul24-PRS-Thrasher-1"/>
    <d v="2024-07-15T00:00:00"/>
    <n v="197"/>
    <s v="chum"/>
    <s v="smolt"/>
    <n v="114"/>
    <n v="24"/>
    <m/>
    <s v="N"/>
    <m/>
    <m/>
    <m/>
    <m/>
    <m/>
    <x v="2"/>
  </r>
  <r>
    <x v="1"/>
    <x v="4"/>
    <s v="15Jul24-PRS-Thrasher-1"/>
    <d v="2024-07-15T00:00:00"/>
    <n v="197"/>
    <s v="chum"/>
    <s v="smolt"/>
    <n v="126"/>
    <n v="24"/>
    <m/>
    <s v="N"/>
    <m/>
    <m/>
    <m/>
    <m/>
    <m/>
    <x v="2"/>
  </r>
  <r>
    <x v="1"/>
    <x v="4"/>
    <s v="15Jul24-PRS-Thrasher-1"/>
    <d v="2024-07-15T00:00:00"/>
    <n v="197"/>
    <s v="chum"/>
    <s v="smolt"/>
    <n v="139"/>
    <n v="25"/>
    <m/>
    <s v="N"/>
    <m/>
    <m/>
    <m/>
    <m/>
    <m/>
    <x v="2"/>
  </r>
  <r>
    <x v="1"/>
    <x v="4"/>
    <s v="15Jul24-PRS-Thrasher-1"/>
    <d v="2024-07-15T00:00:00"/>
    <n v="197"/>
    <s v="chum"/>
    <s v="smolt"/>
    <n v="123"/>
    <n v="22"/>
    <m/>
    <s v="N"/>
    <m/>
    <m/>
    <m/>
    <m/>
    <m/>
    <x v="2"/>
  </r>
  <r>
    <x v="1"/>
    <x v="4"/>
    <s v="15Jul24-PRS-Thrasher-1"/>
    <d v="2024-07-15T00:00:00"/>
    <n v="197"/>
    <s v="chum"/>
    <s v="smolt"/>
    <n v="134"/>
    <n v="28"/>
    <m/>
    <s v="N"/>
    <m/>
    <m/>
    <m/>
    <m/>
    <m/>
    <x v="2"/>
  </r>
  <r>
    <x v="1"/>
    <x v="4"/>
    <s v="15Jul24-PRS-Thrasher-1"/>
    <d v="2024-07-15T00:00:00"/>
    <n v="197"/>
    <s v="chum"/>
    <s v="smolt"/>
    <n v="120"/>
    <n v="23"/>
    <m/>
    <s v="N"/>
    <m/>
    <m/>
    <m/>
    <m/>
    <m/>
    <x v="2"/>
  </r>
  <r>
    <x v="1"/>
    <x v="4"/>
    <s v="15Jul24-PRS-Thrasher-1"/>
    <d v="2024-07-15T00:00:00"/>
    <n v="197"/>
    <s v="chum"/>
    <s v="smolt"/>
    <n v="126"/>
    <n v="21"/>
    <m/>
    <s v="N"/>
    <m/>
    <m/>
    <m/>
    <m/>
    <m/>
    <x v="2"/>
  </r>
  <r>
    <x v="1"/>
    <x v="4"/>
    <s v="15Jul24-PRS-Thrasher-1"/>
    <d v="2024-07-15T00:00:00"/>
    <n v="197"/>
    <s v="chum"/>
    <s v="smolt"/>
    <n v="152"/>
    <n v="29"/>
    <m/>
    <s v="N"/>
    <m/>
    <m/>
    <m/>
    <m/>
    <m/>
    <x v="2"/>
  </r>
  <r>
    <x v="1"/>
    <x v="4"/>
    <s v="15Jul24-PRS-Thrasher-1"/>
    <d v="2024-07-15T00:00:00"/>
    <n v="197"/>
    <s v="chum"/>
    <s v="smolt"/>
    <n v="130"/>
    <n v="27"/>
    <m/>
    <s v="N"/>
    <m/>
    <m/>
    <m/>
    <m/>
    <m/>
    <x v="2"/>
  </r>
  <r>
    <x v="1"/>
    <x v="4"/>
    <s v="15Jul24-PRS-Thrasher-1"/>
    <d v="2024-07-15T00:00:00"/>
    <n v="197"/>
    <s v="chinook"/>
    <s v="smolt"/>
    <n v="104"/>
    <n v="20"/>
    <m/>
    <s v="N"/>
    <m/>
    <m/>
    <m/>
    <m/>
    <s v="SJ24-PRS256"/>
    <x v="2"/>
  </r>
  <r>
    <x v="1"/>
    <x v="4"/>
    <s v="15Jul24-PRS-Thrasher-1"/>
    <d v="2024-07-15T00:00:00"/>
    <n v="197"/>
    <s v="chinook"/>
    <s v="smolt"/>
    <n v="112"/>
    <n v="24"/>
    <m/>
    <s v="Y"/>
    <m/>
    <m/>
    <m/>
    <m/>
    <s v="SJ24-PRS257"/>
    <x v="2"/>
  </r>
  <r>
    <x v="1"/>
    <x v="4"/>
    <s v="15Jul24-PRS-Thrasher-1"/>
    <d v="2024-07-15T00:00:00"/>
    <n v="197"/>
    <s v="chum"/>
    <s v="smolt"/>
    <n v="122"/>
    <n v="24"/>
    <m/>
    <s v="N"/>
    <m/>
    <m/>
    <m/>
    <m/>
    <m/>
    <x v="2"/>
  </r>
  <r>
    <x v="1"/>
    <x v="4"/>
    <s v="15Jul24-PRS-Thrasher-1"/>
    <d v="2024-07-15T00:00:00"/>
    <n v="197"/>
    <s v="chinook"/>
    <s v="smolt"/>
    <n v="96"/>
    <n v="20"/>
    <m/>
    <s v="N"/>
    <m/>
    <m/>
    <m/>
    <m/>
    <s v="SJ24-PRS259"/>
    <x v="2"/>
  </r>
  <r>
    <x v="1"/>
    <x v="4"/>
    <s v="15Jul24-PRS-Thrasher-1"/>
    <d v="2024-07-15T00:00:00"/>
    <n v="197"/>
    <s v="chinook"/>
    <s v="smolt"/>
    <n v="116"/>
    <n v="22"/>
    <m/>
    <s v="N"/>
    <m/>
    <m/>
    <m/>
    <m/>
    <s v="SJ24-PRS260"/>
    <x v="2"/>
  </r>
  <r>
    <x v="1"/>
    <x v="4"/>
    <s v="15Jul24-PRS-Thrasher-1"/>
    <d v="2024-07-15T00:00:00"/>
    <n v="197"/>
    <s v="chinook"/>
    <s v="smolt"/>
    <n v="97"/>
    <n v="20"/>
    <m/>
    <s v="N"/>
    <m/>
    <m/>
    <m/>
    <m/>
    <s v="SJ24-PRS262"/>
    <x v="2"/>
  </r>
  <r>
    <x v="1"/>
    <x v="4"/>
    <s v="15Jul24-PRS-Thrasher-1"/>
    <d v="2024-07-15T00:00:00"/>
    <n v="197"/>
    <s v="chinook"/>
    <s v="smolt"/>
    <n v="94"/>
    <n v="20"/>
    <m/>
    <s v="N"/>
    <m/>
    <m/>
    <m/>
    <m/>
    <s v="SJ24-PRS263"/>
    <x v="2"/>
  </r>
  <r>
    <x v="1"/>
    <x v="4"/>
    <s v="15Jul24-PRS-Thrasher-1"/>
    <d v="2024-07-15T00:00:00"/>
    <n v="197"/>
    <s v="chum"/>
    <s v="smolt"/>
    <n v="124"/>
    <n v="22"/>
    <m/>
    <s v="N"/>
    <m/>
    <m/>
    <m/>
    <m/>
    <m/>
    <x v="2"/>
  </r>
  <r>
    <x v="1"/>
    <x v="4"/>
    <s v="15Jul24-PRS-Thrasher-1"/>
    <d v="2024-07-15T00:00:00"/>
    <n v="197"/>
    <s v="chum"/>
    <s v="smolt"/>
    <n v="128"/>
    <n v="24"/>
    <m/>
    <s v="N"/>
    <m/>
    <m/>
    <m/>
    <m/>
    <m/>
    <x v="2"/>
  </r>
  <r>
    <x v="1"/>
    <x v="4"/>
    <s v="15Jul24-PRS-Thrasher-1"/>
    <d v="2024-07-15T00:00:00"/>
    <n v="197"/>
    <s v="chum"/>
    <s v="smolt"/>
    <n v="158"/>
    <n v="32"/>
    <m/>
    <s v="N"/>
    <m/>
    <m/>
    <m/>
    <m/>
    <m/>
    <x v="2"/>
  </r>
  <r>
    <x v="1"/>
    <x v="4"/>
    <s v="15Jul24-PRS-Jap Rock-1"/>
    <d v="2024-07-15T00:00:00"/>
    <n v="197"/>
    <s v="Sardine"/>
    <m/>
    <n v="250"/>
    <n v="60"/>
    <m/>
    <s v="N"/>
    <m/>
    <m/>
    <m/>
    <m/>
    <m/>
    <x v="2"/>
  </r>
  <r>
    <x v="1"/>
    <x v="4"/>
    <s v="15Jul24-PRS-Jap Rock-1"/>
    <d v="2024-07-15T00:00:00"/>
    <n v="197"/>
    <s v="Surf Perch"/>
    <m/>
    <n v="198"/>
    <n v="80"/>
    <m/>
    <s v="N"/>
    <m/>
    <m/>
    <m/>
    <m/>
    <m/>
    <x v="2"/>
  </r>
  <r>
    <x v="1"/>
    <x v="4"/>
    <s v="15Jul24-PRS-Jap Rock-1"/>
    <d v="2024-07-15T00:00:00"/>
    <n v="197"/>
    <s v="Sardine"/>
    <m/>
    <n v="224"/>
    <n v="63"/>
    <m/>
    <s v="N"/>
    <m/>
    <m/>
    <m/>
    <m/>
    <m/>
    <x v="2"/>
  </r>
  <r>
    <x v="1"/>
    <x v="4"/>
    <s v="15Jul24-PRS-Jap Rock-1"/>
    <d v="2024-07-15T00:00:00"/>
    <n v="197"/>
    <s v="Sardine"/>
    <m/>
    <n v="244"/>
    <n v="66"/>
    <m/>
    <s v="N"/>
    <s v="N"/>
    <m/>
    <m/>
    <m/>
    <m/>
    <x v="2"/>
  </r>
  <r>
    <x v="1"/>
    <x v="4"/>
    <s v="15Jul24-PRS-Jap Rock-1"/>
    <d v="2024-07-15T00:00:00"/>
    <n v="197"/>
    <s v="Sardine"/>
    <m/>
    <n v="239"/>
    <n v="60"/>
    <m/>
    <s v="N"/>
    <s v="N"/>
    <m/>
    <m/>
    <m/>
    <m/>
    <x v="2"/>
  </r>
  <r>
    <x v="1"/>
    <x v="4"/>
    <s v="15Jul24-PRS-Jap Rock-1"/>
    <d v="2024-07-15T00:00:00"/>
    <n v="197"/>
    <s v="Sardine"/>
    <m/>
    <n v="234"/>
    <n v="59"/>
    <m/>
    <s v="N"/>
    <s v="N"/>
    <m/>
    <m/>
    <m/>
    <m/>
    <x v="2"/>
  </r>
  <r>
    <x v="1"/>
    <x v="4"/>
    <s v="15Jul24-PRS-Jap Rock-1"/>
    <d v="2024-07-15T00:00:00"/>
    <n v="197"/>
    <s v="Sardine"/>
    <m/>
    <n v="232"/>
    <n v="62"/>
    <m/>
    <s v="N"/>
    <s v="N"/>
    <m/>
    <m/>
    <m/>
    <m/>
    <x v="2"/>
  </r>
  <r>
    <x v="1"/>
    <x v="4"/>
    <s v="15Jul24-PRS-Jap Rock-1"/>
    <d v="2024-07-15T00:00:00"/>
    <n v="197"/>
    <s v="Sardine"/>
    <m/>
    <n v="259"/>
    <n v="69"/>
    <m/>
    <s v="N"/>
    <s v="N"/>
    <m/>
    <m/>
    <m/>
    <m/>
    <x v="2"/>
  </r>
  <r>
    <x v="1"/>
    <x v="4"/>
    <s v="15Jul24-PRS-Jap Rock-1"/>
    <d v="2024-07-15T00:00:00"/>
    <n v="197"/>
    <s v="Sardine"/>
    <m/>
    <n v="248"/>
    <n v="64"/>
    <m/>
    <s v="N"/>
    <s v="N"/>
    <m/>
    <m/>
    <m/>
    <m/>
    <x v="2"/>
  </r>
  <r>
    <x v="1"/>
    <x v="4"/>
    <s v="15Jul24-PRS-Jap Rock-1"/>
    <d v="2024-07-15T00:00:00"/>
    <n v="197"/>
    <s v="Sardine"/>
    <m/>
    <n v="240"/>
    <n v="64"/>
    <m/>
    <s v="N"/>
    <s v="N"/>
    <m/>
    <m/>
    <m/>
    <m/>
    <x v="2"/>
  </r>
  <r>
    <x v="1"/>
    <x v="4"/>
    <s v="15Jul24-PRS-Jap Rock-1"/>
    <d v="2024-07-15T00:00:00"/>
    <n v="197"/>
    <s v="Sardine"/>
    <m/>
    <n v="250"/>
    <n v="70"/>
    <m/>
    <s v="N"/>
    <s v="N"/>
    <m/>
    <m/>
    <m/>
    <m/>
    <x v="2"/>
  </r>
  <r>
    <x v="1"/>
    <x v="4"/>
    <s v="15Jul24-PRS-Jap Rock-1"/>
    <d v="2024-07-15T00:00:00"/>
    <n v="197"/>
    <s v="Sardine"/>
    <m/>
    <n v="250"/>
    <n v="63"/>
    <m/>
    <s v="N"/>
    <s v="N"/>
    <m/>
    <m/>
    <m/>
    <m/>
    <x v="2"/>
  </r>
  <r>
    <x v="1"/>
    <x v="4"/>
    <s v="15Jul24-PRS-Jap Rock-1"/>
    <d v="2024-07-15T00:00:00"/>
    <n v="197"/>
    <s v="Sardine"/>
    <m/>
    <n v="236"/>
    <n v="60"/>
    <m/>
    <s v="N"/>
    <s v="N"/>
    <m/>
    <m/>
    <m/>
    <m/>
    <x v="2"/>
  </r>
  <r>
    <x v="1"/>
    <x v="4"/>
    <s v="15Jul24-PRS-Jap Rock-1"/>
    <d v="2024-07-15T00:00:00"/>
    <n v="197"/>
    <s v="Sardine"/>
    <m/>
    <n v="236"/>
    <n v="60"/>
    <m/>
    <s v="N"/>
    <s v="N"/>
    <m/>
    <m/>
    <m/>
    <m/>
    <x v="2"/>
  </r>
  <r>
    <x v="1"/>
    <x v="4"/>
    <s v="15Jul24-PRS-Jap Rock-1"/>
    <d v="2024-07-15T00:00:00"/>
    <n v="197"/>
    <s v="Sardine"/>
    <m/>
    <n v="240"/>
    <n v="62"/>
    <m/>
    <s v="N"/>
    <s v="N"/>
    <m/>
    <m/>
    <m/>
    <m/>
    <x v="2"/>
  </r>
  <r>
    <x v="1"/>
    <x v="4"/>
    <s v="15Jul24-PRS-Jap Rock-1"/>
    <d v="2024-07-15T00:00:00"/>
    <n v="197"/>
    <s v="Sardine"/>
    <m/>
    <n v="240"/>
    <n v="62"/>
    <m/>
    <s v="N"/>
    <s v="N"/>
    <m/>
    <m/>
    <m/>
    <m/>
    <x v="2"/>
  </r>
  <r>
    <x v="1"/>
    <x v="4"/>
    <s v="15Jul24-PRS-Jap Rock-1"/>
    <d v="2024-07-15T00:00:00"/>
    <n v="197"/>
    <s v="chinook"/>
    <s v="smolt"/>
    <n v="110"/>
    <n v="16"/>
    <m/>
    <s v="N"/>
    <s v="N"/>
    <m/>
    <m/>
    <m/>
    <s v="SJ24-PRS265"/>
    <x v="2"/>
  </r>
  <r>
    <x v="1"/>
    <x v="4"/>
    <s v="15Jul24-PRS-Jap Rock-1"/>
    <d v="2024-07-15T00:00:00"/>
    <n v="197"/>
    <s v="chinook"/>
    <s v="smolt"/>
    <n v="131"/>
    <n v="30"/>
    <m/>
    <s v="Y"/>
    <s v="Y"/>
    <m/>
    <m/>
    <m/>
    <s v="SJ24-PRS266"/>
    <x v="2"/>
  </r>
  <r>
    <x v="1"/>
    <x v="4"/>
    <s v="15Jul24-PRS-Offshore A-1"/>
    <d v="2024-07-15T00:00:00"/>
    <n v="197"/>
    <s v="Perch"/>
    <m/>
    <n v="230"/>
    <n v="80"/>
    <m/>
    <s v="N"/>
    <s v="N"/>
    <m/>
    <m/>
    <m/>
    <m/>
    <x v="2"/>
  </r>
  <r>
    <x v="1"/>
    <x v="4"/>
    <s v="15Jul24-PRS-Offshore A-1"/>
    <d v="2024-07-15T00:00:00"/>
    <n v="197"/>
    <s v="Perch"/>
    <m/>
    <n v="230"/>
    <n v="75"/>
    <m/>
    <s v="N"/>
    <s v="N"/>
    <m/>
    <m/>
    <m/>
    <m/>
    <x v="2"/>
  </r>
  <r>
    <x v="1"/>
    <x v="4"/>
    <s v="15Jul24-PRS-Offshore A-1"/>
    <d v="2024-07-15T00:00:00"/>
    <n v="197"/>
    <s v="Perch"/>
    <m/>
    <n v="210"/>
    <n v="75"/>
    <m/>
    <s v="N"/>
    <s v="N"/>
    <m/>
    <m/>
    <m/>
    <m/>
    <x v="2"/>
  </r>
  <r>
    <x v="1"/>
    <x v="4"/>
    <s v="15Jul24-PRS-Offshore A-1"/>
    <d v="2024-07-15T00:00:00"/>
    <n v="197"/>
    <s v="chinook"/>
    <s v="smolt"/>
    <n v="125"/>
    <n v="29"/>
    <m/>
    <s v="N"/>
    <s v="N"/>
    <m/>
    <m/>
    <m/>
    <s v="SJ24-PRS268"/>
    <x v="2"/>
  </r>
  <r>
    <x v="1"/>
    <x v="4"/>
    <s v="26Aug24-PRS-Nearshore **confirm w GPS**-1"/>
    <d v="2024-08-26T00:00:00"/>
    <n v="239"/>
    <s v="chinook"/>
    <s v="smolt"/>
    <n v="191"/>
    <n v="42"/>
    <m/>
    <s v="N"/>
    <s v="N"/>
    <m/>
    <s v="SJ24m-PRS401"/>
    <m/>
    <s v="SJ24m-PRS401"/>
    <x v="1"/>
  </r>
  <r>
    <x v="1"/>
    <x v="4"/>
    <s v="26Aug24-PRS-Nearshore **confirm w GPS**-1"/>
    <d v="2024-08-26T00:00:00"/>
    <n v="239"/>
    <s v="chinook"/>
    <s v="smolt"/>
    <n v="126"/>
    <n v="26"/>
    <m/>
    <s v="N"/>
    <s v="N"/>
    <m/>
    <s v="SJ24m-PRS403"/>
    <m/>
    <s v="SJ24m-PRS403"/>
    <x v="1"/>
  </r>
  <r>
    <x v="1"/>
    <x v="4"/>
    <s v="26Aug24-PRS-Offshore A-1"/>
    <d v="2024-08-26T00:00:00"/>
    <n v="239"/>
    <s v="chinook"/>
    <s v="smolt"/>
    <n v="141"/>
    <n v="27"/>
    <m/>
    <s v="N"/>
    <s v="N"/>
    <m/>
    <s v="SJ24m-PRS404"/>
    <m/>
    <s v="SJ24m-PRS404"/>
    <x v="1"/>
  </r>
  <r>
    <x v="1"/>
    <x v="4"/>
    <s v="26Aug24-PRS-Offshore A-1"/>
    <d v="2024-08-26T00:00:00"/>
    <n v="239"/>
    <s v="chinook"/>
    <s v="smolt"/>
    <n v="132"/>
    <n v="27"/>
    <m/>
    <s v="N"/>
    <s v="N"/>
    <m/>
    <s v="SJ24m-PRS407"/>
    <m/>
    <s v="SJ24m-PRS407"/>
    <x v="1"/>
  </r>
  <r>
    <x v="1"/>
    <x v="4"/>
    <s v="26Aug24-PRS-PRCD-1"/>
    <d v="2024-08-26T00:00:00"/>
    <n v="239"/>
    <s v="chinook"/>
    <s v="smolt"/>
    <n v="118"/>
    <n v="22"/>
    <m/>
    <s v="N"/>
    <s v="N"/>
    <m/>
    <s v="SJ24-PRS272"/>
    <m/>
    <s v="SJ24-PRS272"/>
    <x v="1"/>
  </r>
  <r>
    <x v="1"/>
    <x v="4"/>
    <s v="26Aug24-PRS-Mill Bay-1"/>
    <d v="2024-08-26T00:00:00"/>
    <n v="239"/>
    <s v="chinook"/>
    <s v="smolt"/>
    <n v="136"/>
    <n v="30"/>
    <m/>
    <s v="N"/>
    <s v="N"/>
    <m/>
    <s v="SJ24-PRS280"/>
    <m/>
    <s v="SJ24-PRS280"/>
    <x v="1"/>
  </r>
  <r>
    <x v="1"/>
    <x v="4"/>
    <s v="26Aug24-PRS-Mill Bay-1"/>
    <d v="2024-08-26T00:00:00"/>
    <n v="239"/>
    <s v="chinook"/>
    <s v="smolt"/>
    <n v="126"/>
    <n v="26"/>
    <m/>
    <s v="N"/>
    <s v="N"/>
    <m/>
    <s v="SJ24-PRS283"/>
    <m/>
    <s v="SJ24-PRS283"/>
    <x v="1"/>
  </r>
  <r>
    <x v="1"/>
    <x v="4"/>
    <s v="26Aug24-PRS-Jap Rock-1"/>
    <d v="2024-08-26T00:00:00"/>
    <n v="239"/>
    <s v="chinook"/>
    <s v="smolt"/>
    <n v="134"/>
    <n v="28"/>
    <m/>
    <s v="N"/>
    <s v="N"/>
    <m/>
    <s v="SJ24-PRS286"/>
    <m/>
    <s v="SJ24-PRS286"/>
    <x v="1"/>
  </r>
  <r>
    <x v="1"/>
    <x v="4"/>
    <s v="26Aug24-PRS-Jap Rock-1"/>
    <d v="2024-08-26T00:00:00"/>
    <n v="239"/>
    <s v="chinook"/>
    <s v="smolt"/>
    <n v="142"/>
    <n v="29"/>
    <m/>
    <s v="N"/>
    <s v="N"/>
    <m/>
    <s v="SJ24-PRS289"/>
    <m/>
    <s v="SJ24-PRS289"/>
    <x v="1"/>
  </r>
  <r>
    <x v="1"/>
    <x v="4"/>
    <s v="26Aug24-PRS-Jap Rock-1"/>
    <d v="2024-08-26T00:00:00"/>
    <n v="239"/>
    <s v="chinook"/>
    <s v="smolt"/>
    <n v="139"/>
    <n v="29"/>
    <m/>
    <s v="N"/>
    <s v="N"/>
    <m/>
    <s v="SJ24-PRS289"/>
    <m/>
    <s v="SJ24-PRS290"/>
    <x v="1"/>
  </r>
  <r>
    <x v="1"/>
    <x v="4"/>
    <s v="26Aug24-PRS-Jap Rock-1"/>
    <d v="2024-08-26T00:00:00"/>
    <n v="239"/>
    <s v="chinook"/>
    <s v="smolt"/>
    <n v="130"/>
    <n v="26"/>
    <m/>
    <s v="N"/>
    <s v="N"/>
    <m/>
    <s v="SJ24-PRS292"/>
    <m/>
    <s v="SJ24-PRS292"/>
    <x v="1"/>
  </r>
  <r>
    <x v="1"/>
    <x v="4"/>
    <s v="26Aug24-PRS-Jap Rock-1"/>
    <d v="2024-08-26T00:00:00"/>
    <n v="239"/>
    <s v="chinook"/>
    <s v="smolt"/>
    <n v="182"/>
    <n v="44"/>
    <m/>
    <s v="N"/>
    <s v="N"/>
    <m/>
    <s v="SJ24-PRS295"/>
    <m/>
    <s v="SJ24-PRS295"/>
    <x v="1"/>
  </r>
  <r>
    <x v="1"/>
    <x v="4"/>
    <s v="26Aug24-PRS-Nearshore **confirm w GPS**-1"/>
    <d v="2024-08-26T00:00:00"/>
    <n v="239"/>
    <s v="chinook"/>
    <s v="smolt"/>
    <n v="194"/>
    <n v="46"/>
    <m/>
    <s v="N"/>
    <s v="N"/>
    <m/>
    <s v="SJ24-PRS298"/>
    <m/>
    <s v="SJ24-PRS298"/>
    <x v="1"/>
  </r>
  <r>
    <x v="1"/>
    <x v="4"/>
    <s v="26Aug24-PRS-PRCD-1"/>
    <d v="2024-08-26T00:00:00"/>
    <n v="239"/>
    <s v="chinook"/>
    <s v="smolt"/>
    <n v="129"/>
    <n v="22"/>
    <m/>
    <s v="N"/>
    <s v="N"/>
    <m/>
    <m/>
    <m/>
    <s v="SJ24-PRS269"/>
    <x v="2"/>
  </r>
  <r>
    <x v="1"/>
    <x v="4"/>
    <s v="26Aug24-PRS-PRCD-1"/>
    <d v="2024-08-26T00:00:00"/>
    <n v="239"/>
    <s v="chinook"/>
    <s v="smolt"/>
    <n v="134"/>
    <n v="28"/>
    <m/>
    <s v="N"/>
    <s v="N"/>
    <m/>
    <m/>
    <m/>
    <s v="SJ24-PRS270"/>
    <x v="2"/>
  </r>
  <r>
    <x v="1"/>
    <x v="4"/>
    <s v="26Aug24-PRS-PRCD-1"/>
    <d v="2024-08-26T00:00:00"/>
    <n v="239"/>
    <s v="coho"/>
    <s v="smolt"/>
    <n v="120"/>
    <n v="26"/>
    <m/>
    <s v="N"/>
    <s v="N"/>
    <m/>
    <m/>
    <m/>
    <s v="SJ24-PRS271"/>
    <x v="2"/>
  </r>
  <r>
    <x v="1"/>
    <x v="4"/>
    <s v="26Aug24-PRS-PRCD-1"/>
    <d v="2024-08-26T00:00:00"/>
    <n v="239"/>
    <s v="chinook"/>
    <s v="smolt"/>
    <n v="139"/>
    <n v="28"/>
    <m/>
    <s v="Y"/>
    <s v="U"/>
    <m/>
    <m/>
    <m/>
    <s v="SJ24-PRS273"/>
    <x v="2"/>
  </r>
  <r>
    <x v="1"/>
    <x v="4"/>
    <s v="26Aug24-PRS-PRCD-1"/>
    <d v="2024-08-26T00:00:00"/>
    <n v="239"/>
    <s v="chum"/>
    <s v="smolt"/>
    <n v="128"/>
    <n v="20"/>
    <m/>
    <s v="N"/>
    <s v="N"/>
    <m/>
    <m/>
    <m/>
    <m/>
    <x v="2"/>
  </r>
  <r>
    <x v="1"/>
    <x v="4"/>
    <s v="26Aug24-PRS-PRCD-1"/>
    <d v="2024-08-26T00:00:00"/>
    <n v="239"/>
    <s v="chum"/>
    <s v="smolt"/>
    <n v="140"/>
    <n v="24"/>
    <m/>
    <s v="N"/>
    <s v="N"/>
    <m/>
    <m/>
    <m/>
    <m/>
    <x v="2"/>
  </r>
  <r>
    <x v="1"/>
    <x v="4"/>
    <s v="26Aug24-PRS-PRCD-1"/>
    <d v="2024-08-26T00:00:00"/>
    <n v="239"/>
    <s v="chum"/>
    <s v="smolt"/>
    <n v="139"/>
    <n v="24"/>
    <m/>
    <s v="N"/>
    <s v="N"/>
    <m/>
    <m/>
    <m/>
    <m/>
    <x v="2"/>
  </r>
  <r>
    <x v="1"/>
    <x v="4"/>
    <s v="26Aug24-PRS-PRCD-1"/>
    <d v="2024-08-26T00:00:00"/>
    <n v="239"/>
    <s v="chum"/>
    <s v="smolt"/>
    <n v="126"/>
    <n v="20"/>
    <m/>
    <s v="N"/>
    <s v="N"/>
    <m/>
    <m/>
    <m/>
    <m/>
    <x v="2"/>
  </r>
  <r>
    <x v="1"/>
    <x v="4"/>
    <s v="26Aug24-PRS-PRCD-1"/>
    <d v="2024-08-26T00:00:00"/>
    <n v="239"/>
    <s v="chum"/>
    <s v="smolt"/>
    <n v="135"/>
    <n v="22"/>
    <m/>
    <s v="N"/>
    <s v="N"/>
    <m/>
    <m/>
    <m/>
    <s v="SJ24-PRS274"/>
    <x v="2"/>
  </r>
  <r>
    <x v="1"/>
    <x v="4"/>
    <s v="26Aug24-PRS-PRCD-1"/>
    <d v="2024-08-26T00:00:00"/>
    <n v="239"/>
    <s v="chum"/>
    <s v="smolt"/>
    <n v="126"/>
    <n v="20"/>
    <m/>
    <s v="N"/>
    <s v="N"/>
    <m/>
    <m/>
    <m/>
    <s v="SJ24-PRS275"/>
    <x v="2"/>
  </r>
  <r>
    <x v="1"/>
    <x v="4"/>
    <s v="26Aug24-PRS-PRCD-1"/>
    <d v="2024-08-26T00:00:00"/>
    <n v="239"/>
    <s v="coho"/>
    <s v="smolt"/>
    <n v="154"/>
    <n v="26"/>
    <m/>
    <s v="N"/>
    <s v="N"/>
    <m/>
    <m/>
    <m/>
    <s v="SJ24-PRS276"/>
    <x v="2"/>
  </r>
  <r>
    <x v="1"/>
    <x v="4"/>
    <s v="26Aug24-PRS-PRCD-1"/>
    <d v="2024-08-26T00:00:00"/>
    <n v="239"/>
    <s v="chum"/>
    <s v="smolt"/>
    <n v="133"/>
    <n v="22"/>
    <m/>
    <s v="N"/>
    <s v="N"/>
    <m/>
    <m/>
    <m/>
    <m/>
    <x v="2"/>
  </r>
  <r>
    <x v="1"/>
    <x v="4"/>
    <s v="26Aug24-PRS-PRCD-1"/>
    <d v="2024-08-26T00:00:00"/>
    <n v="239"/>
    <s v="chinook"/>
    <s v="smolt"/>
    <n v="162"/>
    <n v="40"/>
    <m/>
    <s v="N"/>
    <s v="N"/>
    <m/>
    <m/>
    <m/>
    <s v="SJ24-PRS277"/>
    <x v="2"/>
  </r>
  <r>
    <x v="1"/>
    <x v="4"/>
    <s v="26Aug24-PRS-PRCD-1"/>
    <d v="2024-08-26T00:00:00"/>
    <n v="239"/>
    <s v="chinook"/>
    <s v="smolt"/>
    <n v="202"/>
    <n v="28"/>
    <m/>
    <s v="Y"/>
    <s v="Y"/>
    <m/>
    <m/>
    <m/>
    <s v="SJ24-PRS278"/>
    <x v="2"/>
  </r>
  <r>
    <x v="1"/>
    <x v="4"/>
    <s v="26Aug24-PRS-Mill Bay-1"/>
    <d v="2024-08-26T00:00:00"/>
    <n v="239"/>
    <s v="chum"/>
    <s v="smolt"/>
    <n v="165"/>
    <n v="30"/>
    <m/>
    <s v="N"/>
    <s v="N"/>
    <m/>
    <m/>
    <m/>
    <s v="SJ24-PRS279"/>
    <x v="2"/>
  </r>
  <r>
    <x v="1"/>
    <x v="4"/>
    <s v="26Aug24-PRS-Mill Bay-1"/>
    <d v="2024-08-26T00:00:00"/>
    <n v="239"/>
    <s v="chum"/>
    <s v="smolt"/>
    <n v="140"/>
    <n v="26"/>
    <m/>
    <s v="N"/>
    <s v="N"/>
    <m/>
    <m/>
    <m/>
    <m/>
    <x v="2"/>
  </r>
  <r>
    <x v="1"/>
    <x v="4"/>
    <s v="26Aug24-PRS-Mill Bay-1"/>
    <d v="2024-08-26T00:00:00"/>
    <n v="239"/>
    <s v="chum"/>
    <s v="smolt"/>
    <n v="156"/>
    <n v="28"/>
    <m/>
    <s v="N"/>
    <s v="N"/>
    <m/>
    <m/>
    <m/>
    <m/>
    <x v="2"/>
  </r>
  <r>
    <x v="1"/>
    <x v="4"/>
    <s v="26Aug24-PRS-Mill Bay-1"/>
    <d v="2024-08-26T00:00:00"/>
    <n v="239"/>
    <s v="chum"/>
    <s v="smolt"/>
    <n v="146"/>
    <n v="26"/>
    <m/>
    <s v="N"/>
    <s v="N"/>
    <m/>
    <m/>
    <m/>
    <m/>
    <x v="2"/>
  </r>
  <r>
    <x v="1"/>
    <x v="4"/>
    <s v="26Aug24-PRS-Mill Bay-1"/>
    <d v="2024-08-26T00:00:00"/>
    <n v="239"/>
    <s v="chum"/>
    <s v="smolt"/>
    <n v="168"/>
    <n v="30"/>
    <m/>
    <s v="N"/>
    <s v="N"/>
    <m/>
    <m/>
    <m/>
    <m/>
    <x v="2"/>
  </r>
  <r>
    <x v="1"/>
    <x v="4"/>
    <s v="26Aug24-PRS-Mill Bay-1"/>
    <d v="2024-08-26T00:00:00"/>
    <n v="239"/>
    <s v="chum"/>
    <s v="smolt"/>
    <n v="134"/>
    <n v="22"/>
    <m/>
    <s v="N"/>
    <s v="N"/>
    <m/>
    <m/>
    <m/>
    <m/>
    <x v="2"/>
  </r>
  <r>
    <x v="1"/>
    <x v="4"/>
    <s v="26Aug24-PRS-Mill Bay-1"/>
    <d v="2024-08-26T00:00:00"/>
    <n v="239"/>
    <s v="chum"/>
    <s v="smolt"/>
    <n v="156"/>
    <n v="28"/>
    <m/>
    <s v="N"/>
    <s v="N"/>
    <m/>
    <m/>
    <m/>
    <m/>
    <x v="2"/>
  </r>
  <r>
    <x v="1"/>
    <x v="4"/>
    <s v="26Aug24-PRS-Mill Bay-1"/>
    <d v="2024-08-26T00:00:00"/>
    <n v="239"/>
    <s v="chum"/>
    <s v="smolt"/>
    <n v="166"/>
    <n v="32"/>
    <m/>
    <s v="N"/>
    <s v="N"/>
    <m/>
    <m/>
    <m/>
    <m/>
    <x v="2"/>
  </r>
  <r>
    <x v="1"/>
    <x v="4"/>
    <s v="26Aug24-PRS-Mill Bay-1"/>
    <d v="2024-08-26T00:00:00"/>
    <n v="239"/>
    <s v="chum"/>
    <s v="smolt"/>
    <n v="134"/>
    <n v="24"/>
    <m/>
    <s v="N"/>
    <s v="N"/>
    <m/>
    <m/>
    <m/>
    <m/>
    <x v="2"/>
  </r>
  <r>
    <x v="1"/>
    <x v="4"/>
    <s v="26Aug24-PRS-Mill Bay-1"/>
    <d v="2024-08-26T00:00:00"/>
    <n v="239"/>
    <s v="chinook"/>
    <s v="smolt"/>
    <n v="124"/>
    <n v="26"/>
    <m/>
    <s v="N"/>
    <s v="N"/>
    <m/>
    <m/>
    <m/>
    <s v="SJ24-PRS281"/>
    <x v="2"/>
  </r>
  <r>
    <x v="1"/>
    <x v="4"/>
    <s v="26Aug24-PRS-Mill Bay-1"/>
    <d v="2024-08-26T00:00:00"/>
    <n v="239"/>
    <s v="chinook"/>
    <s v="smolt"/>
    <n v="126"/>
    <n v="28"/>
    <m/>
    <s v="N"/>
    <s v="N"/>
    <m/>
    <m/>
    <m/>
    <s v="SJ24-PRS282"/>
    <x v="2"/>
  </r>
  <r>
    <x v="1"/>
    <x v="4"/>
    <s v="26Aug24-PRS-Mill Bay-1"/>
    <d v="2024-08-26T00:00:00"/>
    <n v="239"/>
    <s v="chum"/>
    <s v="smolt"/>
    <n v="143"/>
    <n v="26"/>
    <m/>
    <s v="N"/>
    <s v="N"/>
    <m/>
    <m/>
    <m/>
    <m/>
    <x v="2"/>
  </r>
  <r>
    <x v="1"/>
    <x v="4"/>
    <s v="26Aug24-PRS-Mill Bay-1"/>
    <d v="2024-08-26T00:00:00"/>
    <n v="239"/>
    <s v="chum"/>
    <s v="smolt"/>
    <n v="146"/>
    <n v="28"/>
    <m/>
    <s v="N"/>
    <s v="N"/>
    <m/>
    <m/>
    <m/>
    <m/>
    <x v="2"/>
  </r>
  <r>
    <x v="1"/>
    <x v="4"/>
    <s v="26Aug24-PRS-Mill Bay-1"/>
    <d v="2024-08-26T00:00:00"/>
    <n v="239"/>
    <s v="chum"/>
    <s v="smolt"/>
    <n v="132"/>
    <n v="24"/>
    <m/>
    <s v="N"/>
    <s v="N"/>
    <m/>
    <m/>
    <m/>
    <s v="SJ24-PRS284"/>
    <x v="2"/>
  </r>
  <r>
    <x v="1"/>
    <x v="4"/>
    <s v="26Aug24-PRS-Mill Bay-1"/>
    <d v="2024-08-26T00:00:00"/>
    <n v="239"/>
    <s v="chum"/>
    <s v="smolt"/>
    <n v="148"/>
    <n v="26"/>
    <m/>
    <s v="N"/>
    <s v="N"/>
    <m/>
    <m/>
    <m/>
    <m/>
    <x v="2"/>
  </r>
  <r>
    <x v="1"/>
    <x v="4"/>
    <s v="26Aug24-PRS-Mill Bay-1"/>
    <d v="2024-08-26T00:00:00"/>
    <n v="239"/>
    <s v="chum"/>
    <s v="smolt"/>
    <n v="144"/>
    <n v="24"/>
    <m/>
    <s v="N"/>
    <s v="N"/>
    <m/>
    <m/>
    <m/>
    <m/>
    <x v="2"/>
  </r>
  <r>
    <x v="1"/>
    <x v="4"/>
    <s v="26Aug24-PRS-Mill Bay-1"/>
    <d v="2024-08-26T00:00:00"/>
    <n v="239"/>
    <s v="chum"/>
    <s v="smolt"/>
    <n v="150"/>
    <n v="26"/>
    <m/>
    <s v="N"/>
    <s v="N"/>
    <m/>
    <m/>
    <m/>
    <m/>
    <x v="2"/>
  </r>
  <r>
    <x v="1"/>
    <x v="4"/>
    <s v="26Aug24-PRS-Mill Bay-1"/>
    <d v="2024-08-26T00:00:00"/>
    <n v="239"/>
    <s v="chinook"/>
    <s v="smolt"/>
    <n v="128"/>
    <n v="26"/>
    <m/>
    <s v="N"/>
    <s v="N"/>
    <m/>
    <m/>
    <m/>
    <s v="SJ24-PRS285"/>
    <x v="2"/>
  </r>
  <r>
    <x v="1"/>
    <x v="4"/>
    <s v="26Aug24-PRS-Jap Rock-1"/>
    <d v="2024-08-26T00:00:00"/>
    <n v="239"/>
    <s v="chinook"/>
    <s v="smolt"/>
    <n v="146"/>
    <n v="30"/>
    <m/>
    <s v="Y"/>
    <s v="Y"/>
    <m/>
    <m/>
    <m/>
    <s v="SJ24-PRS287"/>
    <x v="2"/>
  </r>
  <r>
    <x v="1"/>
    <x v="4"/>
    <s v="26Aug24-PRS-Jap Rock-1"/>
    <d v="2024-08-26T00:00:00"/>
    <n v="239"/>
    <s v="chinook"/>
    <s v="smolt"/>
    <n v="124"/>
    <n v="26"/>
    <m/>
    <s v="N"/>
    <s v="N"/>
    <m/>
    <m/>
    <m/>
    <s v="SJ24-PRS288"/>
    <x v="2"/>
  </r>
  <r>
    <x v="1"/>
    <x v="4"/>
    <s v="26Aug24-PRS-Jap Rock-1"/>
    <d v="2024-08-26T00:00:00"/>
    <n v="239"/>
    <s v="chinook"/>
    <s v="smolt"/>
    <n v="134"/>
    <n v="30"/>
    <m/>
    <s v="N"/>
    <s v="N"/>
    <m/>
    <m/>
    <m/>
    <s v="SJ24-PRS291"/>
    <x v="2"/>
  </r>
  <r>
    <x v="1"/>
    <x v="4"/>
    <s v="26Aug24-PRS-Jap Rock-1"/>
    <d v="2024-08-26T00:00:00"/>
    <n v="239"/>
    <s v="chinook"/>
    <s v="smolt"/>
    <n v="130"/>
    <n v="26"/>
    <m/>
    <s v="Y"/>
    <s v="Y"/>
    <m/>
    <m/>
    <m/>
    <s v="SJ24-PRS293"/>
    <x v="2"/>
  </r>
  <r>
    <x v="1"/>
    <x v="4"/>
    <s v="26Aug24-PRS-Jap Rock-1"/>
    <d v="2024-08-26T00:00:00"/>
    <n v="239"/>
    <s v="chinook"/>
    <s v="smolt"/>
    <n v="132"/>
    <n v="25"/>
    <m/>
    <s v="N"/>
    <s v="N"/>
    <m/>
    <m/>
    <m/>
    <s v="SJ24-PRS294"/>
    <x v="2"/>
  </r>
  <r>
    <x v="1"/>
    <x v="4"/>
    <s v="26Aug24-PRS-Jap Rock-1"/>
    <d v="2024-08-26T00:00:00"/>
    <n v="239"/>
    <s v="chinook"/>
    <s v="smolt"/>
    <n v="194"/>
    <n v="42"/>
    <m/>
    <s v="Y"/>
    <s v="Y"/>
    <m/>
    <m/>
    <m/>
    <s v="SJ24-PRS296"/>
    <x v="2"/>
  </r>
  <r>
    <x v="1"/>
    <x v="4"/>
    <s v="26Aug24-PRS-Jap Rock-1"/>
    <d v="2024-08-26T00:00:00"/>
    <n v="239"/>
    <s v="chinook"/>
    <s v="smolt"/>
    <n v="184"/>
    <n v="40"/>
    <m/>
    <s v="N"/>
    <s v="N"/>
    <m/>
    <m/>
    <m/>
    <s v="SJ24-PRS297"/>
    <x v="2"/>
  </r>
  <r>
    <x v="1"/>
    <x v="4"/>
    <s v="26Aug24-PRS-Jap Rock-1"/>
    <d v="2024-08-26T00:00:00"/>
    <n v="239"/>
    <s v="Sardine"/>
    <m/>
    <n v="190"/>
    <n v="48"/>
    <m/>
    <s v="N"/>
    <s v="N"/>
    <m/>
    <m/>
    <m/>
    <m/>
    <x v="2"/>
  </r>
  <r>
    <x v="1"/>
    <x v="4"/>
    <s v="26Aug24-PRS-Jap Rock-1"/>
    <d v="2024-08-26T00:00:00"/>
    <n v="239"/>
    <s v="surf smelt"/>
    <m/>
    <n v="122"/>
    <n v="18"/>
    <m/>
    <s v="N"/>
    <s v="N"/>
    <m/>
    <m/>
    <m/>
    <m/>
    <x v="2"/>
  </r>
  <r>
    <x v="1"/>
    <x v="4"/>
    <s v="26Aug24-PRS-Jap Rock-1"/>
    <d v="2024-08-26T00:00:00"/>
    <n v="239"/>
    <s v="surf smelt"/>
    <m/>
    <n v="110"/>
    <n v="18"/>
    <m/>
    <s v="N"/>
    <s v="N"/>
    <m/>
    <m/>
    <m/>
    <m/>
    <x v="2"/>
  </r>
  <r>
    <x v="1"/>
    <x v="4"/>
    <s v="26Aug24-PRS-Jap Rock-1"/>
    <d v="2024-08-26T00:00:00"/>
    <n v="239"/>
    <s v="surf smelt"/>
    <m/>
    <n v="114"/>
    <n v="18"/>
    <m/>
    <s v="N"/>
    <s v="N"/>
    <m/>
    <m/>
    <m/>
    <m/>
    <x v="2"/>
  </r>
  <r>
    <x v="1"/>
    <x v="4"/>
    <s v="26Aug24-PRS-Jap Rock-1"/>
    <d v="2024-08-26T00:00:00"/>
    <n v="239"/>
    <s v="surf smelt"/>
    <m/>
    <n v="128"/>
    <n v="20"/>
    <m/>
    <s v="N"/>
    <s v="N"/>
    <m/>
    <m/>
    <m/>
    <m/>
    <x v="2"/>
  </r>
  <r>
    <x v="1"/>
    <x v="4"/>
    <s v="26Aug24-PRS-Jap Rock-1"/>
    <d v="2024-08-26T00:00:00"/>
    <n v="239"/>
    <s v="surf smelt"/>
    <m/>
    <n v="128"/>
    <n v="20"/>
    <m/>
    <s v="N"/>
    <s v="N"/>
    <m/>
    <m/>
    <m/>
    <m/>
    <x v="2"/>
  </r>
  <r>
    <x v="1"/>
    <x v="4"/>
    <s v="26Aug24-PRS-Jap Rock-1"/>
    <d v="2024-08-26T00:00:00"/>
    <n v="239"/>
    <s v="surf smelt"/>
    <m/>
    <n v="128"/>
    <n v="20"/>
    <m/>
    <s v="N"/>
    <s v="N"/>
    <m/>
    <m/>
    <m/>
    <m/>
    <x v="2"/>
  </r>
  <r>
    <x v="1"/>
    <x v="4"/>
    <s v="26Aug24-PRS-Jap Rock-1"/>
    <d v="2024-08-26T00:00:00"/>
    <n v="239"/>
    <s v="surf smelt"/>
    <m/>
    <n v="118"/>
    <n v="19"/>
    <m/>
    <s v="N"/>
    <s v="N"/>
    <m/>
    <m/>
    <m/>
    <m/>
    <x v="2"/>
  </r>
  <r>
    <x v="1"/>
    <x v="4"/>
    <s v="26Aug24-PRS-Jap Rock-1"/>
    <d v="2024-08-26T00:00:00"/>
    <n v="239"/>
    <s v="surf smelt"/>
    <m/>
    <n v="106"/>
    <n v="18"/>
    <m/>
    <s v="N"/>
    <s v="N"/>
    <m/>
    <m/>
    <m/>
    <m/>
    <x v="2"/>
  </r>
  <r>
    <x v="1"/>
    <x v="4"/>
    <s v="26Aug24-PRS-Jap Rock-1"/>
    <d v="2024-08-26T00:00:00"/>
    <n v="239"/>
    <s v="surf smelt"/>
    <m/>
    <n v="130"/>
    <n v="20"/>
    <m/>
    <s v="N"/>
    <s v="N"/>
    <m/>
    <m/>
    <m/>
    <m/>
    <x v="2"/>
  </r>
  <r>
    <x v="1"/>
    <x v="4"/>
    <s v="26Aug24-PRS-Jap Rock-1"/>
    <d v="2024-08-26T00:00:00"/>
    <n v="239"/>
    <s v="Sardine"/>
    <m/>
    <n v="174"/>
    <n v="34"/>
    <m/>
    <s v="N"/>
    <s v="N"/>
    <m/>
    <m/>
    <m/>
    <m/>
    <x v="2"/>
  </r>
  <r>
    <x v="1"/>
    <x v="4"/>
    <s v="26Aug24-PRS-Jap Rock-1"/>
    <d v="2024-08-26T00:00:00"/>
    <n v="239"/>
    <s v="surf smelt"/>
    <m/>
    <n v="122"/>
    <n v="19"/>
    <m/>
    <s v="N"/>
    <s v="N"/>
    <m/>
    <m/>
    <m/>
    <m/>
    <x v="2"/>
  </r>
  <r>
    <x v="1"/>
    <x v="4"/>
    <s v="26Aug24-PRS-Jap Rock-1"/>
    <d v="2024-08-26T00:00:00"/>
    <n v="239"/>
    <s v="surf smelt"/>
    <m/>
    <n v="130"/>
    <n v="22"/>
    <m/>
    <s v="N"/>
    <s v="N"/>
    <m/>
    <m/>
    <m/>
    <m/>
    <x v="2"/>
  </r>
  <r>
    <x v="1"/>
    <x v="4"/>
    <s v="26Aug24-PRS-Jap Rock-1"/>
    <d v="2024-08-26T00:00:00"/>
    <n v="239"/>
    <s v="surf smelt"/>
    <m/>
    <n v="116"/>
    <n v="22"/>
    <m/>
    <s v="N"/>
    <s v="N"/>
    <m/>
    <m/>
    <m/>
    <m/>
    <x v="2"/>
  </r>
  <r>
    <x v="1"/>
    <x v="4"/>
    <s v="26Aug24-PRS-Jap Rock-1"/>
    <d v="2024-08-26T00:00:00"/>
    <n v="239"/>
    <s v="herring"/>
    <m/>
    <n v="130"/>
    <n v="24"/>
    <m/>
    <s v="N"/>
    <s v="N"/>
    <m/>
    <m/>
    <m/>
    <m/>
    <x v="2"/>
  </r>
  <r>
    <x v="1"/>
    <x v="4"/>
    <s v="26Aug24-PRS-Jap Rock-1"/>
    <d v="2024-08-26T00:00:00"/>
    <n v="239"/>
    <s v="surf smelt"/>
    <m/>
    <n v="128"/>
    <n v="20"/>
    <m/>
    <s v="N"/>
    <s v="N"/>
    <m/>
    <m/>
    <m/>
    <m/>
    <x v="2"/>
  </r>
  <r>
    <x v="1"/>
    <x v="4"/>
    <s v="26Aug24-PRS-Jap Rock-1"/>
    <d v="2024-08-26T00:00:00"/>
    <n v="239"/>
    <s v="surf smelt"/>
    <m/>
    <n v="128"/>
    <n v="20"/>
    <m/>
    <s v="N"/>
    <s v="N"/>
    <m/>
    <m/>
    <m/>
    <m/>
    <x v="2"/>
  </r>
  <r>
    <x v="1"/>
    <x v="4"/>
    <s v="26Aug24-PRS-Jap Rock-1"/>
    <d v="2024-08-26T00:00:00"/>
    <n v="239"/>
    <s v="surf smelt"/>
    <m/>
    <n v="128"/>
    <n v="20"/>
    <m/>
    <s v="N"/>
    <s v="N"/>
    <m/>
    <m/>
    <m/>
    <m/>
    <x v="2"/>
  </r>
  <r>
    <x v="1"/>
    <x v="4"/>
    <s v="26Aug24-PRS-Jap Rock-1"/>
    <d v="2024-08-26T00:00:00"/>
    <n v="239"/>
    <s v="surf smelt"/>
    <m/>
    <n v="132"/>
    <n v="20"/>
    <m/>
    <s v="N"/>
    <s v="N"/>
    <m/>
    <m/>
    <m/>
    <m/>
    <x v="2"/>
  </r>
  <r>
    <x v="1"/>
    <x v="4"/>
    <s v="26Aug24-PRS-Jap Rock-1"/>
    <d v="2024-08-26T00:00:00"/>
    <n v="239"/>
    <s v="surf smelt"/>
    <m/>
    <n v="118"/>
    <n v="22"/>
    <m/>
    <s v="N"/>
    <s v="N"/>
    <m/>
    <m/>
    <m/>
    <m/>
    <x v="2"/>
  </r>
  <r>
    <x v="1"/>
    <x v="4"/>
    <s v="26Aug24-PRS-Nearshore **confirm w GPS**-1"/>
    <d v="2024-08-26T00:00:00"/>
    <n v="239"/>
    <s v="chinook"/>
    <s v="smolt"/>
    <n v="125"/>
    <n v="26"/>
    <m/>
    <s v="N"/>
    <s v="N"/>
    <m/>
    <m/>
    <m/>
    <s v="SJ24-PRS299"/>
    <x v="2"/>
  </r>
  <r>
    <x v="1"/>
    <x v="4"/>
    <s v="26Aug24-PRS-Nearshore **confirm w GPS**-1"/>
    <d v="2024-08-26T00:00:00"/>
    <n v="239"/>
    <s v="chinook"/>
    <s v="smolt"/>
    <n v="120"/>
    <n v="24"/>
    <m/>
    <s v="N"/>
    <s v="N"/>
    <m/>
    <m/>
    <m/>
    <s v="SJ24-PRS300"/>
    <x v="2"/>
  </r>
  <r>
    <x v="1"/>
    <x v="4"/>
    <s v="26Aug24-PRS-Nearshore **confirm w GPS**-1"/>
    <d v="2024-08-26T00:00:00"/>
    <n v="239"/>
    <s v="chinook"/>
    <s v="smolt"/>
    <n v="132"/>
    <n v="26"/>
    <m/>
    <s v="N"/>
    <s v="N"/>
    <m/>
    <m/>
    <m/>
    <s v="SJ24m-PRS402"/>
    <x v="2"/>
  </r>
  <r>
    <x v="1"/>
    <x v="4"/>
    <s v="26Aug24-PRS-Nearshore **confirm w GPS**-1"/>
    <d v="2024-08-26T00:00:00"/>
    <n v="239"/>
    <s v="herring"/>
    <m/>
    <n v="120"/>
    <n v="24"/>
    <m/>
    <s v="N"/>
    <s v="N"/>
    <m/>
    <m/>
    <m/>
    <m/>
    <x v="2"/>
  </r>
  <r>
    <x v="1"/>
    <x v="4"/>
    <s v="26Aug24-PRS-Nearshore **confirm w GPS**-1"/>
    <d v="2024-08-26T00:00:00"/>
    <n v="239"/>
    <s v="herring"/>
    <m/>
    <n v="124"/>
    <n v="24"/>
    <m/>
    <s v="N"/>
    <s v="N"/>
    <m/>
    <m/>
    <m/>
    <m/>
    <x v="2"/>
  </r>
  <r>
    <x v="1"/>
    <x v="4"/>
    <s v="26Aug24-PRS-Nearshore **confirm w GPS**-1"/>
    <d v="2024-08-26T00:00:00"/>
    <n v="239"/>
    <s v="herring"/>
    <m/>
    <n v="114"/>
    <n v="21"/>
    <m/>
    <s v="N"/>
    <s v="N"/>
    <m/>
    <m/>
    <m/>
    <m/>
    <x v="2"/>
  </r>
  <r>
    <x v="1"/>
    <x v="4"/>
    <s v="26Aug24-PRS-Nearshore **confirm w GPS**-1"/>
    <d v="2024-08-26T00:00:00"/>
    <n v="239"/>
    <s v="herring"/>
    <m/>
    <n v="122"/>
    <n v="24"/>
    <m/>
    <s v="N"/>
    <s v="N"/>
    <m/>
    <m/>
    <m/>
    <m/>
    <x v="2"/>
  </r>
  <r>
    <x v="1"/>
    <x v="4"/>
    <s v="26Aug24-PRS-Nearshore **confirm w GPS**-1"/>
    <d v="2024-08-26T00:00:00"/>
    <n v="239"/>
    <s v="herring"/>
    <m/>
    <n v="122"/>
    <n v="24"/>
    <m/>
    <s v="N"/>
    <s v="N"/>
    <m/>
    <m/>
    <m/>
    <m/>
    <x v="2"/>
  </r>
  <r>
    <x v="1"/>
    <x v="4"/>
    <s v="26Aug24-PRS-Nearshore **confirm w GPS**-1"/>
    <d v="2024-08-26T00:00:00"/>
    <n v="239"/>
    <s v="herring"/>
    <m/>
    <n v="116"/>
    <n v="24"/>
    <m/>
    <s v="N"/>
    <s v="N"/>
    <m/>
    <m/>
    <m/>
    <m/>
    <x v="2"/>
  </r>
  <r>
    <x v="1"/>
    <x v="4"/>
    <s v="26Aug24-PRS-Nearshore **confirm w GPS**-1"/>
    <d v="2024-08-26T00:00:00"/>
    <n v="239"/>
    <s v="herring"/>
    <m/>
    <n v="110"/>
    <n v="22"/>
    <m/>
    <s v="N"/>
    <s v="N"/>
    <m/>
    <m/>
    <m/>
    <m/>
    <x v="2"/>
  </r>
  <r>
    <x v="1"/>
    <x v="4"/>
    <s v="26Aug24-PRS-Nearshore **confirm w GPS**-1"/>
    <d v="2024-08-26T00:00:00"/>
    <n v="239"/>
    <s v="herring"/>
    <m/>
    <n v="118"/>
    <n v="22"/>
    <m/>
    <s v="N"/>
    <s v="N"/>
    <m/>
    <m/>
    <m/>
    <m/>
    <x v="2"/>
  </r>
  <r>
    <x v="1"/>
    <x v="4"/>
    <s v="26Aug24-PRS-Nearshore **confirm w GPS**-1"/>
    <d v="2024-08-26T00:00:00"/>
    <n v="239"/>
    <s v="herring"/>
    <m/>
    <n v="116"/>
    <n v="22"/>
    <m/>
    <s v="N"/>
    <s v="N"/>
    <m/>
    <m/>
    <m/>
    <m/>
    <x v="2"/>
  </r>
  <r>
    <x v="1"/>
    <x v="4"/>
    <s v="26Aug24-PRS-Nearshore **confirm w GPS**-1"/>
    <d v="2024-08-26T00:00:00"/>
    <n v="239"/>
    <s v="herring"/>
    <m/>
    <n v="118"/>
    <n v="22"/>
    <m/>
    <s v="N"/>
    <s v="N"/>
    <m/>
    <m/>
    <m/>
    <m/>
    <x v="2"/>
  </r>
  <r>
    <x v="1"/>
    <x v="4"/>
    <s v="26Aug24-PRS-Nearshore **confirm w GPS**-1"/>
    <d v="2024-08-26T00:00:00"/>
    <n v="239"/>
    <s v="herring"/>
    <m/>
    <n v="104"/>
    <n v="20"/>
    <m/>
    <s v="N"/>
    <s v="N"/>
    <m/>
    <m/>
    <m/>
    <m/>
    <x v="2"/>
  </r>
  <r>
    <x v="1"/>
    <x v="4"/>
    <s v="26Aug24-PRS-Nearshore **confirm w GPS**-1"/>
    <d v="2024-08-26T00:00:00"/>
    <n v="239"/>
    <s v="herring"/>
    <m/>
    <n v="102"/>
    <n v="18"/>
    <m/>
    <s v="N"/>
    <s v="N"/>
    <m/>
    <m/>
    <m/>
    <m/>
    <x v="2"/>
  </r>
  <r>
    <x v="1"/>
    <x v="4"/>
    <s v="26Aug24-PRS-Nearshore **confirm w GPS**-1"/>
    <d v="2024-08-26T00:00:00"/>
    <n v="239"/>
    <s v="herring"/>
    <m/>
    <n v="106"/>
    <n v="18"/>
    <m/>
    <s v="N"/>
    <s v="N"/>
    <m/>
    <m/>
    <m/>
    <m/>
    <x v="2"/>
  </r>
  <r>
    <x v="1"/>
    <x v="4"/>
    <s v="26Aug24-PRS-Nearshore **confirm w GPS**-1"/>
    <d v="2024-08-26T00:00:00"/>
    <n v="239"/>
    <s v="herring"/>
    <m/>
    <n v="108"/>
    <n v="20"/>
    <m/>
    <s v="N"/>
    <s v="N"/>
    <m/>
    <m/>
    <m/>
    <m/>
    <x v="2"/>
  </r>
  <r>
    <x v="1"/>
    <x v="4"/>
    <s v="26Aug24-PRS-Offshore A-1"/>
    <d v="2024-08-26T00:00:00"/>
    <n v="239"/>
    <s v="chinook"/>
    <s v="smolt"/>
    <n v="212"/>
    <n v="46"/>
    <m/>
    <s v="Y"/>
    <s v="N"/>
    <m/>
    <m/>
    <m/>
    <s v="SJ24m-PRS405"/>
    <x v="2"/>
  </r>
  <r>
    <x v="1"/>
    <x v="4"/>
    <s v="26Aug24-PRS-Offshore A-1"/>
    <d v="2024-08-26T00:00:00"/>
    <n v="239"/>
    <s v="chinook"/>
    <s v="smolt"/>
    <n v="144"/>
    <n v="29"/>
    <m/>
    <s v="Y"/>
    <s v="Y"/>
    <m/>
    <m/>
    <m/>
    <s v="SJ24m-PRS406"/>
    <x v="2"/>
  </r>
  <r>
    <x v="1"/>
    <x v="4"/>
    <s v="03Sep24-PRS-PRCD-1"/>
    <d v="2024-09-03T00:00:00"/>
    <n v="247"/>
    <s v="chinook"/>
    <s v="smolt"/>
    <n v="128"/>
    <n v="26"/>
    <m/>
    <s v="N"/>
    <s v="N"/>
    <m/>
    <s v="SJ24m-PRS410"/>
    <m/>
    <s v="SJ24m-PRS410"/>
    <x v="1"/>
  </r>
  <r>
    <x v="1"/>
    <x v="4"/>
    <s v="03Sep24-PRS-PRCD-1"/>
    <d v="2024-09-03T00:00:00"/>
    <n v="247"/>
    <s v="chinook"/>
    <s v="smolt"/>
    <n v="176"/>
    <n v="40"/>
    <m/>
    <s v="N"/>
    <s v="N"/>
    <m/>
    <s v="SJ24m-PRS413"/>
    <m/>
    <s v="SJ24m-PRS413"/>
    <x v="1"/>
  </r>
  <r>
    <x v="1"/>
    <x v="4"/>
    <s v="03Sep24-PRS-Mill Bay-1"/>
    <d v="2024-09-03T00:00:00"/>
    <n v="247"/>
    <s v="chinook"/>
    <s v="smolt"/>
    <n v="136"/>
    <n v="30"/>
    <m/>
    <s v="N"/>
    <s v="N"/>
    <m/>
    <s v="SJ24m-PRS416"/>
    <m/>
    <s v="SJ24m-PRS416"/>
    <x v="1"/>
  </r>
  <r>
    <x v="1"/>
    <x v="4"/>
    <s v="03Sep24-PRS-Mill Bay-1"/>
    <d v="2024-09-03T00:00:00"/>
    <n v="247"/>
    <s v="chinook"/>
    <s v="smolt"/>
    <n v="198"/>
    <n v="46"/>
    <m/>
    <s v="N"/>
    <s v="N"/>
    <m/>
    <s v="SJ24m-PRS421"/>
    <m/>
    <s v="SJ24m-PRS421"/>
    <x v="1"/>
  </r>
  <r>
    <x v="1"/>
    <x v="4"/>
    <s v="03Sep24-PRS-Offshore B-1"/>
    <d v="2024-09-03T00:00:00"/>
    <n v="247"/>
    <s v="chinook"/>
    <s v="smolt"/>
    <n v="131"/>
    <n v="28"/>
    <m/>
    <s v="N"/>
    <s v="N"/>
    <m/>
    <s v="SJ24m-PRS427"/>
    <m/>
    <s v="SJ24m-PRS427"/>
    <x v="1"/>
  </r>
  <r>
    <x v="1"/>
    <x v="4"/>
    <s v="03Sep24-PRS-Offshore B-1"/>
    <d v="2024-09-03T00:00:00"/>
    <n v="247"/>
    <s v="chinook"/>
    <s v="smolt"/>
    <n v="143"/>
    <n v="30"/>
    <m/>
    <s v="Y"/>
    <s v="U"/>
    <m/>
    <s v="SJ24m-PRS431"/>
    <m/>
    <s v="SJ24m-PRS431"/>
    <x v="1"/>
  </r>
  <r>
    <x v="1"/>
    <x v="4"/>
    <s v="03Sep24-PRS-Offshore B-1"/>
    <d v="2024-09-03T00:00:00"/>
    <n v="247"/>
    <s v="chinook"/>
    <s v="smolt"/>
    <n v="133"/>
    <n v="30"/>
    <m/>
    <s v="N"/>
    <s v="N"/>
    <m/>
    <s v="SJ24m-PRS436"/>
    <m/>
    <s v="SJ24m-PRS436"/>
    <x v="1"/>
  </r>
  <r>
    <x v="1"/>
    <x v="4"/>
    <s v="03Sep24-PRS-Offshore B-1"/>
    <d v="2024-09-03T00:00:00"/>
    <n v="247"/>
    <s v="chinook"/>
    <s v="smolt"/>
    <n v="132"/>
    <n v="29"/>
    <m/>
    <s v="N"/>
    <s v="N"/>
    <m/>
    <s v="SJ24m-PRS440"/>
    <m/>
    <s v="SJ24m-PRS440"/>
    <x v="1"/>
  </r>
  <r>
    <x v="1"/>
    <x v="4"/>
    <s v="03Sep24-PRS-Offshore B-1"/>
    <d v="2024-09-03T00:00:00"/>
    <n v="247"/>
    <s v="chinook"/>
    <s v="smolt"/>
    <n v="152"/>
    <n v="31"/>
    <m/>
    <s v="Y"/>
    <s v="U"/>
    <m/>
    <s v="SJ24m-PRS445"/>
    <m/>
    <s v="SJ24m-PRS445"/>
    <x v="1"/>
  </r>
  <r>
    <x v="1"/>
    <x v="4"/>
    <s v="03Sep24-PRS-Thrasher-1"/>
    <d v="2024-09-03T00:00:00"/>
    <n v="247"/>
    <s v="chinook"/>
    <s v="smolt"/>
    <n v="169"/>
    <n v="37"/>
    <m/>
    <s v="Y"/>
    <s v="U"/>
    <m/>
    <s v="SJ24m-PRS451"/>
    <m/>
    <s v="SJ24m-PRS451"/>
    <x v="1"/>
  </r>
  <r>
    <x v="1"/>
    <x v="4"/>
    <s v="03Sep24-PRS-Thrasher-1"/>
    <d v="2024-09-03T00:00:00"/>
    <n v="247"/>
    <s v="chinook"/>
    <s v="smolt"/>
    <n v="183"/>
    <n v="40"/>
    <m/>
    <s v="N"/>
    <s v="N"/>
    <m/>
    <s v="SJ24m-PRS455"/>
    <m/>
    <s v="SJ24m-PRS455"/>
    <x v="1"/>
  </r>
  <r>
    <x v="1"/>
    <x v="4"/>
    <s v="03Sep24-PRS-Thrasher-1"/>
    <d v="2024-09-03T00:00:00"/>
    <n v="247"/>
    <s v="chinook"/>
    <s v="smolt"/>
    <n v="169"/>
    <n v="37"/>
    <m/>
    <s v="N"/>
    <s v="N"/>
    <m/>
    <s v="SJ24m-PRS458"/>
    <m/>
    <s v="SJ24m-PRS458"/>
    <x v="1"/>
  </r>
  <r>
    <x v="1"/>
    <x v="4"/>
    <s v="03Sep24-PRS-**confirm w GPS**-1"/>
    <d v="2024-09-03T00:00:00"/>
    <n v="247"/>
    <s v="chinook"/>
    <s v="smolt"/>
    <n v="129"/>
    <n v="27"/>
    <m/>
    <s v="N"/>
    <s v="N"/>
    <m/>
    <s v="SJ24m-PRS461"/>
    <m/>
    <s v="SJ24m-PRS461"/>
    <x v="1"/>
  </r>
  <r>
    <x v="1"/>
    <x v="4"/>
    <s v="03Sep24-PRS-PRCD-1"/>
    <d v="2024-09-03T00:00:00"/>
    <n v="247"/>
    <s v="chinook"/>
    <s v="smolt"/>
    <n v="128"/>
    <n v="24"/>
    <m/>
    <s v="N"/>
    <s v="N"/>
    <m/>
    <m/>
    <m/>
    <s v="SJ24m-PRS408"/>
    <x v="2"/>
  </r>
  <r>
    <x v="1"/>
    <x v="4"/>
    <s v="03Sep24-PRS-PRCD-1"/>
    <d v="2024-09-03T00:00:00"/>
    <n v="247"/>
    <s v="chinook"/>
    <s v="smolt"/>
    <n v="176"/>
    <n v="42"/>
    <m/>
    <s v="N"/>
    <s v="N"/>
    <m/>
    <m/>
    <m/>
    <s v="SJ24m-PRS409"/>
    <x v="2"/>
  </r>
  <r>
    <x v="1"/>
    <x v="4"/>
    <s v="03Sep24-PRS-PRCD-1"/>
    <d v="2024-09-03T00:00:00"/>
    <n v="247"/>
    <s v="chinook"/>
    <s v="smolt"/>
    <n v="192"/>
    <n v="42"/>
    <m/>
    <s v="N"/>
    <s v="N"/>
    <m/>
    <m/>
    <m/>
    <s v="SJ24m-PRS411"/>
    <x v="2"/>
  </r>
  <r>
    <x v="1"/>
    <x v="4"/>
    <s v="03Sep24-PRS-PRCD-1"/>
    <d v="2024-09-03T00:00:00"/>
    <n v="247"/>
    <s v="chinook"/>
    <s v="smolt"/>
    <n v="182"/>
    <n v="44"/>
    <m/>
    <s v="N"/>
    <s v="N"/>
    <m/>
    <m/>
    <m/>
    <s v="SJ24m-PRS412"/>
    <x v="2"/>
  </r>
  <r>
    <x v="1"/>
    <x v="4"/>
    <s v="03Sep24-PRS-PRCD-1"/>
    <d v="2024-09-03T00:00:00"/>
    <n v="247"/>
    <s v="chinook"/>
    <s v="smolt"/>
    <n v="127"/>
    <n v="24"/>
    <m/>
    <s v="N"/>
    <s v="N"/>
    <m/>
    <m/>
    <m/>
    <s v="SJ24m-PRS414"/>
    <x v="2"/>
  </r>
  <r>
    <x v="1"/>
    <x v="4"/>
    <s v="03Sep24-PRS-Mill Bay-1"/>
    <d v="2024-09-03T00:00:00"/>
    <n v="247"/>
    <s v="chum"/>
    <s v="smolt"/>
    <n v="115"/>
    <n v="28"/>
    <m/>
    <s v="N"/>
    <s v="N"/>
    <m/>
    <m/>
    <m/>
    <s v="SJ24m-PRS415"/>
    <x v="2"/>
  </r>
  <r>
    <x v="1"/>
    <x v="4"/>
    <s v="03Sep24-PRS-Mill Bay-1"/>
    <d v="2024-09-03T00:00:00"/>
    <n v="247"/>
    <s v="chum"/>
    <s v="smolt"/>
    <n v="140"/>
    <n v="26"/>
    <m/>
    <s v="N"/>
    <s v="N"/>
    <m/>
    <m/>
    <m/>
    <s v="SJ24m-PRS417"/>
    <x v="2"/>
  </r>
  <r>
    <x v="1"/>
    <x v="4"/>
    <s v="03Sep24-PRS-Mill Bay-1"/>
    <d v="2024-09-03T00:00:00"/>
    <n v="247"/>
    <s v="chum"/>
    <s v="smolt"/>
    <n v="212"/>
    <n v="40"/>
    <m/>
    <s v="N"/>
    <s v="N"/>
    <m/>
    <m/>
    <m/>
    <s v="SJ24m-PRS418"/>
    <x v="2"/>
  </r>
  <r>
    <x v="1"/>
    <x v="4"/>
    <s v="03Sep24-PRS-Mill Bay-1"/>
    <d v="2024-09-03T00:00:00"/>
    <n v="247"/>
    <s v="chinook"/>
    <s v="smolt"/>
    <n v="150"/>
    <n v="30"/>
    <m/>
    <s v="Y"/>
    <m/>
    <m/>
    <m/>
    <m/>
    <s v="SJ24m-PRS419"/>
    <x v="2"/>
  </r>
  <r>
    <x v="1"/>
    <x v="4"/>
    <s v="03Sep24-PRS-Mill Bay-1"/>
    <d v="2024-09-03T00:00:00"/>
    <n v="247"/>
    <s v="chinook"/>
    <s v="smolt"/>
    <n v="133"/>
    <n v="28"/>
    <m/>
    <s v="N"/>
    <s v="N"/>
    <m/>
    <m/>
    <m/>
    <s v="SJ24m-PRS420"/>
    <x v="2"/>
  </r>
  <r>
    <x v="1"/>
    <x v="4"/>
    <s v="03Sep24-PRS-Mill Bay-1"/>
    <d v="2024-09-03T00:00:00"/>
    <n v="247"/>
    <s v="chum"/>
    <s v="smolt"/>
    <n v="179"/>
    <n v="32"/>
    <m/>
    <s v="N"/>
    <s v="N"/>
    <m/>
    <m/>
    <m/>
    <s v="SJ24m-PRS422"/>
    <x v="2"/>
  </r>
  <r>
    <x v="1"/>
    <x v="4"/>
    <s v="03Sep24-PRS-Mill Bay-1"/>
    <d v="2024-09-03T00:00:00"/>
    <n v="247"/>
    <s v="chum"/>
    <s v="smolt"/>
    <n v="200"/>
    <n v="39"/>
    <m/>
    <s v="N"/>
    <s v="N"/>
    <m/>
    <m/>
    <m/>
    <s v="SJ24m-PRS423"/>
    <x v="2"/>
  </r>
  <r>
    <x v="1"/>
    <x v="4"/>
    <s v="03Sep24-PRS-Mill Bay-1"/>
    <d v="2024-09-03T00:00:00"/>
    <n v="247"/>
    <s v="chinook"/>
    <s v="smolt"/>
    <n v="134"/>
    <n v="28"/>
    <m/>
    <s v="N"/>
    <s v="N"/>
    <m/>
    <m/>
    <m/>
    <s v="SJ24m-PRS424"/>
    <x v="2"/>
  </r>
  <r>
    <x v="1"/>
    <x v="4"/>
    <s v="03Sep24-PRS-Mill Bay-1"/>
    <d v="2024-09-03T00:00:00"/>
    <n v="247"/>
    <s v="chinook"/>
    <s v="smolt"/>
    <n v="130"/>
    <n v="28"/>
    <m/>
    <s v="N"/>
    <s v="N"/>
    <m/>
    <m/>
    <m/>
    <s v="SJ24m-PRS425"/>
    <x v="2"/>
  </r>
  <r>
    <x v="1"/>
    <x v="4"/>
    <s v="03Sep24-PRS-Mill Bay-1"/>
    <d v="2024-09-03T00:00:00"/>
    <n v="247"/>
    <s v="chum"/>
    <s v="smolt"/>
    <n v="176"/>
    <n v="30"/>
    <m/>
    <s v="N"/>
    <s v="N"/>
    <m/>
    <m/>
    <m/>
    <s v="SJ24m-PRS426"/>
    <x v="2"/>
  </r>
  <r>
    <x v="1"/>
    <x v="4"/>
    <s v="03Sep24-PRS-Offshore B-1"/>
    <d v="2024-09-03T00:00:00"/>
    <n v="247"/>
    <s v="herring"/>
    <m/>
    <n v="151"/>
    <m/>
    <m/>
    <s v="N"/>
    <s v="N"/>
    <m/>
    <m/>
    <m/>
    <m/>
    <x v="2"/>
  </r>
  <r>
    <x v="1"/>
    <x v="4"/>
    <s v="03Sep24-PRS-Offshore B-1"/>
    <d v="2024-09-03T00:00:00"/>
    <n v="247"/>
    <s v="herring"/>
    <m/>
    <n v="146"/>
    <m/>
    <m/>
    <s v="N"/>
    <s v="N"/>
    <m/>
    <m/>
    <m/>
    <m/>
    <x v="2"/>
  </r>
  <r>
    <x v="1"/>
    <x v="4"/>
    <s v="03Sep24-PRS-Offshore B-1"/>
    <d v="2024-09-03T00:00:00"/>
    <n v="247"/>
    <s v="herring"/>
    <m/>
    <n v="127"/>
    <m/>
    <m/>
    <s v="N"/>
    <s v="N"/>
    <m/>
    <m/>
    <m/>
    <m/>
    <x v="2"/>
  </r>
  <r>
    <x v="1"/>
    <x v="4"/>
    <s v="03Sep24-PRS-Offshore B-1"/>
    <d v="2024-09-03T00:00:00"/>
    <n v="247"/>
    <s v="surf smelt"/>
    <m/>
    <n v="173"/>
    <n v="29"/>
    <m/>
    <s v="N"/>
    <s v="N"/>
    <m/>
    <m/>
    <m/>
    <m/>
    <x v="2"/>
  </r>
  <r>
    <x v="1"/>
    <x v="4"/>
    <s v="03Sep24-PRS-Offshore B-1"/>
    <d v="2024-09-03T00:00:00"/>
    <n v="247"/>
    <s v="herring"/>
    <m/>
    <n v="138"/>
    <m/>
    <m/>
    <s v="N"/>
    <s v="N"/>
    <m/>
    <m/>
    <m/>
    <m/>
    <x v="2"/>
  </r>
  <r>
    <x v="1"/>
    <x v="4"/>
    <s v="03Sep24-PRS-Offshore B-1"/>
    <d v="2024-09-03T00:00:00"/>
    <n v="247"/>
    <s v="surf smelt"/>
    <m/>
    <n v="161"/>
    <n v="27"/>
    <m/>
    <s v="N"/>
    <s v="N"/>
    <m/>
    <m/>
    <m/>
    <m/>
    <x v="2"/>
  </r>
  <r>
    <x v="1"/>
    <x v="4"/>
    <s v="03Sep24-PRS-Offshore B-1"/>
    <d v="2024-09-03T00:00:00"/>
    <n v="247"/>
    <s v="surf smelt"/>
    <m/>
    <n v="157"/>
    <n v="27"/>
    <m/>
    <s v="N"/>
    <s v="N"/>
    <m/>
    <m/>
    <m/>
    <m/>
    <x v="2"/>
  </r>
  <r>
    <x v="1"/>
    <x v="4"/>
    <s v="03Sep24-PRS-Offshore B-1"/>
    <d v="2024-09-03T00:00:00"/>
    <n v="247"/>
    <s v="surf smelt"/>
    <m/>
    <n v="166"/>
    <n v="28"/>
    <m/>
    <s v="N"/>
    <s v="N"/>
    <m/>
    <m/>
    <m/>
    <m/>
    <x v="2"/>
  </r>
  <r>
    <x v="1"/>
    <x v="4"/>
    <s v="03Sep24-PRS-Offshore B-1"/>
    <d v="2024-09-03T00:00:00"/>
    <n v="247"/>
    <s v="chum"/>
    <s v="smolt"/>
    <n v="162"/>
    <n v="28"/>
    <m/>
    <s v="N"/>
    <s v="N"/>
    <m/>
    <m/>
    <m/>
    <m/>
    <x v="2"/>
  </r>
  <r>
    <x v="1"/>
    <x v="4"/>
    <s v="03Sep24-PRS-Offshore B-1"/>
    <d v="2024-09-03T00:00:00"/>
    <n v="247"/>
    <s v="chinook"/>
    <s v="smolt"/>
    <n v="132"/>
    <n v="28"/>
    <m/>
    <s v="N"/>
    <s v="N"/>
    <m/>
    <m/>
    <m/>
    <s v="SJ24m-PRS428"/>
    <x v="2"/>
  </r>
  <r>
    <x v="1"/>
    <x v="4"/>
    <s v="03Sep24-PRS-Offshore B-1"/>
    <d v="2024-09-03T00:00:00"/>
    <n v="247"/>
    <s v="chum"/>
    <s v="smolt"/>
    <n v="176"/>
    <n v="32"/>
    <m/>
    <s v="N"/>
    <s v="N"/>
    <m/>
    <m/>
    <m/>
    <s v="SJ24m-PRS429"/>
    <x v="2"/>
  </r>
  <r>
    <x v="1"/>
    <x v="4"/>
    <s v="03Sep24-PRS-Offshore B-1"/>
    <d v="2024-09-03T00:00:00"/>
    <n v="247"/>
    <s v="chinook"/>
    <s v="smolt"/>
    <n v="158"/>
    <n v="34"/>
    <m/>
    <s v="N"/>
    <s v="N"/>
    <m/>
    <m/>
    <m/>
    <s v="SJ24m-PRS430"/>
    <x v="2"/>
  </r>
  <r>
    <x v="1"/>
    <x v="4"/>
    <s v="03Sep24-PRS-Offshore B-1"/>
    <d v="2024-09-03T00:00:00"/>
    <n v="247"/>
    <s v="chum"/>
    <s v="smolt"/>
    <n v="160"/>
    <n v="28"/>
    <m/>
    <s v="N"/>
    <s v="N"/>
    <m/>
    <m/>
    <m/>
    <s v="SJ24m-PRS432"/>
    <x v="2"/>
  </r>
  <r>
    <x v="1"/>
    <x v="4"/>
    <s v="03Sep24-PRS-Offshore B-1"/>
    <d v="2024-09-03T00:00:00"/>
    <n v="247"/>
    <s v="chum"/>
    <s v="smolt"/>
    <n v="160"/>
    <n v="28"/>
    <m/>
    <s v="N"/>
    <s v="N"/>
    <m/>
    <m/>
    <m/>
    <s v="SJ24m-PRS433"/>
    <x v="2"/>
  </r>
  <r>
    <x v="1"/>
    <x v="4"/>
    <s v="03Sep24-PRS-Offshore B-1"/>
    <d v="2024-09-03T00:00:00"/>
    <n v="247"/>
    <s v="chinook"/>
    <s v="smolt"/>
    <n v="137"/>
    <n v="28"/>
    <m/>
    <s v="N"/>
    <s v="N"/>
    <m/>
    <m/>
    <m/>
    <s v="SJ24m-PRS434"/>
    <x v="2"/>
  </r>
  <r>
    <x v="1"/>
    <x v="4"/>
    <s v="03Sep24-PRS-Offshore B-1"/>
    <d v="2024-09-03T00:00:00"/>
    <n v="247"/>
    <s v="chinook"/>
    <s v="smolt"/>
    <n v="138"/>
    <n v="30"/>
    <m/>
    <s v="N"/>
    <s v="N"/>
    <m/>
    <m/>
    <m/>
    <s v="SJ24m-PRS435"/>
    <x v="2"/>
  </r>
  <r>
    <x v="1"/>
    <x v="4"/>
    <s v="03Sep24-PRS-Offshore B-1"/>
    <d v="2024-09-03T00:00:00"/>
    <n v="247"/>
    <s v="chinook"/>
    <s v="smolt"/>
    <n v="131"/>
    <n v="28"/>
    <m/>
    <s v="N"/>
    <s v="N"/>
    <m/>
    <m/>
    <m/>
    <s v="SJ24m-PRS437"/>
    <x v="2"/>
  </r>
  <r>
    <x v="1"/>
    <x v="4"/>
    <s v="03Sep24-PRS-Offshore B-1"/>
    <d v="2024-09-03T00:00:00"/>
    <n v="247"/>
    <s v="chinook"/>
    <s v="smolt"/>
    <n v="138"/>
    <n v="29"/>
    <m/>
    <s v="N"/>
    <s v="N"/>
    <m/>
    <m/>
    <m/>
    <s v="SJ24m-PRS438"/>
    <x v="2"/>
  </r>
  <r>
    <x v="1"/>
    <x v="4"/>
    <s v="03Sep24-PRS-Offshore B-1"/>
    <d v="2024-09-03T00:00:00"/>
    <n v="247"/>
    <s v="chum"/>
    <s v="smolt"/>
    <n v="156"/>
    <n v="24"/>
    <m/>
    <s v="N"/>
    <s v="N"/>
    <m/>
    <m/>
    <m/>
    <s v="SJ24m-PRS439"/>
    <x v="2"/>
  </r>
  <r>
    <x v="1"/>
    <x v="4"/>
    <s v="03Sep24-PRS-Offshore B-1"/>
    <d v="2024-09-03T00:00:00"/>
    <n v="247"/>
    <s v="chinook"/>
    <s v="smolt"/>
    <n v="134"/>
    <n v="26"/>
    <m/>
    <s v="N"/>
    <s v="N"/>
    <m/>
    <m/>
    <m/>
    <s v="SJ24m-PRS441"/>
    <x v="2"/>
  </r>
  <r>
    <x v="1"/>
    <x v="4"/>
    <s v="03Sep24-PRS-Offshore B-1"/>
    <d v="2024-09-03T00:00:00"/>
    <n v="247"/>
    <s v="chum"/>
    <s v="smolt"/>
    <n v="170"/>
    <n v="31"/>
    <m/>
    <s v="N"/>
    <s v="N"/>
    <m/>
    <m/>
    <m/>
    <s v="SJ24m-PRS442"/>
    <x v="2"/>
  </r>
  <r>
    <x v="1"/>
    <x v="4"/>
    <s v="03Sep24-PRS-Offshore B-1"/>
    <d v="2024-09-03T00:00:00"/>
    <n v="247"/>
    <s v="chinook"/>
    <s v="smolt"/>
    <n v="143"/>
    <n v="30"/>
    <m/>
    <s v="N"/>
    <s v="N"/>
    <m/>
    <m/>
    <m/>
    <s v="SJ24m-PRS443"/>
    <x v="2"/>
  </r>
  <r>
    <x v="1"/>
    <x v="4"/>
    <s v="03Sep24-PRS-Offshore B-1"/>
    <d v="2024-09-03T00:00:00"/>
    <n v="247"/>
    <s v="chum"/>
    <s v="smolt"/>
    <n v="158"/>
    <n v="26"/>
    <m/>
    <s v="N"/>
    <s v="N"/>
    <m/>
    <m/>
    <m/>
    <s v="SJ24m-PRS444"/>
    <x v="2"/>
  </r>
  <r>
    <x v="1"/>
    <x v="4"/>
    <s v="03Sep24-PRS-Offshore B-1"/>
    <d v="2024-09-03T00:00:00"/>
    <n v="247"/>
    <s v="chinook"/>
    <s v="smolt"/>
    <n v="138"/>
    <n v="29"/>
    <m/>
    <s v="N"/>
    <s v="N"/>
    <m/>
    <m/>
    <m/>
    <s v="SJ24m-PRS446"/>
    <x v="2"/>
  </r>
  <r>
    <x v="1"/>
    <x v="4"/>
    <s v="03Sep24-PRS-Offshore B-1"/>
    <d v="2024-09-03T00:00:00"/>
    <n v="247"/>
    <s v="chum"/>
    <s v="smolt"/>
    <n v="158"/>
    <n v="27"/>
    <m/>
    <s v="N"/>
    <s v="N"/>
    <m/>
    <m/>
    <m/>
    <s v="SJ24m-PRS447"/>
    <x v="2"/>
  </r>
  <r>
    <x v="1"/>
    <x v="4"/>
    <s v="03Sep24-PRS-Offshore B-1"/>
    <d v="2024-09-03T00:00:00"/>
    <n v="247"/>
    <s v="chum"/>
    <s v="smolt"/>
    <n v="144"/>
    <n v="25"/>
    <m/>
    <s v="N"/>
    <s v="N"/>
    <m/>
    <m/>
    <m/>
    <s v="SJ24m-PRS448"/>
    <x v="2"/>
  </r>
  <r>
    <x v="1"/>
    <x v="4"/>
    <s v="03Sep24-PRS-Offshore B-1"/>
    <d v="2024-09-03T00:00:00"/>
    <n v="247"/>
    <s v="chinook"/>
    <s v="smolt"/>
    <n v="143"/>
    <n v="30"/>
    <m/>
    <s v="N"/>
    <s v="N"/>
    <m/>
    <m/>
    <m/>
    <s v="SJ24m-PRS449"/>
    <x v="2"/>
  </r>
  <r>
    <x v="1"/>
    <x v="4"/>
    <s v="03Sep24-PRS-Thrasher-1"/>
    <d v="2024-09-03T00:00:00"/>
    <n v="247"/>
    <s v="surf smelt"/>
    <m/>
    <n v="175"/>
    <n v="32"/>
    <m/>
    <m/>
    <m/>
    <m/>
    <m/>
    <m/>
    <m/>
    <x v="2"/>
  </r>
  <r>
    <x v="1"/>
    <x v="4"/>
    <s v="03Sep24-PRS-Thrasher-1"/>
    <d v="2024-09-03T00:00:00"/>
    <n v="247"/>
    <s v="herring"/>
    <m/>
    <n v="96"/>
    <n v="16"/>
    <m/>
    <m/>
    <m/>
    <m/>
    <m/>
    <m/>
    <m/>
    <x v="2"/>
  </r>
  <r>
    <x v="1"/>
    <x v="4"/>
    <s v="03Sep24-PRS-Thrasher-1"/>
    <d v="2024-09-03T00:00:00"/>
    <n v="247"/>
    <s v="herring"/>
    <m/>
    <n v="99"/>
    <n v="18"/>
    <m/>
    <m/>
    <m/>
    <m/>
    <m/>
    <m/>
    <m/>
    <x v="2"/>
  </r>
  <r>
    <x v="1"/>
    <x v="4"/>
    <s v="03Sep24-PRS-Thrasher-1"/>
    <d v="2024-09-03T00:00:00"/>
    <n v="247"/>
    <s v="herring"/>
    <m/>
    <n v="96"/>
    <n v="19"/>
    <m/>
    <m/>
    <m/>
    <m/>
    <m/>
    <m/>
    <m/>
    <x v="2"/>
  </r>
  <r>
    <x v="1"/>
    <x v="4"/>
    <s v="03Sep24-PRS-Thrasher-1"/>
    <d v="2024-09-03T00:00:00"/>
    <n v="247"/>
    <s v="herring"/>
    <m/>
    <n v="98"/>
    <n v="20"/>
    <m/>
    <m/>
    <m/>
    <m/>
    <m/>
    <m/>
    <m/>
    <x v="2"/>
  </r>
  <r>
    <x v="1"/>
    <x v="4"/>
    <s v="03Sep24-PRS-Thrasher-1"/>
    <d v="2024-09-03T00:00:00"/>
    <n v="247"/>
    <s v="herring"/>
    <m/>
    <n v="86"/>
    <n v="16"/>
    <m/>
    <m/>
    <m/>
    <m/>
    <m/>
    <m/>
    <m/>
    <x v="2"/>
  </r>
  <r>
    <x v="1"/>
    <x v="4"/>
    <s v="03Sep24-PRS-Thrasher-1"/>
    <d v="2024-09-03T00:00:00"/>
    <n v="247"/>
    <s v="herring"/>
    <m/>
    <n v="96"/>
    <n v="18"/>
    <m/>
    <m/>
    <m/>
    <m/>
    <m/>
    <m/>
    <m/>
    <x v="2"/>
  </r>
  <r>
    <x v="1"/>
    <x v="4"/>
    <s v="03Sep24-PRS-Thrasher-1"/>
    <d v="2024-09-03T00:00:00"/>
    <n v="247"/>
    <s v="herring"/>
    <m/>
    <n v="95"/>
    <n v="16"/>
    <m/>
    <m/>
    <m/>
    <m/>
    <m/>
    <m/>
    <m/>
    <x v="2"/>
  </r>
  <r>
    <x v="1"/>
    <x v="4"/>
    <s v="03Sep24-PRS-Thrasher-1"/>
    <d v="2024-09-03T00:00:00"/>
    <n v="247"/>
    <s v="herring"/>
    <m/>
    <n v="82"/>
    <n v="14"/>
    <m/>
    <m/>
    <m/>
    <m/>
    <m/>
    <m/>
    <m/>
    <x v="2"/>
  </r>
  <r>
    <x v="1"/>
    <x v="4"/>
    <s v="03Sep24-PRS-Thrasher-1"/>
    <d v="2024-09-03T00:00:00"/>
    <n v="247"/>
    <s v="herring"/>
    <m/>
    <n v="81"/>
    <n v="15"/>
    <m/>
    <m/>
    <m/>
    <m/>
    <m/>
    <m/>
    <m/>
    <x v="2"/>
  </r>
  <r>
    <x v="1"/>
    <x v="4"/>
    <s v="03Sep24-PRS-Thrasher-1"/>
    <d v="2024-09-03T00:00:00"/>
    <n v="247"/>
    <s v="herring"/>
    <m/>
    <n v="89"/>
    <n v="17"/>
    <m/>
    <m/>
    <m/>
    <m/>
    <m/>
    <m/>
    <m/>
    <x v="2"/>
  </r>
  <r>
    <x v="1"/>
    <x v="4"/>
    <s v="03Sep24-PRS-Thrasher-1"/>
    <d v="2024-09-03T00:00:00"/>
    <n v="247"/>
    <s v="herring"/>
    <m/>
    <n v="93"/>
    <n v="19"/>
    <m/>
    <m/>
    <m/>
    <m/>
    <m/>
    <m/>
    <m/>
    <x v="2"/>
  </r>
  <r>
    <x v="1"/>
    <x v="4"/>
    <s v="03Sep24-PRS-Thrasher-1"/>
    <d v="2024-09-03T00:00:00"/>
    <n v="247"/>
    <s v="herring"/>
    <m/>
    <n v="84"/>
    <n v="18"/>
    <m/>
    <m/>
    <m/>
    <m/>
    <m/>
    <m/>
    <m/>
    <x v="2"/>
  </r>
  <r>
    <x v="1"/>
    <x v="4"/>
    <s v="03Sep24-PRS-Thrasher-1"/>
    <d v="2024-09-03T00:00:00"/>
    <n v="247"/>
    <s v="herring"/>
    <m/>
    <n v="95"/>
    <n v="17"/>
    <m/>
    <m/>
    <m/>
    <m/>
    <m/>
    <m/>
    <m/>
    <x v="2"/>
  </r>
  <r>
    <x v="1"/>
    <x v="4"/>
    <s v="03Sep24-PRS-Thrasher-1"/>
    <d v="2024-09-03T00:00:00"/>
    <n v="247"/>
    <s v="herring"/>
    <m/>
    <n v="99"/>
    <n v="18"/>
    <m/>
    <m/>
    <m/>
    <m/>
    <m/>
    <m/>
    <m/>
    <x v="2"/>
  </r>
  <r>
    <x v="1"/>
    <x v="4"/>
    <s v="03Sep24-PRS-Thrasher-1"/>
    <d v="2024-09-03T00:00:00"/>
    <n v="247"/>
    <s v="herring"/>
    <m/>
    <n v="93"/>
    <n v="17"/>
    <m/>
    <m/>
    <m/>
    <m/>
    <m/>
    <m/>
    <m/>
    <x v="2"/>
  </r>
  <r>
    <x v="1"/>
    <x v="4"/>
    <s v="03Sep24-PRS-Thrasher-1"/>
    <d v="2024-09-03T00:00:00"/>
    <n v="247"/>
    <s v="herring"/>
    <m/>
    <n v="91"/>
    <n v="16"/>
    <m/>
    <m/>
    <m/>
    <m/>
    <m/>
    <m/>
    <m/>
    <x v="2"/>
  </r>
  <r>
    <x v="1"/>
    <x v="4"/>
    <s v="03Sep24-PRS-Thrasher-1"/>
    <d v="2024-09-03T00:00:00"/>
    <n v="247"/>
    <s v="herring"/>
    <m/>
    <n v="99"/>
    <n v="17"/>
    <m/>
    <m/>
    <m/>
    <m/>
    <m/>
    <m/>
    <m/>
    <x v="2"/>
  </r>
  <r>
    <x v="1"/>
    <x v="4"/>
    <s v="03Sep24-PRS-Thrasher-1"/>
    <d v="2024-09-03T00:00:00"/>
    <n v="247"/>
    <s v="herring"/>
    <m/>
    <n v="95"/>
    <n v="18"/>
    <m/>
    <m/>
    <m/>
    <m/>
    <m/>
    <m/>
    <m/>
    <x v="2"/>
  </r>
  <r>
    <x v="1"/>
    <x v="4"/>
    <s v="03Sep24-PRS-Thrasher-1"/>
    <d v="2024-09-03T00:00:00"/>
    <n v="247"/>
    <s v="chinook"/>
    <s v="smolt"/>
    <n v="186"/>
    <n v="44"/>
    <m/>
    <s v="N"/>
    <s v="N"/>
    <m/>
    <m/>
    <m/>
    <s v="SJ24m-PRS452"/>
    <x v="2"/>
  </r>
  <r>
    <x v="1"/>
    <x v="4"/>
    <s v="03Sep24-PRS-Thrasher-1"/>
    <d v="2024-09-03T00:00:00"/>
    <n v="247"/>
    <s v="chinook"/>
    <s v="smolt"/>
    <n v="194"/>
    <n v="44"/>
    <m/>
    <s v="N"/>
    <s v="N"/>
    <m/>
    <m/>
    <m/>
    <s v="SJ24m-PRS453"/>
    <x v="2"/>
  </r>
  <r>
    <x v="1"/>
    <x v="4"/>
    <s v="03Sep24-PRS-Thrasher-1"/>
    <d v="2024-09-03T00:00:00"/>
    <n v="247"/>
    <s v="chum"/>
    <s v="smolt"/>
    <n v="197"/>
    <n v="40"/>
    <m/>
    <s v="N"/>
    <s v="N"/>
    <m/>
    <m/>
    <m/>
    <s v="SJ24m-PRS454"/>
    <x v="2"/>
  </r>
  <r>
    <x v="1"/>
    <x v="4"/>
    <s v="03Sep24-PRS-Thrasher-1"/>
    <d v="2024-09-03T00:00:00"/>
    <n v="247"/>
    <s v="chinook"/>
    <s v="smolt"/>
    <n v="145"/>
    <n v="30"/>
    <m/>
    <s v="N"/>
    <s v="N"/>
    <m/>
    <m/>
    <m/>
    <s v="SJ24m-PRS456"/>
    <x v="2"/>
  </r>
  <r>
    <x v="1"/>
    <x v="4"/>
    <s v="03Sep24-PRS-Thrasher-1"/>
    <d v="2024-09-03T00:00:00"/>
    <n v="247"/>
    <s v="chinook"/>
    <s v="smolt"/>
    <n v="193"/>
    <n v="43"/>
    <m/>
    <s v="N"/>
    <s v="N"/>
    <m/>
    <m/>
    <m/>
    <s v="SJ24m-PRS457"/>
    <x v="2"/>
  </r>
  <r>
    <x v="1"/>
    <x v="4"/>
    <s v="03Sep24-PRS-Jap Rock-1"/>
    <d v="2024-09-03T00:00:00"/>
    <n v="247"/>
    <s v="chinook"/>
    <s v="smolt"/>
    <n v="207"/>
    <n v="50"/>
    <m/>
    <s v="Y"/>
    <s v="U"/>
    <m/>
    <m/>
    <m/>
    <s v="SJ24m-PRS459"/>
    <x v="2"/>
  </r>
  <r>
    <x v="1"/>
    <x v="4"/>
    <s v="03Sep24-PRS-Nearshore **confirm w GPS**-1"/>
    <d v="2024-09-03T00:00:00"/>
    <n v="247"/>
    <s v="surf smelt"/>
    <m/>
    <n v="166"/>
    <m/>
    <m/>
    <s v="N"/>
    <s v="N"/>
    <m/>
    <m/>
    <m/>
    <m/>
    <x v="2"/>
  </r>
  <r>
    <x v="1"/>
    <x v="4"/>
    <s v="03Sep24-PRS-Nearshore **confirm w GPS**-1"/>
    <d v="2024-09-03T00:00:00"/>
    <n v="247"/>
    <s v="surf smelt"/>
    <m/>
    <n v="123"/>
    <n v="20"/>
    <m/>
    <s v="N"/>
    <s v="N"/>
    <m/>
    <m/>
    <m/>
    <m/>
    <x v="2"/>
  </r>
  <r>
    <x v="1"/>
    <x v="4"/>
    <s v="03Sep24-PRS-Nearshore **confirm w GPS**-1"/>
    <d v="2024-09-03T00:00:00"/>
    <n v="247"/>
    <s v="surf smelt"/>
    <m/>
    <n v="121"/>
    <n v="18"/>
    <m/>
    <s v="N"/>
    <s v="N"/>
    <m/>
    <m/>
    <m/>
    <m/>
    <x v="2"/>
  </r>
  <r>
    <x v="1"/>
    <x v="4"/>
    <s v="03Sep24-PRS-Nearshore **confirm w GPS**-1"/>
    <d v="2024-09-03T00:00:00"/>
    <n v="247"/>
    <s v="surf smelt"/>
    <m/>
    <n v="120"/>
    <n v="19"/>
    <m/>
    <s v="N"/>
    <s v="N"/>
    <m/>
    <m/>
    <m/>
    <m/>
    <x v="2"/>
  </r>
  <r>
    <x v="1"/>
    <x v="4"/>
    <s v="03Sep24-PRS-Nearshore **confirm w GPS**-1"/>
    <d v="2024-09-03T00:00:00"/>
    <n v="247"/>
    <s v="surf smelt"/>
    <m/>
    <n v="122"/>
    <n v="19"/>
    <m/>
    <s v="N"/>
    <s v="N"/>
    <m/>
    <m/>
    <m/>
    <m/>
    <x v="2"/>
  </r>
  <r>
    <x v="1"/>
    <x v="4"/>
    <s v="03Sep24-PRS-Nearshore **confirm w GPS**-1"/>
    <d v="2024-09-03T00:00:00"/>
    <n v="247"/>
    <s v="surf smelt"/>
    <m/>
    <n v="112"/>
    <n v="17"/>
    <m/>
    <s v="N"/>
    <s v="N"/>
    <m/>
    <m/>
    <m/>
    <m/>
    <x v="2"/>
  </r>
  <r>
    <x v="1"/>
    <x v="4"/>
    <s v="03Sep24-PRS-Nearshore **confirm w GPS**-1"/>
    <d v="2024-09-03T00:00:00"/>
    <n v="247"/>
    <s v="surf smelt"/>
    <m/>
    <n v="99"/>
    <n v="15"/>
    <m/>
    <s v="N"/>
    <s v="N"/>
    <m/>
    <m/>
    <m/>
    <m/>
    <x v="2"/>
  </r>
  <r>
    <x v="1"/>
    <x v="4"/>
    <s v="03Sep24-PRS-Nearshore **confirm w GPS**-1"/>
    <d v="2024-09-03T00:00:00"/>
    <n v="247"/>
    <s v="surf smelt"/>
    <m/>
    <n v="111"/>
    <n v="18"/>
    <m/>
    <s v="N"/>
    <s v="N"/>
    <m/>
    <m/>
    <m/>
    <m/>
    <x v="2"/>
  </r>
  <r>
    <x v="1"/>
    <x v="4"/>
    <s v="03Sep24-PRS-Nearshore **confirm w GPS**-1"/>
    <d v="2024-09-03T00:00:00"/>
    <n v="247"/>
    <s v="surf smelt"/>
    <m/>
    <n v="119"/>
    <n v="19"/>
    <m/>
    <s v="N"/>
    <s v="N"/>
    <m/>
    <m/>
    <m/>
    <m/>
    <x v="2"/>
  </r>
  <r>
    <x v="1"/>
    <x v="4"/>
    <s v="03Sep24-PRS-Nearshore **confirm w GPS**-1"/>
    <d v="2024-09-03T00:00:00"/>
    <n v="247"/>
    <s v="surf smelt"/>
    <m/>
    <n v="104"/>
    <n v="14"/>
    <m/>
    <s v="N"/>
    <s v="N"/>
    <m/>
    <m/>
    <m/>
    <m/>
    <x v="2"/>
  </r>
  <r>
    <x v="1"/>
    <x v="4"/>
    <s v="03Sep24-PRS-Nearshore **confirm w GPS**-1"/>
    <d v="2024-09-03T00:00:00"/>
    <n v="247"/>
    <s v="surf smelt"/>
    <m/>
    <n v="123"/>
    <n v="20"/>
    <m/>
    <s v="N"/>
    <s v="N"/>
    <m/>
    <m/>
    <m/>
    <m/>
    <x v="2"/>
  </r>
  <r>
    <x v="1"/>
    <x v="4"/>
    <s v="03Sep24-PRS-Nearshore **confirm w GPS**-1"/>
    <d v="2024-09-03T00:00:00"/>
    <n v="247"/>
    <s v="surf smelt"/>
    <m/>
    <n v="114"/>
    <n v="17"/>
    <m/>
    <s v="N"/>
    <s v="N"/>
    <m/>
    <m/>
    <m/>
    <m/>
    <x v="2"/>
  </r>
  <r>
    <x v="1"/>
    <x v="4"/>
    <s v="03Sep24-PRS-Nearshore **confirm w GPS**-1"/>
    <d v="2024-09-03T00:00:00"/>
    <n v="247"/>
    <s v="surf smelt"/>
    <m/>
    <n v="124"/>
    <n v="21"/>
    <m/>
    <s v="N"/>
    <s v="N"/>
    <m/>
    <m/>
    <m/>
    <m/>
    <x v="2"/>
  </r>
  <r>
    <x v="1"/>
    <x v="4"/>
    <s v="03Sep24-PRS-Nearshore **confirm w GPS**-1"/>
    <d v="2024-09-03T00:00:00"/>
    <n v="247"/>
    <s v="chinook"/>
    <s v="smolt"/>
    <n v="127"/>
    <n v="37"/>
    <m/>
    <s v="N"/>
    <s v="N"/>
    <m/>
    <m/>
    <m/>
    <s v="SJ24m-PRS460"/>
    <x v="2"/>
  </r>
  <r>
    <x v="1"/>
    <x v="4"/>
    <s v="03Sep24-PRS-**confirm w GPS**-1"/>
    <d v="2024-09-03T00:00:00"/>
    <n v="247"/>
    <s v="chinook"/>
    <s v="smolt"/>
    <n v="211"/>
    <n v="49"/>
    <m/>
    <s v="Y"/>
    <s v="U"/>
    <m/>
    <m/>
    <m/>
    <s v="SJ24m-PRS462"/>
    <x v="2"/>
  </r>
  <r>
    <x v="1"/>
    <x v="4"/>
    <s v="23Sep24-PRS-Mill Bay-1"/>
    <d v="2024-09-23T00:00:00"/>
    <n v="267"/>
    <s v="chinook"/>
    <s v="smolt"/>
    <n v="130"/>
    <n v="25"/>
    <m/>
    <s v="N"/>
    <s v="N"/>
    <m/>
    <s v="SJ24m-PRS466"/>
    <m/>
    <s v="SJ24m-PRS466"/>
    <x v="1"/>
  </r>
  <r>
    <x v="1"/>
    <x v="4"/>
    <s v="23Sep24-PRS-Mill Bay-1"/>
    <d v="2024-09-23T00:00:00"/>
    <n v="267"/>
    <s v="chinook"/>
    <s v="smolt"/>
    <n v="131"/>
    <n v="28"/>
    <m/>
    <s v="N"/>
    <s v="N"/>
    <m/>
    <s v="SJ24m-PRS470"/>
    <m/>
    <s v="SJ24m-PRS470"/>
    <x v="1"/>
  </r>
  <r>
    <x v="1"/>
    <x v="4"/>
    <s v="23Sep24-PRS-Mill Bay-1"/>
    <d v="2024-09-23T00:00:00"/>
    <n v="267"/>
    <s v="chinook"/>
    <s v="smolt"/>
    <n v="149"/>
    <n v="30"/>
    <m/>
    <s v="N"/>
    <s v="N"/>
    <m/>
    <s v="SJ24m-PRS471"/>
    <m/>
    <s v="SJ24m-PRS471"/>
    <x v="1"/>
  </r>
  <r>
    <x v="1"/>
    <x v="4"/>
    <s v="23Sep24-PRS-Mill Bay-1"/>
    <d v="2024-09-23T00:00:00"/>
    <n v="267"/>
    <s v="chinook"/>
    <s v="smolt"/>
    <n v="122"/>
    <n v="22"/>
    <m/>
    <s v="N"/>
    <s v="N"/>
    <m/>
    <s v="SJ24m-PRS474"/>
    <m/>
    <s v="SJ24m-PRS474"/>
    <x v="1"/>
  </r>
  <r>
    <x v="1"/>
    <x v="4"/>
    <s v="23Sep24-PRS-Mill Bay-1"/>
    <d v="2024-09-23T00:00:00"/>
    <n v="267"/>
    <s v="chinook"/>
    <s v="smolt"/>
    <n v="131"/>
    <n v="27"/>
    <m/>
    <s v="N"/>
    <s v="N"/>
    <m/>
    <s v="SJ24m-PRS477"/>
    <m/>
    <s v="SJ24m-PRS477"/>
    <x v="1"/>
  </r>
  <r>
    <x v="1"/>
    <x v="4"/>
    <s v="23Sep24-PRS-Mill Bay-1"/>
    <d v="2024-09-23T00:00:00"/>
    <n v="267"/>
    <s v="chinook"/>
    <s v="smolt"/>
    <n v="156"/>
    <n v="32"/>
    <m/>
    <s v="N"/>
    <s v="N"/>
    <m/>
    <s v="SJ24m-PRS480"/>
    <m/>
    <s v="SJ24m-PRS480"/>
    <x v="1"/>
  </r>
  <r>
    <x v="1"/>
    <x v="4"/>
    <s v="23Sep24-PRS-Mill Bay-1"/>
    <d v="2024-09-23T00:00:00"/>
    <n v="267"/>
    <s v="chinook"/>
    <s v="smolt"/>
    <n v="169"/>
    <n v="38"/>
    <m/>
    <s v="N"/>
    <s v="N"/>
    <m/>
    <s v="SJ24m-PRS483"/>
    <m/>
    <s v="SJ24m-PRS483"/>
    <x v="1"/>
  </r>
  <r>
    <x v="1"/>
    <x v="4"/>
    <s v="23Sep24-PRS-Mill Bay-1"/>
    <d v="2024-09-23T00:00:00"/>
    <n v="267"/>
    <s v="chinook"/>
    <s v="smolt"/>
    <n v="145"/>
    <n v="29"/>
    <m/>
    <s v="N"/>
    <s v="N"/>
    <m/>
    <s v="SJ24m-PRS486"/>
    <m/>
    <s v="SJ24m-PRS486"/>
    <x v="1"/>
  </r>
  <r>
    <x v="1"/>
    <x v="4"/>
    <s v="23Sep24-PRS-Mill Bay-1"/>
    <d v="2024-09-23T00:00:00"/>
    <n v="267"/>
    <s v="chinook"/>
    <s v="smolt"/>
    <n v="143"/>
    <n v="29"/>
    <m/>
    <s v="N"/>
    <s v="N"/>
    <m/>
    <s v="SJ24m-PRS489"/>
    <m/>
    <s v="SJ24m-PRS489"/>
    <x v="1"/>
  </r>
  <r>
    <x v="1"/>
    <x v="4"/>
    <s v="23Sep24-PRS-Mill Bay-1"/>
    <d v="2024-09-23T00:00:00"/>
    <n v="267"/>
    <s v="chinook"/>
    <s v="smolt"/>
    <n v="136"/>
    <n v="27"/>
    <m/>
    <s v="N"/>
    <s v="N"/>
    <m/>
    <s v="SJ24m-PRS492"/>
    <m/>
    <s v="SJ24m-PRS492"/>
    <x v="1"/>
  </r>
  <r>
    <x v="1"/>
    <x v="4"/>
    <s v="23Sep24-PRS-Thrasher-1"/>
    <d v="2024-09-23T00:00:00"/>
    <n v="267"/>
    <s v="chinook"/>
    <s v="smolt"/>
    <n v="134"/>
    <n v="29"/>
    <m/>
    <s v="N"/>
    <s v="N"/>
    <m/>
    <s v="SJ24m-PRS495"/>
    <m/>
    <s v="SJ24m-PRS495"/>
    <x v="1"/>
  </r>
  <r>
    <x v="1"/>
    <x v="4"/>
    <s v="23Sep24-PRS-Jap Rock-1"/>
    <d v="2024-09-23T00:00:00"/>
    <n v="267"/>
    <s v="chinook"/>
    <s v="smolt"/>
    <n v="144"/>
    <n v="30"/>
    <m/>
    <s v="N"/>
    <s v="N"/>
    <m/>
    <s v="SJ24m-PRS497"/>
    <m/>
    <s v="SJ24m-PRS497"/>
    <x v="1"/>
  </r>
  <r>
    <x v="1"/>
    <x v="4"/>
    <s v="23Sep24-PRS-Jap Rock-1"/>
    <d v="2024-09-23T00:00:00"/>
    <n v="267"/>
    <s v="chinook"/>
    <s v="smolt"/>
    <n v="147"/>
    <n v="31"/>
    <m/>
    <s v="N"/>
    <s v="N"/>
    <m/>
    <s v="SJ24m-PRS499"/>
    <m/>
    <s v="SJ24m-PRS499"/>
    <x v="1"/>
  </r>
  <r>
    <x v="1"/>
    <x v="4"/>
    <s v="23Sep24-PRS-Jap Rock-1"/>
    <d v="2024-09-23T00:00:00"/>
    <n v="267"/>
    <s v="chinook"/>
    <s v="smolt"/>
    <n v="138"/>
    <n v="28"/>
    <m/>
    <s v="N"/>
    <s v="N"/>
    <m/>
    <s v="SJ24m-PRS500"/>
    <m/>
    <s v="SJ24m-PRS500"/>
    <x v="1"/>
  </r>
  <r>
    <x v="1"/>
    <x v="4"/>
    <s v="23Sep24-PRS-Nearshore **confirm w GPS**-1"/>
    <d v="2024-09-23T00:00:00"/>
    <n v="267"/>
    <s v="chinook"/>
    <s v="smolt"/>
    <n v="199"/>
    <n v="41"/>
    <m/>
    <s v="N"/>
    <s v="N"/>
    <m/>
    <s v="SJ24-PRS053"/>
    <m/>
    <s v="SJ24-PRS053"/>
    <x v="1"/>
  </r>
  <r>
    <x v="1"/>
    <x v="4"/>
    <s v="23Sep24-PRS-Offshore A-1"/>
    <d v="2024-09-23T00:00:00"/>
    <n v="267"/>
    <s v="chinook"/>
    <s v="smolt"/>
    <n v="224"/>
    <n v="55"/>
    <m/>
    <s v="N"/>
    <s v="N"/>
    <m/>
    <s v="SJ24-PRS057"/>
    <m/>
    <s v="SJ24-PRS057"/>
    <x v="1"/>
  </r>
  <r>
    <x v="1"/>
    <x v="4"/>
    <s v="23Sep24-PRS-Offshore A-1"/>
    <d v="2024-09-23T00:00:00"/>
    <n v="267"/>
    <s v="chinook"/>
    <s v="smolt"/>
    <n v="199"/>
    <n v="46"/>
    <m/>
    <s v="N"/>
    <s v="N"/>
    <m/>
    <s v="SJ24-PRS060"/>
    <m/>
    <s v="SJ24-PRS060"/>
    <x v="1"/>
  </r>
  <r>
    <x v="1"/>
    <x v="4"/>
    <s v="23Sep24-PRS-Offshore A-1"/>
    <d v="2024-09-23T00:00:00"/>
    <n v="267"/>
    <s v="chinook"/>
    <s v="smolt"/>
    <n v="212"/>
    <n v="52"/>
    <m/>
    <s v="Y"/>
    <m/>
    <m/>
    <s v="SJ24-PRS063"/>
    <m/>
    <s v="SJ24-PRS063"/>
    <x v="1"/>
  </r>
  <r>
    <x v="1"/>
    <x v="4"/>
    <s v="23Sep24-PRS-Offshore A-1"/>
    <d v="2024-09-23T00:00:00"/>
    <n v="267"/>
    <s v="chinook"/>
    <s v="smolt"/>
    <n v="200"/>
    <n v="46"/>
    <m/>
    <s v="N"/>
    <s v="N"/>
    <m/>
    <s v="SJ24-PRS066"/>
    <m/>
    <s v="SJ24-PRS066"/>
    <x v="1"/>
  </r>
  <r>
    <x v="1"/>
    <x v="4"/>
    <s v="23Sep24-PRS-PRCD-1"/>
    <d v="2024-09-23T00:00:00"/>
    <n v="267"/>
    <s v="Sandlance"/>
    <m/>
    <n v="92"/>
    <n v="7"/>
    <m/>
    <s v="N"/>
    <s v="N"/>
    <m/>
    <m/>
    <m/>
    <m/>
    <x v="2"/>
  </r>
  <r>
    <x v="1"/>
    <x v="4"/>
    <s v="23Sep24-PRS-PRCD-1"/>
    <d v="2024-09-23T00:00:00"/>
    <n v="267"/>
    <s v="Sandlance"/>
    <m/>
    <n v="92"/>
    <n v="7"/>
    <m/>
    <s v="N"/>
    <s v="N"/>
    <m/>
    <m/>
    <m/>
    <m/>
    <x v="2"/>
  </r>
  <r>
    <x v="1"/>
    <x v="4"/>
    <s v="23Sep24-PRS-PRCD-1"/>
    <d v="2024-09-23T00:00:00"/>
    <n v="267"/>
    <s v="Sandlance"/>
    <m/>
    <n v="94"/>
    <n v="6"/>
    <m/>
    <s v="N"/>
    <s v="N"/>
    <m/>
    <m/>
    <m/>
    <m/>
    <x v="2"/>
  </r>
  <r>
    <x v="1"/>
    <x v="4"/>
    <s v="23Sep24-PRS-PRCD-1"/>
    <d v="2024-09-23T00:00:00"/>
    <n v="267"/>
    <s v="Sandlance"/>
    <m/>
    <n v="92"/>
    <n v="7"/>
    <m/>
    <s v="N"/>
    <s v="N"/>
    <m/>
    <m/>
    <m/>
    <m/>
    <x v="2"/>
  </r>
  <r>
    <x v="1"/>
    <x v="4"/>
    <s v="23Sep24-PRS-PRCD-1"/>
    <d v="2024-09-23T00:00:00"/>
    <n v="267"/>
    <s v="Sandlance"/>
    <m/>
    <n v="96"/>
    <n v="7"/>
    <m/>
    <s v="N"/>
    <s v="N"/>
    <m/>
    <m/>
    <m/>
    <m/>
    <x v="2"/>
  </r>
  <r>
    <x v="1"/>
    <x v="4"/>
    <s v="23Sep24-PRS-PRCD-1"/>
    <d v="2024-09-23T00:00:00"/>
    <n v="267"/>
    <s v="Sandlance"/>
    <m/>
    <n v="101"/>
    <n v="8"/>
    <m/>
    <s v="N"/>
    <s v="N"/>
    <m/>
    <m/>
    <m/>
    <m/>
    <x v="2"/>
  </r>
  <r>
    <x v="1"/>
    <x v="4"/>
    <s v="23Sep24-PRS-PRCD-1"/>
    <d v="2024-09-23T00:00:00"/>
    <n v="267"/>
    <s v="Sandlance"/>
    <m/>
    <n v="100"/>
    <n v="7"/>
    <m/>
    <s v="N"/>
    <s v="N"/>
    <m/>
    <m/>
    <m/>
    <m/>
    <x v="2"/>
  </r>
  <r>
    <x v="1"/>
    <x v="4"/>
    <s v="23Sep24-PRS-PRCD-1"/>
    <d v="2024-09-23T00:00:00"/>
    <n v="267"/>
    <s v="Sandlance"/>
    <m/>
    <n v="100"/>
    <n v="8"/>
    <m/>
    <s v="N"/>
    <s v="N"/>
    <m/>
    <m/>
    <m/>
    <m/>
    <x v="2"/>
  </r>
  <r>
    <x v="1"/>
    <x v="4"/>
    <s v="23Sep24-PRS-PRCD-1"/>
    <d v="2024-09-23T00:00:00"/>
    <n v="267"/>
    <s v="Sandlance"/>
    <m/>
    <n v="98"/>
    <n v="7"/>
    <m/>
    <s v="N"/>
    <s v="N"/>
    <m/>
    <m/>
    <m/>
    <m/>
    <x v="2"/>
  </r>
  <r>
    <x v="1"/>
    <x v="4"/>
    <s v="23Sep24-PRS-PRCD-1"/>
    <d v="2024-09-23T00:00:00"/>
    <n v="267"/>
    <s v="Sandlance"/>
    <m/>
    <n v="94"/>
    <n v="7"/>
    <m/>
    <s v="N"/>
    <s v="N"/>
    <m/>
    <m/>
    <m/>
    <m/>
    <x v="2"/>
  </r>
  <r>
    <x v="1"/>
    <x v="4"/>
    <s v="23Sep24-PRS-PRCD-1"/>
    <d v="2024-09-23T00:00:00"/>
    <n v="267"/>
    <s v="Sandlance"/>
    <m/>
    <n v="95"/>
    <n v="8"/>
    <m/>
    <s v="N"/>
    <s v="N"/>
    <m/>
    <m/>
    <m/>
    <m/>
    <x v="2"/>
  </r>
  <r>
    <x v="1"/>
    <x v="4"/>
    <s v="23Sep24-PRS-PRCD-1"/>
    <d v="2024-09-23T00:00:00"/>
    <n v="267"/>
    <s v="Sandlance"/>
    <m/>
    <n v="96"/>
    <n v="8"/>
    <m/>
    <s v="N"/>
    <s v="N"/>
    <m/>
    <m/>
    <m/>
    <m/>
    <x v="2"/>
  </r>
  <r>
    <x v="1"/>
    <x v="4"/>
    <s v="23Sep24-PRS-PRCD-1"/>
    <d v="2024-09-23T00:00:00"/>
    <n v="267"/>
    <s v="Sandlance"/>
    <m/>
    <n v="105"/>
    <n v="8"/>
    <m/>
    <s v="N"/>
    <s v="N"/>
    <m/>
    <m/>
    <m/>
    <m/>
    <x v="2"/>
  </r>
  <r>
    <x v="1"/>
    <x v="4"/>
    <s v="23Sep24-PRS-PRCD-1"/>
    <d v="2024-09-23T00:00:00"/>
    <n v="267"/>
    <s v="Sandlance"/>
    <m/>
    <n v="98"/>
    <n v="7"/>
    <m/>
    <s v="N"/>
    <s v="N"/>
    <m/>
    <m/>
    <m/>
    <m/>
    <x v="2"/>
  </r>
  <r>
    <x v="1"/>
    <x v="4"/>
    <s v="23Sep24-PRS-PRCD-1"/>
    <d v="2024-09-23T00:00:00"/>
    <n v="267"/>
    <s v="Sandlance"/>
    <m/>
    <n v="100"/>
    <n v="8"/>
    <m/>
    <s v="N"/>
    <s v="N"/>
    <m/>
    <m/>
    <m/>
    <m/>
    <x v="2"/>
  </r>
  <r>
    <x v="1"/>
    <x v="4"/>
    <s v="23Sep24-PRS-PRCD-1"/>
    <d v="2024-09-23T00:00:00"/>
    <n v="267"/>
    <s v="surf smelt"/>
    <m/>
    <n v="122"/>
    <n v="17"/>
    <m/>
    <s v="N"/>
    <s v="N"/>
    <m/>
    <m/>
    <m/>
    <m/>
    <x v="2"/>
  </r>
  <r>
    <x v="1"/>
    <x v="4"/>
    <s v="23Sep24-PRS-PRCD-1"/>
    <d v="2024-09-23T00:00:00"/>
    <n v="267"/>
    <s v="surf smelt"/>
    <m/>
    <n v="122"/>
    <n v="17"/>
    <m/>
    <s v="N"/>
    <s v="N"/>
    <m/>
    <m/>
    <m/>
    <m/>
    <x v="2"/>
  </r>
  <r>
    <x v="1"/>
    <x v="4"/>
    <s v="23Sep24-PRS-PRCD-1"/>
    <d v="2024-09-23T00:00:00"/>
    <n v="267"/>
    <s v="surf smelt"/>
    <m/>
    <n v="122"/>
    <n v="18"/>
    <m/>
    <s v="N"/>
    <s v="N"/>
    <m/>
    <m/>
    <m/>
    <m/>
    <x v="2"/>
  </r>
  <r>
    <x v="1"/>
    <x v="4"/>
    <s v="23Sep24-PRS-PRCD-1"/>
    <d v="2024-09-23T00:00:00"/>
    <n v="267"/>
    <s v="surf smelt"/>
    <m/>
    <n v="122"/>
    <n v="19"/>
    <m/>
    <s v="N"/>
    <s v="N"/>
    <m/>
    <m/>
    <m/>
    <m/>
    <x v="2"/>
  </r>
  <r>
    <x v="1"/>
    <x v="4"/>
    <s v="23Sep24-PRS-PRCD-1"/>
    <d v="2024-09-23T00:00:00"/>
    <n v="267"/>
    <s v="surf smelt"/>
    <m/>
    <n v="120"/>
    <n v="16"/>
    <m/>
    <s v="N"/>
    <s v="N"/>
    <m/>
    <m/>
    <m/>
    <m/>
    <x v="2"/>
  </r>
  <r>
    <x v="1"/>
    <x v="4"/>
    <s v="23Sep24-PRS-PRCD-1"/>
    <d v="2024-09-23T00:00:00"/>
    <n v="267"/>
    <s v="surf smelt"/>
    <m/>
    <n v="128"/>
    <n v="18"/>
    <m/>
    <s v="N"/>
    <s v="N"/>
    <m/>
    <m/>
    <m/>
    <m/>
    <x v="2"/>
  </r>
  <r>
    <x v="1"/>
    <x v="4"/>
    <s v="23Sep24-PRS-PRCD-1"/>
    <d v="2024-09-23T00:00:00"/>
    <n v="267"/>
    <s v="surf smelt"/>
    <m/>
    <n v="132"/>
    <n v="20"/>
    <m/>
    <s v="N"/>
    <s v="N"/>
    <m/>
    <m/>
    <m/>
    <m/>
    <x v="2"/>
  </r>
  <r>
    <x v="1"/>
    <x v="4"/>
    <s v="23Sep24-PRS-PRCD-1"/>
    <d v="2024-09-23T00:00:00"/>
    <n v="267"/>
    <s v="surf smelt"/>
    <m/>
    <n v="126"/>
    <n v="18"/>
    <m/>
    <s v="N"/>
    <s v="N"/>
    <m/>
    <m/>
    <m/>
    <m/>
    <x v="2"/>
  </r>
  <r>
    <x v="1"/>
    <x v="4"/>
    <s v="23Sep24-PRS-PRCD-1"/>
    <d v="2024-09-23T00:00:00"/>
    <n v="267"/>
    <s v="surf smelt"/>
    <m/>
    <n v="124"/>
    <n v="18"/>
    <m/>
    <s v="N"/>
    <s v="N"/>
    <m/>
    <m/>
    <m/>
    <m/>
    <x v="2"/>
  </r>
  <r>
    <x v="1"/>
    <x v="4"/>
    <s v="23Sep24-PRS-PRCD-1"/>
    <d v="2024-09-23T00:00:00"/>
    <n v="267"/>
    <s v="surf smelt"/>
    <m/>
    <n v="122"/>
    <n v="17"/>
    <m/>
    <s v="N"/>
    <s v="N"/>
    <m/>
    <m/>
    <m/>
    <m/>
    <x v="2"/>
  </r>
  <r>
    <x v="1"/>
    <x v="4"/>
    <s v="23Sep24-PRS-Mill Bay-1"/>
    <d v="2024-09-23T00:00:00"/>
    <n v="267"/>
    <s v="chum"/>
    <s v="smolt"/>
    <n v="182"/>
    <n v="31"/>
    <m/>
    <s v="N"/>
    <s v="N"/>
    <m/>
    <m/>
    <m/>
    <m/>
    <x v="2"/>
  </r>
  <r>
    <x v="1"/>
    <x v="4"/>
    <s v="23Sep24-PRS-Mill Bay-1"/>
    <d v="2024-09-23T00:00:00"/>
    <n v="267"/>
    <s v="chinook"/>
    <s v="smolt"/>
    <n v="134"/>
    <n v="28"/>
    <m/>
    <s v="N"/>
    <s v="N"/>
    <m/>
    <m/>
    <m/>
    <s v="SJ24m-PRS464"/>
    <x v="2"/>
  </r>
  <r>
    <x v="1"/>
    <x v="4"/>
    <s v="23Sep24-PRS-Mill Bay-1"/>
    <d v="2024-09-23T00:00:00"/>
    <n v="267"/>
    <s v="chinook"/>
    <s v="smolt"/>
    <n v="134"/>
    <n v="28"/>
    <m/>
    <s v="N"/>
    <s v="N"/>
    <m/>
    <m/>
    <m/>
    <s v="SJ24m-PRS465"/>
    <x v="2"/>
  </r>
  <r>
    <x v="1"/>
    <x v="4"/>
    <s v="23Sep24-PRS-Mill Bay-1"/>
    <d v="2024-09-23T00:00:00"/>
    <n v="267"/>
    <s v="chinook"/>
    <s v="smolt"/>
    <n v="184"/>
    <n v="30"/>
    <m/>
    <s v="N"/>
    <s v="N"/>
    <m/>
    <m/>
    <m/>
    <s v="SJ24m-PRS467"/>
    <x v="2"/>
  </r>
  <r>
    <x v="1"/>
    <x v="4"/>
    <s v="23Sep24-PRS-Mill Bay-1"/>
    <d v="2024-09-23T00:00:00"/>
    <n v="267"/>
    <s v="chinook"/>
    <s v="smolt"/>
    <n v="130"/>
    <n v="17"/>
    <m/>
    <s v="Y"/>
    <m/>
    <m/>
    <m/>
    <m/>
    <s v="SJ24m-PRS468"/>
    <x v="2"/>
  </r>
  <r>
    <x v="1"/>
    <x v="4"/>
    <s v="23Sep24-PRS-Mill Bay-1"/>
    <d v="2024-09-23T00:00:00"/>
    <n v="267"/>
    <s v="chinook"/>
    <s v="smolt"/>
    <n v="152"/>
    <n v="30"/>
    <m/>
    <s v="N"/>
    <s v="N"/>
    <m/>
    <m/>
    <m/>
    <s v="SJ24m-PRS468"/>
    <x v="2"/>
  </r>
  <r>
    <x v="1"/>
    <x v="4"/>
    <s v="23Sep24-PRS-Mill Bay-1"/>
    <d v="2024-09-23T00:00:00"/>
    <n v="267"/>
    <s v="chinook"/>
    <s v="smolt"/>
    <n v="146"/>
    <n v="29"/>
    <m/>
    <s v="N"/>
    <s v="N"/>
    <m/>
    <m/>
    <m/>
    <s v="SJ24m-PRS469"/>
    <x v="2"/>
  </r>
  <r>
    <x v="1"/>
    <x v="4"/>
    <s v="23Sep24-PRS-Mill Bay-1"/>
    <d v="2024-09-23T00:00:00"/>
    <n v="267"/>
    <s v="chinook"/>
    <s v="smolt"/>
    <n v="140"/>
    <n v="26"/>
    <m/>
    <s v="N"/>
    <s v="N"/>
    <m/>
    <m/>
    <m/>
    <s v="SJ24m-PRS472"/>
    <x v="2"/>
  </r>
  <r>
    <x v="1"/>
    <x v="4"/>
    <s v="23Sep24-PRS-Mill Bay-1"/>
    <d v="2024-09-23T00:00:00"/>
    <n v="267"/>
    <s v="chinook"/>
    <s v="smolt"/>
    <n v="139"/>
    <n v="27"/>
    <m/>
    <s v="N"/>
    <s v="N"/>
    <m/>
    <m/>
    <m/>
    <s v="SJ24m-PRS473"/>
    <x v="2"/>
  </r>
  <r>
    <x v="1"/>
    <x v="4"/>
    <s v="23Sep24-PRS-Mill Bay-1"/>
    <d v="2024-09-23T00:00:00"/>
    <n v="267"/>
    <s v="chinook"/>
    <s v="smolt"/>
    <n v="126"/>
    <n v="25"/>
    <m/>
    <s v="N"/>
    <s v="N"/>
    <m/>
    <m/>
    <m/>
    <s v="SJ24m-PRS475"/>
    <x v="2"/>
  </r>
  <r>
    <x v="1"/>
    <x v="4"/>
    <s v="23Sep24-PRS-Mill Bay-1"/>
    <d v="2024-09-23T00:00:00"/>
    <n v="267"/>
    <s v="chinook"/>
    <s v="smolt"/>
    <n v="132"/>
    <n v="28"/>
    <m/>
    <s v="N"/>
    <s v="N"/>
    <m/>
    <m/>
    <m/>
    <s v="SJ24m-PRS476"/>
    <x v="2"/>
  </r>
  <r>
    <x v="1"/>
    <x v="4"/>
    <s v="23Sep24-PRS-Mill Bay-1"/>
    <d v="2024-09-23T00:00:00"/>
    <n v="267"/>
    <s v="chinook"/>
    <s v="smolt"/>
    <n v="138"/>
    <n v="28"/>
    <m/>
    <s v="N"/>
    <s v="N"/>
    <m/>
    <m/>
    <m/>
    <s v="SJ24m-PRS478"/>
    <x v="2"/>
  </r>
  <r>
    <x v="1"/>
    <x v="4"/>
    <s v="23Sep24-PRS-Mill Bay-1"/>
    <d v="2024-09-23T00:00:00"/>
    <n v="267"/>
    <s v="chinook"/>
    <s v="smolt"/>
    <n v="132"/>
    <n v="27"/>
    <m/>
    <s v="N"/>
    <s v="N"/>
    <m/>
    <m/>
    <m/>
    <s v="SJ24m-PRS479"/>
    <x v="2"/>
  </r>
  <r>
    <x v="1"/>
    <x v="4"/>
    <s v="23Sep24-PRS-Mill Bay-1"/>
    <d v="2024-09-23T00:00:00"/>
    <n v="267"/>
    <s v="chinook"/>
    <s v="smolt"/>
    <n v="139"/>
    <n v="28"/>
    <m/>
    <s v="N"/>
    <s v="N"/>
    <m/>
    <m/>
    <m/>
    <s v="SJ24m-PRS481"/>
    <x v="2"/>
  </r>
  <r>
    <x v="1"/>
    <x v="4"/>
    <s v="23Sep24-PRS-Mill Bay-1"/>
    <d v="2024-09-23T00:00:00"/>
    <n v="267"/>
    <s v="chinook"/>
    <s v="smolt"/>
    <n v="152"/>
    <n v="34"/>
    <m/>
    <s v="N"/>
    <s v="N"/>
    <m/>
    <m/>
    <m/>
    <s v="SJ24m-PRS482"/>
    <x v="2"/>
  </r>
  <r>
    <x v="1"/>
    <x v="4"/>
    <s v="23Sep24-PRS-Mill Bay-1"/>
    <d v="2024-09-23T00:00:00"/>
    <n v="267"/>
    <s v="chinook"/>
    <s v="smolt"/>
    <n v="169"/>
    <n v="24"/>
    <m/>
    <s v="Y"/>
    <m/>
    <m/>
    <m/>
    <m/>
    <s v="SJ24m-PRS484"/>
    <x v="2"/>
  </r>
  <r>
    <x v="1"/>
    <x v="4"/>
    <s v="23Sep24-PRS-Mill Bay-1"/>
    <d v="2024-09-23T00:00:00"/>
    <n v="267"/>
    <s v="chinook"/>
    <s v="smolt"/>
    <n v="135"/>
    <n v="27"/>
    <m/>
    <s v="N"/>
    <s v="N"/>
    <m/>
    <m/>
    <m/>
    <s v="SJ24m-PRS485"/>
    <x v="2"/>
  </r>
  <r>
    <x v="1"/>
    <x v="4"/>
    <s v="23Sep24-PRS-Mill Bay-1"/>
    <d v="2024-09-23T00:00:00"/>
    <n v="267"/>
    <s v="chinook"/>
    <s v="smolt"/>
    <n v="134"/>
    <n v="29"/>
    <m/>
    <s v="N"/>
    <s v="N"/>
    <m/>
    <m/>
    <m/>
    <s v="SJ24m-PRS487"/>
    <x v="2"/>
  </r>
  <r>
    <x v="1"/>
    <x v="4"/>
    <s v="23Sep24-PRS-Mill Bay-1"/>
    <d v="2024-09-23T00:00:00"/>
    <n v="267"/>
    <s v="chinook"/>
    <s v="smolt"/>
    <n v="129"/>
    <n v="29"/>
    <m/>
    <s v="N"/>
    <s v="N"/>
    <m/>
    <m/>
    <m/>
    <s v="SJ24m-PRS488"/>
    <x v="2"/>
  </r>
  <r>
    <x v="1"/>
    <x v="4"/>
    <s v="23Sep24-PRS-Mill Bay-1"/>
    <d v="2024-09-23T00:00:00"/>
    <n v="267"/>
    <s v="chinook"/>
    <s v="smolt"/>
    <n v="156"/>
    <n v="33"/>
    <m/>
    <s v="N"/>
    <s v="N"/>
    <m/>
    <m/>
    <m/>
    <s v="SJ24m-PRS490"/>
    <x v="2"/>
  </r>
  <r>
    <x v="1"/>
    <x v="4"/>
    <s v="23Sep24-PRS-Mill Bay-1"/>
    <d v="2024-09-23T00:00:00"/>
    <n v="267"/>
    <s v="chinook"/>
    <s v="smolt"/>
    <n v="171"/>
    <n v="39"/>
    <m/>
    <s v="N"/>
    <s v="N"/>
    <m/>
    <m/>
    <m/>
    <s v="SJ24m-PRS491"/>
    <x v="2"/>
  </r>
  <r>
    <x v="1"/>
    <x v="4"/>
    <s v="23Sep24-PRS-Mill Bay-1"/>
    <d v="2024-09-23T00:00:00"/>
    <n v="267"/>
    <s v="surf smelt"/>
    <m/>
    <n v="146"/>
    <n v="22"/>
    <m/>
    <s v="N"/>
    <s v="N"/>
    <m/>
    <m/>
    <m/>
    <m/>
    <x v="2"/>
  </r>
  <r>
    <x v="1"/>
    <x v="4"/>
    <s v="23Sep24-PRS-Mill Bay-1"/>
    <d v="2024-09-23T00:00:00"/>
    <n v="267"/>
    <s v="surf smelt"/>
    <m/>
    <n v="130"/>
    <n v="21"/>
    <m/>
    <s v="N"/>
    <s v="N"/>
    <m/>
    <m/>
    <m/>
    <m/>
    <x v="2"/>
  </r>
  <r>
    <x v="1"/>
    <x v="4"/>
    <s v="23Sep24-PRS-Mill Bay-1"/>
    <d v="2024-09-23T00:00:00"/>
    <n v="267"/>
    <s v="surf smelt"/>
    <m/>
    <n v="162"/>
    <n v="27"/>
    <m/>
    <s v="N"/>
    <s v="N"/>
    <m/>
    <m/>
    <m/>
    <m/>
    <x v="2"/>
  </r>
  <r>
    <x v="1"/>
    <x v="4"/>
    <s v="23Sep24-PRS-Mill Bay-1"/>
    <d v="2024-09-23T00:00:00"/>
    <n v="267"/>
    <s v="surf smelt"/>
    <m/>
    <n v="167"/>
    <n v="24"/>
    <m/>
    <s v="N"/>
    <s v="N"/>
    <m/>
    <m/>
    <m/>
    <m/>
    <x v="2"/>
  </r>
  <r>
    <x v="1"/>
    <x v="4"/>
    <s v="23Sep24-PRS-Mill Bay-1"/>
    <d v="2024-09-23T00:00:00"/>
    <n v="267"/>
    <s v="surf smelt"/>
    <m/>
    <n v="160"/>
    <n v="24"/>
    <m/>
    <s v="N"/>
    <s v="N"/>
    <m/>
    <m/>
    <m/>
    <m/>
    <x v="2"/>
  </r>
  <r>
    <x v="1"/>
    <x v="4"/>
    <s v="23Sep24-PRS-Mill Bay-1"/>
    <d v="2024-09-23T00:00:00"/>
    <n v="267"/>
    <s v="Anchovy"/>
    <m/>
    <n v="187"/>
    <n v="32"/>
    <m/>
    <s v="N"/>
    <s v="N"/>
    <m/>
    <m/>
    <m/>
    <m/>
    <x v="2"/>
  </r>
  <r>
    <x v="1"/>
    <x v="4"/>
    <s v="23Sep24-PRS-Mill Bay-1"/>
    <d v="2024-09-23T00:00:00"/>
    <n v="267"/>
    <s v="Anchovy"/>
    <m/>
    <n v="208"/>
    <n v="40"/>
    <m/>
    <s v="N"/>
    <s v="N"/>
    <m/>
    <m/>
    <m/>
    <m/>
    <x v="2"/>
  </r>
  <r>
    <x v="1"/>
    <x v="4"/>
    <s v="23Sep24-PRS-Mill Bay-1"/>
    <d v="2024-09-23T00:00:00"/>
    <n v="267"/>
    <s v="Anchovy"/>
    <m/>
    <n v="214"/>
    <n v="40"/>
    <m/>
    <s v="N"/>
    <s v="N"/>
    <m/>
    <m/>
    <m/>
    <m/>
    <x v="2"/>
  </r>
  <r>
    <x v="1"/>
    <x v="4"/>
    <s v="23Sep24-PRS-Mill Bay-1"/>
    <d v="2024-09-23T00:00:00"/>
    <n v="267"/>
    <s v="Sardine"/>
    <m/>
    <n v="214"/>
    <n v="42"/>
    <m/>
    <s v="N"/>
    <s v="N"/>
    <m/>
    <m/>
    <m/>
    <m/>
    <x v="2"/>
  </r>
  <r>
    <x v="1"/>
    <x v="4"/>
    <s v="23Sep24-PRS-Offshore B-1"/>
    <d v="2024-09-23T00:00:00"/>
    <n v="267"/>
    <s v="chum"/>
    <s v="smolt"/>
    <n v="166"/>
    <n v="26"/>
    <m/>
    <s v="N"/>
    <s v="N"/>
    <m/>
    <m/>
    <m/>
    <m/>
    <x v="2"/>
  </r>
  <r>
    <x v="1"/>
    <x v="4"/>
    <s v="23Sep24-PRS-Offshore B-1"/>
    <d v="2024-09-23T00:00:00"/>
    <n v="267"/>
    <s v="chum"/>
    <s v="smolt"/>
    <n v="174"/>
    <n v="31"/>
    <m/>
    <s v="N"/>
    <s v="N"/>
    <m/>
    <m/>
    <m/>
    <m/>
    <x v="2"/>
  </r>
  <r>
    <x v="1"/>
    <x v="4"/>
    <s v="23Sep24-PRS-Offshore B-1"/>
    <d v="2024-09-23T00:00:00"/>
    <n v="267"/>
    <s v="chum"/>
    <s v="smolt"/>
    <n v="172"/>
    <n v="32"/>
    <m/>
    <s v="N"/>
    <s v="N"/>
    <m/>
    <m/>
    <m/>
    <m/>
    <x v="2"/>
  </r>
  <r>
    <x v="1"/>
    <x v="4"/>
    <s v="23Sep24-PRS-Offshore B-1"/>
    <d v="2024-09-23T00:00:00"/>
    <n v="267"/>
    <s v="chum"/>
    <s v="smolt"/>
    <n v="186"/>
    <n v="29"/>
    <m/>
    <s v="N"/>
    <s v="N"/>
    <m/>
    <m/>
    <m/>
    <m/>
    <x v="2"/>
  </r>
  <r>
    <x v="1"/>
    <x v="4"/>
    <s v="23Sep24-PRS-Offshore B-1"/>
    <d v="2024-09-23T00:00:00"/>
    <n v="267"/>
    <s v="chum"/>
    <s v="smolt"/>
    <n v="180"/>
    <n v="36"/>
    <m/>
    <s v="N"/>
    <s v="N"/>
    <m/>
    <m/>
    <m/>
    <m/>
    <x v="2"/>
  </r>
  <r>
    <x v="1"/>
    <x v="4"/>
    <s v="23Sep24-PRS-Offshore B-1"/>
    <d v="2024-09-23T00:00:00"/>
    <n v="267"/>
    <s v="chum"/>
    <s v="smolt"/>
    <n v="166"/>
    <n v="30"/>
    <m/>
    <s v="N"/>
    <s v="N"/>
    <m/>
    <m/>
    <m/>
    <m/>
    <x v="2"/>
  </r>
  <r>
    <x v="1"/>
    <x v="4"/>
    <s v="23Sep24-PRS-Offshore B-1"/>
    <d v="2024-09-23T00:00:00"/>
    <n v="267"/>
    <s v="chum"/>
    <s v="smolt"/>
    <n v="172"/>
    <n v="28"/>
    <m/>
    <s v="N"/>
    <s v="N"/>
    <m/>
    <m/>
    <m/>
    <m/>
    <x v="2"/>
  </r>
  <r>
    <x v="1"/>
    <x v="4"/>
    <s v="23Sep24-PRS-Offshore B-1"/>
    <d v="2024-09-23T00:00:00"/>
    <n v="267"/>
    <s v="chum"/>
    <s v="smolt"/>
    <n v="166"/>
    <n v="29"/>
    <m/>
    <s v="N"/>
    <s v="N"/>
    <m/>
    <m/>
    <m/>
    <m/>
    <x v="2"/>
  </r>
  <r>
    <x v="1"/>
    <x v="4"/>
    <s v="23Sep24-PRS-Thrasher-1"/>
    <d v="2024-09-23T00:00:00"/>
    <n v="267"/>
    <s v="chinook"/>
    <s v="smolt"/>
    <n v="128"/>
    <n v="27"/>
    <m/>
    <s v="N"/>
    <s v="N"/>
    <m/>
    <m/>
    <m/>
    <s v="SJ24m-PRS493"/>
    <x v="2"/>
  </r>
  <r>
    <x v="1"/>
    <x v="4"/>
    <s v="23Sep24-PRS-Thrasher-1"/>
    <d v="2024-09-23T00:00:00"/>
    <n v="267"/>
    <s v="chinook"/>
    <s v="smolt"/>
    <n v="206"/>
    <n v="46"/>
    <m/>
    <s v="N"/>
    <s v="N"/>
    <m/>
    <m/>
    <m/>
    <s v="SJ24m-PRS494"/>
    <x v="2"/>
  </r>
  <r>
    <x v="1"/>
    <x v="4"/>
    <s v="23Sep24-PRS-Thrasher-1"/>
    <d v="2024-09-23T00:00:00"/>
    <n v="267"/>
    <s v="chinook"/>
    <s v="smolt"/>
    <n v="198"/>
    <n v="44"/>
    <m/>
    <s v="N"/>
    <s v="N"/>
    <m/>
    <m/>
    <m/>
    <s v="SJ24m-PRS496"/>
    <x v="2"/>
  </r>
  <r>
    <x v="1"/>
    <x v="4"/>
    <s v="23Sep24-PRS-Jap Rock-1"/>
    <d v="2024-09-23T00:00:00"/>
    <n v="267"/>
    <s v="chum"/>
    <s v="smolt"/>
    <n v="146"/>
    <n v="22"/>
    <m/>
    <s v="N"/>
    <s v="N"/>
    <m/>
    <m/>
    <m/>
    <m/>
    <x v="2"/>
  </r>
  <r>
    <x v="1"/>
    <x v="4"/>
    <s v="23Sep24-PRS-Jap Rock-1"/>
    <d v="2024-09-23T00:00:00"/>
    <n v="267"/>
    <s v="chinook"/>
    <s v="smolt"/>
    <n v="131"/>
    <n v="26"/>
    <m/>
    <s v="N"/>
    <s v="N"/>
    <m/>
    <m/>
    <m/>
    <s v="SJ24m-PRS498"/>
    <x v="2"/>
  </r>
  <r>
    <x v="1"/>
    <x v="4"/>
    <s v="23Sep24-PRS-Jap Rock-1"/>
    <d v="2024-09-23T00:00:00"/>
    <n v="267"/>
    <s v="chinook"/>
    <s v="smolt"/>
    <n v="183"/>
    <n v="42"/>
    <m/>
    <s v="N"/>
    <s v="N"/>
    <m/>
    <m/>
    <m/>
    <s v="SJ24-PRS052"/>
    <x v="2"/>
  </r>
  <r>
    <x v="1"/>
    <x v="4"/>
    <s v="23Sep24-PRS-Nearshore **confirm w GPS**-1"/>
    <d v="2024-09-23T00:00:00"/>
    <n v="267"/>
    <s v="chum"/>
    <s v="smolt"/>
    <n v="128"/>
    <n v="22"/>
    <m/>
    <s v="N"/>
    <s v="N"/>
    <m/>
    <m/>
    <m/>
    <m/>
    <x v="2"/>
  </r>
  <r>
    <x v="1"/>
    <x v="4"/>
    <s v="23Sep24-PRS-Nearshore **confirm w GPS**-1"/>
    <d v="2024-09-23T00:00:00"/>
    <n v="267"/>
    <s v="chinook"/>
    <s v="smolt"/>
    <n v="205"/>
    <n v="50"/>
    <m/>
    <s v="N"/>
    <s v="N"/>
    <m/>
    <m/>
    <m/>
    <s v="SJ24-PRS054"/>
    <x v="2"/>
  </r>
  <r>
    <x v="1"/>
    <x v="4"/>
    <s v="23Sep24-PRS-Offshore A-1"/>
    <d v="2024-09-23T00:00:00"/>
    <n v="267"/>
    <s v="chinook"/>
    <s v="smolt"/>
    <n v="161"/>
    <n v="21"/>
    <m/>
    <s v="N"/>
    <s v="N"/>
    <m/>
    <m/>
    <m/>
    <s v="SJ24-PRS055"/>
    <x v="2"/>
  </r>
  <r>
    <x v="1"/>
    <x v="4"/>
    <s v="23Sep24-PRS-Offshore A-1"/>
    <d v="2024-09-23T00:00:00"/>
    <n v="267"/>
    <s v="chinook"/>
    <s v="smolt"/>
    <n v="192"/>
    <n v="45"/>
    <m/>
    <s v="N"/>
    <s v="N"/>
    <m/>
    <m/>
    <m/>
    <s v="SJ24-PRS056"/>
    <x v="2"/>
  </r>
  <r>
    <x v="1"/>
    <x v="4"/>
    <s v="23Sep24-PRS-Offshore A-1"/>
    <d v="2024-09-23T00:00:00"/>
    <n v="267"/>
    <s v="chinook"/>
    <s v="smolt"/>
    <n v="142"/>
    <n v="29"/>
    <m/>
    <s v="N"/>
    <s v="N"/>
    <m/>
    <m/>
    <m/>
    <s v="SJ24-PRS058"/>
    <x v="2"/>
  </r>
  <r>
    <x v="1"/>
    <x v="4"/>
    <s v="23Sep24-PRS-Offshore A-1"/>
    <d v="2024-09-23T00:00:00"/>
    <n v="267"/>
    <s v="chinook"/>
    <s v="smolt"/>
    <n v="200"/>
    <n v="46"/>
    <m/>
    <s v="Y"/>
    <m/>
    <m/>
    <m/>
    <m/>
    <s v="SJ24-PRS059"/>
    <x v="2"/>
  </r>
  <r>
    <x v="1"/>
    <x v="4"/>
    <s v="23Sep24-PRS-Offshore A-1"/>
    <d v="2024-09-23T00:00:00"/>
    <n v="267"/>
    <s v="chinook"/>
    <s v="smolt"/>
    <n v="220"/>
    <n v="54"/>
    <m/>
    <s v="Y"/>
    <m/>
    <m/>
    <m/>
    <m/>
    <s v="SJ24-PRS061"/>
    <x v="2"/>
  </r>
  <r>
    <x v="1"/>
    <x v="4"/>
    <s v="23Sep24-PRS-Offshore A-1"/>
    <d v="2024-09-23T00:00:00"/>
    <n v="267"/>
    <s v="chinook"/>
    <s v="smolt"/>
    <n v="172"/>
    <n v="35"/>
    <m/>
    <s v="N"/>
    <s v="N"/>
    <m/>
    <m/>
    <m/>
    <s v="SJ24-PRS062"/>
    <x v="2"/>
  </r>
  <r>
    <x v="1"/>
    <x v="4"/>
    <s v="23Sep24-PRS-Offshore A-1"/>
    <d v="2024-09-23T00:00:00"/>
    <n v="267"/>
    <s v="chinook"/>
    <s v="smolt"/>
    <n v="200"/>
    <n v="47"/>
    <m/>
    <s v="Y"/>
    <m/>
    <m/>
    <m/>
    <m/>
    <s v="SJ24-PRS064"/>
    <x v="2"/>
  </r>
  <r>
    <x v="1"/>
    <x v="4"/>
    <s v="23Sep24-PRS-Offshore A-1"/>
    <d v="2024-09-23T00:00:00"/>
    <n v="267"/>
    <s v="chinook"/>
    <s v="smolt"/>
    <n v="202"/>
    <n v="46"/>
    <m/>
    <s v="N"/>
    <s v="N"/>
    <m/>
    <m/>
    <m/>
    <s v="SJ24-PRS065"/>
    <x v="2"/>
  </r>
  <r>
    <x v="1"/>
    <x v="4"/>
    <s v="22Oct24-PRS-Mill Bay-1"/>
    <d v="2024-10-22T00:00:00"/>
    <n v="296"/>
    <s v="surf smelt"/>
    <m/>
    <n v="134"/>
    <n v="20"/>
    <m/>
    <m/>
    <m/>
    <m/>
    <m/>
    <m/>
    <m/>
    <x v="2"/>
  </r>
  <r>
    <x v="1"/>
    <x v="4"/>
    <s v="22Oct24-PRS-Mill Bay-1"/>
    <d v="2024-10-22T00:00:00"/>
    <n v="296"/>
    <s v="surf smelt"/>
    <m/>
    <n v="148"/>
    <n v="22"/>
    <m/>
    <m/>
    <m/>
    <m/>
    <m/>
    <m/>
    <m/>
    <x v="2"/>
  </r>
  <r>
    <x v="1"/>
    <x v="4"/>
    <s v="22Oct24-PRS-Mill Bay-1"/>
    <d v="2024-10-22T00:00:00"/>
    <n v="296"/>
    <s v="surf smelt"/>
    <m/>
    <n v="139"/>
    <n v="22"/>
    <m/>
    <m/>
    <m/>
    <m/>
    <m/>
    <m/>
    <m/>
    <x v="2"/>
  </r>
  <r>
    <x v="1"/>
    <x v="4"/>
    <s v="22Oct24-PRS-Mill Bay-1"/>
    <d v="2024-10-22T00:00:00"/>
    <n v="296"/>
    <s v="surf smelt"/>
    <m/>
    <n v="132"/>
    <n v="21"/>
    <m/>
    <m/>
    <m/>
    <m/>
    <m/>
    <m/>
    <m/>
    <x v="2"/>
  </r>
  <r>
    <x v="1"/>
    <x v="4"/>
    <s v="22Oct24-PRS-Mill Bay-1"/>
    <d v="2024-10-22T00:00:00"/>
    <n v="296"/>
    <s v="surf smelt"/>
    <m/>
    <n v="140"/>
    <n v="23"/>
    <m/>
    <m/>
    <m/>
    <m/>
    <m/>
    <m/>
    <m/>
    <x v="2"/>
  </r>
  <r>
    <x v="1"/>
    <x v="4"/>
    <s v="22Oct24-PRS-Mill Bay-1"/>
    <d v="2024-10-22T00:00:00"/>
    <n v="296"/>
    <s v="surf smelt"/>
    <m/>
    <n v="132"/>
    <n v="20"/>
    <m/>
    <m/>
    <m/>
    <m/>
    <m/>
    <m/>
    <m/>
    <x v="2"/>
  </r>
  <r>
    <x v="1"/>
    <x v="4"/>
    <s v="22Oct24-PRS-Mill Bay-1"/>
    <d v="2024-10-22T00:00:00"/>
    <n v="296"/>
    <s v="surf smelt"/>
    <m/>
    <n v="130"/>
    <n v="21"/>
    <m/>
    <m/>
    <m/>
    <m/>
    <m/>
    <m/>
    <m/>
    <x v="2"/>
  </r>
  <r>
    <x v="1"/>
    <x v="4"/>
    <s v="22Oct24-PRS-Mill Bay-1"/>
    <d v="2024-10-22T00:00:00"/>
    <n v="296"/>
    <s v="surf smelt"/>
    <m/>
    <n v="131"/>
    <n v="20"/>
    <m/>
    <m/>
    <m/>
    <m/>
    <m/>
    <m/>
    <m/>
    <x v="2"/>
  </r>
  <r>
    <x v="1"/>
    <x v="4"/>
    <s v="22Oct24-PRS-Mill Bay-1"/>
    <d v="2024-10-22T00:00:00"/>
    <n v="296"/>
    <s v="surf smelt"/>
    <m/>
    <n v="140"/>
    <n v="23"/>
    <m/>
    <m/>
    <m/>
    <m/>
    <m/>
    <m/>
    <m/>
    <x v="2"/>
  </r>
  <r>
    <x v="1"/>
    <x v="4"/>
    <s v="22Oct24-PRS-Mill Bay-1"/>
    <d v="2024-10-22T00:00:00"/>
    <n v="296"/>
    <s v="surf smelt"/>
    <m/>
    <n v="132"/>
    <n v="20"/>
    <m/>
    <m/>
    <m/>
    <m/>
    <m/>
    <m/>
    <m/>
    <x v="2"/>
  </r>
  <r>
    <x v="1"/>
    <x v="4"/>
    <s v="22Oct24-PRS-Mill Bay-1"/>
    <d v="2024-10-22T00:00:00"/>
    <n v="296"/>
    <s v="surf smelt"/>
    <m/>
    <n v="142"/>
    <n v="22"/>
    <m/>
    <m/>
    <m/>
    <m/>
    <m/>
    <m/>
    <m/>
    <x v="2"/>
  </r>
  <r>
    <x v="1"/>
    <x v="4"/>
    <s v="22Oct24-PRS-Mill Bay-1"/>
    <d v="2024-10-22T00:00:00"/>
    <n v="296"/>
    <s v="surf smelt"/>
    <m/>
    <n v="132"/>
    <n v="21"/>
    <m/>
    <m/>
    <m/>
    <m/>
    <m/>
    <m/>
    <m/>
    <x v="2"/>
  </r>
  <r>
    <x v="1"/>
    <x v="4"/>
    <s v="22Oct24-PRS-Thrasher-1"/>
    <d v="2024-10-22T00:00:00"/>
    <n v="296"/>
    <s v="Perch"/>
    <m/>
    <n v="193"/>
    <n v="79"/>
    <m/>
    <m/>
    <m/>
    <m/>
    <m/>
    <m/>
    <m/>
    <x v="2"/>
  </r>
  <r>
    <x v="1"/>
    <x v="4"/>
    <s v="22Oct24-PRS-Nearshore **confirm w GPS**-1"/>
    <d v="2024-10-22T00:00:00"/>
    <n v="296"/>
    <s v="surf smelt"/>
    <m/>
    <n v="115"/>
    <n v="19"/>
    <m/>
    <m/>
    <m/>
    <m/>
    <m/>
    <m/>
    <m/>
    <x v="2"/>
  </r>
  <r>
    <x v="1"/>
    <x v="4"/>
    <s v="22Oct24-PRS-Nearshore **confirm w GPS**-1"/>
    <d v="2024-10-22T00:00:00"/>
    <n v="296"/>
    <s v="surf smelt"/>
    <m/>
    <n v="128"/>
    <n v="21"/>
    <m/>
    <m/>
    <m/>
    <m/>
    <m/>
    <m/>
    <m/>
    <x v="2"/>
  </r>
  <r>
    <x v="1"/>
    <x v="4"/>
    <s v="22Oct24-PRS-Nearshore **confirm w GPS**-1"/>
    <d v="2024-10-22T00:00:00"/>
    <n v="296"/>
    <s v="surf smelt"/>
    <m/>
    <n v="138"/>
    <n v="21"/>
    <m/>
    <m/>
    <m/>
    <m/>
    <m/>
    <m/>
    <m/>
    <x v="2"/>
  </r>
  <r>
    <x v="2"/>
    <x v="0"/>
    <s v="27Feb25-RST-Night/Day"/>
    <d v="2025-02-27T00:00:00"/>
    <n v="58"/>
    <s v="chinook"/>
    <s v="fry"/>
    <n v="43"/>
    <n v="16"/>
    <n v="0.56000000000000005"/>
    <s v="N"/>
    <m/>
    <m/>
    <s v="SJF25-02-27-03"/>
    <m/>
    <m/>
    <x v="1"/>
  </r>
  <r>
    <x v="2"/>
    <x v="0"/>
    <s v="27Feb25-RST-Night/Day"/>
    <d v="2025-02-27T00:00:00"/>
    <n v="58"/>
    <s v="chinook"/>
    <s v="fry"/>
    <n v="44"/>
    <n v="17"/>
    <n v="0.54"/>
    <s v="N"/>
    <m/>
    <m/>
    <s v="SJF25-02-27-07"/>
    <m/>
    <m/>
    <x v="1"/>
  </r>
  <r>
    <x v="2"/>
    <x v="0"/>
    <s v="27Feb25-RST-Night/Day"/>
    <d v="2025-02-27T00:00:00"/>
    <n v="58"/>
    <s v="coho"/>
    <s v="fry"/>
    <n v="42"/>
    <m/>
    <n v="0.67"/>
    <s v="N"/>
    <m/>
    <m/>
    <m/>
    <m/>
    <m/>
    <x v="0"/>
  </r>
  <r>
    <x v="2"/>
    <x v="0"/>
    <s v="27Feb25-RST-Night/Day"/>
    <d v="2025-02-27T00:00:00"/>
    <n v="58"/>
    <s v="chinook"/>
    <s v="fry"/>
    <n v="40"/>
    <m/>
    <n v="0.62"/>
    <s v="N"/>
    <m/>
    <m/>
    <m/>
    <m/>
    <m/>
    <x v="0"/>
  </r>
  <r>
    <x v="2"/>
    <x v="0"/>
    <s v="27Feb25-RST-Night/Day"/>
    <d v="2025-02-27T00:00:00"/>
    <n v="58"/>
    <s v="chinook"/>
    <s v="fry"/>
    <n v="40"/>
    <m/>
    <n v="0.63"/>
    <s v="N"/>
    <m/>
    <m/>
    <m/>
    <m/>
    <m/>
    <x v="0"/>
  </r>
  <r>
    <x v="2"/>
    <x v="0"/>
    <s v="27Feb25-RST-Night/Day"/>
    <d v="2025-02-27T00:00:00"/>
    <n v="58"/>
    <s v="chinook"/>
    <s v="fry"/>
    <n v="39"/>
    <m/>
    <n v="0.36"/>
    <s v="N"/>
    <m/>
    <m/>
    <m/>
    <m/>
    <m/>
    <x v="0"/>
  </r>
  <r>
    <x v="2"/>
    <x v="0"/>
    <s v="27Feb25-RST-Night/Day"/>
    <d v="2025-02-27T00:00:00"/>
    <n v="58"/>
    <s v="chinook"/>
    <s v="fry"/>
    <n v="40"/>
    <m/>
    <n v="0.62"/>
    <s v="N"/>
    <m/>
    <m/>
    <m/>
    <m/>
    <m/>
    <x v="0"/>
  </r>
  <r>
    <x v="2"/>
    <x v="0"/>
    <s v="27Feb25-RST-Night/Day"/>
    <d v="2025-02-27T00:00:00"/>
    <n v="58"/>
    <s v="chinook"/>
    <s v="fry"/>
    <n v="40"/>
    <m/>
    <n v="0.54"/>
    <s v="N"/>
    <m/>
    <m/>
    <m/>
    <m/>
    <m/>
    <x v="0"/>
  </r>
  <r>
    <x v="2"/>
    <x v="0"/>
    <s v="27Feb25-RST-Night/Day"/>
    <d v="2025-02-27T00:00:00"/>
    <n v="58"/>
    <s v="chinook"/>
    <s v="fry"/>
    <n v="40"/>
    <m/>
    <n v="0.53"/>
    <s v="N"/>
    <m/>
    <m/>
    <m/>
    <m/>
    <m/>
    <x v="0"/>
  </r>
  <r>
    <x v="2"/>
    <x v="0"/>
    <s v="28Feb25-RST-Night/Day"/>
    <d v="2025-02-28T00:00:00"/>
    <n v="59"/>
    <s v="chinook"/>
    <s v="fry"/>
    <n v="37"/>
    <n v="6"/>
    <n v="0.38"/>
    <s v="N"/>
    <m/>
    <m/>
    <s v="SJ25-02-28-03"/>
    <m/>
    <m/>
    <x v="1"/>
  </r>
  <r>
    <x v="2"/>
    <x v="0"/>
    <s v="28Feb25-RST-Night/Day"/>
    <d v="2025-02-28T00:00:00"/>
    <n v="59"/>
    <s v="chinook"/>
    <s v="fry"/>
    <n v="41"/>
    <n v="6"/>
    <n v="0.56000000000000005"/>
    <s v="N"/>
    <m/>
    <m/>
    <s v="SJ25-02-28-06"/>
    <m/>
    <m/>
    <x v="1"/>
  </r>
  <r>
    <x v="2"/>
    <x v="0"/>
    <s v="28Feb25-RST-Night/Day"/>
    <d v="2025-02-28T00:00:00"/>
    <n v="59"/>
    <s v="chum"/>
    <s v="fry"/>
    <n v="40"/>
    <m/>
    <n v="0.43"/>
    <s v="N"/>
    <m/>
    <m/>
    <m/>
    <m/>
    <m/>
    <x v="0"/>
  </r>
  <r>
    <x v="2"/>
    <x v="0"/>
    <s v="28Feb25-RST-Night/Day"/>
    <d v="2025-02-28T00:00:00"/>
    <n v="59"/>
    <s v="chum"/>
    <s v="fry"/>
    <n v="40"/>
    <m/>
    <n v="0.33"/>
    <s v="N"/>
    <m/>
    <m/>
    <m/>
    <m/>
    <m/>
    <x v="0"/>
  </r>
  <r>
    <x v="2"/>
    <x v="0"/>
    <s v="28Feb25-RST-Night/Day"/>
    <d v="2025-02-28T00:00:00"/>
    <n v="59"/>
    <s v="chinook"/>
    <s v="fry"/>
    <n v="41"/>
    <m/>
    <n v="0.56999999999999995"/>
    <s v="N"/>
    <m/>
    <m/>
    <m/>
    <m/>
    <m/>
    <x v="0"/>
  </r>
  <r>
    <x v="2"/>
    <x v="0"/>
    <s v="28Feb25-RST-Night/Day"/>
    <d v="2025-02-28T00:00:00"/>
    <n v="59"/>
    <s v="chinook"/>
    <s v="fry"/>
    <n v="41"/>
    <m/>
    <n v="0.56999999999999995"/>
    <s v="N"/>
    <m/>
    <m/>
    <m/>
    <m/>
    <m/>
    <x v="0"/>
  </r>
  <r>
    <x v="2"/>
    <x v="0"/>
    <s v="28Feb25-RST-Night/Day"/>
    <d v="2025-02-28T00:00:00"/>
    <n v="59"/>
    <s v="chinook"/>
    <s v="fry"/>
    <n v="42"/>
    <m/>
    <n v="0.63"/>
    <s v="N"/>
    <m/>
    <m/>
    <m/>
    <m/>
    <m/>
    <x v="0"/>
  </r>
  <r>
    <x v="2"/>
    <x v="0"/>
    <s v="28Feb25-RST-Night/Day"/>
    <d v="2025-02-28T00:00:00"/>
    <n v="59"/>
    <s v="chinook"/>
    <s v="fry"/>
    <n v="39"/>
    <m/>
    <n v="0.48"/>
    <s v="N"/>
    <m/>
    <m/>
    <m/>
    <m/>
    <m/>
    <x v="0"/>
  </r>
  <r>
    <x v="2"/>
    <x v="0"/>
    <s v="28Feb25-RST-Night/Day"/>
    <d v="2025-02-28T00:00:00"/>
    <n v="59"/>
    <s v="chinook"/>
    <s v="fry"/>
    <n v="43"/>
    <m/>
    <n v="0.65"/>
    <s v="N"/>
    <m/>
    <m/>
    <m/>
    <m/>
    <m/>
    <x v="0"/>
  </r>
  <r>
    <x v="2"/>
    <x v="0"/>
    <s v="04Mar25-RST-Night/Day"/>
    <d v="2025-03-04T00:00:00"/>
    <n v="63"/>
    <s v="chinook"/>
    <s v="fry"/>
    <n v="42"/>
    <n v="6"/>
    <n v="0.47"/>
    <s v="N"/>
    <m/>
    <m/>
    <s v="SJF25-3-4-1"/>
    <m/>
    <m/>
    <x v="1"/>
  </r>
  <r>
    <x v="2"/>
    <x v="0"/>
    <s v="04Mar25-RST-Night/Day"/>
    <d v="2025-03-04T00:00:00"/>
    <n v="63"/>
    <s v="chinook"/>
    <s v="fry"/>
    <n v="44"/>
    <n v="7"/>
    <n v="0.6"/>
    <s v="N"/>
    <m/>
    <m/>
    <s v="SJF25-3-4-2"/>
    <m/>
    <m/>
    <x v="1"/>
  </r>
  <r>
    <x v="2"/>
    <x v="0"/>
    <s v="04Mar25-RST-Night/Day"/>
    <d v="2025-03-04T00:00:00"/>
    <n v="63"/>
    <s v="chinook"/>
    <s v="fry"/>
    <n v="42"/>
    <n v="6"/>
    <n v="0.55000000000000004"/>
    <s v="N"/>
    <m/>
    <m/>
    <s v="SJF25-3-4-3"/>
    <m/>
    <m/>
    <x v="1"/>
  </r>
  <r>
    <x v="2"/>
    <x v="0"/>
    <s v="04Mar25-RST-Night/Day"/>
    <d v="2025-03-04T00:00:00"/>
    <n v="63"/>
    <s v="chinook"/>
    <s v="fry"/>
    <n v="43"/>
    <n v="6"/>
    <n v="0.52"/>
    <s v="N"/>
    <m/>
    <m/>
    <s v="SJF25-3-4-4"/>
    <m/>
    <m/>
    <x v="1"/>
  </r>
  <r>
    <x v="2"/>
    <x v="0"/>
    <s v="04Mar25-RST-Night/Day"/>
    <d v="2025-03-04T00:00:00"/>
    <n v="63"/>
    <s v="chinook"/>
    <s v="fry"/>
    <n v="41"/>
    <n v="6"/>
    <n v="0.51"/>
    <s v="N"/>
    <m/>
    <m/>
    <s v="SJF25-3-4-5"/>
    <m/>
    <m/>
    <x v="1"/>
  </r>
  <r>
    <x v="2"/>
    <x v="0"/>
    <s v="04Mar25-RST-Night/Day"/>
    <d v="2025-03-04T00:00:00"/>
    <n v="63"/>
    <s v="coho"/>
    <s v="fry"/>
    <n v="34"/>
    <m/>
    <n v="0.31"/>
    <s v="N"/>
    <m/>
    <m/>
    <m/>
    <m/>
    <m/>
    <x v="0"/>
  </r>
  <r>
    <x v="2"/>
    <x v="0"/>
    <s v="04Mar25-RST-Night/Day"/>
    <d v="2025-03-04T00:00:00"/>
    <n v="63"/>
    <s v="coho"/>
    <s v="fry"/>
    <n v="34"/>
    <m/>
    <n v="0.3"/>
    <s v="N"/>
    <m/>
    <m/>
    <m/>
    <m/>
    <m/>
    <x v="0"/>
  </r>
  <r>
    <x v="2"/>
    <x v="0"/>
    <s v="04Mar25-RST-Night/Day"/>
    <d v="2025-03-04T00:00:00"/>
    <n v="63"/>
    <s v="coho"/>
    <s v="fry"/>
    <n v="35"/>
    <m/>
    <n v="0.34"/>
    <s v="N"/>
    <m/>
    <m/>
    <m/>
    <m/>
    <m/>
    <x v="0"/>
  </r>
  <r>
    <x v="2"/>
    <x v="0"/>
    <s v="04Mar25-RST-Night/Day"/>
    <d v="2025-03-04T00:00:00"/>
    <n v="63"/>
    <s v="coho"/>
    <s v="fry"/>
    <n v="36"/>
    <m/>
    <n v="0.42"/>
    <s v="N"/>
    <m/>
    <m/>
    <m/>
    <m/>
    <m/>
    <x v="0"/>
  </r>
  <r>
    <x v="2"/>
    <x v="0"/>
    <s v="04Mar25-RST-Night/Day"/>
    <d v="2025-03-04T00:00:00"/>
    <n v="63"/>
    <s v="coho"/>
    <s v="fry"/>
    <n v="37"/>
    <m/>
    <n v="0.46"/>
    <s v="N"/>
    <m/>
    <m/>
    <m/>
    <m/>
    <m/>
    <x v="0"/>
  </r>
  <r>
    <x v="2"/>
    <x v="0"/>
    <s v="04Mar25-RST-Night/Day"/>
    <d v="2025-03-04T00:00:00"/>
    <n v="63"/>
    <s v="coho"/>
    <s v="fry"/>
    <n v="35"/>
    <m/>
    <n v="0.32"/>
    <s v="N"/>
    <m/>
    <m/>
    <m/>
    <m/>
    <m/>
    <x v="0"/>
  </r>
  <r>
    <x v="2"/>
    <x v="0"/>
    <s v="04Mar25-RST-Night/Day"/>
    <d v="2025-03-04T00:00:00"/>
    <n v="63"/>
    <s v="chum"/>
    <s v="fry"/>
    <n v="38"/>
    <m/>
    <n v="0.47"/>
    <s v="N"/>
    <m/>
    <m/>
    <m/>
    <m/>
    <m/>
    <x v="0"/>
  </r>
  <r>
    <x v="2"/>
    <x v="0"/>
    <s v="04Mar25-RST-Night/Day"/>
    <d v="2025-03-04T00:00:00"/>
    <n v="63"/>
    <s v="chinook"/>
    <s v="fry"/>
    <n v="45"/>
    <m/>
    <n v="0.52"/>
    <s v="N"/>
    <m/>
    <m/>
    <m/>
    <m/>
    <m/>
    <x v="0"/>
  </r>
  <r>
    <x v="2"/>
    <x v="0"/>
    <s v="04Mar25-RST-Night/Day"/>
    <d v="2025-03-04T00:00:00"/>
    <n v="63"/>
    <s v="chinook"/>
    <s v="fry"/>
    <n v="40"/>
    <m/>
    <n v="0.51"/>
    <s v="N"/>
    <m/>
    <m/>
    <m/>
    <m/>
    <m/>
    <x v="0"/>
  </r>
  <r>
    <x v="2"/>
    <x v="0"/>
    <s v="04Mar25-RST-Night/Day"/>
    <d v="2025-03-04T00:00:00"/>
    <n v="63"/>
    <s v="chinook"/>
    <s v="fry"/>
    <n v="47"/>
    <m/>
    <n v="0.5"/>
    <s v="N"/>
    <m/>
    <m/>
    <m/>
    <m/>
    <m/>
    <x v="0"/>
  </r>
  <r>
    <x v="2"/>
    <x v="0"/>
    <s v="04Mar25-RST-Night/Day"/>
    <d v="2025-03-04T00:00:00"/>
    <n v="63"/>
    <s v="chinook"/>
    <s v="fry"/>
    <n v="37"/>
    <m/>
    <n v="0.6"/>
    <s v="N"/>
    <m/>
    <m/>
    <m/>
    <m/>
    <m/>
    <x v="0"/>
  </r>
  <r>
    <x v="2"/>
    <x v="0"/>
    <s v="04Mar25-RST-Night/Day"/>
    <d v="2025-03-04T00:00:00"/>
    <n v="63"/>
    <s v="chinook"/>
    <s v="fry"/>
    <n v="37"/>
    <m/>
    <n v="0.51"/>
    <s v="N"/>
    <m/>
    <m/>
    <m/>
    <m/>
    <m/>
    <x v="0"/>
  </r>
  <r>
    <x v="2"/>
    <x v="0"/>
    <s v="04Mar25-RST-Night/Day"/>
    <d v="2025-03-04T00:00:00"/>
    <n v="63"/>
    <s v="chinook"/>
    <s v="fry"/>
    <n v="36"/>
    <m/>
    <n v="0.51"/>
    <s v="N"/>
    <m/>
    <m/>
    <m/>
    <m/>
    <m/>
    <x v="0"/>
  </r>
  <r>
    <x v="2"/>
    <x v="0"/>
    <s v="04Mar25-RST-Night/Day"/>
    <d v="2025-03-04T00:00:00"/>
    <n v="63"/>
    <s v="chinook"/>
    <s v="fry"/>
    <n v="37"/>
    <m/>
    <n v="0.55000000000000004"/>
    <s v="N"/>
    <m/>
    <m/>
    <m/>
    <m/>
    <m/>
    <x v="0"/>
  </r>
  <r>
    <x v="2"/>
    <x v="0"/>
    <s v="04Mar25-RST-Night/Day"/>
    <d v="2025-03-04T00:00:00"/>
    <n v="63"/>
    <s v="chinook"/>
    <s v="fry"/>
    <n v="37"/>
    <m/>
    <n v="0.46"/>
    <s v="N"/>
    <m/>
    <m/>
    <m/>
    <m/>
    <m/>
    <x v="0"/>
  </r>
  <r>
    <x v="2"/>
    <x v="0"/>
    <s v="04Mar25-RST-Night/Day"/>
    <d v="2025-03-04T00:00:00"/>
    <n v="63"/>
    <s v="chinook"/>
    <s v="fry"/>
    <n v="40"/>
    <m/>
    <n v="0.59"/>
    <s v="N"/>
    <m/>
    <m/>
    <m/>
    <m/>
    <m/>
    <x v="0"/>
  </r>
  <r>
    <x v="2"/>
    <x v="0"/>
    <s v="04Mar25-RST-Night/Day"/>
    <d v="2025-03-04T00:00:00"/>
    <n v="63"/>
    <s v="chinook"/>
    <s v="fry"/>
    <n v="38"/>
    <m/>
    <n v="0.47"/>
    <s v="N"/>
    <m/>
    <m/>
    <m/>
    <m/>
    <m/>
    <x v="0"/>
  </r>
  <r>
    <x v="2"/>
    <x v="0"/>
    <s v="04Mar25-RST-Night/Day"/>
    <d v="2025-03-04T00:00:00"/>
    <n v="63"/>
    <s v="chinook"/>
    <s v="fry"/>
    <n v="35"/>
    <m/>
    <n v="0.39"/>
    <s v="N"/>
    <m/>
    <m/>
    <m/>
    <m/>
    <m/>
    <x v="0"/>
  </r>
  <r>
    <x v="2"/>
    <x v="0"/>
    <s v="04Mar25-RST-Night/Day"/>
    <d v="2025-03-04T00:00:00"/>
    <n v="63"/>
    <s v="chinook"/>
    <s v="fry"/>
    <n v="38"/>
    <m/>
    <n v="0.41"/>
    <s v="N"/>
    <m/>
    <m/>
    <m/>
    <m/>
    <m/>
    <x v="0"/>
  </r>
  <r>
    <x v="2"/>
    <x v="0"/>
    <s v="05Mar25-RST-Night/Day"/>
    <d v="2025-03-05T00:00:00"/>
    <n v="64"/>
    <s v="chinook"/>
    <s v="fry"/>
    <n v="43"/>
    <m/>
    <n v="0.57999999999999996"/>
    <s v="N"/>
    <m/>
    <m/>
    <s v="SJF25-3-5-1"/>
    <m/>
    <m/>
    <x v="1"/>
  </r>
  <r>
    <x v="2"/>
    <x v="0"/>
    <s v="05Mar25-RST-Night/Day"/>
    <d v="2025-03-05T00:00:00"/>
    <n v="64"/>
    <s v="chinook"/>
    <s v="fry"/>
    <n v="43"/>
    <n v="6"/>
    <n v="0.53"/>
    <s v="N"/>
    <m/>
    <m/>
    <s v="SJF25-3-5-2"/>
    <m/>
    <m/>
    <x v="1"/>
  </r>
  <r>
    <x v="2"/>
    <x v="0"/>
    <s v="05Mar25-RST-Night/Day"/>
    <d v="2025-03-05T00:00:00"/>
    <n v="64"/>
    <s v="chinook"/>
    <s v="fry"/>
    <n v="43"/>
    <n v="6"/>
    <n v="0.64"/>
    <s v="N"/>
    <m/>
    <m/>
    <s v="SJF25-3-5-3"/>
    <m/>
    <m/>
    <x v="1"/>
  </r>
  <r>
    <x v="2"/>
    <x v="0"/>
    <s v="05Mar25-RST-Night/Day"/>
    <d v="2025-03-05T00:00:00"/>
    <n v="64"/>
    <s v="chinook"/>
    <s v="fry"/>
    <n v="42"/>
    <n v="5"/>
    <n v="0.56999999999999995"/>
    <s v="N"/>
    <m/>
    <m/>
    <s v="SJF25-3-5-4"/>
    <m/>
    <m/>
    <x v="1"/>
  </r>
  <r>
    <x v="2"/>
    <x v="0"/>
    <s v="05Mar25-RST-Night/Day"/>
    <d v="2025-03-05T00:00:00"/>
    <n v="64"/>
    <s v="chinook"/>
    <s v="fry"/>
    <n v="42"/>
    <n v="6"/>
    <n v="0.59"/>
    <s v="N"/>
    <m/>
    <m/>
    <s v="SJF25-3-5-5"/>
    <m/>
    <m/>
    <x v="1"/>
  </r>
  <r>
    <x v="2"/>
    <x v="0"/>
    <s v="05Mar25-RST-Night/Day"/>
    <d v="2025-03-05T00:00:00"/>
    <n v="64"/>
    <s v="chinook"/>
    <s v="fry"/>
    <n v="39"/>
    <n v="5"/>
    <n v="0.44"/>
    <s v="N"/>
    <m/>
    <m/>
    <s v="SJF25-3-5-6"/>
    <m/>
    <m/>
    <x v="1"/>
  </r>
  <r>
    <x v="2"/>
    <x v="0"/>
    <s v="05Mar25-RST-Night/Day"/>
    <d v="2025-03-05T00:00:00"/>
    <n v="64"/>
    <s v="chinook"/>
    <s v="fry"/>
    <n v="44"/>
    <n v="6"/>
    <n v="0.63"/>
    <s v="N"/>
    <m/>
    <m/>
    <s v="SJF25-3-5-7"/>
    <m/>
    <m/>
    <x v="1"/>
  </r>
  <r>
    <x v="2"/>
    <x v="0"/>
    <s v="05Mar25-RST-Night/Day"/>
    <d v="2025-03-05T00:00:00"/>
    <n v="64"/>
    <s v="chinook"/>
    <s v="fry"/>
    <n v="46"/>
    <n v="6"/>
    <n v="0.54"/>
    <s v="N"/>
    <m/>
    <m/>
    <s v="SJF25-3-5-8"/>
    <m/>
    <m/>
    <x v="1"/>
  </r>
  <r>
    <x v="2"/>
    <x v="0"/>
    <s v="05Mar25-RST-Night/Day"/>
    <d v="2025-03-05T00:00:00"/>
    <n v="64"/>
    <s v="chinook"/>
    <s v="fry"/>
    <n v="42"/>
    <n v="6"/>
    <n v="0.48"/>
    <s v="N"/>
    <m/>
    <m/>
    <s v="SJF25-3-5-9"/>
    <m/>
    <m/>
    <x v="1"/>
  </r>
  <r>
    <x v="2"/>
    <x v="0"/>
    <s v="05Mar25-RST-Night/Day"/>
    <d v="2025-03-05T00:00:00"/>
    <n v="64"/>
    <s v="chinook"/>
    <s v="fry"/>
    <n v="47"/>
    <m/>
    <n v="0.47"/>
    <s v="N"/>
    <m/>
    <m/>
    <m/>
    <m/>
    <m/>
    <x v="0"/>
  </r>
  <r>
    <x v="2"/>
    <x v="0"/>
    <s v="05Mar25-RST-Night/Day"/>
    <d v="2025-03-05T00:00:00"/>
    <n v="64"/>
    <s v="chinook"/>
    <s v="fry"/>
    <n v="37"/>
    <m/>
    <n v="0.55000000000000004"/>
    <s v="N"/>
    <m/>
    <m/>
    <m/>
    <m/>
    <m/>
    <x v="0"/>
  </r>
  <r>
    <x v="2"/>
    <x v="0"/>
    <s v="05Mar25-RST-Night/Day"/>
    <d v="2025-03-05T00:00:00"/>
    <n v="64"/>
    <s v="chinook"/>
    <s v="fry"/>
    <n v="47"/>
    <m/>
    <n v="0.53"/>
    <s v="N"/>
    <m/>
    <m/>
    <m/>
    <m/>
    <m/>
    <x v="0"/>
  </r>
  <r>
    <x v="2"/>
    <x v="0"/>
    <s v="05Mar25-RST-Night/Day"/>
    <d v="2025-03-05T00:00:00"/>
    <n v="64"/>
    <s v="chinook"/>
    <s v="fry"/>
    <n v="42"/>
    <m/>
    <n v="0.6"/>
    <s v="N"/>
    <m/>
    <m/>
    <m/>
    <m/>
    <m/>
    <x v="0"/>
  </r>
  <r>
    <x v="2"/>
    <x v="0"/>
    <s v="05Mar25-RST-Night/Day"/>
    <d v="2025-03-05T00:00:00"/>
    <n v="64"/>
    <s v="chinook"/>
    <s v="fry"/>
    <n v="38"/>
    <m/>
    <n v="0.48"/>
    <s v="N"/>
    <m/>
    <m/>
    <m/>
    <m/>
    <m/>
    <x v="0"/>
  </r>
  <r>
    <x v="2"/>
    <x v="0"/>
    <s v="05Mar25-RST-Night/Day"/>
    <d v="2025-03-05T00:00:00"/>
    <n v="64"/>
    <s v="chinook"/>
    <s v="fry"/>
    <n v="38"/>
    <m/>
    <n v="0.5"/>
    <s v="N"/>
    <m/>
    <m/>
    <m/>
    <m/>
    <m/>
    <x v="0"/>
  </r>
  <r>
    <x v="2"/>
    <x v="0"/>
    <s v="05Mar25-RST-Night/Day"/>
    <d v="2025-03-05T00:00:00"/>
    <n v="64"/>
    <s v="chinook"/>
    <s v="fry"/>
    <n v="47"/>
    <m/>
    <n v="0.47"/>
    <s v="N"/>
    <m/>
    <m/>
    <m/>
    <m/>
    <m/>
    <x v="0"/>
  </r>
  <r>
    <x v="2"/>
    <x v="0"/>
    <s v="05Mar25-RST-Night/Day"/>
    <d v="2025-03-05T00:00:00"/>
    <n v="64"/>
    <s v="chinook"/>
    <s v="fry"/>
    <n v="43"/>
    <m/>
    <n v="0.69"/>
    <s v="N"/>
    <m/>
    <m/>
    <m/>
    <m/>
    <m/>
    <x v="0"/>
  </r>
  <r>
    <x v="2"/>
    <x v="0"/>
    <s v="05Mar25-RST-Night/Day"/>
    <d v="2025-03-05T00:00:00"/>
    <n v="64"/>
    <s v="chinook"/>
    <s v="fry"/>
    <n v="42"/>
    <m/>
    <n v="0.6"/>
    <s v="N"/>
    <m/>
    <m/>
    <m/>
    <m/>
    <m/>
    <x v="0"/>
  </r>
  <r>
    <x v="2"/>
    <x v="0"/>
    <s v="05Mar25-RST-Night/Day"/>
    <d v="2025-03-05T00:00:00"/>
    <n v="64"/>
    <s v="chinook"/>
    <s v="fry"/>
    <n v="37"/>
    <m/>
    <n v="0.52"/>
    <s v="N"/>
    <m/>
    <m/>
    <m/>
    <m/>
    <m/>
    <x v="0"/>
  </r>
  <r>
    <x v="2"/>
    <x v="0"/>
    <s v="05Mar25-RST-Night/Day"/>
    <d v="2025-03-05T00:00:00"/>
    <n v="64"/>
    <s v="chinook"/>
    <s v="fry"/>
    <n v="38"/>
    <m/>
    <n v="0.5"/>
    <s v="N"/>
    <m/>
    <m/>
    <m/>
    <m/>
    <m/>
    <x v="0"/>
  </r>
  <r>
    <x v="2"/>
    <x v="0"/>
    <s v="05Mar25-RST-Night/Day"/>
    <d v="2025-03-05T00:00:00"/>
    <n v="64"/>
    <s v="chinook"/>
    <s v="fry"/>
    <n v="37"/>
    <m/>
    <n v="0.57999999999999996"/>
    <s v="N"/>
    <m/>
    <m/>
    <m/>
    <m/>
    <m/>
    <x v="0"/>
  </r>
  <r>
    <x v="2"/>
    <x v="0"/>
    <s v="05Mar25-RST-Night/Day"/>
    <d v="2025-03-05T00:00:00"/>
    <n v="64"/>
    <s v="chinook"/>
    <s v="fry"/>
    <n v="37"/>
    <m/>
    <n v="0.54"/>
    <s v="N"/>
    <m/>
    <m/>
    <m/>
    <m/>
    <m/>
    <x v="0"/>
  </r>
  <r>
    <x v="2"/>
    <x v="0"/>
    <s v="05Mar25-RST-Night/Day"/>
    <d v="2025-03-05T00:00:00"/>
    <n v="64"/>
    <s v="chinook"/>
    <s v="fry"/>
    <n v="38"/>
    <m/>
    <n v="0.51"/>
    <s v="N"/>
    <m/>
    <m/>
    <m/>
    <m/>
    <m/>
    <x v="0"/>
  </r>
  <r>
    <x v="2"/>
    <x v="0"/>
    <s v="05Mar25-RST-Night/Day"/>
    <d v="2025-03-05T00:00:00"/>
    <n v="64"/>
    <s v="chinook"/>
    <s v="fry"/>
    <n v="37"/>
    <m/>
    <n v="0.54"/>
    <s v="N"/>
    <m/>
    <m/>
    <m/>
    <m/>
    <m/>
    <x v="0"/>
  </r>
  <r>
    <x v="2"/>
    <x v="0"/>
    <s v="05Mar25-RST-Night/Day"/>
    <d v="2025-03-05T00:00:00"/>
    <n v="64"/>
    <s v="chinook"/>
    <s v="fry"/>
    <n v="38"/>
    <m/>
    <n v="0.57999999999999996"/>
    <s v="N"/>
    <m/>
    <m/>
    <m/>
    <m/>
    <m/>
    <x v="0"/>
  </r>
  <r>
    <x v="2"/>
    <x v="0"/>
    <s v="05Mar25-RST-Night/Day"/>
    <d v="2025-03-05T00:00:00"/>
    <n v="64"/>
    <s v="chinook"/>
    <s v="fry"/>
    <n v="42"/>
    <m/>
    <n v="0.61"/>
    <s v="N"/>
    <m/>
    <m/>
    <m/>
    <m/>
    <m/>
    <x v="0"/>
  </r>
  <r>
    <x v="2"/>
    <x v="0"/>
    <s v="05Mar25-RST-Night/Day"/>
    <d v="2025-03-05T00:00:00"/>
    <n v="64"/>
    <s v="chinook"/>
    <s v="fry"/>
    <n v="38"/>
    <m/>
    <n v="0.45"/>
    <s v="N"/>
    <m/>
    <m/>
    <m/>
    <m/>
    <m/>
    <x v="0"/>
  </r>
  <r>
    <x v="2"/>
    <x v="0"/>
    <s v="05Mar25-RST-Night/Day"/>
    <d v="2025-03-05T00:00:00"/>
    <n v="64"/>
    <s v="chinook"/>
    <s v="fry"/>
    <n v="38"/>
    <m/>
    <n v="0.53"/>
    <s v="N"/>
    <m/>
    <m/>
    <m/>
    <m/>
    <m/>
    <x v="0"/>
  </r>
  <r>
    <x v="2"/>
    <x v="0"/>
    <s v="05Mar25-RST-Night/Day"/>
    <d v="2025-03-05T00:00:00"/>
    <n v="64"/>
    <s v="coho"/>
    <s v="fry"/>
    <n v="35"/>
    <m/>
    <n v="0.47"/>
    <s v="N"/>
    <m/>
    <m/>
    <m/>
    <m/>
    <m/>
    <x v="0"/>
  </r>
  <r>
    <x v="2"/>
    <x v="0"/>
    <s v="05Mar25-RST-Night/Day"/>
    <d v="2025-03-05T00:00:00"/>
    <n v="64"/>
    <s v="coho"/>
    <s v="fry"/>
    <n v="35"/>
    <m/>
    <n v="0.34"/>
    <s v="N"/>
    <m/>
    <m/>
    <m/>
    <m/>
    <m/>
    <x v="0"/>
  </r>
  <r>
    <x v="2"/>
    <x v="0"/>
    <s v="05Mar25-RST-Night/Day"/>
    <d v="2025-03-05T00:00:00"/>
    <n v="64"/>
    <s v="coho"/>
    <s v="fry"/>
    <n v="34"/>
    <m/>
    <n v="0.33"/>
    <s v="N"/>
    <m/>
    <m/>
    <m/>
    <m/>
    <m/>
    <x v="0"/>
  </r>
  <r>
    <x v="2"/>
    <x v="0"/>
    <s v="05Mar25-RST-Night/Day"/>
    <d v="2025-03-05T00:00:00"/>
    <n v="64"/>
    <s v="coho"/>
    <s v="fry"/>
    <n v="32"/>
    <m/>
    <n v="0.3"/>
    <s v="N"/>
    <m/>
    <m/>
    <m/>
    <m/>
    <m/>
    <x v="0"/>
  </r>
  <r>
    <x v="2"/>
    <x v="0"/>
    <s v="05Mar25-RST-Night/Day"/>
    <d v="2025-03-05T00:00:00"/>
    <n v="64"/>
    <s v="coho"/>
    <s v="fry"/>
    <n v="33"/>
    <m/>
    <n v="0.2"/>
    <s v="N"/>
    <m/>
    <m/>
    <m/>
    <m/>
    <m/>
    <x v="0"/>
  </r>
  <r>
    <x v="2"/>
    <x v="0"/>
    <s v="05Mar25-RST-Night/Day"/>
    <d v="2025-03-05T00:00:00"/>
    <n v="64"/>
    <s v="chum"/>
    <s v="fry"/>
    <n v="33"/>
    <m/>
    <n v="0.34"/>
    <s v="N"/>
    <m/>
    <m/>
    <m/>
    <m/>
    <m/>
    <x v="0"/>
  </r>
  <r>
    <x v="2"/>
    <x v="0"/>
    <s v="06Mar25-RST-Night/Day"/>
    <d v="2025-03-06T00:00:00"/>
    <n v="65"/>
    <s v="chinook"/>
    <s v="fry"/>
    <n v="41"/>
    <n v="6"/>
    <n v="0.57999999999999996"/>
    <s v="N"/>
    <m/>
    <m/>
    <s v="SJF25-03-06-01"/>
    <m/>
    <m/>
    <x v="1"/>
  </r>
  <r>
    <x v="2"/>
    <x v="0"/>
    <s v="06Mar25-RST-Night/Day"/>
    <d v="2025-03-06T00:00:00"/>
    <n v="65"/>
    <s v="chinook"/>
    <s v="fry"/>
    <n v="37"/>
    <n v="6"/>
    <n v="0.42"/>
    <s v="N"/>
    <m/>
    <m/>
    <s v="SJF25-03-06-02"/>
    <m/>
    <m/>
    <x v="1"/>
  </r>
  <r>
    <x v="2"/>
    <x v="0"/>
    <s v="06Mar25-RST-Night/Day"/>
    <d v="2025-03-06T00:00:00"/>
    <n v="65"/>
    <s v="chinook"/>
    <s v="fry"/>
    <n v="39"/>
    <n v="7"/>
    <n v="0.56999999999999995"/>
    <s v="N"/>
    <m/>
    <m/>
    <s v="SJF25-03-06-03"/>
    <m/>
    <m/>
    <x v="1"/>
  </r>
  <r>
    <x v="2"/>
    <x v="0"/>
    <s v="06Mar25-RST-Night/Day"/>
    <d v="2025-03-06T00:00:00"/>
    <n v="65"/>
    <s v="chinook"/>
    <s v="fry"/>
    <n v="39"/>
    <n v="7"/>
    <n v="0.55000000000000004"/>
    <s v="N"/>
    <m/>
    <m/>
    <s v="SJF25-03-06-04"/>
    <m/>
    <m/>
    <x v="1"/>
  </r>
  <r>
    <x v="2"/>
    <x v="0"/>
    <s v="06Mar25-RST-Night/Day"/>
    <d v="2025-03-06T00:00:00"/>
    <n v="65"/>
    <s v="chinook"/>
    <s v="fry"/>
    <n v="39"/>
    <n v="8"/>
    <n v="0.65"/>
    <s v="N"/>
    <m/>
    <m/>
    <s v="SJF25-03-06-05"/>
    <m/>
    <m/>
    <x v="1"/>
  </r>
  <r>
    <x v="2"/>
    <x v="0"/>
    <s v="06Mar25-RST-Night/Day"/>
    <d v="2025-03-06T00:00:00"/>
    <n v="65"/>
    <s v="chinook"/>
    <s v="fry"/>
    <n v="35"/>
    <n v="4"/>
    <n v="0.33"/>
    <s v="N"/>
    <m/>
    <m/>
    <s v="SJF25-03-06-06"/>
    <m/>
    <m/>
    <x v="1"/>
  </r>
  <r>
    <x v="2"/>
    <x v="0"/>
    <s v="06Mar25-RST-Night/Day"/>
    <d v="2025-03-06T00:00:00"/>
    <n v="65"/>
    <s v="chinook"/>
    <s v="fry"/>
    <n v="38"/>
    <m/>
    <n v="0.56000000000000005"/>
    <s v="N"/>
    <m/>
    <m/>
    <m/>
    <m/>
    <m/>
    <x v="0"/>
  </r>
  <r>
    <x v="2"/>
    <x v="0"/>
    <s v="06Mar25-RST-Night/Day"/>
    <d v="2025-03-06T00:00:00"/>
    <n v="65"/>
    <s v="chinook"/>
    <s v="fry"/>
    <n v="40"/>
    <m/>
    <n v="0.56000000000000005"/>
    <s v="N"/>
    <m/>
    <m/>
    <m/>
    <m/>
    <m/>
    <x v="0"/>
  </r>
  <r>
    <x v="2"/>
    <x v="0"/>
    <s v="06Mar25-RST-Night/Day"/>
    <d v="2025-03-06T00:00:00"/>
    <n v="65"/>
    <s v="chinook"/>
    <s v="fry"/>
    <n v="39"/>
    <m/>
    <n v="0.54"/>
    <s v="N"/>
    <m/>
    <m/>
    <m/>
    <m/>
    <m/>
    <x v="0"/>
  </r>
  <r>
    <x v="2"/>
    <x v="0"/>
    <s v="06Mar25-RST-Night/Day"/>
    <d v="2025-03-06T00:00:00"/>
    <n v="65"/>
    <s v="chinook"/>
    <s v="fry"/>
    <n v="38"/>
    <m/>
    <n v="0.45"/>
    <s v="N"/>
    <m/>
    <m/>
    <m/>
    <m/>
    <m/>
    <x v="0"/>
  </r>
  <r>
    <x v="2"/>
    <x v="0"/>
    <s v="06Mar25-RST-Night/Day"/>
    <d v="2025-03-06T00:00:00"/>
    <n v="65"/>
    <s v="chinook"/>
    <s v="fry"/>
    <n v="43"/>
    <m/>
    <n v="0.57999999999999996"/>
    <s v="N"/>
    <m/>
    <m/>
    <m/>
    <m/>
    <m/>
    <x v="0"/>
  </r>
  <r>
    <x v="2"/>
    <x v="0"/>
    <s v="06Mar25-RST-Night/Day"/>
    <d v="2025-03-06T00:00:00"/>
    <n v="65"/>
    <s v="chinook"/>
    <s v="fry"/>
    <n v="38"/>
    <m/>
    <n v="0.55000000000000004"/>
    <s v="N"/>
    <m/>
    <m/>
    <m/>
    <m/>
    <m/>
    <x v="0"/>
  </r>
  <r>
    <x v="2"/>
    <x v="0"/>
    <s v="06Mar25-RST-Night/Day"/>
    <d v="2025-03-06T00:00:00"/>
    <n v="65"/>
    <s v="chinook"/>
    <s v="fry"/>
    <n v="39"/>
    <m/>
    <n v="0.54"/>
    <s v="N"/>
    <m/>
    <m/>
    <m/>
    <m/>
    <m/>
    <x v="0"/>
  </r>
  <r>
    <x v="2"/>
    <x v="0"/>
    <s v="06Mar25-RST-Night/Day"/>
    <d v="2025-03-06T00:00:00"/>
    <n v="65"/>
    <s v="chinook"/>
    <s v="fry"/>
    <n v="38"/>
    <m/>
    <n v="0.52"/>
    <s v="N"/>
    <m/>
    <m/>
    <m/>
    <m/>
    <m/>
    <x v="0"/>
  </r>
  <r>
    <x v="2"/>
    <x v="0"/>
    <s v="06Mar25-RST-Night/Day"/>
    <d v="2025-03-06T00:00:00"/>
    <n v="65"/>
    <s v="chinook"/>
    <s v="fry"/>
    <n v="39"/>
    <m/>
    <n v="0.53"/>
    <s v="N"/>
    <m/>
    <m/>
    <m/>
    <m/>
    <m/>
    <x v="0"/>
  </r>
  <r>
    <x v="2"/>
    <x v="0"/>
    <s v="06Mar25-RST-Night/Day"/>
    <d v="2025-03-06T00:00:00"/>
    <n v="65"/>
    <s v="chinook"/>
    <s v="fry"/>
    <n v="37"/>
    <m/>
    <n v="0.49"/>
    <s v="N"/>
    <m/>
    <m/>
    <m/>
    <m/>
    <m/>
    <x v="0"/>
  </r>
  <r>
    <x v="2"/>
    <x v="0"/>
    <s v="06Mar25-RST-Night/Day"/>
    <d v="2025-03-06T00:00:00"/>
    <n v="65"/>
    <s v="chinook"/>
    <s v="fry"/>
    <n v="39"/>
    <m/>
    <n v="0.53"/>
    <s v="N"/>
    <m/>
    <m/>
    <m/>
    <m/>
    <m/>
    <x v="0"/>
  </r>
  <r>
    <x v="2"/>
    <x v="0"/>
    <s v="06Mar25-RST-Night/Day"/>
    <d v="2025-03-06T00:00:00"/>
    <n v="65"/>
    <s v="chinook"/>
    <s v="fry"/>
    <n v="38"/>
    <m/>
    <n v="0.52"/>
    <s v="N"/>
    <m/>
    <m/>
    <m/>
    <m/>
    <m/>
    <x v="0"/>
  </r>
  <r>
    <x v="2"/>
    <x v="0"/>
    <s v="06Mar25-RST-Night/Day"/>
    <d v="2025-03-06T00:00:00"/>
    <n v="65"/>
    <s v="chinook"/>
    <s v="fry"/>
    <n v="39"/>
    <m/>
    <n v="0.57999999999999996"/>
    <s v="N"/>
    <m/>
    <m/>
    <m/>
    <m/>
    <m/>
    <x v="0"/>
  </r>
  <r>
    <x v="2"/>
    <x v="0"/>
    <s v="06Mar25-RST-Night/Day"/>
    <d v="2025-03-06T00:00:00"/>
    <n v="65"/>
    <s v="chinook"/>
    <s v="fry"/>
    <n v="36"/>
    <m/>
    <n v="0.55000000000000004"/>
    <s v="N"/>
    <m/>
    <m/>
    <m/>
    <m/>
    <m/>
    <x v="0"/>
  </r>
  <r>
    <x v="2"/>
    <x v="0"/>
    <s v="06Mar25-RST-Night/Day"/>
    <d v="2025-03-06T00:00:00"/>
    <n v="65"/>
    <s v="chinook"/>
    <s v="fry"/>
    <n v="39"/>
    <m/>
    <n v="0.51"/>
    <s v="N"/>
    <m/>
    <m/>
    <m/>
    <m/>
    <m/>
    <x v="0"/>
  </r>
  <r>
    <x v="2"/>
    <x v="0"/>
    <s v="06Mar25-RST-Night/Day"/>
    <d v="2025-03-06T00:00:00"/>
    <n v="65"/>
    <s v="chinook"/>
    <s v="fry"/>
    <n v="39"/>
    <m/>
    <n v="0.48"/>
    <s v="N"/>
    <m/>
    <m/>
    <m/>
    <m/>
    <m/>
    <x v="0"/>
  </r>
  <r>
    <x v="2"/>
    <x v="0"/>
    <s v="06Mar25-RST-Night/Day"/>
    <d v="2025-03-06T00:00:00"/>
    <n v="65"/>
    <s v="chinook"/>
    <s v="fry"/>
    <n v="39"/>
    <m/>
    <n v="0.56000000000000005"/>
    <s v="N"/>
    <m/>
    <m/>
    <m/>
    <m/>
    <m/>
    <x v="0"/>
  </r>
  <r>
    <x v="2"/>
    <x v="0"/>
    <s v="06Mar25-RST-Night/Day"/>
    <d v="2025-03-06T00:00:00"/>
    <n v="65"/>
    <s v="chinook"/>
    <s v="fry"/>
    <n v="38"/>
    <m/>
    <n v="0.5"/>
    <s v="N"/>
    <m/>
    <m/>
    <m/>
    <m/>
    <m/>
    <x v="0"/>
  </r>
  <r>
    <x v="2"/>
    <x v="0"/>
    <s v="06Mar25-RST-Night/Day"/>
    <d v="2025-03-06T00:00:00"/>
    <n v="65"/>
    <s v="chinook"/>
    <s v="fry"/>
    <n v="41"/>
    <m/>
    <n v="0.57999999999999996"/>
    <s v="N"/>
    <m/>
    <m/>
    <m/>
    <m/>
    <m/>
    <x v="0"/>
  </r>
  <r>
    <x v="2"/>
    <x v="0"/>
    <s v="06Mar25-RST-Night/Day"/>
    <d v="2025-03-06T00:00:00"/>
    <n v="65"/>
    <s v="chinook"/>
    <s v="fry"/>
    <n v="38"/>
    <m/>
    <n v="0.49"/>
    <s v="N"/>
    <m/>
    <m/>
    <m/>
    <m/>
    <m/>
    <x v="0"/>
  </r>
  <r>
    <x v="2"/>
    <x v="0"/>
    <s v="06Mar25-RST-Night/Day"/>
    <d v="2025-03-06T00:00:00"/>
    <n v="65"/>
    <s v="chinook"/>
    <s v="fry"/>
    <n v="41"/>
    <m/>
    <n v="0.64"/>
    <s v="N"/>
    <m/>
    <m/>
    <m/>
    <m/>
    <m/>
    <x v="0"/>
  </r>
  <r>
    <x v="2"/>
    <x v="0"/>
    <s v="06Mar25-RST-Night/Day"/>
    <d v="2025-03-06T00:00:00"/>
    <n v="65"/>
    <s v="chinook"/>
    <s v="fry"/>
    <n v="39"/>
    <m/>
    <n v="0.47"/>
    <s v="N"/>
    <m/>
    <m/>
    <m/>
    <m/>
    <m/>
    <x v="0"/>
  </r>
  <r>
    <x v="2"/>
    <x v="0"/>
    <s v="06Mar25-RST-Night/Day"/>
    <d v="2025-03-06T00:00:00"/>
    <n v="65"/>
    <s v="chinook"/>
    <s v="fry"/>
    <n v="36"/>
    <m/>
    <n v="0.48"/>
    <s v="N"/>
    <m/>
    <m/>
    <m/>
    <m/>
    <m/>
    <x v="0"/>
  </r>
  <r>
    <x v="2"/>
    <x v="0"/>
    <s v="06Mar25-RST-Night/Day"/>
    <d v="2025-03-06T00:00:00"/>
    <n v="65"/>
    <s v="chinook"/>
    <s v="fry"/>
    <n v="41"/>
    <m/>
    <n v="0.62"/>
    <s v="N"/>
    <m/>
    <m/>
    <m/>
    <m/>
    <m/>
    <x v="0"/>
  </r>
  <r>
    <x v="2"/>
    <x v="0"/>
    <s v="06Mar25-RST-Night/Day"/>
    <d v="2025-03-06T00:00:00"/>
    <n v="65"/>
    <s v="coho"/>
    <s v="fry"/>
    <n v="35"/>
    <m/>
    <n v="0.49"/>
    <s v="N"/>
    <m/>
    <m/>
    <m/>
    <m/>
    <m/>
    <x v="0"/>
  </r>
  <r>
    <x v="2"/>
    <x v="0"/>
    <s v="06Mar25-RST-Night/Day"/>
    <d v="2025-03-06T00:00:00"/>
    <n v="65"/>
    <s v="coho"/>
    <s v="fry"/>
    <n v="39"/>
    <m/>
    <n v="0.6"/>
    <s v="N"/>
    <m/>
    <m/>
    <m/>
    <m/>
    <m/>
    <x v="0"/>
  </r>
  <r>
    <x v="2"/>
    <x v="0"/>
    <s v="06Mar25-RST-Night/Day"/>
    <d v="2025-03-06T00:00:00"/>
    <n v="65"/>
    <s v="coho"/>
    <s v="fry"/>
    <n v="35"/>
    <m/>
    <n v="0.4"/>
    <s v="N"/>
    <m/>
    <m/>
    <m/>
    <m/>
    <m/>
    <x v="0"/>
  </r>
  <r>
    <x v="2"/>
    <x v="0"/>
    <s v="06Mar25-RST-Night/Day"/>
    <d v="2025-03-06T00:00:00"/>
    <n v="65"/>
    <s v="coho"/>
    <s v="fry"/>
    <n v="36"/>
    <m/>
    <n v="0.45"/>
    <s v="N"/>
    <m/>
    <m/>
    <m/>
    <m/>
    <m/>
    <x v="0"/>
  </r>
  <r>
    <x v="2"/>
    <x v="0"/>
    <s v="06Mar25-RST-Night/Day"/>
    <d v="2025-03-06T00:00:00"/>
    <n v="65"/>
    <s v="coho"/>
    <s v="fry"/>
    <n v="45"/>
    <m/>
    <n v="0.67"/>
    <s v="N"/>
    <m/>
    <m/>
    <m/>
    <m/>
    <m/>
    <x v="0"/>
  </r>
  <r>
    <x v="2"/>
    <x v="0"/>
    <s v="06Mar25-RST-Night/Day"/>
    <d v="2025-03-06T00:00:00"/>
    <n v="65"/>
    <s v="coho"/>
    <s v="fry"/>
    <n v="38"/>
    <m/>
    <n v="0.32"/>
    <s v="N"/>
    <m/>
    <m/>
    <m/>
    <m/>
    <m/>
    <x v="0"/>
  </r>
  <r>
    <x v="2"/>
    <x v="0"/>
    <s v="06Mar25-RST-Night/Day"/>
    <d v="2025-03-06T00:00:00"/>
    <n v="65"/>
    <s v="coho"/>
    <s v="fry"/>
    <n v="34"/>
    <m/>
    <n v="0.32"/>
    <s v="N"/>
    <m/>
    <m/>
    <m/>
    <m/>
    <m/>
    <x v="0"/>
  </r>
  <r>
    <x v="2"/>
    <x v="0"/>
    <s v="06Mar25-RST-Night/Day"/>
    <d v="2025-03-06T00:00:00"/>
    <n v="65"/>
    <s v="coho"/>
    <s v="fry"/>
    <n v="35"/>
    <m/>
    <n v="0.4"/>
    <s v="N"/>
    <m/>
    <m/>
    <m/>
    <m/>
    <m/>
    <x v="0"/>
  </r>
  <r>
    <x v="2"/>
    <x v="0"/>
    <s v="06Mar25-RST-Night/Day"/>
    <d v="2025-03-06T00:00:00"/>
    <n v="65"/>
    <s v="coho"/>
    <s v="fry"/>
    <n v="36"/>
    <m/>
    <n v="0.34"/>
    <s v="N"/>
    <m/>
    <m/>
    <m/>
    <m/>
    <m/>
    <x v="0"/>
  </r>
  <r>
    <x v="2"/>
    <x v="0"/>
    <s v="06Mar25-RST-Night/Day"/>
    <d v="2025-03-06T00:00:00"/>
    <n v="65"/>
    <s v="coho"/>
    <s v="fry"/>
    <n v="33"/>
    <m/>
    <n v="0.32"/>
    <s v="N"/>
    <m/>
    <m/>
    <m/>
    <m/>
    <m/>
    <x v="0"/>
  </r>
  <r>
    <x v="2"/>
    <x v="0"/>
    <s v="06Mar25-RST-Night/Day"/>
    <d v="2025-03-06T00:00:00"/>
    <n v="65"/>
    <s v="coho"/>
    <s v="fry"/>
    <n v="37"/>
    <m/>
    <n v="0.5"/>
    <s v="N"/>
    <m/>
    <m/>
    <m/>
    <m/>
    <m/>
    <x v="0"/>
  </r>
  <r>
    <x v="2"/>
    <x v="0"/>
    <s v="06Mar25-RST-Night/Day"/>
    <d v="2025-03-06T00:00:00"/>
    <n v="65"/>
    <s v="coho"/>
    <s v="fry"/>
    <n v="33"/>
    <m/>
    <n v="0.34"/>
    <s v="N"/>
    <m/>
    <m/>
    <m/>
    <m/>
    <m/>
    <x v="0"/>
  </r>
  <r>
    <x v="2"/>
    <x v="0"/>
    <s v="06Mar25-RST-Night/Day"/>
    <d v="2025-03-06T00:00:00"/>
    <n v="65"/>
    <s v="coho"/>
    <s v="fry"/>
    <n v="35"/>
    <m/>
    <n v="0.39"/>
    <s v="N"/>
    <m/>
    <m/>
    <m/>
    <m/>
    <m/>
    <x v="0"/>
  </r>
  <r>
    <x v="2"/>
    <x v="0"/>
    <s v="06Mar25-RST-Night/Day"/>
    <d v="2025-03-06T00:00:00"/>
    <n v="65"/>
    <s v="coho"/>
    <s v="fry"/>
    <n v="36"/>
    <m/>
    <n v="0.59"/>
    <s v="N"/>
    <m/>
    <m/>
    <m/>
    <m/>
    <m/>
    <x v="0"/>
  </r>
  <r>
    <x v="2"/>
    <x v="0"/>
    <s v="06Mar25-RST-Night/Day"/>
    <d v="2025-03-06T00:00:00"/>
    <n v="65"/>
    <s v="coho"/>
    <s v="fry"/>
    <n v="35"/>
    <m/>
    <n v="0.36"/>
    <s v="N"/>
    <m/>
    <m/>
    <m/>
    <m/>
    <m/>
    <x v="0"/>
  </r>
  <r>
    <x v="2"/>
    <x v="0"/>
    <s v="06Mar25-RST-Night/Day"/>
    <d v="2025-03-06T00:00:00"/>
    <n v="65"/>
    <s v="coho"/>
    <s v="fry"/>
    <n v="39"/>
    <m/>
    <n v="0.52"/>
    <s v="N"/>
    <m/>
    <m/>
    <m/>
    <m/>
    <m/>
    <x v="0"/>
  </r>
  <r>
    <x v="2"/>
    <x v="0"/>
    <s v="06Mar25-RST-Night/Day"/>
    <d v="2025-03-06T00:00:00"/>
    <n v="65"/>
    <s v="coho"/>
    <s v="fry"/>
    <n v="39"/>
    <m/>
    <n v="0.52"/>
    <s v="N"/>
    <m/>
    <m/>
    <m/>
    <m/>
    <m/>
    <x v="0"/>
  </r>
  <r>
    <x v="2"/>
    <x v="0"/>
    <s v="06Mar25-RST-Night/Day"/>
    <d v="2025-03-06T00:00:00"/>
    <n v="65"/>
    <s v="coho"/>
    <s v="fry"/>
    <n v="39"/>
    <m/>
    <n v="0.54"/>
    <s v="N"/>
    <m/>
    <m/>
    <m/>
    <m/>
    <m/>
    <x v="0"/>
  </r>
  <r>
    <x v="2"/>
    <x v="0"/>
    <s v="06Mar25-RST-Night/Day"/>
    <d v="2025-03-06T00:00:00"/>
    <n v="65"/>
    <s v="coho"/>
    <s v="fry"/>
    <n v="38"/>
    <m/>
    <n v="0.56000000000000005"/>
    <s v="N"/>
    <m/>
    <m/>
    <m/>
    <m/>
    <m/>
    <x v="0"/>
  </r>
  <r>
    <x v="2"/>
    <x v="0"/>
    <s v="06Mar25-RST-Night/Day"/>
    <d v="2025-03-06T00:00:00"/>
    <n v="65"/>
    <s v="coho"/>
    <s v="fry"/>
    <n v="34"/>
    <m/>
    <n v="0.3"/>
    <s v="N"/>
    <m/>
    <m/>
    <m/>
    <m/>
    <m/>
    <x v="0"/>
  </r>
  <r>
    <x v="2"/>
    <x v="0"/>
    <s v="06Mar25-RST-Night/Day"/>
    <d v="2025-03-06T00:00:00"/>
    <n v="65"/>
    <s v="coho"/>
    <s v="fry"/>
    <n v="39"/>
    <m/>
    <n v="0.47"/>
    <s v="N"/>
    <m/>
    <m/>
    <m/>
    <m/>
    <m/>
    <x v="0"/>
  </r>
  <r>
    <x v="2"/>
    <x v="0"/>
    <s v="06Mar25-RST-Night/Day"/>
    <d v="2025-03-06T00:00:00"/>
    <n v="65"/>
    <s v="coho"/>
    <s v="fry"/>
    <n v="40"/>
    <m/>
    <n v="0.56000000000000005"/>
    <s v="N"/>
    <m/>
    <m/>
    <m/>
    <m/>
    <m/>
    <x v="0"/>
  </r>
  <r>
    <x v="2"/>
    <x v="0"/>
    <s v="06Mar25-RST-Night/Day"/>
    <d v="2025-03-06T00:00:00"/>
    <n v="65"/>
    <s v="coho"/>
    <s v="fry"/>
    <n v="35"/>
    <m/>
    <n v="0.4"/>
    <s v="N"/>
    <m/>
    <m/>
    <m/>
    <m/>
    <m/>
    <x v="0"/>
  </r>
  <r>
    <x v="2"/>
    <x v="0"/>
    <s v="06Mar25-RST-Night/Day"/>
    <d v="2025-03-06T00:00:00"/>
    <n v="65"/>
    <s v="coho"/>
    <s v="fry"/>
    <n v="34"/>
    <m/>
    <n v="0.33"/>
    <s v="N"/>
    <m/>
    <m/>
    <m/>
    <m/>
    <m/>
    <x v="0"/>
  </r>
  <r>
    <x v="2"/>
    <x v="0"/>
    <s v="06Mar25-RST-Night/Day"/>
    <d v="2025-03-06T00:00:00"/>
    <n v="65"/>
    <s v="coho"/>
    <s v="fry"/>
    <n v="39"/>
    <m/>
    <n v="0.41"/>
    <s v="N"/>
    <m/>
    <m/>
    <m/>
    <m/>
    <m/>
    <x v="0"/>
  </r>
  <r>
    <x v="2"/>
    <x v="0"/>
    <s v="06Mar25-RST-Night/Day"/>
    <d v="2025-03-06T00:00:00"/>
    <n v="65"/>
    <s v="coho"/>
    <s v="fry"/>
    <n v="36"/>
    <m/>
    <n v="0.38"/>
    <s v="N"/>
    <m/>
    <m/>
    <m/>
    <m/>
    <m/>
    <x v="0"/>
  </r>
  <r>
    <x v="2"/>
    <x v="0"/>
    <s v="06Mar25-RST-Night/Day"/>
    <d v="2025-03-06T00:00:00"/>
    <n v="65"/>
    <s v="coho"/>
    <s v="fry"/>
    <n v="39"/>
    <m/>
    <n v="0.59"/>
    <s v="N"/>
    <m/>
    <m/>
    <m/>
    <m/>
    <m/>
    <x v="0"/>
  </r>
  <r>
    <x v="2"/>
    <x v="0"/>
    <s v="06Mar25-RST-Night/Day"/>
    <d v="2025-03-06T00:00:00"/>
    <n v="65"/>
    <s v="coho"/>
    <s v="fry"/>
    <n v="38"/>
    <m/>
    <n v="0.45"/>
    <s v="N"/>
    <m/>
    <m/>
    <m/>
    <m/>
    <m/>
    <x v="0"/>
  </r>
  <r>
    <x v="2"/>
    <x v="0"/>
    <s v="06Mar25-RST-Night/Day"/>
    <d v="2025-03-06T00:00:00"/>
    <n v="65"/>
    <s v="coho"/>
    <s v="fry"/>
    <n v="39"/>
    <m/>
    <n v="0.66"/>
    <s v="N"/>
    <m/>
    <m/>
    <m/>
    <m/>
    <m/>
    <x v="0"/>
  </r>
  <r>
    <x v="2"/>
    <x v="0"/>
    <s v="06Mar25-RST-Night/Day"/>
    <d v="2025-03-06T00:00:00"/>
    <n v="65"/>
    <s v="coho"/>
    <s v="fry"/>
    <n v="37"/>
    <m/>
    <n v="0.47"/>
    <s v="N"/>
    <m/>
    <m/>
    <m/>
    <m/>
    <m/>
    <x v="0"/>
  </r>
  <r>
    <x v="2"/>
    <x v="0"/>
    <s v="06Mar25-RST-Night/Day"/>
    <d v="2025-03-06T00:00:00"/>
    <n v="65"/>
    <s v="coho"/>
    <s v="smolt"/>
    <n v="72"/>
    <m/>
    <n v="3.86"/>
    <s v="N"/>
    <m/>
    <m/>
    <m/>
    <m/>
    <m/>
    <x v="0"/>
  </r>
  <r>
    <x v="2"/>
    <x v="0"/>
    <s v="06Mar25-RST-Night/Day"/>
    <d v="2025-03-06T00:00:00"/>
    <n v="65"/>
    <s v="chum"/>
    <s v="fry"/>
    <n v="39"/>
    <m/>
    <n v="0.46"/>
    <s v="N"/>
    <m/>
    <m/>
    <m/>
    <m/>
    <m/>
    <x v="0"/>
  </r>
  <r>
    <x v="2"/>
    <x v="0"/>
    <s v="06Mar25-RST-Night/Day"/>
    <d v="2025-03-06T00:00:00"/>
    <n v="65"/>
    <s v="chum"/>
    <s v="fry"/>
    <n v="38"/>
    <m/>
    <n v="0.45"/>
    <s v="N"/>
    <m/>
    <m/>
    <m/>
    <m/>
    <m/>
    <x v="0"/>
  </r>
  <r>
    <x v="2"/>
    <x v="0"/>
    <s v="07Mar25-RST-Night/Day"/>
    <d v="2025-03-07T00:00:00"/>
    <n v="66"/>
    <s v="chinook"/>
    <s v="fry"/>
    <n v="44"/>
    <m/>
    <n v="0.62"/>
    <s v="N"/>
    <m/>
    <m/>
    <m/>
    <m/>
    <m/>
    <x v="0"/>
  </r>
  <r>
    <x v="2"/>
    <x v="0"/>
    <s v="07Mar25-RST-Night/Day"/>
    <d v="2025-03-07T00:00:00"/>
    <n v="66"/>
    <s v="chinook"/>
    <s v="fry"/>
    <n v="37"/>
    <m/>
    <n v="0.5"/>
    <s v="N"/>
    <m/>
    <m/>
    <m/>
    <m/>
    <m/>
    <x v="0"/>
  </r>
  <r>
    <x v="2"/>
    <x v="0"/>
    <s v="07Mar25-RST-Night/Day"/>
    <d v="2025-03-07T00:00:00"/>
    <n v="66"/>
    <s v="chinook"/>
    <s v="fry"/>
    <n v="42"/>
    <m/>
    <n v="0.68"/>
    <s v="N"/>
    <m/>
    <m/>
    <m/>
    <m/>
    <m/>
    <x v="0"/>
  </r>
  <r>
    <x v="2"/>
    <x v="0"/>
    <s v="07Mar25-RST-Night/Day"/>
    <d v="2025-03-07T00:00:00"/>
    <n v="66"/>
    <s v="chinook"/>
    <s v="fry"/>
    <n v="39"/>
    <m/>
    <n v="0.57999999999999996"/>
    <s v="N"/>
    <m/>
    <m/>
    <m/>
    <m/>
    <m/>
    <x v="0"/>
  </r>
  <r>
    <x v="2"/>
    <x v="0"/>
    <s v="07Mar25-RST-Night/Day"/>
    <d v="2025-03-07T00:00:00"/>
    <n v="66"/>
    <s v="chinook"/>
    <s v="fry"/>
    <n v="42"/>
    <m/>
    <n v="0.7"/>
    <s v="N"/>
    <m/>
    <m/>
    <m/>
    <m/>
    <m/>
    <x v="0"/>
  </r>
  <r>
    <x v="2"/>
    <x v="0"/>
    <s v="07Mar25-RST-Night/Day"/>
    <d v="2025-03-07T00:00:00"/>
    <n v="66"/>
    <s v="chinook"/>
    <s v="fry"/>
    <n v="39"/>
    <m/>
    <n v="0.52"/>
    <s v="N"/>
    <m/>
    <m/>
    <m/>
    <m/>
    <m/>
    <x v="0"/>
  </r>
  <r>
    <x v="2"/>
    <x v="0"/>
    <s v="07Mar25-RST-Night/Day"/>
    <d v="2025-03-07T00:00:00"/>
    <n v="66"/>
    <s v="chinook"/>
    <s v="fry"/>
    <n v="39"/>
    <m/>
    <n v="0.5"/>
    <s v="N"/>
    <m/>
    <m/>
    <m/>
    <m/>
    <m/>
    <x v="0"/>
  </r>
  <r>
    <x v="2"/>
    <x v="0"/>
    <s v="07Mar25-RST-Night/Day"/>
    <d v="2025-03-07T00:00:00"/>
    <n v="66"/>
    <s v="chinook"/>
    <s v="fry"/>
    <n v="39"/>
    <m/>
    <n v="0.51"/>
    <s v="N"/>
    <m/>
    <m/>
    <m/>
    <m/>
    <m/>
    <x v="0"/>
  </r>
  <r>
    <x v="2"/>
    <x v="0"/>
    <s v="07Mar25-RST-Night/Day"/>
    <d v="2025-03-07T00:00:00"/>
    <n v="66"/>
    <s v="chinook"/>
    <s v="fry"/>
    <n v="39"/>
    <m/>
    <n v="0.52"/>
    <s v="N"/>
    <m/>
    <m/>
    <m/>
    <m/>
    <m/>
    <x v="0"/>
  </r>
  <r>
    <x v="2"/>
    <x v="0"/>
    <s v="07Mar25-RST-Night/Day"/>
    <d v="2025-03-07T00:00:00"/>
    <n v="66"/>
    <s v="chinook"/>
    <s v="fry"/>
    <n v="42"/>
    <m/>
    <n v="0.59"/>
    <s v="N"/>
    <m/>
    <m/>
    <m/>
    <m/>
    <m/>
    <x v="0"/>
  </r>
  <r>
    <x v="2"/>
    <x v="0"/>
    <s v="07Mar25-RST-Night/Day"/>
    <d v="2025-03-07T00:00:00"/>
    <n v="66"/>
    <s v="chinook"/>
    <s v="fry"/>
    <n v="43"/>
    <m/>
    <n v="0.61"/>
    <s v="N"/>
    <m/>
    <m/>
    <m/>
    <m/>
    <m/>
    <x v="0"/>
  </r>
  <r>
    <x v="2"/>
    <x v="0"/>
    <s v="07Mar25-RST-Night/Day"/>
    <d v="2025-03-07T00:00:00"/>
    <n v="66"/>
    <s v="chinook"/>
    <s v="fry"/>
    <n v="39"/>
    <m/>
    <n v="0.59"/>
    <s v="N"/>
    <m/>
    <m/>
    <m/>
    <m/>
    <m/>
    <x v="0"/>
  </r>
  <r>
    <x v="2"/>
    <x v="0"/>
    <s v="07Mar25-RST-Night/Day"/>
    <d v="2025-03-07T00:00:00"/>
    <n v="66"/>
    <s v="chinook"/>
    <s v="fry"/>
    <n v="37"/>
    <m/>
    <n v="0.47"/>
    <s v="N"/>
    <m/>
    <m/>
    <m/>
    <m/>
    <m/>
    <x v="0"/>
  </r>
  <r>
    <x v="2"/>
    <x v="0"/>
    <s v="07Mar25-RST-Night/Day"/>
    <d v="2025-03-07T00:00:00"/>
    <n v="66"/>
    <s v="chinook"/>
    <s v="fry"/>
    <n v="37"/>
    <m/>
    <n v="0.53"/>
    <s v="N"/>
    <m/>
    <m/>
    <m/>
    <m/>
    <m/>
    <x v="0"/>
  </r>
  <r>
    <x v="2"/>
    <x v="0"/>
    <s v="07Mar25-RST-Night/Day"/>
    <d v="2025-03-07T00:00:00"/>
    <n v="66"/>
    <s v="chinook"/>
    <s v="fry"/>
    <n v="39"/>
    <m/>
    <n v="0.52"/>
    <s v="N"/>
    <m/>
    <m/>
    <m/>
    <m/>
    <m/>
    <x v="0"/>
  </r>
  <r>
    <x v="2"/>
    <x v="0"/>
    <s v="07Mar25-RST-Night/Day"/>
    <d v="2025-03-07T00:00:00"/>
    <n v="66"/>
    <s v="chinook"/>
    <s v="fry"/>
    <n v="40"/>
    <m/>
    <n v="0.56000000000000005"/>
    <s v="N"/>
    <m/>
    <m/>
    <m/>
    <m/>
    <m/>
    <x v="0"/>
  </r>
  <r>
    <x v="2"/>
    <x v="0"/>
    <s v="07Mar25-RST-Night/Day"/>
    <d v="2025-03-07T00:00:00"/>
    <n v="66"/>
    <s v="chinook"/>
    <s v="fry"/>
    <n v="40"/>
    <m/>
    <n v="0.53"/>
    <s v="N"/>
    <m/>
    <m/>
    <m/>
    <m/>
    <m/>
    <x v="0"/>
  </r>
  <r>
    <x v="2"/>
    <x v="0"/>
    <s v="07Mar25-RST-Night/Day"/>
    <d v="2025-03-07T00:00:00"/>
    <n v="66"/>
    <s v="chinook"/>
    <s v="fry"/>
    <n v="38"/>
    <m/>
    <n v="0.61"/>
    <s v="N"/>
    <m/>
    <m/>
    <m/>
    <m/>
    <m/>
    <x v="0"/>
  </r>
  <r>
    <x v="2"/>
    <x v="0"/>
    <s v="07Mar25-RST-Night/Day"/>
    <d v="2025-03-07T00:00:00"/>
    <n v="66"/>
    <s v="chinook"/>
    <s v="fry"/>
    <n v="39"/>
    <m/>
    <n v="0.48"/>
    <s v="N"/>
    <m/>
    <m/>
    <m/>
    <m/>
    <m/>
    <x v="0"/>
  </r>
  <r>
    <x v="2"/>
    <x v="0"/>
    <s v="07Mar25-RST-Night/Day"/>
    <d v="2025-03-07T00:00:00"/>
    <n v="66"/>
    <s v="chinook"/>
    <s v="fry"/>
    <n v="38"/>
    <m/>
    <n v="0.54"/>
    <s v="N"/>
    <m/>
    <m/>
    <m/>
    <m/>
    <m/>
    <x v="0"/>
  </r>
  <r>
    <x v="2"/>
    <x v="0"/>
    <s v="07Mar25-RST-Night/Day"/>
    <d v="2025-03-07T00:00:00"/>
    <n v="66"/>
    <s v="chinook"/>
    <s v="fry"/>
    <n v="35"/>
    <m/>
    <n v="0.48"/>
    <s v="N"/>
    <m/>
    <m/>
    <m/>
    <m/>
    <m/>
    <x v="0"/>
  </r>
  <r>
    <x v="2"/>
    <x v="0"/>
    <s v="07Mar25-RST-Night/Day"/>
    <d v="2025-03-07T00:00:00"/>
    <n v="66"/>
    <s v="chinook"/>
    <s v="fry"/>
    <n v="36"/>
    <m/>
    <n v="0.47"/>
    <s v="N"/>
    <m/>
    <m/>
    <m/>
    <m/>
    <m/>
    <x v="0"/>
  </r>
  <r>
    <x v="2"/>
    <x v="0"/>
    <s v="07Mar25-RST-Night/Day"/>
    <d v="2025-03-07T00:00:00"/>
    <n v="66"/>
    <s v="chinook"/>
    <s v="fry"/>
    <n v="42"/>
    <m/>
    <n v="0.61"/>
    <s v="N"/>
    <m/>
    <m/>
    <m/>
    <m/>
    <m/>
    <x v="0"/>
  </r>
  <r>
    <x v="2"/>
    <x v="0"/>
    <s v="07Mar25-RST-Night/Day"/>
    <d v="2025-03-07T00:00:00"/>
    <n v="66"/>
    <s v="chinook"/>
    <s v="fry"/>
    <n v="39"/>
    <m/>
    <n v="0.53"/>
    <s v="N"/>
    <m/>
    <m/>
    <m/>
    <m/>
    <m/>
    <x v="0"/>
  </r>
  <r>
    <x v="2"/>
    <x v="0"/>
    <s v="07Mar25-RST-Night/Day"/>
    <d v="2025-03-07T00:00:00"/>
    <n v="66"/>
    <s v="chinook"/>
    <s v="fry"/>
    <n v="42"/>
    <m/>
    <n v="0.52"/>
    <s v="N"/>
    <m/>
    <m/>
    <m/>
    <m/>
    <m/>
    <x v="0"/>
  </r>
  <r>
    <x v="2"/>
    <x v="0"/>
    <s v="07Mar25-RST-Night/Day"/>
    <d v="2025-03-07T00:00:00"/>
    <n v="66"/>
    <s v="chinook"/>
    <s v="fry"/>
    <n v="39"/>
    <m/>
    <n v="0.49"/>
    <s v="N"/>
    <m/>
    <m/>
    <m/>
    <m/>
    <m/>
    <x v="0"/>
  </r>
  <r>
    <x v="2"/>
    <x v="0"/>
    <s v="07Mar25-RST-Night/Day"/>
    <d v="2025-03-07T00:00:00"/>
    <n v="66"/>
    <s v="chinook"/>
    <s v="fry"/>
    <n v="38"/>
    <m/>
    <n v="0.62"/>
    <s v="N"/>
    <m/>
    <m/>
    <m/>
    <m/>
    <m/>
    <x v="0"/>
  </r>
  <r>
    <x v="2"/>
    <x v="0"/>
    <s v="07Mar25-RST-Night/Day"/>
    <d v="2025-03-07T00:00:00"/>
    <n v="66"/>
    <s v="chinook"/>
    <s v="fry"/>
    <n v="39"/>
    <m/>
    <n v="0.53"/>
    <s v="N"/>
    <m/>
    <m/>
    <m/>
    <m/>
    <m/>
    <x v="0"/>
  </r>
  <r>
    <x v="2"/>
    <x v="0"/>
    <s v="07Mar25-RST-Night/Day"/>
    <d v="2025-03-07T00:00:00"/>
    <n v="66"/>
    <s v="chinook"/>
    <s v="fry"/>
    <n v="41"/>
    <m/>
    <n v="0.66"/>
    <s v="N"/>
    <m/>
    <m/>
    <m/>
    <m/>
    <m/>
    <x v="0"/>
  </r>
  <r>
    <x v="2"/>
    <x v="0"/>
    <s v="07Mar25-RST-Night/Day"/>
    <d v="2025-03-07T00:00:00"/>
    <n v="66"/>
    <s v="chinook"/>
    <s v="fry"/>
    <n v="38"/>
    <m/>
    <n v="0.56000000000000005"/>
    <s v="N"/>
    <m/>
    <m/>
    <m/>
    <m/>
    <m/>
    <x v="0"/>
  </r>
  <r>
    <x v="2"/>
    <x v="0"/>
    <s v="07Mar25-RST-Night/Day"/>
    <d v="2025-03-07T00:00:00"/>
    <n v="66"/>
    <s v="coho"/>
    <s v="fry"/>
    <n v="37"/>
    <m/>
    <n v="0.47"/>
    <s v="N"/>
    <m/>
    <m/>
    <m/>
    <m/>
    <m/>
    <x v="0"/>
  </r>
  <r>
    <x v="2"/>
    <x v="0"/>
    <s v="07Mar25-RST-Night/Day"/>
    <d v="2025-03-07T00:00:00"/>
    <n v="66"/>
    <s v="coho"/>
    <s v="fry"/>
    <n v="35"/>
    <m/>
    <n v="0.34"/>
    <s v="N"/>
    <m/>
    <m/>
    <m/>
    <m/>
    <m/>
    <x v="0"/>
  </r>
  <r>
    <x v="2"/>
    <x v="0"/>
    <s v="07Mar25-RST-Night/Day"/>
    <d v="2025-03-07T00:00:00"/>
    <n v="66"/>
    <s v="coho"/>
    <s v="fry"/>
    <n v="37"/>
    <m/>
    <n v="0.46"/>
    <s v="N"/>
    <m/>
    <m/>
    <m/>
    <m/>
    <m/>
    <x v="0"/>
  </r>
  <r>
    <x v="2"/>
    <x v="0"/>
    <s v="07Mar25-RST-Night/Day"/>
    <d v="2025-03-07T00:00:00"/>
    <n v="66"/>
    <s v="coho"/>
    <s v="fry"/>
    <n v="37"/>
    <m/>
    <n v="0.45"/>
    <s v="N"/>
    <m/>
    <m/>
    <m/>
    <m/>
    <m/>
    <x v="0"/>
  </r>
  <r>
    <x v="2"/>
    <x v="0"/>
    <s v="07Mar25-RST-Night/Day"/>
    <d v="2025-03-07T00:00:00"/>
    <n v="66"/>
    <s v="coho"/>
    <s v="fry"/>
    <n v="35"/>
    <m/>
    <n v="0.38"/>
    <s v="N"/>
    <m/>
    <m/>
    <m/>
    <m/>
    <m/>
    <x v="0"/>
  </r>
  <r>
    <x v="2"/>
    <x v="0"/>
    <s v="07Mar25-RST-Night/Day"/>
    <d v="2025-03-07T00:00:00"/>
    <n v="66"/>
    <s v="coho"/>
    <s v="fry"/>
    <n v="36"/>
    <m/>
    <n v="0.46"/>
    <s v="N"/>
    <m/>
    <m/>
    <m/>
    <m/>
    <m/>
    <x v="0"/>
  </r>
  <r>
    <x v="2"/>
    <x v="0"/>
    <s v="07Mar25-RST-Night/Day"/>
    <d v="2025-03-07T00:00:00"/>
    <n v="66"/>
    <s v="coho"/>
    <s v="fry"/>
    <n v="35"/>
    <m/>
    <n v="0.41"/>
    <s v="N"/>
    <m/>
    <m/>
    <m/>
    <m/>
    <m/>
    <x v="0"/>
  </r>
  <r>
    <x v="2"/>
    <x v="0"/>
    <s v="07Mar25-RST-Night/Day"/>
    <d v="2025-03-07T00:00:00"/>
    <n v="66"/>
    <s v="coho"/>
    <s v="fry"/>
    <n v="33"/>
    <m/>
    <n v="0.34"/>
    <s v="N"/>
    <m/>
    <m/>
    <m/>
    <m/>
    <m/>
    <x v="0"/>
  </r>
  <r>
    <x v="2"/>
    <x v="0"/>
    <s v="07Mar25-RST-Night/Day"/>
    <d v="2025-03-07T00:00:00"/>
    <n v="66"/>
    <s v="coho"/>
    <s v="fry"/>
    <n v="38"/>
    <m/>
    <n v="0.46"/>
    <s v="N"/>
    <m/>
    <m/>
    <m/>
    <m/>
    <m/>
    <x v="0"/>
  </r>
  <r>
    <x v="2"/>
    <x v="0"/>
    <s v="07Mar25-RST-Night/Day"/>
    <d v="2025-03-07T00:00:00"/>
    <n v="66"/>
    <s v="coho"/>
    <s v="fry"/>
    <n v="36"/>
    <m/>
    <n v="0.42"/>
    <s v="N"/>
    <m/>
    <m/>
    <m/>
    <m/>
    <m/>
    <x v="0"/>
  </r>
  <r>
    <x v="2"/>
    <x v="0"/>
    <s v="07Mar25-RST-Night/Day"/>
    <d v="2025-03-07T00:00:00"/>
    <n v="66"/>
    <s v="coho"/>
    <s v="fry"/>
    <n v="36"/>
    <m/>
    <n v="0.4"/>
    <s v="N"/>
    <m/>
    <m/>
    <m/>
    <m/>
    <m/>
    <x v="0"/>
  </r>
  <r>
    <x v="2"/>
    <x v="0"/>
    <s v="07Mar25-RST-Night/Day"/>
    <d v="2025-03-07T00:00:00"/>
    <n v="66"/>
    <s v="coho"/>
    <s v="fry"/>
    <n v="37"/>
    <m/>
    <n v="0.44"/>
    <s v="N"/>
    <m/>
    <m/>
    <m/>
    <m/>
    <m/>
    <x v="0"/>
  </r>
  <r>
    <x v="2"/>
    <x v="0"/>
    <s v="07Mar25-RST-Night/Day"/>
    <d v="2025-03-07T00:00:00"/>
    <n v="66"/>
    <s v="coho"/>
    <s v="fry"/>
    <n v="36"/>
    <m/>
    <n v="0.49"/>
    <s v="N"/>
    <m/>
    <m/>
    <m/>
    <m/>
    <m/>
    <x v="0"/>
  </r>
  <r>
    <x v="2"/>
    <x v="0"/>
    <s v="07Mar25-RST-Night/Day"/>
    <d v="2025-03-07T00:00:00"/>
    <n v="66"/>
    <s v="coho"/>
    <s v="fry"/>
    <n v="33"/>
    <m/>
    <n v="0.31"/>
    <s v="N"/>
    <m/>
    <m/>
    <m/>
    <m/>
    <m/>
    <x v="0"/>
  </r>
  <r>
    <x v="2"/>
    <x v="0"/>
    <s v="07Mar25-RST-Night/Day"/>
    <d v="2025-03-07T00:00:00"/>
    <n v="66"/>
    <s v="coho"/>
    <s v="fry"/>
    <n v="36"/>
    <m/>
    <n v="0.42"/>
    <s v="N"/>
    <m/>
    <m/>
    <m/>
    <m/>
    <m/>
    <x v="0"/>
  </r>
  <r>
    <x v="2"/>
    <x v="0"/>
    <s v="07Mar25-RST-Night/Day"/>
    <d v="2025-03-07T00:00:00"/>
    <n v="66"/>
    <s v="coho"/>
    <s v="fry"/>
    <n v="37"/>
    <m/>
    <n v="0.44"/>
    <s v="N"/>
    <m/>
    <m/>
    <m/>
    <m/>
    <m/>
    <x v="0"/>
  </r>
  <r>
    <x v="2"/>
    <x v="0"/>
    <s v="07Mar25-RST-Night/Day"/>
    <d v="2025-03-07T00:00:00"/>
    <n v="66"/>
    <s v="coho"/>
    <s v="fry"/>
    <n v="34"/>
    <m/>
    <n v="0.37"/>
    <s v="N"/>
    <m/>
    <m/>
    <m/>
    <m/>
    <m/>
    <x v="0"/>
  </r>
  <r>
    <x v="2"/>
    <x v="0"/>
    <s v="07Mar25-RST-Night/Day"/>
    <d v="2025-03-07T00:00:00"/>
    <n v="66"/>
    <s v="coho"/>
    <s v="fry"/>
    <n v="35"/>
    <m/>
    <n v="0.37"/>
    <s v="N"/>
    <m/>
    <m/>
    <m/>
    <m/>
    <m/>
    <x v="0"/>
  </r>
  <r>
    <x v="2"/>
    <x v="0"/>
    <s v="07Mar25-RST-Night/Day"/>
    <d v="2025-03-07T00:00:00"/>
    <n v="66"/>
    <s v="coho"/>
    <s v="fry"/>
    <n v="37"/>
    <m/>
    <n v="0.47"/>
    <s v="N"/>
    <m/>
    <m/>
    <m/>
    <m/>
    <m/>
    <x v="0"/>
  </r>
  <r>
    <x v="2"/>
    <x v="0"/>
    <s v="07Mar25-RST-Night/Day"/>
    <d v="2025-03-07T00:00:00"/>
    <n v="66"/>
    <s v="coho"/>
    <s v="fry"/>
    <n v="35"/>
    <m/>
    <n v="0.39"/>
    <s v="N"/>
    <m/>
    <m/>
    <m/>
    <m/>
    <m/>
    <x v="0"/>
  </r>
  <r>
    <x v="2"/>
    <x v="0"/>
    <s v="07Mar25-RST-Night/Day"/>
    <d v="2025-03-07T00:00:00"/>
    <n v="66"/>
    <s v="coho"/>
    <s v="fry"/>
    <n v="33"/>
    <m/>
    <n v="0.35"/>
    <s v="N"/>
    <m/>
    <m/>
    <m/>
    <m/>
    <m/>
    <x v="0"/>
  </r>
  <r>
    <x v="2"/>
    <x v="0"/>
    <s v="07Mar25-RST-Night/Day"/>
    <d v="2025-03-07T00:00:00"/>
    <n v="66"/>
    <s v="coho"/>
    <s v="fry"/>
    <n v="35"/>
    <m/>
    <n v="0.36"/>
    <s v="N"/>
    <m/>
    <m/>
    <m/>
    <m/>
    <m/>
    <x v="0"/>
  </r>
  <r>
    <x v="2"/>
    <x v="0"/>
    <s v="07Mar25-RST-Night/Day"/>
    <d v="2025-03-07T00:00:00"/>
    <n v="66"/>
    <s v="coho"/>
    <s v="fry"/>
    <n v="35"/>
    <m/>
    <n v="0.36"/>
    <s v="N"/>
    <m/>
    <m/>
    <m/>
    <m/>
    <m/>
    <x v="0"/>
  </r>
  <r>
    <x v="2"/>
    <x v="0"/>
    <s v="07Mar25-RST-Night/Day"/>
    <d v="2025-03-07T00:00:00"/>
    <n v="66"/>
    <s v="coho"/>
    <s v="fry"/>
    <n v="34"/>
    <m/>
    <n v="0.33"/>
    <s v="N"/>
    <m/>
    <m/>
    <m/>
    <m/>
    <m/>
    <x v="0"/>
  </r>
  <r>
    <x v="2"/>
    <x v="0"/>
    <s v="07Mar25-RST-Night/Day"/>
    <d v="2025-03-07T00:00:00"/>
    <n v="66"/>
    <s v="coho"/>
    <s v="fry"/>
    <n v="35"/>
    <m/>
    <n v="0.46"/>
    <s v="N"/>
    <m/>
    <m/>
    <m/>
    <m/>
    <m/>
    <x v="0"/>
  </r>
  <r>
    <x v="2"/>
    <x v="0"/>
    <s v="07Mar25-RST-Night/Day"/>
    <d v="2025-03-07T00:00:00"/>
    <n v="66"/>
    <s v="coho"/>
    <s v="fry"/>
    <n v="35"/>
    <m/>
    <n v="0.38"/>
    <s v="N"/>
    <m/>
    <m/>
    <m/>
    <m/>
    <m/>
    <x v="0"/>
  </r>
  <r>
    <x v="2"/>
    <x v="0"/>
    <s v="07Mar25-RST-Night/Day"/>
    <d v="2025-03-07T00:00:00"/>
    <n v="66"/>
    <s v="coho"/>
    <s v="fry"/>
    <n v="33"/>
    <m/>
    <n v="0.32"/>
    <s v="N"/>
    <m/>
    <m/>
    <m/>
    <m/>
    <m/>
    <x v="0"/>
  </r>
  <r>
    <x v="2"/>
    <x v="0"/>
    <s v="07Mar25-RST-Night/Day"/>
    <d v="2025-03-07T00:00:00"/>
    <n v="66"/>
    <s v="coho"/>
    <s v="fry"/>
    <n v="33"/>
    <m/>
    <n v="0.36"/>
    <s v="N"/>
    <m/>
    <m/>
    <m/>
    <m/>
    <m/>
    <x v="0"/>
  </r>
  <r>
    <x v="2"/>
    <x v="0"/>
    <s v="07Mar25-RST-Night/Day"/>
    <d v="2025-03-07T00:00:00"/>
    <n v="66"/>
    <s v="coho"/>
    <s v="fry"/>
    <n v="39"/>
    <m/>
    <n v="0.6"/>
    <s v="N"/>
    <m/>
    <m/>
    <m/>
    <m/>
    <m/>
    <x v="0"/>
  </r>
  <r>
    <x v="2"/>
    <x v="0"/>
    <s v="07Mar25-RST-Night/Day"/>
    <d v="2025-03-07T00:00:00"/>
    <n v="66"/>
    <s v="coho"/>
    <s v="fry"/>
    <n v="36"/>
    <m/>
    <n v="0.35"/>
    <s v="N"/>
    <m/>
    <m/>
    <m/>
    <m/>
    <m/>
    <x v="0"/>
  </r>
  <r>
    <x v="2"/>
    <x v="0"/>
    <s v="07Mar25-RST-Night/Day"/>
    <d v="2025-03-07T00:00:00"/>
    <n v="66"/>
    <s v="chum"/>
    <s v="fry"/>
    <n v="39"/>
    <m/>
    <n v="0.42"/>
    <s v="N"/>
    <m/>
    <m/>
    <m/>
    <m/>
    <m/>
    <x v="0"/>
  </r>
  <r>
    <x v="2"/>
    <x v="0"/>
    <s v="07Mar25-RST-Night/Day"/>
    <d v="2025-03-07T00:00:00"/>
    <n v="66"/>
    <s v="chum"/>
    <s v="fry"/>
    <n v="38"/>
    <m/>
    <n v="0.37"/>
    <s v="N"/>
    <m/>
    <m/>
    <m/>
    <m/>
    <m/>
    <x v="0"/>
  </r>
  <r>
    <x v="2"/>
    <x v="0"/>
    <s v="12Mar25-RST-Night/Day"/>
    <d v="2025-03-12T00:00:00"/>
    <n v="71"/>
    <s v="chinook"/>
    <s v="fry"/>
    <n v="39"/>
    <n v="7"/>
    <n v="0.64"/>
    <s v="N"/>
    <m/>
    <m/>
    <s v="SJF25-3-12-1"/>
    <m/>
    <m/>
    <x v="1"/>
  </r>
  <r>
    <x v="2"/>
    <x v="0"/>
    <s v="12Mar25-RST-Night/Day"/>
    <d v="2025-03-12T00:00:00"/>
    <n v="71"/>
    <s v="chinook"/>
    <s v="fry"/>
    <n v="39"/>
    <n v="6"/>
    <n v="0.41"/>
    <s v="N"/>
    <m/>
    <m/>
    <s v="SJF25-3-12-2"/>
    <m/>
    <m/>
    <x v="1"/>
  </r>
  <r>
    <x v="2"/>
    <x v="0"/>
    <s v="12Mar25-RST-Night/Day"/>
    <d v="2025-03-12T00:00:00"/>
    <n v="71"/>
    <s v="chinook"/>
    <s v="fry"/>
    <n v="40"/>
    <n v="6"/>
    <n v="0.57999999999999996"/>
    <s v="N"/>
    <m/>
    <m/>
    <s v="SJF25-3-12-3"/>
    <m/>
    <m/>
    <x v="1"/>
  </r>
  <r>
    <x v="2"/>
    <x v="0"/>
    <s v="12Mar25-RST-Night/Day"/>
    <d v="2025-03-12T00:00:00"/>
    <n v="71"/>
    <s v="chinook"/>
    <s v="fry"/>
    <n v="38"/>
    <n v="5"/>
    <n v="0.39"/>
    <s v="N"/>
    <m/>
    <m/>
    <s v="SJF25-3-12-4"/>
    <m/>
    <m/>
    <x v="1"/>
  </r>
  <r>
    <x v="2"/>
    <x v="0"/>
    <s v="12Mar25-RST-Night/Day"/>
    <d v="2025-03-12T00:00:00"/>
    <n v="71"/>
    <s v="chinook"/>
    <s v="fry"/>
    <n v="37"/>
    <n v="6"/>
    <n v="0.5"/>
    <s v="N"/>
    <m/>
    <m/>
    <s v="SJF25-3-12-5"/>
    <m/>
    <m/>
    <x v="1"/>
  </r>
  <r>
    <x v="2"/>
    <x v="0"/>
    <s v="12Mar25-RST-Night/Day"/>
    <d v="2025-03-12T00:00:00"/>
    <n v="71"/>
    <s v="chinook"/>
    <s v="fry"/>
    <n v="41"/>
    <m/>
    <n v="0.65"/>
    <s v="N"/>
    <m/>
    <m/>
    <m/>
    <m/>
    <m/>
    <x v="0"/>
  </r>
  <r>
    <x v="2"/>
    <x v="0"/>
    <s v="12Mar25-RST-Night/Day"/>
    <d v="2025-03-12T00:00:00"/>
    <n v="71"/>
    <s v="chinook"/>
    <s v="fry"/>
    <n v="38"/>
    <m/>
    <n v="0.45"/>
    <s v="N"/>
    <m/>
    <m/>
    <m/>
    <m/>
    <m/>
    <x v="0"/>
  </r>
  <r>
    <x v="2"/>
    <x v="0"/>
    <s v="12Mar25-RST-Night/Day"/>
    <d v="2025-03-12T00:00:00"/>
    <n v="71"/>
    <s v="chinook"/>
    <s v="fry"/>
    <n v="40"/>
    <m/>
    <n v="0.64"/>
    <s v="N"/>
    <m/>
    <m/>
    <m/>
    <m/>
    <m/>
    <x v="0"/>
  </r>
  <r>
    <x v="2"/>
    <x v="0"/>
    <s v="12Mar25-RST-Night/Day"/>
    <d v="2025-03-12T00:00:00"/>
    <n v="71"/>
    <s v="chinook"/>
    <s v="fry"/>
    <n v="40"/>
    <m/>
    <n v="0.54"/>
    <s v="N"/>
    <m/>
    <m/>
    <m/>
    <m/>
    <m/>
    <x v="0"/>
  </r>
  <r>
    <x v="2"/>
    <x v="0"/>
    <s v="12Mar25-RST-Night/Day"/>
    <d v="2025-03-12T00:00:00"/>
    <n v="71"/>
    <s v="chinook"/>
    <s v="fry"/>
    <n v="43"/>
    <m/>
    <n v="0.62"/>
    <s v="N"/>
    <m/>
    <m/>
    <m/>
    <m/>
    <m/>
    <x v="0"/>
  </r>
  <r>
    <x v="2"/>
    <x v="0"/>
    <s v="12Mar25-RST-Night/Day"/>
    <d v="2025-03-12T00:00:00"/>
    <n v="71"/>
    <s v="chinook"/>
    <s v="fry"/>
    <n v="41"/>
    <m/>
    <n v="0.56000000000000005"/>
    <s v="N"/>
    <m/>
    <m/>
    <m/>
    <m/>
    <m/>
    <x v="0"/>
  </r>
  <r>
    <x v="2"/>
    <x v="0"/>
    <s v="12Mar25-RST-Night/Day"/>
    <d v="2025-03-12T00:00:00"/>
    <n v="71"/>
    <s v="chinook"/>
    <s v="fry"/>
    <n v="41"/>
    <m/>
    <n v="0.67"/>
    <s v="N"/>
    <m/>
    <m/>
    <m/>
    <m/>
    <m/>
    <x v="0"/>
  </r>
  <r>
    <x v="2"/>
    <x v="0"/>
    <s v="12Mar25-RST-Night/Day"/>
    <d v="2025-03-12T00:00:00"/>
    <n v="71"/>
    <s v="chinook"/>
    <s v="fry"/>
    <n v="41"/>
    <m/>
    <n v="0.56999999999999995"/>
    <s v="N"/>
    <m/>
    <m/>
    <m/>
    <m/>
    <m/>
    <x v="0"/>
  </r>
  <r>
    <x v="2"/>
    <x v="0"/>
    <s v="12Mar25-RST-Night/Day"/>
    <d v="2025-03-12T00:00:00"/>
    <n v="71"/>
    <s v="chinook"/>
    <s v="fry"/>
    <n v="40"/>
    <m/>
    <n v="0.51"/>
    <s v="N"/>
    <m/>
    <m/>
    <m/>
    <m/>
    <m/>
    <x v="0"/>
  </r>
  <r>
    <x v="2"/>
    <x v="0"/>
    <s v="12Mar25-RST-Night/Day"/>
    <d v="2025-03-12T00:00:00"/>
    <n v="71"/>
    <s v="chinook"/>
    <s v="fry"/>
    <n v="39"/>
    <m/>
    <n v="0.48"/>
    <s v="N"/>
    <m/>
    <m/>
    <m/>
    <m/>
    <m/>
    <x v="0"/>
  </r>
  <r>
    <x v="2"/>
    <x v="0"/>
    <s v="12Mar25-RST-Night/Day"/>
    <d v="2025-03-12T00:00:00"/>
    <n v="71"/>
    <s v="coho"/>
    <s v="fry"/>
    <n v="43"/>
    <m/>
    <n v="0.7"/>
    <s v="N"/>
    <m/>
    <m/>
    <m/>
    <m/>
    <m/>
    <x v="0"/>
  </r>
  <r>
    <x v="2"/>
    <x v="0"/>
    <s v="12Mar25-RST-Night/Day"/>
    <d v="2025-03-12T00:00:00"/>
    <n v="71"/>
    <s v="coho"/>
    <s v="fry"/>
    <n v="36"/>
    <m/>
    <n v="0.33"/>
    <s v="N"/>
    <m/>
    <m/>
    <m/>
    <m/>
    <m/>
    <x v="0"/>
  </r>
  <r>
    <x v="2"/>
    <x v="0"/>
    <s v="12Mar25-RST-Night/Day"/>
    <d v="2025-03-12T00:00:00"/>
    <n v="71"/>
    <s v="coho"/>
    <s v="fry"/>
    <n v="42"/>
    <m/>
    <n v="0.59"/>
    <s v="N"/>
    <m/>
    <m/>
    <m/>
    <m/>
    <m/>
    <x v="0"/>
  </r>
  <r>
    <x v="2"/>
    <x v="0"/>
    <s v="12Mar25-RST-Night/Day"/>
    <d v="2025-03-12T00:00:00"/>
    <n v="71"/>
    <s v="coho"/>
    <s v="fry"/>
    <n v="35"/>
    <m/>
    <n v="0.34"/>
    <s v="N"/>
    <m/>
    <m/>
    <m/>
    <m/>
    <m/>
    <x v="0"/>
  </r>
  <r>
    <x v="2"/>
    <x v="0"/>
    <s v="12Mar25-RST-Night/Day"/>
    <d v="2025-03-12T00:00:00"/>
    <n v="71"/>
    <s v="coho"/>
    <s v="fry"/>
    <n v="34"/>
    <m/>
    <n v="0.3"/>
    <s v="N"/>
    <m/>
    <m/>
    <m/>
    <m/>
    <m/>
    <x v="0"/>
  </r>
  <r>
    <x v="2"/>
    <x v="0"/>
    <s v="12Mar25-RST-Night/Day"/>
    <d v="2025-03-12T00:00:00"/>
    <n v="71"/>
    <s v="coho"/>
    <s v="fry"/>
    <n v="45"/>
    <m/>
    <n v="0.43"/>
    <s v="N"/>
    <m/>
    <m/>
    <m/>
    <m/>
    <m/>
    <x v="0"/>
  </r>
  <r>
    <x v="2"/>
    <x v="0"/>
    <s v="12Mar25-RST-Night/Day"/>
    <d v="2025-03-12T00:00:00"/>
    <n v="71"/>
    <s v="coho"/>
    <s v="fry"/>
    <n v="36"/>
    <m/>
    <n v="0.42"/>
    <s v="N"/>
    <m/>
    <m/>
    <m/>
    <m/>
    <m/>
    <x v="0"/>
  </r>
  <r>
    <x v="2"/>
    <x v="0"/>
    <s v="12Mar25-RST-Night/Day"/>
    <d v="2025-03-12T00:00:00"/>
    <n v="71"/>
    <s v="coho"/>
    <s v="fry"/>
    <n v="36"/>
    <m/>
    <n v="0.45"/>
    <s v="N"/>
    <m/>
    <m/>
    <m/>
    <m/>
    <m/>
    <x v="0"/>
  </r>
  <r>
    <x v="2"/>
    <x v="0"/>
    <s v="12Mar25-RST-Night/Day"/>
    <d v="2025-03-12T00:00:00"/>
    <n v="71"/>
    <s v="coho"/>
    <s v="fry"/>
    <n v="35"/>
    <m/>
    <n v="0.4"/>
    <s v="N"/>
    <m/>
    <m/>
    <m/>
    <m/>
    <m/>
    <x v="0"/>
  </r>
  <r>
    <x v="2"/>
    <x v="0"/>
    <s v="12Mar25-RST-Night/Day"/>
    <d v="2025-03-12T00:00:00"/>
    <n v="71"/>
    <s v="coho"/>
    <s v="fry"/>
    <n v="32"/>
    <m/>
    <n v="0.35"/>
    <s v="N"/>
    <m/>
    <m/>
    <m/>
    <m/>
    <m/>
    <x v="0"/>
  </r>
  <r>
    <x v="2"/>
    <x v="0"/>
    <s v="12Mar25-RST-Night/Day"/>
    <d v="2025-03-12T00:00:00"/>
    <n v="71"/>
    <s v="coho"/>
    <s v="fry"/>
    <n v="35"/>
    <m/>
    <n v="0.38"/>
    <s v="N"/>
    <m/>
    <m/>
    <m/>
    <m/>
    <m/>
    <x v="0"/>
  </r>
  <r>
    <x v="2"/>
    <x v="0"/>
    <s v="12Mar25-RST-Night/Day"/>
    <d v="2025-03-12T00:00:00"/>
    <n v="71"/>
    <s v="coho"/>
    <s v="fry"/>
    <n v="40"/>
    <m/>
    <n v="0.55000000000000004"/>
    <s v="N"/>
    <m/>
    <m/>
    <m/>
    <m/>
    <m/>
    <x v="0"/>
  </r>
  <r>
    <x v="2"/>
    <x v="0"/>
    <s v="12Mar25-RST-Night/Day"/>
    <d v="2025-03-12T00:00:00"/>
    <n v="71"/>
    <s v="coho"/>
    <s v="fry"/>
    <n v="36"/>
    <m/>
    <n v="0.38"/>
    <s v="N"/>
    <m/>
    <m/>
    <m/>
    <m/>
    <m/>
    <x v="0"/>
  </r>
  <r>
    <x v="2"/>
    <x v="0"/>
    <s v="12Mar25-RST-Night/Day"/>
    <d v="2025-03-12T00:00:00"/>
    <n v="71"/>
    <s v="chum"/>
    <s v="fry"/>
    <n v="36"/>
    <m/>
    <n v="0.3"/>
    <s v="N"/>
    <m/>
    <m/>
    <m/>
    <m/>
    <m/>
    <x v="0"/>
  </r>
  <r>
    <x v="2"/>
    <x v="0"/>
    <s v="13Mar25-RST-Night/Day"/>
    <d v="2025-03-13T00:00:00"/>
    <n v="72"/>
    <s v="chinook"/>
    <s v="fry"/>
    <n v="40"/>
    <m/>
    <m/>
    <s v="N"/>
    <m/>
    <m/>
    <s v="SJF25-3-13-1"/>
    <m/>
    <m/>
    <x v="1"/>
  </r>
  <r>
    <x v="2"/>
    <x v="0"/>
    <s v="13Mar25-RST-Night/Day"/>
    <d v="2025-03-13T00:00:00"/>
    <n v="72"/>
    <s v="chinook"/>
    <s v="fry"/>
    <n v="42"/>
    <m/>
    <n v="0.66"/>
    <s v="N"/>
    <m/>
    <m/>
    <s v="SJF25-3-13-2"/>
    <m/>
    <m/>
    <x v="1"/>
  </r>
  <r>
    <x v="2"/>
    <x v="0"/>
    <s v="13Mar25-RST-Night/Day"/>
    <d v="2025-03-13T00:00:00"/>
    <n v="72"/>
    <s v="chinook"/>
    <s v="fry"/>
    <n v="41"/>
    <m/>
    <n v="0.56999999999999995"/>
    <s v="N"/>
    <m/>
    <m/>
    <s v="SJF25-3-13-3"/>
    <m/>
    <m/>
    <x v="1"/>
  </r>
  <r>
    <x v="2"/>
    <x v="0"/>
    <s v="13Mar25-RST-Night/Day"/>
    <d v="2025-03-13T00:00:00"/>
    <n v="72"/>
    <s v="coho"/>
    <s v="fry"/>
    <n v="36"/>
    <m/>
    <n v="0.35"/>
    <s v="N"/>
    <m/>
    <m/>
    <m/>
    <m/>
    <m/>
    <x v="0"/>
  </r>
  <r>
    <x v="2"/>
    <x v="0"/>
    <s v="13Mar25-RST-Night/Day"/>
    <d v="2025-03-13T00:00:00"/>
    <n v="72"/>
    <s v="coho"/>
    <s v="fry"/>
    <n v="36"/>
    <m/>
    <n v="0.33"/>
    <s v="N"/>
    <m/>
    <m/>
    <m/>
    <m/>
    <m/>
    <x v="0"/>
  </r>
  <r>
    <x v="2"/>
    <x v="0"/>
    <s v="13Mar25-RST-Night/Day"/>
    <d v="2025-03-13T00:00:00"/>
    <n v="72"/>
    <s v="coho"/>
    <s v="fry"/>
    <n v="36"/>
    <m/>
    <n v="0.4"/>
    <s v="N"/>
    <m/>
    <m/>
    <m/>
    <m/>
    <m/>
    <x v="0"/>
  </r>
  <r>
    <x v="2"/>
    <x v="0"/>
    <s v="13Mar25-RST-Night/Day"/>
    <d v="2025-03-13T00:00:00"/>
    <n v="72"/>
    <s v="coho"/>
    <s v="fry"/>
    <n v="35"/>
    <m/>
    <n v="0.31"/>
    <s v="N"/>
    <m/>
    <m/>
    <m/>
    <m/>
    <m/>
    <x v="0"/>
  </r>
  <r>
    <x v="2"/>
    <x v="0"/>
    <s v="13Mar25-RST-Night/Day"/>
    <d v="2025-03-13T00:00:00"/>
    <n v="72"/>
    <s v="coho"/>
    <s v="fry"/>
    <n v="35"/>
    <m/>
    <n v="0.37"/>
    <s v="N"/>
    <m/>
    <m/>
    <m/>
    <m/>
    <m/>
    <x v="0"/>
  </r>
  <r>
    <x v="2"/>
    <x v="0"/>
    <s v="13Mar25-RST-Night/Day"/>
    <d v="2025-03-13T00:00:00"/>
    <n v="72"/>
    <s v="coho"/>
    <s v="fry"/>
    <n v="34"/>
    <m/>
    <n v="0.31"/>
    <s v="N"/>
    <m/>
    <m/>
    <m/>
    <m/>
    <m/>
    <x v="0"/>
  </r>
  <r>
    <x v="2"/>
    <x v="0"/>
    <s v="13Mar25-RST-Night/Day"/>
    <d v="2025-03-13T00:00:00"/>
    <n v="72"/>
    <s v="coho"/>
    <s v="fry"/>
    <n v="31"/>
    <m/>
    <n v="0.28000000000000003"/>
    <s v="N"/>
    <m/>
    <m/>
    <m/>
    <m/>
    <m/>
    <x v="0"/>
  </r>
  <r>
    <x v="2"/>
    <x v="0"/>
    <s v="13Mar25-RST-Night/Day"/>
    <d v="2025-03-13T00:00:00"/>
    <n v="72"/>
    <s v="coho"/>
    <s v="fry"/>
    <n v="35"/>
    <m/>
    <n v="0.34"/>
    <s v="N"/>
    <m/>
    <m/>
    <m/>
    <m/>
    <m/>
    <x v="0"/>
  </r>
  <r>
    <x v="2"/>
    <x v="0"/>
    <s v="13Mar25-RST-Night/Day"/>
    <d v="2025-03-13T00:00:00"/>
    <n v="72"/>
    <s v="coho"/>
    <s v="fry"/>
    <n v="36"/>
    <m/>
    <n v="0.46"/>
    <s v="N"/>
    <m/>
    <m/>
    <m/>
    <m/>
    <m/>
    <x v="0"/>
  </r>
  <r>
    <x v="2"/>
    <x v="0"/>
    <s v="13Mar25-RST-Night/Day"/>
    <d v="2025-03-13T00:00:00"/>
    <n v="72"/>
    <s v="coho"/>
    <s v="fry"/>
    <n v="35"/>
    <m/>
    <n v="0.38"/>
    <s v="N"/>
    <m/>
    <m/>
    <m/>
    <m/>
    <m/>
    <x v="0"/>
  </r>
  <r>
    <x v="2"/>
    <x v="0"/>
    <s v="13Mar25-RST-Night/Day"/>
    <d v="2025-03-13T00:00:00"/>
    <n v="72"/>
    <s v="coho"/>
    <s v="fry"/>
    <n v="34"/>
    <m/>
    <n v="0.35"/>
    <s v="N"/>
    <m/>
    <m/>
    <m/>
    <m/>
    <m/>
    <x v="0"/>
  </r>
  <r>
    <x v="2"/>
    <x v="0"/>
    <s v="13Mar25-RST-Night/Day"/>
    <d v="2025-03-13T00:00:00"/>
    <n v="72"/>
    <s v="coho"/>
    <s v="fry"/>
    <n v="35"/>
    <m/>
    <n v="0.37"/>
    <s v="N"/>
    <m/>
    <m/>
    <m/>
    <m/>
    <m/>
    <x v="0"/>
  </r>
  <r>
    <x v="2"/>
    <x v="0"/>
    <s v="13Mar25-RST-Night/Day"/>
    <d v="2025-03-13T00:00:00"/>
    <n v="72"/>
    <s v="coho"/>
    <s v="fry"/>
    <n v="32"/>
    <m/>
    <n v="0.34"/>
    <s v="N"/>
    <m/>
    <m/>
    <m/>
    <m/>
    <m/>
    <x v="0"/>
  </r>
  <r>
    <x v="2"/>
    <x v="0"/>
    <s v="13Mar25-RST-Night/Day"/>
    <d v="2025-03-13T00:00:00"/>
    <n v="72"/>
    <s v="coho"/>
    <s v="fry"/>
    <n v="35"/>
    <m/>
    <n v="0.4"/>
    <s v="N"/>
    <m/>
    <m/>
    <m/>
    <m/>
    <m/>
    <x v="0"/>
  </r>
  <r>
    <x v="2"/>
    <x v="0"/>
    <s v="13Mar25-RST-Night/Day"/>
    <d v="2025-03-13T00:00:00"/>
    <n v="72"/>
    <s v="coho"/>
    <s v="fry"/>
    <n v="38"/>
    <m/>
    <n v="0.46"/>
    <s v="N"/>
    <m/>
    <m/>
    <m/>
    <m/>
    <m/>
    <x v="0"/>
  </r>
  <r>
    <x v="2"/>
    <x v="0"/>
    <s v="13Mar25-RST-Night/Day"/>
    <d v="2025-03-13T00:00:00"/>
    <n v="72"/>
    <s v="coho"/>
    <s v="fry"/>
    <n v="34"/>
    <m/>
    <n v="0.23"/>
    <s v="N"/>
    <m/>
    <m/>
    <m/>
    <m/>
    <m/>
    <x v="0"/>
  </r>
  <r>
    <x v="2"/>
    <x v="0"/>
    <s v="13Mar25-RST-Night/Day"/>
    <d v="2025-03-13T00:00:00"/>
    <n v="72"/>
    <s v="coho"/>
    <s v="fry"/>
    <n v="35"/>
    <m/>
    <n v="0.36"/>
    <s v="N"/>
    <m/>
    <m/>
    <m/>
    <m/>
    <m/>
    <x v="0"/>
  </r>
  <r>
    <x v="2"/>
    <x v="0"/>
    <s v="13Mar25-RST-Night/Day"/>
    <d v="2025-03-13T00:00:00"/>
    <n v="72"/>
    <s v="coho"/>
    <s v="fry"/>
    <n v="36"/>
    <m/>
    <n v="0.37"/>
    <s v="N"/>
    <m/>
    <m/>
    <m/>
    <m/>
    <m/>
    <x v="0"/>
  </r>
  <r>
    <x v="2"/>
    <x v="0"/>
    <s v="13Mar25-RST-Night/Day"/>
    <d v="2025-03-13T00:00:00"/>
    <n v="72"/>
    <s v="coho"/>
    <s v="fry"/>
    <n v="36"/>
    <m/>
    <n v="0.5"/>
    <s v="N"/>
    <m/>
    <m/>
    <m/>
    <m/>
    <m/>
    <x v="0"/>
  </r>
  <r>
    <x v="2"/>
    <x v="0"/>
    <s v="13Mar25-RST-Night/Day"/>
    <d v="2025-03-13T00:00:00"/>
    <n v="72"/>
    <s v="chum"/>
    <s v="fry"/>
    <n v="40"/>
    <m/>
    <n v="0.38"/>
    <s v="N"/>
    <m/>
    <m/>
    <m/>
    <m/>
    <m/>
    <x v="0"/>
  </r>
  <r>
    <x v="2"/>
    <x v="0"/>
    <s v="13Mar25-RST-Night/Day"/>
    <d v="2025-03-13T00:00:00"/>
    <n v="72"/>
    <s v="chum"/>
    <s v="fry"/>
    <n v="40"/>
    <m/>
    <n v="0.37"/>
    <s v="N"/>
    <m/>
    <m/>
    <m/>
    <m/>
    <m/>
    <x v="0"/>
  </r>
  <r>
    <x v="2"/>
    <x v="0"/>
    <s v="13Mar25-RST-Night/Day"/>
    <d v="2025-03-13T00:00:00"/>
    <n v="72"/>
    <s v="chinook"/>
    <s v="fry"/>
    <n v="37"/>
    <m/>
    <n v="0.42"/>
    <s v="N"/>
    <m/>
    <m/>
    <m/>
    <m/>
    <m/>
    <x v="0"/>
  </r>
  <r>
    <x v="2"/>
    <x v="0"/>
    <s v="13Mar25-RST-Night/Day"/>
    <d v="2025-03-13T00:00:00"/>
    <n v="72"/>
    <s v="chinook"/>
    <s v="fry"/>
    <n v="44"/>
    <m/>
    <n v="0.68"/>
    <s v="N"/>
    <m/>
    <m/>
    <m/>
    <m/>
    <m/>
    <x v="0"/>
  </r>
  <r>
    <x v="2"/>
    <x v="0"/>
    <s v="13Mar25-RST-Night/Day"/>
    <d v="2025-03-13T00:00:00"/>
    <n v="72"/>
    <s v="chinook"/>
    <s v="fry"/>
    <n v="42"/>
    <m/>
    <n v="0.68"/>
    <s v="N"/>
    <m/>
    <m/>
    <m/>
    <m/>
    <m/>
    <x v="0"/>
  </r>
  <r>
    <x v="2"/>
    <x v="0"/>
    <s v="14Mar25-RST-Night/Day"/>
    <d v="2025-03-14T00:00:00"/>
    <n v="73"/>
    <s v="coho"/>
    <s v="fry"/>
    <n v="34"/>
    <m/>
    <n v="0.38"/>
    <s v="N"/>
    <m/>
    <m/>
    <m/>
    <m/>
    <m/>
    <x v="0"/>
  </r>
  <r>
    <x v="2"/>
    <x v="0"/>
    <s v="14Mar25-RST-Night/Day"/>
    <d v="2025-03-14T00:00:00"/>
    <n v="73"/>
    <s v="coho"/>
    <s v="fry"/>
    <n v="38"/>
    <m/>
    <n v="0.47"/>
    <s v="N"/>
    <m/>
    <m/>
    <m/>
    <m/>
    <m/>
    <x v="0"/>
  </r>
  <r>
    <x v="2"/>
    <x v="0"/>
    <s v="14Mar25-RST-Night/Day"/>
    <d v="2025-03-14T00:00:00"/>
    <n v="73"/>
    <s v="coho"/>
    <s v="fry"/>
    <n v="45"/>
    <m/>
    <n v="0.37"/>
    <s v="N"/>
    <m/>
    <m/>
    <m/>
    <m/>
    <m/>
    <x v="0"/>
  </r>
  <r>
    <x v="2"/>
    <x v="0"/>
    <s v="14Mar25-RST-Night/Day"/>
    <d v="2025-03-14T00:00:00"/>
    <n v="73"/>
    <s v="coho"/>
    <s v="fry"/>
    <n v="32"/>
    <m/>
    <n v="0.28999999999999998"/>
    <s v="N"/>
    <m/>
    <m/>
    <m/>
    <m/>
    <m/>
    <x v="0"/>
  </r>
  <r>
    <x v="2"/>
    <x v="0"/>
    <s v="14Mar25-RST-Night/Day"/>
    <d v="2025-03-14T00:00:00"/>
    <n v="73"/>
    <s v="coho"/>
    <s v="fry"/>
    <n v="35"/>
    <m/>
    <n v="0.39"/>
    <s v="N"/>
    <m/>
    <m/>
    <m/>
    <m/>
    <m/>
    <x v="0"/>
  </r>
  <r>
    <x v="2"/>
    <x v="0"/>
    <s v="14Mar25-RST-Night/Day"/>
    <d v="2025-03-14T00:00:00"/>
    <n v="73"/>
    <s v="coho"/>
    <s v="fry"/>
    <n v="37"/>
    <m/>
    <n v="0.5"/>
    <s v="N"/>
    <m/>
    <m/>
    <m/>
    <m/>
    <m/>
    <x v="0"/>
  </r>
  <r>
    <x v="2"/>
    <x v="0"/>
    <s v="14Mar25-RST-Night/Day"/>
    <d v="2025-03-14T00:00:00"/>
    <n v="73"/>
    <s v="coho"/>
    <s v="fry"/>
    <n v="36"/>
    <m/>
    <n v="0.46"/>
    <s v="N"/>
    <m/>
    <m/>
    <m/>
    <m/>
    <m/>
    <x v="0"/>
  </r>
  <r>
    <x v="2"/>
    <x v="0"/>
    <s v="14Mar25-RST-Night/Day"/>
    <d v="2025-03-14T00:00:00"/>
    <n v="73"/>
    <s v="coho"/>
    <s v="smolt"/>
    <n v="72"/>
    <m/>
    <n v="4.07"/>
    <s v="N"/>
    <m/>
    <m/>
    <m/>
    <m/>
    <m/>
    <x v="0"/>
  </r>
  <r>
    <x v="2"/>
    <x v="0"/>
    <s v="14Mar25-RST-Night/Day"/>
    <d v="2025-03-14T00:00:00"/>
    <n v="73"/>
    <s v="chum"/>
    <s v="fry"/>
    <n v="38"/>
    <m/>
    <n v="0.37"/>
    <s v="N"/>
    <m/>
    <m/>
    <m/>
    <m/>
    <m/>
    <x v="0"/>
  </r>
  <r>
    <x v="2"/>
    <x v="0"/>
    <s v="14Mar25-RST-Night/Day"/>
    <d v="2025-03-14T00:00:00"/>
    <n v="73"/>
    <s v="chinook"/>
    <s v="fry"/>
    <n v="40"/>
    <m/>
    <n v="57"/>
    <m/>
    <m/>
    <m/>
    <m/>
    <m/>
    <m/>
    <x v="0"/>
  </r>
  <r>
    <x v="2"/>
    <x v="0"/>
    <s v="14Mar25-RST-Night/Day"/>
    <d v="2025-03-14T00:00:00"/>
    <n v="73"/>
    <s v="chinook"/>
    <s v="fry"/>
    <n v="40"/>
    <m/>
    <n v="66"/>
    <m/>
    <m/>
    <m/>
    <m/>
    <m/>
    <m/>
    <x v="0"/>
  </r>
  <r>
    <x v="2"/>
    <x v="0"/>
    <s v="14Mar25-RST-Night/Day"/>
    <d v="2025-03-14T00:00:00"/>
    <n v="73"/>
    <s v="chinook"/>
    <s v="fry"/>
    <n v="39"/>
    <m/>
    <n v="52"/>
    <m/>
    <m/>
    <m/>
    <m/>
    <m/>
    <m/>
    <x v="0"/>
  </r>
  <r>
    <x v="2"/>
    <x v="0"/>
    <s v="14Mar25-RST-Night/Day"/>
    <d v="2025-03-14T00:00:00"/>
    <n v="73"/>
    <s v="chinook"/>
    <s v="fry"/>
    <n v="42"/>
    <m/>
    <n v="65"/>
    <m/>
    <m/>
    <m/>
    <m/>
    <m/>
    <m/>
    <x v="0"/>
  </r>
  <r>
    <x v="2"/>
    <x v="0"/>
    <s v="14Mar25-RST-Night/Day"/>
    <d v="2025-03-14T00:00:00"/>
    <n v="73"/>
    <s v="chinook"/>
    <s v="fry"/>
    <n v="44"/>
    <m/>
    <n v="70"/>
    <m/>
    <m/>
    <m/>
    <m/>
    <m/>
    <m/>
    <x v="0"/>
  </r>
  <r>
    <x v="2"/>
    <x v="0"/>
    <s v="14Mar25-RST-Night/Day"/>
    <d v="2025-03-14T00:00:00"/>
    <n v="73"/>
    <s v="chinook"/>
    <s v="fry"/>
    <n v="39"/>
    <m/>
    <n v="54"/>
    <m/>
    <m/>
    <m/>
    <m/>
    <m/>
    <m/>
    <x v="0"/>
  </r>
  <r>
    <x v="2"/>
    <x v="0"/>
    <s v="14Mar25-RST-Night/Day"/>
    <d v="2025-03-14T00:00:00"/>
    <n v="73"/>
    <s v="chinook"/>
    <s v="fry"/>
    <n v="40"/>
    <m/>
    <n v="57"/>
    <m/>
    <m/>
    <m/>
    <m/>
    <m/>
    <m/>
    <x v="0"/>
  </r>
  <r>
    <x v="2"/>
    <x v="0"/>
    <s v="14Mar25-RST-Night/Day"/>
    <d v="2025-03-14T00:00:00"/>
    <n v="73"/>
    <s v="chinook"/>
    <s v="fry"/>
    <n v="42"/>
    <m/>
    <n v="62"/>
    <m/>
    <m/>
    <m/>
    <m/>
    <m/>
    <m/>
    <x v="0"/>
  </r>
  <r>
    <x v="2"/>
    <x v="0"/>
    <s v="14Mar25-RST-Night/Day"/>
    <d v="2025-03-14T00:00:00"/>
    <n v="73"/>
    <s v="chinook"/>
    <s v="fry"/>
    <n v="43"/>
    <m/>
    <n v="66"/>
    <m/>
    <m/>
    <m/>
    <m/>
    <m/>
    <m/>
    <x v="0"/>
  </r>
  <r>
    <x v="2"/>
    <x v="0"/>
    <s v="14Mar25-RST-Night/Day"/>
    <d v="2025-03-14T00:00:00"/>
    <n v="73"/>
    <s v="chinook"/>
    <s v="fry"/>
    <n v="41"/>
    <m/>
    <n v="61"/>
    <m/>
    <m/>
    <m/>
    <m/>
    <m/>
    <m/>
    <x v="0"/>
  </r>
  <r>
    <x v="2"/>
    <x v="0"/>
    <s v="14Mar25-RST-Night/Day"/>
    <d v="2025-03-14T00:00:00"/>
    <n v="73"/>
    <s v="chinook"/>
    <s v="fry"/>
    <n v="39"/>
    <m/>
    <n v="54"/>
    <m/>
    <m/>
    <m/>
    <m/>
    <m/>
    <m/>
    <x v="0"/>
  </r>
  <r>
    <x v="2"/>
    <x v="0"/>
    <s v="14Mar25-RST-Night/Day"/>
    <d v="2025-03-14T00:00:00"/>
    <n v="73"/>
    <s v="chinook"/>
    <s v="fry"/>
    <n v="41"/>
    <m/>
    <n v="59"/>
    <m/>
    <m/>
    <m/>
    <m/>
    <m/>
    <m/>
    <x v="0"/>
  </r>
  <r>
    <x v="2"/>
    <x v="0"/>
    <s v="14Mar25-RST-Night/Day"/>
    <d v="2025-03-14T00:00:00"/>
    <n v="73"/>
    <s v="chinook"/>
    <s v="fry"/>
    <n v="38"/>
    <m/>
    <n v="48"/>
    <m/>
    <m/>
    <m/>
    <m/>
    <m/>
    <m/>
    <x v="0"/>
  </r>
  <r>
    <x v="2"/>
    <x v="0"/>
    <s v="14Mar25-RST-Night/Day"/>
    <d v="2025-03-14T00:00:00"/>
    <n v="73"/>
    <s v="chinook"/>
    <s v="fry"/>
    <n v="42"/>
    <m/>
    <n v="63"/>
    <m/>
    <m/>
    <m/>
    <m/>
    <m/>
    <m/>
    <x v="0"/>
  </r>
  <r>
    <x v="2"/>
    <x v="0"/>
    <s v="14Mar25-RST-Night/Day"/>
    <d v="2025-03-14T00:00:00"/>
    <n v="73"/>
    <s v="chinook"/>
    <s v="fry"/>
    <n v="37"/>
    <m/>
    <n v="50"/>
    <m/>
    <m/>
    <m/>
    <m/>
    <m/>
    <m/>
    <x v="0"/>
  </r>
  <r>
    <x v="2"/>
    <x v="0"/>
    <s v="14Mar25-RST-Night/Day"/>
    <d v="2025-03-14T00:00:00"/>
    <n v="73"/>
    <s v="chinook"/>
    <s v="fry"/>
    <n v="40"/>
    <m/>
    <n v="60"/>
    <m/>
    <m/>
    <m/>
    <m/>
    <m/>
    <m/>
    <x v="0"/>
  </r>
  <r>
    <x v="2"/>
    <x v="0"/>
    <s v="14Mar25-RST-Night/Day"/>
    <d v="2025-03-14T00:00:00"/>
    <n v="73"/>
    <s v="chinook"/>
    <s v="fry"/>
    <n v="40"/>
    <m/>
    <n v="59"/>
    <m/>
    <m/>
    <m/>
    <m/>
    <m/>
    <m/>
    <x v="0"/>
  </r>
  <r>
    <x v="2"/>
    <x v="0"/>
    <s v="14Mar25-RST-Night/Day"/>
    <d v="2025-03-14T00:00:00"/>
    <n v="73"/>
    <s v="chinook"/>
    <s v="fry"/>
    <n v="40"/>
    <m/>
    <n v="59"/>
    <m/>
    <m/>
    <m/>
    <m/>
    <m/>
    <m/>
    <x v="0"/>
  </r>
  <r>
    <x v="2"/>
    <x v="0"/>
    <s v="14Mar25-RST-Night/Day"/>
    <d v="2025-03-14T00:00:00"/>
    <n v="73"/>
    <s v="chinook"/>
    <s v="fry"/>
    <n v="41"/>
    <m/>
    <n v="62"/>
    <m/>
    <m/>
    <m/>
    <m/>
    <m/>
    <m/>
    <x v="0"/>
  </r>
  <r>
    <x v="2"/>
    <x v="0"/>
    <s v="14Mar25-RST-Night/Day"/>
    <d v="2025-03-14T00:00:00"/>
    <n v="73"/>
    <s v="chinook"/>
    <s v="fry"/>
    <n v="42"/>
    <m/>
    <n v="59"/>
    <m/>
    <m/>
    <m/>
    <m/>
    <m/>
    <m/>
    <x v="0"/>
  </r>
  <r>
    <x v="2"/>
    <x v="0"/>
    <s v="14Mar25-RST-Night/Day"/>
    <d v="2025-03-14T00:00:00"/>
    <n v="73"/>
    <s v="chinook"/>
    <s v="fry"/>
    <n v="40"/>
    <m/>
    <n v="59"/>
    <m/>
    <m/>
    <m/>
    <m/>
    <m/>
    <m/>
    <x v="0"/>
  </r>
  <r>
    <x v="2"/>
    <x v="0"/>
    <s v="14Mar25-RST-Night/Day"/>
    <d v="2025-03-14T00:00:00"/>
    <n v="73"/>
    <s v="chinook"/>
    <s v="fry"/>
    <n v="44"/>
    <m/>
    <n v="73"/>
    <m/>
    <m/>
    <m/>
    <m/>
    <m/>
    <m/>
    <x v="0"/>
  </r>
  <r>
    <x v="2"/>
    <x v="0"/>
    <s v="14Mar25-RST-Night/Day"/>
    <d v="2025-03-14T00:00:00"/>
    <n v="73"/>
    <s v="chinook"/>
    <s v="fry"/>
    <n v="39"/>
    <m/>
    <n v="53"/>
    <m/>
    <m/>
    <m/>
    <m/>
    <m/>
    <m/>
    <x v="0"/>
  </r>
  <r>
    <x v="2"/>
    <x v="0"/>
    <s v="14Mar25-RST-Night/Day"/>
    <d v="2025-03-14T00:00:00"/>
    <n v="73"/>
    <s v="chinook"/>
    <s v="fry"/>
    <n v="41"/>
    <m/>
    <n v="56"/>
    <m/>
    <m/>
    <m/>
    <m/>
    <m/>
    <m/>
    <x v="0"/>
  </r>
  <r>
    <x v="2"/>
    <x v="0"/>
    <s v="19Mar25-RST-Night/Day"/>
    <d v="2025-03-19T00:00:00"/>
    <n v="78"/>
    <s v="chinook"/>
    <s v="fry"/>
    <n v="40"/>
    <m/>
    <n v="0.52"/>
    <s v="N"/>
    <m/>
    <m/>
    <s v="SJF25-3-19-1"/>
    <m/>
    <m/>
    <x v="1"/>
  </r>
  <r>
    <x v="2"/>
    <x v="0"/>
    <s v="19Mar25-RST-Night/Day"/>
    <d v="2025-03-19T00:00:00"/>
    <n v="78"/>
    <s v="chinook"/>
    <s v="fry"/>
    <n v="41"/>
    <m/>
    <n v="0.61"/>
    <s v="N"/>
    <m/>
    <m/>
    <s v="SJF25-3-19-2"/>
    <m/>
    <m/>
    <x v="1"/>
  </r>
  <r>
    <x v="2"/>
    <x v="0"/>
    <s v="19Mar25-RST-Night/Day"/>
    <d v="2025-03-19T00:00:00"/>
    <n v="78"/>
    <s v="chinook"/>
    <s v="fry"/>
    <n v="38"/>
    <m/>
    <m/>
    <s v="N"/>
    <m/>
    <m/>
    <s v="SJF25-3-19-3"/>
    <m/>
    <m/>
    <x v="1"/>
  </r>
  <r>
    <x v="2"/>
    <x v="0"/>
    <s v="19Mar25-RST-Night/Day"/>
    <d v="2025-03-19T00:00:00"/>
    <n v="78"/>
    <s v="chinook"/>
    <s v="fry"/>
    <n v="39"/>
    <m/>
    <n v="0.46"/>
    <s v="N"/>
    <m/>
    <m/>
    <s v="SJF25-3-19-4"/>
    <m/>
    <m/>
    <x v="1"/>
  </r>
  <r>
    <x v="2"/>
    <x v="0"/>
    <s v="19Mar25-RST-Night/Day"/>
    <d v="2025-03-19T00:00:00"/>
    <n v="78"/>
    <s v="chinook"/>
    <s v="fry"/>
    <n v="40"/>
    <m/>
    <n v="0.5"/>
    <s v="N"/>
    <m/>
    <m/>
    <s v="SJF25-3-19-5"/>
    <m/>
    <m/>
    <x v="1"/>
  </r>
  <r>
    <x v="2"/>
    <x v="0"/>
    <s v="19Mar25-RST-Night/Day"/>
    <d v="2025-03-19T00:00:00"/>
    <n v="78"/>
    <s v="chinook"/>
    <s v="fry"/>
    <n v="41"/>
    <m/>
    <n v="0.56999999999999995"/>
    <s v="N"/>
    <m/>
    <m/>
    <s v="SJF25-3-19-6"/>
    <m/>
    <m/>
    <x v="1"/>
  </r>
  <r>
    <x v="2"/>
    <x v="0"/>
    <s v="19Mar25-RST-Night/Day"/>
    <d v="2025-03-19T00:00:00"/>
    <n v="78"/>
    <s v="coho"/>
    <s v="fry"/>
    <n v="36"/>
    <m/>
    <n v="0.47"/>
    <s v="N"/>
    <m/>
    <m/>
    <m/>
    <m/>
    <m/>
    <x v="0"/>
  </r>
  <r>
    <x v="2"/>
    <x v="0"/>
    <s v="19Mar25-RST-Night/Day"/>
    <d v="2025-03-19T00:00:00"/>
    <n v="78"/>
    <s v="coho"/>
    <s v="fry"/>
    <n v="33"/>
    <m/>
    <n v="0.31"/>
    <s v="N"/>
    <m/>
    <m/>
    <m/>
    <m/>
    <m/>
    <x v="0"/>
  </r>
  <r>
    <x v="2"/>
    <x v="0"/>
    <s v="19Mar25-RST-Night/Day"/>
    <d v="2025-03-19T00:00:00"/>
    <n v="78"/>
    <s v="coho"/>
    <s v="fry"/>
    <n v="34"/>
    <m/>
    <n v="0.33"/>
    <s v="N"/>
    <m/>
    <m/>
    <m/>
    <m/>
    <m/>
    <x v="0"/>
  </r>
  <r>
    <x v="2"/>
    <x v="0"/>
    <s v="19Mar25-RST-Night/Day"/>
    <d v="2025-03-19T00:00:00"/>
    <n v="78"/>
    <s v="coho"/>
    <s v="fry"/>
    <n v="35"/>
    <m/>
    <n v="0.34"/>
    <s v="N"/>
    <m/>
    <m/>
    <m/>
    <m/>
    <m/>
    <x v="0"/>
  </r>
  <r>
    <x v="2"/>
    <x v="0"/>
    <s v="19Mar25-RST-Night/Day"/>
    <d v="2025-03-19T00:00:00"/>
    <n v="78"/>
    <s v="coho"/>
    <s v="fry"/>
    <n v="31"/>
    <m/>
    <n v="0.28000000000000003"/>
    <s v="N"/>
    <m/>
    <m/>
    <m/>
    <m/>
    <m/>
    <x v="0"/>
  </r>
  <r>
    <x v="2"/>
    <x v="0"/>
    <s v="19Mar25-RST-Night/Day"/>
    <d v="2025-03-19T00:00:00"/>
    <n v="78"/>
    <s v="coho"/>
    <s v="fry"/>
    <n v="35"/>
    <m/>
    <n v="0.38"/>
    <s v="N"/>
    <m/>
    <m/>
    <m/>
    <m/>
    <m/>
    <x v="0"/>
  </r>
  <r>
    <x v="2"/>
    <x v="0"/>
    <s v="19Mar25-RST-Night/Day"/>
    <d v="2025-03-19T00:00:00"/>
    <n v="78"/>
    <s v="coho"/>
    <s v="fry"/>
    <n v="32"/>
    <m/>
    <n v="0.33"/>
    <s v="N"/>
    <m/>
    <m/>
    <m/>
    <m/>
    <m/>
    <x v="0"/>
  </r>
  <r>
    <x v="2"/>
    <x v="0"/>
    <s v="19Mar25-RST-Night/Day"/>
    <d v="2025-03-19T00:00:00"/>
    <n v="78"/>
    <s v="coho"/>
    <s v="fry"/>
    <n v="31"/>
    <m/>
    <n v="0.37"/>
    <s v="N"/>
    <m/>
    <m/>
    <m/>
    <m/>
    <m/>
    <x v="0"/>
  </r>
  <r>
    <x v="2"/>
    <x v="0"/>
    <s v="19Mar25-RST-Night/Day"/>
    <d v="2025-03-19T00:00:00"/>
    <n v="78"/>
    <s v="coho"/>
    <s v="fry"/>
    <n v="35"/>
    <m/>
    <n v="0.41"/>
    <s v="N"/>
    <m/>
    <m/>
    <m/>
    <m/>
    <m/>
    <x v="0"/>
  </r>
  <r>
    <x v="2"/>
    <x v="0"/>
    <s v="19Mar25-RST-Night/Day"/>
    <d v="2025-03-19T00:00:00"/>
    <n v="78"/>
    <s v="coho"/>
    <s v="fry"/>
    <n v="32"/>
    <m/>
    <n v="0.3"/>
    <s v="N"/>
    <m/>
    <m/>
    <m/>
    <m/>
    <m/>
    <x v="0"/>
  </r>
  <r>
    <x v="2"/>
    <x v="0"/>
    <s v="19Mar25-RST-Night/Day"/>
    <d v="2025-03-19T00:00:00"/>
    <n v="78"/>
    <s v="coho"/>
    <s v="fry"/>
    <n v="34"/>
    <m/>
    <n v="0.34"/>
    <s v="N"/>
    <m/>
    <m/>
    <m/>
    <m/>
    <m/>
    <x v="0"/>
  </r>
  <r>
    <x v="2"/>
    <x v="0"/>
    <s v="19Mar25-RST-Night/Day"/>
    <d v="2025-03-19T00:00:00"/>
    <n v="78"/>
    <s v="coho"/>
    <s v="fry"/>
    <n v="32"/>
    <m/>
    <n v="0.33"/>
    <s v="N"/>
    <m/>
    <m/>
    <m/>
    <m/>
    <m/>
    <x v="0"/>
  </r>
  <r>
    <x v="2"/>
    <x v="0"/>
    <s v="19Mar25-RST-Night/Day"/>
    <d v="2025-03-19T00:00:00"/>
    <n v="78"/>
    <s v="coho"/>
    <s v="fry"/>
    <n v="34"/>
    <m/>
    <n v="0.44"/>
    <s v="N"/>
    <m/>
    <m/>
    <m/>
    <m/>
    <m/>
    <x v="0"/>
  </r>
  <r>
    <x v="2"/>
    <x v="0"/>
    <s v="19Mar25-RST-Night/Day"/>
    <d v="2025-03-19T00:00:00"/>
    <n v="78"/>
    <s v="coho"/>
    <s v="fry"/>
    <n v="35"/>
    <m/>
    <n v="0.37"/>
    <s v="N"/>
    <m/>
    <m/>
    <m/>
    <m/>
    <m/>
    <x v="0"/>
  </r>
  <r>
    <x v="2"/>
    <x v="0"/>
    <s v="19Mar25-RST-Night/Day"/>
    <d v="2025-03-19T00:00:00"/>
    <n v="78"/>
    <s v="coho"/>
    <s v="fry"/>
    <n v="37"/>
    <m/>
    <n v="0.39"/>
    <s v="N"/>
    <m/>
    <m/>
    <m/>
    <m/>
    <m/>
    <x v="0"/>
  </r>
  <r>
    <x v="2"/>
    <x v="0"/>
    <s v="19Mar25-RST-Night/Day"/>
    <d v="2025-03-19T00:00:00"/>
    <n v="78"/>
    <s v="coho"/>
    <s v="fry"/>
    <n v="35"/>
    <m/>
    <n v="0.42"/>
    <s v="N"/>
    <m/>
    <m/>
    <m/>
    <m/>
    <m/>
    <x v="0"/>
  </r>
  <r>
    <x v="2"/>
    <x v="0"/>
    <s v="19Mar25-RST-Night/Day"/>
    <d v="2025-03-19T00:00:00"/>
    <n v="78"/>
    <s v="coho"/>
    <s v="fry"/>
    <n v="35"/>
    <m/>
    <n v="0.43"/>
    <s v="N"/>
    <m/>
    <m/>
    <m/>
    <m/>
    <m/>
    <x v="0"/>
  </r>
  <r>
    <x v="2"/>
    <x v="0"/>
    <s v="19Mar25-RST-Night/Day"/>
    <d v="2025-03-19T00:00:00"/>
    <n v="78"/>
    <s v="coho"/>
    <s v="fry"/>
    <n v="41"/>
    <m/>
    <n v="0.37"/>
    <s v="N"/>
    <m/>
    <m/>
    <m/>
    <m/>
    <m/>
    <x v="0"/>
  </r>
  <r>
    <x v="2"/>
    <x v="0"/>
    <s v="19Mar25-RST-Night/Day"/>
    <d v="2025-03-19T00:00:00"/>
    <n v="78"/>
    <s v="coho"/>
    <s v="fry"/>
    <n v="34"/>
    <m/>
    <n v="0.41"/>
    <s v="N"/>
    <m/>
    <m/>
    <m/>
    <m/>
    <m/>
    <x v="0"/>
  </r>
  <r>
    <x v="2"/>
    <x v="0"/>
    <s v="19Mar25-RST-Night/Day"/>
    <d v="2025-03-19T00:00:00"/>
    <n v="78"/>
    <s v="coho"/>
    <s v="fry"/>
    <n v="35"/>
    <m/>
    <n v="0.41"/>
    <s v="N"/>
    <m/>
    <m/>
    <m/>
    <m/>
    <m/>
    <x v="0"/>
  </r>
  <r>
    <x v="2"/>
    <x v="0"/>
    <s v="19Mar25-RST-Night/Day"/>
    <d v="2025-03-19T00:00:00"/>
    <n v="78"/>
    <s v="coho"/>
    <s v="smolt"/>
    <n v="75"/>
    <m/>
    <n v="3.93"/>
    <s v="N"/>
    <m/>
    <m/>
    <m/>
    <m/>
    <m/>
    <x v="0"/>
  </r>
  <r>
    <x v="2"/>
    <x v="0"/>
    <s v="19Mar25-RST-Night/Day"/>
    <d v="2025-03-19T00:00:00"/>
    <n v="78"/>
    <s v="chum"/>
    <s v="fry"/>
    <n v="42"/>
    <m/>
    <n v="45"/>
    <s v="N"/>
    <m/>
    <m/>
    <m/>
    <m/>
    <m/>
    <x v="0"/>
  </r>
  <r>
    <x v="2"/>
    <x v="0"/>
    <s v="19Mar25-RST-Night/Day"/>
    <d v="2025-03-19T00:00:00"/>
    <n v="78"/>
    <s v="chum"/>
    <s v="fry"/>
    <n v="38"/>
    <m/>
    <n v="40"/>
    <s v="N"/>
    <m/>
    <m/>
    <m/>
    <m/>
    <m/>
    <x v="0"/>
  </r>
  <r>
    <x v="2"/>
    <x v="0"/>
    <s v="19Mar25-RST-Night/Day"/>
    <d v="2025-03-19T00:00:00"/>
    <n v="78"/>
    <s v="chum"/>
    <s v="fry"/>
    <n v="37"/>
    <m/>
    <n v="34"/>
    <s v="N"/>
    <m/>
    <m/>
    <m/>
    <m/>
    <m/>
    <x v="0"/>
  </r>
  <r>
    <x v="2"/>
    <x v="0"/>
    <s v="19Mar25-RST-Night/Day"/>
    <d v="2025-03-19T00:00:00"/>
    <n v="78"/>
    <s v="chum"/>
    <s v="fry"/>
    <n v="47"/>
    <m/>
    <n v="44"/>
    <s v="N"/>
    <m/>
    <m/>
    <m/>
    <m/>
    <m/>
    <x v="0"/>
  </r>
  <r>
    <x v="2"/>
    <x v="0"/>
    <s v="19Mar25-RST-Night/Day"/>
    <d v="2025-03-19T00:00:00"/>
    <n v="78"/>
    <s v="chinook"/>
    <s v="fry"/>
    <n v="39"/>
    <m/>
    <n v="0.49"/>
    <s v="N"/>
    <m/>
    <m/>
    <m/>
    <m/>
    <m/>
    <x v="0"/>
  </r>
  <r>
    <x v="2"/>
    <x v="0"/>
    <s v="19Mar25-RST-Night/Day"/>
    <d v="2025-03-19T00:00:00"/>
    <n v="78"/>
    <s v="chinook"/>
    <s v="fry"/>
    <n v="40"/>
    <m/>
    <n v="0.57999999999999996"/>
    <s v="N"/>
    <m/>
    <m/>
    <m/>
    <m/>
    <m/>
    <x v="0"/>
  </r>
  <r>
    <x v="2"/>
    <x v="0"/>
    <s v="19Mar25-RST-Night/Day"/>
    <d v="2025-03-19T00:00:00"/>
    <n v="78"/>
    <s v="chinook"/>
    <s v="fry"/>
    <n v="41"/>
    <m/>
    <n v="0.63"/>
    <s v="N"/>
    <m/>
    <m/>
    <m/>
    <m/>
    <m/>
    <x v="0"/>
  </r>
  <r>
    <x v="2"/>
    <x v="0"/>
    <s v="19Mar25-RST-Night/Day"/>
    <d v="2025-03-19T00:00:00"/>
    <n v="78"/>
    <s v="chinook"/>
    <s v="fry"/>
    <n v="38"/>
    <m/>
    <n v="0.43"/>
    <s v="N"/>
    <m/>
    <m/>
    <m/>
    <m/>
    <m/>
    <x v="0"/>
  </r>
  <r>
    <x v="2"/>
    <x v="0"/>
    <s v="19Mar25-RST-Night/Day"/>
    <d v="2025-03-19T00:00:00"/>
    <n v="78"/>
    <s v="chinook"/>
    <s v="fry"/>
    <n v="40"/>
    <m/>
    <n v="0.57999999999999996"/>
    <s v="N"/>
    <m/>
    <m/>
    <m/>
    <m/>
    <m/>
    <x v="0"/>
  </r>
  <r>
    <x v="2"/>
    <x v="0"/>
    <s v="19Mar25-RST-Night/Day"/>
    <d v="2025-03-19T00:00:00"/>
    <n v="78"/>
    <s v="chinook"/>
    <s v="fry"/>
    <n v="42"/>
    <m/>
    <n v="0.57999999999999996"/>
    <s v="N"/>
    <m/>
    <m/>
    <m/>
    <m/>
    <m/>
    <x v="0"/>
  </r>
  <r>
    <x v="2"/>
    <x v="0"/>
    <s v="19Mar25-RST-Night/Day"/>
    <d v="2025-03-19T00:00:00"/>
    <n v="78"/>
    <s v="chinook"/>
    <s v="fry"/>
    <n v="40"/>
    <m/>
    <n v="0.53"/>
    <s v="N"/>
    <m/>
    <m/>
    <m/>
    <m/>
    <m/>
    <x v="0"/>
  </r>
  <r>
    <x v="2"/>
    <x v="0"/>
    <s v="19Mar25-RST-Night/Day"/>
    <d v="2025-03-19T00:00:00"/>
    <n v="78"/>
    <s v="chinook"/>
    <s v="fry"/>
    <n v="40"/>
    <m/>
    <n v="0.53"/>
    <s v="N"/>
    <m/>
    <m/>
    <m/>
    <m/>
    <m/>
    <x v="0"/>
  </r>
  <r>
    <x v="2"/>
    <x v="0"/>
    <s v="19Mar25-RST-Night/Day"/>
    <d v="2025-03-19T00:00:00"/>
    <n v="78"/>
    <s v="chinook"/>
    <s v="fry"/>
    <n v="40"/>
    <m/>
    <n v="0.69"/>
    <s v="N"/>
    <m/>
    <m/>
    <m/>
    <m/>
    <m/>
    <x v="0"/>
  </r>
  <r>
    <x v="2"/>
    <x v="0"/>
    <s v="19Mar25-RST-Night/Day"/>
    <d v="2025-03-19T00:00:00"/>
    <n v="78"/>
    <s v="chinook"/>
    <s v="fry"/>
    <n v="46"/>
    <m/>
    <n v="1.02"/>
    <s v="N"/>
    <m/>
    <m/>
    <m/>
    <m/>
    <m/>
    <x v="0"/>
  </r>
  <r>
    <x v="2"/>
    <x v="0"/>
    <s v="19Mar25-RST-Night/Day"/>
    <d v="2025-03-19T00:00:00"/>
    <n v="78"/>
    <s v="chinook"/>
    <s v="fry"/>
    <n v="40"/>
    <m/>
    <n v="0.53"/>
    <s v="N"/>
    <m/>
    <m/>
    <m/>
    <m/>
    <m/>
    <x v="0"/>
  </r>
  <r>
    <x v="2"/>
    <x v="0"/>
    <s v="19Mar25-RST-Night/Day"/>
    <d v="2025-03-19T00:00:00"/>
    <n v="78"/>
    <s v="chinook"/>
    <s v="fry"/>
    <n v="42"/>
    <m/>
    <n v="0.6"/>
    <s v="N"/>
    <m/>
    <m/>
    <m/>
    <m/>
    <m/>
    <x v="0"/>
  </r>
  <r>
    <x v="2"/>
    <x v="0"/>
    <s v="19Mar25-RST-Night/Day"/>
    <d v="2025-03-19T00:00:00"/>
    <n v="78"/>
    <s v="chinook"/>
    <s v="fry"/>
    <n v="40"/>
    <m/>
    <n v="0.59"/>
    <s v="N"/>
    <m/>
    <m/>
    <m/>
    <m/>
    <m/>
    <x v="0"/>
  </r>
  <r>
    <x v="2"/>
    <x v="0"/>
    <s v="19Mar25-RST-Night/Day"/>
    <d v="2025-03-19T00:00:00"/>
    <n v="78"/>
    <s v="chinook"/>
    <s v="fry"/>
    <n v="39"/>
    <m/>
    <n v="0.52"/>
    <s v="N"/>
    <m/>
    <m/>
    <m/>
    <m/>
    <m/>
    <x v="0"/>
  </r>
  <r>
    <x v="2"/>
    <x v="0"/>
    <s v="19Mar25-RST-Night/Day"/>
    <d v="2025-03-19T00:00:00"/>
    <n v="78"/>
    <s v="chinook"/>
    <s v="fry"/>
    <n v="40"/>
    <m/>
    <n v="0.54"/>
    <s v="N"/>
    <m/>
    <m/>
    <m/>
    <m/>
    <m/>
    <x v="0"/>
  </r>
  <r>
    <x v="2"/>
    <x v="0"/>
    <s v="19Mar25-RST-Night/Day"/>
    <d v="2025-03-19T00:00:00"/>
    <n v="78"/>
    <s v="chinook"/>
    <s v="fry"/>
    <n v="37"/>
    <m/>
    <n v="0.42"/>
    <s v="N"/>
    <m/>
    <m/>
    <m/>
    <m/>
    <m/>
    <x v="0"/>
  </r>
  <r>
    <x v="2"/>
    <x v="0"/>
    <s v="19Mar25-RST-Night/Day"/>
    <d v="2025-03-19T00:00:00"/>
    <n v="78"/>
    <s v="chinook"/>
    <s v="fry"/>
    <n v="40"/>
    <m/>
    <n v="0.45"/>
    <s v="N"/>
    <m/>
    <m/>
    <m/>
    <m/>
    <m/>
    <x v="0"/>
  </r>
  <r>
    <x v="2"/>
    <x v="0"/>
    <s v="19Mar25-RST-Night/Day"/>
    <d v="2025-03-19T00:00:00"/>
    <n v="78"/>
    <s v="chinook"/>
    <s v="fry"/>
    <n v="42"/>
    <m/>
    <n v="0.64"/>
    <s v="N"/>
    <m/>
    <m/>
    <m/>
    <m/>
    <m/>
    <x v="0"/>
  </r>
  <r>
    <x v="2"/>
    <x v="0"/>
    <s v="19Mar25-RST-Night/Day"/>
    <d v="2025-03-19T00:00:00"/>
    <n v="78"/>
    <s v="chinook"/>
    <s v="fry"/>
    <n v="41"/>
    <m/>
    <n v="0.57999999999999996"/>
    <s v="N"/>
    <m/>
    <m/>
    <m/>
    <m/>
    <m/>
    <x v="0"/>
  </r>
  <r>
    <x v="2"/>
    <x v="0"/>
    <s v="19Mar25-RST-Night/Day"/>
    <d v="2025-03-19T00:00:00"/>
    <n v="78"/>
    <s v="chinook"/>
    <s v="fry"/>
    <n v="42"/>
    <m/>
    <n v="0.54"/>
    <s v="N"/>
    <m/>
    <m/>
    <m/>
    <m/>
    <m/>
    <x v="0"/>
  </r>
  <r>
    <x v="2"/>
    <x v="0"/>
    <s v="20Mar25-RST-Night/Day"/>
    <d v="2025-03-20T00:00:00"/>
    <n v="79"/>
    <s v="chinook"/>
    <s v="fry"/>
    <n v="42"/>
    <m/>
    <n v="0.5"/>
    <s v="N"/>
    <m/>
    <m/>
    <m/>
    <m/>
    <m/>
    <x v="0"/>
  </r>
  <r>
    <x v="2"/>
    <x v="0"/>
    <s v="20Mar25-RST-Night/Day"/>
    <d v="2025-03-20T00:00:00"/>
    <n v="79"/>
    <s v="chinook"/>
    <s v="fry"/>
    <n v="42"/>
    <m/>
    <n v="0.57999999999999996"/>
    <s v="N"/>
    <m/>
    <m/>
    <m/>
    <m/>
    <m/>
    <x v="0"/>
  </r>
  <r>
    <x v="2"/>
    <x v="0"/>
    <s v="20Mar25-RST-Night/Day"/>
    <d v="2025-03-20T00:00:00"/>
    <n v="79"/>
    <s v="chinook"/>
    <s v="fry"/>
    <n v="39"/>
    <m/>
    <n v="0.5"/>
    <s v="N"/>
    <m/>
    <m/>
    <m/>
    <m/>
    <m/>
    <x v="0"/>
  </r>
  <r>
    <x v="2"/>
    <x v="0"/>
    <s v="20Mar25-RST-Night/Day"/>
    <d v="2025-03-20T00:00:00"/>
    <n v="79"/>
    <s v="chinook"/>
    <s v="fry"/>
    <n v="42"/>
    <m/>
    <n v="0.67"/>
    <s v="N"/>
    <m/>
    <m/>
    <m/>
    <m/>
    <m/>
    <x v="0"/>
  </r>
  <r>
    <x v="2"/>
    <x v="0"/>
    <s v="20Mar25-RST-Night/Day"/>
    <d v="2025-03-20T00:00:00"/>
    <n v="79"/>
    <s v="chinook"/>
    <s v="fry"/>
    <n v="43"/>
    <m/>
    <n v="0.62"/>
    <s v="N"/>
    <m/>
    <m/>
    <m/>
    <m/>
    <m/>
    <x v="0"/>
  </r>
  <r>
    <x v="2"/>
    <x v="0"/>
    <s v="20Mar25-RST-Night/Day"/>
    <d v="2025-03-20T00:00:00"/>
    <n v="79"/>
    <s v="chinook"/>
    <s v="fry"/>
    <n v="42"/>
    <m/>
    <n v="0.6"/>
    <s v="N"/>
    <m/>
    <m/>
    <m/>
    <m/>
    <m/>
    <x v="0"/>
  </r>
  <r>
    <x v="2"/>
    <x v="0"/>
    <s v="20Mar25-RST-Night/Day"/>
    <d v="2025-03-20T00:00:00"/>
    <n v="79"/>
    <s v="coho"/>
    <s v="fry"/>
    <n v="39"/>
    <m/>
    <n v="0.53"/>
    <s v="N"/>
    <m/>
    <m/>
    <m/>
    <m/>
    <m/>
    <x v="0"/>
  </r>
  <r>
    <x v="2"/>
    <x v="0"/>
    <s v="20Mar25-RST-Night/Day"/>
    <d v="2025-03-20T00:00:00"/>
    <n v="79"/>
    <s v="coho"/>
    <s v="fry"/>
    <n v="36"/>
    <m/>
    <n v="0.39"/>
    <s v="N"/>
    <m/>
    <m/>
    <m/>
    <m/>
    <m/>
    <x v="0"/>
  </r>
  <r>
    <x v="2"/>
    <x v="0"/>
    <s v="20Mar25-RST-Night/Day"/>
    <d v="2025-03-20T00:00:00"/>
    <n v="79"/>
    <s v="coho"/>
    <s v="fry"/>
    <n v="35"/>
    <m/>
    <n v="0.38"/>
    <s v="N"/>
    <m/>
    <m/>
    <m/>
    <m/>
    <m/>
    <x v="0"/>
  </r>
  <r>
    <x v="2"/>
    <x v="0"/>
    <s v="20Mar25-RST-Night/Day"/>
    <d v="2025-03-20T00:00:00"/>
    <n v="79"/>
    <s v="coho"/>
    <s v="fry"/>
    <n v="38"/>
    <m/>
    <n v="0.44"/>
    <s v="N"/>
    <m/>
    <m/>
    <m/>
    <m/>
    <m/>
    <x v="0"/>
  </r>
  <r>
    <x v="2"/>
    <x v="0"/>
    <s v="20Mar25-RST-Night/Day"/>
    <d v="2025-03-20T00:00:00"/>
    <n v="79"/>
    <s v="chum"/>
    <s v="fry"/>
    <n v="39"/>
    <m/>
    <n v="0.36"/>
    <s v="N"/>
    <m/>
    <m/>
    <m/>
    <m/>
    <m/>
    <x v="0"/>
  </r>
  <r>
    <x v="2"/>
    <x v="0"/>
    <s v="21Mar25-RST-Night/Day"/>
    <d v="2025-03-21T00:00:00"/>
    <n v="80"/>
    <s v="coho"/>
    <s v="fry"/>
    <n v="34"/>
    <m/>
    <n v="0.36"/>
    <s v="N"/>
    <m/>
    <m/>
    <m/>
    <m/>
    <m/>
    <x v="0"/>
  </r>
  <r>
    <x v="2"/>
    <x v="0"/>
    <s v="21Mar25-RST-Night/Day"/>
    <d v="2025-03-21T00:00:00"/>
    <n v="80"/>
    <s v="coho"/>
    <s v="fry"/>
    <n v="38"/>
    <m/>
    <n v="0.47"/>
    <s v="N"/>
    <m/>
    <m/>
    <m/>
    <m/>
    <m/>
    <x v="0"/>
  </r>
  <r>
    <x v="2"/>
    <x v="0"/>
    <s v="21Mar25-RST-Night/Day"/>
    <d v="2025-03-21T00:00:00"/>
    <n v="80"/>
    <s v="coho"/>
    <s v="fry"/>
    <n v="35"/>
    <m/>
    <n v="0.37"/>
    <s v="N"/>
    <m/>
    <m/>
    <m/>
    <m/>
    <m/>
    <x v="0"/>
  </r>
  <r>
    <x v="2"/>
    <x v="0"/>
    <s v="21Mar25-RST-Night/Day"/>
    <d v="2025-03-21T00:00:00"/>
    <n v="80"/>
    <s v="coho"/>
    <s v="fry"/>
    <n v="36"/>
    <m/>
    <n v="0.39"/>
    <s v="N"/>
    <m/>
    <m/>
    <m/>
    <m/>
    <m/>
    <x v="0"/>
  </r>
  <r>
    <x v="2"/>
    <x v="0"/>
    <s v="21Mar25-RST-Night/Day"/>
    <d v="2025-03-21T00:00:00"/>
    <n v="80"/>
    <s v="coho"/>
    <s v="fry"/>
    <n v="34"/>
    <m/>
    <n v="0.35"/>
    <s v="N"/>
    <m/>
    <m/>
    <m/>
    <m/>
    <m/>
    <x v="0"/>
  </r>
  <r>
    <x v="2"/>
    <x v="0"/>
    <s v="21Mar25-RST-Night/Day"/>
    <d v="2025-03-21T00:00:00"/>
    <n v="80"/>
    <s v="coho"/>
    <s v="fry"/>
    <n v="38"/>
    <m/>
    <n v="0.44"/>
    <s v="N"/>
    <m/>
    <m/>
    <m/>
    <m/>
    <m/>
    <x v="0"/>
  </r>
  <r>
    <x v="2"/>
    <x v="0"/>
    <s v="21Mar25-RST-Night/Day"/>
    <d v="2025-03-21T00:00:00"/>
    <n v="80"/>
    <s v="coho"/>
    <s v="fry"/>
    <n v="33"/>
    <m/>
    <n v="0.43"/>
    <s v="N"/>
    <m/>
    <m/>
    <m/>
    <m/>
    <m/>
    <x v="0"/>
  </r>
  <r>
    <x v="2"/>
    <x v="0"/>
    <s v="21Mar25-RST-Night/Day"/>
    <d v="2025-03-21T00:00:00"/>
    <n v="80"/>
    <s v="coho"/>
    <s v="fry"/>
    <n v="35"/>
    <m/>
    <n v="0.33"/>
    <s v="N"/>
    <m/>
    <m/>
    <m/>
    <m/>
    <m/>
    <x v="0"/>
  </r>
  <r>
    <x v="2"/>
    <x v="0"/>
    <s v="21Mar25-RST-Night/Day"/>
    <d v="2025-03-21T00:00:00"/>
    <n v="80"/>
    <s v="coho"/>
    <s v="fry"/>
    <n v="36"/>
    <m/>
    <n v="0.38"/>
    <s v="N"/>
    <m/>
    <m/>
    <m/>
    <m/>
    <m/>
    <x v="0"/>
  </r>
  <r>
    <x v="2"/>
    <x v="0"/>
    <s v="21Mar25-RST-Night/Day"/>
    <d v="2025-03-21T00:00:00"/>
    <n v="80"/>
    <s v="coho"/>
    <s v="fry"/>
    <n v="38"/>
    <m/>
    <n v="0.46"/>
    <s v="N"/>
    <m/>
    <m/>
    <m/>
    <m/>
    <m/>
    <x v="0"/>
  </r>
  <r>
    <x v="2"/>
    <x v="0"/>
    <s v="21Mar25-RST-Night/Day"/>
    <d v="2025-03-21T00:00:00"/>
    <n v="80"/>
    <s v="coho"/>
    <s v="fry"/>
    <n v="40"/>
    <m/>
    <n v="0.55000000000000004"/>
    <s v="N"/>
    <m/>
    <m/>
    <m/>
    <m/>
    <m/>
    <x v="0"/>
  </r>
  <r>
    <x v="2"/>
    <x v="0"/>
    <s v="21Mar25-RST-Night/Day"/>
    <d v="2025-03-21T00:00:00"/>
    <n v="80"/>
    <s v="coho"/>
    <s v="fry"/>
    <n v="35"/>
    <m/>
    <n v="0.37"/>
    <s v="N"/>
    <m/>
    <m/>
    <m/>
    <m/>
    <m/>
    <x v="0"/>
  </r>
  <r>
    <x v="2"/>
    <x v="0"/>
    <s v="21Mar25-RST-Night/Day"/>
    <d v="2025-03-21T00:00:00"/>
    <n v="80"/>
    <s v="coho"/>
    <s v="fry"/>
    <n v="40"/>
    <m/>
    <n v="0.51"/>
    <s v="N"/>
    <m/>
    <m/>
    <m/>
    <m/>
    <m/>
    <x v="0"/>
  </r>
  <r>
    <x v="2"/>
    <x v="0"/>
    <s v="21Mar25-RST-Night/Day"/>
    <d v="2025-03-21T00:00:00"/>
    <n v="80"/>
    <s v="coho"/>
    <s v="fry"/>
    <n v="36"/>
    <m/>
    <n v="0.39"/>
    <s v="N"/>
    <m/>
    <m/>
    <m/>
    <m/>
    <m/>
    <x v="0"/>
  </r>
  <r>
    <x v="2"/>
    <x v="0"/>
    <s v="21Mar25-RST-Night/Day"/>
    <d v="2025-03-21T00:00:00"/>
    <n v="80"/>
    <s v="coho"/>
    <s v="fry"/>
    <n v="36"/>
    <m/>
    <n v="0.37"/>
    <s v="N"/>
    <m/>
    <m/>
    <m/>
    <m/>
    <m/>
    <x v="0"/>
  </r>
  <r>
    <x v="2"/>
    <x v="0"/>
    <s v="21Mar25-RST-Night/Day"/>
    <d v="2025-03-21T00:00:00"/>
    <n v="80"/>
    <s v="coho"/>
    <s v="fry"/>
    <n v="35"/>
    <m/>
    <n v="0.35"/>
    <s v="N"/>
    <m/>
    <m/>
    <m/>
    <m/>
    <m/>
    <x v="0"/>
  </r>
  <r>
    <x v="2"/>
    <x v="0"/>
    <s v="21Mar25-RST-Night/Day"/>
    <d v="2025-03-21T00:00:00"/>
    <n v="80"/>
    <s v="chinook"/>
    <s v="fry"/>
    <n v="43"/>
    <m/>
    <n v="0.62"/>
    <s v="N"/>
    <m/>
    <m/>
    <m/>
    <m/>
    <m/>
    <x v="0"/>
  </r>
  <r>
    <x v="2"/>
    <x v="0"/>
    <s v="21Mar25-RST-Night/Day"/>
    <d v="2025-03-21T00:00:00"/>
    <n v="80"/>
    <s v="chinook"/>
    <s v="fry"/>
    <n v="41"/>
    <m/>
    <n v="0.56999999999999995"/>
    <s v="N"/>
    <m/>
    <m/>
    <m/>
    <m/>
    <m/>
    <x v="0"/>
  </r>
  <r>
    <x v="2"/>
    <x v="0"/>
    <s v="21Mar25-RST-Night/Day"/>
    <d v="2025-03-21T00:00:00"/>
    <n v="80"/>
    <s v="chinook"/>
    <s v="fry"/>
    <n v="37"/>
    <m/>
    <n v="0.44"/>
    <s v="N"/>
    <m/>
    <m/>
    <m/>
    <m/>
    <m/>
    <x v="0"/>
  </r>
  <r>
    <x v="2"/>
    <x v="0"/>
    <s v="02Apr25-RST-Night/Day"/>
    <d v="2025-04-02T00:00:00"/>
    <n v="92"/>
    <s v="coho"/>
    <s v="fry"/>
    <n v="36"/>
    <m/>
    <n v="0.42"/>
    <s v="N"/>
    <m/>
    <m/>
    <m/>
    <m/>
    <m/>
    <x v="0"/>
  </r>
  <r>
    <x v="2"/>
    <x v="0"/>
    <s v="02Apr25-RST-Night/Day"/>
    <d v="2025-04-02T00:00:00"/>
    <n v="92"/>
    <s v="coho"/>
    <s v="fry"/>
    <n v="39"/>
    <m/>
    <n v="0.6"/>
    <s v="N"/>
    <m/>
    <m/>
    <m/>
    <m/>
    <m/>
    <x v="0"/>
  </r>
  <r>
    <x v="2"/>
    <x v="0"/>
    <s v="02Apr25-RST-Night/Day"/>
    <d v="2025-04-02T00:00:00"/>
    <n v="92"/>
    <s v="coho"/>
    <s v="fry"/>
    <n v="38"/>
    <m/>
    <n v="0.49"/>
    <s v="N"/>
    <m/>
    <m/>
    <m/>
    <m/>
    <m/>
    <x v="0"/>
  </r>
  <r>
    <x v="2"/>
    <x v="0"/>
    <s v="02Apr25-RST-Night/Day"/>
    <d v="2025-04-02T00:00:00"/>
    <n v="92"/>
    <s v="coho"/>
    <s v="fry"/>
    <n v="35"/>
    <m/>
    <n v="0.41"/>
    <s v="N"/>
    <m/>
    <m/>
    <m/>
    <m/>
    <m/>
    <x v="0"/>
  </r>
  <r>
    <x v="2"/>
    <x v="0"/>
    <s v="02Apr25-RST-Night/Day"/>
    <d v="2025-04-02T00:00:00"/>
    <n v="92"/>
    <s v="coho"/>
    <s v="fry"/>
    <n v="38"/>
    <m/>
    <n v="0.44"/>
    <s v="N"/>
    <m/>
    <m/>
    <m/>
    <m/>
    <m/>
    <x v="0"/>
  </r>
  <r>
    <x v="2"/>
    <x v="0"/>
    <s v="02Apr25-RST-Night/Day"/>
    <d v="2025-04-02T00:00:00"/>
    <n v="92"/>
    <s v="coho"/>
    <s v="fry"/>
    <n v="38"/>
    <m/>
    <n v="0.37"/>
    <s v="N"/>
    <m/>
    <m/>
    <m/>
    <m/>
    <m/>
    <x v="0"/>
  </r>
  <r>
    <x v="2"/>
    <x v="0"/>
    <s v="02Apr25-RST-Night/Day"/>
    <d v="2025-04-02T00:00:00"/>
    <n v="92"/>
    <s v="coho"/>
    <s v="fry"/>
    <n v="38"/>
    <m/>
    <n v="0.41"/>
    <s v="N"/>
    <m/>
    <m/>
    <m/>
    <m/>
    <m/>
    <x v="0"/>
  </r>
  <r>
    <x v="2"/>
    <x v="0"/>
    <s v="02Apr25-RST-Night/Day"/>
    <d v="2025-04-02T00:00:00"/>
    <n v="92"/>
    <s v="coho"/>
    <s v="fry"/>
    <n v="34"/>
    <m/>
    <n v="0.32"/>
    <s v="N"/>
    <m/>
    <m/>
    <m/>
    <m/>
    <m/>
    <x v="0"/>
  </r>
  <r>
    <x v="2"/>
    <x v="0"/>
    <s v="02Apr25-RST-Night/Day"/>
    <d v="2025-04-02T00:00:00"/>
    <n v="92"/>
    <s v="coho"/>
    <s v="fry"/>
    <n v="40"/>
    <m/>
    <n v="0.49"/>
    <s v="N"/>
    <m/>
    <m/>
    <m/>
    <m/>
    <m/>
    <x v="0"/>
  </r>
  <r>
    <x v="2"/>
    <x v="0"/>
    <s v="02Apr25-RST-Night/Day"/>
    <d v="2025-04-02T00:00:00"/>
    <n v="92"/>
    <s v="coho"/>
    <s v="fry"/>
    <n v="34"/>
    <m/>
    <n v="0.33"/>
    <s v="N"/>
    <m/>
    <m/>
    <m/>
    <m/>
    <m/>
    <x v="0"/>
  </r>
  <r>
    <x v="2"/>
    <x v="0"/>
    <s v="02Apr25-RST-Night/Day"/>
    <d v="2025-04-02T00:00:00"/>
    <n v="92"/>
    <s v="coho"/>
    <s v="smolt"/>
    <n v="83"/>
    <m/>
    <n v="6.12"/>
    <s v="N"/>
    <m/>
    <m/>
    <m/>
    <m/>
    <m/>
    <x v="0"/>
  </r>
  <r>
    <x v="2"/>
    <x v="0"/>
    <s v="02Apr25-RST-Night/Day"/>
    <d v="2025-04-02T00:00:00"/>
    <n v="92"/>
    <s v="coho"/>
    <s v="smolt"/>
    <n v="85"/>
    <m/>
    <n v="7.14"/>
    <s v="N"/>
    <m/>
    <m/>
    <m/>
    <m/>
    <m/>
    <x v="0"/>
  </r>
  <r>
    <x v="2"/>
    <x v="0"/>
    <s v="02Apr25-RST-Night/Day"/>
    <d v="2025-04-02T00:00:00"/>
    <n v="92"/>
    <s v="chinook"/>
    <s v="fry"/>
    <n v="40"/>
    <m/>
    <n v="0.51"/>
    <s v="N"/>
    <m/>
    <m/>
    <m/>
    <m/>
    <m/>
    <x v="0"/>
  </r>
  <r>
    <x v="2"/>
    <x v="0"/>
    <s v="02Apr25-RST-Night/Day"/>
    <d v="2025-04-02T00:00:00"/>
    <n v="92"/>
    <s v="chinook"/>
    <s v="fry"/>
    <n v="42"/>
    <m/>
    <n v="0.66"/>
    <s v="N"/>
    <m/>
    <m/>
    <m/>
    <m/>
    <m/>
    <x v="0"/>
  </r>
  <r>
    <x v="2"/>
    <x v="0"/>
    <s v="02Apr25-RST-Night/Day"/>
    <d v="2025-04-02T00:00:00"/>
    <n v="92"/>
    <s v="chinook"/>
    <s v="fry"/>
    <n v="42"/>
    <m/>
    <n v="0.56000000000000005"/>
    <s v="N"/>
    <m/>
    <m/>
    <m/>
    <m/>
    <m/>
    <x v="0"/>
  </r>
  <r>
    <x v="2"/>
    <x v="0"/>
    <s v="03Apr25-RST-Night/Day"/>
    <d v="2025-04-03T00:00:00"/>
    <n v="93"/>
    <s v="chinook"/>
    <s v="fry"/>
    <n v="40"/>
    <m/>
    <n v="0.52"/>
    <s v="N"/>
    <m/>
    <m/>
    <m/>
    <m/>
    <m/>
    <x v="0"/>
  </r>
  <r>
    <x v="2"/>
    <x v="0"/>
    <s v="03Apr25-RST-Night/Day"/>
    <d v="2025-04-03T00:00:00"/>
    <n v="93"/>
    <s v="coho"/>
    <s v="fry"/>
    <n v="37"/>
    <m/>
    <n v="0.37"/>
    <s v="N"/>
    <m/>
    <m/>
    <m/>
    <m/>
    <m/>
    <x v="0"/>
  </r>
  <r>
    <x v="2"/>
    <x v="0"/>
    <s v="03Apr25-RST-Night/Day"/>
    <d v="2025-04-03T00:00:00"/>
    <n v="93"/>
    <s v="coho"/>
    <s v="smolt"/>
    <n v="105"/>
    <m/>
    <n v="11.63"/>
    <s v="N"/>
    <m/>
    <m/>
    <m/>
    <m/>
    <m/>
    <x v="0"/>
  </r>
  <r>
    <x v="2"/>
    <x v="0"/>
    <s v="03Apr25-RST-Night/Day"/>
    <d v="2025-04-03T00:00:00"/>
    <n v="93"/>
    <s v="coho"/>
    <s v="fry"/>
    <n v="37"/>
    <m/>
    <n v="0.42"/>
    <s v="N"/>
    <m/>
    <m/>
    <m/>
    <m/>
    <m/>
    <x v="0"/>
  </r>
  <r>
    <x v="2"/>
    <x v="0"/>
    <s v="03Apr25-RST-Night/Day"/>
    <d v="2025-04-03T00:00:00"/>
    <n v="93"/>
    <s v="coho"/>
    <s v="smolt"/>
    <n v="77"/>
    <m/>
    <n v="5.13"/>
    <s v="N"/>
    <m/>
    <m/>
    <m/>
    <m/>
    <m/>
    <x v="0"/>
  </r>
  <r>
    <x v="2"/>
    <x v="0"/>
    <s v="03Apr25-RST-Night/Day"/>
    <d v="2025-04-03T00:00:00"/>
    <n v="93"/>
    <s v="coho"/>
    <s v="smolt"/>
    <n v="100"/>
    <m/>
    <n v="10.94"/>
    <s v="N"/>
    <m/>
    <m/>
    <m/>
    <m/>
    <m/>
    <x v="0"/>
  </r>
  <r>
    <x v="2"/>
    <x v="0"/>
    <s v="03Apr25-RST-Night/Day"/>
    <d v="2025-04-03T00:00:00"/>
    <n v="93"/>
    <s v="coho"/>
    <s v="smolt"/>
    <n v="95"/>
    <m/>
    <n v="8.43"/>
    <s v="N"/>
    <m/>
    <m/>
    <m/>
    <m/>
    <m/>
    <x v="0"/>
  </r>
  <r>
    <x v="2"/>
    <x v="0"/>
    <s v="03Apr25-RST-Night/Day"/>
    <d v="2025-04-03T00:00:00"/>
    <n v="93"/>
    <s v="coho"/>
    <s v="smolt"/>
    <n v="71"/>
    <m/>
    <n v="3.58"/>
    <s v="N"/>
    <m/>
    <m/>
    <m/>
    <m/>
    <m/>
    <x v="0"/>
  </r>
  <r>
    <x v="2"/>
    <x v="0"/>
    <s v="03Apr25-RST-Night/Day"/>
    <d v="2025-04-03T00:00:00"/>
    <n v="93"/>
    <s v="coho"/>
    <s v="smolt"/>
    <n v="74"/>
    <m/>
    <n v="4.09"/>
    <s v="N"/>
    <m/>
    <m/>
    <m/>
    <m/>
    <m/>
    <x v="0"/>
  </r>
  <r>
    <x v="2"/>
    <x v="0"/>
    <s v="03Apr25-RST-Night/Day"/>
    <d v="2025-04-03T00:00:00"/>
    <n v="93"/>
    <s v="coho"/>
    <s v="smolt"/>
    <n v="74"/>
    <m/>
    <n v="4.3"/>
    <s v="N"/>
    <m/>
    <m/>
    <m/>
    <m/>
    <m/>
    <x v="0"/>
  </r>
  <r>
    <x v="2"/>
    <x v="0"/>
    <s v="03Apr25-RST-Night/Day"/>
    <d v="2025-04-03T00:00:00"/>
    <n v="93"/>
    <s v="coho"/>
    <s v="smolt"/>
    <n v="68"/>
    <m/>
    <n v="3.48"/>
    <s v="N"/>
    <m/>
    <m/>
    <m/>
    <m/>
    <m/>
    <x v="0"/>
  </r>
  <r>
    <x v="2"/>
    <x v="0"/>
    <s v="03Apr25-RST-Night/Day"/>
    <d v="2025-04-03T00:00:00"/>
    <n v="93"/>
    <s v="coho"/>
    <s v="fry"/>
    <n v="35"/>
    <m/>
    <n v="0.34"/>
    <s v="N"/>
    <m/>
    <m/>
    <m/>
    <m/>
    <m/>
    <x v="0"/>
  </r>
  <r>
    <x v="2"/>
    <x v="0"/>
    <s v="03Apr25-RST-Night/Day"/>
    <d v="2025-04-03T00:00:00"/>
    <n v="93"/>
    <s v="coho"/>
    <s v="fry"/>
    <n v="34"/>
    <m/>
    <n v="0.35"/>
    <s v="N"/>
    <m/>
    <m/>
    <m/>
    <m/>
    <m/>
    <x v="0"/>
  </r>
  <r>
    <x v="2"/>
    <x v="0"/>
    <s v="03Apr25-RST-Night/Day"/>
    <d v="2025-04-03T00:00:00"/>
    <n v="93"/>
    <s v="coho"/>
    <s v="fry"/>
    <n v="36"/>
    <m/>
    <n v="0.36"/>
    <s v="N"/>
    <m/>
    <m/>
    <m/>
    <m/>
    <m/>
    <x v="0"/>
  </r>
  <r>
    <x v="2"/>
    <x v="0"/>
    <s v="03Apr25-RST-Night/Day"/>
    <d v="2025-04-03T00:00:00"/>
    <n v="93"/>
    <s v="coho"/>
    <s v="fry"/>
    <n v="34"/>
    <m/>
    <n v="0.25"/>
    <s v="N"/>
    <m/>
    <m/>
    <m/>
    <m/>
    <m/>
    <x v="0"/>
  </r>
  <r>
    <x v="2"/>
    <x v="0"/>
    <s v="03Apr25-RST-Night/Day"/>
    <d v="2025-04-03T00:00:00"/>
    <n v="93"/>
    <s v="coho"/>
    <s v="fry"/>
    <n v="34"/>
    <m/>
    <n v="0.31"/>
    <s v="N"/>
    <m/>
    <m/>
    <m/>
    <m/>
    <m/>
    <x v="0"/>
  </r>
  <r>
    <x v="2"/>
    <x v="0"/>
    <s v="03Apr25-RST-Night/Day"/>
    <d v="2025-04-03T00:00:00"/>
    <n v="93"/>
    <s v="coho"/>
    <s v="fry"/>
    <n v="41"/>
    <m/>
    <n v="0.56999999999999995"/>
    <s v="N"/>
    <m/>
    <m/>
    <m/>
    <m/>
    <m/>
    <x v="0"/>
  </r>
  <r>
    <x v="2"/>
    <x v="0"/>
    <s v="03Apr25-RST-Night/Day"/>
    <d v="2025-04-03T00:00:00"/>
    <n v="93"/>
    <s v="coho"/>
    <s v="fry"/>
    <n v="35"/>
    <m/>
    <n v="0.37"/>
    <s v="N"/>
    <m/>
    <m/>
    <m/>
    <m/>
    <m/>
    <x v="0"/>
  </r>
  <r>
    <x v="2"/>
    <x v="0"/>
    <s v="03Apr25-RST-Night/Day"/>
    <d v="2025-04-03T00:00:00"/>
    <n v="93"/>
    <s v="coho"/>
    <s v="fry"/>
    <n v="35"/>
    <m/>
    <n v="0.41"/>
    <s v="N"/>
    <m/>
    <m/>
    <m/>
    <m/>
    <m/>
    <x v="0"/>
  </r>
  <r>
    <x v="2"/>
    <x v="0"/>
    <s v="04Apr25-RST-Night/Day"/>
    <d v="2025-04-04T00:00:00"/>
    <n v="94"/>
    <s v="chinook"/>
    <s v="fry"/>
    <n v="47"/>
    <m/>
    <n v="1.1299999999999999"/>
    <s v="N"/>
    <m/>
    <m/>
    <m/>
    <m/>
    <m/>
    <x v="0"/>
  </r>
  <r>
    <x v="2"/>
    <x v="0"/>
    <s v="04Apr25-RST-Night/Day"/>
    <d v="2025-04-04T00:00:00"/>
    <n v="94"/>
    <s v="coho"/>
    <s v="fry"/>
    <n v="36"/>
    <m/>
    <n v="0.37"/>
    <s v="N"/>
    <m/>
    <m/>
    <m/>
    <m/>
    <m/>
    <x v="0"/>
  </r>
  <r>
    <x v="2"/>
    <x v="0"/>
    <s v="08Apr25-RST-Night/Day"/>
    <d v="2025-04-08T00:00:00"/>
    <n v="98"/>
    <s v="coho"/>
    <s v="fry"/>
    <n v="36"/>
    <m/>
    <n v="0.47"/>
    <s v="N"/>
    <m/>
    <m/>
    <m/>
    <m/>
    <m/>
    <x v="0"/>
  </r>
  <r>
    <x v="2"/>
    <x v="0"/>
    <s v="08Apr25-RST-Night/Day"/>
    <d v="2025-04-08T00:00:00"/>
    <n v="98"/>
    <s v="coho"/>
    <s v="fry"/>
    <n v="36"/>
    <m/>
    <n v="0.37"/>
    <s v="N"/>
    <m/>
    <m/>
    <m/>
    <m/>
    <m/>
    <x v="0"/>
  </r>
  <r>
    <x v="2"/>
    <x v="0"/>
    <s v="08Apr25-RST-Night/Day"/>
    <d v="2025-04-08T00:00:00"/>
    <n v="98"/>
    <s v="coho"/>
    <s v="fry"/>
    <n v="34"/>
    <m/>
    <n v="0.36"/>
    <s v="N"/>
    <m/>
    <m/>
    <m/>
    <m/>
    <m/>
    <x v="0"/>
  </r>
  <r>
    <x v="2"/>
    <x v="0"/>
    <s v="08Apr25-RST-Night/Day"/>
    <d v="2025-04-08T00:00:00"/>
    <n v="98"/>
    <s v="coho"/>
    <s v="fry"/>
    <n v="34"/>
    <m/>
    <n v="0.32"/>
    <s v="N"/>
    <m/>
    <m/>
    <m/>
    <m/>
    <m/>
    <x v="0"/>
  </r>
  <r>
    <x v="2"/>
    <x v="0"/>
    <s v="08Apr25-RST-Night/Day"/>
    <d v="2025-04-08T00:00:00"/>
    <n v="98"/>
    <s v="coho"/>
    <s v="fry"/>
    <n v="36"/>
    <m/>
    <n v="0.42"/>
    <s v="N"/>
    <m/>
    <m/>
    <m/>
    <m/>
    <m/>
    <x v="0"/>
  </r>
  <r>
    <x v="2"/>
    <x v="0"/>
    <s v="08Apr25-RST-Night/Day"/>
    <d v="2025-04-08T00:00:00"/>
    <n v="98"/>
    <s v="coho"/>
    <s v="fry"/>
    <n v="34"/>
    <m/>
    <n v="0.33"/>
    <s v="N"/>
    <m/>
    <m/>
    <m/>
    <m/>
    <m/>
    <x v="0"/>
  </r>
  <r>
    <x v="2"/>
    <x v="0"/>
    <s v="08Apr25-RST-Night/Day"/>
    <d v="2025-04-08T00:00:00"/>
    <n v="98"/>
    <s v="coho"/>
    <s v="fry"/>
    <n v="34"/>
    <m/>
    <n v="0.32"/>
    <s v="N"/>
    <m/>
    <m/>
    <m/>
    <m/>
    <m/>
    <x v="0"/>
  </r>
  <r>
    <x v="2"/>
    <x v="0"/>
    <s v="08Apr25-RST-Night/Day"/>
    <d v="2025-04-08T00:00:00"/>
    <n v="98"/>
    <s v="chinook"/>
    <s v="fry"/>
    <n v="48"/>
    <m/>
    <n v="1"/>
    <s v="N"/>
    <m/>
    <m/>
    <m/>
    <m/>
    <m/>
    <x v="0"/>
  </r>
  <r>
    <x v="2"/>
    <x v="0"/>
    <s v="09Apr25-RST-Night/Day"/>
    <d v="2025-04-09T00:00:00"/>
    <n v="99"/>
    <s v="coho"/>
    <s v="fry"/>
    <n v="34"/>
    <m/>
    <n v="0.34"/>
    <s v="N"/>
    <m/>
    <m/>
    <m/>
    <m/>
    <m/>
    <x v="0"/>
  </r>
  <r>
    <x v="2"/>
    <x v="0"/>
    <s v="09Apr25-RST-Night/Day"/>
    <d v="2025-04-09T00:00:00"/>
    <n v="99"/>
    <s v="coho"/>
    <s v="fry"/>
    <n v="35"/>
    <m/>
    <n v="0.47"/>
    <s v="N"/>
    <m/>
    <m/>
    <m/>
    <m/>
    <m/>
    <x v="0"/>
  </r>
  <r>
    <x v="2"/>
    <x v="0"/>
    <s v="09Apr25-RST-Night/Day"/>
    <d v="2025-04-09T00:00:00"/>
    <n v="99"/>
    <s v="coho"/>
    <s v="fry"/>
    <n v="34"/>
    <m/>
    <n v="0.34"/>
    <s v="N"/>
    <m/>
    <m/>
    <m/>
    <m/>
    <m/>
    <x v="0"/>
  </r>
  <r>
    <x v="2"/>
    <x v="0"/>
    <s v="09Apr25-RST-Night/Day"/>
    <d v="2025-04-09T00:00:00"/>
    <n v="99"/>
    <s v="coho"/>
    <s v="fry"/>
    <n v="34"/>
    <m/>
    <n v="0.34"/>
    <s v="N"/>
    <m/>
    <m/>
    <m/>
    <m/>
    <m/>
    <x v="0"/>
  </r>
  <r>
    <x v="2"/>
    <x v="0"/>
    <s v="09Apr25-RST-Night/Day"/>
    <d v="2025-04-09T00:00:00"/>
    <n v="99"/>
    <s v="coho"/>
    <s v="fry"/>
    <n v="38"/>
    <m/>
    <n v="0.52"/>
    <s v="N"/>
    <m/>
    <m/>
    <m/>
    <m/>
    <m/>
    <x v="0"/>
  </r>
  <r>
    <x v="2"/>
    <x v="0"/>
    <s v="09Apr25-RST-Night/Day"/>
    <d v="2025-04-09T00:00:00"/>
    <n v="99"/>
    <s v="coho"/>
    <s v="fry"/>
    <n v="36"/>
    <m/>
    <n v="0.43"/>
    <s v="N"/>
    <m/>
    <m/>
    <m/>
    <m/>
    <m/>
    <x v="0"/>
  </r>
  <r>
    <x v="2"/>
    <x v="0"/>
    <s v="09Apr25-RST-Night/Day"/>
    <d v="2025-04-09T00:00:00"/>
    <n v="99"/>
    <s v="coho"/>
    <s v="fry"/>
    <n v="33"/>
    <m/>
    <n v="0.3"/>
    <s v="N"/>
    <m/>
    <m/>
    <m/>
    <m/>
    <m/>
    <x v="0"/>
  </r>
  <r>
    <x v="2"/>
    <x v="0"/>
    <s v="09Apr25-RST-Night/Day"/>
    <d v="2025-04-09T00:00:00"/>
    <n v="99"/>
    <s v="coho"/>
    <s v="fry"/>
    <n v="36"/>
    <m/>
    <n v="0.56000000000000005"/>
    <s v="N"/>
    <m/>
    <m/>
    <m/>
    <m/>
    <m/>
    <x v="0"/>
  </r>
  <r>
    <x v="2"/>
    <x v="0"/>
    <s v="09Apr25-RST-Night/Day"/>
    <d v="2025-04-09T00:00:00"/>
    <n v="99"/>
    <s v="coho"/>
    <s v="fry"/>
    <n v="36"/>
    <m/>
    <n v="0.57999999999999996"/>
    <s v="N"/>
    <m/>
    <m/>
    <m/>
    <m/>
    <m/>
    <x v="0"/>
  </r>
  <r>
    <x v="2"/>
    <x v="0"/>
    <s v="09Apr25-RST-Night/Day"/>
    <d v="2025-04-09T00:00:00"/>
    <n v="99"/>
    <s v="coho"/>
    <s v="fry"/>
    <n v="35"/>
    <m/>
    <n v="0.41"/>
    <s v="N"/>
    <m/>
    <m/>
    <m/>
    <m/>
    <m/>
    <x v="0"/>
  </r>
  <r>
    <x v="2"/>
    <x v="0"/>
    <s v="09Apr25-RST-Night/Day"/>
    <d v="2025-04-09T00:00:00"/>
    <n v="99"/>
    <s v="coho"/>
    <s v="fry"/>
    <n v="35"/>
    <m/>
    <n v="0.37"/>
    <s v="N"/>
    <m/>
    <m/>
    <m/>
    <m/>
    <m/>
    <x v="0"/>
  </r>
  <r>
    <x v="2"/>
    <x v="0"/>
    <s v="09Apr25-RST-Night/Day"/>
    <d v="2025-04-09T00:00:00"/>
    <n v="99"/>
    <s v="coho"/>
    <s v="fry"/>
    <n v="34"/>
    <m/>
    <n v="0.35"/>
    <s v="N"/>
    <m/>
    <m/>
    <m/>
    <m/>
    <m/>
    <x v="0"/>
  </r>
  <r>
    <x v="2"/>
    <x v="0"/>
    <s v="09Apr25-RST-Night/Day"/>
    <d v="2025-04-09T00:00:00"/>
    <n v="99"/>
    <s v="coho"/>
    <s v="fry"/>
    <n v="34"/>
    <m/>
    <n v="0.34"/>
    <s v="N"/>
    <m/>
    <m/>
    <m/>
    <m/>
    <m/>
    <x v="0"/>
  </r>
  <r>
    <x v="2"/>
    <x v="0"/>
    <s v="09Apr25-RST-Night/Day"/>
    <d v="2025-04-09T00:00:00"/>
    <n v="99"/>
    <s v="coho"/>
    <s v="fry"/>
    <n v="34"/>
    <m/>
    <n v="0.35"/>
    <s v="N"/>
    <m/>
    <m/>
    <m/>
    <m/>
    <m/>
    <x v="0"/>
  </r>
  <r>
    <x v="2"/>
    <x v="0"/>
    <s v="09Apr25-RST-Night/Day"/>
    <d v="2025-04-09T00:00:00"/>
    <n v="99"/>
    <s v="coho"/>
    <s v="fry"/>
    <n v="36"/>
    <m/>
    <n v="0.39"/>
    <s v="N"/>
    <m/>
    <m/>
    <m/>
    <m/>
    <m/>
    <x v="0"/>
  </r>
  <r>
    <x v="2"/>
    <x v="0"/>
    <s v="09Apr25-RST-Night/Day"/>
    <d v="2025-04-09T00:00:00"/>
    <n v="99"/>
    <s v="chinook"/>
    <s v="fry"/>
    <n v="42"/>
    <m/>
    <n v="0.78"/>
    <s v="N"/>
    <m/>
    <m/>
    <m/>
    <m/>
    <m/>
    <x v="0"/>
  </r>
  <r>
    <x v="2"/>
    <x v="0"/>
    <s v="09Apr25-RST-Night/Day"/>
    <d v="2025-04-09T00:00:00"/>
    <n v="99"/>
    <s v="chinook"/>
    <s v="fry"/>
    <n v="38"/>
    <m/>
    <n v="0.41"/>
    <s v="N"/>
    <m/>
    <m/>
    <m/>
    <m/>
    <m/>
    <x v="0"/>
  </r>
  <r>
    <x v="2"/>
    <x v="0"/>
    <s v="09Apr25-RST-Night/Day"/>
    <d v="2025-04-09T00:00:00"/>
    <n v="99"/>
    <s v="chinook"/>
    <s v="fry"/>
    <n v="38"/>
    <m/>
    <n v="0.54"/>
    <s v="N"/>
    <m/>
    <m/>
    <m/>
    <m/>
    <m/>
    <x v="0"/>
  </r>
  <r>
    <x v="2"/>
    <x v="0"/>
    <s v="09Apr25-RST-Night/Day"/>
    <d v="2025-04-09T00:00:00"/>
    <n v="99"/>
    <s v="chinook"/>
    <s v="fry"/>
    <n v="38"/>
    <m/>
    <n v="0.56000000000000005"/>
    <s v="N"/>
    <m/>
    <m/>
    <m/>
    <m/>
    <m/>
    <x v="0"/>
  </r>
  <r>
    <x v="2"/>
    <x v="0"/>
    <s v="09Apr25-RST-Night/Day"/>
    <d v="2025-04-09T00:00:00"/>
    <n v="99"/>
    <s v="chinook"/>
    <s v="fry"/>
    <n v="39"/>
    <m/>
    <n v="0.52"/>
    <s v="N"/>
    <m/>
    <m/>
    <m/>
    <m/>
    <m/>
    <x v="0"/>
  </r>
  <r>
    <x v="2"/>
    <x v="0"/>
    <s v="10Apr25-RST-Night/Day"/>
    <d v="2025-04-10T00:00:00"/>
    <n v="100"/>
    <s v="coho"/>
    <s v="fry"/>
    <n v="37"/>
    <m/>
    <n v="0.48"/>
    <s v="N"/>
    <m/>
    <m/>
    <m/>
    <m/>
    <m/>
    <x v="0"/>
  </r>
  <r>
    <x v="2"/>
    <x v="0"/>
    <s v="10Apr25-RST-Night/Day"/>
    <d v="2025-04-10T00:00:00"/>
    <n v="100"/>
    <s v="coho"/>
    <s v="fry"/>
    <n v="36"/>
    <m/>
    <n v="0.45"/>
    <s v="N"/>
    <m/>
    <m/>
    <m/>
    <m/>
    <m/>
    <x v="0"/>
  </r>
  <r>
    <x v="2"/>
    <x v="0"/>
    <s v="10Apr25-RST-Night/Day"/>
    <d v="2025-04-10T00:00:00"/>
    <n v="100"/>
    <s v="coho"/>
    <s v="fry"/>
    <n v="40"/>
    <m/>
    <n v="0.52"/>
    <s v="N"/>
    <m/>
    <m/>
    <m/>
    <m/>
    <m/>
    <x v="0"/>
  </r>
  <r>
    <x v="2"/>
    <x v="0"/>
    <s v="10Apr25-RST-Night/Day"/>
    <d v="2025-04-10T00:00:00"/>
    <n v="100"/>
    <s v="coho"/>
    <s v="fry"/>
    <n v="35"/>
    <m/>
    <n v="0.38"/>
    <s v="N"/>
    <m/>
    <m/>
    <m/>
    <m/>
    <m/>
    <x v="0"/>
  </r>
  <r>
    <x v="2"/>
    <x v="0"/>
    <s v="10Apr25-RST-Night/Day"/>
    <d v="2025-04-10T00:00:00"/>
    <n v="100"/>
    <s v="coho"/>
    <s v="fry"/>
    <n v="34"/>
    <m/>
    <n v="0.39"/>
    <s v="N"/>
    <m/>
    <m/>
    <m/>
    <m/>
    <m/>
    <x v="0"/>
  </r>
  <r>
    <x v="2"/>
    <x v="0"/>
    <s v="10Apr25-RST-Night/Day"/>
    <d v="2025-04-10T00:00:00"/>
    <n v="100"/>
    <s v="chinook"/>
    <s v="fry"/>
    <n v="42"/>
    <m/>
    <n v="0.57999999999999996"/>
    <s v="N"/>
    <m/>
    <m/>
    <m/>
    <m/>
    <m/>
    <x v="0"/>
  </r>
  <r>
    <x v="2"/>
    <x v="0"/>
    <s v="10Apr25-RST-Night/Day"/>
    <d v="2025-04-10T00:00:00"/>
    <n v="100"/>
    <s v="chinook"/>
    <s v="fry"/>
    <n v="49"/>
    <m/>
    <n v="1.22"/>
    <s v="N"/>
    <m/>
    <m/>
    <m/>
    <m/>
    <m/>
    <x v="0"/>
  </r>
  <r>
    <x v="2"/>
    <x v="0"/>
    <s v="10Apr25-RST-Night/Day"/>
    <d v="2025-04-10T00:00:00"/>
    <n v="100"/>
    <s v="chinook"/>
    <s v="fry"/>
    <n v="40"/>
    <m/>
    <n v="0.56999999999999995"/>
    <s v="N"/>
    <m/>
    <m/>
    <m/>
    <m/>
    <m/>
    <x v="0"/>
  </r>
  <r>
    <x v="2"/>
    <x v="0"/>
    <s v="10Apr25-RST-Night/Day"/>
    <d v="2025-04-10T00:00:00"/>
    <n v="100"/>
    <s v="chinook"/>
    <s v="fry"/>
    <n v="38"/>
    <m/>
    <n v="0.38"/>
    <s v="N"/>
    <m/>
    <m/>
    <m/>
    <m/>
    <m/>
    <x v="0"/>
  </r>
  <r>
    <x v="2"/>
    <x v="0"/>
    <s v="11Apr25-RST-Night/Day"/>
    <d v="2025-04-11T00:00:00"/>
    <n v="101"/>
    <s v="coho"/>
    <s v="fry"/>
    <n v="35"/>
    <m/>
    <n v="0.41"/>
    <s v="N"/>
    <m/>
    <m/>
    <m/>
    <m/>
    <m/>
    <x v="0"/>
  </r>
  <r>
    <x v="2"/>
    <x v="0"/>
    <s v="11Apr25-RST-Night/Day"/>
    <d v="2025-04-11T00:00:00"/>
    <n v="101"/>
    <s v="coho"/>
    <s v="fry"/>
    <n v="36"/>
    <m/>
    <n v="0.51"/>
    <s v="N"/>
    <m/>
    <m/>
    <m/>
    <m/>
    <m/>
    <x v="0"/>
  </r>
  <r>
    <x v="2"/>
    <x v="0"/>
    <s v="11Apr25-RST-Night/Day"/>
    <d v="2025-04-11T00:00:00"/>
    <n v="101"/>
    <s v="coho"/>
    <s v="fry"/>
    <n v="35"/>
    <m/>
    <n v="0.43"/>
    <s v="N"/>
    <m/>
    <m/>
    <m/>
    <m/>
    <m/>
    <x v="0"/>
  </r>
  <r>
    <x v="2"/>
    <x v="0"/>
    <s v="11Apr25-RST-Night/Day"/>
    <d v="2025-04-11T00:00:00"/>
    <n v="101"/>
    <s v="coho"/>
    <s v="fry"/>
    <n v="36"/>
    <m/>
    <n v="0.45"/>
    <s v="N"/>
    <m/>
    <m/>
    <m/>
    <m/>
    <m/>
    <x v="0"/>
  </r>
  <r>
    <x v="2"/>
    <x v="0"/>
    <s v="11Apr25-RST-Night/Day"/>
    <d v="2025-04-11T00:00:00"/>
    <n v="101"/>
    <s v="coho"/>
    <s v="fry"/>
    <n v="34"/>
    <m/>
    <n v="0.37"/>
    <s v="N"/>
    <m/>
    <m/>
    <m/>
    <m/>
    <m/>
    <x v="0"/>
  </r>
  <r>
    <x v="2"/>
    <x v="0"/>
    <s v="11Apr25-RST-Night/Day"/>
    <d v="2025-04-11T00:00:00"/>
    <n v="101"/>
    <s v="coho"/>
    <s v="fry"/>
    <n v="38"/>
    <m/>
    <n v="0.55000000000000004"/>
    <s v="N"/>
    <m/>
    <m/>
    <m/>
    <m/>
    <m/>
    <x v="0"/>
  </r>
  <r>
    <x v="2"/>
    <x v="0"/>
    <s v="11Apr25-RST-Night/Day"/>
    <d v="2025-04-11T00:00:00"/>
    <n v="101"/>
    <s v="coho"/>
    <s v="fry"/>
    <n v="37"/>
    <m/>
    <n v="0.41"/>
    <s v="N"/>
    <m/>
    <m/>
    <m/>
    <m/>
    <m/>
    <x v="0"/>
  </r>
  <r>
    <x v="2"/>
    <x v="0"/>
    <s v="11Apr25-RST-Night/Day"/>
    <d v="2025-04-11T00:00:00"/>
    <n v="101"/>
    <s v="coho"/>
    <s v="fry"/>
    <n v="31"/>
    <m/>
    <n v="0.49"/>
    <s v="N"/>
    <m/>
    <m/>
    <m/>
    <m/>
    <m/>
    <x v="0"/>
  </r>
  <r>
    <x v="2"/>
    <x v="0"/>
    <s v="11Apr25-RST-Night/Day"/>
    <d v="2025-04-11T00:00:00"/>
    <n v="101"/>
    <s v="coho"/>
    <s v="fry"/>
    <n v="45"/>
    <m/>
    <n v="0.91"/>
    <s v="N"/>
    <m/>
    <m/>
    <m/>
    <m/>
    <m/>
    <x v="0"/>
  </r>
  <r>
    <x v="2"/>
    <x v="0"/>
    <s v="11Apr25-RST-Night/Day"/>
    <d v="2025-04-11T00:00:00"/>
    <n v="101"/>
    <s v="coho"/>
    <s v="smolt"/>
    <n v="70"/>
    <m/>
    <n v="3.13"/>
    <s v="N"/>
    <m/>
    <m/>
    <m/>
    <m/>
    <m/>
    <x v="0"/>
  </r>
  <r>
    <x v="2"/>
    <x v="0"/>
    <s v="11Apr25-RST-Night/Day"/>
    <d v="2025-04-11T00:00:00"/>
    <n v="101"/>
    <s v="chum"/>
    <s v="fry"/>
    <n v="38"/>
    <m/>
    <n v="0.38"/>
    <s v="N"/>
    <m/>
    <m/>
    <m/>
    <m/>
    <m/>
    <x v="0"/>
  </r>
  <r>
    <x v="2"/>
    <x v="0"/>
    <s v="11Apr25-RST-Night/Day"/>
    <d v="2025-04-11T00:00:00"/>
    <n v="101"/>
    <s v="chum"/>
    <s v="fry"/>
    <n v="40"/>
    <m/>
    <n v="0.44"/>
    <s v="N"/>
    <m/>
    <m/>
    <m/>
    <m/>
    <m/>
    <x v="0"/>
  </r>
  <r>
    <x v="2"/>
    <x v="0"/>
    <s v="11Apr25-RST-Night/Day"/>
    <d v="2025-04-11T00:00:00"/>
    <n v="101"/>
    <s v="chinook"/>
    <s v="fry"/>
    <n v="40"/>
    <m/>
    <n v="0.52"/>
    <s v="N"/>
    <m/>
    <m/>
    <m/>
    <m/>
    <m/>
    <x v="0"/>
  </r>
  <r>
    <x v="2"/>
    <x v="0"/>
    <s v="11Apr25-RST-Night/Day"/>
    <d v="2025-04-11T00:00:00"/>
    <n v="101"/>
    <s v="chinook"/>
    <s v="fry"/>
    <n v="38"/>
    <m/>
    <n v="0.56000000000000005"/>
    <s v="N"/>
    <m/>
    <m/>
    <m/>
    <m/>
    <m/>
    <x v="0"/>
  </r>
  <r>
    <x v="2"/>
    <x v="0"/>
    <s v="11Apr25-RST-Night/Day"/>
    <d v="2025-04-11T00:00:00"/>
    <n v="101"/>
    <s v="chinook"/>
    <s v="fry"/>
    <n v="41"/>
    <m/>
    <n v="0.62"/>
    <s v="N"/>
    <m/>
    <m/>
    <m/>
    <m/>
    <m/>
    <x v="0"/>
  </r>
  <r>
    <x v="2"/>
    <x v="0"/>
    <s v="15Apr25-RST-Night/Day"/>
    <d v="2025-04-15T00:00:00"/>
    <n v="105"/>
    <s v="coho"/>
    <s v="fry"/>
    <n v="36"/>
    <m/>
    <n v="0.41"/>
    <s v="N"/>
    <m/>
    <m/>
    <m/>
    <m/>
    <m/>
    <x v="0"/>
  </r>
  <r>
    <x v="2"/>
    <x v="0"/>
    <s v="15Apr25-RST-Night/Day"/>
    <d v="2025-04-15T00:00:00"/>
    <n v="105"/>
    <s v="coho"/>
    <s v="fry"/>
    <n v="35"/>
    <m/>
    <n v="0.36"/>
    <s v="N"/>
    <m/>
    <m/>
    <m/>
    <m/>
    <m/>
    <x v="0"/>
  </r>
  <r>
    <x v="2"/>
    <x v="0"/>
    <s v="15Apr25-RST-Night/Day"/>
    <d v="2025-04-15T00:00:00"/>
    <n v="105"/>
    <s v="coho"/>
    <s v="fry"/>
    <n v="32"/>
    <m/>
    <n v="0.25"/>
    <s v="N"/>
    <m/>
    <m/>
    <m/>
    <m/>
    <m/>
    <x v="0"/>
  </r>
  <r>
    <x v="2"/>
    <x v="0"/>
    <s v="15Apr25-RST-Night/Day"/>
    <d v="2025-04-15T00:00:00"/>
    <n v="105"/>
    <s v="coho"/>
    <s v="fry"/>
    <n v="34"/>
    <m/>
    <n v="0.34"/>
    <s v="N"/>
    <m/>
    <m/>
    <m/>
    <m/>
    <m/>
    <x v="0"/>
  </r>
  <r>
    <x v="2"/>
    <x v="0"/>
    <s v="15Apr25-RST-Night/Day"/>
    <d v="2025-04-15T00:00:00"/>
    <n v="105"/>
    <s v="coho"/>
    <s v="fry"/>
    <n v="34"/>
    <m/>
    <n v="0.34"/>
    <s v="N"/>
    <m/>
    <m/>
    <m/>
    <m/>
    <m/>
    <x v="0"/>
  </r>
  <r>
    <x v="2"/>
    <x v="0"/>
    <s v="15Apr25-RST-Night/Day"/>
    <d v="2025-04-15T00:00:00"/>
    <n v="105"/>
    <s v="coho"/>
    <s v="fry"/>
    <n v="35"/>
    <m/>
    <n v="0.28000000000000003"/>
    <s v="N"/>
    <m/>
    <m/>
    <m/>
    <m/>
    <m/>
    <x v="0"/>
  </r>
  <r>
    <x v="2"/>
    <x v="0"/>
    <s v="15Apr25-RST-Night/Day"/>
    <d v="2025-04-15T00:00:00"/>
    <n v="105"/>
    <s v="coho"/>
    <s v="fry"/>
    <n v="36"/>
    <m/>
    <n v="0.38"/>
    <s v="N"/>
    <m/>
    <m/>
    <m/>
    <m/>
    <m/>
    <x v="0"/>
  </r>
  <r>
    <x v="2"/>
    <x v="0"/>
    <s v="15Apr25-RST-Night/Day"/>
    <d v="2025-04-15T00:00:00"/>
    <n v="105"/>
    <s v="coho"/>
    <s v="fry"/>
    <n v="35"/>
    <m/>
    <n v="0.35"/>
    <s v="N"/>
    <m/>
    <m/>
    <m/>
    <m/>
    <m/>
    <x v="0"/>
  </r>
  <r>
    <x v="2"/>
    <x v="0"/>
    <s v="15Apr25-RST-Night/Day"/>
    <d v="2025-04-15T00:00:00"/>
    <n v="105"/>
    <s v="coho"/>
    <s v="smolt"/>
    <n v="76"/>
    <m/>
    <n v="4.9800000000000004"/>
    <s v="N"/>
    <m/>
    <m/>
    <m/>
    <m/>
    <m/>
    <x v="0"/>
  </r>
  <r>
    <x v="2"/>
    <x v="0"/>
    <s v="15Apr25-RST-Night/Day"/>
    <d v="2025-04-15T00:00:00"/>
    <n v="105"/>
    <s v="coho"/>
    <s v="fry"/>
    <n v="36"/>
    <m/>
    <n v="0.42"/>
    <s v="N"/>
    <m/>
    <m/>
    <m/>
    <m/>
    <m/>
    <x v="0"/>
  </r>
  <r>
    <x v="2"/>
    <x v="0"/>
    <s v="15Apr25-RST-Night/Day"/>
    <d v="2025-04-15T00:00:00"/>
    <n v="105"/>
    <s v="coho"/>
    <s v="fry"/>
    <n v="36"/>
    <m/>
    <n v="0.43"/>
    <s v="N"/>
    <m/>
    <m/>
    <m/>
    <m/>
    <m/>
    <x v="0"/>
  </r>
  <r>
    <x v="2"/>
    <x v="0"/>
    <s v="15Apr25-RST-Night/Day"/>
    <d v="2025-04-15T00:00:00"/>
    <n v="105"/>
    <s v="coho"/>
    <s v="fry"/>
    <n v="32"/>
    <m/>
    <n v="0.28000000000000003"/>
    <s v="N"/>
    <m/>
    <m/>
    <m/>
    <m/>
    <m/>
    <x v="0"/>
  </r>
  <r>
    <x v="2"/>
    <x v="0"/>
    <s v="15Apr25-RST-Night/Day"/>
    <d v="2025-04-15T00:00:00"/>
    <n v="105"/>
    <s v="coho"/>
    <s v="fry"/>
    <n v="35"/>
    <m/>
    <n v="0.36"/>
    <s v="N"/>
    <m/>
    <m/>
    <m/>
    <m/>
    <m/>
    <x v="0"/>
  </r>
  <r>
    <x v="2"/>
    <x v="0"/>
    <s v="15Apr25-RST-Night/Day"/>
    <d v="2025-04-15T00:00:00"/>
    <n v="105"/>
    <s v="coho"/>
    <s v="fry"/>
    <n v="34"/>
    <m/>
    <n v="0.3"/>
    <s v="N"/>
    <m/>
    <m/>
    <m/>
    <m/>
    <m/>
    <x v="0"/>
  </r>
  <r>
    <x v="2"/>
    <x v="0"/>
    <s v="15Apr25-RST-Night/Day"/>
    <d v="2025-04-15T00:00:00"/>
    <n v="105"/>
    <s v="coho"/>
    <s v="fry"/>
    <n v="33"/>
    <m/>
    <n v="0.33"/>
    <s v="N"/>
    <m/>
    <m/>
    <m/>
    <m/>
    <m/>
    <x v="0"/>
  </r>
  <r>
    <x v="2"/>
    <x v="0"/>
    <s v="15Apr25-RST-Night/Day"/>
    <d v="2025-04-15T00:00:00"/>
    <n v="105"/>
    <s v="coho"/>
    <s v="fry"/>
    <n v="35"/>
    <m/>
    <n v="0.39"/>
    <s v="N"/>
    <m/>
    <m/>
    <m/>
    <m/>
    <m/>
    <x v="0"/>
  </r>
  <r>
    <x v="2"/>
    <x v="0"/>
    <s v="15Apr25-RST-Night/Day"/>
    <d v="2025-04-15T00:00:00"/>
    <n v="105"/>
    <s v="coho"/>
    <s v="fry"/>
    <n v="35"/>
    <m/>
    <n v="0.45"/>
    <s v="N"/>
    <m/>
    <m/>
    <m/>
    <m/>
    <m/>
    <x v="0"/>
  </r>
  <r>
    <x v="2"/>
    <x v="0"/>
    <s v="15Apr25-RST-Night/Day"/>
    <d v="2025-04-15T00:00:00"/>
    <n v="105"/>
    <s v="coho"/>
    <s v="smolt"/>
    <n v="70"/>
    <m/>
    <n v="3.49"/>
    <s v="N"/>
    <m/>
    <m/>
    <m/>
    <m/>
    <m/>
    <x v="0"/>
  </r>
  <r>
    <x v="2"/>
    <x v="0"/>
    <s v="15Apr25-RST-Night/Day"/>
    <d v="2025-04-15T00:00:00"/>
    <n v="105"/>
    <s v="coho"/>
    <s v="smolt"/>
    <n v="94"/>
    <m/>
    <n v="8.3800000000000008"/>
    <s v="N"/>
    <m/>
    <m/>
    <m/>
    <m/>
    <m/>
    <x v="0"/>
  </r>
  <r>
    <x v="2"/>
    <x v="0"/>
    <s v="15Apr25-RST-Night/Day"/>
    <d v="2025-04-15T00:00:00"/>
    <n v="105"/>
    <s v="coho"/>
    <s v="fry"/>
    <n v="35"/>
    <m/>
    <n v="0.33"/>
    <s v="N"/>
    <m/>
    <m/>
    <m/>
    <m/>
    <m/>
    <x v="0"/>
  </r>
  <r>
    <x v="2"/>
    <x v="0"/>
    <s v="15Apr25-RST-Night/Day"/>
    <d v="2025-04-15T00:00:00"/>
    <n v="105"/>
    <s v="coho"/>
    <s v="fry"/>
    <n v="34"/>
    <m/>
    <n v="0.34"/>
    <s v="N"/>
    <m/>
    <m/>
    <m/>
    <m/>
    <m/>
    <x v="0"/>
  </r>
  <r>
    <x v="2"/>
    <x v="0"/>
    <s v="16Apr25-RST-Night/Day"/>
    <d v="2025-04-16T00:00:00"/>
    <n v="106"/>
    <s v="coho"/>
    <s v="fry"/>
    <n v="60"/>
    <m/>
    <n v="2.5"/>
    <s v="N"/>
    <m/>
    <m/>
    <m/>
    <m/>
    <m/>
    <x v="0"/>
  </r>
  <r>
    <x v="2"/>
    <x v="0"/>
    <s v="17Apr25-RST-Night/Day"/>
    <d v="2025-04-17T00:00:00"/>
    <n v="107"/>
    <s v="coho"/>
    <s v="fry"/>
    <n v="37"/>
    <m/>
    <n v="0.39"/>
    <s v="N"/>
    <m/>
    <m/>
    <m/>
    <m/>
    <m/>
    <x v="0"/>
  </r>
  <r>
    <x v="2"/>
    <x v="0"/>
    <s v="17Apr25-RST-Night/Day"/>
    <d v="2025-04-17T00:00:00"/>
    <n v="107"/>
    <s v="coho"/>
    <s v="fry"/>
    <n v="38"/>
    <m/>
    <n v="0.57999999999999996"/>
    <s v="N"/>
    <m/>
    <m/>
    <m/>
    <m/>
    <m/>
    <x v="0"/>
  </r>
  <r>
    <x v="2"/>
    <x v="0"/>
    <s v="17Apr25-RST-Night/Day"/>
    <d v="2025-04-17T00:00:00"/>
    <n v="107"/>
    <s v="coho"/>
    <s v="fry"/>
    <n v="35"/>
    <m/>
    <n v="0.39"/>
    <s v="N"/>
    <m/>
    <m/>
    <m/>
    <m/>
    <m/>
    <x v="0"/>
  </r>
  <r>
    <x v="2"/>
    <x v="0"/>
    <s v="17Apr25-RST-Night/Day"/>
    <d v="2025-04-17T00:00:00"/>
    <n v="107"/>
    <s v="coho"/>
    <s v="fry"/>
    <n v="34"/>
    <m/>
    <n v="0.28999999999999998"/>
    <s v="N"/>
    <m/>
    <m/>
    <m/>
    <m/>
    <m/>
    <x v="0"/>
  </r>
  <r>
    <x v="2"/>
    <x v="0"/>
    <s v="17Apr25-RST-Night/Day"/>
    <d v="2025-04-17T00:00:00"/>
    <n v="107"/>
    <s v="coho"/>
    <s v="fry"/>
    <n v="33"/>
    <m/>
    <n v="0.32"/>
    <s v="N"/>
    <m/>
    <m/>
    <m/>
    <m/>
    <m/>
    <x v="0"/>
  </r>
  <r>
    <x v="2"/>
    <x v="0"/>
    <s v="17Apr25-RST-Night/Day"/>
    <d v="2025-04-17T00:00:00"/>
    <n v="107"/>
    <s v="coho"/>
    <s v="fry"/>
    <n v="35"/>
    <m/>
    <n v="0.44"/>
    <s v="N"/>
    <m/>
    <m/>
    <m/>
    <m/>
    <m/>
    <x v="0"/>
  </r>
  <r>
    <x v="2"/>
    <x v="0"/>
    <s v="17Apr25-RST-Night/Day"/>
    <d v="2025-04-17T00:00:00"/>
    <n v="107"/>
    <s v="coho"/>
    <s v="fry"/>
    <n v="30"/>
    <m/>
    <n v="0.24"/>
    <s v="N"/>
    <m/>
    <m/>
    <m/>
    <m/>
    <m/>
    <x v="0"/>
  </r>
  <r>
    <x v="2"/>
    <x v="0"/>
    <s v="17Apr25-RST-Night/Day"/>
    <d v="2025-04-17T00:00:00"/>
    <n v="107"/>
    <s v="coho"/>
    <s v="fry"/>
    <n v="33"/>
    <m/>
    <n v="0.32"/>
    <s v="N"/>
    <m/>
    <m/>
    <m/>
    <m/>
    <m/>
    <x v="0"/>
  </r>
  <r>
    <x v="2"/>
    <x v="0"/>
    <s v="17Apr25-RST-Night/Day"/>
    <d v="2025-04-17T00:00:00"/>
    <n v="107"/>
    <s v="coho"/>
    <s v="fry"/>
    <n v="33"/>
    <m/>
    <n v="0.37"/>
    <s v="N"/>
    <m/>
    <m/>
    <m/>
    <m/>
    <m/>
    <x v="0"/>
  </r>
  <r>
    <x v="2"/>
    <x v="0"/>
    <s v="17Apr25-RST-Night/Day"/>
    <d v="2025-04-17T00:00:00"/>
    <n v="107"/>
    <s v="coho"/>
    <s v="fry"/>
    <n v="65"/>
    <m/>
    <n v="3.21"/>
    <s v="N"/>
    <m/>
    <m/>
    <m/>
    <m/>
    <m/>
    <x v="0"/>
  </r>
  <r>
    <x v="2"/>
    <x v="0"/>
    <s v="17Apr25-RST-Night/Day"/>
    <d v="2025-04-17T00:00:00"/>
    <n v="107"/>
    <s v="coho"/>
    <s v="fry"/>
    <n v="37"/>
    <m/>
    <n v="0.46"/>
    <s v="N"/>
    <m/>
    <m/>
    <m/>
    <m/>
    <m/>
    <x v="0"/>
  </r>
  <r>
    <x v="2"/>
    <x v="0"/>
    <s v="17Apr25-RST-Night/Day"/>
    <d v="2025-04-17T00:00:00"/>
    <n v="107"/>
    <s v="coho"/>
    <s v="fry"/>
    <n v="32"/>
    <m/>
    <n v="0.3"/>
    <s v="N"/>
    <m/>
    <m/>
    <m/>
    <m/>
    <m/>
    <x v="0"/>
  </r>
  <r>
    <x v="2"/>
    <x v="0"/>
    <s v="17Apr25-RST-Night/Day"/>
    <d v="2025-04-17T00:00:00"/>
    <n v="107"/>
    <s v="coho"/>
    <s v="fry"/>
    <n v="36"/>
    <m/>
    <n v="0.5"/>
    <s v="N"/>
    <m/>
    <m/>
    <m/>
    <m/>
    <m/>
    <x v="0"/>
  </r>
  <r>
    <x v="2"/>
    <x v="0"/>
    <s v="17Apr25-RST-Night/Day"/>
    <d v="2025-04-17T00:00:00"/>
    <n v="107"/>
    <s v="coho"/>
    <s v="fry"/>
    <n v="35"/>
    <m/>
    <n v="0.42"/>
    <s v="N"/>
    <m/>
    <m/>
    <m/>
    <m/>
    <m/>
    <x v="0"/>
  </r>
  <r>
    <x v="2"/>
    <x v="0"/>
    <s v="17Apr25-RST-Night/Day"/>
    <d v="2025-04-17T00:00:00"/>
    <n v="107"/>
    <s v="coho"/>
    <s v="smolt"/>
    <n v="100"/>
    <m/>
    <n v="10.37"/>
    <s v="N"/>
    <m/>
    <m/>
    <m/>
    <m/>
    <m/>
    <x v="0"/>
  </r>
  <r>
    <x v="2"/>
    <x v="0"/>
    <s v="17Apr25-RST-Night/Day"/>
    <d v="2025-04-17T00:00:00"/>
    <n v="107"/>
    <s v="chinook"/>
    <s v="fry"/>
    <n v="42"/>
    <m/>
    <n v="0.71"/>
    <s v="N"/>
    <m/>
    <m/>
    <m/>
    <m/>
    <m/>
    <x v="0"/>
  </r>
  <r>
    <x v="2"/>
    <x v="0"/>
    <s v="17Apr25-RST-Night/Day"/>
    <d v="2025-04-17T00:00:00"/>
    <n v="107"/>
    <s v="chinook"/>
    <s v="fry"/>
    <n v="43"/>
    <m/>
    <n v="0.81"/>
    <s v="N"/>
    <m/>
    <m/>
    <m/>
    <m/>
    <m/>
    <x v="0"/>
  </r>
  <r>
    <x v="2"/>
    <x v="0"/>
    <s v="18Apr25-RST-Night/Day"/>
    <d v="2025-04-18T00:00:00"/>
    <n v="108"/>
    <s v="coho"/>
    <s v="fry"/>
    <n v="32"/>
    <m/>
    <n v="0.32"/>
    <s v="N"/>
    <m/>
    <m/>
    <m/>
    <m/>
    <m/>
    <x v="0"/>
  </r>
  <r>
    <x v="2"/>
    <x v="0"/>
    <s v="18Apr25-RST-Night/Day"/>
    <d v="2025-04-18T00:00:00"/>
    <n v="108"/>
    <s v="coho"/>
    <s v="fry"/>
    <n v="33"/>
    <m/>
    <n v="0.35"/>
    <s v="N"/>
    <m/>
    <m/>
    <m/>
    <m/>
    <m/>
    <x v="0"/>
  </r>
  <r>
    <x v="2"/>
    <x v="0"/>
    <s v="18Apr25-RST-Night/Day"/>
    <d v="2025-04-18T00:00:00"/>
    <n v="108"/>
    <s v="coho"/>
    <s v="fry"/>
    <n v="34"/>
    <m/>
    <n v="0.36"/>
    <s v="N"/>
    <m/>
    <m/>
    <m/>
    <m/>
    <m/>
    <x v="0"/>
  </r>
  <r>
    <x v="2"/>
    <x v="0"/>
    <s v="18Apr25-RST-Night/Day"/>
    <d v="2025-04-18T00:00:00"/>
    <n v="108"/>
    <s v="coho"/>
    <s v="fry"/>
    <n v="34"/>
    <m/>
    <n v="0.43"/>
    <s v="N"/>
    <m/>
    <m/>
    <m/>
    <m/>
    <m/>
    <x v="0"/>
  </r>
  <r>
    <x v="2"/>
    <x v="0"/>
    <s v="18Apr25-RST-Night/Day"/>
    <d v="2025-04-18T00:00:00"/>
    <n v="108"/>
    <s v="coho"/>
    <s v="fry"/>
    <n v="34"/>
    <m/>
    <n v="0.36"/>
    <s v="N"/>
    <m/>
    <m/>
    <m/>
    <m/>
    <m/>
    <x v="0"/>
  </r>
  <r>
    <x v="2"/>
    <x v="0"/>
    <s v="18Apr25-RST-Night/Day"/>
    <d v="2025-04-18T00:00:00"/>
    <n v="108"/>
    <s v="coho"/>
    <s v="fry"/>
    <n v="34"/>
    <m/>
    <n v="0.41"/>
    <s v="N"/>
    <m/>
    <m/>
    <m/>
    <m/>
    <m/>
    <x v="0"/>
  </r>
  <r>
    <x v="2"/>
    <x v="0"/>
    <s v="24Apr25-RST-Night/Day"/>
    <d v="2025-04-24T00:00:00"/>
    <n v="114"/>
    <s v="chinook"/>
    <s v="fry"/>
    <n v="36"/>
    <m/>
    <n v="0.46"/>
    <s v="N"/>
    <m/>
    <m/>
    <m/>
    <m/>
    <m/>
    <x v="0"/>
  </r>
  <r>
    <x v="2"/>
    <x v="0"/>
    <s v="24Apr25-RST-Night/Day"/>
    <d v="2025-04-24T00:00:00"/>
    <n v="114"/>
    <s v="chinook"/>
    <s v="fry"/>
    <n v="38"/>
    <m/>
    <n v="0.54"/>
    <s v="N"/>
    <m/>
    <m/>
    <m/>
    <m/>
    <m/>
    <x v="0"/>
  </r>
  <r>
    <x v="2"/>
    <x v="0"/>
    <s v="24Apr25-RST-Night/Day"/>
    <d v="2025-04-24T00:00:00"/>
    <n v="114"/>
    <s v="coho"/>
    <s v="fry"/>
    <n v="33"/>
    <m/>
    <n v="0.28000000000000003"/>
    <s v="N"/>
    <m/>
    <m/>
    <m/>
    <m/>
    <m/>
    <x v="0"/>
  </r>
  <r>
    <x v="2"/>
    <x v="0"/>
    <s v="24Apr25-RST-Night/Day"/>
    <d v="2025-04-24T00:00:00"/>
    <n v="114"/>
    <s v="coho"/>
    <s v="fry"/>
    <n v="36"/>
    <m/>
    <n v="0.43"/>
    <s v="N"/>
    <m/>
    <m/>
    <m/>
    <m/>
    <m/>
    <x v="0"/>
  </r>
  <r>
    <x v="2"/>
    <x v="0"/>
    <s v="24Apr25-RST-Night/Day"/>
    <d v="2025-04-24T00:00:00"/>
    <n v="114"/>
    <s v="coho"/>
    <s v="fry"/>
    <n v="35"/>
    <m/>
    <n v="0.42"/>
    <s v="N"/>
    <m/>
    <m/>
    <m/>
    <m/>
    <m/>
    <x v="0"/>
  </r>
  <r>
    <x v="2"/>
    <x v="0"/>
    <s v="24Apr25-RST-Night/Day"/>
    <d v="2025-04-24T00:00:00"/>
    <n v="114"/>
    <s v="coho"/>
    <s v="fry"/>
    <n v="37"/>
    <m/>
    <n v="0.39"/>
    <s v="N"/>
    <m/>
    <m/>
    <m/>
    <m/>
    <m/>
    <x v="0"/>
  </r>
  <r>
    <x v="2"/>
    <x v="0"/>
    <s v="24Apr25-RST-Night/Day"/>
    <d v="2025-04-24T00:00:00"/>
    <n v="114"/>
    <s v="coho"/>
    <s v="fry"/>
    <n v="34"/>
    <m/>
    <n v="0.28000000000000003"/>
    <s v="N"/>
    <m/>
    <m/>
    <m/>
    <m/>
    <m/>
    <x v="0"/>
  </r>
  <r>
    <x v="2"/>
    <x v="0"/>
    <s v="24Apr25-RST-Night/Day"/>
    <d v="2025-04-24T00:00:00"/>
    <n v="114"/>
    <s v="coho"/>
    <s v="fry"/>
    <n v="36"/>
    <m/>
    <n v="0.47"/>
    <s v="N"/>
    <m/>
    <m/>
    <m/>
    <m/>
    <m/>
    <x v="0"/>
  </r>
  <r>
    <x v="2"/>
    <x v="0"/>
    <s v="24Apr25-RST-Night/Day"/>
    <d v="2025-04-24T00:00:00"/>
    <n v="114"/>
    <s v="coho"/>
    <s v="fry"/>
    <n v="35"/>
    <m/>
    <n v="0.4"/>
    <s v="N"/>
    <m/>
    <m/>
    <m/>
    <m/>
    <m/>
    <x v="0"/>
  </r>
  <r>
    <x v="2"/>
    <x v="0"/>
    <s v="24Apr25-RST-Night/Day"/>
    <d v="2025-04-24T00:00:00"/>
    <n v="114"/>
    <s v="coho"/>
    <s v="fry"/>
    <n v="33"/>
    <m/>
    <n v="0.31"/>
    <s v="N"/>
    <m/>
    <m/>
    <m/>
    <m/>
    <m/>
    <x v="0"/>
  </r>
  <r>
    <x v="2"/>
    <x v="0"/>
    <s v="24Apr25-RST-Night/Day"/>
    <d v="2025-04-24T00:00:00"/>
    <n v="114"/>
    <s v="coho"/>
    <s v="fry"/>
    <n v="35"/>
    <m/>
    <n v="0.47"/>
    <s v="N"/>
    <m/>
    <m/>
    <m/>
    <m/>
    <m/>
    <x v="0"/>
  </r>
  <r>
    <x v="2"/>
    <x v="0"/>
    <s v="24Apr25-RST-Night/Day"/>
    <d v="2025-04-24T00:00:00"/>
    <n v="114"/>
    <s v="coho"/>
    <s v="fry"/>
    <n v="35"/>
    <m/>
    <n v="0.37"/>
    <s v="N"/>
    <m/>
    <m/>
    <m/>
    <m/>
    <m/>
    <x v="0"/>
  </r>
  <r>
    <x v="2"/>
    <x v="0"/>
    <s v="24Apr25-RST-Night/Day"/>
    <d v="2025-04-24T00:00:00"/>
    <n v="114"/>
    <s v="coho"/>
    <s v="fry"/>
    <n v="35"/>
    <m/>
    <n v="0.44"/>
    <s v="N"/>
    <m/>
    <m/>
    <m/>
    <m/>
    <m/>
    <x v="0"/>
  </r>
  <r>
    <x v="2"/>
    <x v="0"/>
    <s v="24Apr25-RST-Night/Day"/>
    <d v="2025-04-24T00:00:00"/>
    <n v="114"/>
    <s v="coho"/>
    <s v="fry"/>
    <n v="34"/>
    <m/>
    <n v="0.34"/>
    <s v="N"/>
    <m/>
    <m/>
    <m/>
    <m/>
    <m/>
    <x v="0"/>
  </r>
  <r>
    <x v="2"/>
    <x v="0"/>
    <s v="24Apr25-RST-Night/Day"/>
    <d v="2025-04-24T00:00:00"/>
    <n v="114"/>
    <s v="coho"/>
    <s v="fry"/>
    <n v="35"/>
    <m/>
    <n v="0.34"/>
    <s v="N"/>
    <m/>
    <m/>
    <m/>
    <m/>
    <m/>
    <x v="0"/>
  </r>
  <r>
    <x v="2"/>
    <x v="0"/>
    <s v="24Apr25-RST-Night/Day"/>
    <d v="2025-04-24T00:00:00"/>
    <n v="114"/>
    <s v="coho"/>
    <s v="fry"/>
    <n v="35"/>
    <m/>
    <n v="0.39"/>
    <s v="N"/>
    <m/>
    <m/>
    <m/>
    <m/>
    <m/>
    <x v="0"/>
  </r>
  <r>
    <x v="2"/>
    <x v="0"/>
    <s v="24Apr25-RST-Night/Day"/>
    <d v="2025-04-24T00:00:00"/>
    <n v="114"/>
    <s v="coho"/>
    <s v="fry"/>
    <n v="38"/>
    <m/>
    <n v="0.43"/>
    <s v="N"/>
    <m/>
    <m/>
    <m/>
    <m/>
    <m/>
    <x v="0"/>
  </r>
  <r>
    <x v="2"/>
    <x v="0"/>
    <s v="24Apr25-RST-Night/Day"/>
    <d v="2025-04-24T00:00:00"/>
    <n v="114"/>
    <s v="coho"/>
    <s v="fry"/>
    <n v="36"/>
    <m/>
    <n v="0.43"/>
    <s v="N"/>
    <m/>
    <m/>
    <m/>
    <m/>
    <m/>
    <x v="0"/>
  </r>
  <r>
    <x v="2"/>
    <x v="0"/>
    <s v="24Apr25-RST-Night/Day"/>
    <d v="2025-04-24T00:00:00"/>
    <n v="114"/>
    <s v="coho"/>
    <s v="fry"/>
    <n v="31"/>
    <m/>
    <n v="0.23"/>
    <s v="N"/>
    <m/>
    <m/>
    <m/>
    <m/>
    <m/>
    <x v="0"/>
  </r>
  <r>
    <x v="2"/>
    <x v="0"/>
    <s v="24Apr25-RST-Night/Day"/>
    <d v="2025-04-24T00:00:00"/>
    <n v="114"/>
    <s v="coho"/>
    <s v="fry"/>
    <n v="35"/>
    <m/>
    <n v="0.38"/>
    <s v="N"/>
    <m/>
    <m/>
    <m/>
    <m/>
    <m/>
    <x v="0"/>
  </r>
  <r>
    <x v="2"/>
    <x v="0"/>
    <s v="24Apr25-RST-Night/Day"/>
    <d v="2025-04-24T00:00:00"/>
    <n v="114"/>
    <s v="coho"/>
    <s v="fry"/>
    <n v="34"/>
    <m/>
    <n v="0.33"/>
    <s v="N"/>
    <m/>
    <m/>
    <m/>
    <m/>
    <m/>
    <x v="0"/>
  </r>
  <r>
    <x v="2"/>
    <x v="0"/>
    <s v="24Apr25-RST-Night/Day"/>
    <d v="2025-04-24T00:00:00"/>
    <n v="114"/>
    <s v="coho"/>
    <s v="fry"/>
    <n v="34"/>
    <m/>
    <n v="0.38"/>
    <s v="N"/>
    <m/>
    <m/>
    <m/>
    <m/>
    <m/>
    <x v="0"/>
  </r>
  <r>
    <x v="2"/>
    <x v="0"/>
    <s v="24Apr25-RST-Night/Day"/>
    <d v="2025-04-24T00:00:00"/>
    <n v="114"/>
    <s v="coho"/>
    <s v="fry"/>
    <n v="34"/>
    <m/>
    <n v="0.35"/>
    <s v="N"/>
    <m/>
    <m/>
    <m/>
    <m/>
    <m/>
    <x v="0"/>
  </r>
  <r>
    <x v="2"/>
    <x v="0"/>
    <s v="24Apr25-RST-Night/Day"/>
    <d v="2025-04-24T00:00:00"/>
    <n v="114"/>
    <s v="coho"/>
    <s v="fry"/>
    <n v="37"/>
    <m/>
    <n v="0.36"/>
    <s v="N"/>
    <m/>
    <m/>
    <m/>
    <m/>
    <m/>
    <x v="0"/>
  </r>
  <r>
    <x v="2"/>
    <x v="0"/>
    <s v="24Apr25-RST-Night/Day"/>
    <d v="2025-04-24T00:00:00"/>
    <n v="114"/>
    <s v="coho"/>
    <s v="fry"/>
    <n v="38"/>
    <m/>
    <n v="0.48"/>
    <s v="N"/>
    <m/>
    <m/>
    <m/>
    <m/>
    <m/>
    <x v="0"/>
  </r>
  <r>
    <x v="2"/>
    <x v="0"/>
    <s v="24Apr25-RST-Night/Day"/>
    <d v="2025-04-24T00:00:00"/>
    <n v="114"/>
    <s v="coho"/>
    <s v="fry"/>
    <n v="33"/>
    <m/>
    <n v="0.4"/>
    <s v="N"/>
    <m/>
    <m/>
    <m/>
    <m/>
    <m/>
    <x v="0"/>
  </r>
  <r>
    <x v="2"/>
    <x v="0"/>
    <s v="24Apr25-RST-Night/Day"/>
    <d v="2025-04-24T00:00:00"/>
    <n v="114"/>
    <s v="coho"/>
    <s v="fry"/>
    <n v="37"/>
    <m/>
    <n v="0.45"/>
    <s v="N"/>
    <m/>
    <m/>
    <m/>
    <m/>
    <m/>
    <x v="0"/>
  </r>
  <r>
    <x v="2"/>
    <x v="0"/>
    <s v="24Apr25-RST-Night/Day"/>
    <d v="2025-04-24T00:00:00"/>
    <n v="114"/>
    <s v="coho"/>
    <s v="fry"/>
    <n v="34"/>
    <m/>
    <n v="0.32"/>
    <s v="N"/>
    <m/>
    <m/>
    <m/>
    <m/>
    <m/>
    <x v="0"/>
  </r>
  <r>
    <x v="2"/>
    <x v="0"/>
    <s v="24Apr25-RST-Night/Day"/>
    <d v="2025-04-24T00:00:00"/>
    <n v="114"/>
    <s v="coho"/>
    <s v="fry"/>
    <n v="36"/>
    <m/>
    <n v="0.41"/>
    <s v="N"/>
    <m/>
    <m/>
    <m/>
    <m/>
    <m/>
    <x v="0"/>
  </r>
  <r>
    <x v="2"/>
    <x v="0"/>
    <s v="24Apr25-RST-Night/Day"/>
    <d v="2025-04-24T00:00:00"/>
    <n v="114"/>
    <s v="coho"/>
    <s v="fry"/>
    <n v="33"/>
    <m/>
    <n v="0.34"/>
    <s v="N"/>
    <m/>
    <m/>
    <m/>
    <m/>
    <m/>
    <x v="0"/>
  </r>
  <r>
    <x v="2"/>
    <x v="0"/>
    <s v="24Apr25-RST-Night/Day"/>
    <d v="2025-04-24T00:00:00"/>
    <n v="114"/>
    <s v="coho"/>
    <s v="fry"/>
    <n v="34"/>
    <m/>
    <n v="0.36"/>
    <s v="N"/>
    <m/>
    <m/>
    <m/>
    <m/>
    <m/>
    <x v="0"/>
  </r>
  <r>
    <x v="2"/>
    <x v="0"/>
    <s v="24Apr25-RST-Night/Day"/>
    <d v="2025-04-24T00:00:00"/>
    <n v="114"/>
    <s v="coho"/>
    <s v="fry"/>
    <n v="34"/>
    <m/>
    <n v="0.31"/>
    <s v="N"/>
    <m/>
    <m/>
    <m/>
    <m/>
    <m/>
    <x v="0"/>
  </r>
  <r>
    <x v="2"/>
    <x v="0"/>
    <s v="24Apr25-RST-Night/Day"/>
    <d v="2025-04-24T00:00:00"/>
    <n v="114"/>
    <s v="coho"/>
    <s v="smolt"/>
    <n v="91"/>
    <m/>
    <n v="8.7100000000000009"/>
    <s v="N"/>
    <m/>
    <m/>
    <m/>
    <m/>
    <m/>
    <x v="0"/>
  </r>
  <r>
    <x v="2"/>
    <x v="0"/>
    <s v="24Apr25-RST-Night/Day"/>
    <d v="2025-04-24T00:00:00"/>
    <n v="114"/>
    <s v="coho"/>
    <s v="smolt"/>
    <n v="104"/>
    <m/>
    <n v="11.47"/>
    <s v="N"/>
    <m/>
    <m/>
    <m/>
    <m/>
    <m/>
    <x v="0"/>
  </r>
  <r>
    <x v="2"/>
    <x v="0"/>
    <s v="24Apr25-RST-Night/Day"/>
    <d v="2025-04-24T00:00:00"/>
    <n v="114"/>
    <s v="chum"/>
    <s v="fry"/>
    <n v="35"/>
    <m/>
    <n v="0.33"/>
    <s v="N"/>
    <m/>
    <m/>
    <m/>
    <m/>
    <m/>
    <x v="0"/>
  </r>
  <r>
    <x v="2"/>
    <x v="0"/>
    <s v="24Apr25-RST-Night/Day"/>
    <d v="2025-04-24T00:00:00"/>
    <n v="114"/>
    <s v="chum"/>
    <s v="fry"/>
    <n v="37"/>
    <m/>
    <n v="0.4"/>
    <s v="N"/>
    <m/>
    <m/>
    <m/>
    <m/>
    <m/>
    <x v="0"/>
  </r>
  <r>
    <x v="2"/>
    <x v="0"/>
    <s v="24Apr25-RST-Night/Day"/>
    <d v="2025-04-24T00:00:00"/>
    <n v="114"/>
    <s v="chum"/>
    <s v="fry"/>
    <n v="33"/>
    <m/>
    <n v="0.35"/>
    <s v="N"/>
    <m/>
    <m/>
    <m/>
    <m/>
    <m/>
    <x v="0"/>
  </r>
  <r>
    <x v="2"/>
    <x v="0"/>
    <s v="24Apr25-RST-Night/Day"/>
    <d v="2025-04-24T00:00:00"/>
    <n v="114"/>
    <s v="chum"/>
    <s v="fry"/>
    <n v="35"/>
    <m/>
    <n v="0.34"/>
    <s v="N"/>
    <m/>
    <m/>
    <m/>
    <m/>
    <m/>
    <x v="0"/>
  </r>
  <r>
    <x v="2"/>
    <x v="0"/>
    <s v="24Apr25-RST-Night/Day"/>
    <d v="2025-04-24T00:00:00"/>
    <n v="114"/>
    <s v="chum"/>
    <s v="fry"/>
    <n v="34"/>
    <m/>
    <n v="0.33"/>
    <s v="N"/>
    <m/>
    <m/>
    <m/>
    <m/>
    <m/>
    <x v="0"/>
  </r>
  <r>
    <x v="2"/>
    <x v="0"/>
    <s v="24Apr25-RST-Night/Day"/>
    <d v="2025-04-24T00:00:00"/>
    <n v="114"/>
    <s v="chum"/>
    <s v="fry"/>
    <n v="35"/>
    <m/>
    <n v="0.34"/>
    <s v="N"/>
    <m/>
    <m/>
    <m/>
    <m/>
    <m/>
    <x v="0"/>
  </r>
  <r>
    <x v="2"/>
    <x v="0"/>
    <s v="24Apr25-RST-Night/Day"/>
    <d v="2025-04-24T00:00:00"/>
    <n v="114"/>
    <s v="chum"/>
    <s v="fry"/>
    <n v="39"/>
    <m/>
    <n v="0.43"/>
    <s v="N"/>
    <m/>
    <m/>
    <m/>
    <m/>
    <m/>
    <x v="0"/>
  </r>
  <r>
    <x v="2"/>
    <x v="0"/>
    <s v="24Apr25-RST-Night/Day"/>
    <d v="2025-04-24T00:00:00"/>
    <n v="114"/>
    <s v="chum"/>
    <s v="fry"/>
    <n v="38"/>
    <m/>
    <n v="0.38"/>
    <s v="N"/>
    <m/>
    <m/>
    <m/>
    <m/>
    <m/>
    <x v="0"/>
  </r>
  <r>
    <x v="2"/>
    <x v="0"/>
    <s v="24Apr25-RST-Night/Day"/>
    <d v="2025-04-24T00:00:00"/>
    <n v="114"/>
    <s v="chum"/>
    <s v="fry"/>
    <n v="34"/>
    <m/>
    <n v="0.48"/>
    <s v="N"/>
    <m/>
    <m/>
    <m/>
    <m/>
    <m/>
    <x v="0"/>
  </r>
  <r>
    <x v="2"/>
    <x v="0"/>
    <s v="24Apr25-RST-Night/Day"/>
    <d v="2025-04-24T00:00:00"/>
    <n v="114"/>
    <s v="chum"/>
    <s v="fry"/>
    <n v="39"/>
    <m/>
    <n v="0.38"/>
    <s v="N"/>
    <m/>
    <m/>
    <m/>
    <m/>
    <m/>
    <x v="0"/>
  </r>
  <r>
    <x v="2"/>
    <x v="0"/>
    <s v="24Apr25-RST-Night/Day"/>
    <d v="2025-04-24T00:00:00"/>
    <n v="114"/>
    <s v="chum"/>
    <s v="fry"/>
    <n v="38"/>
    <m/>
    <n v="0.33"/>
    <s v="N"/>
    <m/>
    <m/>
    <m/>
    <m/>
    <m/>
    <x v="0"/>
  </r>
  <r>
    <x v="2"/>
    <x v="0"/>
    <s v="24Apr25-RST-Night/Day"/>
    <d v="2025-04-24T00:00:00"/>
    <n v="114"/>
    <s v="chum"/>
    <s v="fry"/>
    <n v="37"/>
    <m/>
    <n v="0.38"/>
    <s v="N"/>
    <m/>
    <m/>
    <m/>
    <m/>
    <m/>
    <x v="0"/>
  </r>
  <r>
    <x v="2"/>
    <x v="0"/>
    <s v="24Apr25-RST-Night/Day"/>
    <d v="2025-04-24T00:00:00"/>
    <n v="114"/>
    <s v="chum"/>
    <s v="fry"/>
    <n v="38"/>
    <m/>
    <n v="0.43"/>
    <s v="N"/>
    <m/>
    <m/>
    <m/>
    <m/>
    <m/>
    <x v="0"/>
  </r>
  <r>
    <x v="2"/>
    <x v="0"/>
    <s v="24Apr25-RST-Night/Day"/>
    <d v="2025-04-24T00:00:00"/>
    <n v="114"/>
    <s v="chum"/>
    <s v="fry"/>
    <n v="36"/>
    <m/>
    <n v="0.37"/>
    <s v="N"/>
    <m/>
    <m/>
    <m/>
    <m/>
    <m/>
    <x v="0"/>
  </r>
  <r>
    <x v="2"/>
    <x v="0"/>
    <s v="25Apr25-RST-Night/Day"/>
    <d v="2025-04-25T00:00:00"/>
    <n v="115"/>
    <s v="coho"/>
    <s v="fry"/>
    <n v="34"/>
    <m/>
    <n v="0.38"/>
    <s v="N"/>
    <m/>
    <m/>
    <m/>
    <m/>
    <m/>
    <x v="0"/>
  </r>
  <r>
    <x v="2"/>
    <x v="0"/>
    <s v="25Apr25-RST-Night/Day"/>
    <d v="2025-04-25T00:00:00"/>
    <n v="115"/>
    <s v="coho"/>
    <s v="fry"/>
    <n v="45"/>
    <m/>
    <n v="0.42"/>
    <s v="N"/>
    <m/>
    <m/>
    <m/>
    <m/>
    <m/>
    <x v="0"/>
  </r>
  <r>
    <x v="2"/>
    <x v="0"/>
    <s v="25Apr25-RST-Night/Day"/>
    <d v="2025-04-25T00:00:00"/>
    <n v="115"/>
    <s v="coho"/>
    <s v="fry"/>
    <n v="38"/>
    <m/>
    <n v="0.41"/>
    <s v="N"/>
    <m/>
    <m/>
    <m/>
    <m/>
    <m/>
    <x v="0"/>
  </r>
  <r>
    <x v="2"/>
    <x v="0"/>
    <s v="25Apr25-RST-Night/Day"/>
    <d v="2025-04-25T00:00:00"/>
    <n v="115"/>
    <s v="coho"/>
    <s v="fry"/>
    <n v="35"/>
    <m/>
    <n v="0.39"/>
    <s v="N"/>
    <m/>
    <m/>
    <m/>
    <m/>
    <m/>
    <x v="0"/>
  </r>
  <r>
    <x v="2"/>
    <x v="0"/>
    <s v="25Apr25-RST-Night/Day"/>
    <d v="2025-04-25T00:00:00"/>
    <n v="115"/>
    <s v="coho"/>
    <s v="fry"/>
    <n v="34"/>
    <m/>
    <n v="0.47"/>
    <s v="N"/>
    <m/>
    <m/>
    <m/>
    <m/>
    <m/>
    <x v="0"/>
  </r>
  <r>
    <x v="2"/>
    <x v="0"/>
    <s v="25Apr25-RST-Night/Day"/>
    <d v="2025-04-25T00:00:00"/>
    <n v="115"/>
    <s v="coho"/>
    <s v="fry"/>
    <n v="34"/>
    <m/>
    <n v="0.39"/>
    <s v="N"/>
    <m/>
    <m/>
    <m/>
    <m/>
    <m/>
    <x v="0"/>
  </r>
  <r>
    <x v="2"/>
    <x v="0"/>
    <s v="25Apr25-RST-Night/Day"/>
    <d v="2025-04-25T00:00:00"/>
    <n v="115"/>
    <s v="coho"/>
    <s v="fry"/>
    <n v="35"/>
    <m/>
    <n v="0.4"/>
    <s v="N"/>
    <m/>
    <m/>
    <m/>
    <m/>
    <m/>
    <x v="0"/>
  </r>
  <r>
    <x v="2"/>
    <x v="0"/>
    <s v="25Apr25-RST-Night/Day"/>
    <d v="2025-04-25T00:00:00"/>
    <n v="115"/>
    <s v="coho"/>
    <s v="fry"/>
    <n v="34"/>
    <m/>
    <n v="0.4"/>
    <s v="N"/>
    <m/>
    <m/>
    <m/>
    <m/>
    <m/>
    <x v="0"/>
  </r>
  <r>
    <x v="2"/>
    <x v="0"/>
    <s v="25Apr25-RST-Night/Day"/>
    <d v="2025-04-25T00:00:00"/>
    <n v="115"/>
    <s v="coho"/>
    <s v="fry"/>
    <n v="35"/>
    <m/>
    <n v="0.41"/>
    <s v="N"/>
    <m/>
    <m/>
    <m/>
    <m/>
    <m/>
    <x v="0"/>
  </r>
  <r>
    <x v="2"/>
    <x v="0"/>
    <s v="25Apr25-RST-Night/Day"/>
    <d v="2025-04-25T00:00:00"/>
    <n v="115"/>
    <s v="coho"/>
    <s v="fry"/>
    <n v="35"/>
    <m/>
    <n v="0.4"/>
    <s v="N"/>
    <m/>
    <m/>
    <m/>
    <m/>
    <m/>
    <x v="0"/>
  </r>
  <r>
    <x v="2"/>
    <x v="0"/>
    <s v="25Apr25-RST-Night/Day"/>
    <d v="2025-04-25T00:00:00"/>
    <n v="115"/>
    <s v="coho"/>
    <s v="fry"/>
    <n v="35"/>
    <m/>
    <n v="0.37"/>
    <s v="N"/>
    <m/>
    <m/>
    <m/>
    <m/>
    <m/>
    <x v="0"/>
  </r>
  <r>
    <x v="2"/>
    <x v="0"/>
    <s v="25Apr25-RST-Night/Day"/>
    <d v="2025-04-25T00:00:00"/>
    <n v="115"/>
    <s v="coho"/>
    <s v="smolt"/>
    <n v="110"/>
    <m/>
    <n v="13.97"/>
    <s v="N"/>
    <m/>
    <m/>
    <m/>
    <m/>
    <m/>
    <x v="0"/>
  </r>
  <r>
    <x v="2"/>
    <x v="0"/>
    <s v="28Apr25-RST-Night/Day"/>
    <d v="2025-04-28T00:00:00"/>
    <n v="118"/>
    <s v="chinook"/>
    <s v="fry"/>
    <n v="58"/>
    <m/>
    <n v="2.02"/>
    <s v="Y"/>
    <m/>
    <m/>
    <m/>
    <m/>
    <m/>
    <x v="0"/>
  </r>
  <r>
    <x v="2"/>
    <x v="0"/>
    <s v="28Apr25-RST-Night/Day"/>
    <d v="2025-04-28T00:00:00"/>
    <n v="118"/>
    <s v="chinook"/>
    <s v="fry"/>
    <n v="54"/>
    <m/>
    <n v="1.62"/>
    <s v="Y"/>
    <m/>
    <m/>
    <m/>
    <m/>
    <m/>
    <x v="0"/>
  </r>
  <r>
    <x v="2"/>
    <x v="0"/>
    <s v="28Apr25-RST-Night/Day"/>
    <d v="2025-04-28T00:00:00"/>
    <n v="118"/>
    <s v="chinook"/>
    <s v="fry"/>
    <n v="54"/>
    <m/>
    <n v="1.67"/>
    <s v="Y"/>
    <m/>
    <m/>
    <m/>
    <m/>
    <m/>
    <x v="0"/>
  </r>
  <r>
    <x v="2"/>
    <x v="0"/>
    <s v="28Apr25-RST-Night/Day"/>
    <d v="2025-04-28T00:00:00"/>
    <n v="118"/>
    <s v="chinook"/>
    <s v="fry"/>
    <n v="58"/>
    <m/>
    <n v="1.92"/>
    <s v="Y"/>
    <m/>
    <m/>
    <m/>
    <m/>
    <m/>
    <x v="0"/>
  </r>
  <r>
    <x v="2"/>
    <x v="0"/>
    <s v="28Apr25-RST-Night/Day"/>
    <d v="2025-04-28T00:00:00"/>
    <n v="118"/>
    <s v="chinook"/>
    <s v="fry"/>
    <n v="58"/>
    <m/>
    <n v="2.09"/>
    <s v="Y"/>
    <m/>
    <m/>
    <m/>
    <m/>
    <m/>
    <x v="0"/>
  </r>
  <r>
    <x v="2"/>
    <x v="0"/>
    <s v="28Apr25-RST-Night/Day"/>
    <d v="2025-04-28T00:00:00"/>
    <n v="118"/>
    <s v="chinook"/>
    <s v="fry"/>
    <n v="60"/>
    <m/>
    <n v="2.35"/>
    <s v="Y"/>
    <m/>
    <m/>
    <m/>
    <m/>
    <m/>
    <x v="0"/>
  </r>
  <r>
    <x v="2"/>
    <x v="0"/>
    <s v="28Apr25-RST-Night/Day"/>
    <d v="2025-04-28T00:00:00"/>
    <n v="118"/>
    <s v="chinook"/>
    <s v="fry"/>
    <n v="58"/>
    <m/>
    <n v="2.35"/>
    <s v="Y"/>
    <m/>
    <m/>
    <m/>
    <m/>
    <m/>
    <x v="0"/>
  </r>
  <r>
    <x v="2"/>
    <x v="0"/>
    <s v="28Apr25-RST-Night/Day"/>
    <d v="2025-04-28T00:00:00"/>
    <n v="118"/>
    <s v="chinook"/>
    <s v="fry"/>
    <n v="62"/>
    <m/>
    <n v="2.5299999999999998"/>
    <s v="Y"/>
    <m/>
    <m/>
    <m/>
    <m/>
    <m/>
    <x v="0"/>
  </r>
  <r>
    <x v="2"/>
    <x v="0"/>
    <s v="28Apr25-RST-Night/Day"/>
    <d v="2025-04-28T00:00:00"/>
    <n v="118"/>
    <s v="chinook"/>
    <s v="fry"/>
    <n v="60"/>
    <m/>
    <n v="2.37"/>
    <s v="Y"/>
    <m/>
    <m/>
    <m/>
    <m/>
    <m/>
    <x v="0"/>
  </r>
  <r>
    <x v="2"/>
    <x v="0"/>
    <s v="28Apr25-RST-Night/Day"/>
    <d v="2025-04-28T00:00:00"/>
    <n v="118"/>
    <s v="chinook"/>
    <s v="fry"/>
    <n v="60"/>
    <m/>
    <n v="2.41"/>
    <s v="Y"/>
    <m/>
    <m/>
    <m/>
    <m/>
    <m/>
    <x v="0"/>
  </r>
  <r>
    <x v="2"/>
    <x v="0"/>
    <s v="28Apr25-RST-Night/Day"/>
    <d v="2025-04-28T00:00:00"/>
    <n v="118"/>
    <s v="chinook"/>
    <s v="fry"/>
    <n v="57"/>
    <m/>
    <n v="2.15"/>
    <s v="Y"/>
    <m/>
    <m/>
    <m/>
    <m/>
    <m/>
    <x v="0"/>
  </r>
  <r>
    <x v="2"/>
    <x v="0"/>
    <s v="28Apr25-RST-Night/Day"/>
    <d v="2025-04-28T00:00:00"/>
    <n v="118"/>
    <s v="chinook"/>
    <s v="fry"/>
    <n v="56"/>
    <m/>
    <n v="2.06"/>
    <s v="Y"/>
    <m/>
    <m/>
    <m/>
    <m/>
    <m/>
    <x v="0"/>
  </r>
  <r>
    <x v="2"/>
    <x v="0"/>
    <s v="28Apr25-RST-Night/Day"/>
    <d v="2025-04-28T00:00:00"/>
    <n v="118"/>
    <s v="chinook"/>
    <s v="fry"/>
    <n v="56"/>
    <m/>
    <n v="2.04"/>
    <s v="Y"/>
    <m/>
    <m/>
    <m/>
    <m/>
    <m/>
    <x v="0"/>
  </r>
  <r>
    <x v="2"/>
    <x v="0"/>
    <s v="28Apr25-RST-Night/Day"/>
    <d v="2025-04-28T00:00:00"/>
    <n v="118"/>
    <s v="chinook"/>
    <s v="fry"/>
    <n v="59"/>
    <m/>
    <n v="2.4300000000000002"/>
    <s v="Y"/>
    <m/>
    <m/>
    <m/>
    <m/>
    <m/>
    <x v="0"/>
  </r>
  <r>
    <x v="2"/>
    <x v="0"/>
    <s v="28Apr25-RST-Night/Day"/>
    <d v="2025-04-28T00:00:00"/>
    <n v="118"/>
    <s v="chinook"/>
    <s v="fry"/>
    <n v="57"/>
    <m/>
    <n v="2.0699999999999998"/>
    <s v="Y"/>
    <m/>
    <m/>
    <m/>
    <m/>
    <m/>
    <x v="0"/>
  </r>
  <r>
    <x v="2"/>
    <x v="0"/>
    <s v="28Apr25-RST-Night/Day"/>
    <d v="2025-04-28T00:00:00"/>
    <n v="118"/>
    <s v="chinook"/>
    <s v="fry"/>
    <n v="61"/>
    <m/>
    <n v="2.89"/>
    <s v="Y"/>
    <m/>
    <m/>
    <m/>
    <m/>
    <m/>
    <x v="0"/>
  </r>
  <r>
    <x v="2"/>
    <x v="0"/>
    <s v="28Apr25-RST-Night/Day"/>
    <d v="2025-04-28T00:00:00"/>
    <n v="118"/>
    <s v="coho"/>
    <s v="fry"/>
    <n v="35"/>
    <m/>
    <n v="0.4"/>
    <s v="N"/>
    <m/>
    <m/>
    <m/>
    <m/>
    <m/>
    <x v="0"/>
  </r>
  <r>
    <x v="2"/>
    <x v="0"/>
    <s v="28Apr25-RST-Night/Day"/>
    <d v="2025-04-28T00:00:00"/>
    <n v="118"/>
    <s v="coho"/>
    <s v="fry"/>
    <n v="37"/>
    <m/>
    <n v="0.44"/>
    <s v="N"/>
    <m/>
    <m/>
    <m/>
    <m/>
    <m/>
    <x v="0"/>
  </r>
  <r>
    <x v="2"/>
    <x v="0"/>
    <s v="28Apr25-RST-Night/Day"/>
    <d v="2025-04-28T00:00:00"/>
    <n v="118"/>
    <s v="coho"/>
    <s v="fry"/>
    <n v="35"/>
    <m/>
    <n v="0.4"/>
    <s v="N"/>
    <m/>
    <m/>
    <m/>
    <m/>
    <m/>
    <x v="0"/>
  </r>
  <r>
    <x v="2"/>
    <x v="0"/>
    <s v="28Apr25-RST-Night/Day"/>
    <d v="2025-04-28T00:00:00"/>
    <n v="118"/>
    <s v="coho"/>
    <s v="fry"/>
    <n v="35"/>
    <m/>
    <n v="0.56000000000000005"/>
    <s v="N"/>
    <m/>
    <m/>
    <m/>
    <m/>
    <m/>
    <x v="0"/>
  </r>
  <r>
    <x v="2"/>
    <x v="0"/>
    <s v="28Apr25-RST-Night/Day"/>
    <d v="2025-04-28T00:00:00"/>
    <n v="118"/>
    <s v="coho"/>
    <s v="fry"/>
    <n v="31"/>
    <m/>
    <n v="0.26"/>
    <s v="N"/>
    <m/>
    <m/>
    <m/>
    <m/>
    <m/>
    <x v="0"/>
  </r>
  <r>
    <x v="2"/>
    <x v="0"/>
    <s v="28Apr25-RST-Night/Day"/>
    <d v="2025-04-28T00:00:00"/>
    <n v="118"/>
    <s v="coho"/>
    <s v="fry"/>
    <n v="32"/>
    <m/>
    <n v="0.31"/>
    <s v="N"/>
    <m/>
    <m/>
    <m/>
    <m/>
    <m/>
    <x v="0"/>
  </r>
  <r>
    <x v="2"/>
    <x v="0"/>
    <s v="28Apr25-RST-Night/Day"/>
    <d v="2025-04-28T00:00:00"/>
    <n v="118"/>
    <s v="coho"/>
    <s v="fry"/>
    <n v="35"/>
    <m/>
    <n v="0.44"/>
    <s v="N"/>
    <m/>
    <m/>
    <m/>
    <m/>
    <m/>
    <x v="0"/>
  </r>
  <r>
    <x v="2"/>
    <x v="0"/>
    <s v="28Apr25-RST-Night/Day"/>
    <d v="2025-04-28T00:00:00"/>
    <n v="118"/>
    <s v="coho"/>
    <s v="fry"/>
    <n v="34"/>
    <m/>
    <n v="0.33"/>
    <s v="N"/>
    <m/>
    <m/>
    <m/>
    <m/>
    <m/>
    <x v="0"/>
  </r>
  <r>
    <x v="2"/>
    <x v="0"/>
    <s v="28Apr25-RST-Night/Day"/>
    <d v="2025-04-28T00:00:00"/>
    <n v="118"/>
    <s v="coho"/>
    <s v="fry"/>
    <n v="34"/>
    <m/>
    <n v="0.31"/>
    <s v="N"/>
    <m/>
    <m/>
    <m/>
    <m/>
    <m/>
    <x v="0"/>
  </r>
  <r>
    <x v="2"/>
    <x v="0"/>
    <s v="29Apr25-RST-Night/Day"/>
    <d v="2025-04-29T00:00:00"/>
    <n v="119"/>
    <s v="chinook"/>
    <s v="fry"/>
    <n v="61"/>
    <m/>
    <n v="2.42"/>
    <s v="Y"/>
    <m/>
    <m/>
    <m/>
    <m/>
    <m/>
    <x v="0"/>
  </r>
  <r>
    <x v="2"/>
    <x v="0"/>
    <s v="29Apr25-RST-Night/Day"/>
    <d v="2025-04-29T00:00:00"/>
    <n v="119"/>
    <s v="chinook"/>
    <s v="fry"/>
    <n v="55"/>
    <m/>
    <n v="1.79"/>
    <s v="Y"/>
    <m/>
    <m/>
    <m/>
    <m/>
    <m/>
    <x v="0"/>
  </r>
  <r>
    <x v="2"/>
    <x v="0"/>
    <s v="29Apr25-RST-Night/Day"/>
    <d v="2025-04-29T00:00:00"/>
    <n v="119"/>
    <s v="chinook"/>
    <s v="fry"/>
    <n v="63"/>
    <m/>
    <n v="3.15"/>
    <s v="Y"/>
    <m/>
    <m/>
    <m/>
    <m/>
    <m/>
    <x v="0"/>
  </r>
  <r>
    <x v="2"/>
    <x v="0"/>
    <s v="29Apr25-RST-Night/Day"/>
    <d v="2025-04-29T00:00:00"/>
    <n v="119"/>
    <s v="chinook"/>
    <s v="fry"/>
    <n v="60"/>
    <m/>
    <n v="2.3199999999999998"/>
    <s v="Y"/>
    <m/>
    <m/>
    <m/>
    <m/>
    <m/>
    <x v="0"/>
  </r>
  <r>
    <x v="2"/>
    <x v="0"/>
    <s v="29Apr25-RST-Night/Day"/>
    <d v="2025-04-29T00:00:00"/>
    <n v="119"/>
    <s v="chinook"/>
    <s v="fry"/>
    <n v="57"/>
    <m/>
    <n v="2.0499999999999998"/>
    <s v="Y"/>
    <m/>
    <m/>
    <m/>
    <m/>
    <m/>
    <x v="0"/>
  </r>
  <r>
    <x v="2"/>
    <x v="0"/>
    <s v="29Apr25-RST-Night/Day"/>
    <d v="2025-04-29T00:00:00"/>
    <n v="119"/>
    <s v="chinook"/>
    <s v="fry"/>
    <n v="61"/>
    <m/>
    <n v="2.66"/>
    <s v="Y"/>
    <m/>
    <m/>
    <m/>
    <m/>
    <m/>
    <x v="0"/>
  </r>
  <r>
    <x v="2"/>
    <x v="0"/>
    <s v="29Apr25-RST-Night/Day"/>
    <d v="2025-04-29T00:00:00"/>
    <n v="119"/>
    <s v="chinook"/>
    <s v="fry"/>
    <n v="65"/>
    <m/>
    <n v="3.15"/>
    <s v="Y"/>
    <m/>
    <m/>
    <m/>
    <m/>
    <m/>
    <x v="0"/>
  </r>
  <r>
    <x v="2"/>
    <x v="0"/>
    <s v="29Apr25-RST-Night/Day"/>
    <d v="2025-04-29T00:00:00"/>
    <n v="119"/>
    <s v="chinook"/>
    <s v="fry"/>
    <n v="60"/>
    <m/>
    <n v="2.46"/>
    <s v="Y"/>
    <m/>
    <m/>
    <m/>
    <m/>
    <m/>
    <x v="0"/>
  </r>
  <r>
    <x v="2"/>
    <x v="0"/>
    <s v="29Apr25-RST-Night/Day"/>
    <d v="2025-04-29T00:00:00"/>
    <n v="119"/>
    <s v="chinook"/>
    <s v="fry"/>
    <n v="61"/>
    <m/>
    <n v="2.66"/>
    <s v="Y"/>
    <m/>
    <m/>
    <m/>
    <m/>
    <m/>
    <x v="0"/>
  </r>
  <r>
    <x v="2"/>
    <x v="0"/>
    <s v="29Apr25-RST-Night/Day"/>
    <d v="2025-04-29T00:00:00"/>
    <n v="119"/>
    <s v="chinook"/>
    <s v="fry"/>
    <n v="62"/>
    <m/>
    <n v="2.72"/>
    <s v="Y"/>
    <m/>
    <m/>
    <m/>
    <m/>
    <m/>
    <x v="0"/>
  </r>
  <r>
    <x v="2"/>
    <x v="0"/>
    <s v="29Apr25-RST-Night/Day"/>
    <d v="2025-04-29T00:00:00"/>
    <n v="119"/>
    <s v="chinook"/>
    <s v="fry"/>
    <n v="60"/>
    <m/>
    <n v="2.2200000000000002"/>
    <s v="Y"/>
    <m/>
    <m/>
    <m/>
    <m/>
    <m/>
    <x v="0"/>
  </r>
  <r>
    <x v="2"/>
    <x v="0"/>
    <s v="29Apr25-RST-Night/Day"/>
    <d v="2025-04-29T00:00:00"/>
    <n v="119"/>
    <s v="chinook"/>
    <s v="fry"/>
    <n v="56"/>
    <m/>
    <n v="1.97"/>
    <s v="Y"/>
    <m/>
    <m/>
    <m/>
    <m/>
    <m/>
    <x v="0"/>
  </r>
  <r>
    <x v="2"/>
    <x v="0"/>
    <s v="29Apr25-RST-Night/Day"/>
    <d v="2025-04-29T00:00:00"/>
    <n v="119"/>
    <s v="chinook"/>
    <s v="fry"/>
    <n v="57"/>
    <m/>
    <n v="2.02"/>
    <s v="Y"/>
    <m/>
    <m/>
    <m/>
    <m/>
    <m/>
    <x v="0"/>
  </r>
  <r>
    <x v="2"/>
    <x v="0"/>
    <s v="29Apr25-RST-Night/Day"/>
    <d v="2025-04-29T00:00:00"/>
    <n v="119"/>
    <s v="chinook"/>
    <s v="fry"/>
    <n v="60"/>
    <m/>
    <n v="2.36"/>
    <s v="Y"/>
    <m/>
    <m/>
    <m/>
    <m/>
    <m/>
    <x v="0"/>
  </r>
  <r>
    <x v="2"/>
    <x v="0"/>
    <s v="29Apr25-RST-Night/Day"/>
    <d v="2025-04-29T00:00:00"/>
    <n v="119"/>
    <s v="chinook"/>
    <s v="fry"/>
    <n v="64"/>
    <m/>
    <n v="3.22"/>
    <s v="Y"/>
    <m/>
    <m/>
    <m/>
    <m/>
    <m/>
    <x v="0"/>
  </r>
  <r>
    <x v="2"/>
    <x v="0"/>
    <s v="29Apr25-RST-Night/Day"/>
    <d v="2025-04-29T00:00:00"/>
    <n v="119"/>
    <s v="chinook"/>
    <s v="fry"/>
    <n v="62"/>
    <m/>
    <n v="2.57"/>
    <s v="Y"/>
    <m/>
    <m/>
    <m/>
    <m/>
    <m/>
    <x v="0"/>
  </r>
  <r>
    <x v="2"/>
    <x v="0"/>
    <s v="29Apr25-RST-Night/Day"/>
    <d v="2025-04-29T00:00:00"/>
    <n v="119"/>
    <s v="chinook"/>
    <s v="fry"/>
    <n v="54"/>
    <m/>
    <n v="2.04"/>
    <s v="Y"/>
    <m/>
    <m/>
    <m/>
    <m/>
    <m/>
    <x v="0"/>
  </r>
  <r>
    <x v="2"/>
    <x v="0"/>
    <s v="29Apr25-RST-Night/Day"/>
    <d v="2025-04-29T00:00:00"/>
    <n v="119"/>
    <s v="chinook"/>
    <s v="fry"/>
    <n v="59"/>
    <m/>
    <n v="2.44"/>
    <s v="Y"/>
    <m/>
    <m/>
    <m/>
    <m/>
    <m/>
    <x v="0"/>
  </r>
  <r>
    <x v="2"/>
    <x v="0"/>
    <s v="29Apr25-RST-Night/Day"/>
    <d v="2025-04-29T00:00:00"/>
    <n v="119"/>
    <s v="chinook"/>
    <s v="fry"/>
    <n v="60"/>
    <m/>
    <n v="2.4500000000000002"/>
    <s v="Y"/>
    <m/>
    <m/>
    <m/>
    <m/>
    <m/>
    <x v="0"/>
  </r>
  <r>
    <x v="2"/>
    <x v="0"/>
    <s v="29Apr25-RST-Night/Day"/>
    <d v="2025-04-29T00:00:00"/>
    <n v="119"/>
    <s v="chinook"/>
    <s v="fry"/>
    <n v="60"/>
    <m/>
    <n v="2.93"/>
    <s v="Y"/>
    <m/>
    <m/>
    <m/>
    <m/>
    <m/>
    <x v="0"/>
  </r>
  <r>
    <x v="2"/>
    <x v="0"/>
    <s v="29Apr25-RST-Night/Day"/>
    <d v="2025-04-29T00:00:00"/>
    <n v="119"/>
    <s v="chinook"/>
    <s v="fry"/>
    <n v="60"/>
    <m/>
    <n v="2.68"/>
    <s v="Y"/>
    <m/>
    <m/>
    <m/>
    <m/>
    <m/>
    <x v="0"/>
  </r>
  <r>
    <x v="2"/>
    <x v="0"/>
    <s v="29Apr25-RST-Night/Day"/>
    <d v="2025-04-29T00:00:00"/>
    <n v="119"/>
    <s v="chinook"/>
    <s v="fry"/>
    <n v="58"/>
    <m/>
    <n v="2.2599999999999998"/>
    <s v="Y"/>
    <m/>
    <m/>
    <m/>
    <m/>
    <m/>
    <x v="0"/>
  </r>
  <r>
    <x v="2"/>
    <x v="0"/>
    <s v="29Apr25-RST-Night/Day"/>
    <d v="2025-04-29T00:00:00"/>
    <n v="119"/>
    <s v="chinook"/>
    <s v="fry"/>
    <n v="56"/>
    <m/>
    <n v="1.91"/>
    <s v="Y"/>
    <m/>
    <m/>
    <m/>
    <m/>
    <m/>
    <x v="0"/>
  </r>
  <r>
    <x v="2"/>
    <x v="0"/>
    <s v="29Apr25-RST-Night/Day"/>
    <d v="2025-04-29T00:00:00"/>
    <n v="119"/>
    <s v="chinook"/>
    <s v="fry"/>
    <n v="54"/>
    <m/>
    <n v="1.85"/>
    <s v="Y"/>
    <m/>
    <m/>
    <m/>
    <m/>
    <m/>
    <x v="0"/>
  </r>
  <r>
    <x v="2"/>
    <x v="0"/>
    <s v="29Apr25-RST-Night/Day"/>
    <d v="2025-04-29T00:00:00"/>
    <n v="119"/>
    <s v="chinook"/>
    <s v="fry"/>
    <n v="52"/>
    <m/>
    <n v="1.66"/>
    <s v="Y"/>
    <m/>
    <m/>
    <m/>
    <m/>
    <m/>
    <x v="0"/>
  </r>
  <r>
    <x v="2"/>
    <x v="0"/>
    <s v="29Apr25-RST-Night/Day"/>
    <d v="2025-04-29T00:00:00"/>
    <n v="119"/>
    <s v="chinook"/>
    <s v="fry"/>
    <n v="58"/>
    <m/>
    <n v="2.42"/>
    <s v="Y"/>
    <m/>
    <m/>
    <m/>
    <m/>
    <m/>
    <x v="0"/>
  </r>
  <r>
    <x v="2"/>
    <x v="0"/>
    <s v="29Apr25-RST-Night/Day"/>
    <d v="2025-04-29T00:00:00"/>
    <n v="119"/>
    <s v="chinook"/>
    <s v="fry"/>
    <n v="55"/>
    <m/>
    <n v="1.9"/>
    <s v="Y"/>
    <m/>
    <m/>
    <m/>
    <m/>
    <m/>
    <x v="0"/>
  </r>
  <r>
    <x v="2"/>
    <x v="0"/>
    <s v="29Apr25-RST-Night/Day"/>
    <d v="2025-04-29T00:00:00"/>
    <n v="119"/>
    <s v="chinook"/>
    <s v="fry"/>
    <n v="58"/>
    <m/>
    <n v="2.06"/>
    <s v="Y"/>
    <m/>
    <m/>
    <m/>
    <m/>
    <m/>
    <x v="0"/>
  </r>
  <r>
    <x v="2"/>
    <x v="0"/>
    <s v="29Apr25-RST-Night/Day"/>
    <d v="2025-04-29T00:00:00"/>
    <n v="119"/>
    <s v="chinook"/>
    <s v="fry"/>
    <n v="64"/>
    <m/>
    <n v="3.35"/>
    <s v="Y"/>
    <m/>
    <m/>
    <m/>
    <m/>
    <m/>
    <x v="0"/>
  </r>
  <r>
    <x v="2"/>
    <x v="0"/>
    <s v="29Apr25-RST-Night/Day"/>
    <d v="2025-04-29T00:00:00"/>
    <n v="119"/>
    <s v="chinook"/>
    <s v="fry"/>
    <n v="59"/>
    <m/>
    <n v="2.23"/>
    <s v="Y"/>
    <m/>
    <m/>
    <m/>
    <m/>
    <m/>
    <x v="0"/>
  </r>
  <r>
    <x v="2"/>
    <x v="0"/>
    <s v="29Apr25-RST-Night/Day"/>
    <d v="2025-04-29T00:00:00"/>
    <n v="119"/>
    <s v="coho"/>
    <s v="fry"/>
    <n v="34"/>
    <m/>
    <n v="0.42"/>
    <s v="N"/>
    <m/>
    <m/>
    <m/>
    <m/>
    <m/>
    <x v="0"/>
  </r>
  <r>
    <x v="2"/>
    <x v="0"/>
    <s v="29Apr25-RST-Night/Day"/>
    <d v="2025-04-29T00:00:00"/>
    <n v="119"/>
    <s v="coho"/>
    <s v="fry"/>
    <n v="32"/>
    <m/>
    <n v="0.35"/>
    <s v="N"/>
    <m/>
    <m/>
    <m/>
    <m/>
    <m/>
    <x v="0"/>
  </r>
  <r>
    <x v="2"/>
    <x v="0"/>
    <s v="29Apr25-RST-Night/Day"/>
    <d v="2025-04-29T00:00:00"/>
    <n v="119"/>
    <s v="coho"/>
    <s v="fry"/>
    <n v="36"/>
    <m/>
    <n v="0.4"/>
    <s v="N"/>
    <m/>
    <m/>
    <m/>
    <m/>
    <m/>
    <x v="0"/>
  </r>
  <r>
    <x v="2"/>
    <x v="0"/>
    <s v="29Apr25-RST-Night/Day"/>
    <d v="2025-04-29T00:00:00"/>
    <n v="119"/>
    <s v="coho"/>
    <s v="fry"/>
    <n v="34"/>
    <m/>
    <n v="0.35"/>
    <s v="N"/>
    <m/>
    <m/>
    <m/>
    <m/>
    <m/>
    <x v="0"/>
  </r>
  <r>
    <x v="2"/>
    <x v="0"/>
    <s v="29Apr25-RST-Night/Day"/>
    <d v="2025-04-29T00:00:00"/>
    <n v="119"/>
    <s v="coho"/>
    <s v="fry"/>
    <n v="32"/>
    <m/>
    <n v="0.31"/>
    <s v="N"/>
    <m/>
    <m/>
    <m/>
    <m/>
    <m/>
    <x v="0"/>
  </r>
  <r>
    <x v="2"/>
    <x v="0"/>
    <s v="29Apr25-RST-Night/Day"/>
    <d v="2025-04-29T00:00:00"/>
    <n v="119"/>
    <s v="coho"/>
    <s v="fry"/>
    <n v="37"/>
    <m/>
    <n v="0.41"/>
    <s v="N"/>
    <m/>
    <m/>
    <m/>
    <m/>
    <m/>
    <x v="0"/>
  </r>
  <r>
    <x v="2"/>
    <x v="0"/>
    <s v="29Apr25-RST-Night/Day"/>
    <d v="2025-04-29T00:00:00"/>
    <n v="119"/>
    <s v="coho"/>
    <s v="fry"/>
    <n v="35"/>
    <m/>
    <n v="0.35"/>
    <s v="N"/>
    <m/>
    <m/>
    <m/>
    <m/>
    <m/>
    <x v="0"/>
  </r>
  <r>
    <x v="2"/>
    <x v="0"/>
    <s v="29Apr25-RST-Night/Day"/>
    <d v="2025-04-29T00:00:00"/>
    <n v="119"/>
    <s v="coho"/>
    <s v="fry"/>
    <n v="35"/>
    <m/>
    <n v="0.43"/>
    <s v="N"/>
    <m/>
    <m/>
    <m/>
    <m/>
    <m/>
    <x v="0"/>
  </r>
  <r>
    <x v="2"/>
    <x v="0"/>
    <s v="29Apr25-RST-Night/Day"/>
    <d v="2025-04-29T00:00:00"/>
    <n v="119"/>
    <s v="coho"/>
    <s v="fry"/>
    <n v="33"/>
    <m/>
    <n v="0.32"/>
    <s v="N"/>
    <m/>
    <m/>
    <m/>
    <m/>
    <m/>
    <x v="0"/>
  </r>
  <r>
    <x v="2"/>
    <x v="0"/>
    <s v="29Apr25-RST-Night/Day"/>
    <d v="2025-04-29T00:00:00"/>
    <n v="119"/>
    <s v="coho"/>
    <s v="fry"/>
    <n v="34"/>
    <m/>
    <n v="0.37"/>
    <s v="N"/>
    <m/>
    <m/>
    <m/>
    <m/>
    <m/>
    <x v="0"/>
  </r>
  <r>
    <x v="2"/>
    <x v="0"/>
    <s v="29Apr25-RST-Night/Day"/>
    <d v="2025-04-29T00:00:00"/>
    <n v="119"/>
    <s v="coho"/>
    <s v="fry"/>
    <n v="34"/>
    <m/>
    <n v="0.37"/>
    <s v="N"/>
    <m/>
    <m/>
    <m/>
    <m/>
    <m/>
    <x v="0"/>
  </r>
  <r>
    <x v="2"/>
    <x v="0"/>
    <s v="29Apr25-RST-Night/Day"/>
    <d v="2025-04-29T00:00:00"/>
    <n v="119"/>
    <s v="coho"/>
    <s v="fry"/>
    <n v="35"/>
    <m/>
    <n v="0.35"/>
    <s v="N"/>
    <m/>
    <m/>
    <m/>
    <m/>
    <m/>
    <x v="0"/>
  </r>
  <r>
    <x v="2"/>
    <x v="0"/>
    <s v="29Apr25-RST-Night/Day"/>
    <d v="2025-04-29T00:00:00"/>
    <n v="119"/>
    <s v="coho"/>
    <s v="fry"/>
    <n v="34"/>
    <m/>
    <n v="0.35"/>
    <s v="N"/>
    <m/>
    <m/>
    <m/>
    <m/>
    <m/>
    <x v="0"/>
  </r>
  <r>
    <x v="2"/>
    <x v="0"/>
    <s v="29Apr25-RST-Night/Day"/>
    <d v="2025-04-29T00:00:00"/>
    <n v="119"/>
    <s v="coho"/>
    <s v="fry"/>
    <n v="35"/>
    <m/>
    <n v="0.4"/>
    <s v="N"/>
    <m/>
    <m/>
    <m/>
    <m/>
    <m/>
    <x v="0"/>
  </r>
  <r>
    <x v="2"/>
    <x v="0"/>
    <s v="29Apr25-RST-Night/Day"/>
    <d v="2025-04-29T00:00:00"/>
    <n v="119"/>
    <s v="coho"/>
    <s v="fry"/>
    <n v="31"/>
    <m/>
    <n v="0.27"/>
    <s v="N"/>
    <m/>
    <m/>
    <m/>
    <m/>
    <m/>
    <x v="0"/>
  </r>
  <r>
    <x v="2"/>
    <x v="0"/>
    <s v="29Apr25-RST-Night/Day"/>
    <d v="2025-04-29T00:00:00"/>
    <n v="119"/>
    <s v="coho"/>
    <s v="smolt"/>
    <n v="102"/>
    <m/>
    <n v="11.33"/>
    <s v="N"/>
    <m/>
    <m/>
    <m/>
    <m/>
    <m/>
    <x v="0"/>
  </r>
  <r>
    <x v="2"/>
    <x v="0"/>
    <s v="29Apr25-RST-Night/Day"/>
    <d v="2025-04-29T00:00:00"/>
    <n v="119"/>
    <s v="coho"/>
    <s v="smolt"/>
    <n v="84"/>
    <m/>
    <n v="6.27"/>
    <s v="N"/>
    <m/>
    <m/>
    <m/>
    <m/>
    <m/>
    <x v="0"/>
  </r>
  <r>
    <x v="2"/>
    <x v="0"/>
    <s v="29Apr25-RST-Night/Day"/>
    <d v="2025-04-29T00:00:00"/>
    <n v="119"/>
    <s v="coho"/>
    <s v="fry"/>
    <n v="32"/>
    <m/>
    <n v="0.33"/>
    <s v="N"/>
    <m/>
    <m/>
    <m/>
    <m/>
    <m/>
    <x v="0"/>
  </r>
  <r>
    <x v="2"/>
    <x v="0"/>
    <s v="29Apr25-RST-Night/Day"/>
    <d v="2025-04-29T00:00:00"/>
    <n v="119"/>
    <s v="coho"/>
    <s v="fry"/>
    <n v="32"/>
    <m/>
    <n v="0.31"/>
    <s v="N"/>
    <m/>
    <m/>
    <m/>
    <m/>
    <m/>
    <x v="0"/>
  </r>
  <r>
    <x v="2"/>
    <x v="0"/>
    <s v="29Apr25-RST-Night/Day"/>
    <d v="2025-04-29T00:00:00"/>
    <n v="119"/>
    <s v="coho"/>
    <s v="fry"/>
    <n v="34"/>
    <m/>
    <n v="0.37"/>
    <s v="N"/>
    <m/>
    <m/>
    <m/>
    <m/>
    <m/>
    <x v="0"/>
  </r>
  <r>
    <x v="2"/>
    <x v="0"/>
    <s v="29Apr25-RST-Night/Day"/>
    <d v="2025-04-29T00:00:00"/>
    <n v="119"/>
    <s v="coho"/>
    <s v="fry"/>
    <n v="34"/>
    <m/>
    <n v="0.37"/>
    <s v="N"/>
    <m/>
    <m/>
    <m/>
    <m/>
    <m/>
    <x v="0"/>
  </r>
  <r>
    <x v="2"/>
    <x v="0"/>
    <s v="29Apr25-RST-Night/Day"/>
    <d v="2025-04-29T00:00:00"/>
    <n v="119"/>
    <s v="coho"/>
    <s v="fry"/>
    <n v="31"/>
    <m/>
    <n v="0.28999999999999998"/>
    <s v="N"/>
    <m/>
    <m/>
    <m/>
    <m/>
    <m/>
    <x v="0"/>
  </r>
  <r>
    <x v="2"/>
    <x v="0"/>
    <s v="29Apr25-RST-Night/Day"/>
    <d v="2025-04-29T00:00:00"/>
    <n v="119"/>
    <s v="coho"/>
    <s v="fry"/>
    <n v="33"/>
    <m/>
    <n v="0.32"/>
    <s v="N"/>
    <m/>
    <m/>
    <m/>
    <m/>
    <m/>
    <x v="0"/>
  </r>
  <r>
    <x v="2"/>
    <x v="0"/>
    <s v="29Apr25-RST-Night/Day"/>
    <d v="2025-04-29T00:00:00"/>
    <n v="119"/>
    <s v="coho"/>
    <s v="fry"/>
    <n v="33"/>
    <m/>
    <n v="0.34"/>
    <s v="N"/>
    <m/>
    <m/>
    <m/>
    <m/>
    <m/>
    <x v="0"/>
  </r>
  <r>
    <x v="2"/>
    <x v="0"/>
    <s v="29Apr25-RST-Night/Day"/>
    <d v="2025-04-29T00:00:00"/>
    <n v="119"/>
    <s v="coho"/>
    <s v="fry"/>
    <n v="37"/>
    <m/>
    <n v="0.42"/>
    <s v="N"/>
    <m/>
    <m/>
    <m/>
    <m/>
    <m/>
    <x v="0"/>
  </r>
  <r>
    <x v="2"/>
    <x v="0"/>
    <s v="29Apr25-RST-Night/Day"/>
    <d v="2025-04-29T00:00:00"/>
    <n v="119"/>
    <s v="coho"/>
    <s v="fry"/>
    <n v="36"/>
    <m/>
    <n v="0.43"/>
    <s v="N"/>
    <m/>
    <m/>
    <m/>
    <m/>
    <m/>
    <x v="0"/>
  </r>
  <r>
    <x v="2"/>
    <x v="0"/>
    <s v="29Apr25-RST-Night/Day"/>
    <d v="2025-04-29T00:00:00"/>
    <n v="119"/>
    <s v="coho"/>
    <s v="fry"/>
    <n v="33"/>
    <m/>
    <n v="0.32"/>
    <s v="N"/>
    <m/>
    <m/>
    <m/>
    <m/>
    <m/>
    <x v="0"/>
  </r>
  <r>
    <x v="2"/>
    <x v="0"/>
    <s v="29Apr25-RST-Night/Day"/>
    <d v="2025-04-29T00:00:00"/>
    <n v="119"/>
    <s v="coho"/>
    <s v="fry"/>
    <n v="31"/>
    <m/>
    <n v="0.31"/>
    <s v="N"/>
    <m/>
    <m/>
    <m/>
    <m/>
    <m/>
    <x v="0"/>
  </r>
  <r>
    <x v="2"/>
    <x v="0"/>
    <s v="29Apr25-RST-Night/Day"/>
    <d v="2025-04-29T00:00:00"/>
    <n v="119"/>
    <s v="coho"/>
    <s v="fry"/>
    <n v="33"/>
    <m/>
    <n v="0.38"/>
    <s v="N"/>
    <m/>
    <m/>
    <m/>
    <m/>
    <m/>
    <x v="0"/>
  </r>
  <r>
    <x v="2"/>
    <x v="0"/>
    <s v="29Apr25-RST-Night/Day"/>
    <d v="2025-04-29T00:00:00"/>
    <n v="119"/>
    <s v="coho"/>
    <s v="fry"/>
    <n v="34"/>
    <m/>
    <n v="0.31"/>
    <s v="N"/>
    <m/>
    <m/>
    <m/>
    <m/>
    <m/>
    <x v="0"/>
  </r>
  <r>
    <x v="2"/>
    <x v="0"/>
    <s v="29Apr25-RST-Night/Day"/>
    <d v="2025-04-29T00:00:00"/>
    <n v="119"/>
    <s v="coho"/>
    <s v="fry"/>
    <n v="34"/>
    <m/>
    <n v="0.37"/>
    <s v="N"/>
    <m/>
    <m/>
    <m/>
    <m/>
    <m/>
    <x v="0"/>
  </r>
  <r>
    <x v="2"/>
    <x v="0"/>
    <s v="29Apr25-RST-Night/Day"/>
    <d v="2025-04-29T00:00:00"/>
    <n v="119"/>
    <s v="coho"/>
    <s v="fry"/>
    <n v="32"/>
    <m/>
    <n v="0.32"/>
    <s v="N"/>
    <m/>
    <m/>
    <m/>
    <m/>
    <m/>
    <x v="0"/>
  </r>
  <r>
    <x v="2"/>
    <x v="0"/>
    <s v="30Apr25-RST-Night/Day"/>
    <d v="2025-04-30T00:00:00"/>
    <n v="120"/>
    <s v="chinook"/>
    <s v="fry"/>
    <n v="58"/>
    <m/>
    <n v="2.2599999999999998"/>
    <s v="Y"/>
    <m/>
    <m/>
    <m/>
    <m/>
    <m/>
    <x v="0"/>
  </r>
  <r>
    <x v="2"/>
    <x v="0"/>
    <s v="30Apr25-RST-Night/Day"/>
    <d v="2025-04-30T00:00:00"/>
    <n v="120"/>
    <s v="chinook"/>
    <s v="fry"/>
    <n v="66"/>
    <m/>
    <n v="3.45"/>
    <s v="Y"/>
    <m/>
    <m/>
    <m/>
    <m/>
    <m/>
    <x v="0"/>
  </r>
  <r>
    <x v="2"/>
    <x v="0"/>
    <s v="30Apr25-RST-Night/Day"/>
    <d v="2025-04-30T00:00:00"/>
    <n v="120"/>
    <s v="chinook"/>
    <s v="fry"/>
    <n v="55"/>
    <m/>
    <n v="2.11"/>
    <s v="Y"/>
    <m/>
    <m/>
    <m/>
    <m/>
    <m/>
    <x v="0"/>
  </r>
  <r>
    <x v="2"/>
    <x v="0"/>
    <s v="30Apr25-RST-Night/Day"/>
    <d v="2025-04-30T00:00:00"/>
    <n v="120"/>
    <s v="chinook"/>
    <s v="fry"/>
    <n v="55"/>
    <m/>
    <n v="2.13"/>
    <s v="Y"/>
    <m/>
    <m/>
    <m/>
    <m/>
    <m/>
    <x v="0"/>
  </r>
  <r>
    <x v="2"/>
    <x v="0"/>
    <s v="30Apr25-RST-Night/Day"/>
    <d v="2025-04-30T00:00:00"/>
    <n v="120"/>
    <s v="chinook"/>
    <s v="fry"/>
    <n v="62"/>
    <m/>
    <n v="2.75"/>
    <s v="Y"/>
    <m/>
    <m/>
    <m/>
    <m/>
    <m/>
    <x v="0"/>
  </r>
  <r>
    <x v="2"/>
    <x v="0"/>
    <s v="30Apr25-RST-Night/Day"/>
    <d v="2025-04-30T00:00:00"/>
    <n v="120"/>
    <s v="chinook"/>
    <s v="fry"/>
    <n v="58"/>
    <m/>
    <n v="2.08"/>
    <s v="Y"/>
    <m/>
    <m/>
    <m/>
    <m/>
    <m/>
    <x v="0"/>
  </r>
  <r>
    <x v="2"/>
    <x v="0"/>
    <s v="30Apr25-RST-Night/Day"/>
    <d v="2025-04-30T00:00:00"/>
    <n v="120"/>
    <s v="chinook"/>
    <s v="fry"/>
    <n v="61"/>
    <m/>
    <n v="2.73"/>
    <s v="Y"/>
    <m/>
    <m/>
    <m/>
    <m/>
    <m/>
    <x v="0"/>
  </r>
  <r>
    <x v="2"/>
    <x v="0"/>
    <s v="30Apr25-RST-Night/Day"/>
    <d v="2025-04-30T00:00:00"/>
    <n v="120"/>
    <s v="chinook"/>
    <s v="fry"/>
    <n v="64"/>
    <m/>
    <n v="3.32"/>
    <s v="Y"/>
    <m/>
    <m/>
    <m/>
    <m/>
    <m/>
    <x v="0"/>
  </r>
  <r>
    <x v="2"/>
    <x v="0"/>
    <s v="30Apr25-RST-Night/Day"/>
    <d v="2025-04-30T00:00:00"/>
    <n v="120"/>
    <s v="chinook"/>
    <s v="fry"/>
    <n v="60"/>
    <m/>
    <n v="2.83"/>
    <s v="Y"/>
    <m/>
    <m/>
    <m/>
    <m/>
    <m/>
    <x v="0"/>
  </r>
  <r>
    <x v="2"/>
    <x v="0"/>
    <s v="30Apr25-RST-Night/Day"/>
    <d v="2025-04-30T00:00:00"/>
    <n v="120"/>
    <s v="chinook"/>
    <s v="fry"/>
    <n v="65"/>
    <m/>
    <n v="3.01"/>
    <s v="Y"/>
    <m/>
    <m/>
    <m/>
    <m/>
    <m/>
    <x v="0"/>
  </r>
  <r>
    <x v="2"/>
    <x v="0"/>
    <s v="30Apr25-RST-Night/Day"/>
    <d v="2025-04-30T00:00:00"/>
    <n v="120"/>
    <s v="chinook"/>
    <s v="fry"/>
    <n v="58"/>
    <m/>
    <n v="2.31"/>
    <s v="Y"/>
    <m/>
    <m/>
    <m/>
    <m/>
    <m/>
    <x v="0"/>
  </r>
  <r>
    <x v="2"/>
    <x v="0"/>
    <s v="30Apr25-RST-Night/Day"/>
    <d v="2025-04-30T00:00:00"/>
    <n v="120"/>
    <s v="chinook"/>
    <s v="fry"/>
    <n v="60"/>
    <m/>
    <n v="2.4500000000000002"/>
    <s v="Y"/>
    <m/>
    <m/>
    <m/>
    <m/>
    <m/>
    <x v="0"/>
  </r>
  <r>
    <x v="2"/>
    <x v="0"/>
    <s v="30Apr25-RST-Night/Day"/>
    <d v="2025-04-30T00:00:00"/>
    <n v="120"/>
    <s v="chinook"/>
    <s v="fry"/>
    <n v="61"/>
    <m/>
    <n v="2.97"/>
    <s v="Y"/>
    <m/>
    <m/>
    <m/>
    <m/>
    <m/>
    <x v="0"/>
  </r>
  <r>
    <x v="2"/>
    <x v="0"/>
    <s v="30Apr25-RST-Night/Day"/>
    <d v="2025-04-30T00:00:00"/>
    <n v="120"/>
    <s v="chinook"/>
    <s v="fry"/>
    <n v="58"/>
    <m/>
    <n v="2.66"/>
    <s v="Y"/>
    <m/>
    <m/>
    <m/>
    <m/>
    <m/>
    <x v="0"/>
  </r>
  <r>
    <x v="2"/>
    <x v="0"/>
    <s v="30Apr25-RST-Night/Day"/>
    <d v="2025-04-30T00:00:00"/>
    <n v="120"/>
    <s v="chinook"/>
    <s v="fry"/>
    <n v="67"/>
    <m/>
    <n v="3.06"/>
    <s v="Y"/>
    <m/>
    <m/>
    <m/>
    <m/>
    <m/>
    <x v="0"/>
  </r>
  <r>
    <x v="2"/>
    <x v="0"/>
    <s v="30Apr25-RST-Night/Day"/>
    <d v="2025-04-30T00:00:00"/>
    <n v="120"/>
    <s v="chinook"/>
    <s v="fry"/>
    <n v="63"/>
    <m/>
    <n v="2.96"/>
    <s v="Y"/>
    <m/>
    <m/>
    <m/>
    <m/>
    <m/>
    <x v="0"/>
  </r>
  <r>
    <x v="2"/>
    <x v="0"/>
    <s v="30Apr25-RST-Night/Day"/>
    <d v="2025-04-30T00:00:00"/>
    <n v="120"/>
    <s v="chinook"/>
    <s v="fry"/>
    <n v="63"/>
    <m/>
    <n v="3.05"/>
    <s v="Y"/>
    <m/>
    <m/>
    <m/>
    <m/>
    <m/>
    <x v="0"/>
  </r>
  <r>
    <x v="2"/>
    <x v="0"/>
    <s v="30Apr25-RST-Night/Day"/>
    <d v="2025-04-30T00:00:00"/>
    <n v="120"/>
    <s v="chinook"/>
    <s v="fry"/>
    <n v="50"/>
    <m/>
    <n v="1.44"/>
    <s v="Y"/>
    <m/>
    <m/>
    <m/>
    <m/>
    <m/>
    <x v="0"/>
  </r>
  <r>
    <x v="2"/>
    <x v="0"/>
    <s v="30Apr25-RST-Night/Day"/>
    <d v="2025-04-30T00:00:00"/>
    <n v="120"/>
    <s v="chinook"/>
    <s v="fry"/>
    <n v="54"/>
    <m/>
    <n v="1.9"/>
    <s v="Y"/>
    <m/>
    <m/>
    <m/>
    <m/>
    <m/>
    <x v="0"/>
  </r>
  <r>
    <x v="2"/>
    <x v="0"/>
    <s v="30Apr25-RST-Night/Day"/>
    <d v="2025-04-30T00:00:00"/>
    <n v="120"/>
    <s v="chinook"/>
    <s v="fry"/>
    <n v="58"/>
    <m/>
    <n v="2.4500000000000002"/>
    <s v="N"/>
    <m/>
    <m/>
    <m/>
    <m/>
    <m/>
    <x v="0"/>
  </r>
  <r>
    <x v="2"/>
    <x v="0"/>
    <s v="30Apr25-RST-Night/Day"/>
    <d v="2025-04-30T00:00:00"/>
    <n v="120"/>
    <s v="chinook"/>
    <s v="fry"/>
    <n v="42"/>
    <m/>
    <n v="0.56000000000000005"/>
    <s v="N"/>
    <m/>
    <m/>
    <m/>
    <m/>
    <m/>
    <x v="0"/>
  </r>
  <r>
    <x v="2"/>
    <x v="0"/>
    <s v="30Apr25-RST-Night/Day"/>
    <d v="2025-04-30T00:00:00"/>
    <n v="120"/>
    <s v="chinook"/>
    <s v="fry"/>
    <n v="43"/>
    <m/>
    <n v="0.84"/>
    <s v="Y"/>
    <m/>
    <m/>
    <m/>
    <m/>
    <m/>
    <x v="0"/>
  </r>
  <r>
    <x v="2"/>
    <x v="0"/>
    <s v="30Apr25-RST-Night/Day"/>
    <d v="2025-04-30T00:00:00"/>
    <n v="120"/>
    <s v="chinook"/>
    <s v="fry"/>
    <n v="65"/>
    <m/>
    <n v="2.29"/>
    <s v="Y"/>
    <m/>
    <m/>
    <m/>
    <m/>
    <m/>
    <x v="0"/>
  </r>
  <r>
    <x v="2"/>
    <x v="0"/>
    <s v="30Apr25-RST-Night/Day"/>
    <d v="2025-04-30T00:00:00"/>
    <n v="120"/>
    <s v="chinook"/>
    <s v="fry"/>
    <n v="51"/>
    <m/>
    <n v="1.39"/>
    <s v="N"/>
    <m/>
    <m/>
    <m/>
    <m/>
    <m/>
    <x v="0"/>
  </r>
  <r>
    <x v="2"/>
    <x v="0"/>
    <s v="30Apr25-RST-Night/Day"/>
    <d v="2025-04-30T00:00:00"/>
    <n v="120"/>
    <s v="chinook"/>
    <s v="fry"/>
    <n v="63"/>
    <m/>
    <n v="2.56"/>
    <s v="Y"/>
    <m/>
    <m/>
    <m/>
    <m/>
    <m/>
    <x v="0"/>
  </r>
  <r>
    <x v="2"/>
    <x v="0"/>
    <s v="30Apr25-RST-Night/Day"/>
    <d v="2025-04-30T00:00:00"/>
    <n v="120"/>
    <s v="coho"/>
    <s v="fry"/>
    <n v="34"/>
    <m/>
    <n v="0.34"/>
    <s v="N"/>
    <m/>
    <m/>
    <m/>
    <m/>
    <m/>
    <x v="0"/>
  </r>
  <r>
    <x v="2"/>
    <x v="0"/>
    <s v="30Apr25-RST-Night/Day"/>
    <d v="2025-04-30T00:00:00"/>
    <n v="120"/>
    <s v="coho"/>
    <s v="fry"/>
    <n v="30"/>
    <m/>
    <n v="0.24"/>
    <s v="N"/>
    <m/>
    <m/>
    <m/>
    <m/>
    <m/>
    <x v="0"/>
  </r>
  <r>
    <x v="2"/>
    <x v="0"/>
    <s v="30Apr25-RST-Night/Day"/>
    <d v="2025-04-30T00:00:00"/>
    <n v="120"/>
    <s v="coho"/>
    <s v="fry"/>
    <n v="36"/>
    <m/>
    <n v="0.42"/>
    <s v="N"/>
    <m/>
    <m/>
    <m/>
    <m/>
    <m/>
    <x v="0"/>
  </r>
  <r>
    <x v="2"/>
    <x v="0"/>
    <s v="30Apr25-RST-Night/Day"/>
    <d v="2025-04-30T00:00:00"/>
    <n v="120"/>
    <s v="coho"/>
    <s v="fry"/>
    <n v="31"/>
    <m/>
    <n v="0.26"/>
    <s v="N"/>
    <m/>
    <m/>
    <m/>
    <m/>
    <m/>
    <x v="0"/>
  </r>
  <r>
    <x v="2"/>
    <x v="0"/>
    <s v="30Apr25-RST-Night/Day"/>
    <d v="2025-04-30T00:00:00"/>
    <n v="120"/>
    <s v="coho"/>
    <s v="fry"/>
    <n v="33"/>
    <m/>
    <n v="0.33"/>
    <s v="N"/>
    <m/>
    <m/>
    <m/>
    <m/>
    <m/>
    <x v="0"/>
  </r>
  <r>
    <x v="2"/>
    <x v="0"/>
    <s v="30Apr25-RST-Night/Day"/>
    <d v="2025-04-30T00:00:00"/>
    <n v="120"/>
    <s v="coho"/>
    <s v="fry"/>
    <n v="35"/>
    <m/>
    <n v="0.4"/>
    <s v="N"/>
    <m/>
    <m/>
    <m/>
    <m/>
    <m/>
    <x v="0"/>
  </r>
  <r>
    <x v="2"/>
    <x v="0"/>
    <s v="30Apr25-RST-Night/Day"/>
    <d v="2025-04-30T00:00:00"/>
    <n v="120"/>
    <s v="coho"/>
    <s v="fry"/>
    <n v="32"/>
    <m/>
    <n v="0.3"/>
    <s v="N"/>
    <m/>
    <m/>
    <m/>
    <m/>
    <m/>
    <x v="0"/>
  </r>
  <r>
    <x v="2"/>
    <x v="0"/>
    <s v="30Apr25-RST-Night/Day"/>
    <d v="2025-04-30T00:00:00"/>
    <n v="120"/>
    <s v="coho"/>
    <s v="fry"/>
    <n v="32"/>
    <m/>
    <n v="0.33"/>
    <s v="N"/>
    <m/>
    <m/>
    <m/>
    <m/>
    <m/>
    <x v="0"/>
  </r>
  <r>
    <x v="2"/>
    <x v="0"/>
    <s v="30Apr25-RST-Night/Day"/>
    <d v="2025-04-30T00:00:00"/>
    <n v="120"/>
    <s v="coho"/>
    <s v="fry"/>
    <n v="33"/>
    <m/>
    <n v="0.35"/>
    <s v="N"/>
    <m/>
    <m/>
    <m/>
    <m/>
    <m/>
    <x v="0"/>
  </r>
  <r>
    <x v="2"/>
    <x v="0"/>
    <s v="30Apr25-RST-Night/Day"/>
    <d v="2025-04-30T00:00:00"/>
    <n v="120"/>
    <s v="coho"/>
    <s v="fry"/>
    <n v="32"/>
    <m/>
    <n v="0.33"/>
    <s v="N"/>
    <m/>
    <m/>
    <m/>
    <m/>
    <m/>
    <x v="0"/>
  </r>
  <r>
    <x v="2"/>
    <x v="0"/>
    <s v="30Apr25-RST-Night/Day"/>
    <d v="2025-04-30T00:00:00"/>
    <n v="120"/>
    <s v="coho"/>
    <s v="fry"/>
    <n v="32"/>
    <m/>
    <n v="0.28999999999999998"/>
    <s v="N"/>
    <m/>
    <m/>
    <m/>
    <m/>
    <m/>
    <x v="0"/>
  </r>
  <r>
    <x v="2"/>
    <x v="0"/>
    <s v="30Apr25-RST-Night/Day"/>
    <d v="2025-04-30T00:00:00"/>
    <n v="120"/>
    <s v="coho"/>
    <s v="fry"/>
    <n v="31"/>
    <m/>
    <n v="0.28999999999999998"/>
    <s v="N"/>
    <m/>
    <m/>
    <m/>
    <m/>
    <m/>
    <x v="0"/>
  </r>
  <r>
    <x v="2"/>
    <x v="0"/>
    <s v="30Apr25-RST-Night/Day"/>
    <d v="2025-04-30T00:00:00"/>
    <n v="120"/>
    <s v="coho"/>
    <s v="fry"/>
    <n v="34"/>
    <m/>
    <n v="0.33"/>
    <s v="N"/>
    <m/>
    <m/>
    <m/>
    <m/>
    <m/>
    <x v="0"/>
  </r>
  <r>
    <x v="2"/>
    <x v="0"/>
    <s v="30Apr25-RST-Night/Day"/>
    <d v="2025-04-30T00:00:00"/>
    <n v="120"/>
    <s v="coho"/>
    <s v="fry"/>
    <n v="32"/>
    <m/>
    <n v="0.32"/>
    <s v="N"/>
    <m/>
    <m/>
    <m/>
    <m/>
    <m/>
    <x v="0"/>
  </r>
  <r>
    <x v="2"/>
    <x v="0"/>
    <s v="30Apr25-RST-Night/Day"/>
    <d v="2025-04-30T00:00:00"/>
    <n v="120"/>
    <s v="coho"/>
    <s v="fry"/>
    <n v="35"/>
    <m/>
    <n v="0.41"/>
    <s v="N"/>
    <m/>
    <m/>
    <m/>
    <m/>
    <m/>
    <x v="0"/>
  </r>
  <r>
    <x v="2"/>
    <x v="0"/>
    <s v="30Apr25-RST-Night/Day"/>
    <d v="2025-04-30T00:00:00"/>
    <n v="120"/>
    <s v="coho"/>
    <s v="smolt"/>
    <n v="77"/>
    <m/>
    <n v="4.9000000000000004"/>
    <s v="N"/>
    <m/>
    <m/>
    <m/>
    <m/>
    <m/>
    <x v="0"/>
  </r>
  <r>
    <x v="2"/>
    <x v="0"/>
    <s v="30Apr25-RST-Night/Day"/>
    <d v="2025-04-30T00:00:00"/>
    <n v="120"/>
    <s v="coho"/>
    <s v="smolt"/>
    <n v="94"/>
    <m/>
    <n v="9.41"/>
    <s v="N"/>
    <m/>
    <m/>
    <m/>
    <m/>
    <m/>
    <x v="0"/>
  </r>
  <r>
    <x v="2"/>
    <x v="0"/>
    <s v="30Apr25-RST-Night/Day"/>
    <d v="2025-04-30T00:00:00"/>
    <n v="120"/>
    <s v="coho"/>
    <s v="fry"/>
    <n v="35"/>
    <m/>
    <n v="0.42"/>
    <s v="N"/>
    <m/>
    <m/>
    <m/>
    <m/>
    <m/>
    <x v="0"/>
  </r>
  <r>
    <x v="2"/>
    <x v="0"/>
    <s v="30Apr25-RST-Night/Day"/>
    <d v="2025-04-30T00:00:00"/>
    <n v="120"/>
    <s v="coho"/>
    <s v="fry"/>
    <n v="30"/>
    <m/>
    <n v="0.25"/>
    <s v="N"/>
    <m/>
    <m/>
    <m/>
    <m/>
    <m/>
    <x v="0"/>
  </r>
  <r>
    <x v="2"/>
    <x v="0"/>
    <s v="30Apr25-RST-Night/Day"/>
    <d v="2025-04-30T00:00:00"/>
    <n v="120"/>
    <s v="coho"/>
    <s v="fry"/>
    <n v="35"/>
    <m/>
    <n v="0.36"/>
    <s v="N"/>
    <m/>
    <m/>
    <m/>
    <m/>
    <m/>
    <x v="0"/>
  </r>
  <r>
    <x v="2"/>
    <x v="0"/>
    <s v="30Apr25-RST-Night/Day"/>
    <d v="2025-04-30T00:00:00"/>
    <n v="120"/>
    <s v="coho"/>
    <s v="fry"/>
    <n v="35"/>
    <m/>
    <n v="0.41"/>
    <s v="N"/>
    <m/>
    <m/>
    <m/>
    <m/>
    <m/>
    <x v="0"/>
  </r>
  <r>
    <x v="2"/>
    <x v="0"/>
    <s v="30Apr25-RST-Night/Day"/>
    <d v="2025-04-30T00:00:00"/>
    <n v="120"/>
    <s v="coho"/>
    <s v="fry"/>
    <n v="34"/>
    <m/>
    <n v="0.36"/>
    <s v="N"/>
    <m/>
    <m/>
    <m/>
    <m/>
    <m/>
    <x v="0"/>
  </r>
  <r>
    <x v="2"/>
    <x v="0"/>
    <s v="02May25-RST-Night/Day"/>
    <d v="2025-05-02T00:00:00"/>
    <n v="122"/>
    <s v="chinook"/>
    <s v="fry"/>
    <n v="54"/>
    <n v="10"/>
    <n v="1.24"/>
    <s v="N"/>
    <m/>
    <m/>
    <s v="SJF25-05-02-01"/>
    <m/>
    <m/>
    <x v="1"/>
  </r>
  <r>
    <x v="2"/>
    <x v="0"/>
    <s v="02May25-RST-Night/Day"/>
    <d v="2025-05-02T00:00:00"/>
    <n v="122"/>
    <s v="chinook"/>
    <s v="fry"/>
    <n v="56"/>
    <m/>
    <n v="1.41"/>
    <s v="N"/>
    <m/>
    <m/>
    <s v="SJF25-05-02-02"/>
    <m/>
    <m/>
    <x v="1"/>
  </r>
  <r>
    <x v="2"/>
    <x v="0"/>
    <s v="02May25-RST-Night/Day"/>
    <d v="2025-05-02T00:00:00"/>
    <n v="122"/>
    <s v="chinook"/>
    <s v="fry"/>
    <n v="65"/>
    <m/>
    <n v="2.68"/>
    <s v="N"/>
    <m/>
    <m/>
    <s v="SJF25-05-02-03"/>
    <m/>
    <m/>
    <x v="1"/>
  </r>
  <r>
    <x v="2"/>
    <x v="0"/>
    <s v="02May25-RST-Night/Day"/>
    <d v="2025-05-02T00:00:00"/>
    <n v="122"/>
    <s v="coho"/>
    <s v="fry"/>
    <n v="36"/>
    <m/>
    <n v="0.52"/>
    <s v="N"/>
    <m/>
    <m/>
    <m/>
    <m/>
    <m/>
    <x v="0"/>
  </r>
  <r>
    <x v="2"/>
    <x v="0"/>
    <s v="02May25-RST-Night/Day"/>
    <d v="2025-05-02T00:00:00"/>
    <n v="122"/>
    <s v="coho"/>
    <s v="fry"/>
    <n v="35"/>
    <m/>
    <n v="0.6"/>
    <s v="N"/>
    <m/>
    <m/>
    <m/>
    <m/>
    <m/>
    <x v="0"/>
  </r>
  <r>
    <x v="2"/>
    <x v="0"/>
    <s v="02May25-RST-Night/Day"/>
    <d v="2025-05-02T00:00:00"/>
    <n v="122"/>
    <s v="coho"/>
    <s v="fry"/>
    <n v="33"/>
    <m/>
    <n v="0.8"/>
    <s v="N"/>
    <m/>
    <m/>
    <m/>
    <m/>
    <m/>
    <x v="0"/>
  </r>
  <r>
    <x v="2"/>
    <x v="0"/>
    <s v="02May25-RST-Night/Day"/>
    <d v="2025-05-02T00:00:00"/>
    <n v="122"/>
    <s v="coho"/>
    <s v="fry"/>
    <n v="36"/>
    <m/>
    <n v="0.52"/>
    <s v="N"/>
    <m/>
    <m/>
    <m/>
    <m/>
    <m/>
    <x v="0"/>
  </r>
  <r>
    <x v="2"/>
    <x v="0"/>
    <s v="02May25-RST-Night/Day"/>
    <d v="2025-05-02T00:00:00"/>
    <n v="122"/>
    <s v="coho"/>
    <s v="fry"/>
    <n v="34"/>
    <m/>
    <n v="0.39"/>
    <s v="N"/>
    <m/>
    <m/>
    <m/>
    <m/>
    <m/>
    <x v="0"/>
  </r>
  <r>
    <x v="2"/>
    <x v="0"/>
    <s v="02May25-RST-Night/Day"/>
    <d v="2025-05-02T00:00:00"/>
    <n v="122"/>
    <s v="coho"/>
    <s v="fry"/>
    <n v="34"/>
    <m/>
    <n v="0.59"/>
    <s v="N"/>
    <m/>
    <m/>
    <m/>
    <m/>
    <m/>
    <x v="0"/>
  </r>
  <r>
    <x v="2"/>
    <x v="0"/>
    <s v="02May25-RST-Night/Day"/>
    <d v="2025-05-02T00:00:00"/>
    <n v="122"/>
    <s v="coho"/>
    <s v="fry"/>
    <n v="35"/>
    <m/>
    <n v="0.27"/>
    <s v="N"/>
    <m/>
    <m/>
    <m/>
    <m/>
    <m/>
    <x v="0"/>
  </r>
  <r>
    <x v="2"/>
    <x v="0"/>
    <s v="02May25-RST-Night/Day"/>
    <d v="2025-05-02T00:00:00"/>
    <n v="122"/>
    <s v="coho"/>
    <s v="fry"/>
    <n v="32"/>
    <m/>
    <n v="0.34"/>
    <s v="N"/>
    <m/>
    <m/>
    <m/>
    <m/>
    <m/>
    <x v="0"/>
  </r>
  <r>
    <x v="2"/>
    <x v="0"/>
    <s v="02May25-RST-Night/Day"/>
    <d v="2025-05-02T00:00:00"/>
    <n v="122"/>
    <s v="coho"/>
    <s v="fry"/>
    <n v="34"/>
    <m/>
    <n v="0.51"/>
    <s v="N"/>
    <m/>
    <m/>
    <m/>
    <m/>
    <m/>
    <x v="0"/>
  </r>
  <r>
    <x v="2"/>
    <x v="0"/>
    <s v="02May25-RST-Night/Day"/>
    <d v="2025-05-02T00:00:00"/>
    <n v="122"/>
    <s v="coho"/>
    <s v="fry"/>
    <n v="33"/>
    <m/>
    <n v="0.51"/>
    <s v="N"/>
    <m/>
    <m/>
    <m/>
    <m/>
    <m/>
    <x v="0"/>
  </r>
  <r>
    <x v="2"/>
    <x v="0"/>
    <s v="02May25-RST-Night/Day"/>
    <d v="2025-05-02T00:00:00"/>
    <n v="122"/>
    <s v="coho"/>
    <s v="fry"/>
    <n v="30"/>
    <m/>
    <n v="0.34"/>
    <s v="N"/>
    <m/>
    <m/>
    <m/>
    <m/>
    <m/>
    <x v="0"/>
  </r>
  <r>
    <x v="2"/>
    <x v="0"/>
    <s v="02May25-RST-Night/Day"/>
    <d v="2025-05-02T00:00:00"/>
    <n v="122"/>
    <s v="coho"/>
    <s v="fry"/>
    <n v="37"/>
    <m/>
    <n v="0.45"/>
    <s v="N"/>
    <m/>
    <m/>
    <m/>
    <m/>
    <m/>
    <x v="0"/>
  </r>
  <r>
    <x v="2"/>
    <x v="0"/>
    <s v="02May25-RST-Night/Day"/>
    <d v="2025-05-02T00:00:00"/>
    <n v="122"/>
    <s v="coho"/>
    <s v="fry"/>
    <n v="35"/>
    <m/>
    <n v="0.55000000000000004"/>
    <s v="N"/>
    <m/>
    <m/>
    <m/>
    <m/>
    <m/>
    <x v="0"/>
  </r>
  <r>
    <x v="2"/>
    <x v="0"/>
    <s v="02May25-RST-Night/Day"/>
    <d v="2025-05-02T00:00:00"/>
    <n v="122"/>
    <s v="coho"/>
    <s v="fry"/>
    <n v="42"/>
    <m/>
    <n v="0.82"/>
    <s v="N"/>
    <m/>
    <m/>
    <m/>
    <m/>
    <m/>
    <x v="0"/>
  </r>
  <r>
    <x v="2"/>
    <x v="0"/>
    <s v="02May25-RST-Night/Day"/>
    <d v="2025-05-02T00:00:00"/>
    <n v="122"/>
    <s v="coho"/>
    <s v="fry"/>
    <n v="34"/>
    <m/>
    <n v="0.33"/>
    <s v="N"/>
    <m/>
    <m/>
    <m/>
    <m/>
    <m/>
    <x v="0"/>
  </r>
  <r>
    <x v="2"/>
    <x v="0"/>
    <s v="02May25-RST-Night/Day"/>
    <d v="2025-05-02T00:00:00"/>
    <n v="122"/>
    <s v="coho"/>
    <s v="fry"/>
    <n v="35"/>
    <m/>
    <n v="0.4"/>
    <s v="N"/>
    <m/>
    <m/>
    <m/>
    <m/>
    <m/>
    <x v="0"/>
  </r>
  <r>
    <x v="2"/>
    <x v="0"/>
    <s v="02May25-RST-Night/Day"/>
    <d v="2025-05-02T00:00:00"/>
    <n v="122"/>
    <s v="coho"/>
    <s v="fry"/>
    <n v="36"/>
    <m/>
    <n v="0.46"/>
    <s v="N"/>
    <m/>
    <m/>
    <m/>
    <m/>
    <m/>
    <x v="0"/>
  </r>
  <r>
    <x v="2"/>
    <x v="0"/>
    <s v="02May25-RST-Night/Day"/>
    <d v="2025-05-02T00:00:00"/>
    <n v="122"/>
    <s v="coho"/>
    <s v="fry"/>
    <n v="34"/>
    <m/>
    <n v="0.54"/>
    <s v="N"/>
    <m/>
    <m/>
    <m/>
    <m/>
    <m/>
    <x v="0"/>
  </r>
  <r>
    <x v="2"/>
    <x v="0"/>
    <s v="02May25-RST-Night/Day"/>
    <d v="2025-05-02T00:00:00"/>
    <n v="122"/>
    <s v="coho"/>
    <s v="fry"/>
    <n v="37"/>
    <m/>
    <n v="0.4"/>
    <s v="N"/>
    <m/>
    <m/>
    <m/>
    <m/>
    <m/>
    <x v="0"/>
  </r>
  <r>
    <x v="2"/>
    <x v="0"/>
    <s v="02May25-RST-Night/Day"/>
    <d v="2025-05-02T00:00:00"/>
    <n v="122"/>
    <s v="coho"/>
    <s v="fry"/>
    <n v="35"/>
    <m/>
    <n v="0.6"/>
    <s v="N"/>
    <m/>
    <m/>
    <m/>
    <m/>
    <m/>
    <x v="0"/>
  </r>
  <r>
    <x v="2"/>
    <x v="0"/>
    <s v="02May25-RST-Night/Day"/>
    <d v="2025-05-02T00:00:00"/>
    <n v="122"/>
    <s v="coho"/>
    <s v="fry"/>
    <n v="36"/>
    <m/>
    <n v="0.68"/>
    <s v="N"/>
    <m/>
    <m/>
    <m/>
    <m/>
    <m/>
    <x v="0"/>
  </r>
  <r>
    <x v="2"/>
    <x v="0"/>
    <s v="02May25-RST-Night/Day"/>
    <d v="2025-05-02T00:00:00"/>
    <n v="122"/>
    <s v="coho"/>
    <s v="fry"/>
    <n v="36"/>
    <m/>
    <n v="0.53"/>
    <s v="N"/>
    <m/>
    <m/>
    <m/>
    <m/>
    <m/>
    <x v="0"/>
  </r>
  <r>
    <x v="2"/>
    <x v="0"/>
    <s v="02May25-RST-Night/Day"/>
    <d v="2025-05-02T00:00:00"/>
    <n v="122"/>
    <s v="coho"/>
    <s v="fry"/>
    <n v="34"/>
    <m/>
    <n v="0.44"/>
    <s v="N"/>
    <m/>
    <m/>
    <m/>
    <m/>
    <m/>
    <x v="0"/>
  </r>
  <r>
    <x v="2"/>
    <x v="0"/>
    <s v="02May25-RST-Night/Day"/>
    <d v="2025-05-02T00:00:00"/>
    <n v="122"/>
    <s v="coho"/>
    <s v="fry"/>
    <n v="33"/>
    <m/>
    <n v="0.6"/>
    <s v="N"/>
    <m/>
    <m/>
    <m/>
    <m/>
    <m/>
    <x v="0"/>
  </r>
  <r>
    <x v="2"/>
    <x v="0"/>
    <s v="02May25-RST-Night/Day"/>
    <d v="2025-05-02T00:00:00"/>
    <n v="122"/>
    <s v="coho"/>
    <s v="fry"/>
    <n v="34"/>
    <m/>
    <n v="0.39"/>
    <s v="N"/>
    <m/>
    <m/>
    <m/>
    <m/>
    <m/>
    <x v="0"/>
  </r>
  <r>
    <x v="2"/>
    <x v="0"/>
    <s v="02May25-RST-Night/Day"/>
    <d v="2025-05-02T00:00:00"/>
    <n v="122"/>
    <s v="coho"/>
    <s v="fry"/>
    <n v="36"/>
    <m/>
    <n v="0.42"/>
    <s v="N"/>
    <m/>
    <m/>
    <m/>
    <m/>
    <m/>
    <x v="0"/>
  </r>
  <r>
    <x v="2"/>
    <x v="0"/>
    <s v="02May25-RST-Night/Day"/>
    <d v="2025-05-02T00:00:00"/>
    <n v="122"/>
    <s v="coho"/>
    <s v="fry"/>
    <n v="34"/>
    <m/>
    <n v="0.5"/>
    <s v="N"/>
    <m/>
    <m/>
    <m/>
    <m/>
    <m/>
    <x v="0"/>
  </r>
  <r>
    <x v="2"/>
    <x v="0"/>
    <s v="02May25-RST-Night/Day"/>
    <d v="2025-05-02T00:00:00"/>
    <n v="122"/>
    <s v="coho"/>
    <s v="fry"/>
    <n v="36"/>
    <m/>
    <n v="0.61"/>
    <s v="N"/>
    <m/>
    <m/>
    <m/>
    <m/>
    <m/>
    <x v="0"/>
  </r>
  <r>
    <x v="2"/>
    <x v="0"/>
    <s v="02May25-RST-Night/Day"/>
    <d v="2025-05-02T00:00:00"/>
    <n v="122"/>
    <s v="coho"/>
    <s v="fry"/>
    <n v="37"/>
    <m/>
    <n v="0.42"/>
    <s v="N"/>
    <m/>
    <m/>
    <m/>
    <m/>
    <m/>
    <x v="0"/>
  </r>
  <r>
    <x v="2"/>
    <x v="0"/>
    <s v="02May25-RST-Night/Day"/>
    <d v="2025-05-02T00:00:00"/>
    <n v="122"/>
    <s v="coho"/>
    <s v="fry"/>
    <n v="34"/>
    <m/>
    <n v="0.39"/>
    <s v="N"/>
    <m/>
    <m/>
    <m/>
    <m/>
    <m/>
    <x v="0"/>
  </r>
  <r>
    <x v="2"/>
    <x v="0"/>
    <s v="02May25-RST-Night/Day"/>
    <d v="2025-05-02T00:00:00"/>
    <n v="122"/>
    <s v="chum"/>
    <s v="fry"/>
    <n v="36"/>
    <m/>
    <n v="0.6"/>
    <s v="N"/>
    <m/>
    <m/>
    <m/>
    <m/>
    <m/>
    <x v="0"/>
  </r>
  <r>
    <x v="2"/>
    <x v="0"/>
    <s v="02May25-RST-Night/Day"/>
    <d v="2025-05-02T00:00:00"/>
    <n v="122"/>
    <s v="chum"/>
    <s v="fry"/>
    <n v="35"/>
    <m/>
    <n v="0.15"/>
    <s v="N"/>
    <m/>
    <m/>
    <m/>
    <m/>
    <m/>
    <x v="0"/>
  </r>
  <r>
    <x v="2"/>
    <x v="0"/>
    <s v="02May25-RST-Night/Day"/>
    <d v="2025-05-02T00:00:00"/>
    <n v="122"/>
    <s v="chum"/>
    <s v="fry"/>
    <n v="36"/>
    <m/>
    <n v="0.47"/>
    <s v="N"/>
    <m/>
    <m/>
    <m/>
    <m/>
    <m/>
    <x v="0"/>
  </r>
  <r>
    <x v="2"/>
    <x v="0"/>
    <s v="02May25-RST-Night/Day"/>
    <d v="2025-05-02T00:00:00"/>
    <n v="122"/>
    <s v="chum"/>
    <s v="fry"/>
    <n v="36"/>
    <m/>
    <n v="0.4"/>
    <s v="N"/>
    <m/>
    <m/>
    <m/>
    <m/>
    <m/>
    <x v="0"/>
  </r>
  <r>
    <x v="2"/>
    <x v="0"/>
    <s v="02May25-RST-Night/Day"/>
    <d v="2025-05-02T00:00:00"/>
    <n v="122"/>
    <s v="chum"/>
    <s v="fry"/>
    <n v="38"/>
    <m/>
    <n v="0.44"/>
    <s v="N"/>
    <m/>
    <m/>
    <m/>
    <m/>
    <m/>
    <x v="0"/>
  </r>
  <r>
    <x v="2"/>
    <x v="0"/>
    <s v="02May25-RST-Night/Day"/>
    <d v="2025-05-02T00:00:00"/>
    <n v="122"/>
    <s v="chum"/>
    <s v="fry"/>
    <n v="32"/>
    <m/>
    <n v="0.34"/>
    <s v="N"/>
    <m/>
    <m/>
    <m/>
    <m/>
    <m/>
    <x v="0"/>
  </r>
  <r>
    <x v="2"/>
    <x v="0"/>
    <s v="02May25-RST-Night/Day"/>
    <d v="2025-05-02T00:00:00"/>
    <n v="122"/>
    <s v="chum"/>
    <s v="fry"/>
    <n v="36"/>
    <m/>
    <n v="0.31"/>
    <s v="N"/>
    <m/>
    <m/>
    <m/>
    <m/>
    <m/>
    <x v="0"/>
  </r>
  <r>
    <x v="2"/>
    <x v="0"/>
    <s v="02May25-RST-Night/Day"/>
    <d v="2025-05-02T00:00:00"/>
    <n v="122"/>
    <s v="chum"/>
    <s v="fry"/>
    <n v="37"/>
    <m/>
    <n v="0.32"/>
    <s v="N"/>
    <m/>
    <m/>
    <m/>
    <m/>
    <m/>
    <x v="0"/>
  </r>
  <r>
    <x v="2"/>
    <x v="0"/>
    <s v="02May25-RST-Night/Day"/>
    <d v="2025-05-02T00:00:00"/>
    <n v="122"/>
    <s v="chum"/>
    <s v="fry"/>
    <n v="34"/>
    <m/>
    <n v="0.25"/>
    <s v="N"/>
    <m/>
    <m/>
    <m/>
    <m/>
    <m/>
    <x v="0"/>
  </r>
  <r>
    <x v="2"/>
    <x v="0"/>
    <s v="02May25-RST-Night/Day"/>
    <d v="2025-05-02T00:00:00"/>
    <n v="122"/>
    <s v="chum"/>
    <s v="fry"/>
    <n v="39"/>
    <m/>
    <n v="0.37"/>
    <s v="N"/>
    <m/>
    <m/>
    <m/>
    <m/>
    <m/>
    <x v="0"/>
  </r>
  <r>
    <x v="2"/>
    <x v="0"/>
    <s v="02May25-RST-Night/Day"/>
    <d v="2025-05-02T00:00:00"/>
    <n v="122"/>
    <s v="chum"/>
    <s v="fry"/>
    <n v="34"/>
    <m/>
    <n v="0.39"/>
    <s v="N"/>
    <m/>
    <m/>
    <m/>
    <m/>
    <m/>
    <x v="0"/>
  </r>
  <r>
    <x v="2"/>
    <x v="0"/>
    <s v="02May25-RST-Night/Day"/>
    <d v="2025-05-02T00:00:00"/>
    <n v="122"/>
    <s v="chinook"/>
    <s v="fry"/>
    <n v="64"/>
    <m/>
    <n v="3.4"/>
    <s v="Y"/>
    <m/>
    <m/>
    <m/>
    <m/>
    <m/>
    <x v="0"/>
  </r>
  <r>
    <x v="2"/>
    <x v="0"/>
    <s v="02May25-RST-Night/Day"/>
    <d v="2025-05-02T00:00:00"/>
    <n v="122"/>
    <s v="chinook"/>
    <s v="fry"/>
    <n v="49"/>
    <m/>
    <n v="1.39"/>
    <s v="N"/>
    <m/>
    <m/>
    <m/>
    <m/>
    <m/>
    <x v="0"/>
  </r>
  <r>
    <x v="2"/>
    <x v="0"/>
    <s v="02May25-RST-Night/Day"/>
    <d v="2025-05-02T00:00:00"/>
    <n v="122"/>
    <s v="chinook"/>
    <s v="fry"/>
    <n v="51"/>
    <m/>
    <n v="1.1599999999999999"/>
    <s v="Y"/>
    <m/>
    <m/>
    <m/>
    <m/>
    <m/>
    <x v="0"/>
  </r>
  <r>
    <x v="2"/>
    <x v="0"/>
    <s v="02May25-RST-Night/Day"/>
    <d v="2025-05-02T00:00:00"/>
    <n v="122"/>
    <s v="chinook"/>
    <s v="fry"/>
    <n v="58"/>
    <m/>
    <n v="2.46"/>
    <s v="Y"/>
    <m/>
    <m/>
    <m/>
    <m/>
    <m/>
    <x v="0"/>
  </r>
  <r>
    <x v="2"/>
    <x v="0"/>
    <s v="02May25-RST-Night/Day"/>
    <d v="2025-05-02T00:00:00"/>
    <n v="122"/>
    <s v="chinook"/>
    <s v="fry"/>
    <n v="50"/>
    <m/>
    <n v="1.33"/>
    <s v="Y"/>
    <m/>
    <m/>
    <m/>
    <m/>
    <m/>
    <x v="0"/>
  </r>
  <r>
    <x v="2"/>
    <x v="0"/>
    <s v="02May25-RST-Night/Day"/>
    <d v="2025-05-02T00:00:00"/>
    <n v="122"/>
    <s v="chinook"/>
    <s v="fry"/>
    <n v="63"/>
    <m/>
    <n v="3.14"/>
    <s v="Y"/>
    <m/>
    <m/>
    <m/>
    <m/>
    <m/>
    <x v="0"/>
  </r>
  <r>
    <x v="2"/>
    <x v="0"/>
    <s v="02May25-RST-Night/Day"/>
    <d v="2025-05-02T00:00:00"/>
    <n v="122"/>
    <s v="chinook"/>
    <s v="fry"/>
    <n v="55"/>
    <m/>
    <n v="1.8"/>
    <s v="Y"/>
    <m/>
    <m/>
    <m/>
    <m/>
    <m/>
    <x v="0"/>
  </r>
  <r>
    <x v="2"/>
    <x v="0"/>
    <s v="02May25-RST-Night/Day"/>
    <d v="2025-05-02T00:00:00"/>
    <n v="122"/>
    <s v="chinook"/>
    <s v="fry"/>
    <n v="61"/>
    <m/>
    <n v="2.93"/>
    <s v="Y"/>
    <m/>
    <m/>
    <m/>
    <m/>
    <m/>
    <x v="0"/>
  </r>
  <r>
    <x v="2"/>
    <x v="0"/>
    <s v="02May25-RST-Night/Day"/>
    <d v="2025-05-02T00:00:00"/>
    <n v="122"/>
    <s v="chinook"/>
    <s v="fry"/>
    <n v="58"/>
    <m/>
    <n v="2.08"/>
    <s v="Y"/>
    <m/>
    <m/>
    <m/>
    <m/>
    <m/>
    <x v="0"/>
  </r>
  <r>
    <x v="2"/>
    <x v="0"/>
    <s v="02May25-RST-Night/Day"/>
    <d v="2025-05-02T00:00:00"/>
    <n v="122"/>
    <s v="chinook"/>
    <s v="fry"/>
    <n v="62"/>
    <m/>
    <n v="2.73"/>
    <s v="Y"/>
    <m/>
    <m/>
    <m/>
    <m/>
    <m/>
    <x v="0"/>
  </r>
  <r>
    <x v="2"/>
    <x v="0"/>
    <s v="02May25-RST-Night/Day"/>
    <d v="2025-05-02T00:00:00"/>
    <n v="122"/>
    <s v="chinook"/>
    <s v="fry"/>
    <n v="60"/>
    <m/>
    <n v="1.83"/>
    <s v="Y"/>
    <m/>
    <m/>
    <m/>
    <m/>
    <m/>
    <x v="0"/>
  </r>
  <r>
    <x v="2"/>
    <x v="0"/>
    <s v="02May25-RST-Night/Day"/>
    <d v="2025-05-02T00:00:00"/>
    <n v="122"/>
    <s v="chinook"/>
    <s v="fry"/>
    <n v="60"/>
    <m/>
    <n v="2.97"/>
    <s v="Y"/>
    <m/>
    <m/>
    <m/>
    <m/>
    <m/>
    <x v="0"/>
  </r>
  <r>
    <x v="2"/>
    <x v="0"/>
    <s v="02May25-RST-Night/Day"/>
    <d v="2025-05-02T00:00:00"/>
    <n v="122"/>
    <s v="chinook"/>
    <s v="fry"/>
    <n v="60"/>
    <m/>
    <n v="2.29"/>
    <s v="Y"/>
    <m/>
    <m/>
    <m/>
    <m/>
    <m/>
    <x v="0"/>
  </r>
  <r>
    <x v="2"/>
    <x v="0"/>
    <s v="02May25-RST-Night/Day"/>
    <d v="2025-05-02T00:00:00"/>
    <n v="122"/>
    <s v="chinook"/>
    <s v="fry"/>
    <n v="55"/>
    <m/>
    <n v="1.76"/>
    <s v="Y"/>
    <m/>
    <m/>
    <m/>
    <m/>
    <m/>
    <x v="0"/>
  </r>
  <r>
    <x v="2"/>
    <x v="0"/>
    <s v="02May25-RST-Night/Day"/>
    <d v="2025-05-02T00:00:00"/>
    <n v="122"/>
    <s v="chinook"/>
    <s v="fry"/>
    <n v="54"/>
    <m/>
    <n v="1.79"/>
    <s v="N"/>
    <m/>
    <m/>
    <m/>
    <m/>
    <m/>
    <x v="0"/>
  </r>
  <r>
    <x v="2"/>
    <x v="0"/>
    <s v="02May25-RST-Night/Day"/>
    <d v="2025-05-02T00:00:00"/>
    <n v="122"/>
    <s v="chinook"/>
    <s v="fry"/>
    <n v="48"/>
    <m/>
    <n v="1.1200000000000001"/>
    <s v="N"/>
    <m/>
    <m/>
    <m/>
    <m/>
    <m/>
    <x v="0"/>
  </r>
  <r>
    <x v="2"/>
    <x v="0"/>
    <s v="02May25-RST-Night/Day"/>
    <d v="2025-05-02T00:00:00"/>
    <n v="122"/>
    <s v="chinook"/>
    <s v="fry"/>
    <n v="59"/>
    <m/>
    <n v="2.37"/>
    <s v="Y"/>
    <m/>
    <m/>
    <m/>
    <m/>
    <m/>
    <x v="0"/>
  </r>
  <r>
    <x v="2"/>
    <x v="0"/>
    <s v="02May25-RST-Night/Day"/>
    <d v="2025-05-02T00:00:00"/>
    <n v="122"/>
    <s v="chinook"/>
    <s v="fry"/>
    <n v="62"/>
    <m/>
    <n v="3.11"/>
    <s v="Y"/>
    <m/>
    <m/>
    <m/>
    <m/>
    <m/>
    <x v="0"/>
  </r>
  <r>
    <x v="2"/>
    <x v="0"/>
    <s v="02May25-RST-Night/Day"/>
    <d v="2025-05-02T00:00:00"/>
    <n v="122"/>
    <s v="chinook"/>
    <s v="fry"/>
    <n v="63"/>
    <m/>
    <n v="2.98"/>
    <s v="Y"/>
    <m/>
    <m/>
    <m/>
    <m/>
    <m/>
    <x v="0"/>
  </r>
  <r>
    <x v="2"/>
    <x v="0"/>
    <s v="02May25-RST-Night/Day"/>
    <d v="2025-05-02T00:00:00"/>
    <n v="122"/>
    <s v="chinook"/>
    <s v="fry"/>
    <n v="48"/>
    <m/>
    <n v="1.42"/>
    <s v="N"/>
    <m/>
    <m/>
    <m/>
    <m/>
    <m/>
    <x v="0"/>
  </r>
  <r>
    <x v="2"/>
    <x v="0"/>
    <s v="02May25-RST-Night/Day"/>
    <d v="2025-05-02T00:00:00"/>
    <n v="122"/>
    <s v="chinook"/>
    <s v="fry"/>
    <n v="59"/>
    <m/>
    <n v="2.19"/>
    <s v="Y"/>
    <m/>
    <m/>
    <m/>
    <m/>
    <m/>
    <x v="0"/>
  </r>
  <r>
    <x v="2"/>
    <x v="0"/>
    <s v="02May25-RST-Night/Day"/>
    <d v="2025-05-02T00:00:00"/>
    <n v="122"/>
    <s v="chinook"/>
    <s v="fry"/>
    <n v="62"/>
    <m/>
    <n v="2.52"/>
    <s v="Y"/>
    <m/>
    <m/>
    <m/>
    <m/>
    <m/>
    <x v="0"/>
  </r>
  <r>
    <x v="2"/>
    <x v="0"/>
    <s v="02May25-RST-Night/Day"/>
    <d v="2025-05-02T00:00:00"/>
    <n v="122"/>
    <s v="chinook"/>
    <s v="fry"/>
    <n v="60"/>
    <m/>
    <n v="2.5099999999999998"/>
    <s v="Y"/>
    <m/>
    <m/>
    <m/>
    <m/>
    <m/>
    <x v="0"/>
  </r>
  <r>
    <x v="2"/>
    <x v="0"/>
    <s v="02May25-RST-Night/Day"/>
    <d v="2025-05-02T00:00:00"/>
    <n v="122"/>
    <s v="chinook"/>
    <s v="fry"/>
    <n v="56"/>
    <m/>
    <n v="1.9"/>
    <s v="Y"/>
    <m/>
    <m/>
    <m/>
    <m/>
    <m/>
    <x v="0"/>
  </r>
  <r>
    <x v="2"/>
    <x v="0"/>
    <s v="02May25-RST-Night/Day"/>
    <d v="2025-05-02T00:00:00"/>
    <n v="122"/>
    <s v="chinook"/>
    <s v="fry"/>
    <n v="58"/>
    <m/>
    <n v="2.7"/>
    <s v="Y"/>
    <m/>
    <m/>
    <m/>
    <m/>
    <m/>
    <x v="0"/>
  </r>
  <r>
    <x v="2"/>
    <x v="0"/>
    <s v="02May25-RST-Night/Day"/>
    <d v="2025-05-02T00:00:00"/>
    <n v="122"/>
    <s v="chinook"/>
    <s v="fry"/>
    <n v="57"/>
    <m/>
    <n v="2.0099999999999998"/>
    <s v="Y"/>
    <m/>
    <m/>
    <m/>
    <m/>
    <m/>
    <x v="0"/>
  </r>
  <r>
    <x v="2"/>
    <x v="0"/>
    <s v="02May25-RST-Night/Day"/>
    <d v="2025-05-02T00:00:00"/>
    <n v="122"/>
    <s v="chinook"/>
    <s v="fry"/>
    <n v="59"/>
    <m/>
    <n v="2.66"/>
    <s v="Y"/>
    <m/>
    <m/>
    <m/>
    <m/>
    <m/>
    <x v="0"/>
  </r>
  <r>
    <x v="2"/>
    <x v="0"/>
    <s v="02May25-RST-Night/Day"/>
    <d v="2025-05-02T00:00:00"/>
    <n v="122"/>
    <s v="chinook"/>
    <s v="fry"/>
    <n v="60"/>
    <m/>
    <n v="2.2799999999999998"/>
    <s v="Y"/>
    <m/>
    <m/>
    <m/>
    <m/>
    <m/>
    <x v="0"/>
  </r>
  <r>
    <x v="2"/>
    <x v="0"/>
    <s v="02May25-RST-Night/Day"/>
    <d v="2025-05-02T00:00:00"/>
    <n v="122"/>
    <s v="chinook"/>
    <s v="fry"/>
    <n v="61"/>
    <m/>
    <n v="2.5499999999999998"/>
    <s v="Y"/>
    <m/>
    <m/>
    <m/>
    <m/>
    <m/>
    <x v="0"/>
  </r>
  <r>
    <x v="2"/>
    <x v="0"/>
    <s v="02May25-RST-Night/Day"/>
    <d v="2025-05-02T00:00:00"/>
    <n v="122"/>
    <s v="chinook"/>
    <s v="fry"/>
    <n v="57"/>
    <m/>
    <n v="1.88"/>
    <s v="Y"/>
    <m/>
    <m/>
    <m/>
    <m/>
    <m/>
    <x v="0"/>
  </r>
  <r>
    <x v="2"/>
    <x v="0"/>
    <s v="02May25-RST-Night/Day"/>
    <d v="2025-05-02T00:00:00"/>
    <n v="122"/>
    <s v="chinook"/>
    <s v="fry"/>
    <n v="59"/>
    <m/>
    <n v="1.99"/>
    <s v="Y"/>
    <m/>
    <m/>
    <m/>
    <m/>
    <m/>
    <x v="0"/>
  </r>
  <r>
    <x v="2"/>
    <x v="0"/>
    <s v="02May25-RST-Night/Day"/>
    <d v="2025-05-02T00:00:00"/>
    <n v="122"/>
    <s v="chinook"/>
    <s v="fry"/>
    <n v="63"/>
    <m/>
    <n v="2.1800000000000002"/>
    <s v="Y"/>
    <m/>
    <m/>
    <m/>
    <m/>
    <m/>
    <x v="0"/>
  </r>
  <r>
    <x v="2"/>
    <x v="0"/>
    <s v="02May25-RST-Night/Day"/>
    <d v="2025-05-02T00:00:00"/>
    <n v="122"/>
    <s v="chinook"/>
    <s v="fry"/>
    <n v="60"/>
    <m/>
    <n v="2.23"/>
    <s v="Y"/>
    <m/>
    <m/>
    <m/>
    <m/>
    <m/>
    <x v="0"/>
  </r>
  <r>
    <x v="2"/>
    <x v="0"/>
    <s v="02May25-RST-Night/Day"/>
    <d v="2025-05-02T00:00:00"/>
    <n v="122"/>
    <s v="chinook"/>
    <s v="fry"/>
    <n v="54"/>
    <m/>
    <n v="2.15"/>
    <s v="N"/>
    <m/>
    <m/>
    <m/>
    <m/>
    <m/>
    <x v="0"/>
  </r>
  <r>
    <x v="2"/>
    <x v="0"/>
    <s v="02May25-RST-Night/Day"/>
    <d v="2025-05-02T00:00:00"/>
    <n v="122"/>
    <s v="chinook"/>
    <s v="fry"/>
    <n v="58"/>
    <m/>
    <n v="2.37"/>
    <s v="Y"/>
    <m/>
    <m/>
    <m/>
    <m/>
    <m/>
    <x v="0"/>
  </r>
  <r>
    <x v="2"/>
    <x v="0"/>
    <s v="02May25-RST-Night/Day"/>
    <d v="2025-05-02T00:00:00"/>
    <n v="122"/>
    <s v="chinook"/>
    <s v="fry"/>
    <n v="46"/>
    <m/>
    <n v="1.21"/>
    <s v="N"/>
    <m/>
    <m/>
    <m/>
    <m/>
    <m/>
    <x v="0"/>
  </r>
  <r>
    <x v="2"/>
    <x v="0"/>
    <s v="02May25-RST-Night/Day"/>
    <d v="2025-05-02T00:00:00"/>
    <n v="122"/>
    <s v="chinook"/>
    <s v="fry"/>
    <n v="58"/>
    <m/>
    <n v="2.09"/>
    <s v="N"/>
    <m/>
    <m/>
    <m/>
    <m/>
    <m/>
    <x v="0"/>
  </r>
  <r>
    <x v="2"/>
    <x v="0"/>
    <s v="02May25-RST-Night/Day"/>
    <d v="2025-05-02T00:00:00"/>
    <n v="122"/>
    <s v="chinook"/>
    <s v="fry"/>
    <n v="58"/>
    <m/>
    <n v="2.2000000000000002"/>
    <s v="N"/>
    <m/>
    <m/>
    <m/>
    <m/>
    <m/>
    <x v="0"/>
  </r>
  <r>
    <x v="2"/>
    <x v="0"/>
    <s v="05May25-RST-Night/Day"/>
    <d v="2025-05-05T00:00:00"/>
    <n v="125"/>
    <s v="chinook"/>
    <s v="fry"/>
    <n v="49"/>
    <m/>
    <n v="1.17"/>
    <s v="N"/>
    <m/>
    <m/>
    <m/>
    <m/>
    <m/>
    <x v="0"/>
  </r>
  <r>
    <x v="2"/>
    <x v="0"/>
    <s v="05May25-RST-Night/Day"/>
    <d v="2025-05-05T00:00:00"/>
    <n v="125"/>
    <s v="chinook"/>
    <s v="fry"/>
    <n v="60"/>
    <m/>
    <n v="2.12"/>
    <s v="Y"/>
    <m/>
    <m/>
    <m/>
    <m/>
    <m/>
    <x v="0"/>
  </r>
  <r>
    <x v="2"/>
    <x v="0"/>
    <s v="05May25-RST-Night/Day"/>
    <d v="2025-05-05T00:00:00"/>
    <n v="125"/>
    <s v="chinook"/>
    <s v="fry"/>
    <n v="48"/>
    <m/>
    <n v="0.93"/>
    <s v="N"/>
    <m/>
    <m/>
    <m/>
    <m/>
    <m/>
    <x v="0"/>
  </r>
  <r>
    <x v="2"/>
    <x v="0"/>
    <s v="05May25-RST-Night/Day"/>
    <d v="2025-05-05T00:00:00"/>
    <n v="125"/>
    <s v="chinook"/>
    <s v="fry"/>
    <n v="65"/>
    <m/>
    <n v="2.36"/>
    <s v="Y"/>
    <m/>
    <m/>
    <m/>
    <m/>
    <m/>
    <x v="0"/>
  </r>
  <r>
    <x v="2"/>
    <x v="0"/>
    <s v="05May25-RST-Night/Day"/>
    <d v="2025-05-05T00:00:00"/>
    <n v="125"/>
    <s v="chinook"/>
    <s v="fry"/>
    <n v="51"/>
    <m/>
    <m/>
    <m/>
    <m/>
    <m/>
    <m/>
    <m/>
    <m/>
    <x v="0"/>
  </r>
  <r>
    <x v="2"/>
    <x v="0"/>
    <s v="05May25-RST-Night/Day"/>
    <d v="2025-05-05T00:00:00"/>
    <n v="125"/>
    <s v="chinook"/>
    <s v="fry"/>
    <n v="58"/>
    <m/>
    <n v="1.95"/>
    <s v="N"/>
    <m/>
    <m/>
    <m/>
    <m/>
    <m/>
    <x v="0"/>
  </r>
  <r>
    <x v="2"/>
    <x v="0"/>
    <s v="05May25-RST-Night/Day"/>
    <d v="2025-05-05T00:00:00"/>
    <n v="125"/>
    <s v="chinook"/>
    <s v="fry"/>
    <n v="58"/>
    <m/>
    <n v="1.85"/>
    <s v="Y"/>
    <m/>
    <m/>
    <m/>
    <m/>
    <m/>
    <x v="0"/>
  </r>
  <r>
    <x v="2"/>
    <x v="0"/>
    <s v="05May25-RST-Night/Day"/>
    <d v="2025-05-05T00:00:00"/>
    <n v="125"/>
    <s v="chinook"/>
    <s v="fry"/>
    <n v="63"/>
    <m/>
    <n v="2.36"/>
    <s v="Y"/>
    <m/>
    <m/>
    <m/>
    <m/>
    <m/>
    <x v="0"/>
  </r>
  <r>
    <x v="2"/>
    <x v="0"/>
    <s v="05May25-RST-Night/Day"/>
    <d v="2025-05-05T00:00:00"/>
    <n v="125"/>
    <s v="chinook"/>
    <s v="fry"/>
    <n v="58"/>
    <m/>
    <n v="2.0499999999999998"/>
    <s v="Y"/>
    <m/>
    <m/>
    <m/>
    <m/>
    <m/>
    <x v="0"/>
  </r>
  <r>
    <x v="2"/>
    <x v="0"/>
    <s v="05May25-RST-Night/Day"/>
    <d v="2025-05-05T00:00:00"/>
    <n v="125"/>
    <s v="chinook"/>
    <s v="fry"/>
    <n v="64"/>
    <m/>
    <n v="2.72"/>
    <s v="Y"/>
    <m/>
    <m/>
    <m/>
    <m/>
    <m/>
    <x v="0"/>
  </r>
  <r>
    <x v="2"/>
    <x v="0"/>
    <s v="05May25-RST-Night/Day"/>
    <d v="2025-05-05T00:00:00"/>
    <n v="125"/>
    <s v="chinook"/>
    <s v="fry"/>
    <n v="59"/>
    <m/>
    <n v="2.0299999999999998"/>
    <s v="Y"/>
    <m/>
    <m/>
    <m/>
    <m/>
    <m/>
    <x v="0"/>
  </r>
  <r>
    <x v="2"/>
    <x v="0"/>
    <s v="05May25-RST-Night/Day"/>
    <d v="2025-05-05T00:00:00"/>
    <n v="125"/>
    <s v="chinook"/>
    <s v="fry"/>
    <n v="54"/>
    <m/>
    <n v="1.84"/>
    <s v="N"/>
    <m/>
    <m/>
    <m/>
    <m/>
    <m/>
    <x v="0"/>
  </r>
  <r>
    <x v="2"/>
    <x v="0"/>
    <s v="05May25-RST-Night/Day"/>
    <d v="2025-05-05T00:00:00"/>
    <n v="125"/>
    <s v="chinook"/>
    <s v="fry"/>
    <n v="60"/>
    <m/>
    <n v="2.11"/>
    <s v="Y"/>
    <m/>
    <m/>
    <m/>
    <m/>
    <m/>
    <x v="0"/>
  </r>
  <r>
    <x v="2"/>
    <x v="0"/>
    <s v="05May25-RST-Night/Day"/>
    <d v="2025-05-05T00:00:00"/>
    <n v="125"/>
    <s v="coho"/>
    <s v="fry"/>
    <n v="36"/>
    <m/>
    <n v="0.41"/>
    <s v="N"/>
    <m/>
    <m/>
    <m/>
    <m/>
    <m/>
    <x v="0"/>
  </r>
  <r>
    <x v="2"/>
    <x v="0"/>
    <s v="05May25-RST-Night/Day"/>
    <d v="2025-05-05T00:00:00"/>
    <n v="125"/>
    <s v="coho"/>
    <s v="fry"/>
    <n v="34"/>
    <m/>
    <n v="0.38"/>
    <s v="N"/>
    <m/>
    <m/>
    <m/>
    <m/>
    <m/>
    <x v="0"/>
  </r>
  <r>
    <x v="2"/>
    <x v="0"/>
    <s v="05May25-RST-Night/Day"/>
    <d v="2025-05-05T00:00:00"/>
    <n v="125"/>
    <s v="coho"/>
    <s v="fry"/>
    <n v="34"/>
    <m/>
    <n v="0.33"/>
    <s v="N"/>
    <m/>
    <m/>
    <m/>
    <m/>
    <m/>
    <x v="0"/>
  </r>
  <r>
    <x v="2"/>
    <x v="0"/>
    <s v="05May25-RST-Night/Day"/>
    <d v="2025-05-05T00:00:00"/>
    <n v="125"/>
    <s v="coho"/>
    <s v="fry"/>
    <n v="36"/>
    <m/>
    <n v="0.41"/>
    <s v="N"/>
    <m/>
    <m/>
    <m/>
    <m/>
    <m/>
    <x v="0"/>
  </r>
  <r>
    <x v="2"/>
    <x v="0"/>
    <s v="05May25-RST-Night/Day"/>
    <d v="2025-05-05T00:00:00"/>
    <n v="125"/>
    <s v="coho"/>
    <s v="fry"/>
    <n v="34"/>
    <m/>
    <n v="0.32"/>
    <s v="N"/>
    <m/>
    <m/>
    <m/>
    <m/>
    <m/>
    <x v="0"/>
  </r>
  <r>
    <x v="2"/>
    <x v="0"/>
    <s v="05May25-RST-Night/Day"/>
    <d v="2025-05-05T00:00:00"/>
    <n v="125"/>
    <s v="coho"/>
    <s v="fry"/>
    <n v="34"/>
    <m/>
    <n v="0.38"/>
    <s v="N"/>
    <m/>
    <m/>
    <m/>
    <m/>
    <m/>
    <x v="0"/>
  </r>
  <r>
    <x v="2"/>
    <x v="0"/>
    <s v="05May25-RST-Night/Day"/>
    <d v="2025-05-05T00:00:00"/>
    <n v="125"/>
    <s v="coho"/>
    <s v="fry"/>
    <n v="37"/>
    <m/>
    <n v="0.41"/>
    <s v="N"/>
    <m/>
    <m/>
    <m/>
    <m/>
    <m/>
    <x v="0"/>
  </r>
  <r>
    <x v="2"/>
    <x v="0"/>
    <s v="05May25-RST-Night/Day"/>
    <d v="2025-05-05T00:00:00"/>
    <n v="125"/>
    <s v="coho"/>
    <s v="fry"/>
    <n v="35"/>
    <m/>
    <n v="0.31"/>
    <s v="N"/>
    <m/>
    <m/>
    <m/>
    <m/>
    <m/>
    <x v="0"/>
  </r>
  <r>
    <x v="2"/>
    <x v="0"/>
    <s v="05May25-RST-Night/Day"/>
    <d v="2025-05-05T00:00:00"/>
    <n v="125"/>
    <s v="coho"/>
    <s v="fry"/>
    <n v="35"/>
    <m/>
    <n v="0.33"/>
    <s v="N"/>
    <m/>
    <m/>
    <m/>
    <m/>
    <m/>
    <x v="0"/>
  </r>
  <r>
    <x v="2"/>
    <x v="0"/>
    <s v="05May25-RST-Night/Day"/>
    <d v="2025-05-05T00:00:00"/>
    <n v="125"/>
    <s v="coho"/>
    <s v="fry"/>
    <n v="36"/>
    <m/>
    <n v="0.41"/>
    <s v="N"/>
    <m/>
    <m/>
    <m/>
    <m/>
    <m/>
    <x v="0"/>
  </r>
  <r>
    <x v="2"/>
    <x v="0"/>
    <s v="05May25-RST-Night/Day"/>
    <d v="2025-05-05T00:00:00"/>
    <n v="125"/>
    <s v="coho"/>
    <s v="fry"/>
    <n v="36"/>
    <m/>
    <n v="0.4"/>
    <s v="N"/>
    <m/>
    <m/>
    <m/>
    <m/>
    <m/>
    <x v="0"/>
  </r>
  <r>
    <x v="2"/>
    <x v="0"/>
    <s v="05May25-RST-Night/Day"/>
    <d v="2025-05-05T00:00:00"/>
    <n v="125"/>
    <s v="coho"/>
    <s v="fry"/>
    <n v="35"/>
    <m/>
    <n v="0.39"/>
    <s v="N"/>
    <m/>
    <m/>
    <m/>
    <m/>
    <m/>
    <x v="0"/>
  </r>
  <r>
    <x v="2"/>
    <x v="0"/>
    <s v="05May25-RST-Night/Day"/>
    <d v="2025-05-05T00:00:00"/>
    <n v="125"/>
    <s v="coho"/>
    <s v="fry"/>
    <n v="33"/>
    <m/>
    <n v="0.36"/>
    <s v="N"/>
    <m/>
    <m/>
    <m/>
    <m/>
    <m/>
    <x v="0"/>
  </r>
  <r>
    <x v="2"/>
    <x v="0"/>
    <s v="05May25-RST-Night/Day"/>
    <d v="2025-05-05T00:00:00"/>
    <n v="125"/>
    <s v="coho"/>
    <s v="fry"/>
    <n v="35"/>
    <m/>
    <n v="0.4"/>
    <s v="N"/>
    <m/>
    <m/>
    <m/>
    <m/>
    <m/>
    <x v="0"/>
  </r>
  <r>
    <x v="2"/>
    <x v="0"/>
    <s v="05May25-RST-Night/Day"/>
    <d v="2025-05-05T00:00:00"/>
    <n v="125"/>
    <s v="coho"/>
    <s v="fry"/>
    <n v="35"/>
    <m/>
    <n v="0.35"/>
    <s v="N"/>
    <m/>
    <m/>
    <m/>
    <m/>
    <m/>
    <x v="0"/>
  </r>
  <r>
    <x v="2"/>
    <x v="0"/>
    <s v="05May25-RST-Night/Day"/>
    <d v="2025-05-05T00:00:00"/>
    <n v="125"/>
    <s v="coho"/>
    <s v="fry"/>
    <n v="38"/>
    <m/>
    <n v="0.51"/>
    <s v="N"/>
    <m/>
    <m/>
    <m/>
    <m/>
    <m/>
    <x v="0"/>
  </r>
  <r>
    <x v="2"/>
    <x v="0"/>
    <s v="05May25-RST-Night/Day"/>
    <d v="2025-05-05T00:00:00"/>
    <n v="125"/>
    <s v="coho"/>
    <s v="fry"/>
    <n v="34"/>
    <m/>
    <n v="0.3"/>
    <s v="N"/>
    <m/>
    <m/>
    <m/>
    <m/>
    <m/>
    <x v="0"/>
  </r>
  <r>
    <x v="2"/>
    <x v="0"/>
    <s v="05May25-RST-Night/Day"/>
    <d v="2025-05-05T00:00:00"/>
    <n v="125"/>
    <s v="coho"/>
    <s v="fry"/>
    <n v="34"/>
    <m/>
    <n v="0.28999999999999998"/>
    <s v="N"/>
    <m/>
    <m/>
    <m/>
    <m/>
    <m/>
    <x v="0"/>
  </r>
  <r>
    <x v="2"/>
    <x v="0"/>
    <s v="05May25-RST-Night/Day"/>
    <d v="2025-05-05T00:00:00"/>
    <n v="125"/>
    <s v="coho"/>
    <s v="fry"/>
    <n v="35"/>
    <m/>
    <n v="0.33"/>
    <s v="N"/>
    <m/>
    <m/>
    <m/>
    <m/>
    <m/>
    <x v="0"/>
  </r>
  <r>
    <x v="2"/>
    <x v="0"/>
    <s v="05May25-RST-Night/Day"/>
    <d v="2025-05-05T00:00:00"/>
    <n v="125"/>
    <s v="coho"/>
    <s v="fry"/>
    <n v="37"/>
    <m/>
    <n v="0.38"/>
    <s v="N"/>
    <m/>
    <m/>
    <m/>
    <m/>
    <m/>
    <x v="0"/>
  </r>
  <r>
    <x v="2"/>
    <x v="0"/>
    <s v="05May25-RST-Night/Day"/>
    <d v="2025-05-05T00:00:00"/>
    <n v="125"/>
    <s v="coho"/>
    <s v="fry"/>
    <n v="35"/>
    <m/>
    <n v="0.3"/>
    <s v="N"/>
    <m/>
    <m/>
    <m/>
    <m/>
    <m/>
    <x v="0"/>
  </r>
  <r>
    <x v="2"/>
    <x v="0"/>
    <s v="05May25-RST-Night/Day"/>
    <d v="2025-05-05T00:00:00"/>
    <n v="125"/>
    <s v="coho"/>
    <s v="fry"/>
    <n v="36"/>
    <m/>
    <n v="0.33"/>
    <s v="N"/>
    <m/>
    <m/>
    <m/>
    <m/>
    <m/>
    <x v="0"/>
  </r>
  <r>
    <x v="2"/>
    <x v="0"/>
    <s v="05May25-RST-Night/Day"/>
    <d v="2025-05-05T00:00:00"/>
    <n v="125"/>
    <s v="coho"/>
    <s v="fry"/>
    <n v="42"/>
    <m/>
    <n v="0.62"/>
    <s v="N"/>
    <m/>
    <m/>
    <m/>
    <m/>
    <m/>
    <x v="0"/>
  </r>
  <r>
    <x v="2"/>
    <x v="0"/>
    <s v="05May25-RST-Night/Day"/>
    <d v="2025-05-05T00:00:00"/>
    <n v="125"/>
    <s v="coho"/>
    <s v="fry"/>
    <n v="38"/>
    <m/>
    <n v="0.42"/>
    <s v="N"/>
    <m/>
    <m/>
    <m/>
    <m/>
    <m/>
    <x v="0"/>
  </r>
  <r>
    <x v="2"/>
    <x v="0"/>
    <s v="05May25-RST-Night/Day"/>
    <d v="2025-05-05T00:00:00"/>
    <n v="125"/>
    <s v="coho"/>
    <s v="fry"/>
    <n v="37"/>
    <m/>
    <n v="0.4"/>
    <s v="N"/>
    <m/>
    <m/>
    <m/>
    <m/>
    <m/>
    <x v="0"/>
  </r>
  <r>
    <x v="2"/>
    <x v="0"/>
    <s v="05May25-RST-Night/Day"/>
    <d v="2025-05-05T00:00:00"/>
    <n v="125"/>
    <s v="coho"/>
    <s v="fry"/>
    <n v="39"/>
    <m/>
    <n v="0.54"/>
    <s v="N"/>
    <m/>
    <m/>
    <m/>
    <m/>
    <m/>
    <x v="0"/>
  </r>
  <r>
    <x v="2"/>
    <x v="0"/>
    <s v="05May25-RST-Night/Day"/>
    <d v="2025-05-05T00:00:00"/>
    <n v="125"/>
    <s v="coho"/>
    <s v="fry"/>
    <n v="35"/>
    <m/>
    <n v="0.34"/>
    <s v="N"/>
    <m/>
    <m/>
    <m/>
    <m/>
    <m/>
    <x v="0"/>
  </r>
  <r>
    <x v="2"/>
    <x v="0"/>
    <s v="05May25-RST-Night/Day"/>
    <d v="2025-05-05T00:00:00"/>
    <n v="125"/>
    <s v="coho"/>
    <s v="fry"/>
    <n v="35"/>
    <m/>
    <n v="0.38"/>
    <s v="N"/>
    <m/>
    <m/>
    <m/>
    <m/>
    <m/>
    <x v="0"/>
  </r>
  <r>
    <x v="2"/>
    <x v="0"/>
    <s v="05May25-RST-Night/Day"/>
    <d v="2025-05-05T00:00:00"/>
    <n v="125"/>
    <s v="coho"/>
    <s v="fry"/>
    <n v="35"/>
    <m/>
    <n v="0.35"/>
    <s v="N"/>
    <m/>
    <m/>
    <m/>
    <m/>
    <m/>
    <x v="0"/>
  </r>
  <r>
    <x v="2"/>
    <x v="0"/>
    <s v="05May25-RST-Night/Day"/>
    <d v="2025-05-05T00:00:00"/>
    <n v="125"/>
    <s v="coho"/>
    <s v="fry"/>
    <n v="34"/>
    <m/>
    <n v="0.28999999999999998"/>
    <s v="N"/>
    <m/>
    <m/>
    <m/>
    <m/>
    <m/>
    <x v="0"/>
  </r>
  <r>
    <x v="2"/>
    <x v="0"/>
    <s v="05May25-RST-Night/Day"/>
    <d v="2025-05-05T00:00:00"/>
    <n v="125"/>
    <s v="chum"/>
    <s v="fry"/>
    <n v="35"/>
    <m/>
    <n v="0.33"/>
    <s v="N"/>
    <m/>
    <m/>
    <m/>
    <m/>
    <m/>
    <x v="0"/>
  </r>
  <r>
    <x v="2"/>
    <x v="0"/>
    <s v="05May25-RST-Night/Day"/>
    <d v="2025-05-05T00:00:00"/>
    <n v="125"/>
    <s v="chum"/>
    <s v="fry"/>
    <n v="37"/>
    <m/>
    <n v="0.36"/>
    <s v="N"/>
    <m/>
    <m/>
    <m/>
    <m/>
    <m/>
    <x v="0"/>
  </r>
  <r>
    <x v="2"/>
    <x v="0"/>
    <s v="05May25-RST-Night/Day"/>
    <d v="2025-05-05T00:00:00"/>
    <n v="125"/>
    <s v="chum"/>
    <s v="fry"/>
    <n v="36"/>
    <m/>
    <n v="0.37"/>
    <s v="N"/>
    <m/>
    <m/>
    <m/>
    <m/>
    <m/>
    <x v="0"/>
  </r>
  <r>
    <x v="2"/>
    <x v="0"/>
    <s v="05May25-RST-Night/Day"/>
    <d v="2025-05-05T00:00:00"/>
    <n v="125"/>
    <s v="chum"/>
    <s v="fry"/>
    <n v="37"/>
    <m/>
    <n v="0.36"/>
    <s v="N"/>
    <m/>
    <m/>
    <m/>
    <m/>
    <m/>
    <x v="0"/>
  </r>
  <r>
    <x v="2"/>
    <x v="0"/>
    <s v="05May25-RST-Night/Day"/>
    <d v="2025-05-05T00:00:00"/>
    <n v="125"/>
    <s v="chum"/>
    <s v="fry"/>
    <n v="47"/>
    <m/>
    <n v="0.34"/>
    <s v="N"/>
    <m/>
    <m/>
    <m/>
    <m/>
    <m/>
    <x v="0"/>
  </r>
  <r>
    <x v="2"/>
    <x v="0"/>
    <s v="05May25-RST-Night/Day"/>
    <d v="2025-05-05T00:00:00"/>
    <n v="125"/>
    <s v="chum"/>
    <s v="fry"/>
    <n v="42"/>
    <m/>
    <n v="0.46"/>
    <s v="N"/>
    <m/>
    <m/>
    <m/>
    <m/>
    <m/>
    <x v="0"/>
  </r>
  <r>
    <x v="2"/>
    <x v="0"/>
    <s v="06May25-RST-Night/Day"/>
    <d v="2025-05-06T00:00:00"/>
    <n v="126"/>
    <s v="chinook"/>
    <s v="fry"/>
    <n v="62"/>
    <n v="13"/>
    <n v="2.21"/>
    <s v="N"/>
    <m/>
    <m/>
    <s v="SJ25-5-6-1"/>
    <m/>
    <m/>
    <x v="1"/>
  </r>
  <r>
    <x v="2"/>
    <x v="0"/>
    <s v="06May25-RST-Night/Day"/>
    <d v="2025-05-06T00:00:00"/>
    <n v="126"/>
    <s v="chinook"/>
    <s v="fry"/>
    <n v="61"/>
    <n v="11"/>
    <n v="2.0699999999999998"/>
    <s v="N"/>
    <m/>
    <m/>
    <s v="SJ25-5-6-2"/>
    <m/>
    <m/>
    <x v="1"/>
  </r>
  <r>
    <x v="2"/>
    <x v="0"/>
    <s v="06May25-RST-Night/Day"/>
    <d v="2025-05-06T00:00:00"/>
    <n v="126"/>
    <s v="chinook"/>
    <s v="fry"/>
    <n v="53"/>
    <n v="10"/>
    <n v="1.52"/>
    <s v="N"/>
    <m/>
    <m/>
    <s v="SJ25-5-6-3"/>
    <m/>
    <m/>
    <x v="1"/>
  </r>
  <r>
    <x v="2"/>
    <x v="0"/>
    <s v="06May25-RST-Night/Day"/>
    <d v="2025-05-06T00:00:00"/>
    <n v="126"/>
    <s v="chinook"/>
    <s v="fry"/>
    <n v="63"/>
    <n v="12"/>
    <n v="2.4500000000000002"/>
    <s v="N"/>
    <m/>
    <m/>
    <s v="SJ25-5-6-4"/>
    <m/>
    <m/>
    <x v="1"/>
  </r>
  <r>
    <x v="2"/>
    <x v="0"/>
    <s v="06May25-RST-Night/Day"/>
    <d v="2025-05-06T00:00:00"/>
    <n v="126"/>
    <s v="chinook"/>
    <s v="fry"/>
    <n v="59"/>
    <m/>
    <n v="2.0099999999999998"/>
    <s v="N"/>
    <m/>
    <m/>
    <m/>
    <m/>
    <m/>
    <x v="0"/>
  </r>
  <r>
    <x v="2"/>
    <x v="0"/>
    <s v="06May25-RST-Night/Day"/>
    <d v="2025-05-06T00:00:00"/>
    <n v="126"/>
    <s v="chinook"/>
    <s v="fry"/>
    <n v="63"/>
    <m/>
    <n v="2.41"/>
    <s v="Y"/>
    <m/>
    <m/>
    <m/>
    <m/>
    <m/>
    <x v="0"/>
  </r>
  <r>
    <x v="2"/>
    <x v="0"/>
    <s v="06May25-RST-Night/Day"/>
    <d v="2025-05-06T00:00:00"/>
    <n v="126"/>
    <s v="chinook"/>
    <s v="fry"/>
    <n v="67"/>
    <m/>
    <n v="3.19"/>
    <s v="Y"/>
    <m/>
    <m/>
    <m/>
    <m/>
    <m/>
    <x v="0"/>
  </r>
  <r>
    <x v="2"/>
    <x v="0"/>
    <s v="06May25-RST-Night/Day"/>
    <d v="2025-05-06T00:00:00"/>
    <n v="126"/>
    <s v="chinook"/>
    <s v="fry"/>
    <n v="64"/>
    <m/>
    <n v="2.42"/>
    <s v="Y"/>
    <m/>
    <m/>
    <m/>
    <m/>
    <m/>
    <x v="0"/>
  </r>
  <r>
    <x v="2"/>
    <x v="0"/>
    <s v="06May25-RST-Night/Day"/>
    <d v="2025-05-06T00:00:00"/>
    <n v="126"/>
    <s v="chinook"/>
    <s v="fry"/>
    <n v="65"/>
    <m/>
    <n v="2.82"/>
    <s v="Y"/>
    <m/>
    <m/>
    <m/>
    <m/>
    <m/>
    <x v="0"/>
  </r>
  <r>
    <x v="2"/>
    <x v="0"/>
    <s v="06May25-RST-Night/Day"/>
    <d v="2025-05-06T00:00:00"/>
    <n v="126"/>
    <s v="chinook"/>
    <s v="fry"/>
    <n v="64"/>
    <m/>
    <n v="2.52"/>
    <s v="Y"/>
    <m/>
    <m/>
    <m/>
    <m/>
    <m/>
    <x v="0"/>
  </r>
  <r>
    <x v="2"/>
    <x v="0"/>
    <s v="06May25-RST-Night/Day"/>
    <d v="2025-05-06T00:00:00"/>
    <n v="126"/>
    <s v="chinook"/>
    <s v="fry"/>
    <n v="62"/>
    <m/>
    <n v="2.4300000000000002"/>
    <s v="Y"/>
    <m/>
    <m/>
    <m/>
    <m/>
    <m/>
    <x v="0"/>
  </r>
  <r>
    <x v="2"/>
    <x v="0"/>
    <s v="06May25-RST-Night/Day"/>
    <d v="2025-05-06T00:00:00"/>
    <n v="126"/>
    <s v="chinook"/>
    <s v="fry"/>
    <n v="63"/>
    <m/>
    <n v="2.44"/>
    <s v="Y"/>
    <m/>
    <m/>
    <m/>
    <m/>
    <m/>
    <x v="0"/>
  </r>
  <r>
    <x v="2"/>
    <x v="0"/>
    <s v="06May25-RST-Night/Day"/>
    <d v="2025-05-06T00:00:00"/>
    <n v="126"/>
    <s v="chinook"/>
    <s v="fry"/>
    <n v="70"/>
    <m/>
    <n v="3.27"/>
    <s v="Y"/>
    <m/>
    <m/>
    <m/>
    <m/>
    <m/>
    <x v="0"/>
  </r>
  <r>
    <x v="2"/>
    <x v="0"/>
    <s v="06May25-RST-Night/Day"/>
    <d v="2025-05-06T00:00:00"/>
    <n v="126"/>
    <s v="chinook"/>
    <s v="fry"/>
    <n v="64"/>
    <m/>
    <n v="2.61"/>
    <s v="Y"/>
    <m/>
    <m/>
    <m/>
    <m/>
    <m/>
    <x v="0"/>
  </r>
  <r>
    <x v="2"/>
    <x v="0"/>
    <s v="06May25-RST-Night/Day"/>
    <d v="2025-05-06T00:00:00"/>
    <n v="126"/>
    <s v="chinook"/>
    <s v="fry"/>
    <n v="65"/>
    <m/>
    <n v="2.41"/>
    <s v="Y"/>
    <m/>
    <m/>
    <m/>
    <m/>
    <m/>
    <x v="0"/>
  </r>
  <r>
    <x v="2"/>
    <x v="0"/>
    <s v="06May25-RST-Night/Day"/>
    <d v="2025-05-06T00:00:00"/>
    <n v="126"/>
    <s v="chinook"/>
    <s v="fry"/>
    <n v="63"/>
    <m/>
    <n v="2.5099999999999998"/>
    <s v="Y"/>
    <m/>
    <m/>
    <m/>
    <m/>
    <m/>
    <x v="0"/>
  </r>
  <r>
    <x v="2"/>
    <x v="0"/>
    <s v="06May25-RST-Night/Day"/>
    <d v="2025-05-06T00:00:00"/>
    <n v="126"/>
    <s v="chinook"/>
    <s v="fry"/>
    <n v="65"/>
    <m/>
    <n v="2.64"/>
    <s v="Y"/>
    <m/>
    <m/>
    <m/>
    <m/>
    <m/>
    <x v="0"/>
  </r>
  <r>
    <x v="2"/>
    <x v="0"/>
    <s v="06May25-RST-Night/Day"/>
    <d v="2025-05-06T00:00:00"/>
    <n v="126"/>
    <s v="chinook"/>
    <s v="fry"/>
    <n v="64"/>
    <m/>
    <n v="2.4900000000000002"/>
    <s v="Y"/>
    <m/>
    <m/>
    <m/>
    <m/>
    <m/>
    <x v="0"/>
  </r>
  <r>
    <x v="2"/>
    <x v="0"/>
    <s v="06May25-RST-Night/Day"/>
    <d v="2025-05-06T00:00:00"/>
    <n v="126"/>
    <s v="chinook"/>
    <s v="fry"/>
    <n v="55"/>
    <m/>
    <n v="1.24"/>
    <s v="N"/>
    <m/>
    <m/>
    <m/>
    <m/>
    <m/>
    <x v="0"/>
  </r>
  <r>
    <x v="2"/>
    <x v="0"/>
    <s v="06May25-RST-Night/Day"/>
    <d v="2025-05-06T00:00:00"/>
    <n v="126"/>
    <s v="chinook"/>
    <s v="fry"/>
    <n v="63"/>
    <m/>
    <n v="2.41"/>
    <s v="Y"/>
    <m/>
    <m/>
    <m/>
    <m/>
    <m/>
    <x v="0"/>
  </r>
  <r>
    <x v="2"/>
    <x v="0"/>
    <s v="06May25-RST-Night/Day"/>
    <d v="2025-05-06T00:00:00"/>
    <n v="126"/>
    <s v="chinook"/>
    <s v="fry"/>
    <n v="58"/>
    <m/>
    <n v="1.97"/>
    <s v="Y"/>
    <m/>
    <m/>
    <m/>
    <m/>
    <m/>
    <x v="0"/>
  </r>
  <r>
    <x v="2"/>
    <x v="0"/>
    <s v="06May25-RST-Night/Day"/>
    <d v="2025-05-06T00:00:00"/>
    <n v="126"/>
    <s v="chinook"/>
    <s v="fry"/>
    <n v="64"/>
    <m/>
    <n v="2.7"/>
    <s v="Y"/>
    <m/>
    <m/>
    <m/>
    <m/>
    <m/>
    <x v="0"/>
  </r>
  <r>
    <x v="2"/>
    <x v="0"/>
    <s v="06May25-RST-Night/Day"/>
    <d v="2025-05-06T00:00:00"/>
    <n v="126"/>
    <s v="chinook"/>
    <s v="fry"/>
    <n v="65"/>
    <m/>
    <n v="3"/>
    <s v="Y"/>
    <m/>
    <m/>
    <m/>
    <m/>
    <m/>
    <x v="0"/>
  </r>
  <r>
    <x v="2"/>
    <x v="0"/>
    <s v="06May25-RST-Night/Day"/>
    <d v="2025-05-06T00:00:00"/>
    <n v="126"/>
    <s v="chinook"/>
    <s v="fry"/>
    <n v="62"/>
    <m/>
    <n v="2.33"/>
    <s v="Y"/>
    <m/>
    <m/>
    <m/>
    <m/>
    <m/>
    <x v="0"/>
  </r>
  <r>
    <x v="2"/>
    <x v="0"/>
    <s v="06May25-RST-Night/Day"/>
    <d v="2025-05-06T00:00:00"/>
    <n v="126"/>
    <s v="chinook"/>
    <s v="fry"/>
    <n v="64"/>
    <m/>
    <n v="2.8"/>
    <s v="Y"/>
    <m/>
    <m/>
    <m/>
    <m/>
    <m/>
    <x v="0"/>
  </r>
  <r>
    <x v="2"/>
    <x v="0"/>
    <s v="06May25-RST-Night/Day"/>
    <d v="2025-05-06T00:00:00"/>
    <n v="126"/>
    <s v="chinook"/>
    <s v="fry"/>
    <n v="59"/>
    <m/>
    <n v="2.17"/>
    <s v="Y"/>
    <m/>
    <m/>
    <m/>
    <m/>
    <m/>
    <x v="0"/>
  </r>
  <r>
    <x v="2"/>
    <x v="0"/>
    <s v="06May25-RST-Night/Day"/>
    <d v="2025-05-06T00:00:00"/>
    <n v="126"/>
    <s v="chinook"/>
    <s v="fry"/>
    <n v="65"/>
    <m/>
    <n v="2.5099999999999998"/>
    <s v="Y"/>
    <m/>
    <m/>
    <m/>
    <m/>
    <m/>
    <x v="0"/>
  </r>
  <r>
    <x v="2"/>
    <x v="0"/>
    <s v="06May25-RST-Night/Day"/>
    <d v="2025-05-06T00:00:00"/>
    <n v="126"/>
    <s v="chinook"/>
    <s v="fry"/>
    <n v="61"/>
    <m/>
    <n v="2.2000000000000002"/>
    <s v="Y"/>
    <m/>
    <m/>
    <m/>
    <m/>
    <m/>
    <x v="0"/>
  </r>
  <r>
    <x v="2"/>
    <x v="0"/>
    <s v="06May25-RST-Night/Day"/>
    <d v="2025-05-06T00:00:00"/>
    <n v="126"/>
    <s v="chinook"/>
    <s v="fry"/>
    <n v="63"/>
    <m/>
    <n v="2.66"/>
    <s v="Y"/>
    <m/>
    <m/>
    <m/>
    <m/>
    <m/>
    <x v="0"/>
  </r>
  <r>
    <x v="2"/>
    <x v="0"/>
    <s v="06May25-RST-Night/Day"/>
    <d v="2025-05-06T00:00:00"/>
    <n v="126"/>
    <s v="chinook"/>
    <s v="fry"/>
    <n v="62"/>
    <m/>
    <n v="2.39"/>
    <s v="Y"/>
    <m/>
    <m/>
    <m/>
    <m/>
    <m/>
    <x v="0"/>
  </r>
  <r>
    <x v="2"/>
    <x v="0"/>
    <s v="06May25-RST-Night/Day"/>
    <d v="2025-05-06T00:00:00"/>
    <n v="126"/>
    <s v="chinook"/>
    <s v="fry"/>
    <n v="59"/>
    <m/>
    <n v="1.97"/>
    <s v="Y"/>
    <m/>
    <m/>
    <m/>
    <m/>
    <m/>
    <x v="0"/>
  </r>
  <r>
    <x v="2"/>
    <x v="0"/>
    <s v="06May25-RST-Night/Day"/>
    <d v="2025-05-06T00:00:00"/>
    <n v="126"/>
    <s v="chinook"/>
    <s v="fry"/>
    <n v="65"/>
    <m/>
    <n v="2.9"/>
    <s v="Y"/>
    <m/>
    <m/>
    <m/>
    <m/>
    <m/>
    <x v="0"/>
  </r>
  <r>
    <x v="2"/>
    <x v="0"/>
    <s v="06May25-RST-Night/Day"/>
    <d v="2025-05-06T00:00:00"/>
    <n v="126"/>
    <s v="chinook"/>
    <s v="fry"/>
    <n v="60"/>
    <m/>
    <n v="2.38"/>
    <s v="Y"/>
    <m/>
    <m/>
    <m/>
    <m/>
    <m/>
    <x v="0"/>
  </r>
  <r>
    <x v="2"/>
    <x v="0"/>
    <s v="06May25-RST-Night/Day"/>
    <d v="2025-05-06T00:00:00"/>
    <n v="126"/>
    <s v="chinook"/>
    <s v="fry"/>
    <n v="51"/>
    <m/>
    <n v="2.31"/>
    <s v="Y"/>
    <m/>
    <m/>
    <m/>
    <m/>
    <m/>
    <x v="0"/>
  </r>
  <r>
    <x v="2"/>
    <x v="0"/>
    <s v="06May25-RST-Night/Day"/>
    <d v="2025-05-06T00:00:00"/>
    <n v="126"/>
    <s v="chinook"/>
    <s v="fry"/>
    <n v="62"/>
    <m/>
    <n v="2.75"/>
    <s v="Y"/>
    <m/>
    <m/>
    <m/>
    <m/>
    <m/>
    <x v="0"/>
  </r>
  <r>
    <x v="2"/>
    <x v="0"/>
    <s v="06May25-RST-Night/Day"/>
    <d v="2025-05-06T00:00:00"/>
    <n v="126"/>
    <s v="chinook"/>
    <s v="fry"/>
    <n v="63"/>
    <m/>
    <n v="2.77"/>
    <s v="Y"/>
    <m/>
    <m/>
    <m/>
    <m/>
    <m/>
    <x v="0"/>
  </r>
  <r>
    <x v="2"/>
    <x v="0"/>
    <s v="06May25-RST-Night/Day"/>
    <d v="2025-05-06T00:00:00"/>
    <n v="126"/>
    <s v="chinook"/>
    <s v="fry"/>
    <n v="49"/>
    <m/>
    <n v="1.1599999999999999"/>
    <s v="N"/>
    <m/>
    <m/>
    <m/>
    <m/>
    <m/>
    <x v="0"/>
  </r>
  <r>
    <x v="2"/>
    <x v="0"/>
    <s v="06May25-RST-Night/Day"/>
    <d v="2025-05-06T00:00:00"/>
    <n v="126"/>
    <s v="coho"/>
    <s v="fry"/>
    <n v="34"/>
    <m/>
    <n v="0.84"/>
    <s v="N"/>
    <m/>
    <m/>
    <m/>
    <m/>
    <m/>
    <x v="0"/>
  </r>
  <r>
    <x v="2"/>
    <x v="0"/>
    <s v="06May25-RST-Night/Day"/>
    <d v="2025-05-06T00:00:00"/>
    <n v="126"/>
    <s v="coho"/>
    <s v="fry"/>
    <n v="35"/>
    <m/>
    <n v="0.44"/>
    <s v="N"/>
    <m/>
    <m/>
    <m/>
    <m/>
    <m/>
    <x v="0"/>
  </r>
  <r>
    <x v="2"/>
    <x v="0"/>
    <s v="06May25-RST-Night/Day"/>
    <d v="2025-05-06T00:00:00"/>
    <n v="126"/>
    <s v="coho"/>
    <s v="fry"/>
    <n v="34"/>
    <m/>
    <n v="0.32"/>
    <s v="N"/>
    <m/>
    <m/>
    <m/>
    <m/>
    <m/>
    <x v="0"/>
  </r>
  <r>
    <x v="2"/>
    <x v="0"/>
    <s v="06May25-RST-Night/Day"/>
    <d v="2025-05-06T00:00:00"/>
    <n v="126"/>
    <s v="coho"/>
    <s v="fry"/>
    <n v="36"/>
    <m/>
    <n v="0.6"/>
    <s v="N"/>
    <m/>
    <m/>
    <m/>
    <m/>
    <m/>
    <x v="0"/>
  </r>
  <r>
    <x v="2"/>
    <x v="0"/>
    <s v="06May25-RST-Night/Day"/>
    <d v="2025-05-06T00:00:00"/>
    <n v="126"/>
    <s v="coho"/>
    <s v="fry"/>
    <n v="35"/>
    <m/>
    <n v="0.43"/>
    <s v="N"/>
    <m/>
    <m/>
    <m/>
    <m/>
    <m/>
    <x v="0"/>
  </r>
  <r>
    <x v="2"/>
    <x v="0"/>
    <s v="06May25-RST-Night/Day"/>
    <d v="2025-05-06T00:00:00"/>
    <n v="126"/>
    <s v="coho"/>
    <s v="fry"/>
    <n v="35"/>
    <m/>
    <n v="0.56000000000000005"/>
    <s v="N"/>
    <m/>
    <m/>
    <m/>
    <m/>
    <m/>
    <x v="0"/>
  </r>
  <r>
    <x v="2"/>
    <x v="0"/>
    <s v="06May25-RST-Night/Day"/>
    <d v="2025-05-06T00:00:00"/>
    <n v="126"/>
    <s v="coho"/>
    <s v="fry"/>
    <n v="34"/>
    <m/>
    <n v="0.39"/>
    <s v="N"/>
    <m/>
    <m/>
    <m/>
    <m/>
    <m/>
    <x v="0"/>
  </r>
  <r>
    <x v="2"/>
    <x v="0"/>
    <s v="06May25-RST-Night/Day"/>
    <d v="2025-05-06T00:00:00"/>
    <n v="126"/>
    <s v="coho"/>
    <s v="fry"/>
    <n v="32"/>
    <m/>
    <n v="0.37"/>
    <s v="N"/>
    <m/>
    <m/>
    <m/>
    <m/>
    <m/>
    <x v="0"/>
  </r>
  <r>
    <x v="2"/>
    <x v="0"/>
    <s v="06May25-RST-Night/Day"/>
    <d v="2025-05-06T00:00:00"/>
    <n v="126"/>
    <s v="coho"/>
    <s v="fry"/>
    <n v="36"/>
    <m/>
    <n v="0.43"/>
    <s v="N"/>
    <m/>
    <m/>
    <m/>
    <m/>
    <m/>
    <x v="0"/>
  </r>
  <r>
    <x v="2"/>
    <x v="0"/>
    <s v="06May25-RST-Night/Day"/>
    <d v="2025-05-06T00:00:00"/>
    <n v="126"/>
    <s v="coho"/>
    <s v="fry"/>
    <n v="35"/>
    <m/>
    <n v="0.37"/>
    <s v="N"/>
    <m/>
    <m/>
    <m/>
    <m/>
    <m/>
    <x v="0"/>
  </r>
  <r>
    <x v="2"/>
    <x v="0"/>
    <s v="06May25-RST-Night/Day"/>
    <d v="2025-05-06T00:00:00"/>
    <n v="126"/>
    <s v="coho"/>
    <s v="fry"/>
    <n v="35"/>
    <m/>
    <n v="0.37"/>
    <s v="N"/>
    <m/>
    <m/>
    <m/>
    <m/>
    <m/>
    <x v="0"/>
  </r>
  <r>
    <x v="2"/>
    <x v="0"/>
    <s v="06May25-RST-Night/Day"/>
    <d v="2025-05-06T00:00:00"/>
    <n v="126"/>
    <s v="coho"/>
    <s v="fry"/>
    <n v="45"/>
    <m/>
    <n v="0.8"/>
    <s v="N"/>
    <m/>
    <m/>
    <m/>
    <m/>
    <m/>
    <x v="0"/>
  </r>
  <r>
    <x v="2"/>
    <x v="0"/>
    <s v="06May25-RST-Night/Day"/>
    <d v="2025-05-06T00:00:00"/>
    <n v="126"/>
    <s v="coho"/>
    <s v="fry"/>
    <n v="39"/>
    <m/>
    <n v="0.53"/>
    <s v="N"/>
    <m/>
    <m/>
    <m/>
    <m/>
    <m/>
    <x v="0"/>
  </r>
  <r>
    <x v="2"/>
    <x v="0"/>
    <s v="06May25-RST-Night/Day"/>
    <d v="2025-05-06T00:00:00"/>
    <n v="126"/>
    <s v="coho"/>
    <s v="fry"/>
    <n v="35"/>
    <m/>
    <n v="0.42"/>
    <s v="N"/>
    <m/>
    <m/>
    <m/>
    <m/>
    <m/>
    <x v="0"/>
  </r>
  <r>
    <x v="2"/>
    <x v="0"/>
    <s v="06May25-RST-Night/Day"/>
    <d v="2025-05-06T00:00:00"/>
    <n v="126"/>
    <s v="coho"/>
    <s v="fry"/>
    <n v="44"/>
    <m/>
    <n v="0.89"/>
    <s v="N"/>
    <m/>
    <m/>
    <m/>
    <m/>
    <m/>
    <x v="0"/>
  </r>
  <r>
    <x v="2"/>
    <x v="0"/>
    <s v="06May25-RST-Night/Day"/>
    <d v="2025-05-06T00:00:00"/>
    <n v="126"/>
    <s v="coho"/>
    <s v="fry"/>
    <n v="35"/>
    <m/>
    <n v="0.39"/>
    <s v="N"/>
    <m/>
    <m/>
    <m/>
    <m/>
    <m/>
    <x v="0"/>
  </r>
  <r>
    <x v="2"/>
    <x v="0"/>
    <s v="06May25-RST-Night/Day"/>
    <d v="2025-05-06T00:00:00"/>
    <n v="126"/>
    <s v="coho"/>
    <s v="fry"/>
    <n v="36"/>
    <m/>
    <n v="0.44"/>
    <s v="N"/>
    <m/>
    <m/>
    <m/>
    <m/>
    <m/>
    <x v="0"/>
  </r>
  <r>
    <x v="2"/>
    <x v="0"/>
    <s v="06May25-RST-Night/Day"/>
    <d v="2025-05-06T00:00:00"/>
    <n v="126"/>
    <s v="coho"/>
    <s v="fry"/>
    <n v="36"/>
    <m/>
    <n v="0.43"/>
    <s v="N"/>
    <m/>
    <m/>
    <m/>
    <m/>
    <m/>
    <x v="0"/>
  </r>
  <r>
    <x v="2"/>
    <x v="0"/>
    <s v="06May25-RST-Night/Day"/>
    <d v="2025-05-06T00:00:00"/>
    <n v="126"/>
    <s v="coho"/>
    <s v="fry"/>
    <n v="46"/>
    <m/>
    <n v="1.01"/>
    <s v="N"/>
    <m/>
    <m/>
    <m/>
    <m/>
    <m/>
    <x v="0"/>
  </r>
  <r>
    <x v="2"/>
    <x v="0"/>
    <s v="06May25-RST-Night/Day"/>
    <d v="2025-05-06T00:00:00"/>
    <n v="126"/>
    <s v="coho"/>
    <s v="fry"/>
    <n v="34"/>
    <m/>
    <n v="0.33"/>
    <s v="N"/>
    <m/>
    <m/>
    <m/>
    <m/>
    <m/>
    <x v="0"/>
  </r>
  <r>
    <x v="2"/>
    <x v="0"/>
    <s v="06May25-RST-Night/Day"/>
    <d v="2025-05-06T00:00:00"/>
    <n v="126"/>
    <s v="coho"/>
    <s v="fry"/>
    <n v="35"/>
    <m/>
    <n v="0.4"/>
    <s v="N"/>
    <m/>
    <m/>
    <m/>
    <m/>
    <m/>
    <x v="0"/>
  </r>
  <r>
    <x v="2"/>
    <x v="0"/>
    <s v="06May25-RST-Night/Day"/>
    <d v="2025-05-06T00:00:00"/>
    <n v="126"/>
    <s v="coho"/>
    <s v="fry"/>
    <n v="34"/>
    <m/>
    <n v="0.39"/>
    <s v="N"/>
    <m/>
    <m/>
    <m/>
    <m/>
    <m/>
    <x v="0"/>
  </r>
  <r>
    <x v="2"/>
    <x v="0"/>
    <s v="06May25-RST-Night/Day"/>
    <d v="2025-05-06T00:00:00"/>
    <n v="126"/>
    <s v="coho"/>
    <s v="fry"/>
    <n v="35"/>
    <m/>
    <n v="0.42"/>
    <s v="N"/>
    <m/>
    <m/>
    <m/>
    <m/>
    <m/>
    <x v="0"/>
  </r>
  <r>
    <x v="2"/>
    <x v="0"/>
    <s v="06May25-RST-Night/Day"/>
    <d v="2025-05-06T00:00:00"/>
    <n v="126"/>
    <s v="coho"/>
    <s v="fry"/>
    <n v="35"/>
    <m/>
    <n v="0.38"/>
    <s v="N"/>
    <m/>
    <m/>
    <m/>
    <m/>
    <m/>
    <x v="0"/>
  </r>
  <r>
    <x v="2"/>
    <x v="0"/>
    <s v="06May25-RST-Night/Day"/>
    <d v="2025-05-06T00:00:00"/>
    <n v="126"/>
    <s v="coho"/>
    <s v="smolt"/>
    <n v="81"/>
    <m/>
    <n v="5.91"/>
    <s v="N"/>
    <m/>
    <m/>
    <m/>
    <m/>
    <m/>
    <x v="0"/>
  </r>
  <r>
    <x v="2"/>
    <x v="0"/>
    <s v="06May25-RST-Night/Day"/>
    <d v="2025-05-06T00:00:00"/>
    <n v="126"/>
    <s v="coho"/>
    <s v="smolt"/>
    <n v="110"/>
    <m/>
    <n v="13.83"/>
    <s v="N"/>
    <m/>
    <m/>
    <m/>
    <m/>
    <m/>
    <x v="0"/>
  </r>
  <r>
    <x v="2"/>
    <x v="0"/>
    <s v="06May25-RST-Night/Day"/>
    <d v="2025-05-06T00:00:00"/>
    <n v="126"/>
    <s v="coho"/>
    <s v="smolt"/>
    <n v="128"/>
    <m/>
    <n v="22.72"/>
    <s v="N"/>
    <m/>
    <m/>
    <m/>
    <m/>
    <m/>
    <x v="0"/>
  </r>
  <r>
    <x v="2"/>
    <x v="0"/>
    <s v="06May25-RST-Night/Day"/>
    <d v="2025-05-06T00:00:00"/>
    <n v="126"/>
    <s v="coho"/>
    <s v="smolt"/>
    <n v="100"/>
    <m/>
    <n v="9.7200000000000006"/>
    <s v="N"/>
    <m/>
    <m/>
    <m/>
    <m/>
    <m/>
    <x v="0"/>
  </r>
  <r>
    <x v="2"/>
    <x v="0"/>
    <s v="06May25-RST-Night/Day"/>
    <d v="2025-05-06T00:00:00"/>
    <n v="126"/>
    <s v="coho"/>
    <s v="smolt"/>
    <n v="113"/>
    <m/>
    <n v="14.96"/>
    <s v="N"/>
    <m/>
    <m/>
    <m/>
    <m/>
    <m/>
    <x v="0"/>
  </r>
  <r>
    <x v="2"/>
    <x v="0"/>
    <s v="06May25-RST-Night/Day"/>
    <d v="2025-05-06T00:00:00"/>
    <n v="126"/>
    <s v="coho"/>
    <s v="smolt"/>
    <n v="90"/>
    <m/>
    <n v="7.03"/>
    <s v="N"/>
    <m/>
    <m/>
    <m/>
    <m/>
    <m/>
    <x v="0"/>
  </r>
  <r>
    <x v="2"/>
    <x v="0"/>
    <s v="06May25-RST-Night/Day"/>
    <d v="2025-05-06T00:00:00"/>
    <n v="126"/>
    <s v="coho"/>
    <s v="smolt"/>
    <n v="97"/>
    <m/>
    <n v="10.220000000000001"/>
    <s v="N"/>
    <m/>
    <m/>
    <m/>
    <m/>
    <m/>
    <x v="0"/>
  </r>
  <r>
    <x v="2"/>
    <x v="0"/>
    <s v="06May25-RST-Night/Day"/>
    <d v="2025-05-06T00:00:00"/>
    <n v="126"/>
    <s v="coho"/>
    <s v="smolt"/>
    <n v="98"/>
    <m/>
    <n v="9.86"/>
    <s v="N"/>
    <m/>
    <m/>
    <m/>
    <m/>
    <m/>
    <x v="0"/>
  </r>
  <r>
    <x v="2"/>
    <x v="0"/>
    <s v="06May25-RST-Night/Day"/>
    <d v="2025-05-06T00:00:00"/>
    <n v="126"/>
    <s v="coho"/>
    <s v="smolt"/>
    <n v="102"/>
    <m/>
    <n v="10.19"/>
    <s v="N"/>
    <m/>
    <m/>
    <m/>
    <m/>
    <m/>
    <x v="0"/>
  </r>
  <r>
    <x v="2"/>
    <x v="0"/>
    <s v="06May25-RST-Night/Day"/>
    <d v="2025-05-06T00:00:00"/>
    <n v="126"/>
    <s v="coho"/>
    <s v="smolt"/>
    <n v="120"/>
    <m/>
    <n v="17.07"/>
    <s v="N"/>
    <m/>
    <m/>
    <m/>
    <m/>
    <m/>
    <x v="0"/>
  </r>
  <r>
    <x v="2"/>
    <x v="0"/>
    <s v="06May25-RST-Night/Day"/>
    <d v="2025-05-06T00:00:00"/>
    <n v="126"/>
    <s v="coho"/>
    <s v="smolt"/>
    <n v="94"/>
    <m/>
    <n v="8.14"/>
    <s v="N"/>
    <m/>
    <m/>
    <m/>
    <m/>
    <m/>
    <x v="0"/>
  </r>
  <r>
    <x v="2"/>
    <x v="0"/>
    <s v="06May25-RST-Night/Day"/>
    <d v="2025-05-06T00:00:00"/>
    <n v="126"/>
    <s v="coho"/>
    <s v="smolt"/>
    <n v="84"/>
    <m/>
    <n v="5.71"/>
    <s v="N"/>
    <m/>
    <m/>
    <m/>
    <m/>
    <m/>
    <x v="0"/>
  </r>
  <r>
    <x v="2"/>
    <x v="0"/>
    <s v="06May25-RST-Night/Day"/>
    <d v="2025-05-06T00:00:00"/>
    <n v="126"/>
    <s v="coho"/>
    <s v="smolt"/>
    <n v="104"/>
    <m/>
    <n v="10.29"/>
    <s v="N"/>
    <m/>
    <m/>
    <m/>
    <m/>
    <m/>
    <x v="0"/>
  </r>
  <r>
    <x v="2"/>
    <x v="0"/>
    <s v="06May25-RST-Night/Day"/>
    <d v="2025-05-06T00:00:00"/>
    <n v="126"/>
    <s v="coho"/>
    <s v="smolt"/>
    <n v="114"/>
    <m/>
    <n v="14.11"/>
    <s v="N"/>
    <m/>
    <m/>
    <m/>
    <m/>
    <m/>
    <x v="0"/>
  </r>
  <r>
    <x v="2"/>
    <x v="0"/>
    <s v="06May25-RST-Night/Day"/>
    <d v="2025-05-06T00:00:00"/>
    <n v="126"/>
    <s v="coho"/>
    <s v="smolt"/>
    <n v="86"/>
    <m/>
    <n v="6.38"/>
    <s v="N"/>
    <m/>
    <m/>
    <m/>
    <m/>
    <m/>
    <x v="0"/>
  </r>
  <r>
    <x v="2"/>
    <x v="0"/>
    <s v="06May25-RST-Night/Day"/>
    <d v="2025-05-06T00:00:00"/>
    <n v="126"/>
    <s v="coho"/>
    <s v="smolt"/>
    <n v="106"/>
    <m/>
    <n v="13.15"/>
    <s v="N"/>
    <m/>
    <m/>
    <m/>
    <m/>
    <m/>
    <x v="0"/>
  </r>
  <r>
    <x v="2"/>
    <x v="0"/>
    <s v="06May25-RST-Night/Day"/>
    <d v="2025-05-06T00:00:00"/>
    <n v="126"/>
    <s v="chum"/>
    <s v="fry"/>
    <n v="32"/>
    <m/>
    <n v="0.34"/>
    <s v="N"/>
    <m/>
    <m/>
    <m/>
    <m/>
    <m/>
    <x v="0"/>
  </r>
  <r>
    <x v="2"/>
    <x v="0"/>
    <s v="06May25-RST-Night/Day"/>
    <d v="2025-05-06T00:00:00"/>
    <n v="126"/>
    <s v="chum"/>
    <s v="fry"/>
    <n v="35"/>
    <m/>
    <n v="0.32"/>
    <s v="N"/>
    <m/>
    <m/>
    <m/>
    <m/>
    <m/>
    <x v="0"/>
  </r>
  <r>
    <x v="2"/>
    <x v="0"/>
    <s v="07May25-RST-Night/Day"/>
    <d v="2025-05-07T00:00:00"/>
    <n v="127"/>
    <s v="chinook"/>
    <s v="smolt"/>
    <n v="59"/>
    <m/>
    <m/>
    <s v="N"/>
    <m/>
    <m/>
    <m/>
    <m/>
    <m/>
    <x v="0"/>
  </r>
  <r>
    <x v="2"/>
    <x v="0"/>
    <s v="07May25-RST-Night/Day"/>
    <d v="2025-05-07T00:00:00"/>
    <n v="127"/>
    <s v="coho"/>
    <s v="fry"/>
    <n v="34"/>
    <m/>
    <m/>
    <s v="N"/>
    <m/>
    <m/>
    <m/>
    <m/>
    <m/>
    <x v="0"/>
  </r>
  <r>
    <x v="2"/>
    <x v="0"/>
    <s v="07May25-RST-Night/Day"/>
    <d v="2025-05-07T00:00:00"/>
    <n v="127"/>
    <s v="coho"/>
    <s v="fry"/>
    <n v="33"/>
    <m/>
    <m/>
    <s v="N"/>
    <m/>
    <m/>
    <m/>
    <m/>
    <m/>
    <x v="0"/>
  </r>
  <r>
    <x v="2"/>
    <x v="0"/>
    <s v="07May25-RST-Night/Day"/>
    <d v="2025-05-07T00:00:00"/>
    <n v="127"/>
    <s v="coho"/>
    <s v="fry"/>
    <n v="33"/>
    <m/>
    <m/>
    <s v="N"/>
    <m/>
    <m/>
    <m/>
    <m/>
    <m/>
    <x v="0"/>
  </r>
  <r>
    <x v="2"/>
    <x v="0"/>
    <s v="07May25-RST-Night/Day"/>
    <d v="2025-05-07T00:00:00"/>
    <n v="127"/>
    <s v="coho"/>
    <s v="fry"/>
    <n v="34"/>
    <m/>
    <m/>
    <s v="N"/>
    <m/>
    <m/>
    <m/>
    <m/>
    <m/>
    <x v="0"/>
  </r>
  <r>
    <x v="2"/>
    <x v="0"/>
    <s v="07May25-RST-Night/Day"/>
    <d v="2025-05-07T00:00:00"/>
    <n v="127"/>
    <s v="coho"/>
    <s v="fry"/>
    <n v="33"/>
    <m/>
    <m/>
    <s v="N"/>
    <m/>
    <m/>
    <m/>
    <m/>
    <m/>
    <x v="0"/>
  </r>
  <r>
    <x v="2"/>
    <x v="0"/>
    <s v="07May25-RST-Night/Day"/>
    <d v="2025-05-07T00:00:00"/>
    <n v="127"/>
    <s v="coho"/>
    <s v="fry"/>
    <n v="34"/>
    <m/>
    <m/>
    <s v="N"/>
    <m/>
    <m/>
    <m/>
    <m/>
    <m/>
    <x v="0"/>
  </r>
  <r>
    <x v="2"/>
    <x v="0"/>
    <s v="07May25-RST-Night/Day"/>
    <d v="2025-05-07T00:00:00"/>
    <n v="127"/>
    <s v="coho"/>
    <s v="smolt"/>
    <n v="132"/>
    <m/>
    <m/>
    <s v="N"/>
    <m/>
    <m/>
    <m/>
    <m/>
    <m/>
    <x v="0"/>
  </r>
  <r>
    <x v="2"/>
    <x v="0"/>
    <s v="08May25-RST-Night/Day"/>
    <d v="2025-05-08T00:00:00"/>
    <n v="128"/>
    <s v="chinook"/>
    <s v="fry"/>
    <n v="66"/>
    <n v="12"/>
    <n v="2.6"/>
    <s v="Y"/>
    <m/>
    <m/>
    <s v="SJ25-05-08-25"/>
    <m/>
    <m/>
    <x v="1"/>
  </r>
  <r>
    <x v="2"/>
    <x v="0"/>
    <s v="08May25-RST-Night/Day"/>
    <d v="2025-05-08T00:00:00"/>
    <n v="128"/>
    <s v="chinook"/>
    <s v="fry"/>
    <n v="61"/>
    <n v="12"/>
    <n v="2.2000000000000002"/>
    <s v="N"/>
    <m/>
    <m/>
    <s v="SJ25-05-08-25"/>
    <m/>
    <m/>
    <x v="1"/>
  </r>
  <r>
    <x v="2"/>
    <x v="0"/>
    <s v="08May25-RST-Night/Day"/>
    <d v="2025-05-08T00:00:00"/>
    <n v="128"/>
    <s v="chinook"/>
    <s v="fry"/>
    <n v="64"/>
    <n v="13"/>
    <n v="2.4"/>
    <s v="Y"/>
    <m/>
    <m/>
    <s v="SJ25-05-08-25"/>
    <m/>
    <m/>
    <x v="1"/>
  </r>
  <r>
    <x v="2"/>
    <x v="0"/>
    <s v="08May25-RST-Night/Day"/>
    <d v="2025-05-08T00:00:00"/>
    <n v="128"/>
    <s v="coho"/>
    <s v="fry"/>
    <n v="51"/>
    <m/>
    <n v="1.45"/>
    <s v="N"/>
    <m/>
    <m/>
    <m/>
    <m/>
    <m/>
    <x v="0"/>
  </r>
  <r>
    <x v="2"/>
    <x v="0"/>
    <s v="08May25-RST-Night/Day"/>
    <d v="2025-05-08T00:00:00"/>
    <n v="128"/>
    <s v="coho"/>
    <s v="fry"/>
    <n v="39"/>
    <m/>
    <n v="0.52"/>
    <s v="N"/>
    <m/>
    <m/>
    <m/>
    <m/>
    <m/>
    <x v="0"/>
  </r>
  <r>
    <x v="2"/>
    <x v="0"/>
    <s v="08May25-RST-Night/Day"/>
    <d v="2025-05-08T00:00:00"/>
    <n v="128"/>
    <s v="coho"/>
    <s v="fry"/>
    <n v="35"/>
    <m/>
    <n v="0.39"/>
    <s v="N"/>
    <m/>
    <m/>
    <m/>
    <m/>
    <m/>
    <x v="0"/>
  </r>
  <r>
    <x v="2"/>
    <x v="0"/>
    <s v="08May25-RST-Night/Day"/>
    <d v="2025-05-08T00:00:00"/>
    <n v="128"/>
    <s v="coho"/>
    <s v="smolt"/>
    <n v="90"/>
    <m/>
    <n v="7.62"/>
    <s v="N"/>
    <m/>
    <m/>
    <m/>
    <m/>
    <m/>
    <x v="0"/>
  </r>
  <r>
    <x v="2"/>
    <x v="0"/>
    <s v="08May25-RST-Night/Day"/>
    <d v="2025-05-08T00:00:00"/>
    <n v="128"/>
    <s v="coho"/>
    <s v="smolt"/>
    <n v="100"/>
    <m/>
    <n v="10.43"/>
    <s v="N"/>
    <m/>
    <m/>
    <m/>
    <m/>
    <m/>
    <x v="0"/>
  </r>
  <r>
    <x v="2"/>
    <x v="0"/>
    <s v="08May25-RST-Night/Day"/>
    <d v="2025-05-08T00:00:00"/>
    <n v="128"/>
    <s v="coho"/>
    <s v="smolt"/>
    <n v="110"/>
    <m/>
    <n v="13.2"/>
    <s v="N"/>
    <m/>
    <m/>
    <m/>
    <m/>
    <m/>
    <x v="0"/>
  </r>
  <r>
    <x v="2"/>
    <x v="0"/>
    <s v="08May25-RST-Night/Day"/>
    <d v="2025-05-08T00:00:00"/>
    <n v="128"/>
    <s v="coho"/>
    <s v="smolt"/>
    <n v="104"/>
    <m/>
    <n v="12.08"/>
    <s v="N"/>
    <m/>
    <m/>
    <m/>
    <m/>
    <m/>
    <x v="0"/>
  </r>
  <r>
    <x v="2"/>
    <x v="0"/>
    <s v="08May25-RST-Night/Day"/>
    <d v="2025-05-08T00:00:00"/>
    <n v="128"/>
    <s v="coho"/>
    <s v="smolt"/>
    <n v="110"/>
    <m/>
    <n v="16.190000000000001"/>
    <s v="N"/>
    <m/>
    <m/>
    <m/>
    <m/>
    <m/>
    <x v="0"/>
  </r>
  <r>
    <x v="2"/>
    <x v="0"/>
    <s v="09May25-RST-Night/Day"/>
    <d v="2025-05-09T00:00:00"/>
    <n v="129"/>
    <s v="chinook"/>
    <s v="fry"/>
    <n v="64"/>
    <n v="12"/>
    <n v="2.42"/>
    <s v="Y"/>
    <m/>
    <m/>
    <s v="SJ25-05-09-01"/>
    <m/>
    <m/>
    <x v="1"/>
  </r>
  <r>
    <x v="2"/>
    <x v="0"/>
    <s v="09May25-RST-Night/Day"/>
    <d v="2025-05-09T00:00:00"/>
    <n v="129"/>
    <s v="coho"/>
    <s v="fry"/>
    <n v="54"/>
    <m/>
    <n v="1.56"/>
    <s v="N"/>
    <m/>
    <m/>
    <m/>
    <m/>
    <m/>
    <x v="0"/>
  </r>
  <r>
    <x v="2"/>
    <x v="0"/>
    <s v="09May25-RST-Night/Day"/>
    <d v="2025-05-09T00:00:00"/>
    <n v="129"/>
    <s v="coho"/>
    <s v="fry"/>
    <n v="50"/>
    <m/>
    <n v="1.32"/>
    <s v="N"/>
    <m/>
    <m/>
    <m/>
    <m/>
    <m/>
    <x v="0"/>
  </r>
  <r>
    <x v="2"/>
    <x v="0"/>
    <s v="09May25-RST-Night/Day"/>
    <d v="2025-05-09T00:00:00"/>
    <n v="129"/>
    <s v="coho"/>
    <s v="smolt"/>
    <n v="109"/>
    <m/>
    <n v="14.31"/>
    <s v="N"/>
    <m/>
    <m/>
    <m/>
    <m/>
    <m/>
    <x v="0"/>
  </r>
  <r>
    <x v="2"/>
    <x v="0"/>
    <s v="09May25-RST-Night/Day"/>
    <d v="2025-05-09T00:00:00"/>
    <n v="129"/>
    <s v="coho"/>
    <s v="smolt"/>
    <n v="105"/>
    <m/>
    <n v="12.05"/>
    <s v="N"/>
    <m/>
    <m/>
    <m/>
    <m/>
    <m/>
    <x v="0"/>
  </r>
  <r>
    <x v="2"/>
    <x v="0"/>
    <s v="09May25-RST-Night/Day"/>
    <d v="2025-05-09T00:00:00"/>
    <n v="129"/>
    <s v="coho"/>
    <s v="smolt"/>
    <n v="100"/>
    <m/>
    <n v="10.49"/>
    <s v="N"/>
    <m/>
    <m/>
    <m/>
    <m/>
    <m/>
    <x v="0"/>
  </r>
  <r>
    <x v="2"/>
    <x v="0"/>
    <s v="09May25-RST-Night/Day"/>
    <d v="2025-05-09T00:00:00"/>
    <n v="129"/>
    <s v="coho"/>
    <s v="smolt"/>
    <n v="92"/>
    <m/>
    <n v="8.74"/>
    <s v="N"/>
    <m/>
    <m/>
    <m/>
    <m/>
    <m/>
    <x v="0"/>
  </r>
  <r>
    <x v="2"/>
    <x v="0"/>
    <s v="09May25-RST-Night/Day"/>
    <d v="2025-05-09T00:00:00"/>
    <n v="129"/>
    <s v="coho"/>
    <s v="smolt"/>
    <n v="112"/>
    <m/>
    <n v="13.84"/>
    <s v="N"/>
    <m/>
    <m/>
    <m/>
    <m/>
    <m/>
    <x v="0"/>
  </r>
  <r>
    <x v="2"/>
    <x v="0"/>
    <s v="09May25-RST-Night/Day"/>
    <d v="2025-05-09T00:00:00"/>
    <n v="129"/>
    <s v="coho"/>
    <s v="smolt"/>
    <n v="111"/>
    <m/>
    <n v="13.62"/>
    <s v="N"/>
    <m/>
    <m/>
    <m/>
    <m/>
    <m/>
    <x v="0"/>
  </r>
  <r>
    <x v="2"/>
    <x v="4"/>
    <s v="12May25-PRS-Jap Rock-1"/>
    <d v="2025-05-12T00:00:00"/>
    <n v="132"/>
    <s v="herring"/>
    <s v="Adult"/>
    <n v="137"/>
    <n v="28"/>
    <m/>
    <m/>
    <m/>
    <m/>
    <m/>
    <m/>
    <m/>
    <x v="0"/>
  </r>
  <r>
    <x v="2"/>
    <x v="4"/>
    <s v="12May25-PRS-Jap Rock-1"/>
    <d v="2025-05-12T00:00:00"/>
    <n v="132"/>
    <s v="herring"/>
    <s v="Adult"/>
    <n v="157"/>
    <n v="32"/>
    <m/>
    <m/>
    <m/>
    <m/>
    <m/>
    <m/>
    <m/>
    <x v="0"/>
  </r>
  <r>
    <x v="2"/>
    <x v="4"/>
    <s v="12May25-PRS-Jap Rock-1"/>
    <d v="2025-05-12T00:00:00"/>
    <n v="132"/>
    <s v="surf smelt"/>
    <s v="Adult"/>
    <n v="158"/>
    <n v="27"/>
    <m/>
    <m/>
    <m/>
    <m/>
    <m/>
    <m/>
    <m/>
    <x v="0"/>
  </r>
  <r>
    <x v="2"/>
    <x v="4"/>
    <s v="12May25-PRS-Jap Rock-1"/>
    <d v="2025-05-12T00:00:00"/>
    <n v="132"/>
    <s v="surf smelt"/>
    <s v="Adult"/>
    <n v="150"/>
    <n v="25"/>
    <m/>
    <m/>
    <m/>
    <m/>
    <m/>
    <m/>
    <m/>
    <x v="0"/>
  </r>
  <r>
    <x v="2"/>
    <x v="4"/>
    <s v="12May25-PRS-Jap Rock-1"/>
    <d v="2025-05-12T00:00:00"/>
    <n v="132"/>
    <s v="surf smelt"/>
    <s v="Adult"/>
    <n v="157"/>
    <n v="27"/>
    <m/>
    <m/>
    <m/>
    <m/>
    <m/>
    <m/>
    <m/>
    <x v="0"/>
  </r>
  <r>
    <x v="2"/>
    <x v="4"/>
    <s v="12May25-PRS-Jap Rock-1"/>
    <d v="2025-05-12T00:00:00"/>
    <n v="132"/>
    <s v="surf smelt"/>
    <s v="Adult"/>
    <n v="152"/>
    <n v="28"/>
    <m/>
    <m/>
    <m/>
    <m/>
    <m/>
    <m/>
    <m/>
    <x v="0"/>
  </r>
  <r>
    <x v="2"/>
    <x v="4"/>
    <s v="12May25-PRS-Jap Rock-1"/>
    <d v="2025-05-12T00:00:00"/>
    <n v="132"/>
    <s v="surf smelt"/>
    <s v="Adult"/>
    <n v="154"/>
    <n v="26"/>
    <m/>
    <m/>
    <m/>
    <m/>
    <m/>
    <m/>
    <m/>
    <x v="0"/>
  </r>
  <r>
    <x v="2"/>
    <x v="4"/>
    <s v="12May25-PRS-Jap Rock-1"/>
    <d v="2025-05-12T00:00:00"/>
    <n v="132"/>
    <s v="surf smelt"/>
    <s v="Adult"/>
    <n v="172"/>
    <n v="31"/>
    <m/>
    <m/>
    <m/>
    <m/>
    <m/>
    <m/>
    <m/>
    <x v="0"/>
  </r>
  <r>
    <x v="2"/>
    <x v="4"/>
    <s v="12May25-PRS-Jap Rock-1"/>
    <d v="2025-05-12T00:00:00"/>
    <n v="132"/>
    <s v="surf smelt"/>
    <s v="Adult"/>
    <n v="156"/>
    <n v="26"/>
    <m/>
    <m/>
    <m/>
    <m/>
    <m/>
    <m/>
    <m/>
    <x v="0"/>
  </r>
  <r>
    <x v="2"/>
    <x v="4"/>
    <s v="12May25-PRS-Jap Rock-1"/>
    <d v="2025-05-12T00:00:00"/>
    <n v="132"/>
    <s v="surf smelt"/>
    <s v="Adult"/>
    <n v="156"/>
    <n v="29"/>
    <m/>
    <m/>
    <m/>
    <m/>
    <m/>
    <m/>
    <m/>
    <x v="0"/>
  </r>
  <r>
    <x v="2"/>
    <x v="4"/>
    <s v="12May25-PRS-Jap Rock-1"/>
    <d v="2025-05-12T00:00:00"/>
    <n v="132"/>
    <s v="surf smelt"/>
    <s v="Adult"/>
    <n v="188"/>
    <n v="24"/>
    <m/>
    <m/>
    <m/>
    <m/>
    <m/>
    <m/>
    <m/>
    <x v="0"/>
  </r>
  <r>
    <x v="2"/>
    <x v="4"/>
    <s v="12May25-PRS-Jap Rock-1"/>
    <d v="2025-05-12T00:00:00"/>
    <n v="132"/>
    <s v="surf smelt"/>
    <s v="Adult"/>
    <n v="160"/>
    <n v="29"/>
    <m/>
    <m/>
    <m/>
    <m/>
    <m/>
    <m/>
    <m/>
    <x v="0"/>
  </r>
  <r>
    <x v="2"/>
    <x v="4"/>
    <s v="12May25-PRS-Jap Rock-1"/>
    <d v="2025-05-12T00:00:00"/>
    <n v="132"/>
    <s v="surf smelt"/>
    <s v="Adult"/>
    <n v="154"/>
    <n v="26"/>
    <m/>
    <m/>
    <m/>
    <m/>
    <m/>
    <m/>
    <m/>
    <x v="0"/>
  </r>
  <r>
    <x v="2"/>
    <x v="4"/>
    <s v="12May25-PRS-Jap Rock-1"/>
    <d v="2025-05-12T00:00:00"/>
    <n v="132"/>
    <s v="coho"/>
    <s v="smolt"/>
    <n v="150"/>
    <n v="32"/>
    <m/>
    <s v="N"/>
    <m/>
    <m/>
    <m/>
    <m/>
    <m/>
    <x v="0"/>
  </r>
  <r>
    <x v="2"/>
    <x v="4"/>
    <s v="12May25-PRS-Jap Rock-1"/>
    <d v="2025-05-12T00:00:00"/>
    <n v="132"/>
    <s v="coho"/>
    <s v="smolt"/>
    <n v="138"/>
    <n v="28"/>
    <m/>
    <s v="N"/>
    <m/>
    <m/>
    <m/>
    <m/>
    <m/>
    <x v="0"/>
  </r>
  <r>
    <x v="2"/>
    <x v="4"/>
    <s v="12May25-PRS-Jap Rock-1"/>
    <d v="2025-05-12T00:00:00"/>
    <n v="132"/>
    <s v="coho"/>
    <s v="smolt"/>
    <n v="141"/>
    <n v="28"/>
    <m/>
    <s v="N"/>
    <m/>
    <m/>
    <m/>
    <m/>
    <m/>
    <x v="0"/>
  </r>
  <r>
    <x v="2"/>
    <x v="4"/>
    <s v="12May25-PRS-Jap Rock-1"/>
    <d v="2025-05-12T00:00:00"/>
    <n v="132"/>
    <s v="coho"/>
    <s v="smolt"/>
    <n v="141"/>
    <n v="30"/>
    <m/>
    <s v="N"/>
    <m/>
    <m/>
    <m/>
    <m/>
    <m/>
    <x v="0"/>
  </r>
  <r>
    <x v="2"/>
    <x v="4"/>
    <s v="12May25-PRS-Jap Rock-1"/>
    <d v="2025-05-12T00:00:00"/>
    <n v="132"/>
    <s v="chinook"/>
    <s v="smolt"/>
    <n v="121"/>
    <n v="25"/>
    <m/>
    <s v="N"/>
    <m/>
    <m/>
    <m/>
    <m/>
    <s v="SJ24-PRS079"/>
    <x v="0"/>
  </r>
  <r>
    <x v="2"/>
    <x v="4"/>
    <s v="12May25-PRS-Jap Rock-1"/>
    <d v="2025-05-12T00:00:00"/>
    <n v="132"/>
    <s v="coho"/>
    <s v="smolt"/>
    <n v="153"/>
    <n v="24"/>
    <m/>
    <s v="N"/>
    <m/>
    <m/>
    <m/>
    <m/>
    <m/>
    <x v="0"/>
  </r>
  <r>
    <x v="2"/>
    <x v="4"/>
    <s v="12May25-PRS-Jap Rock-1"/>
    <d v="2025-05-12T00:00:00"/>
    <n v="132"/>
    <s v="chinook"/>
    <s v="smolt"/>
    <n v="129"/>
    <n v="27"/>
    <m/>
    <s v="N"/>
    <m/>
    <m/>
    <m/>
    <m/>
    <s v="SJ24-PRS078"/>
    <x v="0"/>
  </r>
  <r>
    <x v="2"/>
    <x v="4"/>
    <s v="12May25-PRS-Jap Rock-1"/>
    <d v="2025-05-12T00:00:00"/>
    <n v="132"/>
    <s v="chinook"/>
    <s v="smolt"/>
    <n v="144"/>
    <n v="29"/>
    <m/>
    <s v="N"/>
    <m/>
    <m/>
    <s v="SJ24-PRS077"/>
    <m/>
    <s v="SJ24-PRS077"/>
    <x v="1"/>
  </r>
  <r>
    <x v="2"/>
    <x v="4"/>
    <s v="12May25-PRS-Jap Rock-1"/>
    <d v="2025-05-12T00:00:00"/>
    <n v="132"/>
    <s v="coho"/>
    <s v="smolt"/>
    <n v="141"/>
    <n v="28"/>
    <m/>
    <s v="N"/>
    <m/>
    <m/>
    <m/>
    <m/>
    <m/>
    <x v="0"/>
  </r>
  <r>
    <x v="2"/>
    <x v="4"/>
    <s v="12May25-PRS-Jap Rock-1"/>
    <d v="2025-05-12T00:00:00"/>
    <n v="132"/>
    <s v="chinook"/>
    <s v="smolt"/>
    <n v="155"/>
    <n v="34"/>
    <m/>
    <s v="N"/>
    <m/>
    <m/>
    <m/>
    <m/>
    <s v="SJ24-PRS076"/>
    <x v="0"/>
  </r>
  <r>
    <x v="2"/>
    <x v="4"/>
    <s v="12May25-PRS-Jap Rock-1"/>
    <d v="2025-05-12T00:00:00"/>
    <n v="132"/>
    <s v="coho"/>
    <s v="smolt"/>
    <n v="138"/>
    <n v="29"/>
    <m/>
    <s v="N"/>
    <m/>
    <m/>
    <m/>
    <m/>
    <m/>
    <x v="0"/>
  </r>
  <r>
    <x v="2"/>
    <x v="4"/>
    <s v="12May25-PRS-Jap Rock-1"/>
    <d v="2025-05-12T00:00:00"/>
    <n v="132"/>
    <s v="chinook"/>
    <s v="smolt"/>
    <n v="145"/>
    <n v="29"/>
    <m/>
    <s v="N"/>
    <m/>
    <m/>
    <m/>
    <m/>
    <s v="SJ24-PRS075"/>
    <x v="0"/>
  </r>
  <r>
    <x v="2"/>
    <x v="4"/>
    <s v="12May25-PRS-Jap Rock-1"/>
    <d v="2025-05-12T00:00:00"/>
    <n v="132"/>
    <s v="chum"/>
    <s v="smolt"/>
    <n v="60"/>
    <n v="11"/>
    <m/>
    <s v="N"/>
    <m/>
    <m/>
    <m/>
    <m/>
    <m/>
    <x v="0"/>
  </r>
  <r>
    <x v="2"/>
    <x v="4"/>
    <s v="12May25-PRS-Jap Rock-1"/>
    <d v="2025-05-12T00:00:00"/>
    <n v="132"/>
    <s v="chum"/>
    <s v="smolt"/>
    <n v="62"/>
    <n v="11"/>
    <m/>
    <s v="N"/>
    <m/>
    <m/>
    <m/>
    <m/>
    <m/>
    <x v="0"/>
  </r>
  <r>
    <x v="2"/>
    <x v="4"/>
    <s v="12May25-PRS-Jap Rock-1"/>
    <d v="2025-05-12T00:00:00"/>
    <n v="132"/>
    <s v="chum"/>
    <s v="smolt"/>
    <n v="61"/>
    <n v="11"/>
    <m/>
    <s v="N"/>
    <m/>
    <m/>
    <m/>
    <m/>
    <m/>
    <x v="0"/>
  </r>
  <r>
    <x v="2"/>
    <x v="4"/>
    <s v="12May25-PRS-Jap Rock-1"/>
    <d v="2025-05-12T00:00:00"/>
    <n v="132"/>
    <s v="chum"/>
    <s v="smolt"/>
    <n v="61"/>
    <n v="11"/>
    <m/>
    <s v="N"/>
    <m/>
    <m/>
    <m/>
    <m/>
    <m/>
    <x v="0"/>
  </r>
  <r>
    <x v="2"/>
    <x v="4"/>
    <s v="12May25-PRS-Jap Rock-1"/>
    <d v="2025-05-12T00:00:00"/>
    <n v="132"/>
    <s v="chum"/>
    <s v="smolt"/>
    <n v="69"/>
    <n v="12"/>
    <m/>
    <s v="N"/>
    <m/>
    <m/>
    <m/>
    <m/>
    <m/>
    <x v="0"/>
  </r>
  <r>
    <x v="2"/>
    <x v="4"/>
    <s v="12May25-PRS-Jap Rock-1"/>
    <d v="2025-05-12T00:00:00"/>
    <n v="132"/>
    <s v="chum"/>
    <s v="smolt"/>
    <n v="66"/>
    <n v="11"/>
    <m/>
    <s v="N"/>
    <m/>
    <m/>
    <m/>
    <m/>
    <m/>
    <x v="0"/>
  </r>
  <r>
    <x v="2"/>
    <x v="4"/>
    <s v="12May25-PRS-Jap Rock-1"/>
    <d v="2025-05-12T00:00:00"/>
    <n v="132"/>
    <s v="chum"/>
    <s v="smolt"/>
    <n v="66"/>
    <n v="11"/>
    <m/>
    <s v="N"/>
    <m/>
    <m/>
    <m/>
    <m/>
    <m/>
    <x v="0"/>
  </r>
  <r>
    <x v="2"/>
    <x v="4"/>
    <s v="12May25-PRS-Jap Rock-1"/>
    <d v="2025-05-12T00:00:00"/>
    <n v="132"/>
    <s v="chum"/>
    <s v="smolt"/>
    <n v="69"/>
    <n v="11"/>
    <m/>
    <s v="N"/>
    <m/>
    <m/>
    <m/>
    <m/>
    <m/>
    <x v="0"/>
  </r>
  <r>
    <x v="2"/>
    <x v="4"/>
    <s v="12May25-PRS-Jap Rock-1"/>
    <d v="2025-05-12T00:00:00"/>
    <n v="132"/>
    <s v="chum"/>
    <s v="smolt"/>
    <n v="80"/>
    <n v="17"/>
    <m/>
    <s v="N"/>
    <m/>
    <m/>
    <m/>
    <m/>
    <m/>
    <x v="0"/>
  </r>
  <r>
    <x v="2"/>
    <x v="4"/>
    <s v="12May25-PRS-Jap Rock-1"/>
    <d v="2025-05-12T00:00:00"/>
    <n v="132"/>
    <s v="chum"/>
    <s v="smolt"/>
    <n v="66"/>
    <n v="12"/>
    <m/>
    <s v="N"/>
    <m/>
    <m/>
    <m/>
    <m/>
    <m/>
    <x v="0"/>
  </r>
  <r>
    <x v="2"/>
    <x v="4"/>
    <s v="12May25-PRS-Jap Rock-1"/>
    <d v="2025-05-12T00:00:00"/>
    <n v="132"/>
    <s v="chum"/>
    <s v="smolt"/>
    <n v="64"/>
    <n v="11"/>
    <m/>
    <s v="N"/>
    <m/>
    <m/>
    <m/>
    <m/>
    <m/>
    <x v="0"/>
  </r>
  <r>
    <x v="2"/>
    <x v="4"/>
    <s v="12May25-PRS-Jap Rock-1"/>
    <d v="2025-05-12T00:00:00"/>
    <n v="132"/>
    <s v="chum"/>
    <s v="smolt"/>
    <n v="70"/>
    <n v="12"/>
    <m/>
    <s v="N"/>
    <m/>
    <m/>
    <m/>
    <m/>
    <m/>
    <x v="1"/>
  </r>
  <r>
    <x v="2"/>
    <x v="4"/>
    <s v="12May25-PRS-Jap Rock-1"/>
    <d v="2025-05-12T00:00:00"/>
    <n v="132"/>
    <s v="chum"/>
    <s v="smolt"/>
    <n v="87"/>
    <n v="15"/>
    <m/>
    <s v="N"/>
    <m/>
    <m/>
    <m/>
    <m/>
    <m/>
    <x v="0"/>
  </r>
  <r>
    <x v="2"/>
    <x v="4"/>
    <s v="12May25-PRS-Jap Rock-1"/>
    <d v="2025-05-12T00:00:00"/>
    <n v="132"/>
    <s v="chum"/>
    <s v="smolt"/>
    <n v="72"/>
    <n v="13"/>
    <m/>
    <s v="N"/>
    <m/>
    <m/>
    <m/>
    <m/>
    <m/>
    <x v="0"/>
  </r>
  <r>
    <x v="2"/>
    <x v="4"/>
    <s v="12May25-PRS-Jap Rock-1"/>
    <d v="2025-05-12T00:00:00"/>
    <n v="132"/>
    <s v="chum"/>
    <s v="smolt"/>
    <n v="56"/>
    <n v="9"/>
    <m/>
    <s v="N"/>
    <m/>
    <m/>
    <m/>
    <m/>
    <m/>
    <x v="0"/>
  </r>
  <r>
    <x v="2"/>
    <x v="4"/>
    <s v="12May25-PRS-Jap Rock-1"/>
    <d v="2025-05-12T00:00:00"/>
    <n v="132"/>
    <s v="chum"/>
    <s v="smolt"/>
    <n v="74"/>
    <n v="12"/>
    <m/>
    <s v="N"/>
    <m/>
    <m/>
    <m/>
    <m/>
    <m/>
    <x v="0"/>
  </r>
  <r>
    <x v="2"/>
    <x v="4"/>
    <s v="12May25-PRS-Jap Rock-1"/>
    <d v="2025-05-12T00:00:00"/>
    <n v="132"/>
    <s v="chum"/>
    <s v="smolt"/>
    <n v="69"/>
    <n v="12"/>
    <m/>
    <s v="N"/>
    <m/>
    <m/>
    <m/>
    <m/>
    <m/>
    <x v="0"/>
  </r>
  <r>
    <x v="2"/>
    <x v="4"/>
    <s v="12May25-PRS-Jap Rock-1"/>
    <d v="2025-05-12T00:00:00"/>
    <n v="132"/>
    <s v="chinook"/>
    <s v="smolt"/>
    <n v="135"/>
    <n v="29"/>
    <m/>
    <s v="N"/>
    <m/>
    <m/>
    <m/>
    <m/>
    <s v="SJ24-PRS074"/>
    <x v="0"/>
  </r>
  <r>
    <x v="2"/>
    <x v="4"/>
    <s v="12May25-PRS-Jap Rock-1"/>
    <d v="2025-05-12T00:00:00"/>
    <n v="132"/>
    <s v="chinook"/>
    <s v="smolt"/>
    <n v="124"/>
    <n v="26"/>
    <m/>
    <s v="N"/>
    <m/>
    <m/>
    <m/>
    <m/>
    <s v="SJ24-PRS073"/>
    <x v="0"/>
  </r>
  <r>
    <x v="2"/>
    <x v="4"/>
    <s v="12May25-PRS-Jap Rock-1"/>
    <d v="2025-05-12T00:00:00"/>
    <n v="132"/>
    <s v="chum"/>
    <s v="smolt"/>
    <n v="79"/>
    <n v="13"/>
    <m/>
    <s v="N"/>
    <m/>
    <m/>
    <m/>
    <m/>
    <m/>
    <x v="0"/>
  </r>
  <r>
    <x v="2"/>
    <x v="4"/>
    <s v="12May25-PRS-Jap Rock-1"/>
    <d v="2025-05-12T00:00:00"/>
    <n v="132"/>
    <s v="chinook"/>
    <s v="smolt"/>
    <n v="131"/>
    <n v="26"/>
    <m/>
    <s v="N"/>
    <m/>
    <m/>
    <s v="SJ24-PRS072"/>
    <m/>
    <s v="SJ24-PRS072"/>
    <x v="1"/>
  </r>
  <r>
    <x v="2"/>
    <x v="4"/>
    <s v="12May25-PRS-Jap Rock-1"/>
    <d v="2025-05-12T00:00:00"/>
    <n v="132"/>
    <s v="chum"/>
    <s v="smolt"/>
    <n v="63"/>
    <n v="11"/>
    <m/>
    <s v="N"/>
    <m/>
    <m/>
    <m/>
    <m/>
    <m/>
    <x v="0"/>
  </r>
  <r>
    <x v="2"/>
    <x v="4"/>
    <s v="12May25-PRS-Jap Rock-1"/>
    <d v="2025-05-12T00:00:00"/>
    <n v="132"/>
    <s v="chum"/>
    <s v="smolt"/>
    <n v="65"/>
    <n v="11"/>
    <m/>
    <s v="N"/>
    <m/>
    <m/>
    <m/>
    <m/>
    <m/>
    <x v="0"/>
  </r>
  <r>
    <x v="2"/>
    <x v="4"/>
    <s v="12May25-PRS-Jap Rock-1"/>
    <d v="2025-05-12T00:00:00"/>
    <n v="132"/>
    <s v="chum"/>
    <s v="smolt"/>
    <n v="68"/>
    <n v="11"/>
    <m/>
    <s v="N"/>
    <m/>
    <m/>
    <m/>
    <m/>
    <m/>
    <x v="0"/>
  </r>
  <r>
    <x v="2"/>
    <x v="4"/>
    <s v="12May25-PRS-Jap Rock-1"/>
    <d v="2025-05-12T00:00:00"/>
    <n v="132"/>
    <s v="chinook"/>
    <s v="smolt"/>
    <n v="106"/>
    <n v="20"/>
    <m/>
    <s v="N"/>
    <m/>
    <m/>
    <m/>
    <m/>
    <s v="SJ24-PRS071"/>
    <x v="0"/>
  </r>
  <r>
    <x v="2"/>
    <x v="4"/>
    <s v="12May25-PRS-Jap Rock-1"/>
    <d v="2025-05-12T00:00:00"/>
    <n v="132"/>
    <s v="chum"/>
    <s v="smolt"/>
    <n v="71"/>
    <n v="11"/>
    <m/>
    <s v="N"/>
    <m/>
    <m/>
    <m/>
    <m/>
    <m/>
    <x v="0"/>
  </r>
  <r>
    <x v="2"/>
    <x v="4"/>
    <s v="12May25-PRS-Jap Rock-1"/>
    <d v="2025-05-12T00:00:00"/>
    <n v="132"/>
    <s v="chum"/>
    <s v="smolt"/>
    <n v="66"/>
    <n v="11"/>
    <m/>
    <s v="N"/>
    <m/>
    <m/>
    <m/>
    <m/>
    <m/>
    <x v="0"/>
  </r>
  <r>
    <x v="2"/>
    <x v="4"/>
    <s v="12May25-PRS-Jap Rock-1"/>
    <d v="2025-05-12T00:00:00"/>
    <n v="132"/>
    <s v="chum"/>
    <s v="smolt"/>
    <n v="71"/>
    <n v="11"/>
    <m/>
    <s v="N"/>
    <m/>
    <m/>
    <m/>
    <m/>
    <m/>
    <x v="0"/>
  </r>
  <r>
    <x v="2"/>
    <x v="4"/>
    <s v="12May25-PRS-Jap Rock-1"/>
    <d v="2025-05-12T00:00:00"/>
    <n v="132"/>
    <s v="chum"/>
    <s v="smolt"/>
    <n v="73"/>
    <n v="12"/>
    <m/>
    <s v="N"/>
    <m/>
    <m/>
    <m/>
    <m/>
    <m/>
    <x v="0"/>
  </r>
  <r>
    <x v="2"/>
    <x v="4"/>
    <s v="12May25-PRS-Jap Rock-1"/>
    <d v="2025-05-12T00:00:00"/>
    <n v="132"/>
    <s v="chum"/>
    <s v="smolt"/>
    <n v="64"/>
    <n v="11"/>
    <m/>
    <s v="N"/>
    <m/>
    <m/>
    <m/>
    <m/>
    <m/>
    <x v="0"/>
  </r>
  <r>
    <x v="2"/>
    <x v="4"/>
    <s v="12May25-PRS-Jap Rock-1"/>
    <d v="2025-05-12T00:00:00"/>
    <n v="132"/>
    <s v="chum"/>
    <s v="smolt"/>
    <n v="73"/>
    <n v="12"/>
    <m/>
    <s v="N"/>
    <m/>
    <m/>
    <m/>
    <m/>
    <m/>
    <x v="0"/>
  </r>
  <r>
    <x v="2"/>
    <x v="4"/>
    <s v="12May25-PRS-Jap Rock-1"/>
    <d v="2025-05-12T00:00:00"/>
    <n v="132"/>
    <s v="chum"/>
    <s v="smolt"/>
    <n v="64"/>
    <n v="11"/>
    <m/>
    <s v="N"/>
    <m/>
    <m/>
    <m/>
    <m/>
    <m/>
    <x v="0"/>
  </r>
  <r>
    <x v="2"/>
    <x v="4"/>
    <s v="12May25-PRS-Jap Rock-1"/>
    <d v="2025-05-12T00:00:00"/>
    <n v="132"/>
    <s v="chum"/>
    <s v="smolt"/>
    <n v="61"/>
    <n v="11"/>
    <m/>
    <s v="N"/>
    <m/>
    <m/>
    <m/>
    <m/>
    <m/>
    <x v="0"/>
  </r>
  <r>
    <x v="2"/>
    <x v="4"/>
    <s v="12May25-PRS-Jap Rock-1"/>
    <d v="2025-05-12T00:00:00"/>
    <n v="132"/>
    <s v="chum"/>
    <s v="smolt"/>
    <n v="67"/>
    <n v="11"/>
    <m/>
    <s v="N"/>
    <m/>
    <m/>
    <m/>
    <m/>
    <m/>
    <x v="0"/>
  </r>
  <r>
    <x v="2"/>
    <x v="4"/>
    <s v="12May25-PRS-Thrasher-1"/>
    <d v="2025-05-12T00:00:00"/>
    <n v="132"/>
    <s v="coho"/>
    <s v="smolt"/>
    <n v="128"/>
    <n v="28"/>
    <m/>
    <s v="N"/>
    <m/>
    <m/>
    <m/>
    <m/>
    <m/>
    <x v="0"/>
  </r>
  <r>
    <x v="2"/>
    <x v="4"/>
    <s v="12May25-PRS-Thrasher-1"/>
    <d v="2025-05-12T00:00:00"/>
    <n v="132"/>
    <s v="coho"/>
    <s v="smolt"/>
    <n v="126"/>
    <n v="22"/>
    <m/>
    <s v="N"/>
    <m/>
    <m/>
    <m/>
    <m/>
    <m/>
    <x v="0"/>
  </r>
  <r>
    <x v="2"/>
    <x v="4"/>
    <s v="12May25-PRS-Thrasher-1"/>
    <d v="2025-05-12T00:00:00"/>
    <n v="132"/>
    <s v="chum"/>
    <s v="smolt"/>
    <n v="90"/>
    <n v="14"/>
    <m/>
    <s v="N"/>
    <m/>
    <m/>
    <m/>
    <m/>
    <m/>
    <x v="0"/>
  </r>
  <r>
    <x v="2"/>
    <x v="4"/>
    <s v="12May25-PRS-Thrasher-1"/>
    <d v="2025-05-12T00:00:00"/>
    <n v="132"/>
    <s v="chum"/>
    <s v="smolt"/>
    <n v="76"/>
    <n v="12"/>
    <m/>
    <s v="N"/>
    <m/>
    <m/>
    <m/>
    <m/>
    <m/>
    <x v="0"/>
  </r>
  <r>
    <x v="2"/>
    <x v="4"/>
    <s v="12May25-PRS-Thrasher-1"/>
    <d v="2025-05-12T00:00:00"/>
    <n v="132"/>
    <s v="chum"/>
    <s v="smolt"/>
    <n v="82"/>
    <n v="14"/>
    <m/>
    <s v="N"/>
    <m/>
    <m/>
    <m/>
    <m/>
    <m/>
    <x v="0"/>
  </r>
  <r>
    <x v="2"/>
    <x v="4"/>
    <s v="12May25-PRS-Thrasher-1"/>
    <d v="2025-05-12T00:00:00"/>
    <n v="132"/>
    <s v="chum"/>
    <s v="smolt"/>
    <n v="80"/>
    <n v="12"/>
    <m/>
    <s v="N"/>
    <m/>
    <m/>
    <m/>
    <m/>
    <m/>
    <x v="0"/>
  </r>
  <r>
    <x v="2"/>
    <x v="4"/>
    <s v="12May25-PRS-Thrasher-1"/>
    <d v="2025-05-12T00:00:00"/>
    <n v="132"/>
    <s v="chum"/>
    <s v="smolt"/>
    <n v="101"/>
    <n v="17"/>
    <m/>
    <s v="N"/>
    <m/>
    <m/>
    <m/>
    <m/>
    <m/>
    <x v="0"/>
  </r>
  <r>
    <x v="2"/>
    <x v="4"/>
    <s v="12May25-PRS-Thrasher-1"/>
    <d v="2025-05-12T00:00:00"/>
    <n v="132"/>
    <s v="chum"/>
    <s v="smolt"/>
    <n v="85"/>
    <n v="16"/>
    <m/>
    <s v="N"/>
    <m/>
    <m/>
    <m/>
    <m/>
    <m/>
    <x v="0"/>
  </r>
  <r>
    <x v="2"/>
    <x v="4"/>
    <s v="12May25-PRS-Thrasher-1"/>
    <d v="2025-05-12T00:00:00"/>
    <n v="132"/>
    <s v="chum"/>
    <s v="smolt"/>
    <n v="83"/>
    <n v="15"/>
    <m/>
    <s v="N"/>
    <m/>
    <m/>
    <m/>
    <m/>
    <m/>
    <x v="0"/>
  </r>
  <r>
    <x v="2"/>
    <x v="4"/>
    <s v="12May25-PRS-Thrasher-1"/>
    <d v="2025-05-12T00:00:00"/>
    <n v="132"/>
    <s v="chum"/>
    <s v="smolt"/>
    <n v="74"/>
    <n v="12"/>
    <m/>
    <s v="N"/>
    <m/>
    <m/>
    <m/>
    <m/>
    <m/>
    <x v="0"/>
  </r>
  <r>
    <x v="2"/>
    <x v="4"/>
    <s v="12May25-PRS-Thrasher-1"/>
    <d v="2025-05-12T00:00:00"/>
    <n v="132"/>
    <s v="chum"/>
    <s v="smolt"/>
    <n v="90"/>
    <n v="16"/>
    <m/>
    <s v="N"/>
    <m/>
    <m/>
    <m/>
    <m/>
    <m/>
    <x v="0"/>
  </r>
  <r>
    <x v="2"/>
    <x v="4"/>
    <s v="12May25-PRS-Thrasher-1"/>
    <d v="2025-05-12T00:00:00"/>
    <n v="132"/>
    <s v="chum"/>
    <s v="smolt"/>
    <n v="70"/>
    <n v="12"/>
    <m/>
    <s v="N"/>
    <m/>
    <m/>
    <m/>
    <m/>
    <m/>
    <x v="0"/>
  </r>
  <r>
    <x v="2"/>
    <x v="4"/>
    <s v="12May25-PRS-Thrasher-1"/>
    <d v="2025-05-12T00:00:00"/>
    <n v="132"/>
    <s v="chum"/>
    <s v="smolt"/>
    <n v="74"/>
    <n v="14"/>
    <m/>
    <s v="N"/>
    <m/>
    <m/>
    <m/>
    <m/>
    <m/>
    <x v="0"/>
  </r>
  <r>
    <x v="2"/>
    <x v="4"/>
    <s v="12May25-PRS-Offshore B-1"/>
    <d v="2025-05-12T00:00:00"/>
    <n v="132"/>
    <s v="chinook"/>
    <s v="smolt"/>
    <n v="131"/>
    <n v="26"/>
    <m/>
    <s v="N"/>
    <m/>
    <m/>
    <s v="SJ24-PRS070"/>
    <m/>
    <s v="SJ24-PRS070"/>
    <x v="1"/>
  </r>
  <r>
    <x v="2"/>
    <x v="4"/>
    <s v="12May25-PRS-Offshore B-1"/>
    <d v="2025-05-12T00:00:00"/>
    <n v="132"/>
    <s v="chinook"/>
    <s v="smolt"/>
    <n v="115"/>
    <n v="22"/>
    <m/>
    <s v="N"/>
    <m/>
    <m/>
    <m/>
    <m/>
    <s v="SJ24-PRS069"/>
    <x v="0"/>
  </r>
  <r>
    <x v="2"/>
    <x v="4"/>
    <s v="12May25-PRS-Offshore B-1"/>
    <d v="2025-05-12T00:00:00"/>
    <n v="132"/>
    <s v="chinook"/>
    <s v="smolt"/>
    <n v="122"/>
    <n v="17"/>
    <m/>
    <s v="N"/>
    <m/>
    <m/>
    <m/>
    <m/>
    <s v="SJ24-PRS068"/>
    <x v="0"/>
  </r>
  <r>
    <x v="2"/>
    <x v="4"/>
    <s v="12May25-PRS-Offshore B-1"/>
    <d v="2025-05-12T00:00:00"/>
    <n v="132"/>
    <s v="chinook"/>
    <s v="smolt"/>
    <n v="130"/>
    <n v="18"/>
    <m/>
    <s v="N"/>
    <m/>
    <m/>
    <m/>
    <m/>
    <s v="SJ24-PRS067"/>
    <x v="0"/>
  </r>
  <r>
    <x v="2"/>
    <x v="4"/>
    <s v="12May25-PRS-Mill Bay-1"/>
    <d v="2025-05-12T00:00:00"/>
    <n v="132"/>
    <s v="chum"/>
    <s v="smolt"/>
    <n v="68"/>
    <n v="10"/>
    <m/>
    <s v="N"/>
    <m/>
    <m/>
    <m/>
    <m/>
    <m/>
    <x v="0"/>
  </r>
  <r>
    <x v="2"/>
    <x v="4"/>
    <s v="12May25-PRS-Mill Bay-1"/>
    <d v="2025-05-12T00:00:00"/>
    <n v="132"/>
    <s v="chum"/>
    <s v="smolt"/>
    <n v="70"/>
    <n v="12"/>
    <m/>
    <s v="N"/>
    <m/>
    <m/>
    <m/>
    <m/>
    <m/>
    <x v="0"/>
  </r>
  <r>
    <x v="2"/>
    <x v="4"/>
    <s v="12May25-PRS-Mill Bay-1"/>
    <d v="2025-05-12T00:00:00"/>
    <n v="132"/>
    <s v="chum"/>
    <s v="smolt"/>
    <n v="69"/>
    <n v="11"/>
    <m/>
    <s v="N"/>
    <m/>
    <m/>
    <m/>
    <m/>
    <m/>
    <x v="0"/>
  </r>
  <r>
    <x v="2"/>
    <x v="4"/>
    <s v="12May25-PRS-Mill Bay-1"/>
    <d v="2025-05-12T00:00:00"/>
    <n v="132"/>
    <s v="chum"/>
    <s v="smolt"/>
    <n v="85"/>
    <n v="15"/>
    <m/>
    <s v="N"/>
    <m/>
    <m/>
    <m/>
    <m/>
    <m/>
    <x v="0"/>
  </r>
  <r>
    <x v="2"/>
    <x v="4"/>
    <s v="12May25-PRS-Mill Bay-1"/>
    <d v="2025-05-12T00:00:00"/>
    <n v="132"/>
    <s v="chum"/>
    <s v="smolt"/>
    <n v="89"/>
    <n v="15"/>
    <m/>
    <s v="N"/>
    <m/>
    <m/>
    <m/>
    <m/>
    <m/>
    <x v="0"/>
  </r>
  <r>
    <x v="2"/>
    <x v="4"/>
    <s v="12May25-PRS-Mill Bay-1"/>
    <d v="2025-05-12T00:00:00"/>
    <n v="132"/>
    <s v="chum"/>
    <s v="smolt"/>
    <n v="77"/>
    <n v="14"/>
    <m/>
    <s v="N"/>
    <m/>
    <m/>
    <m/>
    <m/>
    <m/>
    <x v="0"/>
  </r>
  <r>
    <x v="2"/>
    <x v="0"/>
    <s v="13May25-RST-Night/Day"/>
    <d v="2025-05-13T00:00:00"/>
    <n v="133"/>
    <s v="chinook"/>
    <s v="fry"/>
    <n v="64"/>
    <m/>
    <n v="3.01"/>
    <s v="Y"/>
    <m/>
    <m/>
    <s v="SJ24-01"/>
    <m/>
    <m/>
    <x v="1"/>
  </r>
  <r>
    <x v="2"/>
    <x v="0"/>
    <s v="13May25-RST-Night/Day"/>
    <d v="2025-05-13T00:00:00"/>
    <n v="133"/>
    <s v="chinook"/>
    <s v="fry"/>
    <n v="67"/>
    <m/>
    <n v="3.12"/>
    <s v="Y"/>
    <m/>
    <m/>
    <s v="SJ24-02"/>
    <m/>
    <m/>
    <x v="1"/>
  </r>
  <r>
    <x v="2"/>
    <x v="0"/>
    <s v="13May25-RST-Night/Day"/>
    <d v="2025-05-13T00:00:00"/>
    <n v="133"/>
    <s v="chinook"/>
    <s v="fry"/>
    <n v="66"/>
    <n v="13"/>
    <n v="2.69"/>
    <s v="Y"/>
    <m/>
    <m/>
    <s v="SJ24-03"/>
    <m/>
    <m/>
    <x v="1"/>
  </r>
  <r>
    <x v="2"/>
    <x v="0"/>
    <s v="13May25-RST-Night/Day"/>
    <d v="2025-05-13T00:00:00"/>
    <n v="133"/>
    <s v="chinook"/>
    <s v="fry"/>
    <n v="66"/>
    <n v="11"/>
    <n v="2.44"/>
    <s v="Y"/>
    <m/>
    <m/>
    <s v="SJ24-04"/>
    <m/>
    <m/>
    <x v="1"/>
  </r>
  <r>
    <x v="2"/>
    <x v="0"/>
    <s v="13May25-RST-Night/Day"/>
    <d v="2025-05-13T00:00:00"/>
    <n v="133"/>
    <s v="chinook"/>
    <s v="fry"/>
    <n v="64"/>
    <n v="12"/>
    <n v="2.4500000000000002"/>
    <s v="Y"/>
    <m/>
    <m/>
    <s v="SJ24-05"/>
    <m/>
    <m/>
    <x v="1"/>
  </r>
  <r>
    <x v="2"/>
    <x v="0"/>
    <s v="13May25-RST-Night/Day"/>
    <d v="2025-05-13T00:00:00"/>
    <n v="133"/>
    <s v="chinook"/>
    <s v="fry"/>
    <n v="63"/>
    <n v="12"/>
    <n v="2.34"/>
    <s v="Y"/>
    <m/>
    <m/>
    <s v="SJ24-06"/>
    <m/>
    <m/>
    <x v="1"/>
  </r>
  <r>
    <x v="2"/>
    <x v="0"/>
    <s v="13May25-RST-Night/Day"/>
    <d v="2025-05-13T00:00:00"/>
    <n v="133"/>
    <s v="chinook"/>
    <s v="fry"/>
    <n v="63"/>
    <m/>
    <n v="2.82"/>
    <s v="Y"/>
    <m/>
    <m/>
    <m/>
    <m/>
    <m/>
    <x v="0"/>
  </r>
  <r>
    <x v="2"/>
    <x v="0"/>
    <s v="13May25-RST-Night/Day"/>
    <d v="2025-05-13T00:00:00"/>
    <n v="133"/>
    <s v="chinook"/>
    <s v="fry"/>
    <n v="58"/>
    <m/>
    <n v="1.72"/>
    <s v="Y"/>
    <m/>
    <m/>
    <m/>
    <m/>
    <m/>
    <x v="0"/>
  </r>
  <r>
    <x v="2"/>
    <x v="0"/>
    <s v="13May25-RST-Night/Day"/>
    <d v="2025-05-13T00:00:00"/>
    <n v="133"/>
    <s v="chinook"/>
    <s v="fry"/>
    <n v="66"/>
    <m/>
    <n v="3.43"/>
    <s v="Y"/>
    <m/>
    <m/>
    <m/>
    <m/>
    <m/>
    <x v="0"/>
  </r>
  <r>
    <x v="2"/>
    <x v="0"/>
    <s v="13May25-RST-Night/Day"/>
    <d v="2025-05-13T00:00:00"/>
    <n v="133"/>
    <s v="chinook"/>
    <s v="fry"/>
    <n v="60"/>
    <m/>
    <n v="2.2799999999999998"/>
    <s v="Y"/>
    <m/>
    <m/>
    <m/>
    <m/>
    <m/>
    <x v="0"/>
  </r>
  <r>
    <x v="2"/>
    <x v="0"/>
    <s v="13May25-RST-Night/Day"/>
    <d v="2025-05-13T00:00:00"/>
    <n v="133"/>
    <s v="chinook"/>
    <s v="fry"/>
    <n v="65"/>
    <m/>
    <n v="2.79"/>
    <s v="Y"/>
    <m/>
    <m/>
    <m/>
    <m/>
    <m/>
    <x v="0"/>
  </r>
  <r>
    <x v="2"/>
    <x v="0"/>
    <s v="13May25-RST-Night/Day"/>
    <d v="2025-05-13T00:00:00"/>
    <n v="133"/>
    <s v="chinook"/>
    <s v="fry"/>
    <n v="66"/>
    <m/>
    <n v="2.95"/>
    <s v="Y"/>
    <m/>
    <m/>
    <m/>
    <m/>
    <m/>
    <x v="0"/>
  </r>
  <r>
    <x v="2"/>
    <x v="0"/>
    <s v="13May25-RST-Night/Day"/>
    <d v="2025-05-13T00:00:00"/>
    <n v="133"/>
    <s v="chinook"/>
    <s v="fry"/>
    <n v="62"/>
    <m/>
    <n v="2.6"/>
    <s v="Y"/>
    <m/>
    <m/>
    <m/>
    <m/>
    <m/>
    <x v="0"/>
  </r>
  <r>
    <x v="2"/>
    <x v="0"/>
    <s v="13May25-RST-Night/Day"/>
    <d v="2025-05-13T00:00:00"/>
    <n v="133"/>
    <s v="chinook"/>
    <s v="fry"/>
    <n v="57"/>
    <m/>
    <n v="1.85"/>
    <s v="Y"/>
    <m/>
    <m/>
    <m/>
    <m/>
    <m/>
    <x v="0"/>
  </r>
  <r>
    <x v="2"/>
    <x v="0"/>
    <s v="13May25-RST-Night/Day"/>
    <d v="2025-05-13T00:00:00"/>
    <n v="133"/>
    <s v="chinook"/>
    <s v="fry"/>
    <n v="64"/>
    <m/>
    <n v="2.8"/>
    <s v="Y"/>
    <m/>
    <m/>
    <m/>
    <m/>
    <m/>
    <x v="0"/>
  </r>
  <r>
    <x v="2"/>
    <x v="0"/>
    <s v="13May25-RST-Night/Day"/>
    <d v="2025-05-13T00:00:00"/>
    <n v="133"/>
    <s v="chinook"/>
    <s v="fry"/>
    <n v="61"/>
    <m/>
    <n v="2.54"/>
    <s v="Y"/>
    <m/>
    <m/>
    <m/>
    <m/>
    <m/>
    <x v="0"/>
  </r>
  <r>
    <x v="2"/>
    <x v="0"/>
    <s v="13May25-RST-Night/Day"/>
    <d v="2025-05-13T00:00:00"/>
    <n v="133"/>
    <s v="chinook"/>
    <s v="fry"/>
    <n v="62"/>
    <m/>
    <n v="2.91"/>
    <s v="Y"/>
    <m/>
    <m/>
    <m/>
    <m/>
    <m/>
    <x v="0"/>
  </r>
  <r>
    <x v="2"/>
    <x v="0"/>
    <s v="13May25-RST-Night/Day"/>
    <d v="2025-05-13T00:00:00"/>
    <n v="133"/>
    <s v="chinook"/>
    <s v="fry"/>
    <n v="59"/>
    <m/>
    <n v="2.13"/>
    <s v="Y"/>
    <m/>
    <m/>
    <m/>
    <m/>
    <m/>
    <x v="0"/>
  </r>
  <r>
    <x v="2"/>
    <x v="0"/>
    <s v="13May25-RST-Night/Day"/>
    <d v="2025-05-13T00:00:00"/>
    <n v="133"/>
    <s v="chinook"/>
    <s v="fry"/>
    <n v="55"/>
    <m/>
    <n v="1.92"/>
    <s v="N"/>
    <m/>
    <m/>
    <m/>
    <m/>
    <m/>
    <x v="0"/>
  </r>
  <r>
    <x v="2"/>
    <x v="0"/>
    <s v="13May25-RST-Night/Day"/>
    <d v="2025-05-13T00:00:00"/>
    <n v="133"/>
    <s v="chinook"/>
    <s v="fry"/>
    <n v="62"/>
    <m/>
    <n v="2.4700000000000002"/>
    <s v="Y"/>
    <m/>
    <m/>
    <m/>
    <m/>
    <m/>
    <x v="0"/>
  </r>
  <r>
    <x v="2"/>
    <x v="0"/>
    <s v="13May25-RST-Night/Day"/>
    <d v="2025-05-13T00:00:00"/>
    <n v="133"/>
    <s v="chinook"/>
    <s v="fry"/>
    <n v="62"/>
    <m/>
    <n v="2.58"/>
    <s v="Y"/>
    <m/>
    <m/>
    <m/>
    <m/>
    <m/>
    <x v="0"/>
  </r>
  <r>
    <x v="2"/>
    <x v="0"/>
    <s v="13May25-RST-Night/Day"/>
    <d v="2025-05-13T00:00:00"/>
    <n v="133"/>
    <s v="chinook"/>
    <s v="fry"/>
    <n v="62"/>
    <m/>
    <n v="2.4500000000000002"/>
    <s v="Y"/>
    <m/>
    <m/>
    <m/>
    <m/>
    <m/>
    <x v="0"/>
  </r>
  <r>
    <x v="2"/>
    <x v="0"/>
    <s v="13May25-RST-Night/Day"/>
    <d v="2025-05-13T00:00:00"/>
    <n v="133"/>
    <s v="chinook"/>
    <s v="fry"/>
    <n v="58"/>
    <m/>
    <n v="2"/>
    <s v="Y"/>
    <m/>
    <m/>
    <m/>
    <m/>
    <m/>
    <x v="0"/>
  </r>
  <r>
    <x v="2"/>
    <x v="0"/>
    <s v="13May25-RST-Night/Day"/>
    <d v="2025-05-13T00:00:00"/>
    <n v="133"/>
    <s v="chinook"/>
    <s v="fry"/>
    <n v="61"/>
    <m/>
    <n v="2.3199999999999998"/>
    <s v="Y"/>
    <m/>
    <m/>
    <m/>
    <m/>
    <m/>
    <x v="0"/>
  </r>
  <r>
    <x v="2"/>
    <x v="0"/>
    <s v="13May25-RST-Night/Day"/>
    <d v="2025-05-13T00:00:00"/>
    <n v="133"/>
    <s v="chinook"/>
    <s v="fry"/>
    <n v="62"/>
    <m/>
    <n v="2.2400000000000002"/>
    <s v="Y"/>
    <m/>
    <m/>
    <m/>
    <m/>
    <m/>
    <x v="0"/>
  </r>
  <r>
    <x v="2"/>
    <x v="0"/>
    <s v="13May25-RST-Night/Day"/>
    <d v="2025-05-13T00:00:00"/>
    <n v="133"/>
    <s v="chinook"/>
    <s v="fry"/>
    <n v="58"/>
    <m/>
    <n v="1.85"/>
    <s v="N"/>
    <m/>
    <m/>
    <m/>
    <m/>
    <m/>
    <x v="0"/>
  </r>
  <r>
    <x v="2"/>
    <x v="0"/>
    <s v="13May25-RST-Night/Day"/>
    <d v="2025-05-13T00:00:00"/>
    <n v="133"/>
    <s v="chinook"/>
    <s v="fry"/>
    <n v="63"/>
    <m/>
    <n v="2.86"/>
    <s v="Y"/>
    <m/>
    <m/>
    <m/>
    <m/>
    <m/>
    <x v="0"/>
  </r>
  <r>
    <x v="2"/>
    <x v="0"/>
    <s v="13May25-RST-Night/Day"/>
    <d v="2025-05-13T00:00:00"/>
    <n v="133"/>
    <s v="chinook"/>
    <s v="fry"/>
    <n v="63"/>
    <m/>
    <n v="2.94"/>
    <s v="Y"/>
    <m/>
    <m/>
    <m/>
    <m/>
    <m/>
    <x v="0"/>
  </r>
  <r>
    <x v="2"/>
    <x v="0"/>
    <s v="13May25-RST-Night/Day"/>
    <d v="2025-05-13T00:00:00"/>
    <n v="133"/>
    <s v="chinook"/>
    <s v="fry"/>
    <n v="54"/>
    <m/>
    <n v="1.55"/>
    <s v="N"/>
    <m/>
    <m/>
    <m/>
    <m/>
    <m/>
    <x v="0"/>
  </r>
  <r>
    <x v="2"/>
    <x v="0"/>
    <s v="13May25-RST-Night/Day"/>
    <d v="2025-05-13T00:00:00"/>
    <n v="133"/>
    <s v="chinook"/>
    <s v="fry"/>
    <n v="63"/>
    <m/>
    <n v="2.79"/>
    <s v="Y"/>
    <m/>
    <m/>
    <m/>
    <m/>
    <m/>
    <x v="0"/>
  </r>
  <r>
    <x v="2"/>
    <x v="0"/>
    <s v="13May25-RST-Night/Day"/>
    <d v="2025-05-13T00:00:00"/>
    <n v="133"/>
    <s v="coho"/>
    <s v="fry"/>
    <n v="35"/>
    <m/>
    <n v="0.42"/>
    <s v="N"/>
    <m/>
    <m/>
    <m/>
    <m/>
    <m/>
    <x v="0"/>
  </r>
  <r>
    <x v="2"/>
    <x v="0"/>
    <s v="13May25-RST-Night/Day"/>
    <d v="2025-05-13T00:00:00"/>
    <n v="133"/>
    <s v="coho"/>
    <s v="fry"/>
    <n v="41"/>
    <m/>
    <n v="0.7"/>
    <s v="N"/>
    <m/>
    <m/>
    <m/>
    <m/>
    <m/>
    <x v="0"/>
  </r>
  <r>
    <x v="2"/>
    <x v="0"/>
    <s v="13May25-RST-Night/Day"/>
    <d v="2025-05-13T00:00:00"/>
    <n v="133"/>
    <s v="coho"/>
    <s v="fry"/>
    <n v="52"/>
    <m/>
    <n v="1.1399999999999999"/>
    <s v="N"/>
    <m/>
    <m/>
    <m/>
    <m/>
    <m/>
    <x v="0"/>
  </r>
  <r>
    <x v="2"/>
    <x v="0"/>
    <s v="13May25-RST-Night/Day"/>
    <d v="2025-05-13T00:00:00"/>
    <n v="133"/>
    <s v="coho"/>
    <s v="fry"/>
    <n v="39"/>
    <m/>
    <n v="0.59"/>
    <s v="N"/>
    <m/>
    <m/>
    <m/>
    <m/>
    <m/>
    <x v="0"/>
  </r>
  <r>
    <x v="2"/>
    <x v="0"/>
    <s v="13May25-RST-Night/Day"/>
    <d v="2025-05-13T00:00:00"/>
    <n v="133"/>
    <s v="coho"/>
    <s v="fry"/>
    <n v="37"/>
    <m/>
    <n v="0.47"/>
    <s v="N"/>
    <m/>
    <m/>
    <m/>
    <m/>
    <m/>
    <x v="0"/>
  </r>
  <r>
    <x v="2"/>
    <x v="0"/>
    <s v="13May25-RST-Night/Day"/>
    <d v="2025-05-13T00:00:00"/>
    <n v="133"/>
    <s v="coho"/>
    <s v="fry"/>
    <n v="39"/>
    <m/>
    <n v="0.51"/>
    <s v="N"/>
    <m/>
    <m/>
    <m/>
    <m/>
    <m/>
    <x v="0"/>
  </r>
  <r>
    <x v="2"/>
    <x v="0"/>
    <s v="13May25-RST-Night/Day"/>
    <d v="2025-05-13T00:00:00"/>
    <n v="133"/>
    <s v="coho"/>
    <s v="fry"/>
    <n v="35"/>
    <m/>
    <n v="0.36"/>
    <s v="N"/>
    <m/>
    <m/>
    <m/>
    <m/>
    <m/>
    <x v="0"/>
  </r>
  <r>
    <x v="2"/>
    <x v="0"/>
    <s v="13May25-RST-Night/Day"/>
    <d v="2025-05-13T00:00:00"/>
    <n v="133"/>
    <s v="coho"/>
    <s v="fry"/>
    <n v="36"/>
    <m/>
    <n v="0.38"/>
    <s v="N"/>
    <m/>
    <m/>
    <m/>
    <m/>
    <m/>
    <x v="0"/>
  </r>
  <r>
    <x v="2"/>
    <x v="0"/>
    <s v="13May25-RST-Night/Day"/>
    <d v="2025-05-13T00:00:00"/>
    <n v="133"/>
    <s v="coho"/>
    <s v="fry"/>
    <n v="37"/>
    <m/>
    <n v="0.44"/>
    <s v="N"/>
    <m/>
    <m/>
    <m/>
    <m/>
    <m/>
    <x v="0"/>
  </r>
  <r>
    <x v="2"/>
    <x v="0"/>
    <s v="13May25-RST-Night/Day"/>
    <d v="2025-05-13T00:00:00"/>
    <n v="133"/>
    <s v="coho"/>
    <s v="fry"/>
    <n v="35"/>
    <m/>
    <n v="0.38"/>
    <s v="N"/>
    <m/>
    <m/>
    <m/>
    <m/>
    <m/>
    <x v="0"/>
  </r>
  <r>
    <x v="2"/>
    <x v="0"/>
    <s v="13May25-RST-Night/Day"/>
    <d v="2025-05-13T00:00:00"/>
    <n v="133"/>
    <s v="coho"/>
    <s v="fry"/>
    <n v="35"/>
    <m/>
    <n v="0.32"/>
    <s v="N"/>
    <m/>
    <m/>
    <m/>
    <m/>
    <m/>
    <x v="0"/>
  </r>
  <r>
    <x v="2"/>
    <x v="0"/>
    <s v="13May25-RST-Night/Day"/>
    <d v="2025-05-13T00:00:00"/>
    <n v="133"/>
    <s v="coho"/>
    <s v="fry"/>
    <n v="35"/>
    <m/>
    <n v="0.35"/>
    <s v="N"/>
    <m/>
    <m/>
    <m/>
    <m/>
    <m/>
    <x v="0"/>
  </r>
  <r>
    <x v="2"/>
    <x v="0"/>
    <s v="13May25-RST-Night/Day"/>
    <d v="2025-05-13T00:00:00"/>
    <n v="133"/>
    <s v="coho"/>
    <s v="fry"/>
    <n v="38"/>
    <m/>
    <n v="0.5"/>
    <s v="N"/>
    <m/>
    <m/>
    <m/>
    <m/>
    <m/>
    <x v="0"/>
  </r>
  <r>
    <x v="2"/>
    <x v="0"/>
    <s v="13May25-RST-Night/Day"/>
    <d v="2025-05-13T00:00:00"/>
    <n v="133"/>
    <s v="coho"/>
    <s v="smolt"/>
    <n v="100"/>
    <m/>
    <n v="11.11"/>
    <s v="N"/>
    <m/>
    <m/>
    <m/>
    <m/>
    <m/>
    <x v="0"/>
  </r>
  <r>
    <x v="2"/>
    <x v="0"/>
    <s v="13May25-RST-Night/Day"/>
    <d v="2025-05-13T00:00:00"/>
    <n v="133"/>
    <s v="coho"/>
    <s v="smolt"/>
    <n v="104"/>
    <m/>
    <n v="12.6"/>
    <s v="N"/>
    <m/>
    <m/>
    <m/>
    <m/>
    <m/>
    <x v="0"/>
  </r>
  <r>
    <x v="2"/>
    <x v="0"/>
    <s v="13May25-RST-Night/Day"/>
    <d v="2025-05-13T00:00:00"/>
    <n v="133"/>
    <s v="coho"/>
    <s v="smolt"/>
    <n v="94"/>
    <m/>
    <n v="7.49"/>
    <s v="N"/>
    <m/>
    <m/>
    <m/>
    <m/>
    <m/>
    <x v="0"/>
  </r>
  <r>
    <x v="2"/>
    <x v="0"/>
    <s v="13May25-RST-Night/Day"/>
    <d v="2025-05-13T00:00:00"/>
    <n v="133"/>
    <s v="coho"/>
    <s v="smolt"/>
    <n v="114"/>
    <m/>
    <n v="15.47"/>
    <s v="N"/>
    <m/>
    <m/>
    <m/>
    <m/>
    <m/>
    <x v="0"/>
  </r>
  <r>
    <x v="2"/>
    <x v="0"/>
    <s v="14May25-RST-Night/Day"/>
    <d v="2025-05-14T00:00:00"/>
    <n v="134"/>
    <s v="chinook"/>
    <s v="fry"/>
    <n v="58"/>
    <m/>
    <n v="1.76"/>
    <s v="Y"/>
    <m/>
    <m/>
    <m/>
    <m/>
    <m/>
    <x v="0"/>
  </r>
  <r>
    <x v="2"/>
    <x v="0"/>
    <s v="14May25-RST-Night/Day"/>
    <d v="2025-05-14T00:00:00"/>
    <n v="134"/>
    <s v="chinook"/>
    <s v="fry"/>
    <n v="62"/>
    <m/>
    <n v="2.25"/>
    <s v="Y"/>
    <m/>
    <m/>
    <m/>
    <m/>
    <m/>
    <x v="0"/>
  </r>
  <r>
    <x v="2"/>
    <x v="0"/>
    <s v="14May25-RST-Night/Day"/>
    <d v="2025-05-14T00:00:00"/>
    <n v="134"/>
    <s v="chinook"/>
    <s v="fry"/>
    <n v="62"/>
    <m/>
    <n v="2.2599999999999998"/>
    <s v="Y"/>
    <m/>
    <m/>
    <m/>
    <m/>
    <m/>
    <x v="0"/>
  </r>
  <r>
    <x v="2"/>
    <x v="0"/>
    <s v="14May25-RST-Night/Day"/>
    <d v="2025-05-14T00:00:00"/>
    <n v="134"/>
    <s v="chinook"/>
    <s v="fry"/>
    <n v="59"/>
    <m/>
    <n v="2.14"/>
    <s v="Y"/>
    <m/>
    <m/>
    <m/>
    <m/>
    <m/>
    <x v="0"/>
  </r>
  <r>
    <x v="2"/>
    <x v="0"/>
    <s v="14May25-RST-Night/Day"/>
    <d v="2025-05-14T00:00:00"/>
    <n v="134"/>
    <s v="chinook"/>
    <s v="fry"/>
    <n v="62"/>
    <m/>
    <n v="2.46"/>
    <s v="Y"/>
    <m/>
    <m/>
    <m/>
    <m/>
    <m/>
    <x v="0"/>
  </r>
  <r>
    <x v="2"/>
    <x v="0"/>
    <s v="14May25-RST-Night/Day"/>
    <d v="2025-05-14T00:00:00"/>
    <n v="134"/>
    <s v="chinook"/>
    <s v="fry"/>
    <n v="58"/>
    <m/>
    <n v="1.52"/>
    <s v="Y"/>
    <m/>
    <m/>
    <m/>
    <m/>
    <m/>
    <x v="0"/>
  </r>
  <r>
    <x v="2"/>
    <x v="0"/>
    <s v="14May25-RST-Night/Day"/>
    <d v="2025-05-14T00:00:00"/>
    <n v="134"/>
    <s v="chinook"/>
    <s v="fry"/>
    <n v="60"/>
    <m/>
    <n v="2.08"/>
    <s v="Y"/>
    <m/>
    <m/>
    <m/>
    <m/>
    <m/>
    <x v="0"/>
  </r>
  <r>
    <x v="2"/>
    <x v="0"/>
    <s v="14May25-RST-Night/Day"/>
    <d v="2025-05-14T00:00:00"/>
    <n v="134"/>
    <s v="chinook"/>
    <s v="fry"/>
    <n v="60"/>
    <m/>
    <n v="2.2799999999999998"/>
    <s v="Y"/>
    <m/>
    <m/>
    <m/>
    <m/>
    <m/>
    <x v="0"/>
  </r>
  <r>
    <x v="2"/>
    <x v="0"/>
    <s v="14May25-RST-Night/Day"/>
    <d v="2025-05-14T00:00:00"/>
    <n v="134"/>
    <s v="chinook"/>
    <s v="fry"/>
    <n v="60"/>
    <m/>
    <n v="2.2200000000000002"/>
    <s v="Y"/>
    <m/>
    <m/>
    <m/>
    <m/>
    <m/>
    <x v="0"/>
  </r>
  <r>
    <x v="2"/>
    <x v="0"/>
    <s v="14May25-RST-Night/Day"/>
    <d v="2025-05-14T00:00:00"/>
    <n v="134"/>
    <s v="chinook"/>
    <s v="fry"/>
    <n v="61"/>
    <m/>
    <n v="2.67"/>
    <s v="Y"/>
    <m/>
    <m/>
    <m/>
    <m/>
    <m/>
    <x v="0"/>
  </r>
  <r>
    <x v="2"/>
    <x v="0"/>
    <s v="14May25-RST-Night/Day"/>
    <d v="2025-05-14T00:00:00"/>
    <n v="134"/>
    <s v="chinook"/>
    <s v="fry"/>
    <n v="62"/>
    <m/>
    <n v="3.03"/>
    <s v="Y"/>
    <m/>
    <m/>
    <m/>
    <m/>
    <m/>
    <x v="0"/>
  </r>
  <r>
    <x v="2"/>
    <x v="0"/>
    <s v="14May25-RST-Night/Day"/>
    <d v="2025-05-14T00:00:00"/>
    <n v="134"/>
    <s v="chinook"/>
    <s v="fry"/>
    <n v="64"/>
    <m/>
    <n v="2.7"/>
    <s v="Y"/>
    <m/>
    <m/>
    <m/>
    <m/>
    <m/>
    <x v="0"/>
  </r>
  <r>
    <x v="2"/>
    <x v="0"/>
    <s v="14May25-RST-Night/Day"/>
    <d v="2025-05-14T00:00:00"/>
    <n v="134"/>
    <s v="chinook"/>
    <s v="fry"/>
    <n v="60"/>
    <m/>
    <n v="2.04"/>
    <s v="Y"/>
    <m/>
    <m/>
    <m/>
    <m/>
    <m/>
    <x v="0"/>
  </r>
  <r>
    <x v="2"/>
    <x v="0"/>
    <s v="14May25-RST-Night/Day"/>
    <d v="2025-05-14T00:00:00"/>
    <n v="134"/>
    <s v="chinook"/>
    <s v="fry"/>
    <n v="63"/>
    <m/>
    <n v="2.76"/>
    <s v="Y"/>
    <m/>
    <m/>
    <m/>
    <m/>
    <m/>
    <x v="0"/>
  </r>
  <r>
    <x v="2"/>
    <x v="0"/>
    <s v="14May25-RST-Night/Day"/>
    <d v="2025-05-14T00:00:00"/>
    <n v="134"/>
    <s v="chinook"/>
    <s v="fry"/>
    <n v="64"/>
    <m/>
    <n v="2.73"/>
    <s v="Y"/>
    <m/>
    <m/>
    <m/>
    <m/>
    <m/>
    <x v="0"/>
  </r>
  <r>
    <x v="2"/>
    <x v="0"/>
    <s v="14May25-RST-Night/Day"/>
    <d v="2025-05-14T00:00:00"/>
    <n v="134"/>
    <s v="chinook"/>
    <s v="fry"/>
    <n v="61"/>
    <m/>
    <n v="2.09"/>
    <s v="Y"/>
    <m/>
    <m/>
    <m/>
    <m/>
    <m/>
    <x v="0"/>
  </r>
  <r>
    <x v="2"/>
    <x v="0"/>
    <s v="14May25-RST-Night/Day"/>
    <d v="2025-05-14T00:00:00"/>
    <n v="134"/>
    <s v="chinook"/>
    <s v="fry"/>
    <n v="61"/>
    <m/>
    <n v="2.14"/>
    <s v="Y"/>
    <m/>
    <m/>
    <m/>
    <m/>
    <m/>
    <x v="0"/>
  </r>
  <r>
    <x v="2"/>
    <x v="0"/>
    <s v="14May25-RST-Night/Day"/>
    <d v="2025-05-14T00:00:00"/>
    <n v="134"/>
    <s v="chinook"/>
    <s v="fry"/>
    <n v="60"/>
    <m/>
    <n v="2.78"/>
    <s v="Y"/>
    <m/>
    <m/>
    <m/>
    <m/>
    <m/>
    <x v="0"/>
  </r>
  <r>
    <x v="2"/>
    <x v="0"/>
    <s v="14May25-RST-Night/Day"/>
    <d v="2025-05-14T00:00:00"/>
    <n v="134"/>
    <s v="chinook"/>
    <s v="fry"/>
    <n v="61"/>
    <m/>
    <n v="2.33"/>
    <s v="Y"/>
    <m/>
    <m/>
    <m/>
    <m/>
    <m/>
    <x v="0"/>
  </r>
  <r>
    <x v="2"/>
    <x v="0"/>
    <s v="14May25-RST-Night/Day"/>
    <d v="2025-05-14T00:00:00"/>
    <n v="134"/>
    <s v="chinook"/>
    <s v="fry"/>
    <n v="64"/>
    <m/>
    <n v="2.61"/>
    <s v="Y"/>
    <m/>
    <m/>
    <m/>
    <m/>
    <m/>
    <x v="0"/>
  </r>
  <r>
    <x v="2"/>
    <x v="0"/>
    <s v="14May25-RST-Night/Day"/>
    <d v="2025-05-14T00:00:00"/>
    <n v="134"/>
    <s v="chinook"/>
    <s v="fry"/>
    <n v="61"/>
    <m/>
    <n v="2.3199999999999998"/>
    <s v="Y"/>
    <m/>
    <m/>
    <m/>
    <m/>
    <m/>
    <x v="0"/>
  </r>
  <r>
    <x v="2"/>
    <x v="0"/>
    <s v="14May25-RST-Night/Day"/>
    <d v="2025-05-14T00:00:00"/>
    <n v="134"/>
    <s v="chinook"/>
    <s v="fry"/>
    <n v="56"/>
    <m/>
    <n v="1.91"/>
    <s v="N"/>
    <m/>
    <m/>
    <m/>
    <m/>
    <m/>
    <x v="0"/>
  </r>
  <r>
    <x v="2"/>
    <x v="0"/>
    <s v="14May25-RST-Night/Day"/>
    <d v="2025-05-14T00:00:00"/>
    <n v="134"/>
    <s v="chinook"/>
    <s v="fry"/>
    <n v="61"/>
    <m/>
    <n v="2.25"/>
    <s v="Y"/>
    <m/>
    <m/>
    <m/>
    <m/>
    <m/>
    <x v="0"/>
  </r>
  <r>
    <x v="2"/>
    <x v="0"/>
    <s v="14May25-RST-Night/Day"/>
    <d v="2025-05-14T00:00:00"/>
    <n v="134"/>
    <s v="chinook"/>
    <s v="fry"/>
    <n v="56"/>
    <m/>
    <n v="1.72"/>
    <s v="N"/>
    <m/>
    <m/>
    <m/>
    <m/>
    <m/>
    <x v="0"/>
  </r>
  <r>
    <x v="2"/>
    <x v="0"/>
    <s v="14May25-RST-Night/Day"/>
    <d v="2025-05-14T00:00:00"/>
    <n v="134"/>
    <s v="chinook"/>
    <s v="fry"/>
    <n v="62"/>
    <m/>
    <n v="2.2999999999999998"/>
    <s v="Y"/>
    <m/>
    <m/>
    <m/>
    <m/>
    <m/>
    <x v="0"/>
  </r>
  <r>
    <x v="2"/>
    <x v="0"/>
    <s v="14May25-RST-Night/Day"/>
    <d v="2025-05-14T00:00:00"/>
    <n v="134"/>
    <s v="chinook"/>
    <s v="fry"/>
    <n v="57"/>
    <m/>
    <n v="1.92"/>
    <s v="Y"/>
    <m/>
    <m/>
    <m/>
    <m/>
    <m/>
    <x v="0"/>
  </r>
  <r>
    <x v="2"/>
    <x v="0"/>
    <s v="14May25-RST-Night/Day"/>
    <d v="2025-05-14T00:00:00"/>
    <n v="134"/>
    <s v="chinook"/>
    <s v="fry"/>
    <n v="65"/>
    <m/>
    <n v="2.7"/>
    <s v="Y"/>
    <m/>
    <m/>
    <m/>
    <m/>
    <m/>
    <x v="0"/>
  </r>
  <r>
    <x v="2"/>
    <x v="0"/>
    <s v="14May25-RST-Night/Day"/>
    <d v="2025-05-14T00:00:00"/>
    <n v="134"/>
    <s v="chinook"/>
    <s v="fry"/>
    <n v="63"/>
    <m/>
    <n v="2.61"/>
    <s v="Y"/>
    <m/>
    <m/>
    <m/>
    <m/>
    <m/>
    <x v="0"/>
  </r>
  <r>
    <x v="2"/>
    <x v="0"/>
    <s v="14May25-RST-Night/Day"/>
    <d v="2025-05-14T00:00:00"/>
    <n v="134"/>
    <s v="chinook"/>
    <s v="fry"/>
    <n v="61"/>
    <m/>
    <n v="2.46"/>
    <s v="Y"/>
    <m/>
    <m/>
    <m/>
    <m/>
    <m/>
    <x v="0"/>
  </r>
  <r>
    <x v="2"/>
    <x v="0"/>
    <s v="14May25-RST-Night/Day"/>
    <d v="2025-05-14T00:00:00"/>
    <n v="134"/>
    <s v="chinook"/>
    <s v="fry"/>
    <n v="66"/>
    <m/>
    <n v="2.76"/>
    <s v="Y"/>
    <m/>
    <m/>
    <m/>
    <m/>
    <m/>
    <x v="0"/>
  </r>
  <r>
    <x v="2"/>
    <x v="0"/>
    <s v="14May25-RST-Night/Day"/>
    <d v="2025-05-14T00:00:00"/>
    <n v="134"/>
    <s v="coho"/>
    <s v="fry"/>
    <n v="36"/>
    <m/>
    <n v="0.61"/>
    <s v="N"/>
    <m/>
    <m/>
    <m/>
    <m/>
    <m/>
    <x v="0"/>
  </r>
  <r>
    <x v="2"/>
    <x v="0"/>
    <s v="14May25-RST-Night/Day"/>
    <d v="2025-05-14T00:00:00"/>
    <n v="134"/>
    <s v="coho"/>
    <s v="fry"/>
    <n v="40"/>
    <m/>
    <n v="0.5"/>
    <s v="N"/>
    <m/>
    <m/>
    <m/>
    <m/>
    <m/>
    <x v="0"/>
  </r>
  <r>
    <x v="2"/>
    <x v="0"/>
    <s v="14May25-RST-Night/Day"/>
    <d v="2025-05-14T00:00:00"/>
    <n v="134"/>
    <s v="coho"/>
    <s v="fry"/>
    <n v="44"/>
    <m/>
    <n v="0.38"/>
    <s v="N"/>
    <m/>
    <m/>
    <m/>
    <m/>
    <m/>
    <x v="0"/>
  </r>
  <r>
    <x v="2"/>
    <x v="0"/>
    <s v="14May25-RST-Night/Day"/>
    <d v="2025-05-14T00:00:00"/>
    <n v="134"/>
    <s v="coho"/>
    <s v="fry"/>
    <n v="37"/>
    <m/>
    <n v="0.64"/>
    <s v="N"/>
    <m/>
    <m/>
    <m/>
    <m/>
    <m/>
    <x v="0"/>
  </r>
  <r>
    <x v="2"/>
    <x v="0"/>
    <s v="14May25-RST-Night/Day"/>
    <d v="2025-05-14T00:00:00"/>
    <n v="134"/>
    <s v="coho"/>
    <s v="fry"/>
    <n v="52"/>
    <m/>
    <n v="1.27"/>
    <s v="N"/>
    <m/>
    <m/>
    <m/>
    <m/>
    <m/>
    <x v="0"/>
  </r>
  <r>
    <x v="2"/>
    <x v="0"/>
    <s v="14May25-RST-Night/Day"/>
    <d v="2025-05-14T00:00:00"/>
    <n v="134"/>
    <s v="coho"/>
    <s v="fry"/>
    <n v="33"/>
    <m/>
    <n v="0.46"/>
    <s v="N"/>
    <m/>
    <m/>
    <m/>
    <m/>
    <m/>
    <x v="0"/>
  </r>
  <r>
    <x v="2"/>
    <x v="0"/>
    <s v="14May25-RST-Night/Day"/>
    <d v="2025-05-14T00:00:00"/>
    <n v="134"/>
    <s v="coho"/>
    <s v="fry"/>
    <n v="37"/>
    <m/>
    <n v="0.54"/>
    <s v="N"/>
    <m/>
    <m/>
    <m/>
    <m/>
    <m/>
    <x v="0"/>
  </r>
  <r>
    <x v="2"/>
    <x v="0"/>
    <s v="14May25-RST-Night/Day"/>
    <d v="2025-05-14T00:00:00"/>
    <n v="134"/>
    <s v="coho"/>
    <s v="fry"/>
    <n v="34"/>
    <m/>
    <n v="0.38"/>
    <s v="N"/>
    <m/>
    <m/>
    <m/>
    <m/>
    <m/>
    <x v="0"/>
  </r>
  <r>
    <x v="2"/>
    <x v="0"/>
    <s v="14May25-RST-Night/Day"/>
    <d v="2025-05-14T00:00:00"/>
    <n v="134"/>
    <s v="coho"/>
    <s v="fry"/>
    <n v="34"/>
    <m/>
    <n v="0.36"/>
    <s v="N"/>
    <m/>
    <m/>
    <m/>
    <m/>
    <m/>
    <x v="0"/>
  </r>
  <r>
    <x v="2"/>
    <x v="0"/>
    <s v="14May25-RST-Night/Day"/>
    <d v="2025-05-14T00:00:00"/>
    <n v="134"/>
    <s v="coho"/>
    <s v="fry"/>
    <n v="38"/>
    <m/>
    <n v="1.57"/>
    <s v="N"/>
    <m/>
    <m/>
    <m/>
    <m/>
    <m/>
    <x v="0"/>
  </r>
  <r>
    <x v="2"/>
    <x v="0"/>
    <s v="14May25-RST-Night/Day"/>
    <d v="2025-05-14T00:00:00"/>
    <n v="134"/>
    <s v="coho"/>
    <s v="fry"/>
    <n v="32"/>
    <m/>
    <n v="0.43"/>
    <s v="N"/>
    <m/>
    <m/>
    <m/>
    <m/>
    <m/>
    <x v="0"/>
  </r>
  <r>
    <x v="2"/>
    <x v="0"/>
    <s v="14May25-RST-Night/Day"/>
    <d v="2025-05-14T00:00:00"/>
    <n v="134"/>
    <s v="coho"/>
    <s v="fry"/>
    <n v="36"/>
    <m/>
    <n v="0.38"/>
    <s v="N"/>
    <m/>
    <m/>
    <m/>
    <m/>
    <m/>
    <x v="0"/>
  </r>
  <r>
    <x v="2"/>
    <x v="0"/>
    <s v="14May25-RST-Night/Day"/>
    <d v="2025-05-14T00:00:00"/>
    <n v="134"/>
    <s v="coho"/>
    <s v="fry"/>
    <n v="35"/>
    <m/>
    <n v="0.48"/>
    <s v="N"/>
    <m/>
    <m/>
    <m/>
    <m/>
    <m/>
    <x v="0"/>
  </r>
  <r>
    <x v="2"/>
    <x v="0"/>
    <s v="14May25-RST-Night/Day"/>
    <d v="2025-05-14T00:00:00"/>
    <n v="134"/>
    <s v="coho"/>
    <s v="fry"/>
    <n v="35"/>
    <m/>
    <n v="0.42"/>
    <s v="N"/>
    <m/>
    <m/>
    <m/>
    <m/>
    <m/>
    <x v="0"/>
  </r>
  <r>
    <x v="2"/>
    <x v="0"/>
    <s v="14May25-RST-Night/Day"/>
    <d v="2025-05-14T00:00:00"/>
    <n v="134"/>
    <s v="coho"/>
    <s v="fry"/>
    <n v="67"/>
    <m/>
    <n v="3.52"/>
    <s v="N"/>
    <m/>
    <m/>
    <m/>
    <m/>
    <m/>
    <x v="0"/>
  </r>
  <r>
    <x v="2"/>
    <x v="0"/>
    <s v="14May25-RST-Night/Day"/>
    <d v="2025-05-14T00:00:00"/>
    <n v="134"/>
    <s v="coho"/>
    <s v="smolt"/>
    <n v="100"/>
    <m/>
    <n v="9.06"/>
    <s v="N"/>
    <m/>
    <m/>
    <m/>
    <m/>
    <m/>
    <x v="0"/>
  </r>
  <r>
    <x v="2"/>
    <x v="0"/>
    <s v="14May25-RST-Night/Day"/>
    <d v="2025-05-14T00:00:00"/>
    <n v="134"/>
    <s v="coho"/>
    <s v="smolt"/>
    <n v="99"/>
    <m/>
    <n v="10.42"/>
    <s v="N"/>
    <m/>
    <m/>
    <m/>
    <m/>
    <m/>
    <x v="0"/>
  </r>
  <r>
    <x v="2"/>
    <x v="0"/>
    <s v="14May25-RST-Night/Day"/>
    <d v="2025-05-14T00:00:00"/>
    <n v="134"/>
    <s v="coho"/>
    <s v="smolt"/>
    <n v="100"/>
    <m/>
    <n v="10.86"/>
    <s v="N"/>
    <m/>
    <m/>
    <m/>
    <m/>
    <m/>
    <x v="0"/>
  </r>
  <r>
    <x v="2"/>
    <x v="0"/>
    <s v="14May25-RST-Night/Day"/>
    <d v="2025-05-14T00:00:00"/>
    <n v="134"/>
    <s v="coho"/>
    <s v="fry"/>
    <n v="40"/>
    <m/>
    <n v="0.53"/>
    <s v="N"/>
    <m/>
    <m/>
    <m/>
    <m/>
    <m/>
    <x v="0"/>
  </r>
  <r>
    <x v="2"/>
    <x v="0"/>
    <s v="14May25-RST-Night/Day"/>
    <d v="2025-05-14T00:00:00"/>
    <n v="134"/>
    <s v="coho"/>
    <s v="fry"/>
    <n v="41"/>
    <m/>
    <n v="0.37"/>
    <s v="N"/>
    <m/>
    <m/>
    <m/>
    <m/>
    <m/>
    <x v="0"/>
  </r>
  <r>
    <x v="2"/>
    <x v="0"/>
    <s v="16May25-RST-Night/Day"/>
    <d v="2025-05-16T00:00:00"/>
    <n v="136"/>
    <s v="chinook"/>
    <s v="fry"/>
    <n v="62"/>
    <m/>
    <n v="2.4500000000000002"/>
    <s v="Y"/>
    <m/>
    <m/>
    <m/>
    <m/>
    <m/>
    <x v="0"/>
  </r>
  <r>
    <x v="2"/>
    <x v="0"/>
    <s v="16May25-RST-Night/Day"/>
    <d v="2025-05-16T00:00:00"/>
    <n v="136"/>
    <s v="chinook"/>
    <s v="fry"/>
    <n v="63"/>
    <m/>
    <n v="3.87"/>
    <s v="Y"/>
    <m/>
    <m/>
    <m/>
    <m/>
    <m/>
    <x v="0"/>
  </r>
  <r>
    <x v="2"/>
    <x v="0"/>
    <s v="16May25-RST-Night/Day"/>
    <d v="2025-05-16T00:00:00"/>
    <n v="136"/>
    <s v="chinook"/>
    <s v="fry"/>
    <n v="70"/>
    <m/>
    <n v="3.36"/>
    <s v="Y"/>
    <m/>
    <m/>
    <m/>
    <m/>
    <m/>
    <x v="0"/>
  </r>
  <r>
    <x v="2"/>
    <x v="0"/>
    <s v="16May25-RST-Night/Day"/>
    <d v="2025-05-16T00:00:00"/>
    <n v="136"/>
    <s v="chinook"/>
    <s v="fry"/>
    <n v="48"/>
    <m/>
    <n v="0.89"/>
    <s v="Y"/>
    <m/>
    <m/>
    <m/>
    <m/>
    <m/>
    <x v="0"/>
  </r>
  <r>
    <x v="2"/>
    <x v="0"/>
    <s v="16May25-RST-Night/Day"/>
    <d v="2025-05-16T00:00:00"/>
    <n v="136"/>
    <s v="chinook"/>
    <s v="fry"/>
    <n v="62"/>
    <m/>
    <n v="2.63"/>
    <s v="Y"/>
    <m/>
    <m/>
    <m/>
    <m/>
    <m/>
    <x v="0"/>
  </r>
  <r>
    <x v="2"/>
    <x v="0"/>
    <s v="16May25-RST-Night/Day"/>
    <d v="2025-05-16T00:00:00"/>
    <n v="136"/>
    <s v="chinook"/>
    <s v="fry"/>
    <n v="69"/>
    <m/>
    <n v="3.55"/>
    <s v="Y"/>
    <m/>
    <m/>
    <m/>
    <m/>
    <m/>
    <x v="0"/>
  </r>
  <r>
    <x v="2"/>
    <x v="0"/>
    <s v="16May25-RST-Night/Day"/>
    <d v="2025-05-16T00:00:00"/>
    <n v="136"/>
    <s v="chinook"/>
    <s v="fry"/>
    <n v="61"/>
    <m/>
    <n v="2.36"/>
    <s v="Y"/>
    <m/>
    <m/>
    <m/>
    <m/>
    <m/>
    <x v="0"/>
  </r>
  <r>
    <x v="2"/>
    <x v="0"/>
    <s v="16May25-RST-Night/Day"/>
    <d v="2025-05-16T00:00:00"/>
    <n v="136"/>
    <s v="chinook"/>
    <s v="fry"/>
    <n v="67"/>
    <m/>
    <n v="3.04"/>
    <s v="Y"/>
    <m/>
    <m/>
    <m/>
    <m/>
    <m/>
    <x v="0"/>
  </r>
  <r>
    <x v="2"/>
    <x v="0"/>
    <s v="16May25-RST-Night/Day"/>
    <d v="2025-05-16T00:00:00"/>
    <n v="136"/>
    <s v="chinook"/>
    <s v="fry"/>
    <n v="69"/>
    <m/>
    <n v="3.62"/>
    <s v="Y"/>
    <m/>
    <m/>
    <m/>
    <m/>
    <m/>
    <x v="0"/>
  </r>
  <r>
    <x v="2"/>
    <x v="0"/>
    <s v="16May25-RST-Night/Day"/>
    <d v="2025-05-16T00:00:00"/>
    <n v="136"/>
    <s v="chinook"/>
    <s v="fry"/>
    <n v="72"/>
    <m/>
    <n v="4.0199999999999996"/>
    <s v="Y"/>
    <m/>
    <m/>
    <m/>
    <m/>
    <m/>
    <x v="0"/>
  </r>
  <r>
    <x v="2"/>
    <x v="0"/>
    <s v="16May25-RST-Night/Day"/>
    <d v="2025-05-16T00:00:00"/>
    <n v="136"/>
    <s v="chinook"/>
    <s v="fry"/>
    <n v="67"/>
    <m/>
    <n v="3.32"/>
    <s v="Y"/>
    <m/>
    <m/>
    <m/>
    <m/>
    <m/>
    <x v="0"/>
  </r>
  <r>
    <x v="2"/>
    <x v="0"/>
    <s v="16May25-RST-Night/Day"/>
    <d v="2025-05-16T00:00:00"/>
    <n v="136"/>
    <s v="chinook"/>
    <s v="fry"/>
    <n v="67"/>
    <m/>
    <n v="3.04"/>
    <s v="Y"/>
    <m/>
    <m/>
    <m/>
    <m/>
    <m/>
    <x v="0"/>
  </r>
  <r>
    <x v="2"/>
    <x v="0"/>
    <s v="16May25-RST-Night/Day"/>
    <d v="2025-05-16T00:00:00"/>
    <n v="136"/>
    <s v="chinook"/>
    <s v="fry"/>
    <n v="70"/>
    <m/>
    <n v="3.37"/>
    <s v="Y"/>
    <m/>
    <m/>
    <m/>
    <m/>
    <m/>
    <x v="0"/>
  </r>
  <r>
    <x v="2"/>
    <x v="0"/>
    <s v="16May25-RST-Night/Day"/>
    <d v="2025-05-16T00:00:00"/>
    <n v="136"/>
    <s v="chinook"/>
    <s v="fry"/>
    <n v="55"/>
    <m/>
    <n v="1.57"/>
    <s v="N"/>
    <m/>
    <m/>
    <m/>
    <m/>
    <m/>
    <x v="0"/>
  </r>
  <r>
    <x v="2"/>
    <x v="0"/>
    <s v="16May25-RST-Night/Day"/>
    <d v="2025-05-16T00:00:00"/>
    <n v="136"/>
    <s v="chinook"/>
    <s v="fry"/>
    <n v="62"/>
    <m/>
    <n v="3.5"/>
    <s v="Y"/>
    <m/>
    <m/>
    <m/>
    <m/>
    <m/>
    <x v="0"/>
  </r>
  <r>
    <x v="2"/>
    <x v="0"/>
    <s v="16May25-RST-Night/Day"/>
    <d v="2025-05-16T00:00:00"/>
    <n v="136"/>
    <s v="chinook"/>
    <s v="fry"/>
    <n v="65"/>
    <m/>
    <n v="2.52"/>
    <s v="Y"/>
    <m/>
    <m/>
    <m/>
    <m/>
    <m/>
    <x v="0"/>
  </r>
  <r>
    <x v="2"/>
    <x v="0"/>
    <s v="16May25-RST-Night/Day"/>
    <d v="2025-05-16T00:00:00"/>
    <n v="136"/>
    <s v="chinook"/>
    <s v="fry"/>
    <n v="70"/>
    <m/>
    <n v="3.31"/>
    <s v="Y"/>
    <m/>
    <m/>
    <m/>
    <m/>
    <m/>
    <x v="0"/>
  </r>
  <r>
    <x v="2"/>
    <x v="0"/>
    <s v="16May25-RST-Night/Day"/>
    <d v="2025-05-16T00:00:00"/>
    <n v="136"/>
    <s v="chinook"/>
    <s v="fry"/>
    <n v="71"/>
    <m/>
    <n v="4"/>
    <s v="Y"/>
    <m/>
    <m/>
    <m/>
    <m/>
    <m/>
    <x v="0"/>
  </r>
  <r>
    <x v="2"/>
    <x v="0"/>
    <s v="16May25-RST-Night/Day"/>
    <d v="2025-05-16T00:00:00"/>
    <n v="136"/>
    <s v="chinook"/>
    <s v="fry"/>
    <n v="70"/>
    <m/>
    <n v="3.27"/>
    <s v="Y"/>
    <m/>
    <m/>
    <m/>
    <m/>
    <m/>
    <x v="0"/>
  </r>
  <r>
    <x v="2"/>
    <x v="0"/>
    <s v="16May25-RST-Night/Day"/>
    <d v="2025-05-16T00:00:00"/>
    <n v="136"/>
    <s v="chinook"/>
    <s v="fry"/>
    <n v="67"/>
    <m/>
    <n v="2.95"/>
    <s v="Y"/>
    <m/>
    <m/>
    <m/>
    <m/>
    <m/>
    <x v="0"/>
  </r>
  <r>
    <x v="2"/>
    <x v="0"/>
    <s v="16May25-RST-Night/Day"/>
    <d v="2025-05-16T00:00:00"/>
    <n v="136"/>
    <s v="chinook"/>
    <s v="fry"/>
    <n v="67"/>
    <m/>
    <n v="3.1"/>
    <s v="Y"/>
    <m/>
    <m/>
    <m/>
    <m/>
    <m/>
    <x v="0"/>
  </r>
  <r>
    <x v="2"/>
    <x v="0"/>
    <s v="16May25-RST-Night/Day"/>
    <d v="2025-05-16T00:00:00"/>
    <n v="136"/>
    <s v="chinook"/>
    <s v="fry"/>
    <n v="68"/>
    <m/>
    <n v="3.29"/>
    <s v="Y"/>
    <m/>
    <m/>
    <m/>
    <m/>
    <m/>
    <x v="0"/>
  </r>
  <r>
    <x v="2"/>
    <x v="0"/>
    <s v="16May25-RST-Night/Day"/>
    <d v="2025-05-16T00:00:00"/>
    <n v="136"/>
    <s v="chinook"/>
    <s v="fry"/>
    <n v="65"/>
    <m/>
    <n v="2.67"/>
    <s v="Y"/>
    <m/>
    <m/>
    <m/>
    <m/>
    <m/>
    <x v="0"/>
  </r>
  <r>
    <x v="2"/>
    <x v="0"/>
    <s v="16May25-RST-Night/Day"/>
    <d v="2025-05-16T00:00:00"/>
    <n v="136"/>
    <s v="chinook"/>
    <s v="fry"/>
    <n v="69"/>
    <m/>
    <n v="3.38"/>
    <s v="Y"/>
    <m/>
    <m/>
    <m/>
    <m/>
    <m/>
    <x v="0"/>
  </r>
  <r>
    <x v="2"/>
    <x v="0"/>
    <s v="16May25-RST-Night/Day"/>
    <d v="2025-05-16T00:00:00"/>
    <n v="136"/>
    <s v="chinook"/>
    <s v="fry"/>
    <n v="70"/>
    <m/>
    <n v="3.59"/>
    <s v="Y"/>
    <m/>
    <m/>
    <m/>
    <m/>
    <m/>
    <x v="0"/>
  </r>
  <r>
    <x v="2"/>
    <x v="0"/>
    <s v="16May25-RST-Night/Day"/>
    <d v="2025-05-16T00:00:00"/>
    <n v="136"/>
    <s v="chinook"/>
    <s v="fry"/>
    <n v="68"/>
    <m/>
    <n v="3.35"/>
    <s v="Y"/>
    <m/>
    <m/>
    <m/>
    <m/>
    <m/>
    <x v="0"/>
  </r>
  <r>
    <x v="2"/>
    <x v="0"/>
    <s v="16May25-RST-Night/Day"/>
    <d v="2025-05-16T00:00:00"/>
    <n v="136"/>
    <s v="chinook"/>
    <s v="fry"/>
    <n v="72"/>
    <m/>
    <n v="3.86"/>
    <s v="Y"/>
    <m/>
    <m/>
    <m/>
    <m/>
    <m/>
    <x v="0"/>
  </r>
  <r>
    <x v="2"/>
    <x v="0"/>
    <s v="16May25-RST-Night/Day"/>
    <d v="2025-05-16T00:00:00"/>
    <n v="136"/>
    <s v="chinook"/>
    <s v="fry"/>
    <n v="63"/>
    <m/>
    <n v="2.68"/>
    <s v="Y"/>
    <m/>
    <m/>
    <m/>
    <m/>
    <m/>
    <x v="0"/>
  </r>
  <r>
    <x v="2"/>
    <x v="0"/>
    <s v="16May25-RST-Night/Day"/>
    <d v="2025-05-16T00:00:00"/>
    <n v="136"/>
    <s v="chinook"/>
    <s v="fry"/>
    <n v="73"/>
    <m/>
    <n v="4.3"/>
    <s v="Y"/>
    <m/>
    <m/>
    <m/>
    <m/>
    <m/>
    <x v="0"/>
  </r>
  <r>
    <x v="2"/>
    <x v="0"/>
    <s v="16May25-RST-Night/Day"/>
    <d v="2025-05-16T00:00:00"/>
    <n v="136"/>
    <s v="chinook"/>
    <s v="fry"/>
    <n v="60"/>
    <m/>
    <n v="2.04"/>
    <s v="Y"/>
    <m/>
    <m/>
    <m/>
    <m/>
    <m/>
    <x v="0"/>
  </r>
  <r>
    <x v="2"/>
    <x v="0"/>
    <s v="16May25-RST-Night/Day"/>
    <d v="2025-05-16T00:00:00"/>
    <n v="136"/>
    <s v="coho"/>
    <s v="fry"/>
    <n v="40"/>
    <m/>
    <n v="0.57999999999999996"/>
    <s v="N"/>
    <m/>
    <m/>
    <m/>
    <m/>
    <m/>
    <x v="0"/>
  </r>
  <r>
    <x v="2"/>
    <x v="0"/>
    <s v="16May25-RST-Night/Day"/>
    <d v="2025-05-16T00:00:00"/>
    <n v="136"/>
    <s v="coho"/>
    <s v="fry"/>
    <n v="36"/>
    <m/>
    <n v="0.41"/>
    <s v="N"/>
    <m/>
    <m/>
    <m/>
    <m/>
    <m/>
    <x v="0"/>
  </r>
  <r>
    <x v="2"/>
    <x v="0"/>
    <s v="16May25-RST-Night/Day"/>
    <d v="2025-05-16T00:00:00"/>
    <n v="136"/>
    <s v="coho"/>
    <s v="fry"/>
    <n v="42"/>
    <m/>
    <n v="0.71"/>
    <s v="N"/>
    <m/>
    <m/>
    <m/>
    <m/>
    <m/>
    <x v="0"/>
  </r>
  <r>
    <x v="2"/>
    <x v="0"/>
    <s v="16May25-RST-Night/Day"/>
    <d v="2025-05-16T00:00:00"/>
    <n v="136"/>
    <s v="coho"/>
    <s v="fry"/>
    <n v="36"/>
    <m/>
    <n v="0.41"/>
    <s v="N"/>
    <m/>
    <m/>
    <m/>
    <m/>
    <m/>
    <x v="0"/>
  </r>
  <r>
    <x v="2"/>
    <x v="0"/>
    <s v="16May25-RST-Night/Day"/>
    <d v="2025-05-16T00:00:00"/>
    <n v="136"/>
    <s v="coho"/>
    <s v="fry"/>
    <n v="34"/>
    <m/>
    <n v="0.34"/>
    <s v="N"/>
    <m/>
    <m/>
    <m/>
    <m/>
    <m/>
    <x v="0"/>
  </r>
  <r>
    <x v="2"/>
    <x v="0"/>
    <s v="16May25-RST-Night/Day"/>
    <d v="2025-05-16T00:00:00"/>
    <n v="136"/>
    <s v="coho"/>
    <s v="fry"/>
    <n v="35"/>
    <m/>
    <n v="0.41"/>
    <s v="N"/>
    <m/>
    <m/>
    <m/>
    <m/>
    <m/>
    <x v="0"/>
  </r>
  <r>
    <x v="2"/>
    <x v="0"/>
    <s v="16May25-RST-Night/Day"/>
    <d v="2025-05-16T00:00:00"/>
    <n v="136"/>
    <s v="coho"/>
    <s v="fry"/>
    <n v="35"/>
    <m/>
    <n v="0.38"/>
    <s v="N"/>
    <m/>
    <m/>
    <m/>
    <m/>
    <m/>
    <x v="0"/>
  </r>
  <r>
    <x v="2"/>
    <x v="0"/>
    <s v="16May25-RST-Night/Day"/>
    <d v="2025-05-16T00:00:00"/>
    <n v="136"/>
    <s v="coho"/>
    <s v="fry"/>
    <n v="35"/>
    <m/>
    <n v="0.32"/>
    <s v="N"/>
    <m/>
    <m/>
    <m/>
    <m/>
    <m/>
    <x v="0"/>
  </r>
  <r>
    <x v="2"/>
    <x v="0"/>
    <s v="16May25-RST-Night/Day"/>
    <d v="2025-05-16T00:00:00"/>
    <n v="136"/>
    <s v="coho"/>
    <s v="fry"/>
    <n v="36"/>
    <m/>
    <n v="0.39"/>
    <s v="N"/>
    <m/>
    <m/>
    <m/>
    <m/>
    <m/>
    <x v="0"/>
  </r>
  <r>
    <x v="2"/>
    <x v="0"/>
    <s v="16May25-RST-Night/Day"/>
    <d v="2025-05-16T00:00:00"/>
    <n v="136"/>
    <s v="coho"/>
    <s v="fry"/>
    <n v="37"/>
    <m/>
    <n v="0.41"/>
    <s v="N"/>
    <m/>
    <m/>
    <m/>
    <m/>
    <m/>
    <x v="0"/>
  </r>
  <r>
    <x v="2"/>
    <x v="0"/>
    <s v="16May25-RST-Night/Day"/>
    <d v="2025-05-16T00:00:00"/>
    <n v="136"/>
    <s v="coho"/>
    <s v="fry"/>
    <n v="35"/>
    <m/>
    <n v="0.33"/>
    <s v="N"/>
    <m/>
    <m/>
    <m/>
    <m/>
    <m/>
    <x v="0"/>
  </r>
  <r>
    <x v="2"/>
    <x v="0"/>
    <s v="16May25-RST-Night/Day"/>
    <d v="2025-05-16T00:00:00"/>
    <n v="136"/>
    <s v="coho"/>
    <s v="fry"/>
    <n v="41"/>
    <m/>
    <n v="0.62"/>
    <s v="N"/>
    <m/>
    <m/>
    <m/>
    <m/>
    <m/>
    <x v="0"/>
  </r>
  <r>
    <x v="2"/>
    <x v="0"/>
    <s v="16May25-RST-Night/Day"/>
    <d v="2025-05-16T00:00:00"/>
    <n v="136"/>
    <s v="coho"/>
    <s v="fry"/>
    <n v="47"/>
    <m/>
    <n v="1.01"/>
    <s v="N"/>
    <m/>
    <m/>
    <m/>
    <m/>
    <m/>
    <x v="0"/>
  </r>
  <r>
    <x v="2"/>
    <x v="0"/>
    <s v="16May25-RST-Night/Day"/>
    <d v="2025-05-16T00:00:00"/>
    <n v="136"/>
    <s v="coho"/>
    <s v="fry"/>
    <n v="34"/>
    <m/>
    <n v="0.36"/>
    <s v="N"/>
    <m/>
    <m/>
    <m/>
    <m/>
    <m/>
    <x v="0"/>
  </r>
  <r>
    <x v="2"/>
    <x v="0"/>
    <s v="16May25-RST-Night/Day"/>
    <d v="2025-05-16T00:00:00"/>
    <n v="136"/>
    <s v="coho"/>
    <s v="fry"/>
    <n v="37"/>
    <m/>
    <n v="0.41"/>
    <s v="N"/>
    <m/>
    <m/>
    <m/>
    <m/>
    <m/>
    <x v="0"/>
  </r>
  <r>
    <x v="2"/>
    <x v="0"/>
    <s v="16May25-RST-Night/Day"/>
    <d v="2025-05-16T00:00:00"/>
    <n v="136"/>
    <s v="coho"/>
    <s v="fry"/>
    <n v="34"/>
    <m/>
    <n v="0.33"/>
    <s v="N"/>
    <m/>
    <m/>
    <m/>
    <m/>
    <m/>
    <x v="0"/>
  </r>
  <r>
    <x v="2"/>
    <x v="0"/>
    <s v="16May25-RST-Night/Day"/>
    <d v="2025-05-16T00:00:00"/>
    <n v="136"/>
    <s v="coho"/>
    <s v="fry"/>
    <n v="37"/>
    <m/>
    <n v="0.43"/>
    <s v="N"/>
    <m/>
    <m/>
    <m/>
    <m/>
    <m/>
    <x v="0"/>
  </r>
  <r>
    <x v="2"/>
    <x v="0"/>
    <s v="16May25-RST-Night/Day"/>
    <d v="2025-05-16T00:00:00"/>
    <n v="136"/>
    <s v="coho"/>
    <s v="fry"/>
    <n v="35"/>
    <m/>
    <n v="0.35"/>
    <s v="N"/>
    <m/>
    <m/>
    <m/>
    <m/>
    <m/>
    <x v="0"/>
  </r>
  <r>
    <x v="2"/>
    <x v="0"/>
    <s v="16May25-RST-Night/Day"/>
    <d v="2025-05-16T00:00:00"/>
    <n v="136"/>
    <s v="coho"/>
    <s v="fry"/>
    <n v="36"/>
    <m/>
    <n v="0.42"/>
    <s v="N"/>
    <m/>
    <m/>
    <m/>
    <m/>
    <m/>
    <x v="0"/>
  </r>
  <r>
    <x v="2"/>
    <x v="0"/>
    <s v="16May25-RST-Night/Day"/>
    <d v="2025-05-16T00:00:00"/>
    <n v="136"/>
    <s v="coho"/>
    <s v="fry"/>
    <n v="35"/>
    <m/>
    <n v="0.38"/>
    <s v="N"/>
    <m/>
    <m/>
    <m/>
    <m/>
    <m/>
    <x v="0"/>
  </r>
  <r>
    <x v="2"/>
    <x v="0"/>
    <s v="16May25-RST-Night/Day"/>
    <d v="2025-05-16T00:00:00"/>
    <n v="136"/>
    <s v="coho"/>
    <s v="fry"/>
    <n v="38"/>
    <m/>
    <n v="0.55000000000000004"/>
    <s v="N"/>
    <m/>
    <m/>
    <m/>
    <m/>
    <m/>
    <x v="0"/>
  </r>
  <r>
    <x v="2"/>
    <x v="0"/>
    <s v="16May25-RST-Night/Day"/>
    <d v="2025-05-16T00:00:00"/>
    <n v="136"/>
    <s v="coho"/>
    <s v="fry"/>
    <n v="35"/>
    <m/>
    <n v="0.34"/>
    <s v="N"/>
    <m/>
    <m/>
    <m/>
    <m/>
    <m/>
    <x v="0"/>
  </r>
  <r>
    <x v="2"/>
    <x v="0"/>
    <s v="16May25-RST-Night/Day"/>
    <d v="2025-05-16T00:00:00"/>
    <n v="136"/>
    <s v="coho"/>
    <s v="fry"/>
    <n v="35"/>
    <m/>
    <n v="0.37"/>
    <s v="N"/>
    <m/>
    <m/>
    <m/>
    <m/>
    <m/>
    <x v="0"/>
  </r>
  <r>
    <x v="2"/>
    <x v="0"/>
    <s v="16May25-RST-Night/Day"/>
    <d v="2025-05-16T00:00:00"/>
    <n v="136"/>
    <s v="coho"/>
    <s v="fry"/>
    <n v="37"/>
    <m/>
    <n v="0.46"/>
    <s v="N"/>
    <m/>
    <m/>
    <m/>
    <m/>
    <m/>
    <x v="0"/>
  </r>
  <r>
    <x v="2"/>
    <x v="0"/>
    <s v="16May25-RST-Night/Day"/>
    <d v="2025-05-16T00:00:00"/>
    <n v="136"/>
    <s v="coho"/>
    <s v="fry"/>
    <n v="38"/>
    <m/>
    <n v="0.54"/>
    <s v="N"/>
    <m/>
    <m/>
    <m/>
    <m/>
    <m/>
    <x v="0"/>
  </r>
  <r>
    <x v="2"/>
    <x v="0"/>
    <s v="16May25-RST-Night/Day"/>
    <d v="2025-05-16T00:00:00"/>
    <n v="136"/>
    <s v="coho"/>
    <s v="fry"/>
    <n v="36"/>
    <m/>
    <n v="0.46"/>
    <s v="N"/>
    <m/>
    <m/>
    <m/>
    <m/>
    <m/>
    <x v="0"/>
  </r>
  <r>
    <x v="2"/>
    <x v="0"/>
    <s v="16May25-RST-Night/Day"/>
    <d v="2025-05-16T00:00:00"/>
    <n v="136"/>
    <s v="coho"/>
    <s v="fry"/>
    <n v="36"/>
    <m/>
    <n v="0.42"/>
    <s v="N"/>
    <m/>
    <m/>
    <m/>
    <m/>
    <m/>
    <x v="0"/>
  </r>
  <r>
    <x v="2"/>
    <x v="0"/>
    <s v="16May25-RST-Night/Day"/>
    <d v="2025-05-16T00:00:00"/>
    <n v="136"/>
    <s v="coho"/>
    <s v="fry"/>
    <n v="35"/>
    <m/>
    <n v="0.3"/>
    <s v="N"/>
    <m/>
    <m/>
    <m/>
    <m/>
    <m/>
    <x v="0"/>
  </r>
  <r>
    <x v="2"/>
    <x v="0"/>
    <s v="16May25-RST-Night/Day"/>
    <d v="2025-05-16T00:00:00"/>
    <n v="136"/>
    <s v="coho"/>
    <s v="fry"/>
    <n v="40"/>
    <m/>
    <n v="0.55000000000000004"/>
    <s v="N"/>
    <m/>
    <m/>
    <m/>
    <m/>
    <m/>
    <x v="0"/>
  </r>
  <r>
    <x v="2"/>
    <x v="0"/>
    <s v="16May25-RST-Night/Day"/>
    <d v="2025-05-16T00:00:00"/>
    <n v="136"/>
    <s v="coho"/>
    <s v="fry"/>
    <n v="35"/>
    <m/>
    <n v="0.42"/>
    <s v="N"/>
    <m/>
    <m/>
    <m/>
    <m/>
    <m/>
    <x v="0"/>
  </r>
  <r>
    <x v="2"/>
    <x v="0"/>
    <s v="16May25-RST-Night/Day"/>
    <d v="2025-05-16T00:00:00"/>
    <n v="136"/>
    <s v="coho"/>
    <s v="smolt"/>
    <n v="125"/>
    <m/>
    <n v="22.81"/>
    <s v="N"/>
    <m/>
    <m/>
    <m/>
    <m/>
    <m/>
    <x v="0"/>
  </r>
  <r>
    <x v="2"/>
    <x v="0"/>
    <s v="20May25-RST-Night/Day"/>
    <d v="2025-05-20T00:00:00"/>
    <n v="140"/>
    <s v="chinook"/>
    <s v="fry"/>
    <n v="62"/>
    <m/>
    <n v="2.4900000000000002"/>
    <s v="Y"/>
    <m/>
    <m/>
    <m/>
    <m/>
    <m/>
    <x v="0"/>
  </r>
  <r>
    <x v="2"/>
    <x v="0"/>
    <s v="20May25-RST-Night/Day"/>
    <d v="2025-05-20T00:00:00"/>
    <n v="140"/>
    <s v="chinook"/>
    <s v="fry"/>
    <n v="70"/>
    <m/>
    <n v="3.33"/>
    <s v="Y"/>
    <m/>
    <m/>
    <m/>
    <m/>
    <m/>
    <x v="0"/>
  </r>
  <r>
    <x v="2"/>
    <x v="0"/>
    <s v="20May25-RST-Night/Day"/>
    <d v="2025-05-20T00:00:00"/>
    <n v="140"/>
    <s v="chinook"/>
    <s v="fry"/>
    <n v="66"/>
    <m/>
    <n v="2.97"/>
    <s v="Y"/>
    <m/>
    <m/>
    <m/>
    <m/>
    <m/>
    <x v="0"/>
  </r>
  <r>
    <x v="2"/>
    <x v="0"/>
    <s v="20May25-RST-Night/Day"/>
    <d v="2025-05-20T00:00:00"/>
    <n v="140"/>
    <s v="chinook"/>
    <s v="fry"/>
    <n v="76"/>
    <m/>
    <n v="4.66"/>
    <s v="Y"/>
    <m/>
    <m/>
    <m/>
    <m/>
    <m/>
    <x v="0"/>
  </r>
  <r>
    <x v="2"/>
    <x v="0"/>
    <s v="20May25-RST-Night/Day"/>
    <d v="2025-05-20T00:00:00"/>
    <n v="140"/>
    <s v="chinook"/>
    <s v="fry"/>
    <n v="68"/>
    <m/>
    <n v="2.73"/>
    <s v="Y"/>
    <m/>
    <m/>
    <m/>
    <m/>
    <m/>
    <x v="0"/>
  </r>
  <r>
    <x v="2"/>
    <x v="0"/>
    <s v="20May25-RST-Night/Day"/>
    <d v="2025-05-20T00:00:00"/>
    <n v="140"/>
    <s v="chinook"/>
    <s v="fry"/>
    <n v="70"/>
    <m/>
    <n v="3.38"/>
    <s v="Y"/>
    <m/>
    <m/>
    <m/>
    <m/>
    <m/>
    <x v="0"/>
  </r>
  <r>
    <x v="2"/>
    <x v="0"/>
    <s v="20May25-RST-Night/Day"/>
    <d v="2025-05-20T00:00:00"/>
    <n v="140"/>
    <s v="chinook"/>
    <s v="fry"/>
    <n v="57"/>
    <m/>
    <n v="1.55"/>
    <s v="N"/>
    <m/>
    <m/>
    <m/>
    <m/>
    <m/>
    <x v="0"/>
  </r>
  <r>
    <x v="2"/>
    <x v="0"/>
    <s v="20May25-RST-Night/Day"/>
    <d v="2025-05-20T00:00:00"/>
    <n v="140"/>
    <s v="chinook"/>
    <s v="fry"/>
    <n v="69"/>
    <m/>
    <n v="3.6"/>
    <s v="N"/>
    <m/>
    <m/>
    <m/>
    <m/>
    <m/>
    <x v="0"/>
  </r>
  <r>
    <x v="2"/>
    <x v="0"/>
    <s v="20May25-RST-Night/Day"/>
    <d v="2025-05-20T00:00:00"/>
    <n v="140"/>
    <s v="chinook"/>
    <s v="fry"/>
    <n v="63"/>
    <m/>
    <n v="2.5"/>
    <s v="Y"/>
    <m/>
    <m/>
    <m/>
    <m/>
    <m/>
    <x v="0"/>
  </r>
  <r>
    <x v="2"/>
    <x v="0"/>
    <s v="20May25-RST-Night/Day"/>
    <d v="2025-05-20T00:00:00"/>
    <n v="140"/>
    <s v="chinook"/>
    <s v="fry"/>
    <n v="65"/>
    <m/>
    <n v="3.14"/>
    <s v="Y"/>
    <m/>
    <m/>
    <m/>
    <m/>
    <m/>
    <x v="0"/>
  </r>
  <r>
    <x v="2"/>
    <x v="0"/>
    <s v="20May25-RST-Night/Day"/>
    <d v="2025-05-20T00:00:00"/>
    <n v="140"/>
    <s v="chinook"/>
    <s v="fry"/>
    <n v="66"/>
    <m/>
    <n v="2.04"/>
    <s v="N"/>
    <m/>
    <m/>
    <m/>
    <m/>
    <m/>
    <x v="0"/>
  </r>
  <r>
    <x v="2"/>
    <x v="0"/>
    <s v="20May25-RST-Night/Day"/>
    <d v="2025-05-20T00:00:00"/>
    <n v="140"/>
    <s v="chinook"/>
    <s v="fry"/>
    <n v="69"/>
    <m/>
    <n v="3.49"/>
    <s v="Y"/>
    <m/>
    <m/>
    <m/>
    <m/>
    <m/>
    <x v="0"/>
  </r>
  <r>
    <x v="2"/>
    <x v="0"/>
    <s v="20May25-RST-Night/Day"/>
    <d v="2025-05-20T00:00:00"/>
    <n v="140"/>
    <s v="chinook"/>
    <s v="fry"/>
    <n v="70"/>
    <m/>
    <n v="3.25"/>
    <s v="Y"/>
    <m/>
    <m/>
    <m/>
    <m/>
    <m/>
    <x v="0"/>
  </r>
  <r>
    <x v="2"/>
    <x v="0"/>
    <s v="20May25-RST-Night/Day"/>
    <d v="2025-05-20T00:00:00"/>
    <n v="140"/>
    <s v="chinook"/>
    <s v="fry"/>
    <n v="74"/>
    <m/>
    <n v="3.87"/>
    <s v="Y"/>
    <m/>
    <m/>
    <m/>
    <m/>
    <m/>
    <x v="0"/>
  </r>
  <r>
    <x v="2"/>
    <x v="0"/>
    <s v="20May25-RST-Night/Day"/>
    <d v="2025-05-20T00:00:00"/>
    <n v="140"/>
    <s v="chinook"/>
    <s v="fry"/>
    <n v="64"/>
    <m/>
    <n v="2.76"/>
    <s v="Y"/>
    <m/>
    <m/>
    <m/>
    <m/>
    <m/>
    <x v="0"/>
  </r>
  <r>
    <x v="2"/>
    <x v="0"/>
    <s v="20May25-RST-Night/Day"/>
    <d v="2025-05-20T00:00:00"/>
    <n v="140"/>
    <s v="chinook"/>
    <s v="fry"/>
    <n v="72"/>
    <m/>
    <n v="4.32"/>
    <s v="Y"/>
    <m/>
    <m/>
    <m/>
    <m/>
    <m/>
    <x v="0"/>
  </r>
  <r>
    <x v="2"/>
    <x v="0"/>
    <s v="20May25-RST-Night/Day"/>
    <d v="2025-05-20T00:00:00"/>
    <n v="140"/>
    <s v="chinook"/>
    <s v="fry"/>
    <n v="63"/>
    <m/>
    <n v="2.75"/>
    <s v="Y"/>
    <m/>
    <m/>
    <m/>
    <m/>
    <m/>
    <x v="0"/>
  </r>
  <r>
    <x v="2"/>
    <x v="0"/>
    <s v="20May25-RST-Night/Day"/>
    <d v="2025-05-20T00:00:00"/>
    <n v="140"/>
    <s v="coho"/>
    <s v="fry"/>
    <n v="37"/>
    <m/>
    <n v="0.47"/>
    <s v="N"/>
    <m/>
    <m/>
    <m/>
    <m/>
    <m/>
    <x v="0"/>
  </r>
  <r>
    <x v="2"/>
    <x v="0"/>
    <s v="20May25-RST-Night/Day"/>
    <d v="2025-05-20T00:00:00"/>
    <n v="140"/>
    <s v="coho"/>
    <s v="fry"/>
    <n v="37"/>
    <m/>
    <n v="0.5"/>
    <s v="N"/>
    <m/>
    <m/>
    <m/>
    <m/>
    <m/>
    <x v="0"/>
  </r>
  <r>
    <x v="2"/>
    <x v="0"/>
    <s v="20May25-RST-Night/Day"/>
    <d v="2025-05-20T00:00:00"/>
    <n v="140"/>
    <s v="coho"/>
    <s v="fry"/>
    <n v="37"/>
    <m/>
    <n v="0.46"/>
    <s v="N"/>
    <m/>
    <m/>
    <m/>
    <m/>
    <m/>
    <x v="0"/>
  </r>
  <r>
    <x v="2"/>
    <x v="0"/>
    <s v="20May25-RST-Night/Day"/>
    <d v="2025-05-20T00:00:00"/>
    <n v="140"/>
    <s v="coho"/>
    <s v="fry"/>
    <n v="32"/>
    <m/>
    <n v="0.28000000000000003"/>
    <s v="N"/>
    <m/>
    <m/>
    <m/>
    <m/>
    <m/>
    <x v="0"/>
  </r>
  <r>
    <x v="2"/>
    <x v="0"/>
    <s v="20May25-RST-Night/Day"/>
    <d v="2025-05-20T00:00:00"/>
    <n v="140"/>
    <s v="coho"/>
    <s v="fry"/>
    <n v="35"/>
    <m/>
    <n v="0.48"/>
    <s v="N"/>
    <m/>
    <m/>
    <m/>
    <m/>
    <m/>
    <x v="0"/>
  </r>
  <r>
    <x v="2"/>
    <x v="0"/>
    <s v="20May25-RST-Night/Day"/>
    <d v="2025-05-20T00:00:00"/>
    <n v="140"/>
    <s v="coho"/>
    <s v="fry"/>
    <n v="36"/>
    <m/>
    <n v="0.39"/>
    <s v="N"/>
    <m/>
    <m/>
    <m/>
    <m/>
    <m/>
    <x v="0"/>
  </r>
  <r>
    <x v="2"/>
    <x v="0"/>
    <s v="20May25-RST-Night/Day"/>
    <d v="2025-05-20T00:00:00"/>
    <n v="140"/>
    <s v="coho"/>
    <s v="fry"/>
    <n v="33"/>
    <m/>
    <n v="0.32"/>
    <s v="N"/>
    <m/>
    <m/>
    <m/>
    <m/>
    <m/>
    <x v="0"/>
  </r>
  <r>
    <x v="2"/>
    <x v="0"/>
    <s v="20May25-RST-Night/Day"/>
    <d v="2025-05-20T00:00:00"/>
    <n v="140"/>
    <s v="coho"/>
    <s v="smolt"/>
    <n v="99"/>
    <m/>
    <n v="10.34"/>
    <s v="N"/>
    <m/>
    <m/>
    <m/>
    <m/>
    <m/>
    <x v="0"/>
  </r>
  <r>
    <x v="2"/>
    <x v="0"/>
    <s v="20May25-RST-Night/Day"/>
    <d v="2025-05-20T00:00:00"/>
    <n v="140"/>
    <s v="coho"/>
    <s v="smolt"/>
    <n v="90"/>
    <m/>
    <n v="12.5"/>
    <s v="N"/>
    <m/>
    <m/>
    <m/>
    <m/>
    <m/>
    <x v="0"/>
  </r>
  <r>
    <x v="2"/>
    <x v="0"/>
    <s v="21May25-RST-Night/Day"/>
    <d v="2025-05-21T00:00:00"/>
    <n v="141"/>
    <s v="chinook"/>
    <s v="fry"/>
    <n v="64"/>
    <m/>
    <n v="2.7"/>
    <s v="N"/>
    <m/>
    <m/>
    <m/>
    <m/>
    <m/>
    <x v="0"/>
  </r>
  <r>
    <x v="2"/>
    <x v="0"/>
    <s v="21May25-RST-Night/Day"/>
    <d v="2025-05-21T00:00:00"/>
    <n v="141"/>
    <s v="coho"/>
    <s v="fry"/>
    <n v="53"/>
    <m/>
    <n v="1.71"/>
    <s v="N"/>
    <m/>
    <m/>
    <m/>
    <m/>
    <m/>
    <x v="0"/>
  </r>
  <r>
    <x v="2"/>
    <x v="0"/>
    <s v="21May25-RST-Night/Day"/>
    <d v="2025-05-21T00:00:00"/>
    <n v="141"/>
    <s v="coho"/>
    <s v="fry"/>
    <n v="46"/>
    <m/>
    <n v="0.96"/>
    <s v="N"/>
    <m/>
    <m/>
    <m/>
    <m/>
    <m/>
    <x v="0"/>
  </r>
  <r>
    <x v="2"/>
    <x v="0"/>
    <s v="21May25-RST-Night/Day"/>
    <d v="2025-05-21T00:00:00"/>
    <n v="141"/>
    <s v="coho"/>
    <s v="fry"/>
    <n v="45"/>
    <m/>
    <n v="0.85"/>
    <s v="N"/>
    <m/>
    <m/>
    <m/>
    <m/>
    <m/>
    <x v="0"/>
  </r>
  <r>
    <x v="2"/>
    <x v="0"/>
    <s v="21May25-RST-Night/Day"/>
    <d v="2025-05-21T00:00:00"/>
    <n v="141"/>
    <s v="coho"/>
    <s v="smolt"/>
    <n v="95"/>
    <m/>
    <n v="9.18"/>
    <s v="N"/>
    <m/>
    <m/>
    <m/>
    <m/>
    <m/>
    <x v="0"/>
  </r>
  <r>
    <x v="2"/>
    <x v="0"/>
    <s v="22May25-RST-Night/Day"/>
    <d v="2025-05-22T00:00:00"/>
    <n v="142"/>
    <s v="coho"/>
    <s v="fry"/>
    <n v="40"/>
    <m/>
    <n v="0.59"/>
    <s v="N"/>
    <m/>
    <m/>
    <m/>
    <m/>
    <m/>
    <x v="0"/>
  </r>
  <r>
    <x v="2"/>
    <x v="0"/>
    <s v="22May25-RST-Night/Day"/>
    <d v="2025-05-22T00:00:00"/>
    <n v="142"/>
    <s v="coho"/>
    <s v="fry"/>
    <n v="45"/>
    <m/>
    <n v="0.97"/>
    <s v="N"/>
    <m/>
    <m/>
    <m/>
    <m/>
    <m/>
    <x v="0"/>
  </r>
  <r>
    <x v="2"/>
    <x v="0"/>
    <s v="22May25-RST-Night/Day"/>
    <d v="2025-05-22T00:00:00"/>
    <n v="142"/>
    <s v="coho"/>
    <s v="fry"/>
    <n v="37"/>
    <m/>
    <n v="0.41"/>
    <s v="N"/>
    <m/>
    <m/>
    <m/>
    <m/>
    <m/>
    <x v="0"/>
  </r>
  <r>
    <x v="2"/>
    <x v="0"/>
    <s v="22May25-RST-Night/Day"/>
    <d v="2025-05-22T00:00:00"/>
    <n v="142"/>
    <s v="coho"/>
    <s v="smolt"/>
    <n v="78"/>
    <m/>
    <n v="5.05"/>
    <s v="N"/>
    <m/>
    <m/>
    <m/>
    <m/>
    <m/>
    <x v="0"/>
  </r>
  <r>
    <x v="2"/>
    <x v="0"/>
    <s v="26May25-RST-Night/Day"/>
    <d v="2025-05-26T00:00:00"/>
    <n v="146"/>
    <s v="coho"/>
    <s v="fry"/>
    <n v="33"/>
    <m/>
    <n v="0.33"/>
    <s v="N"/>
    <m/>
    <m/>
    <m/>
    <m/>
    <m/>
    <x v="0"/>
  </r>
  <r>
    <x v="2"/>
    <x v="0"/>
    <s v="26May25-RST-Night/Day"/>
    <d v="2025-05-26T00:00:00"/>
    <n v="146"/>
    <s v="coho"/>
    <s v="fry"/>
    <n v="34"/>
    <m/>
    <n v="0.36"/>
    <s v="N"/>
    <m/>
    <m/>
    <m/>
    <m/>
    <m/>
    <x v="0"/>
  </r>
  <r>
    <x v="2"/>
    <x v="0"/>
    <s v="26May25-RST-Night/Day"/>
    <d v="2025-05-26T00:00:00"/>
    <n v="146"/>
    <s v="coho"/>
    <s v="fry"/>
    <n v="44"/>
    <m/>
    <n v="0.86"/>
    <s v="N"/>
    <m/>
    <m/>
    <m/>
    <m/>
    <m/>
    <x v="0"/>
  </r>
  <r>
    <x v="2"/>
    <x v="0"/>
    <s v="26May25-RST-Night/Day"/>
    <d v="2025-05-26T00:00:00"/>
    <n v="146"/>
    <s v="coho"/>
    <s v="fry"/>
    <n v="32"/>
    <m/>
    <n v="0.26"/>
    <s v="N"/>
    <m/>
    <m/>
    <m/>
    <m/>
    <m/>
    <x v="0"/>
  </r>
  <r>
    <x v="2"/>
    <x v="0"/>
    <s v="26May25-RST-Night/Day"/>
    <d v="2025-05-26T00:00:00"/>
    <n v="146"/>
    <s v="coho"/>
    <s v="fry"/>
    <n v="34"/>
    <m/>
    <n v="0.4"/>
    <s v="N"/>
    <m/>
    <m/>
    <m/>
    <m/>
    <m/>
    <x v="0"/>
  </r>
  <r>
    <x v="2"/>
    <x v="0"/>
    <s v="26May25-RST-Night/Day"/>
    <d v="2025-05-26T00:00:00"/>
    <n v="146"/>
    <s v="coho"/>
    <s v="fry"/>
    <n v="25"/>
    <m/>
    <n v="0.14000000000000001"/>
    <s v="N"/>
    <m/>
    <m/>
    <m/>
    <m/>
    <m/>
    <x v="0"/>
  </r>
  <r>
    <x v="2"/>
    <x v="0"/>
    <s v="26May25-RST-Night/Day"/>
    <d v="2025-05-26T00:00:00"/>
    <n v="146"/>
    <s v="coho"/>
    <s v="fry"/>
    <n v="35"/>
    <m/>
    <n v="0.35"/>
    <s v="N"/>
    <m/>
    <m/>
    <m/>
    <m/>
    <m/>
    <x v="0"/>
  </r>
  <r>
    <x v="2"/>
    <x v="0"/>
    <s v="26May25-RST-Night/Day"/>
    <d v="2025-05-26T00:00:00"/>
    <n v="146"/>
    <s v="chinook"/>
    <s v="fry"/>
    <n v="65"/>
    <m/>
    <n v="3.02"/>
    <s v="N"/>
    <m/>
    <m/>
    <m/>
    <m/>
    <m/>
    <x v="0"/>
  </r>
  <r>
    <x v="2"/>
    <x v="0"/>
    <s v="26May25-RST-Night/Day"/>
    <d v="2025-05-26T00:00:00"/>
    <n v="146"/>
    <s v="chinook"/>
    <s v="fry"/>
    <n v="64"/>
    <m/>
    <n v="2.94"/>
    <s v="N"/>
    <m/>
    <m/>
    <m/>
    <m/>
    <m/>
    <x v="0"/>
  </r>
  <r>
    <x v="2"/>
    <x v="0"/>
    <s v="26May25-RST-Night/Day"/>
    <d v="2025-05-26T00:00:00"/>
    <n v="146"/>
    <s v="chinook"/>
    <s v="fry"/>
    <n v="66"/>
    <m/>
    <n v="2.95"/>
    <s v="Y"/>
    <m/>
    <m/>
    <m/>
    <m/>
    <m/>
    <x v="0"/>
  </r>
  <r>
    <x v="2"/>
    <x v="0"/>
    <s v="26May25-RST-Night/Day"/>
    <d v="2025-05-26T00:00:00"/>
    <n v="146"/>
    <s v="chinook"/>
    <s v="fry"/>
    <n v="58"/>
    <m/>
    <n v="1.84"/>
    <s v="Y"/>
    <m/>
    <m/>
    <m/>
    <m/>
    <m/>
    <x v="0"/>
  </r>
  <r>
    <x v="2"/>
    <x v="0"/>
    <s v="26May25-RST-Night/Day"/>
    <d v="2025-05-26T00:00:00"/>
    <n v="146"/>
    <s v="chinook"/>
    <s v="smolt"/>
    <n v="72"/>
    <m/>
    <n v="4.01"/>
    <s v="Y"/>
    <m/>
    <m/>
    <m/>
    <m/>
    <m/>
    <x v="0"/>
  </r>
  <r>
    <x v="2"/>
    <x v="0"/>
    <s v="27May25-RST-Night/Day"/>
    <d v="2025-05-27T00:00:00"/>
    <n v="147"/>
    <s v="coho"/>
    <s v="fry"/>
    <n v="61"/>
    <m/>
    <n v="2.2999999999999998"/>
    <s v="N"/>
    <m/>
    <m/>
    <m/>
    <m/>
    <m/>
    <x v="0"/>
  </r>
  <r>
    <x v="2"/>
    <x v="0"/>
    <s v="27May25-RST-Night/Day"/>
    <d v="2025-05-27T00:00:00"/>
    <n v="147"/>
    <s v="coho"/>
    <s v="fry"/>
    <n v="52"/>
    <m/>
    <n v="1.5"/>
    <s v="N"/>
    <m/>
    <m/>
    <m/>
    <m/>
    <m/>
    <x v="0"/>
  </r>
  <r>
    <x v="2"/>
    <x v="0"/>
    <s v="28May25-RST-Night/Day"/>
    <d v="2025-05-28T00:00:00"/>
    <n v="148"/>
    <s v="chinook"/>
    <s v="fry"/>
    <n v="63"/>
    <m/>
    <n v="2.58"/>
    <s v="Y"/>
    <m/>
    <m/>
    <m/>
    <m/>
    <m/>
    <x v="0"/>
  </r>
  <r>
    <x v="2"/>
    <x v="0"/>
    <s v="28May25-RST-Night/Day"/>
    <d v="2025-05-28T00:00:00"/>
    <n v="148"/>
    <s v="chinook"/>
    <s v="fry"/>
    <n v="70"/>
    <m/>
    <n v="3.68"/>
    <s v="Y"/>
    <m/>
    <m/>
    <m/>
    <m/>
    <m/>
    <x v="0"/>
  </r>
  <r>
    <x v="2"/>
    <x v="0"/>
    <s v="28May25-RST-Night/Day"/>
    <d v="2025-05-28T00:00:00"/>
    <n v="148"/>
    <s v="chinook"/>
    <s v="fry"/>
    <n v="64"/>
    <m/>
    <n v="2.84"/>
    <s v="Y"/>
    <m/>
    <m/>
    <m/>
    <m/>
    <m/>
    <x v="0"/>
  </r>
  <r>
    <x v="2"/>
    <x v="0"/>
    <s v="28May25-RST-Night/Day"/>
    <d v="2025-05-28T00:00:00"/>
    <n v="148"/>
    <s v="chinook"/>
    <s v="fry"/>
    <n v="61"/>
    <m/>
    <n v="2.2799999999999998"/>
    <s v="Y"/>
    <m/>
    <m/>
    <m/>
    <m/>
    <m/>
    <x v="0"/>
  </r>
  <r>
    <x v="2"/>
    <x v="0"/>
    <s v="28May25-RST-Night/Day"/>
    <d v="2025-05-28T00:00:00"/>
    <n v="148"/>
    <s v="chinook"/>
    <s v="fry"/>
    <n v="72"/>
    <m/>
    <n v="3.68"/>
    <s v="Y"/>
    <m/>
    <m/>
    <m/>
    <m/>
    <m/>
    <x v="0"/>
  </r>
  <r>
    <x v="2"/>
    <x v="0"/>
    <s v="28May25-RST-Night/Day"/>
    <d v="2025-05-28T00:00:00"/>
    <n v="148"/>
    <s v="chinook"/>
    <s v="fry"/>
    <n v="73"/>
    <m/>
    <n v="4.1399999999999997"/>
    <s v="N"/>
    <m/>
    <m/>
    <m/>
    <m/>
    <m/>
    <x v="0"/>
  </r>
  <r>
    <x v="2"/>
    <x v="0"/>
    <s v="28May25-RST-Night/Day"/>
    <d v="2025-05-28T00:00:00"/>
    <n v="148"/>
    <s v="coho"/>
    <s v="fry"/>
    <n v="34"/>
    <m/>
    <n v="0.43"/>
    <s v="N"/>
    <m/>
    <m/>
    <m/>
    <m/>
    <m/>
    <x v="0"/>
  </r>
  <r>
    <x v="2"/>
    <x v="0"/>
    <s v="28May25-RST-Night/Day"/>
    <d v="2025-05-28T00:00:00"/>
    <n v="148"/>
    <s v="coho"/>
    <s v="fry"/>
    <n v="38"/>
    <m/>
    <n v="0.53"/>
    <s v="N"/>
    <m/>
    <m/>
    <m/>
    <m/>
    <m/>
    <x v="0"/>
  </r>
  <r>
    <x v="2"/>
    <x v="0"/>
    <s v="28May25-RST-Night/Day"/>
    <d v="2025-05-28T00:00:00"/>
    <n v="148"/>
    <s v="coho"/>
    <s v="fry"/>
    <n v="36"/>
    <m/>
    <n v="0.48"/>
    <s v="N"/>
    <m/>
    <m/>
    <m/>
    <m/>
    <m/>
    <x v="0"/>
  </r>
  <r>
    <x v="2"/>
    <x v="0"/>
    <s v="28May25-RST-Night/Day"/>
    <d v="2025-05-28T00:00:00"/>
    <n v="148"/>
    <s v="coho"/>
    <s v="fry"/>
    <n v="34"/>
    <m/>
    <n v="0.36"/>
    <s v="N"/>
    <m/>
    <m/>
    <m/>
    <m/>
    <m/>
    <x v="0"/>
  </r>
  <r>
    <x v="2"/>
    <x v="0"/>
    <s v="28May25-RST-Night/Day"/>
    <d v="2025-05-28T00:00:00"/>
    <n v="148"/>
    <s v="coho"/>
    <s v="fry"/>
    <n v="38"/>
    <m/>
    <n v="0.54"/>
    <s v="N"/>
    <m/>
    <m/>
    <m/>
    <m/>
    <m/>
    <x v="0"/>
  </r>
  <r>
    <x v="2"/>
    <x v="0"/>
    <s v="28May25-RST-Night/Day"/>
    <d v="2025-05-28T00:00:00"/>
    <n v="148"/>
    <s v="coho"/>
    <s v="fry"/>
    <n v="53"/>
    <m/>
    <n v="1.46"/>
    <s v="N"/>
    <m/>
    <m/>
    <m/>
    <m/>
    <m/>
    <x v="0"/>
  </r>
  <r>
    <x v="2"/>
    <x v="0"/>
    <s v="28May25-RST-Night/Day"/>
    <d v="2025-05-28T00:00:00"/>
    <n v="148"/>
    <s v="coho"/>
    <s v="fry"/>
    <n v="38"/>
    <m/>
    <n v="0.54"/>
    <s v="N"/>
    <m/>
    <m/>
    <m/>
    <m/>
    <m/>
    <x v="0"/>
  </r>
  <r>
    <x v="2"/>
    <x v="0"/>
    <s v="28May25-RST-Night/Day"/>
    <d v="2025-05-28T00:00:00"/>
    <n v="148"/>
    <s v="coho"/>
    <s v="fry"/>
    <n v="34"/>
    <m/>
    <n v="0.38"/>
    <s v="N"/>
    <m/>
    <m/>
    <m/>
    <m/>
    <m/>
    <x v="0"/>
  </r>
  <r>
    <x v="2"/>
    <x v="0"/>
    <s v="28May25-RST-Night/Day"/>
    <d v="2025-05-28T00:00:00"/>
    <n v="148"/>
    <s v="coho"/>
    <s v="fry"/>
    <n v="49"/>
    <m/>
    <n v="1.42"/>
    <s v="N"/>
    <m/>
    <m/>
    <m/>
    <m/>
    <m/>
    <x v="0"/>
  </r>
  <r>
    <x v="2"/>
    <x v="0"/>
    <s v="28May25-RST-Night/Day"/>
    <d v="2025-05-28T00:00:00"/>
    <n v="148"/>
    <s v="coho"/>
    <s v="fry"/>
    <n v="37"/>
    <m/>
    <n v="0.49"/>
    <s v="N"/>
    <m/>
    <m/>
    <m/>
    <m/>
    <m/>
    <x v="0"/>
  </r>
  <r>
    <x v="2"/>
    <x v="0"/>
    <s v="28May25-RST-Night/Day"/>
    <d v="2025-05-28T00:00:00"/>
    <n v="148"/>
    <s v="coho"/>
    <s v="fry"/>
    <n v="35"/>
    <m/>
    <n v="0.44"/>
    <s v="N"/>
    <m/>
    <m/>
    <m/>
    <m/>
    <m/>
    <x v="0"/>
  </r>
  <r>
    <x v="2"/>
    <x v="0"/>
    <s v="28May25-RST-Night/Day"/>
    <d v="2025-05-28T00:00:00"/>
    <n v="148"/>
    <s v="coho"/>
    <s v="fry"/>
    <n v="47"/>
    <m/>
    <n v="1.19"/>
    <s v="N"/>
    <m/>
    <m/>
    <m/>
    <m/>
    <m/>
    <x v="0"/>
  </r>
  <r>
    <x v="2"/>
    <x v="0"/>
    <s v="28May25-RST-Night/Day"/>
    <d v="2025-05-28T00:00:00"/>
    <n v="148"/>
    <s v="coho"/>
    <s v="fry"/>
    <n v="47"/>
    <m/>
    <n v="1.1399999999999999"/>
    <s v="N"/>
    <m/>
    <m/>
    <m/>
    <m/>
    <m/>
    <x v="0"/>
  </r>
  <r>
    <x v="2"/>
    <x v="4"/>
    <s v="29May25-PRS-PRCD-1"/>
    <d v="2025-05-29T00:00:00"/>
    <n v="149"/>
    <s v="chum"/>
    <s v="smolt"/>
    <n v="79"/>
    <n v="13"/>
    <m/>
    <s v="N"/>
    <m/>
    <s v="U"/>
    <m/>
    <m/>
    <m/>
    <x v="0"/>
  </r>
  <r>
    <x v="2"/>
    <x v="4"/>
    <s v="29May25-PRS-PRCD-1"/>
    <d v="2025-05-29T00:00:00"/>
    <n v="149"/>
    <s v="chum"/>
    <s v="smolt"/>
    <n v="76"/>
    <n v="13"/>
    <m/>
    <s v="N"/>
    <m/>
    <s v="U"/>
    <m/>
    <m/>
    <m/>
    <x v="0"/>
  </r>
  <r>
    <x v="2"/>
    <x v="4"/>
    <s v="29May25-PRS-PRCD-1"/>
    <d v="2025-05-29T00:00:00"/>
    <n v="149"/>
    <s v="chum"/>
    <s v="smolt"/>
    <n v="75"/>
    <n v="13"/>
    <m/>
    <s v="N"/>
    <m/>
    <s v="U"/>
    <m/>
    <m/>
    <m/>
    <x v="0"/>
  </r>
  <r>
    <x v="2"/>
    <x v="4"/>
    <s v="29May25-PRS-PRCD-1"/>
    <d v="2025-05-29T00:00:00"/>
    <n v="149"/>
    <s v="chum"/>
    <s v="smolt"/>
    <n v="80"/>
    <n v="13"/>
    <m/>
    <s v="N"/>
    <m/>
    <s v="U"/>
    <m/>
    <m/>
    <m/>
    <x v="0"/>
  </r>
  <r>
    <x v="2"/>
    <x v="4"/>
    <s v="29May25-PRS-PRCD-1"/>
    <d v="2025-05-29T00:00:00"/>
    <n v="149"/>
    <s v="chum"/>
    <s v="smolt"/>
    <n v="77"/>
    <n v="14"/>
    <m/>
    <s v="N"/>
    <m/>
    <s v="U"/>
    <m/>
    <m/>
    <m/>
    <x v="0"/>
  </r>
  <r>
    <x v="2"/>
    <x v="4"/>
    <s v="29May25-PRS-PRCD-1"/>
    <d v="2025-05-29T00:00:00"/>
    <n v="149"/>
    <s v="chum"/>
    <s v="smolt"/>
    <n v="69"/>
    <n v="12"/>
    <m/>
    <s v="N"/>
    <m/>
    <s v="U"/>
    <m/>
    <m/>
    <m/>
    <x v="0"/>
  </r>
  <r>
    <x v="2"/>
    <x v="4"/>
    <s v="29May25-PRS-PRCD-1"/>
    <d v="2025-05-29T00:00:00"/>
    <n v="149"/>
    <s v="chum"/>
    <s v="smolt"/>
    <n v="81"/>
    <n v="14"/>
    <m/>
    <s v="N"/>
    <m/>
    <s v="U"/>
    <m/>
    <m/>
    <m/>
    <x v="0"/>
  </r>
  <r>
    <x v="2"/>
    <x v="4"/>
    <s v="29May25-PRS-PRCD-1"/>
    <d v="2025-05-29T00:00:00"/>
    <n v="149"/>
    <s v="chum"/>
    <s v="smolt"/>
    <n v="81"/>
    <n v="15"/>
    <m/>
    <s v="N"/>
    <m/>
    <s v="U"/>
    <m/>
    <m/>
    <m/>
    <x v="0"/>
  </r>
  <r>
    <x v="2"/>
    <x v="4"/>
    <s v="29May25-PRS-PRCD-1"/>
    <d v="2025-05-29T00:00:00"/>
    <n v="149"/>
    <s v="chum"/>
    <s v="smolt"/>
    <n v="76"/>
    <n v="14"/>
    <m/>
    <s v="N"/>
    <m/>
    <s v="U"/>
    <m/>
    <m/>
    <m/>
    <x v="0"/>
  </r>
  <r>
    <x v="2"/>
    <x v="4"/>
    <s v="29May25-PRS-PRCD-1"/>
    <d v="2025-05-29T00:00:00"/>
    <n v="149"/>
    <s v="chum"/>
    <s v="smolt"/>
    <n v="79"/>
    <n v="13"/>
    <m/>
    <s v="N"/>
    <m/>
    <s v="U"/>
    <m/>
    <m/>
    <m/>
    <x v="0"/>
  </r>
  <r>
    <x v="2"/>
    <x v="4"/>
    <s v="29May25-PRS-PRCD-1"/>
    <d v="2025-05-29T00:00:00"/>
    <n v="149"/>
    <s v="chum"/>
    <s v="smolt"/>
    <n v="72"/>
    <n v="12"/>
    <m/>
    <s v="N"/>
    <m/>
    <s v="U"/>
    <m/>
    <m/>
    <m/>
    <x v="0"/>
  </r>
  <r>
    <x v="2"/>
    <x v="4"/>
    <s v="29May25-PRS-PRCD-1"/>
    <d v="2025-05-29T00:00:00"/>
    <n v="149"/>
    <s v="chum"/>
    <s v="smolt"/>
    <n v="75"/>
    <n v="12"/>
    <m/>
    <s v="N"/>
    <m/>
    <s v="U"/>
    <m/>
    <m/>
    <m/>
    <x v="0"/>
  </r>
  <r>
    <x v="2"/>
    <x v="4"/>
    <s v="29May25-PRS-PRCD-1"/>
    <d v="2025-05-29T00:00:00"/>
    <n v="149"/>
    <s v="chum"/>
    <s v="smolt"/>
    <n v="81"/>
    <n v="14"/>
    <m/>
    <s v="N"/>
    <m/>
    <s v="U"/>
    <m/>
    <m/>
    <m/>
    <x v="0"/>
  </r>
  <r>
    <x v="2"/>
    <x v="4"/>
    <s v="29May25-PRS-PRCD-1"/>
    <d v="2025-05-29T00:00:00"/>
    <n v="149"/>
    <s v="chum"/>
    <s v="smolt"/>
    <n v="83"/>
    <n v="15"/>
    <m/>
    <s v="N"/>
    <m/>
    <s v="U"/>
    <m/>
    <m/>
    <m/>
    <x v="0"/>
  </r>
  <r>
    <x v="2"/>
    <x v="4"/>
    <s v="29May25-PRS-PRCD-1"/>
    <d v="2025-05-29T00:00:00"/>
    <n v="149"/>
    <s v="chum"/>
    <s v="smolt"/>
    <n v="79"/>
    <n v="14"/>
    <m/>
    <s v="N"/>
    <m/>
    <s v="U"/>
    <m/>
    <m/>
    <m/>
    <x v="0"/>
  </r>
  <r>
    <x v="2"/>
    <x v="4"/>
    <s v="29May25-PRS-PRCD-1"/>
    <d v="2025-05-29T00:00:00"/>
    <n v="149"/>
    <s v="chum"/>
    <s v="smolt"/>
    <n v="78"/>
    <n v="12"/>
    <m/>
    <s v="N"/>
    <m/>
    <s v="U"/>
    <m/>
    <m/>
    <m/>
    <x v="0"/>
  </r>
  <r>
    <x v="2"/>
    <x v="4"/>
    <s v="29May25-PRS-PRCD-1"/>
    <d v="2025-05-29T00:00:00"/>
    <n v="149"/>
    <s v="chum"/>
    <s v="smolt"/>
    <n v="75"/>
    <n v="12"/>
    <m/>
    <s v="N"/>
    <m/>
    <s v="U"/>
    <m/>
    <m/>
    <m/>
    <x v="0"/>
  </r>
  <r>
    <x v="2"/>
    <x v="4"/>
    <s v="29May25-PRS-PRCD-1"/>
    <d v="2025-05-29T00:00:00"/>
    <n v="149"/>
    <s v="chum"/>
    <s v="smolt"/>
    <n v="76"/>
    <n v="13"/>
    <m/>
    <s v="N"/>
    <m/>
    <s v="U"/>
    <m/>
    <m/>
    <m/>
    <x v="0"/>
  </r>
  <r>
    <x v="2"/>
    <x v="4"/>
    <s v="29May25-PRS-PRCD-1"/>
    <d v="2025-05-29T00:00:00"/>
    <n v="149"/>
    <s v="chum"/>
    <s v="smolt"/>
    <n v="79"/>
    <n v="13"/>
    <m/>
    <s v="N"/>
    <m/>
    <s v="U"/>
    <m/>
    <m/>
    <m/>
    <x v="0"/>
  </r>
  <r>
    <x v="2"/>
    <x v="4"/>
    <s v="29May25-PRS-PRCD-1"/>
    <d v="2025-05-29T00:00:00"/>
    <n v="149"/>
    <s v="chum"/>
    <s v="smolt"/>
    <n v="86"/>
    <n v="16"/>
    <m/>
    <s v="N"/>
    <m/>
    <s v="U"/>
    <m/>
    <m/>
    <m/>
    <x v="0"/>
  </r>
  <r>
    <x v="2"/>
    <x v="4"/>
    <s v="29May25-PRS-PRCD-1"/>
    <d v="2025-05-29T00:00:00"/>
    <n v="149"/>
    <s v="chum"/>
    <s v="smolt"/>
    <n v="81"/>
    <n v="14"/>
    <m/>
    <s v="N"/>
    <m/>
    <s v="U"/>
    <m/>
    <m/>
    <m/>
    <x v="0"/>
  </r>
  <r>
    <x v="2"/>
    <x v="4"/>
    <s v="29May25-PRS-PRCD-1"/>
    <d v="2025-05-29T00:00:00"/>
    <n v="149"/>
    <s v="chum"/>
    <s v="smolt"/>
    <n v="78"/>
    <n v="12"/>
    <m/>
    <s v="N"/>
    <m/>
    <s v="U"/>
    <m/>
    <m/>
    <m/>
    <x v="0"/>
  </r>
  <r>
    <x v="2"/>
    <x v="4"/>
    <s v="29May25-PRS-PRCD-1"/>
    <d v="2025-05-29T00:00:00"/>
    <n v="149"/>
    <s v="chum"/>
    <s v="smolt"/>
    <n v="75"/>
    <n v="13"/>
    <m/>
    <s v="N"/>
    <m/>
    <s v="U"/>
    <m/>
    <m/>
    <m/>
    <x v="0"/>
  </r>
  <r>
    <x v="2"/>
    <x v="4"/>
    <s v="29May25-PRS-PRCD-1"/>
    <d v="2025-05-29T00:00:00"/>
    <n v="149"/>
    <s v="chum"/>
    <s v="smolt"/>
    <n v="85"/>
    <n v="15"/>
    <m/>
    <s v="N"/>
    <m/>
    <s v="U"/>
    <m/>
    <m/>
    <m/>
    <x v="0"/>
  </r>
  <r>
    <x v="2"/>
    <x v="4"/>
    <s v="29May25-PRS-PRCD-1"/>
    <d v="2025-05-29T00:00:00"/>
    <n v="149"/>
    <s v="chum"/>
    <s v="smolt"/>
    <n v="87"/>
    <n v="14"/>
    <m/>
    <s v="N"/>
    <m/>
    <s v="U"/>
    <m/>
    <m/>
    <m/>
    <x v="0"/>
  </r>
  <r>
    <x v="2"/>
    <x v="4"/>
    <s v="29May25-PRS-PRCD-1"/>
    <d v="2025-05-29T00:00:00"/>
    <n v="149"/>
    <s v="chum"/>
    <s v="smolt"/>
    <n v="75"/>
    <n v="13"/>
    <m/>
    <s v="N"/>
    <m/>
    <s v="U"/>
    <m/>
    <m/>
    <m/>
    <x v="0"/>
  </r>
  <r>
    <x v="2"/>
    <x v="4"/>
    <s v="29May25-PRS-PRCD-1"/>
    <d v="2025-05-29T00:00:00"/>
    <n v="149"/>
    <s v="chum"/>
    <s v="smolt"/>
    <n v="78"/>
    <n v="13"/>
    <m/>
    <s v="N"/>
    <m/>
    <s v="U"/>
    <m/>
    <m/>
    <m/>
    <x v="0"/>
  </r>
  <r>
    <x v="2"/>
    <x v="4"/>
    <s v="29May25-PRS-PRCD-1"/>
    <d v="2025-05-29T00:00:00"/>
    <n v="149"/>
    <s v="chum"/>
    <s v="smolt"/>
    <n v="81"/>
    <n v="15"/>
    <m/>
    <s v="N"/>
    <m/>
    <s v="U"/>
    <m/>
    <m/>
    <m/>
    <x v="0"/>
  </r>
  <r>
    <x v="2"/>
    <x v="4"/>
    <s v="29May25-PRS-PRCD-1"/>
    <d v="2025-05-29T00:00:00"/>
    <n v="149"/>
    <s v="chum"/>
    <s v="smolt"/>
    <n v="79"/>
    <n v="13"/>
    <m/>
    <s v="N"/>
    <m/>
    <s v="U"/>
    <m/>
    <m/>
    <m/>
    <x v="0"/>
  </r>
  <r>
    <x v="2"/>
    <x v="4"/>
    <s v="29May25-PRS-PRCD-1"/>
    <d v="2025-05-29T00:00:00"/>
    <n v="149"/>
    <s v="chum"/>
    <s v="smolt"/>
    <n v="75"/>
    <n v="13"/>
    <m/>
    <s v="N"/>
    <m/>
    <s v="U"/>
    <m/>
    <m/>
    <m/>
    <x v="0"/>
  </r>
  <r>
    <x v="2"/>
    <x v="4"/>
    <s v="29May25-PRS-PRCD-1"/>
    <d v="2025-05-29T00:00:00"/>
    <n v="149"/>
    <s v="coho"/>
    <s v="smolt"/>
    <n v="120"/>
    <n v="25"/>
    <m/>
    <s v="N"/>
    <m/>
    <s v="N"/>
    <m/>
    <m/>
    <m/>
    <x v="0"/>
  </r>
  <r>
    <x v="2"/>
    <x v="4"/>
    <s v="29May25-PRS-PRCD-1"/>
    <d v="2025-05-29T00:00:00"/>
    <n v="149"/>
    <s v="coho"/>
    <s v="smolt"/>
    <n v="116"/>
    <n v="24"/>
    <m/>
    <s v="N"/>
    <m/>
    <s v="N"/>
    <m/>
    <m/>
    <m/>
    <x v="0"/>
  </r>
  <r>
    <x v="2"/>
    <x v="4"/>
    <s v="29May25-PRS-PRCD-1"/>
    <d v="2025-05-29T00:00:00"/>
    <n v="149"/>
    <s v="coho"/>
    <s v="smolt"/>
    <n v="112"/>
    <n v="26"/>
    <m/>
    <s v="N"/>
    <m/>
    <s v="N"/>
    <m/>
    <m/>
    <m/>
    <x v="0"/>
  </r>
  <r>
    <x v="2"/>
    <x v="4"/>
    <s v="29May25-PRS-PRCD-1"/>
    <d v="2025-05-29T00:00:00"/>
    <n v="149"/>
    <s v="coho"/>
    <s v="smolt"/>
    <n v="110"/>
    <n v="23"/>
    <m/>
    <s v="N"/>
    <m/>
    <s v="N"/>
    <m/>
    <m/>
    <m/>
    <x v="0"/>
  </r>
  <r>
    <x v="2"/>
    <x v="4"/>
    <s v="29May25-PRS-PRCD-1"/>
    <d v="2025-05-29T00:00:00"/>
    <n v="149"/>
    <s v="coho"/>
    <s v="smolt"/>
    <n v="117"/>
    <n v="24"/>
    <m/>
    <s v="N"/>
    <m/>
    <s v="N"/>
    <m/>
    <m/>
    <m/>
    <x v="0"/>
  </r>
  <r>
    <x v="2"/>
    <x v="4"/>
    <s v="29May25-PRS-PRCD-1"/>
    <d v="2025-05-29T00:00:00"/>
    <n v="149"/>
    <s v="coho"/>
    <s v="smolt"/>
    <n v="102"/>
    <n v="21"/>
    <m/>
    <s v="N"/>
    <m/>
    <s v="N"/>
    <m/>
    <m/>
    <m/>
    <x v="0"/>
  </r>
  <r>
    <x v="2"/>
    <x v="4"/>
    <s v="29May25-PRS-PRCD-1"/>
    <d v="2025-05-29T00:00:00"/>
    <n v="149"/>
    <s v="surf smelt"/>
    <s v="Adult"/>
    <n v="143"/>
    <n v="25"/>
    <m/>
    <m/>
    <m/>
    <m/>
    <m/>
    <m/>
    <m/>
    <x v="0"/>
  </r>
  <r>
    <x v="2"/>
    <x v="4"/>
    <s v="29May25-PRS-PRCD-1"/>
    <d v="2025-05-29T00:00:00"/>
    <n v="149"/>
    <s v="surf smelt"/>
    <s v="Adult"/>
    <n v="170"/>
    <n v="29"/>
    <m/>
    <m/>
    <m/>
    <m/>
    <m/>
    <m/>
    <m/>
    <x v="0"/>
  </r>
  <r>
    <x v="2"/>
    <x v="4"/>
    <s v="29May25-PRS-PRCD-1"/>
    <d v="2025-05-29T00:00:00"/>
    <n v="149"/>
    <s v="surf smelt"/>
    <s v="Adult"/>
    <n v="152"/>
    <n v="27"/>
    <m/>
    <m/>
    <m/>
    <m/>
    <m/>
    <m/>
    <m/>
    <x v="0"/>
  </r>
  <r>
    <x v="2"/>
    <x v="4"/>
    <s v="29May25-PRS-PRCD-1"/>
    <d v="2025-05-29T00:00:00"/>
    <n v="149"/>
    <s v="surf smelt"/>
    <s v="Adult"/>
    <n v="150"/>
    <n v="25"/>
    <m/>
    <m/>
    <m/>
    <m/>
    <m/>
    <m/>
    <m/>
    <x v="0"/>
  </r>
  <r>
    <x v="2"/>
    <x v="4"/>
    <s v="29May25-PRS-PRCD-1"/>
    <d v="2025-05-29T00:00:00"/>
    <n v="149"/>
    <s v="surf smelt"/>
    <s v="Adult"/>
    <n v="162"/>
    <n v="27"/>
    <m/>
    <m/>
    <m/>
    <m/>
    <m/>
    <m/>
    <m/>
    <x v="0"/>
  </r>
  <r>
    <x v="2"/>
    <x v="4"/>
    <s v="29May25-PRS-PRCD-1"/>
    <d v="2025-05-29T00:00:00"/>
    <n v="149"/>
    <s v="surf smelt"/>
    <s v="Adult"/>
    <n v="141"/>
    <n v="24"/>
    <m/>
    <m/>
    <m/>
    <m/>
    <m/>
    <m/>
    <m/>
    <x v="0"/>
  </r>
  <r>
    <x v="2"/>
    <x v="4"/>
    <s v="29May25-PRS-PRCD-1"/>
    <d v="2025-05-29T00:00:00"/>
    <n v="149"/>
    <s v="surf smelt"/>
    <s v="Adult"/>
    <n v="153"/>
    <n v="29"/>
    <m/>
    <m/>
    <m/>
    <m/>
    <m/>
    <m/>
    <m/>
    <x v="0"/>
  </r>
  <r>
    <x v="2"/>
    <x v="4"/>
    <s v="29May25-PRS-PRCD-1"/>
    <d v="2025-05-29T00:00:00"/>
    <n v="149"/>
    <s v="surf smelt"/>
    <s v="Adult"/>
    <n v="151"/>
    <n v="26"/>
    <m/>
    <m/>
    <m/>
    <m/>
    <m/>
    <m/>
    <m/>
    <x v="0"/>
  </r>
  <r>
    <x v="2"/>
    <x v="4"/>
    <s v="29May25-PRS-PRCD-1"/>
    <d v="2025-05-29T00:00:00"/>
    <n v="149"/>
    <s v="herring"/>
    <s v="Adult"/>
    <n v="184"/>
    <n v="37"/>
    <m/>
    <m/>
    <m/>
    <m/>
    <m/>
    <m/>
    <m/>
    <x v="0"/>
  </r>
  <r>
    <x v="2"/>
    <x v="4"/>
    <s v="29May25-PRS-PRCD-1"/>
    <d v="2025-05-29T00:00:00"/>
    <n v="149"/>
    <s v="surf smelt"/>
    <s v="Adult"/>
    <n v="149"/>
    <n v="27"/>
    <m/>
    <m/>
    <m/>
    <m/>
    <m/>
    <m/>
    <m/>
    <x v="0"/>
  </r>
  <r>
    <x v="2"/>
    <x v="4"/>
    <s v="29May25-PRS-PRCD-1"/>
    <d v="2025-05-29T00:00:00"/>
    <n v="149"/>
    <s v="surf smelt"/>
    <s v="Adult"/>
    <n v="151"/>
    <n v="28"/>
    <m/>
    <m/>
    <m/>
    <m/>
    <m/>
    <m/>
    <m/>
    <x v="0"/>
  </r>
  <r>
    <x v="2"/>
    <x v="4"/>
    <s v="29May25-PRS-PGM &quot;Mouth&quot;-1"/>
    <d v="2025-05-29T00:00:00"/>
    <n v="149"/>
    <s v="coho"/>
    <s v="smolt"/>
    <n v="116"/>
    <n v="22"/>
    <m/>
    <s v="N"/>
    <m/>
    <s v="N"/>
    <m/>
    <m/>
    <m/>
    <x v="0"/>
  </r>
  <r>
    <x v="2"/>
    <x v="4"/>
    <s v="29May25-PRS-PGM &quot;Mouth&quot;-1"/>
    <d v="2025-05-29T00:00:00"/>
    <n v="149"/>
    <s v="surf smelt"/>
    <s v="Adult"/>
    <n v="144"/>
    <n v="24"/>
    <m/>
    <m/>
    <m/>
    <m/>
    <m/>
    <m/>
    <m/>
    <x v="0"/>
  </r>
  <r>
    <x v="2"/>
    <x v="4"/>
    <s v="29May25-PRS-PGM &quot;Mouth&quot;-1"/>
    <d v="2025-05-29T00:00:00"/>
    <n v="149"/>
    <s v="herring"/>
    <s v="Adult"/>
    <n v="166"/>
    <n v="30"/>
    <m/>
    <m/>
    <m/>
    <m/>
    <m/>
    <m/>
    <m/>
    <x v="0"/>
  </r>
  <r>
    <x v="2"/>
    <x v="4"/>
    <s v="29May25-PRS-PGM &quot;Mouth&quot;-1"/>
    <d v="2025-05-29T00:00:00"/>
    <n v="149"/>
    <s v="surf smelt"/>
    <s v="Adult"/>
    <n v="154"/>
    <n v="24"/>
    <m/>
    <m/>
    <m/>
    <m/>
    <m/>
    <m/>
    <m/>
    <x v="0"/>
  </r>
  <r>
    <x v="2"/>
    <x v="4"/>
    <s v="29May25-PRS-PGM &quot;Mouth&quot;-1"/>
    <d v="2025-05-29T00:00:00"/>
    <n v="149"/>
    <s v="herring"/>
    <s v="Adult"/>
    <n v="160"/>
    <n v="30"/>
    <m/>
    <m/>
    <m/>
    <m/>
    <m/>
    <m/>
    <m/>
    <x v="0"/>
  </r>
  <r>
    <x v="2"/>
    <x v="4"/>
    <s v="29May25-PRS-PGM &quot;Mouth&quot;-1"/>
    <d v="2025-05-29T00:00:00"/>
    <n v="149"/>
    <s v="surf smelt"/>
    <s v="Adult"/>
    <n v="152"/>
    <n v="26"/>
    <m/>
    <m/>
    <m/>
    <m/>
    <m/>
    <m/>
    <m/>
    <x v="0"/>
  </r>
  <r>
    <x v="2"/>
    <x v="4"/>
    <s v="29May25-PRS-PGM &quot;Mouth&quot;-1"/>
    <d v="2025-05-29T00:00:00"/>
    <n v="149"/>
    <s v="surf smelt"/>
    <s v="Adult"/>
    <n v="158"/>
    <n v="28"/>
    <m/>
    <m/>
    <m/>
    <m/>
    <m/>
    <m/>
    <m/>
    <x v="0"/>
  </r>
  <r>
    <x v="2"/>
    <x v="4"/>
    <s v="29May25-PRS-PGM &quot;Mouth&quot;-1"/>
    <d v="2025-05-29T00:00:00"/>
    <n v="149"/>
    <s v="surf smelt"/>
    <s v="Adult"/>
    <n v="148"/>
    <n v="25"/>
    <m/>
    <m/>
    <m/>
    <m/>
    <m/>
    <m/>
    <m/>
    <x v="0"/>
  </r>
  <r>
    <x v="2"/>
    <x v="4"/>
    <s v="29May25-PRS-PGM &quot;Mouth&quot;-1"/>
    <d v="2025-05-29T00:00:00"/>
    <n v="149"/>
    <s v="surf smelt"/>
    <s v="Adult"/>
    <n v="140"/>
    <n v="22"/>
    <m/>
    <m/>
    <m/>
    <m/>
    <m/>
    <m/>
    <m/>
    <x v="0"/>
  </r>
  <r>
    <x v="2"/>
    <x v="4"/>
    <s v="29May25-PRS-PGM &quot;Mouth&quot;-1"/>
    <d v="2025-05-29T00:00:00"/>
    <n v="149"/>
    <s v="herring"/>
    <s v="Adult"/>
    <n v="144"/>
    <n v="28"/>
    <m/>
    <m/>
    <m/>
    <m/>
    <m/>
    <m/>
    <m/>
    <x v="0"/>
  </r>
  <r>
    <x v="2"/>
    <x v="0"/>
    <s v="30May25-RST-Night/Day"/>
    <d v="2025-05-30T00:00:00"/>
    <n v="150"/>
    <s v="chinook"/>
    <s v="fry"/>
    <n v="66"/>
    <m/>
    <n v="2.95"/>
    <s v="Y"/>
    <m/>
    <m/>
    <m/>
    <m/>
    <m/>
    <x v="0"/>
  </r>
  <r>
    <x v="2"/>
    <x v="0"/>
    <s v="30May25-RST-Night/Day"/>
    <d v="2025-05-30T00:00:00"/>
    <n v="150"/>
    <s v="chinook"/>
    <s v="fry"/>
    <n v="62"/>
    <m/>
    <n v="2.5299999999999998"/>
    <s v="N"/>
    <m/>
    <m/>
    <m/>
    <m/>
    <m/>
    <x v="0"/>
  </r>
  <r>
    <x v="2"/>
    <x v="0"/>
    <s v="30May25-RST-Night/Day"/>
    <d v="2025-05-30T00:00:00"/>
    <n v="150"/>
    <s v="chinook"/>
    <s v="fry"/>
    <n v="68"/>
    <m/>
    <n v="2.69"/>
    <s v="Y"/>
    <m/>
    <m/>
    <m/>
    <m/>
    <m/>
    <x v="0"/>
  </r>
  <r>
    <x v="2"/>
    <x v="0"/>
    <s v="30May25-RST-Night/Day"/>
    <d v="2025-05-30T00:00:00"/>
    <n v="150"/>
    <s v="coho"/>
    <s v="fry"/>
    <n v="56"/>
    <m/>
    <n v="1.63"/>
    <s v="N"/>
    <m/>
    <m/>
    <m/>
    <m/>
    <m/>
    <x v="0"/>
  </r>
  <r>
    <x v="2"/>
    <x v="0"/>
    <s v="30May25-RST-Night/Day"/>
    <d v="2025-05-30T00:00:00"/>
    <n v="150"/>
    <s v="coho"/>
    <s v="fry"/>
    <n v="48"/>
    <m/>
    <n v="1.19"/>
    <s v="N"/>
    <m/>
    <m/>
    <m/>
    <m/>
    <m/>
    <x v="0"/>
  </r>
  <r>
    <x v="2"/>
    <x v="0"/>
    <s v="30May25-RST-Night/Day"/>
    <d v="2025-05-30T00:00:00"/>
    <n v="150"/>
    <s v="coho"/>
    <s v="fry"/>
    <n v="46"/>
    <m/>
    <n v="1.34"/>
    <s v="N"/>
    <m/>
    <m/>
    <m/>
    <m/>
    <m/>
    <x v="0"/>
  </r>
  <r>
    <x v="2"/>
    <x v="0"/>
    <s v="29May25-RST-Night/Day"/>
    <d v="2025-05-29T00:00:00"/>
    <n v="149"/>
    <s v="coho"/>
    <s v="fry"/>
    <n v="44"/>
    <m/>
    <n v="1.07"/>
    <m/>
    <m/>
    <m/>
    <m/>
    <m/>
    <m/>
    <x v="2"/>
  </r>
  <r>
    <x v="2"/>
    <x v="0"/>
    <s v="29May25-RST-Night/Day"/>
    <d v="2025-05-29T00:00:00"/>
    <n v="149"/>
    <s v="coho"/>
    <s v="fry"/>
    <n v="46"/>
    <m/>
    <n v="1.07"/>
    <m/>
    <m/>
    <m/>
    <m/>
    <m/>
    <m/>
    <x v="2"/>
  </r>
  <r>
    <x v="2"/>
    <x v="0"/>
    <s v="29May25-RST-Night/Day"/>
    <d v="2025-05-29T00:00:00"/>
    <n v="149"/>
    <s v="coho"/>
    <s v="fry"/>
    <n v="49"/>
    <m/>
    <n v="1.21"/>
    <m/>
    <m/>
    <m/>
    <m/>
    <m/>
    <m/>
    <x v="2"/>
  </r>
  <r>
    <x v="2"/>
    <x v="0"/>
    <s v="29May25-RST-Night/Day"/>
    <d v="2025-05-29T00:00:00"/>
    <n v="149"/>
    <s v="coho"/>
    <s v="smolt"/>
    <n v="77"/>
    <m/>
    <n v="5.03"/>
    <m/>
    <m/>
    <m/>
    <m/>
    <m/>
    <m/>
    <x v="2"/>
  </r>
  <r>
    <x v="2"/>
    <x v="0"/>
    <s v="29May25-RST-Night/Day"/>
    <d v="2025-05-29T00:00:00"/>
    <n v="149"/>
    <s v="chinook"/>
    <s v="smolt"/>
    <n v="73"/>
    <m/>
    <n v="4.03"/>
    <s v="Y"/>
    <m/>
    <m/>
    <m/>
    <m/>
    <m/>
    <x v="2"/>
  </r>
  <r>
    <x v="2"/>
    <x v="0"/>
    <s v="29May25-RST-Night/Day"/>
    <d v="2025-05-29T00:00:00"/>
    <n v="149"/>
    <s v="chinook"/>
    <s v="fry"/>
    <n v="63"/>
    <m/>
    <n v="2.56"/>
    <s v="Y"/>
    <m/>
    <m/>
    <m/>
    <m/>
    <m/>
    <x v="2"/>
  </r>
  <r>
    <x v="2"/>
    <x v="0"/>
    <s v="29May25-RST-Night/Day"/>
    <d v="2025-05-29T00:00:00"/>
    <n v="149"/>
    <s v="chinook"/>
    <s v="fry"/>
    <n v="65"/>
    <m/>
    <n v="2.86"/>
    <s v="Y"/>
    <m/>
    <m/>
    <m/>
    <m/>
    <m/>
    <x v="2"/>
  </r>
  <r>
    <x v="2"/>
    <x v="3"/>
    <s v="29 May beach seine"/>
    <e v="#VALUE!"/>
    <e v="#VALUE!"/>
    <s v="chinook"/>
    <s v="smolt"/>
    <m/>
    <m/>
    <m/>
    <m/>
    <m/>
    <m/>
    <s v="SJ25-001"/>
    <m/>
    <s v="SJ25-001"/>
    <x v="1"/>
  </r>
  <r>
    <x v="2"/>
    <x v="3"/>
    <s v="29 May beach seine"/>
    <e v="#VALUE!"/>
    <e v="#VALUE!"/>
    <s v="chinook"/>
    <s v="smolt"/>
    <m/>
    <m/>
    <m/>
    <m/>
    <m/>
    <m/>
    <s v="SJ25-002"/>
    <m/>
    <s v="SJ25-002"/>
    <x v="1"/>
  </r>
  <r>
    <x v="2"/>
    <x v="3"/>
    <s v="29 May beach seine"/>
    <e v="#VALUE!"/>
    <e v="#VALUE!"/>
    <s v="chinook"/>
    <s v="smolt"/>
    <m/>
    <m/>
    <m/>
    <m/>
    <m/>
    <m/>
    <s v="SJ25-003"/>
    <m/>
    <s v="SJ25-003"/>
    <x v="1"/>
  </r>
  <r>
    <x v="2"/>
    <x v="3"/>
    <s v="29 May beach seine"/>
    <e v="#VALUE!"/>
    <e v="#VALUE!"/>
    <s v="chinook"/>
    <s v="smolt"/>
    <m/>
    <m/>
    <m/>
    <m/>
    <m/>
    <m/>
    <s v="SJ25-004"/>
    <m/>
    <s v="SJ25-004"/>
    <x v="1"/>
  </r>
  <r>
    <x v="2"/>
    <x v="3"/>
    <s v="29 May beach seine"/>
    <e v="#VALUE!"/>
    <e v="#VALUE!"/>
    <s v="chinook"/>
    <s v="smolt"/>
    <m/>
    <m/>
    <m/>
    <m/>
    <m/>
    <m/>
    <s v="SJ25-005"/>
    <m/>
    <s v="SJ25-005"/>
    <x v="1"/>
  </r>
  <r>
    <x v="2"/>
    <x v="3"/>
    <s v="29 May beach seine"/>
    <e v="#VALUE!"/>
    <e v="#VALUE!"/>
    <s v="chinook"/>
    <s v="smolt"/>
    <m/>
    <m/>
    <m/>
    <m/>
    <m/>
    <m/>
    <s v="SJ25-006"/>
    <m/>
    <s v="SJ25-006"/>
    <x v="1"/>
  </r>
  <r>
    <x v="2"/>
    <x v="3"/>
    <s v="29 May beach seine"/>
    <e v="#VALUE!"/>
    <e v="#VALUE!"/>
    <s v="chinook"/>
    <s v="smolt"/>
    <m/>
    <m/>
    <m/>
    <m/>
    <m/>
    <m/>
    <s v="SJ25-007"/>
    <m/>
    <s v="SJ25-007"/>
    <x v="1"/>
  </r>
  <r>
    <x v="2"/>
    <x v="3"/>
    <s v="29 May beach seine"/>
    <e v="#VALUE!"/>
    <e v="#VALUE!"/>
    <s v="chinook"/>
    <s v="smolt"/>
    <m/>
    <m/>
    <m/>
    <m/>
    <m/>
    <m/>
    <s v="SJ25-008"/>
    <m/>
    <s v="SJ25-008"/>
    <x v="1"/>
  </r>
  <r>
    <x v="2"/>
    <x v="3"/>
    <s v="29 May beach seine"/>
    <e v="#VALUE!"/>
    <e v="#VALUE!"/>
    <s v="chinook"/>
    <s v="smolt"/>
    <m/>
    <m/>
    <m/>
    <m/>
    <m/>
    <m/>
    <s v="SJ25-009"/>
    <m/>
    <s v="SJ25-009"/>
    <x v="1"/>
  </r>
  <r>
    <x v="2"/>
    <x v="3"/>
    <s v="29 May beach seine"/>
    <e v="#VALUE!"/>
    <e v="#VALUE!"/>
    <s v="chinook"/>
    <s v="smolt"/>
    <m/>
    <m/>
    <m/>
    <m/>
    <m/>
    <m/>
    <s v="SJ25-010"/>
    <m/>
    <s v="SJ25-010"/>
    <x v="1"/>
  </r>
  <r>
    <x v="2"/>
    <x v="3"/>
    <s v="29 May beach seine"/>
    <e v="#VALUE!"/>
    <e v="#VALUE!"/>
    <s v="chinook"/>
    <s v="smolt"/>
    <m/>
    <m/>
    <m/>
    <m/>
    <m/>
    <m/>
    <s v="SJ25-011"/>
    <m/>
    <s v="SJ25-011"/>
    <x v="1"/>
  </r>
  <r>
    <x v="2"/>
    <x v="3"/>
    <s v="29 May beach seine"/>
    <e v="#VALUE!"/>
    <e v="#VALUE!"/>
    <s v="chinook"/>
    <s v="smolt"/>
    <m/>
    <m/>
    <m/>
    <m/>
    <m/>
    <m/>
    <s v="SJ25-012"/>
    <m/>
    <s v="SJ25-012"/>
    <x v="1"/>
  </r>
  <r>
    <x v="2"/>
    <x v="3"/>
    <s v="29 May beach seine"/>
    <e v="#VALUE!"/>
    <e v="#VALUE!"/>
    <s v="chinook"/>
    <s v="smolt"/>
    <m/>
    <m/>
    <m/>
    <m/>
    <m/>
    <m/>
    <s v="SJ25-013"/>
    <m/>
    <s v="SJ25-013"/>
    <x v="1"/>
  </r>
  <r>
    <x v="2"/>
    <x v="3"/>
    <s v="29 May beach seine"/>
    <e v="#VALUE!"/>
    <e v="#VALUE!"/>
    <s v="chinook"/>
    <s v="smolt"/>
    <m/>
    <m/>
    <m/>
    <m/>
    <m/>
    <m/>
    <s v="SJ25-014"/>
    <m/>
    <s v="SJ25-014"/>
    <x v="1"/>
  </r>
  <r>
    <x v="2"/>
    <x v="3"/>
    <s v="29 May beach seine"/>
    <e v="#VALUE!"/>
    <e v="#VALUE!"/>
    <s v="chinook"/>
    <s v="smolt"/>
    <m/>
    <m/>
    <m/>
    <m/>
    <m/>
    <m/>
    <s v="SJ25-015"/>
    <m/>
    <s v="SJ25-015"/>
    <x v="1"/>
  </r>
  <r>
    <x v="2"/>
    <x v="4"/>
    <s v="23Jun25-PRS-1"/>
    <d v="2025-06-23T00:00:00"/>
    <n v="174"/>
    <s v="chinook"/>
    <s v="smolt"/>
    <n v="283"/>
    <m/>
    <m/>
    <s v="Y"/>
    <m/>
    <m/>
    <m/>
    <m/>
    <s v="SJ25-036"/>
    <x v="0"/>
  </r>
  <r>
    <x v="2"/>
    <x v="4"/>
    <s v="23Jun25-PRS-1"/>
    <d v="2025-06-23T00:00:00"/>
    <n v="174"/>
    <s v="chum"/>
    <s v="smolt"/>
    <n v="88"/>
    <n v="14"/>
    <m/>
    <s v="N"/>
    <m/>
    <m/>
    <m/>
    <m/>
    <m/>
    <x v="2"/>
  </r>
  <r>
    <x v="2"/>
    <x v="4"/>
    <s v="23Jun25-PRS-1"/>
    <d v="2025-06-23T00:00:00"/>
    <n v="174"/>
    <s v="chum"/>
    <s v="smolt"/>
    <n v="84"/>
    <n v="13"/>
    <m/>
    <s v="N"/>
    <m/>
    <m/>
    <m/>
    <m/>
    <m/>
    <x v="2"/>
  </r>
  <r>
    <x v="2"/>
    <x v="4"/>
    <s v="23Jun25-PRS-1"/>
    <d v="2025-06-23T00:00:00"/>
    <n v="174"/>
    <s v="chinook"/>
    <s v="smolt"/>
    <n v="88"/>
    <n v="19"/>
    <m/>
    <s v="N"/>
    <m/>
    <m/>
    <m/>
    <m/>
    <s v="SJ25-037"/>
    <x v="0"/>
  </r>
  <r>
    <x v="2"/>
    <x v="4"/>
    <s v="23Jun25-PRS-1"/>
    <d v="2025-06-23T00:00:00"/>
    <n v="174"/>
    <s v="chinook"/>
    <s v="smolt"/>
    <n v="94"/>
    <n v="19"/>
    <m/>
    <s v="Y"/>
    <m/>
    <m/>
    <m/>
    <m/>
    <s v="SJ25-038"/>
    <x v="0"/>
  </r>
  <r>
    <x v="2"/>
    <x v="4"/>
    <s v="23Jun25-PRS-1"/>
    <d v="2025-06-23T00:00:00"/>
    <n v="174"/>
    <s v="chum"/>
    <s v="smolt"/>
    <n v="97"/>
    <n v="19"/>
    <m/>
    <s v="N"/>
    <m/>
    <m/>
    <m/>
    <m/>
    <m/>
    <x v="2"/>
  </r>
  <r>
    <x v="2"/>
    <x v="4"/>
    <s v="23Jun25-PRS-1"/>
    <d v="2025-06-23T00:00:00"/>
    <n v="174"/>
    <s v="chinook"/>
    <s v="smolt"/>
    <n v="94"/>
    <n v="18"/>
    <m/>
    <s v="Y"/>
    <m/>
    <m/>
    <s v="SJ25-039"/>
    <m/>
    <s v="SJ25-039"/>
    <x v="1"/>
  </r>
  <r>
    <x v="2"/>
    <x v="4"/>
    <s v="23Jun25-PRS-1"/>
    <d v="2025-06-23T00:00:00"/>
    <n v="174"/>
    <s v="chinook"/>
    <s v="smolt"/>
    <n v="94"/>
    <n v="19"/>
    <m/>
    <s v="Y"/>
    <m/>
    <m/>
    <m/>
    <m/>
    <s v="SJ25-040"/>
    <x v="0"/>
  </r>
  <r>
    <x v="2"/>
    <x v="4"/>
    <s v="23Jun25-PRS-1"/>
    <d v="2025-06-23T00:00:00"/>
    <n v="174"/>
    <s v="chinook"/>
    <s v="smolt"/>
    <n v="92"/>
    <n v="18"/>
    <m/>
    <s v="Y"/>
    <m/>
    <m/>
    <m/>
    <m/>
    <s v="SJ25-041"/>
    <x v="0"/>
  </r>
  <r>
    <x v="2"/>
    <x v="4"/>
    <s v="23Jun25-PRS-1"/>
    <d v="2025-06-23T00:00:00"/>
    <n v="174"/>
    <s v="chinook"/>
    <s v="smolt"/>
    <n v="82"/>
    <n v="17"/>
    <m/>
    <s v="N"/>
    <m/>
    <m/>
    <s v="SJ25-042"/>
    <m/>
    <s v="SJ25-042"/>
    <x v="1"/>
  </r>
  <r>
    <x v="2"/>
    <x v="4"/>
    <s v="23Jun25-PRS-1"/>
    <d v="2025-06-23T00:00:00"/>
    <n v="174"/>
    <s v="chinook"/>
    <s v="smolt"/>
    <n v="82"/>
    <n v="16"/>
    <m/>
    <s v="Y"/>
    <m/>
    <m/>
    <m/>
    <m/>
    <s v="SJ25-043"/>
    <x v="0"/>
  </r>
  <r>
    <x v="2"/>
    <x v="4"/>
    <s v="23Jun25-PRS-1"/>
    <d v="2025-06-23T00:00:00"/>
    <n v="174"/>
    <s v="chinook"/>
    <s v="smolt"/>
    <n v="91"/>
    <n v="19"/>
    <m/>
    <s v="Y"/>
    <m/>
    <m/>
    <m/>
    <m/>
    <s v="SJ25-044"/>
    <x v="0"/>
  </r>
  <r>
    <x v="2"/>
    <x v="4"/>
    <s v="23Jun25-PRS-1"/>
    <d v="2025-06-23T00:00:00"/>
    <n v="174"/>
    <s v="chinook"/>
    <s v="smolt"/>
    <n v="98"/>
    <n v="19"/>
    <m/>
    <s v="Y"/>
    <m/>
    <m/>
    <s v="SJ25-046"/>
    <m/>
    <s v="SJ25-046"/>
    <x v="1"/>
  </r>
  <r>
    <x v="2"/>
    <x v="4"/>
    <s v="23Jun25-PRS-1"/>
    <d v="2025-06-23T00:00:00"/>
    <n v="174"/>
    <s v="chinook"/>
    <s v="smolt"/>
    <n v="86"/>
    <n v="16"/>
    <m/>
    <s v="Y"/>
    <m/>
    <m/>
    <m/>
    <m/>
    <s v="SJ25-045"/>
    <x v="0"/>
  </r>
  <r>
    <x v="2"/>
    <x v="4"/>
    <s v="23Jun25-PRS-1"/>
    <d v="2025-06-23T00:00:00"/>
    <n v="174"/>
    <s v="chinook"/>
    <s v="smolt"/>
    <n v="94"/>
    <n v="20"/>
    <m/>
    <s v="Y"/>
    <m/>
    <m/>
    <m/>
    <m/>
    <s v="SJ25-047"/>
    <x v="0"/>
  </r>
  <r>
    <x v="2"/>
    <x v="4"/>
    <s v="23Jun25-PRS-1"/>
    <d v="2025-06-23T00:00:00"/>
    <n v="174"/>
    <s v="chinook"/>
    <s v="smolt"/>
    <n v="96"/>
    <n v="19"/>
    <m/>
    <s v="Y"/>
    <m/>
    <m/>
    <s v="SJ25-048"/>
    <m/>
    <s v="SJ25-048"/>
    <x v="1"/>
  </r>
  <r>
    <x v="2"/>
    <x v="4"/>
    <s v="23Jun25-PRS-1"/>
    <d v="2025-06-23T00:00:00"/>
    <n v="174"/>
    <s v="chinook"/>
    <s v="smolt"/>
    <n v="88"/>
    <n v="16"/>
    <m/>
    <s v="Y"/>
    <m/>
    <m/>
    <m/>
    <m/>
    <s v="SJ25-049"/>
    <x v="0"/>
  </r>
  <r>
    <x v="2"/>
    <x v="4"/>
    <s v="23Jun25-PRS-1"/>
    <d v="2025-06-23T00:00:00"/>
    <n v="174"/>
    <s v="chinook"/>
    <s v="smolt"/>
    <n v="84"/>
    <n v="18"/>
    <m/>
    <s v="Y"/>
    <m/>
    <m/>
    <m/>
    <m/>
    <s v="SJ25-050"/>
    <x v="0"/>
  </r>
  <r>
    <x v="2"/>
    <x v="4"/>
    <s v="23Jun25-PRS-1"/>
    <d v="2025-06-23T00:00:00"/>
    <n v="174"/>
    <s v="herring"/>
    <m/>
    <n v="131"/>
    <n v="24"/>
    <m/>
    <s v="Y"/>
    <m/>
    <m/>
    <m/>
    <m/>
    <m/>
    <x v="2"/>
  </r>
  <r>
    <x v="2"/>
    <x v="4"/>
    <s v="23Jun25-PRS-2"/>
    <d v="2025-06-23T00:00:00"/>
    <n v="174"/>
    <s v="chinook"/>
    <s v="smolt"/>
    <n v="310"/>
    <n v="90"/>
    <m/>
    <s v="N"/>
    <m/>
    <m/>
    <m/>
    <m/>
    <s v="SJ25-051"/>
    <x v="0"/>
  </r>
  <r>
    <x v="2"/>
    <x v="4"/>
    <s v="23Jun25-PRS-2"/>
    <d v="2025-06-23T00:00:00"/>
    <n v="174"/>
    <s v="chinook"/>
    <s v="smolt"/>
    <n v="101"/>
    <n v="21"/>
    <m/>
    <s v="Y"/>
    <m/>
    <m/>
    <m/>
    <m/>
    <s v="SJ25-053"/>
    <x v="0"/>
  </r>
  <r>
    <x v="2"/>
    <x v="4"/>
    <s v="23Jun25-PRS-2"/>
    <d v="2025-06-23T00:00:00"/>
    <n v="174"/>
    <s v="chinook"/>
    <s v="smolt"/>
    <n v="102"/>
    <n v="22"/>
    <m/>
    <s v="Y"/>
    <m/>
    <m/>
    <m/>
    <m/>
    <s v="SJ25-052"/>
    <x v="0"/>
  </r>
  <r>
    <x v="2"/>
    <x v="4"/>
    <s v="23Jun25-PRS-2"/>
    <d v="2025-06-23T00:00:00"/>
    <n v="174"/>
    <s v="chinook"/>
    <s v="smolt"/>
    <n v="99"/>
    <n v="20"/>
    <m/>
    <s v="Y"/>
    <m/>
    <m/>
    <m/>
    <m/>
    <s v="SJ25-054"/>
    <x v="1"/>
  </r>
  <r>
    <x v="2"/>
    <x v="4"/>
    <s v="23Jun25-PRS-2"/>
    <d v="2025-06-23T00:00:00"/>
    <n v="174"/>
    <s v="chinook"/>
    <s v="smolt"/>
    <n v="11"/>
    <n v="21"/>
    <m/>
    <s v="N"/>
    <m/>
    <m/>
    <m/>
    <m/>
    <s v="SJ25-055"/>
    <x v="0"/>
  </r>
  <r>
    <x v="2"/>
    <x v="4"/>
    <s v="23Jun25-PRS-2"/>
    <d v="2025-06-23T00:00:00"/>
    <n v="174"/>
    <s v="chum"/>
    <s v="smolt"/>
    <n v="94"/>
    <n v="16"/>
    <m/>
    <s v="N"/>
    <m/>
    <m/>
    <m/>
    <m/>
    <m/>
    <x v="0"/>
  </r>
  <r>
    <x v="2"/>
    <x v="4"/>
    <s v="23Jun25-PRS-2"/>
    <d v="2025-06-23T00:00:00"/>
    <n v="174"/>
    <s v="chum"/>
    <s v="smolt"/>
    <n v="96"/>
    <n v="19"/>
    <m/>
    <s v="N"/>
    <m/>
    <m/>
    <m/>
    <m/>
    <m/>
    <x v="0"/>
  </r>
  <r>
    <x v="2"/>
    <x v="4"/>
    <s v="23Jun25-PRS-2"/>
    <d v="2025-06-23T00:00:00"/>
    <n v="174"/>
    <s v="chum"/>
    <s v="smolt"/>
    <n v="106"/>
    <n v="18"/>
    <m/>
    <s v="N"/>
    <m/>
    <m/>
    <m/>
    <m/>
    <m/>
    <x v="0"/>
  </r>
  <r>
    <x v="2"/>
    <x v="4"/>
    <s v="23Jun25-PRS-2"/>
    <d v="2025-06-23T00:00:00"/>
    <n v="174"/>
    <s v="chinook"/>
    <s v="smolt"/>
    <n v="91"/>
    <n v="19"/>
    <m/>
    <s v="Y"/>
    <m/>
    <m/>
    <m/>
    <m/>
    <s v="SJ25-056"/>
    <x v="0"/>
  </r>
  <r>
    <x v="2"/>
    <x v="4"/>
    <s v="23Jun25-PRS-2"/>
    <d v="2025-06-23T00:00:00"/>
    <n v="174"/>
    <s v="chinook"/>
    <s v="smolt"/>
    <n v="97"/>
    <n v="20"/>
    <m/>
    <s v="N"/>
    <m/>
    <m/>
    <m/>
    <m/>
    <s v="SJ25-057"/>
    <x v="1"/>
  </r>
  <r>
    <x v="2"/>
    <x v="4"/>
    <s v="23Jun25-PRS-2"/>
    <d v="2025-06-23T00:00:00"/>
    <n v="174"/>
    <s v="chinook"/>
    <s v="smolt"/>
    <n v="98"/>
    <n v="20"/>
    <m/>
    <m/>
    <m/>
    <m/>
    <m/>
    <m/>
    <s v="SJ25-058"/>
    <x v="0"/>
  </r>
  <r>
    <x v="2"/>
    <x v="4"/>
    <s v="23Jun25-PRS-2"/>
    <d v="2025-06-23T00:00:00"/>
    <n v="174"/>
    <s v="smelt"/>
    <m/>
    <n v="157"/>
    <n v="27"/>
    <m/>
    <m/>
    <m/>
    <m/>
    <m/>
    <m/>
    <m/>
    <x v="2"/>
  </r>
  <r>
    <x v="2"/>
    <x v="4"/>
    <s v="23Jun25-PRS-2"/>
    <d v="2025-06-23T00:00:00"/>
    <n v="174"/>
    <s v="smelt"/>
    <m/>
    <n v="162"/>
    <n v="29"/>
    <m/>
    <m/>
    <m/>
    <m/>
    <m/>
    <m/>
    <m/>
    <x v="2"/>
  </r>
  <r>
    <x v="2"/>
    <x v="4"/>
    <s v="23Jun25-PRS-2"/>
    <d v="2025-06-23T00:00:00"/>
    <n v="174"/>
    <s v="smelt"/>
    <m/>
    <n v="158"/>
    <n v="26"/>
    <m/>
    <m/>
    <m/>
    <m/>
    <m/>
    <m/>
    <m/>
    <x v="2"/>
  </r>
  <r>
    <x v="2"/>
    <x v="4"/>
    <s v="23Jun25-PRS-2"/>
    <d v="2025-06-23T00:00:00"/>
    <n v="174"/>
    <s v="smelt"/>
    <m/>
    <n v="156"/>
    <n v="28"/>
    <m/>
    <m/>
    <m/>
    <m/>
    <m/>
    <m/>
    <m/>
    <x v="2"/>
  </r>
  <r>
    <x v="2"/>
    <x v="4"/>
    <s v="23Jun25-PRS-2"/>
    <d v="2025-06-23T00:00:00"/>
    <n v="174"/>
    <s v="herring"/>
    <m/>
    <n v="143"/>
    <n v="27"/>
    <m/>
    <m/>
    <m/>
    <m/>
    <m/>
    <m/>
    <m/>
    <x v="2"/>
  </r>
  <r>
    <x v="2"/>
    <x v="4"/>
    <s v="23Jun25-PRS-2"/>
    <d v="2025-06-23T00:00:00"/>
    <n v="174"/>
    <s v="herring"/>
    <m/>
    <n v="209"/>
    <n v="43"/>
    <m/>
    <m/>
    <m/>
    <m/>
    <m/>
    <m/>
    <m/>
    <x v="2"/>
  </r>
  <r>
    <x v="2"/>
    <x v="4"/>
    <s v="23Jun25-PRS-2"/>
    <d v="2025-06-23T00:00:00"/>
    <n v="174"/>
    <s v="smelt"/>
    <m/>
    <n v="164"/>
    <n v="30"/>
    <m/>
    <m/>
    <m/>
    <m/>
    <m/>
    <m/>
    <m/>
    <x v="2"/>
  </r>
  <r>
    <x v="2"/>
    <x v="4"/>
    <s v="23Jun25-PRS-2"/>
    <d v="2025-06-23T00:00:00"/>
    <n v="174"/>
    <s v="herring"/>
    <m/>
    <n v="140"/>
    <n v="27"/>
    <m/>
    <m/>
    <m/>
    <m/>
    <m/>
    <m/>
    <m/>
    <x v="2"/>
  </r>
  <r>
    <x v="2"/>
    <x v="4"/>
    <s v="23Jun25-PRS-2"/>
    <d v="2025-06-23T00:00:00"/>
    <n v="174"/>
    <s v="herring"/>
    <m/>
    <n v="135"/>
    <n v="26"/>
    <m/>
    <m/>
    <m/>
    <m/>
    <m/>
    <m/>
    <m/>
    <x v="2"/>
  </r>
  <r>
    <x v="2"/>
    <x v="4"/>
    <s v="23Jun25-PRS-2"/>
    <d v="2025-06-23T00:00:00"/>
    <n v="174"/>
    <s v="herring"/>
    <m/>
    <n v="180"/>
    <n v="37"/>
    <m/>
    <m/>
    <m/>
    <m/>
    <m/>
    <m/>
    <m/>
    <x v="2"/>
  </r>
  <r>
    <x v="2"/>
    <x v="4"/>
    <s v="23Jun25-PRS-2"/>
    <d v="2025-06-23T00:00:00"/>
    <n v="174"/>
    <s v="herring"/>
    <m/>
    <n v="157"/>
    <n v="29"/>
    <m/>
    <m/>
    <m/>
    <m/>
    <m/>
    <m/>
    <m/>
    <x v="2"/>
  </r>
  <r>
    <x v="2"/>
    <x v="4"/>
    <s v="23Jun25-PRS-2"/>
    <d v="2025-06-23T00:00:00"/>
    <n v="174"/>
    <s v="herring"/>
    <m/>
    <n v="159"/>
    <n v="32"/>
    <m/>
    <m/>
    <m/>
    <m/>
    <m/>
    <m/>
    <m/>
    <x v="2"/>
  </r>
  <r>
    <x v="2"/>
    <x v="4"/>
    <s v="23Jun25-PRS-2"/>
    <d v="2025-06-23T00:00:00"/>
    <n v="174"/>
    <s v="herring"/>
    <m/>
    <n v="132"/>
    <n v="25"/>
    <m/>
    <m/>
    <m/>
    <m/>
    <m/>
    <m/>
    <m/>
    <x v="2"/>
  </r>
  <r>
    <x v="2"/>
    <x v="4"/>
    <s v="23Jun25-PRS-2"/>
    <d v="2025-06-23T00:00:00"/>
    <n v="174"/>
    <s v="herring"/>
    <m/>
    <n v="138"/>
    <n v="27"/>
    <m/>
    <m/>
    <m/>
    <m/>
    <m/>
    <m/>
    <m/>
    <x v="2"/>
  </r>
  <r>
    <x v="2"/>
    <x v="4"/>
    <s v="23Jun25-PRS-2"/>
    <d v="2025-06-23T00:00:00"/>
    <n v="174"/>
    <s v="herring"/>
    <m/>
    <n v="136"/>
    <n v="25"/>
    <m/>
    <m/>
    <m/>
    <m/>
    <m/>
    <m/>
    <m/>
    <x v="2"/>
  </r>
  <r>
    <x v="2"/>
    <x v="4"/>
    <s v="23Jun25-PRS-3"/>
    <d v="2025-06-23T00:00:00"/>
    <n v="174"/>
    <s v="chinook"/>
    <m/>
    <n v="100"/>
    <n v="28"/>
    <m/>
    <s v="Y"/>
    <m/>
    <m/>
    <m/>
    <m/>
    <s v="SJ25-059"/>
    <x v="0"/>
  </r>
  <r>
    <x v="2"/>
    <x v="4"/>
    <s v="23Jun25-PRS-3"/>
    <d v="2025-06-23T00:00:00"/>
    <n v="174"/>
    <s v="chinook"/>
    <m/>
    <n v="92"/>
    <n v="18"/>
    <m/>
    <s v="N"/>
    <m/>
    <m/>
    <m/>
    <m/>
    <s v="SJ25-060"/>
    <x v="0"/>
  </r>
  <r>
    <x v="2"/>
    <x v="4"/>
    <s v="23Jun25-PRS-3"/>
    <d v="2025-06-23T00:00:00"/>
    <n v="174"/>
    <s v="chinook"/>
    <m/>
    <n v="92"/>
    <n v="20"/>
    <m/>
    <s v="N"/>
    <m/>
    <m/>
    <s v="SJ25-061"/>
    <m/>
    <s v="SJ25-061"/>
    <x v="1"/>
  </r>
  <r>
    <x v="2"/>
    <x v="4"/>
    <s v="23Jun25-PRS-3"/>
    <d v="2025-06-23T00:00:00"/>
    <n v="174"/>
    <s v="chum"/>
    <m/>
    <n v="92"/>
    <n v="16"/>
    <m/>
    <s v="N"/>
    <m/>
    <m/>
    <m/>
    <m/>
    <m/>
    <x v="2"/>
  </r>
  <r>
    <x v="2"/>
    <x v="4"/>
    <s v="23Jun25-PRS-3"/>
    <d v="2025-06-23T00:00:00"/>
    <n v="174"/>
    <s v="chum"/>
    <m/>
    <n v="90"/>
    <n v="16"/>
    <m/>
    <s v="N"/>
    <m/>
    <m/>
    <m/>
    <m/>
    <m/>
    <x v="2"/>
  </r>
  <r>
    <x v="2"/>
    <x v="4"/>
    <s v="23Jun25-PRS-3"/>
    <d v="2025-06-23T00:00:00"/>
    <n v="174"/>
    <s v="chinook"/>
    <m/>
    <n v="82"/>
    <n v="16"/>
    <m/>
    <s v="Y"/>
    <m/>
    <m/>
    <m/>
    <m/>
    <s v="SJ25-062"/>
    <x v="0"/>
  </r>
  <r>
    <x v="2"/>
    <x v="4"/>
    <s v="23Jun25-PRS-3"/>
    <d v="2025-06-23T00:00:00"/>
    <n v="174"/>
    <s v="chinook"/>
    <m/>
    <n v="92"/>
    <n v="20"/>
    <m/>
    <s v="Y"/>
    <m/>
    <m/>
    <m/>
    <m/>
    <s v="SJ25-063"/>
    <x v="0"/>
  </r>
  <r>
    <x v="2"/>
    <x v="4"/>
    <s v="23Jun25-PRS-3"/>
    <d v="2025-06-23T00:00:00"/>
    <n v="174"/>
    <s v="chum"/>
    <m/>
    <n v="89"/>
    <n v="16"/>
    <m/>
    <s v="N"/>
    <m/>
    <m/>
    <m/>
    <m/>
    <m/>
    <x v="2"/>
  </r>
  <r>
    <x v="2"/>
    <x v="4"/>
    <s v="23Jun25-PRS-3"/>
    <d v="2025-06-23T00:00:00"/>
    <n v="174"/>
    <s v="chum"/>
    <m/>
    <n v="91"/>
    <n v="16"/>
    <m/>
    <s v="N"/>
    <m/>
    <m/>
    <m/>
    <m/>
    <m/>
    <x v="2"/>
  </r>
  <r>
    <x v="2"/>
    <x v="4"/>
    <s v="23Jun25-PRS-3"/>
    <d v="2025-06-23T00:00:00"/>
    <n v="174"/>
    <s v="chinook"/>
    <m/>
    <n v="94"/>
    <n v="19"/>
    <m/>
    <s v="Y"/>
    <m/>
    <m/>
    <s v="SJ25-064"/>
    <m/>
    <s v="SJ25-064"/>
    <x v="1"/>
  </r>
  <r>
    <x v="2"/>
    <x v="4"/>
    <s v="23Jun25-PRS-3"/>
    <d v="2025-06-23T00:00:00"/>
    <n v="174"/>
    <s v="smelt"/>
    <m/>
    <n v="92"/>
    <n v="13"/>
    <m/>
    <m/>
    <m/>
    <m/>
    <m/>
    <m/>
    <m/>
    <x v="2"/>
  </r>
  <r>
    <x v="2"/>
    <x v="4"/>
    <s v="23Jun25-PRS-3"/>
    <d v="2025-06-23T00:00:00"/>
    <n v="174"/>
    <s v="smelt"/>
    <m/>
    <n v="94"/>
    <n v="15"/>
    <m/>
    <m/>
    <m/>
    <m/>
    <m/>
    <m/>
    <m/>
    <x v="2"/>
  </r>
  <r>
    <x v="2"/>
    <x v="4"/>
    <s v="23Jun25-PRS-3"/>
    <d v="2025-06-23T00:00:00"/>
    <n v="174"/>
    <s v="smelt"/>
    <m/>
    <n v="98"/>
    <n v="15"/>
    <m/>
    <m/>
    <m/>
    <m/>
    <m/>
    <m/>
    <m/>
    <x v="2"/>
  </r>
  <r>
    <x v="2"/>
    <x v="4"/>
    <s v="23Jun25-PRS-3"/>
    <d v="2025-06-23T00:00:00"/>
    <n v="174"/>
    <s v="smelt"/>
    <m/>
    <n v="84"/>
    <n v="13"/>
    <m/>
    <m/>
    <m/>
    <m/>
    <m/>
    <m/>
    <m/>
    <x v="2"/>
  </r>
  <r>
    <x v="2"/>
    <x v="4"/>
    <s v="23Jun25-PRS-3"/>
    <d v="2025-06-23T00:00:00"/>
    <n v="174"/>
    <s v="smelt"/>
    <m/>
    <n v="104"/>
    <n v="14"/>
    <m/>
    <m/>
    <m/>
    <m/>
    <m/>
    <m/>
    <m/>
    <x v="2"/>
  </r>
  <r>
    <x v="2"/>
    <x v="4"/>
    <s v="23Jun25-PRS-3"/>
    <d v="2025-06-23T00:00:00"/>
    <n v="174"/>
    <s v="smelt"/>
    <m/>
    <n v="84"/>
    <n v="10"/>
    <m/>
    <m/>
    <m/>
    <m/>
    <m/>
    <m/>
    <m/>
    <x v="2"/>
  </r>
  <r>
    <x v="2"/>
    <x v="4"/>
    <s v="23Jun25-PRS-3"/>
    <d v="2025-06-23T00:00:00"/>
    <n v="174"/>
    <s v="smelt"/>
    <m/>
    <n v="89"/>
    <n v="13"/>
    <m/>
    <m/>
    <m/>
    <m/>
    <m/>
    <m/>
    <m/>
    <x v="2"/>
  </r>
  <r>
    <x v="2"/>
    <x v="4"/>
    <s v="23Jun25-PRS-3"/>
    <d v="2025-06-23T00:00:00"/>
    <n v="174"/>
    <s v="smelt"/>
    <m/>
    <n v="92"/>
    <n v="14"/>
    <m/>
    <m/>
    <m/>
    <m/>
    <m/>
    <m/>
    <m/>
    <x v="2"/>
  </r>
  <r>
    <x v="2"/>
    <x v="4"/>
    <s v="23Jun25-PRS-3"/>
    <d v="2025-06-23T00:00:00"/>
    <n v="174"/>
    <s v="smelt"/>
    <m/>
    <n v="88"/>
    <n v="12"/>
    <m/>
    <m/>
    <m/>
    <m/>
    <m/>
    <m/>
    <m/>
    <x v="2"/>
  </r>
  <r>
    <x v="2"/>
    <x v="4"/>
    <s v="23Jun25-PRS-3"/>
    <d v="2025-06-23T00:00:00"/>
    <n v="174"/>
    <s v="smelt"/>
    <m/>
    <n v="96"/>
    <n v="14"/>
    <m/>
    <m/>
    <m/>
    <m/>
    <m/>
    <m/>
    <m/>
    <x v="2"/>
  </r>
  <r>
    <x v="2"/>
    <x v="4"/>
    <s v="23Jun25-PRS-3"/>
    <d v="2025-06-23T00:00:00"/>
    <n v="174"/>
    <s v="smelt"/>
    <m/>
    <n v="88"/>
    <n v="12"/>
    <m/>
    <m/>
    <m/>
    <m/>
    <m/>
    <m/>
    <m/>
    <x v="2"/>
  </r>
  <r>
    <x v="2"/>
    <x v="4"/>
    <s v="23Jun25-PRS-3"/>
    <d v="2025-06-23T00:00:00"/>
    <n v="174"/>
    <s v="Anchovy"/>
    <m/>
    <n v="128"/>
    <n v="22"/>
    <m/>
    <m/>
    <m/>
    <m/>
    <m/>
    <m/>
    <m/>
    <x v="2"/>
  </r>
  <r>
    <x v="2"/>
    <x v="4"/>
    <s v="23Jun25-PRS-3"/>
    <d v="2025-06-23T00:00:00"/>
    <n v="174"/>
    <s v="Anchovy"/>
    <m/>
    <n v="164"/>
    <n v="28"/>
    <m/>
    <m/>
    <m/>
    <m/>
    <m/>
    <m/>
    <m/>
    <x v="2"/>
  </r>
  <r>
    <x v="2"/>
    <x v="4"/>
    <s v="23Jun25-PRS-3"/>
    <d v="2025-06-23T00:00:00"/>
    <n v="174"/>
    <s v="Anchovy"/>
    <m/>
    <n v="172"/>
    <n v="28"/>
    <m/>
    <m/>
    <m/>
    <m/>
    <m/>
    <m/>
    <m/>
    <x v="2"/>
  </r>
  <r>
    <x v="2"/>
    <x v="4"/>
    <s v="23Jun25-PRS-3"/>
    <d v="2025-06-23T00:00:00"/>
    <n v="174"/>
    <s v="Anchovy"/>
    <m/>
    <n v="176"/>
    <n v="32"/>
    <m/>
    <m/>
    <m/>
    <m/>
    <m/>
    <m/>
    <m/>
    <x v="2"/>
  </r>
  <r>
    <x v="2"/>
    <x v="4"/>
    <s v="23Jun25-PRS-3"/>
    <d v="2025-06-23T00:00:00"/>
    <n v="174"/>
    <s v="Anchovy"/>
    <m/>
    <n v="169"/>
    <n v="30"/>
    <m/>
    <m/>
    <m/>
    <m/>
    <m/>
    <m/>
    <m/>
    <x v="2"/>
  </r>
  <r>
    <x v="2"/>
    <x v="4"/>
    <s v="23Jun25-PRS-3"/>
    <d v="2025-06-23T00:00:00"/>
    <n v="174"/>
    <s v="Anchovy"/>
    <m/>
    <n v="150"/>
    <n v="26"/>
    <m/>
    <m/>
    <m/>
    <m/>
    <m/>
    <m/>
    <m/>
    <x v="2"/>
  </r>
  <r>
    <x v="2"/>
    <x v="4"/>
    <s v="23Jun25-PRS-3"/>
    <d v="2025-06-23T00:00:00"/>
    <n v="174"/>
    <s v="Anchovy"/>
    <m/>
    <n v="152"/>
    <n v="26"/>
    <m/>
    <m/>
    <m/>
    <m/>
    <m/>
    <m/>
    <m/>
    <x v="2"/>
  </r>
  <r>
    <x v="2"/>
    <x v="4"/>
    <s v="23Jun25-PRS-3"/>
    <d v="2025-06-23T00:00:00"/>
    <n v="174"/>
    <s v="Anchovy"/>
    <m/>
    <n v="160"/>
    <n v="26"/>
    <m/>
    <m/>
    <m/>
    <m/>
    <m/>
    <m/>
    <m/>
    <x v="2"/>
  </r>
  <r>
    <x v="2"/>
    <x v="4"/>
    <s v="23Jun25-PRS-3"/>
    <d v="2025-06-23T00:00:00"/>
    <n v="174"/>
    <s v="Anchovy"/>
    <m/>
    <n v="120"/>
    <n v="20"/>
    <m/>
    <m/>
    <m/>
    <m/>
    <m/>
    <m/>
    <m/>
    <x v="2"/>
  </r>
  <r>
    <x v="2"/>
    <x v="4"/>
    <s v="23Jun25-PRS-3"/>
    <d v="2025-06-23T00:00:00"/>
    <n v="174"/>
    <s v="Anchovy"/>
    <m/>
    <n v="150"/>
    <n v="26"/>
    <m/>
    <m/>
    <m/>
    <m/>
    <m/>
    <m/>
    <m/>
    <x v="2"/>
  </r>
  <r>
    <x v="2"/>
    <x v="4"/>
    <s v="23Jun25-PRS-3"/>
    <d v="2025-06-23T00:00:00"/>
    <n v="174"/>
    <s v="Anchovy"/>
    <m/>
    <n v="180"/>
    <n v="30"/>
    <m/>
    <m/>
    <m/>
    <m/>
    <m/>
    <m/>
    <m/>
    <x v="2"/>
  </r>
  <r>
    <x v="2"/>
    <x v="4"/>
    <s v="23Jun25-PRS-3"/>
    <d v="2025-06-23T00:00:00"/>
    <n v="174"/>
    <s v="Anchovy"/>
    <m/>
    <n v="134"/>
    <n v="24"/>
    <m/>
    <m/>
    <m/>
    <m/>
    <m/>
    <m/>
    <m/>
    <x v="2"/>
  </r>
  <r>
    <x v="2"/>
    <x v="4"/>
    <s v="23Jun25-PRS-4"/>
    <d v="2025-06-23T00:00:00"/>
    <n v="174"/>
    <s v="chinook"/>
    <s v="smolt"/>
    <n v="82"/>
    <n v="17"/>
    <m/>
    <s v="Y"/>
    <m/>
    <m/>
    <m/>
    <m/>
    <s v="SJ25-066"/>
    <x v="0"/>
  </r>
  <r>
    <x v="2"/>
    <x v="4"/>
    <s v="23Jun25-PRS-4"/>
    <d v="2025-06-23T00:00:00"/>
    <n v="174"/>
    <s v="smelt"/>
    <m/>
    <n v="88"/>
    <n v="11"/>
    <m/>
    <m/>
    <m/>
    <m/>
    <m/>
    <m/>
    <m/>
    <x v="2"/>
  </r>
  <r>
    <x v="2"/>
    <x v="4"/>
    <s v="23Jun25-PRS-4"/>
    <d v="2025-06-23T00:00:00"/>
    <n v="174"/>
    <s v="smelt"/>
    <m/>
    <n v="89"/>
    <n v="15"/>
    <m/>
    <m/>
    <m/>
    <m/>
    <m/>
    <m/>
    <m/>
    <x v="2"/>
  </r>
  <r>
    <x v="2"/>
    <x v="4"/>
    <s v="23Jun25-PRS-4"/>
    <d v="2025-06-23T00:00:00"/>
    <n v="174"/>
    <s v="smelt"/>
    <m/>
    <n v="158"/>
    <n v="16"/>
    <m/>
    <m/>
    <m/>
    <m/>
    <m/>
    <m/>
    <m/>
    <x v="2"/>
  </r>
  <r>
    <x v="2"/>
    <x v="4"/>
    <s v="23Jun25-PRS-4"/>
    <d v="2025-06-23T00:00:00"/>
    <n v="174"/>
    <s v="smelt"/>
    <m/>
    <n v="97"/>
    <n v="15"/>
    <m/>
    <m/>
    <m/>
    <m/>
    <m/>
    <m/>
    <m/>
    <x v="2"/>
  </r>
  <r>
    <x v="2"/>
    <x v="4"/>
    <s v="23Jun25-PRS-4"/>
    <d v="2025-06-23T00:00:00"/>
    <n v="174"/>
    <s v="smelt"/>
    <m/>
    <n v="108"/>
    <n v="15"/>
    <m/>
    <m/>
    <m/>
    <m/>
    <m/>
    <m/>
    <m/>
    <x v="2"/>
  </r>
  <r>
    <x v="2"/>
    <x v="4"/>
    <s v="23Jun25-PRS-4"/>
    <d v="2025-06-23T00:00:00"/>
    <n v="174"/>
    <s v="smelt"/>
    <m/>
    <n v="117"/>
    <n v="17"/>
    <m/>
    <m/>
    <m/>
    <m/>
    <m/>
    <m/>
    <m/>
    <x v="2"/>
  </r>
  <r>
    <x v="2"/>
    <x v="4"/>
    <s v="23Jun25-PRS-4"/>
    <d v="2025-06-23T00:00:00"/>
    <n v="174"/>
    <s v="chinook"/>
    <s v="smolt"/>
    <n v="116"/>
    <n v="24"/>
    <m/>
    <s v="Y"/>
    <m/>
    <m/>
    <m/>
    <m/>
    <s v="SJ25-065"/>
    <x v="0"/>
  </r>
  <r>
    <x v="2"/>
    <x v="4"/>
    <s v="23Jun25-PRS-5"/>
    <d v="2025-06-23T00:00:00"/>
    <n v="174"/>
    <s v="chinook"/>
    <s v="smolt"/>
    <n v="90"/>
    <n v="18"/>
    <m/>
    <s v="Y"/>
    <m/>
    <m/>
    <s v="SJ25-067"/>
    <m/>
    <s v="SJ25-067"/>
    <x v="1"/>
  </r>
  <r>
    <x v="2"/>
    <x v="4"/>
    <s v="23Jun25-PRS-5"/>
    <d v="2025-06-23T00:00:00"/>
    <n v="174"/>
    <s v="chinook"/>
    <s v="smolt"/>
    <n v="97"/>
    <n v="21"/>
    <m/>
    <s v="Y"/>
    <m/>
    <m/>
    <m/>
    <m/>
    <s v="SJ25-068"/>
    <x v="0"/>
  </r>
  <r>
    <x v="2"/>
    <x v="4"/>
    <s v="23Jun25-PRS-5"/>
    <d v="2025-06-23T00:00:00"/>
    <n v="174"/>
    <s v="chinook"/>
    <s v="smolt"/>
    <n v="96"/>
    <n v="20"/>
    <m/>
    <s v="Y"/>
    <m/>
    <m/>
    <m/>
    <m/>
    <s v="SJ25-069"/>
    <x v="0"/>
  </r>
  <r>
    <x v="2"/>
    <x v="4"/>
    <s v="23Jun25-PRS-5"/>
    <d v="2025-06-23T00:00:00"/>
    <n v="174"/>
    <s v="Anchovy"/>
    <m/>
    <n v="110"/>
    <n v="18"/>
    <m/>
    <m/>
    <m/>
    <m/>
    <m/>
    <m/>
    <m/>
    <x v="2"/>
  </r>
  <r>
    <x v="2"/>
    <x v="4"/>
    <s v="23Jun25-PRS-5"/>
    <d v="2025-06-23T00:00:00"/>
    <n v="174"/>
    <s v="Anchovy"/>
    <m/>
    <n v="130"/>
    <n v="22"/>
    <m/>
    <m/>
    <m/>
    <m/>
    <m/>
    <m/>
    <m/>
    <x v="2"/>
  </r>
  <r>
    <x v="2"/>
    <x v="4"/>
    <s v="23Jun25-PRS-5"/>
    <d v="2025-06-23T00:00:00"/>
    <n v="174"/>
    <s v="Anchovy"/>
    <m/>
    <n v="120"/>
    <n v="20"/>
    <m/>
    <m/>
    <m/>
    <m/>
    <m/>
    <m/>
    <m/>
    <x v="2"/>
  </r>
  <r>
    <x v="2"/>
    <x v="4"/>
    <s v="23Jun25-PRS-5"/>
    <d v="2025-06-23T00:00:00"/>
    <n v="174"/>
    <s v="Anchovy"/>
    <m/>
    <n v="146"/>
    <n v="24"/>
    <m/>
    <m/>
    <m/>
    <m/>
    <m/>
    <m/>
    <m/>
    <x v="2"/>
  </r>
  <r>
    <x v="2"/>
    <x v="4"/>
    <s v="23Jun25-PRS-5"/>
    <d v="2025-06-23T00:00:00"/>
    <n v="174"/>
    <s v="Anchovy"/>
    <m/>
    <n v="112"/>
    <n v="19"/>
    <m/>
    <m/>
    <m/>
    <m/>
    <m/>
    <m/>
    <m/>
    <x v="2"/>
  </r>
  <r>
    <x v="2"/>
    <x v="4"/>
    <s v="23Jun25-PRS-5"/>
    <d v="2025-06-23T00:00:00"/>
    <n v="174"/>
    <s v="Anchovy"/>
    <m/>
    <n v="152"/>
    <n v="26"/>
    <m/>
    <m/>
    <m/>
    <m/>
    <m/>
    <m/>
    <m/>
    <x v="2"/>
  </r>
  <r>
    <x v="2"/>
    <x v="4"/>
    <s v="23Jun25-PRS-5"/>
    <d v="2025-06-23T00:00:00"/>
    <n v="174"/>
    <s v="Anchovy"/>
    <m/>
    <n v="114"/>
    <n v="19"/>
    <m/>
    <m/>
    <m/>
    <m/>
    <m/>
    <m/>
    <m/>
    <x v="2"/>
  </r>
  <r>
    <x v="2"/>
    <x v="4"/>
    <s v="23Jun25-PRS-5"/>
    <d v="2025-06-23T00:00:00"/>
    <n v="174"/>
    <s v="Anchovy"/>
    <m/>
    <n v="120"/>
    <n v="22"/>
    <m/>
    <m/>
    <m/>
    <m/>
    <m/>
    <m/>
    <m/>
    <x v="2"/>
  </r>
  <r>
    <x v="2"/>
    <x v="4"/>
    <s v="23Jun25-PRS-5"/>
    <d v="2025-06-23T00:00:00"/>
    <n v="174"/>
    <s v="Anchovy"/>
    <m/>
    <n v="114"/>
    <n v="20"/>
    <m/>
    <m/>
    <m/>
    <m/>
    <m/>
    <m/>
    <m/>
    <x v="2"/>
  </r>
  <r>
    <x v="2"/>
    <x v="4"/>
    <s v="23Jun25-PRS-5"/>
    <d v="2025-06-23T00:00:00"/>
    <n v="174"/>
    <s v="Anchovy"/>
    <m/>
    <n v="122"/>
    <n v="20"/>
    <m/>
    <m/>
    <m/>
    <m/>
    <m/>
    <m/>
    <m/>
    <x v="2"/>
  </r>
  <r>
    <x v="2"/>
    <x v="4"/>
    <s v="23Jun25-PRS-5"/>
    <d v="2025-06-23T00:00:00"/>
    <n v="174"/>
    <s v="Anchovy"/>
    <m/>
    <n v="120"/>
    <n v="20"/>
    <m/>
    <m/>
    <m/>
    <m/>
    <m/>
    <m/>
    <m/>
    <x v="2"/>
  </r>
  <r>
    <x v="2"/>
    <x v="4"/>
    <s v="23Jun25-PRS-5"/>
    <d v="2025-06-23T00:00:00"/>
    <n v="174"/>
    <s v="Anchovy"/>
    <m/>
    <n v="114"/>
    <n v="21"/>
    <m/>
    <m/>
    <m/>
    <m/>
    <m/>
    <m/>
    <m/>
    <x v="2"/>
  </r>
  <r>
    <x v="2"/>
    <x v="4"/>
    <s v="23Jun25-PRS-5"/>
    <d v="2025-06-23T00:00:00"/>
    <n v="174"/>
    <s v="Anchovy"/>
    <m/>
    <n v="112"/>
    <n v="19"/>
    <m/>
    <m/>
    <m/>
    <m/>
    <m/>
    <m/>
    <m/>
    <x v="2"/>
  </r>
  <r>
    <x v="2"/>
    <x v="4"/>
    <s v="23Jun25-PRS-5"/>
    <d v="2025-06-23T00:00:00"/>
    <n v="174"/>
    <s v="Anchovy"/>
    <m/>
    <n v="116"/>
    <n v="20"/>
    <m/>
    <m/>
    <m/>
    <m/>
    <m/>
    <m/>
    <m/>
    <x v="2"/>
  </r>
  <r>
    <x v="2"/>
    <x v="4"/>
    <s v="23Jun25-PRS-5"/>
    <d v="2025-06-23T00:00:00"/>
    <n v="174"/>
    <s v="Anchovy"/>
    <m/>
    <n v="166"/>
    <n v="29"/>
    <m/>
    <m/>
    <m/>
    <m/>
    <m/>
    <m/>
    <m/>
    <x v="2"/>
  </r>
  <r>
    <x v="2"/>
    <x v="4"/>
    <s v="23Jun25-PRS-5"/>
    <d v="2025-06-23T00:00:00"/>
    <n v="174"/>
    <s v="Anchovy"/>
    <m/>
    <n v="159"/>
    <n v="30"/>
    <m/>
    <m/>
    <m/>
    <m/>
    <m/>
    <m/>
    <m/>
    <x v="2"/>
  </r>
  <r>
    <x v="2"/>
    <x v="4"/>
    <s v="23Jun25-PRS-5"/>
    <d v="2025-06-23T00:00:00"/>
    <n v="174"/>
    <s v="Anchovy"/>
    <m/>
    <n v="124"/>
    <n v="20"/>
    <m/>
    <m/>
    <m/>
    <m/>
    <m/>
    <m/>
    <m/>
    <x v="2"/>
  </r>
  <r>
    <x v="2"/>
    <x v="4"/>
    <s v="23Jun25-PRS-5"/>
    <d v="2025-06-23T00:00:00"/>
    <n v="174"/>
    <s v="Anchovy"/>
    <m/>
    <n v="106"/>
    <n v="18"/>
    <m/>
    <m/>
    <m/>
    <m/>
    <m/>
    <m/>
    <m/>
    <x v="2"/>
  </r>
  <r>
    <x v="2"/>
    <x v="4"/>
    <s v="23Jun25-PRS-5"/>
    <d v="2025-06-23T00:00:00"/>
    <n v="174"/>
    <s v="Anchovy"/>
    <m/>
    <n v="113"/>
    <n v="20"/>
    <m/>
    <m/>
    <m/>
    <m/>
    <m/>
    <m/>
    <m/>
    <x v="2"/>
  </r>
  <r>
    <x v="2"/>
    <x v="4"/>
    <s v="23Jun25-PRS-5"/>
    <d v="2025-06-23T00:00:00"/>
    <n v="174"/>
    <s v="Anchovy"/>
    <m/>
    <n v="114"/>
    <n v="18"/>
    <m/>
    <m/>
    <m/>
    <m/>
    <m/>
    <m/>
    <m/>
    <x v="2"/>
  </r>
  <r>
    <x v="2"/>
    <x v="4"/>
    <s v="23Jun25-PRS-5"/>
    <d v="2025-06-23T00:00:00"/>
    <n v="174"/>
    <s v="Anchovy"/>
    <m/>
    <n v="178"/>
    <n v="28"/>
    <m/>
    <m/>
    <m/>
    <m/>
    <m/>
    <m/>
    <m/>
    <x v="2"/>
  </r>
  <r>
    <x v="2"/>
    <x v="4"/>
    <s v="23Jun25-PRS-5"/>
    <d v="2025-06-23T00:00:00"/>
    <n v="174"/>
    <s v="Anchovy"/>
    <m/>
    <n v="130"/>
    <n v="22"/>
    <m/>
    <m/>
    <m/>
    <m/>
    <m/>
    <m/>
    <m/>
    <x v="2"/>
  </r>
  <r>
    <x v="2"/>
    <x v="4"/>
    <s v="03Jul25-PRS-1"/>
    <d v="2025-07-03T00:00:00"/>
    <n v="184"/>
    <s v="smelt"/>
    <m/>
    <n v="88"/>
    <n v="13"/>
    <m/>
    <m/>
    <m/>
    <m/>
    <m/>
    <m/>
    <m/>
    <x v="2"/>
  </r>
  <r>
    <x v="2"/>
    <x v="4"/>
    <s v="03Jul25-PRS-1"/>
    <d v="2025-07-03T00:00:00"/>
    <n v="184"/>
    <s v="herring"/>
    <m/>
    <n v="144"/>
    <n v="17"/>
    <m/>
    <m/>
    <m/>
    <m/>
    <m/>
    <m/>
    <m/>
    <x v="2"/>
  </r>
  <r>
    <x v="2"/>
    <x v="4"/>
    <s v="03Jul25-PRS-1"/>
    <d v="2025-07-03T00:00:00"/>
    <n v="184"/>
    <s v="herring"/>
    <m/>
    <n v="152"/>
    <n v="30"/>
    <m/>
    <m/>
    <m/>
    <m/>
    <m/>
    <m/>
    <m/>
    <x v="2"/>
  </r>
  <r>
    <x v="2"/>
    <x v="4"/>
    <s v="03Jul25-PRS-1"/>
    <d v="2025-07-03T00:00:00"/>
    <n v="184"/>
    <s v="herring"/>
    <m/>
    <n v="146"/>
    <n v="28"/>
    <m/>
    <m/>
    <m/>
    <m/>
    <m/>
    <m/>
    <m/>
    <x v="2"/>
  </r>
  <r>
    <x v="2"/>
    <x v="4"/>
    <s v="03Jul25-PRS-1"/>
    <d v="2025-07-03T00:00:00"/>
    <n v="184"/>
    <s v="herring"/>
    <m/>
    <n v="165"/>
    <n v="35"/>
    <m/>
    <m/>
    <m/>
    <m/>
    <m/>
    <m/>
    <m/>
    <x v="2"/>
  </r>
  <r>
    <x v="2"/>
    <x v="4"/>
    <s v="03Jul25-PRS-1"/>
    <d v="2025-07-03T00:00:00"/>
    <n v="184"/>
    <s v="herring"/>
    <m/>
    <n v="169"/>
    <n v="32"/>
    <m/>
    <m/>
    <m/>
    <m/>
    <m/>
    <m/>
    <m/>
    <x v="2"/>
  </r>
  <r>
    <x v="2"/>
    <x v="4"/>
    <s v="03Jul25-PRS-1"/>
    <d v="2025-07-03T00:00:00"/>
    <n v="184"/>
    <s v="herring"/>
    <m/>
    <n v="144"/>
    <n v="28"/>
    <m/>
    <m/>
    <m/>
    <m/>
    <m/>
    <m/>
    <m/>
    <x v="2"/>
  </r>
  <r>
    <x v="2"/>
    <x v="4"/>
    <s v="03Jul25-PRS-1"/>
    <d v="2025-07-03T00:00:00"/>
    <n v="184"/>
    <s v="herring"/>
    <m/>
    <n v="153"/>
    <n v="32"/>
    <m/>
    <m/>
    <m/>
    <m/>
    <m/>
    <m/>
    <m/>
    <x v="2"/>
  </r>
  <r>
    <x v="2"/>
    <x v="4"/>
    <s v="03Jul25-PRS-1"/>
    <d v="2025-07-03T00:00:00"/>
    <n v="184"/>
    <s v="herring"/>
    <m/>
    <n v="141"/>
    <n v="27"/>
    <m/>
    <m/>
    <m/>
    <m/>
    <m/>
    <m/>
    <m/>
    <x v="2"/>
  </r>
  <r>
    <x v="2"/>
    <x v="4"/>
    <s v="03Jul25-PRS-1"/>
    <d v="2025-07-03T00:00:00"/>
    <n v="184"/>
    <s v="herring"/>
    <m/>
    <n v="165"/>
    <n v="32"/>
    <m/>
    <m/>
    <m/>
    <m/>
    <m/>
    <m/>
    <m/>
    <x v="2"/>
  </r>
  <r>
    <x v="2"/>
    <x v="4"/>
    <s v="03Jul25-PRS-1"/>
    <d v="2025-07-03T00:00:00"/>
    <n v="184"/>
    <s v="herring"/>
    <m/>
    <n v="65"/>
    <n v="11"/>
    <m/>
    <m/>
    <m/>
    <m/>
    <m/>
    <m/>
    <m/>
    <x v="2"/>
  </r>
  <r>
    <x v="2"/>
    <x v="4"/>
    <s v="03Jul25-PRS-1"/>
    <d v="2025-07-03T00:00:00"/>
    <n v="184"/>
    <s v="herring"/>
    <m/>
    <n v="143"/>
    <n v="26"/>
    <m/>
    <m/>
    <m/>
    <m/>
    <m/>
    <m/>
    <m/>
    <x v="2"/>
  </r>
  <r>
    <x v="2"/>
    <x v="4"/>
    <s v="03Jul25-PRS-1"/>
    <d v="2025-07-03T00:00:00"/>
    <n v="184"/>
    <s v="herring"/>
    <m/>
    <n v="148"/>
    <n v="29"/>
    <m/>
    <m/>
    <m/>
    <m/>
    <m/>
    <m/>
    <m/>
    <x v="2"/>
  </r>
  <r>
    <x v="2"/>
    <x v="4"/>
    <s v="03Jul25-PRS-1"/>
    <d v="2025-07-03T00:00:00"/>
    <n v="184"/>
    <s v="herring"/>
    <m/>
    <n v="139"/>
    <n v="27"/>
    <m/>
    <m/>
    <m/>
    <m/>
    <m/>
    <m/>
    <m/>
    <x v="2"/>
  </r>
  <r>
    <x v="2"/>
    <x v="4"/>
    <s v="03Jul25-PRS-1"/>
    <d v="2025-07-03T00:00:00"/>
    <n v="184"/>
    <s v="herring"/>
    <m/>
    <n v="140"/>
    <n v="27"/>
    <m/>
    <m/>
    <m/>
    <m/>
    <m/>
    <m/>
    <m/>
    <x v="2"/>
  </r>
  <r>
    <x v="2"/>
    <x v="4"/>
    <s v="03Jul25-PRS-1"/>
    <d v="2025-07-03T00:00:00"/>
    <n v="184"/>
    <s v="herring"/>
    <m/>
    <n v="138"/>
    <n v="26"/>
    <m/>
    <m/>
    <m/>
    <m/>
    <m/>
    <m/>
    <m/>
    <x v="2"/>
  </r>
  <r>
    <x v="2"/>
    <x v="4"/>
    <s v="03Jul25-PRS-1"/>
    <d v="2025-07-03T00:00:00"/>
    <n v="184"/>
    <s v="herring"/>
    <m/>
    <n v="140"/>
    <n v="25"/>
    <m/>
    <m/>
    <m/>
    <m/>
    <m/>
    <m/>
    <m/>
    <x v="2"/>
  </r>
  <r>
    <x v="2"/>
    <x v="4"/>
    <s v="03Jul25-PRS-1"/>
    <d v="2025-07-03T00:00:00"/>
    <n v="184"/>
    <s v="herring"/>
    <m/>
    <n v="129"/>
    <n v="22"/>
    <m/>
    <m/>
    <m/>
    <m/>
    <m/>
    <m/>
    <m/>
    <x v="2"/>
  </r>
  <r>
    <x v="2"/>
    <x v="4"/>
    <s v="03Jul25-PRS-1"/>
    <d v="2025-07-03T00:00:00"/>
    <n v="184"/>
    <s v="herring"/>
    <m/>
    <n v="59"/>
    <n v="8"/>
    <m/>
    <m/>
    <m/>
    <m/>
    <m/>
    <m/>
    <m/>
    <x v="2"/>
  </r>
  <r>
    <x v="2"/>
    <x v="4"/>
    <s v="03Jul25-PRS-1"/>
    <d v="2025-07-03T00:00:00"/>
    <n v="184"/>
    <s v="Anchovy"/>
    <m/>
    <n v="109"/>
    <n v="18"/>
    <m/>
    <m/>
    <m/>
    <m/>
    <m/>
    <m/>
    <m/>
    <x v="2"/>
  </r>
  <r>
    <x v="2"/>
    <x v="4"/>
    <s v="03Jul25-PRS-1"/>
    <d v="2025-07-03T00:00:00"/>
    <n v="184"/>
    <s v="chinook"/>
    <m/>
    <n v="86"/>
    <n v="18"/>
    <m/>
    <s v="Y"/>
    <m/>
    <m/>
    <m/>
    <m/>
    <s v="SJ25-401"/>
    <x v="0"/>
  </r>
  <r>
    <x v="2"/>
    <x v="4"/>
    <s v="03Jul25-PRS-1"/>
    <d v="2025-07-03T00:00:00"/>
    <n v="184"/>
    <s v="chinook"/>
    <m/>
    <n v="90"/>
    <n v="20"/>
    <m/>
    <s v="Y"/>
    <m/>
    <m/>
    <m/>
    <m/>
    <m/>
    <x v="0"/>
  </r>
  <r>
    <x v="2"/>
    <x v="4"/>
    <s v="03Jul25-PRS-1"/>
    <d v="2025-07-03T00:00:00"/>
    <n v="184"/>
    <s v="Anchovy"/>
    <m/>
    <n v="111"/>
    <n v="18"/>
    <m/>
    <m/>
    <m/>
    <m/>
    <m/>
    <m/>
    <m/>
    <x v="2"/>
  </r>
  <r>
    <x v="2"/>
    <x v="4"/>
    <s v="03Jul25-PRS-1"/>
    <d v="2025-07-03T00:00:00"/>
    <n v="184"/>
    <s v="Anchovy"/>
    <m/>
    <n v="123"/>
    <n v="23"/>
    <m/>
    <m/>
    <m/>
    <m/>
    <m/>
    <m/>
    <m/>
    <x v="2"/>
  </r>
  <r>
    <x v="2"/>
    <x v="4"/>
    <s v="03Jul25-PRS-1"/>
    <d v="2025-07-03T00:00:00"/>
    <n v="184"/>
    <s v="Anchovy"/>
    <m/>
    <n v="108"/>
    <n v="19"/>
    <m/>
    <m/>
    <m/>
    <m/>
    <m/>
    <m/>
    <m/>
    <x v="2"/>
  </r>
  <r>
    <x v="2"/>
    <x v="4"/>
    <s v="03Jul25-PRS-1"/>
    <d v="2025-07-03T00:00:00"/>
    <n v="184"/>
    <s v="Anchovy"/>
    <m/>
    <n v="122"/>
    <n v="22"/>
    <m/>
    <m/>
    <m/>
    <m/>
    <m/>
    <m/>
    <m/>
    <x v="2"/>
  </r>
  <r>
    <x v="2"/>
    <x v="4"/>
    <s v="03Jul25-PRS-1"/>
    <d v="2025-07-03T00:00:00"/>
    <n v="184"/>
    <s v="Anchovy"/>
    <m/>
    <n v="118"/>
    <n v="20"/>
    <m/>
    <m/>
    <m/>
    <m/>
    <m/>
    <m/>
    <m/>
    <x v="2"/>
  </r>
  <r>
    <x v="2"/>
    <x v="4"/>
    <s v="03Jul25-PRS-1"/>
    <d v="2025-07-03T00:00:00"/>
    <n v="184"/>
    <s v="Anchovy"/>
    <m/>
    <n v="114"/>
    <n v="20"/>
    <m/>
    <m/>
    <m/>
    <m/>
    <m/>
    <m/>
    <m/>
    <x v="2"/>
  </r>
  <r>
    <x v="2"/>
    <x v="4"/>
    <s v="03Jul25-PRS-1"/>
    <d v="2025-07-03T00:00:00"/>
    <n v="184"/>
    <s v="herring"/>
    <m/>
    <n v="147"/>
    <n v="27"/>
    <m/>
    <m/>
    <m/>
    <m/>
    <m/>
    <m/>
    <m/>
    <x v="2"/>
  </r>
  <r>
    <x v="2"/>
    <x v="4"/>
    <s v="03Jul25-PRS-1"/>
    <d v="2025-07-03T00:00:00"/>
    <n v="184"/>
    <s v="herring"/>
    <m/>
    <n v="140"/>
    <n v="26"/>
    <m/>
    <m/>
    <m/>
    <m/>
    <m/>
    <m/>
    <m/>
    <x v="2"/>
  </r>
  <r>
    <x v="2"/>
    <x v="4"/>
    <s v="03Jul25-PRS-1"/>
    <d v="2025-07-03T00:00:00"/>
    <n v="184"/>
    <s v="herring"/>
    <m/>
    <n v="140"/>
    <n v="26"/>
    <m/>
    <m/>
    <m/>
    <m/>
    <m/>
    <m/>
    <m/>
    <x v="2"/>
  </r>
  <r>
    <x v="2"/>
    <x v="4"/>
    <s v="03Jul25-PRS-1"/>
    <d v="2025-07-03T00:00:00"/>
    <n v="184"/>
    <s v="herring"/>
    <m/>
    <n v="143"/>
    <n v="26"/>
    <m/>
    <m/>
    <m/>
    <m/>
    <m/>
    <m/>
    <m/>
    <x v="2"/>
  </r>
  <r>
    <x v="2"/>
    <x v="4"/>
    <s v="03Jul25-PRS-1"/>
    <d v="2025-07-03T00:00:00"/>
    <n v="184"/>
    <s v="herring"/>
    <m/>
    <n v="141"/>
    <n v="27"/>
    <m/>
    <m/>
    <m/>
    <m/>
    <m/>
    <m/>
    <m/>
    <x v="2"/>
  </r>
  <r>
    <x v="2"/>
    <x v="4"/>
    <s v="03Jul25-PRS-1"/>
    <d v="2025-07-03T00:00:00"/>
    <n v="184"/>
    <s v="herring"/>
    <m/>
    <n v="137"/>
    <n v="26"/>
    <m/>
    <m/>
    <m/>
    <m/>
    <m/>
    <m/>
    <m/>
    <x v="2"/>
  </r>
  <r>
    <x v="2"/>
    <x v="4"/>
    <s v="03Jul25-PRS-1"/>
    <d v="2025-07-03T00:00:00"/>
    <n v="184"/>
    <s v="herring"/>
    <m/>
    <n v="166"/>
    <n v="33"/>
    <m/>
    <m/>
    <m/>
    <m/>
    <m/>
    <m/>
    <m/>
    <x v="2"/>
  </r>
  <r>
    <x v="2"/>
    <x v="4"/>
    <s v="03Jul25-PRS-1"/>
    <d v="2025-07-03T00:00:00"/>
    <n v="184"/>
    <s v="herring"/>
    <m/>
    <n v="129"/>
    <n v="25"/>
    <m/>
    <m/>
    <m/>
    <m/>
    <m/>
    <m/>
    <m/>
    <x v="2"/>
  </r>
  <r>
    <x v="2"/>
    <x v="4"/>
    <s v="03Jul25-PRS-1"/>
    <d v="2025-07-03T00:00:00"/>
    <n v="184"/>
    <s v="herring"/>
    <m/>
    <n v="146"/>
    <n v="26"/>
    <m/>
    <m/>
    <m/>
    <m/>
    <m/>
    <m/>
    <m/>
    <x v="2"/>
  </r>
  <r>
    <x v="2"/>
    <x v="4"/>
    <s v="03Jul25-PRS-1"/>
    <d v="2025-07-03T00:00:00"/>
    <n v="184"/>
    <s v="herring"/>
    <m/>
    <n v="144"/>
    <n v="27"/>
    <m/>
    <m/>
    <m/>
    <m/>
    <m/>
    <m/>
    <m/>
    <x v="2"/>
  </r>
  <r>
    <x v="2"/>
    <x v="4"/>
    <s v="03Jul25-PRS-1"/>
    <d v="2025-07-03T00:00:00"/>
    <n v="184"/>
    <s v="herring"/>
    <m/>
    <n v="156"/>
    <n v="31"/>
    <m/>
    <m/>
    <m/>
    <m/>
    <m/>
    <m/>
    <m/>
    <x v="2"/>
  </r>
  <r>
    <x v="2"/>
    <x v="4"/>
    <s v="03Jul25-PRS-1"/>
    <d v="2025-07-03T00:00:00"/>
    <n v="184"/>
    <s v="herring"/>
    <m/>
    <n v="150"/>
    <n v="29"/>
    <m/>
    <m/>
    <m/>
    <m/>
    <m/>
    <m/>
    <m/>
    <x v="2"/>
  </r>
  <r>
    <x v="2"/>
    <x v="4"/>
    <s v="03Jul25-PRS-1"/>
    <d v="2025-07-03T00:00:00"/>
    <n v="184"/>
    <s v="Anchovy"/>
    <m/>
    <n v="105"/>
    <n v="17"/>
    <m/>
    <m/>
    <m/>
    <m/>
    <m/>
    <m/>
    <m/>
    <x v="2"/>
  </r>
  <r>
    <x v="2"/>
    <x v="4"/>
    <s v="03Jul25-PRS-1"/>
    <d v="2025-07-03T00:00:00"/>
    <n v="184"/>
    <s v="smelt"/>
    <m/>
    <n v="100"/>
    <n v="15"/>
    <m/>
    <m/>
    <m/>
    <m/>
    <m/>
    <m/>
    <m/>
    <x v="2"/>
  </r>
  <r>
    <x v="2"/>
    <x v="4"/>
    <s v="03Jul25-PRS-1"/>
    <d v="2025-07-03T00:00:00"/>
    <n v="184"/>
    <s v="smelt"/>
    <m/>
    <n v="90"/>
    <n v="13"/>
    <m/>
    <m/>
    <m/>
    <m/>
    <m/>
    <m/>
    <m/>
    <x v="2"/>
  </r>
  <r>
    <x v="2"/>
    <x v="4"/>
    <s v="03Jul25-PRS-1"/>
    <d v="2025-07-03T00:00:00"/>
    <n v="184"/>
    <s v="smelt"/>
    <m/>
    <n v="87"/>
    <n v="12"/>
    <m/>
    <m/>
    <m/>
    <m/>
    <m/>
    <m/>
    <m/>
    <x v="2"/>
  </r>
  <r>
    <x v="2"/>
    <x v="4"/>
    <s v="03Jul25-PRS-1"/>
    <d v="2025-07-03T00:00:00"/>
    <n v="184"/>
    <s v="smelt"/>
    <m/>
    <n v="106"/>
    <n v="16"/>
    <m/>
    <m/>
    <m/>
    <m/>
    <m/>
    <m/>
    <m/>
    <x v="2"/>
  </r>
  <r>
    <x v="2"/>
    <x v="4"/>
    <s v="03Jul25-PRS-1"/>
    <d v="2025-07-03T00:00:00"/>
    <n v="184"/>
    <s v="smelt"/>
    <m/>
    <n v="94"/>
    <n v="12"/>
    <m/>
    <m/>
    <m/>
    <m/>
    <m/>
    <m/>
    <m/>
    <x v="2"/>
  </r>
  <r>
    <x v="2"/>
    <x v="4"/>
    <s v="03Jul25-PRS-1"/>
    <d v="2025-07-03T00:00:00"/>
    <n v="184"/>
    <s v="smelt"/>
    <m/>
    <n v="92"/>
    <n v="13"/>
    <m/>
    <m/>
    <m/>
    <m/>
    <m/>
    <m/>
    <m/>
    <x v="2"/>
  </r>
  <r>
    <x v="2"/>
    <x v="4"/>
    <s v="03Jul25-PRS-1"/>
    <d v="2025-07-03T00:00:00"/>
    <n v="184"/>
    <s v="smelt"/>
    <m/>
    <n v="92"/>
    <n v="14"/>
    <m/>
    <m/>
    <m/>
    <m/>
    <m/>
    <m/>
    <m/>
    <x v="2"/>
  </r>
  <r>
    <x v="2"/>
    <x v="4"/>
    <s v="03Jul25-PRS-1"/>
    <d v="2025-07-03T00:00:00"/>
    <n v="184"/>
    <s v="smelt"/>
    <m/>
    <n v="88"/>
    <n v="12"/>
    <m/>
    <m/>
    <m/>
    <m/>
    <m/>
    <m/>
    <m/>
    <x v="2"/>
  </r>
  <r>
    <x v="2"/>
    <x v="4"/>
    <s v="03Jul25-PRS-1"/>
    <d v="2025-07-03T00:00:00"/>
    <n v="184"/>
    <s v="smelt"/>
    <m/>
    <n v="88"/>
    <n v="12"/>
    <m/>
    <m/>
    <m/>
    <m/>
    <m/>
    <m/>
    <m/>
    <x v="2"/>
  </r>
  <r>
    <x v="2"/>
    <x v="4"/>
    <s v="03Jul25-PRS-1"/>
    <d v="2025-07-03T00:00:00"/>
    <n v="184"/>
    <s v="smelt"/>
    <m/>
    <n v="98"/>
    <n v="13"/>
    <m/>
    <m/>
    <m/>
    <m/>
    <m/>
    <m/>
    <m/>
    <x v="2"/>
  </r>
  <r>
    <x v="2"/>
    <x v="4"/>
    <s v="03Jul25-PRS-1"/>
    <d v="2025-07-03T00:00:00"/>
    <n v="184"/>
    <s v="smelt"/>
    <m/>
    <n v="82"/>
    <n v="11"/>
    <m/>
    <m/>
    <m/>
    <m/>
    <m/>
    <m/>
    <m/>
    <x v="2"/>
  </r>
  <r>
    <x v="2"/>
    <x v="4"/>
    <s v="03Jul25-PRS-2"/>
    <d v="2025-07-03T00:00:00"/>
    <n v="184"/>
    <s v="chum"/>
    <m/>
    <n v="99"/>
    <n v="17"/>
    <m/>
    <m/>
    <m/>
    <m/>
    <m/>
    <m/>
    <m/>
    <x v="2"/>
  </r>
  <r>
    <x v="2"/>
    <x v="4"/>
    <s v="03Jul25-PRS-2"/>
    <d v="2025-07-03T00:00:00"/>
    <n v="184"/>
    <s v="chinook"/>
    <m/>
    <n v="92"/>
    <n v="20"/>
    <m/>
    <m/>
    <m/>
    <m/>
    <m/>
    <m/>
    <m/>
    <x v="2"/>
  </r>
  <r>
    <x v="2"/>
    <x v="4"/>
    <s v="03Jul25-PRS-2"/>
    <d v="2025-07-03T00:00:00"/>
    <n v="184"/>
    <s v="chinook"/>
    <m/>
    <n v="92"/>
    <n v="18"/>
    <m/>
    <m/>
    <m/>
    <m/>
    <m/>
    <m/>
    <m/>
    <x v="2"/>
  </r>
  <r>
    <x v="2"/>
    <x v="4"/>
    <s v="03Jul25-PRS-2"/>
    <d v="2025-07-03T00:00:00"/>
    <n v="184"/>
    <s v="coho"/>
    <m/>
    <n v="132"/>
    <n v="28"/>
    <m/>
    <m/>
    <m/>
    <m/>
    <m/>
    <m/>
    <m/>
    <x v="2"/>
  </r>
  <r>
    <x v="2"/>
    <x v="4"/>
    <s v="03Jul25-PRS-2"/>
    <d v="2025-07-03T00:00:00"/>
    <n v="184"/>
    <s v="smelt"/>
    <m/>
    <n v="84"/>
    <n v="12"/>
    <m/>
    <m/>
    <m/>
    <m/>
    <m/>
    <m/>
    <m/>
    <x v="2"/>
  </r>
  <r>
    <x v="2"/>
    <x v="4"/>
    <s v="03Jul25-PRS-2"/>
    <d v="2025-07-03T00:00:00"/>
    <n v="184"/>
    <s v="chinook"/>
    <m/>
    <n v="110"/>
    <n v="22"/>
    <m/>
    <m/>
    <m/>
    <m/>
    <m/>
    <m/>
    <m/>
    <x v="2"/>
  </r>
  <r>
    <x v="2"/>
    <x v="4"/>
    <s v="03Jul25-PRS-2"/>
    <d v="2025-07-03T00:00:00"/>
    <n v="184"/>
    <s v="chinook"/>
    <m/>
    <n v="97"/>
    <n v="18"/>
    <m/>
    <m/>
    <m/>
    <m/>
    <m/>
    <m/>
    <m/>
    <x v="2"/>
  </r>
  <r>
    <x v="2"/>
    <x v="4"/>
    <s v="03Jul25-PRS-2"/>
    <d v="2025-07-03T00:00:00"/>
    <n v="184"/>
    <s v="smelt"/>
    <m/>
    <n v="148"/>
    <n v="24"/>
    <m/>
    <m/>
    <m/>
    <m/>
    <m/>
    <m/>
    <m/>
    <x v="2"/>
  </r>
  <r>
    <x v="2"/>
    <x v="4"/>
    <s v="03Jul25-PRS-2"/>
    <d v="2025-07-03T00:00:00"/>
    <n v="184"/>
    <s v="smelt"/>
    <m/>
    <n v="84"/>
    <n v="10"/>
    <m/>
    <m/>
    <m/>
    <m/>
    <m/>
    <m/>
    <m/>
    <x v="2"/>
  </r>
  <r>
    <x v="2"/>
    <x v="4"/>
    <s v="03Jul25-PRS-2"/>
    <d v="2025-07-03T00:00:00"/>
    <n v="184"/>
    <s v="smelt"/>
    <m/>
    <n v="92"/>
    <n v="10"/>
    <m/>
    <m/>
    <m/>
    <m/>
    <m/>
    <m/>
    <m/>
    <x v="2"/>
  </r>
  <r>
    <x v="2"/>
    <x v="4"/>
    <s v="03Jul25-PRS-2"/>
    <d v="2025-07-03T00:00:00"/>
    <n v="184"/>
    <s v="smelt"/>
    <m/>
    <n v="84"/>
    <n v="10"/>
    <m/>
    <m/>
    <m/>
    <m/>
    <m/>
    <m/>
    <m/>
    <x v="2"/>
  </r>
  <r>
    <x v="2"/>
    <x v="4"/>
    <s v="03Jul25-PRS-2"/>
    <d v="2025-07-03T00:00:00"/>
    <n v="184"/>
    <s v="smelt"/>
    <m/>
    <n v="90"/>
    <n v="12"/>
    <m/>
    <m/>
    <m/>
    <m/>
    <m/>
    <m/>
    <m/>
    <x v="2"/>
  </r>
  <r>
    <x v="2"/>
    <x v="4"/>
    <s v="03Jul25-PRS-2"/>
    <d v="2025-07-03T00:00:00"/>
    <n v="184"/>
    <s v="smelt"/>
    <m/>
    <n v="82"/>
    <n v="12"/>
    <m/>
    <m/>
    <m/>
    <m/>
    <m/>
    <m/>
    <m/>
    <x v="2"/>
  </r>
  <r>
    <x v="2"/>
    <x v="4"/>
    <s v="03Jul25-PRS-2"/>
    <d v="2025-07-03T00:00:00"/>
    <n v="184"/>
    <s v="smelt"/>
    <m/>
    <n v="82"/>
    <n v="12"/>
    <m/>
    <m/>
    <m/>
    <m/>
    <m/>
    <m/>
    <m/>
    <x v="2"/>
  </r>
  <r>
    <x v="2"/>
    <x v="4"/>
    <s v="03Jul25-PRS-3"/>
    <d v="2025-07-03T00:00:00"/>
    <n v="184"/>
    <s v="chinook"/>
    <m/>
    <n v="98"/>
    <n v="20"/>
    <m/>
    <s v="Y"/>
    <m/>
    <m/>
    <m/>
    <m/>
    <s v="SJ25-404"/>
    <x v="2"/>
  </r>
  <r>
    <x v="2"/>
    <x v="4"/>
    <s v="03Jul25-PRS-3"/>
    <d v="2025-07-03T00:00:00"/>
    <n v="184"/>
    <s v="chinook"/>
    <m/>
    <n v="98"/>
    <n v="21"/>
    <m/>
    <s v="Y"/>
    <m/>
    <m/>
    <m/>
    <m/>
    <s v="SJ25-405"/>
    <x v="2"/>
  </r>
  <r>
    <x v="2"/>
    <x v="4"/>
    <s v="03Jul25-PRS-3"/>
    <d v="2025-07-03T00:00:00"/>
    <n v="184"/>
    <s v="chinook"/>
    <m/>
    <n v="102"/>
    <n v="23"/>
    <m/>
    <s v="Y"/>
    <m/>
    <m/>
    <s v="SJ25-408"/>
    <m/>
    <s v="SJ25-408"/>
    <x v="1"/>
  </r>
  <r>
    <x v="2"/>
    <x v="4"/>
    <s v="03Jul25-PRS-3"/>
    <d v="2025-07-03T00:00:00"/>
    <n v="184"/>
    <s v="chinook"/>
    <m/>
    <n v="100"/>
    <n v="21"/>
    <m/>
    <s v="Y"/>
    <m/>
    <m/>
    <m/>
    <m/>
    <s v="SJ25-406"/>
    <x v="0"/>
  </r>
  <r>
    <x v="2"/>
    <x v="4"/>
    <s v="03Jul25-PRS-3"/>
    <d v="2025-07-03T00:00:00"/>
    <n v="184"/>
    <s v="chinook"/>
    <m/>
    <n v="90"/>
    <n v="19"/>
    <m/>
    <s v="Y"/>
    <m/>
    <m/>
    <m/>
    <m/>
    <s v="SJ25-407"/>
    <x v="0"/>
  </r>
  <r>
    <x v="2"/>
    <x v="4"/>
    <s v="03Jul25-PRS-3"/>
    <d v="2025-07-03T00:00:00"/>
    <n v="184"/>
    <s v="chinook"/>
    <m/>
    <n v="100"/>
    <n v="20"/>
    <m/>
    <s v="Y"/>
    <m/>
    <m/>
    <s v="SJ25-409"/>
    <m/>
    <s v="SJ25-409"/>
    <x v="1"/>
  </r>
  <r>
    <x v="2"/>
    <x v="4"/>
    <s v="03Jul25-PRS-3"/>
    <d v="2025-07-03T00:00:00"/>
    <n v="184"/>
    <s v="chinook"/>
    <m/>
    <n v="108"/>
    <n v="22"/>
    <m/>
    <s v="Y"/>
    <m/>
    <m/>
    <m/>
    <m/>
    <s v="SJ25-410"/>
    <x v="0"/>
  </r>
  <r>
    <x v="2"/>
    <x v="4"/>
    <s v="03Jul25-PRS-3"/>
    <d v="2025-07-03T00:00:00"/>
    <n v="184"/>
    <s v="chinook"/>
    <m/>
    <n v="85"/>
    <n v="18"/>
    <m/>
    <s v="Y"/>
    <m/>
    <m/>
    <m/>
    <m/>
    <s v="SJ25-411"/>
    <x v="0"/>
  </r>
  <r>
    <x v="2"/>
    <x v="4"/>
    <s v="03Jul25-PRS-3"/>
    <d v="2025-07-03T00:00:00"/>
    <n v="184"/>
    <s v="chinook"/>
    <m/>
    <n v="92"/>
    <n v="18"/>
    <m/>
    <s v="Y"/>
    <m/>
    <m/>
    <s v="SJ25-412"/>
    <m/>
    <s v="SJ25-412"/>
    <x v="1"/>
  </r>
  <r>
    <x v="2"/>
    <x v="4"/>
    <s v="03Jul25-PRS-3"/>
    <d v="2025-07-03T00:00:00"/>
    <n v="184"/>
    <s v="chinook"/>
    <m/>
    <n v="104"/>
    <n v="21"/>
    <m/>
    <s v="Y"/>
    <m/>
    <m/>
    <m/>
    <m/>
    <s v="SJ25-413"/>
    <x v="0"/>
  </r>
  <r>
    <x v="2"/>
    <x v="4"/>
    <s v="03Jul25-PRS-3"/>
    <d v="2025-07-03T00:00:00"/>
    <n v="184"/>
    <s v="chinook"/>
    <m/>
    <n v="98"/>
    <n v="21"/>
    <m/>
    <s v="Y"/>
    <m/>
    <m/>
    <m/>
    <m/>
    <s v="SJ25-414"/>
    <x v="0"/>
  </r>
  <r>
    <x v="2"/>
    <x v="4"/>
    <s v="03Jul25-PRS-3"/>
    <d v="2025-07-03T00:00:00"/>
    <n v="184"/>
    <s v="chinook"/>
    <m/>
    <n v="94"/>
    <n v="17"/>
    <m/>
    <s v="N"/>
    <m/>
    <m/>
    <s v="SJ25-415"/>
    <m/>
    <s v="SJ25-415"/>
    <x v="1"/>
  </r>
  <r>
    <x v="2"/>
    <x v="4"/>
    <s v="03Jul25-PRS-3"/>
    <d v="2025-07-03T00:00:00"/>
    <n v="184"/>
    <s v="chinook"/>
    <m/>
    <n v="100"/>
    <n v="20"/>
    <m/>
    <s v="Y"/>
    <m/>
    <m/>
    <m/>
    <m/>
    <s v="SJ25-416"/>
    <x v="0"/>
  </r>
  <r>
    <x v="2"/>
    <x v="4"/>
    <s v="03Jul25-PRS-3"/>
    <d v="2025-07-03T00:00:00"/>
    <n v="184"/>
    <s v="chinook"/>
    <m/>
    <n v="108"/>
    <n v="21"/>
    <m/>
    <s v="Y"/>
    <m/>
    <m/>
    <m/>
    <m/>
    <s v="SJ25-417"/>
    <x v="0"/>
  </r>
  <r>
    <x v="2"/>
    <x v="4"/>
    <s v="03Jul25-PRS-3"/>
    <d v="2025-07-03T00:00:00"/>
    <n v="184"/>
    <s v="chinook"/>
    <m/>
    <n v="94"/>
    <n v="20"/>
    <m/>
    <s v="Y"/>
    <m/>
    <m/>
    <s v="SJ25-418"/>
    <m/>
    <s v="SJ25-418"/>
    <x v="1"/>
  </r>
  <r>
    <x v="2"/>
    <x v="4"/>
    <s v="03Jul25-PRS-3"/>
    <d v="2025-07-03T00:00:00"/>
    <n v="184"/>
    <s v="chum"/>
    <m/>
    <n v="96"/>
    <n v="19"/>
    <m/>
    <s v="N"/>
    <m/>
    <m/>
    <m/>
    <m/>
    <m/>
    <x v="2"/>
  </r>
  <r>
    <x v="2"/>
    <x v="4"/>
    <s v="03Jul25-PRS-3"/>
    <d v="2025-07-03T00:00:00"/>
    <n v="184"/>
    <s v="chinook"/>
    <m/>
    <n v="106"/>
    <n v="21"/>
    <m/>
    <s v="Y"/>
    <m/>
    <m/>
    <m/>
    <m/>
    <s v="SJ25-419"/>
    <x v="0"/>
  </r>
  <r>
    <x v="2"/>
    <x v="4"/>
    <s v="03Jul25-PRS-3"/>
    <d v="2025-07-03T00:00:00"/>
    <n v="184"/>
    <s v="chinook"/>
    <m/>
    <n v="90"/>
    <n v="18"/>
    <m/>
    <s v="Y"/>
    <m/>
    <m/>
    <s v="SJ25-421"/>
    <m/>
    <s v="SJ25-421"/>
    <x v="1"/>
  </r>
  <r>
    <x v="2"/>
    <x v="4"/>
    <s v="03Jul25-PRS-3"/>
    <d v="2025-07-03T00:00:00"/>
    <n v="184"/>
    <s v="chinook"/>
    <m/>
    <n v="86"/>
    <n v="18"/>
    <m/>
    <s v="Y"/>
    <m/>
    <m/>
    <m/>
    <m/>
    <s v="SJ25-422"/>
    <x v="0"/>
  </r>
  <r>
    <x v="2"/>
    <x v="4"/>
    <s v="03Jul25-PRS-3"/>
    <d v="2025-07-03T00:00:00"/>
    <n v="184"/>
    <s v="smelt"/>
    <m/>
    <n v="158"/>
    <n v="28"/>
    <m/>
    <m/>
    <m/>
    <m/>
    <m/>
    <m/>
    <m/>
    <x v="2"/>
  </r>
  <r>
    <x v="2"/>
    <x v="4"/>
    <s v="03Jul25-PRS-3"/>
    <d v="2025-07-03T00:00:00"/>
    <n v="184"/>
    <s v="smelt"/>
    <m/>
    <n v="94"/>
    <n v="12"/>
    <m/>
    <m/>
    <m/>
    <m/>
    <m/>
    <m/>
    <m/>
    <x v="2"/>
  </r>
  <r>
    <x v="2"/>
    <x v="4"/>
    <s v="03Jul25-PRS-3"/>
    <d v="2025-07-03T00:00:00"/>
    <n v="184"/>
    <s v="smelt"/>
    <m/>
    <n v="106"/>
    <n v="14"/>
    <m/>
    <m/>
    <m/>
    <m/>
    <m/>
    <m/>
    <m/>
    <x v="2"/>
  </r>
  <r>
    <x v="2"/>
    <x v="4"/>
    <s v="03Jul25-PRS-3"/>
    <d v="2025-07-03T00:00:00"/>
    <n v="184"/>
    <s v="smelt"/>
    <m/>
    <n v="96"/>
    <n v="12"/>
    <m/>
    <m/>
    <m/>
    <m/>
    <m/>
    <m/>
    <m/>
    <x v="2"/>
  </r>
  <r>
    <x v="2"/>
    <x v="4"/>
    <s v="03Jul25-PRS-3"/>
    <d v="2025-07-03T00:00:00"/>
    <n v="184"/>
    <s v="smelt"/>
    <m/>
    <n v="90"/>
    <n v="11"/>
    <m/>
    <m/>
    <m/>
    <m/>
    <m/>
    <m/>
    <m/>
    <x v="2"/>
  </r>
  <r>
    <x v="2"/>
    <x v="4"/>
    <s v="03Jul25-PRS-3"/>
    <d v="2025-07-03T00:00:00"/>
    <n v="184"/>
    <s v="smelt"/>
    <m/>
    <n v="100"/>
    <n v="14"/>
    <m/>
    <m/>
    <m/>
    <m/>
    <m/>
    <m/>
    <m/>
    <x v="2"/>
  </r>
  <r>
    <x v="2"/>
    <x v="4"/>
    <s v="03Jul25-PRS-3"/>
    <d v="2025-07-03T00:00:00"/>
    <n v="184"/>
    <s v="smelt"/>
    <m/>
    <n v="94"/>
    <n v="13"/>
    <m/>
    <m/>
    <m/>
    <m/>
    <m/>
    <m/>
    <m/>
    <x v="2"/>
  </r>
  <r>
    <x v="2"/>
    <x v="4"/>
    <s v="03Jul25-PRS-3"/>
    <d v="2025-07-03T00:00:00"/>
    <n v="184"/>
    <s v="smelt"/>
    <m/>
    <n v="94"/>
    <n v="12"/>
    <m/>
    <m/>
    <m/>
    <m/>
    <m/>
    <m/>
    <m/>
    <x v="2"/>
  </r>
  <r>
    <x v="2"/>
    <x v="4"/>
    <s v="03Jul25-PRS-3"/>
    <d v="2025-07-03T00:00:00"/>
    <n v="184"/>
    <s v="smelt"/>
    <m/>
    <n v="94"/>
    <n v="12"/>
    <m/>
    <m/>
    <m/>
    <m/>
    <m/>
    <m/>
    <m/>
    <x v="2"/>
  </r>
  <r>
    <x v="2"/>
    <x v="4"/>
    <s v="03Jul25-PRS-3"/>
    <d v="2025-07-03T00:00:00"/>
    <n v="184"/>
    <s v="smelt"/>
    <m/>
    <n v="98"/>
    <n v="14"/>
    <m/>
    <m/>
    <m/>
    <m/>
    <m/>
    <m/>
    <m/>
    <x v="2"/>
  </r>
  <r>
    <x v="2"/>
    <x v="4"/>
    <s v="03Jul25-PRS-4"/>
    <d v="2025-07-03T00:00:00"/>
    <n v="184"/>
    <s v="chinook"/>
    <m/>
    <n v="108"/>
    <n v="22"/>
    <m/>
    <s v="Y"/>
    <m/>
    <m/>
    <m/>
    <m/>
    <s v="SJ25-423"/>
    <x v="0"/>
  </r>
  <r>
    <x v="2"/>
    <x v="4"/>
    <s v="03Jul25-PRS-4"/>
    <d v="2025-07-03T00:00:00"/>
    <n v="184"/>
    <s v="chinook"/>
    <m/>
    <n v="91"/>
    <n v="19"/>
    <m/>
    <s v="Y"/>
    <m/>
    <m/>
    <m/>
    <m/>
    <s v="SJ25-424"/>
    <x v="0"/>
  </r>
  <r>
    <x v="2"/>
    <x v="4"/>
    <s v="03Jul25-PRS-4"/>
    <d v="2025-07-03T00:00:00"/>
    <n v="184"/>
    <s v="chinook"/>
    <m/>
    <n v="94"/>
    <n v="20"/>
    <m/>
    <s v="Y"/>
    <m/>
    <m/>
    <s v="SJ25-425"/>
    <m/>
    <s v="SJ25-425"/>
    <x v="1"/>
  </r>
  <r>
    <x v="2"/>
    <x v="4"/>
    <s v="03Jul25-PRS-4"/>
    <d v="2025-07-03T00:00:00"/>
    <n v="184"/>
    <s v="chinook"/>
    <m/>
    <n v="112"/>
    <n v="25"/>
    <m/>
    <s v="Y"/>
    <m/>
    <m/>
    <m/>
    <m/>
    <s v="SJ25-426"/>
    <x v="0"/>
  </r>
  <r>
    <x v="2"/>
    <x v="4"/>
    <s v="03Jul25-PRS-4"/>
    <d v="2025-07-03T00:00:00"/>
    <n v="184"/>
    <s v="chinook"/>
    <m/>
    <n v="103"/>
    <n v="23"/>
    <m/>
    <s v="Y"/>
    <m/>
    <m/>
    <m/>
    <m/>
    <s v="SJ25-427"/>
    <x v="0"/>
  </r>
  <r>
    <x v="2"/>
    <x v="4"/>
    <s v="03Jul25-PRS-5"/>
    <d v="2025-07-03T00:00:00"/>
    <n v="184"/>
    <s v="chinook"/>
    <m/>
    <n v="96"/>
    <n v="20"/>
    <m/>
    <s v="Y"/>
    <m/>
    <m/>
    <m/>
    <m/>
    <s v="SJ25-428"/>
    <x v="0"/>
  </r>
  <r>
    <x v="2"/>
    <x v="4"/>
    <s v="03Jul25-PRS-5"/>
    <d v="2025-07-03T00:00:00"/>
    <n v="184"/>
    <s v="chinook"/>
    <m/>
    <n v="94"/>
    <n v="18"/>
    <m/>
    <s v="Y"/>
    <m/>
    <m/>
    <m/>
    <m/>
    <s v="SJ25-429"/>
    <x v="0"/>
  </r>
  <r>
    <x v="2"/>
    <x v="4"/>
    <s v="03Jul25-PRS-5"/>
    <d v="2025-07-03T00:00:00"/>
    <n v="184"/>
    <s v="chinook"/>
    <m/>
    <n v="102"/>
    <n v="21"/>
    <m/>
    <s v="Y"/>
    <m/>
    <m/>
    <s v="SJ25-430"/>
    <m/>
    <s v="SJ25-430"/>
    <x v="1"/>
  </r>
  <r>
    <x v="2"/>
    <x v="4"/>
    <s v="03Jul25-PRS-5"/>
    <d v="2025-07-03T00:00:00"/>
    <n v="184"/>
    <s v="chinook"/>
    <m/>
    <n v="96"/>
    <n v="20"/>
    <m/>
    <s v="Y"/>
    <m/>
    <m/>
    <m/>
    <m/>
    <s v="SJ25-431"/>
    <x v="0"/>
  </r>
  <r>
    <x v="2"/>
    <x v="4"/>
    <s v="03Jul25-PRS-5"/>
    <d v="2025-07-03T00:00:00"/>
    <n v="184"/>
    <s v="chinook"/>
    <m/>
    <n v="94"/>
    <n v="19"/>
    <m/>
    <s v="N"/>
    <m/>
    <m/>
    <m/>
    <m/>
    <s v="SJ25-432"/>
    <x v="0"/>
  </r>
  <r>
    <x v="2"/>
    <x v="4"/>
    <s v="03Jul25-PRS-5"/>
    <d v="2025-07-03T00:00:00"/>
    <n v="184"/>
    <s v="chinook"/>
    <m/>
    <n v="102"/>
    <n v="20"/>
    <m/>
    <s v="N"/>
    <m/>
    <m/>
    <s v="SJ25-433"/>
    <m/>
    <s v="SJ25-433"/>
    <x v="1"/>
  </r>
  <r>
    <x v="2"/>
    <x v="4"/>
    <s v="03Jul25-PRS-5"/>
    <d v="2025-07-03T00:00:00"/>
    <n v="184"/>
    <s v="chinook"/>
    <m/>
    <n v="102"/>
    <n v="22"/>
    <m/>
    <s v="Y"/>
    <m/>
    <m/>
    <m/>
    <m/>
    <s v="SJ25-434"/>
    <x v="0"/>
  </r>
  <r>
    <x v="2"/>
    <x v="4"/>
    <s v="03Jul25-PRS-5"/>
    <d v="2025-07-03T00:00:00"/>
    <n v="184"/>
    <s v="chinook"/>
    <m/>
    <n v="101"/>
    <n v="22"/>
    <m/>
    <s v="Y"/>
    <m/>
    <m/>
    <m/>
    <m/>
    <s v="SJ25-435"/>
    <x v="0"/>
  </r>
  <r>
    <x v="2"/>
    <x v="4"/>
    <s v="03Jul25-PRS-5"/>
    <d v="2025-07-03T00:00:00"/>
    <n v="184"/>
    <s v="chinook"/>
    <m/>
    <n v="95"/>
    <n v="19"/>
    <m/>
    <s v="Y"/>
    <m/>
    <m/>
    <s v="SJ25-436"/>
    <m/>
    <s v="SJ25-436"/>
    <x v="1"/>
  </r>
  <r>
    <x v="2"/>
    <x v="4"/>
    <s v="03Jul25-PRS-5"/>
    <d v="2025-07-03T00:00:00"/>
    <n v="184"/>
    <s v="chinook"/>
    <m/>
    <n v="99"/>
    <n v="17"/>
    <m/>
    <s v="Y"/>
    <m/>
    <m/>
    <m/>
    <m/>
    <s v="SJ25-437"/>
    <x v="0"/>
  </r>
  <r>
    <x v="2"/>
    <x v="4"/>
    <s v="03Jul25-PRS-5"/>
    <d v="2025-07-03T00:00:00"/>
    <n v="184"/>
    <s v="chinook"/>
    <m/>
    <n v="91"/>
    <n v="19"/>
    <m/>
    <s v="Y"/>
    <m/>
    <m/>
    <m/>
    <m/>
    <s v="SJ25-438"/>
    <x v="0"/>
  </r>
  <r>
    <x v="2"/>
    <x v="4"/>
    <s v="03Jul25-PRS-5"/>
    <d v="2025-07-03T00:00:00"/>
    <n v="184"/>
    <s v="chinook"/>
    <m/>
    <n v="99"/>
    <n v="20"/>
    <m/>
    <s v="Y"/>
    <m/>
    <m/>
    <s v="SJ25-439"/>
    <m/>
    <s v="SJ25-439"/>
    <x v="1"/>
  </r>
  <r>
    <x v="2"/>
    <x v="4"/>
    <s v="03Jul25-PRS-5"/>
    <d v="2025-07-03T00:00:00"/>
    <n v="184"/>
    <s v="chinook"/>
    <m/>
    <n v="91"/>
    <n v="18"/>
    <m/>
    <s v="N"/>
    <m/>
    <m/>
    <m/>
    <m/>
    <s v="SJ25-440"/>
    <x v="0"/>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e v="#VALUE!"/>
    <e v="#VALUE!"/>
    <m/>
    <m/>
    <m/>
    <m/>
    <m/>
    <m/>
    <m/>
    <m/>
    <m/>
    <m/>
    <m/>
    <x v="2"/>
  </r>
  <r>
    <x v="3"/>
    <x v="6"/>
    <m/>
    <m/>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74FC9-7333-4BF5-930E-E624F4AB9C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36" firstHeaderRow="1" firstDataRow="2" firstDataCol="1" rowPageCount="2" colPageCount="1"/>
  <pivotFields count="28">
    <pivotField axis="axisPage" showAll="0">
      <items count="5">
        <item x="0"/>
        <item x="2"/>
        <item x="3"/>
        <item x="1"/>
        <item t="default"/>
      </items>
    </pivotField>
    <pivotField axis="axisPage" multipleItemSelectionAllowed="1" showAll="0">
      <items count="10">
        <item h="1" x="6"/>
        <item h="1" x="1"/>
        <item x="5"/>
        <item h="1" x="2"/>
        <item h="1" x="7"/>
        <item x="0"/>
        <item h="1" x="8"/>
        <item h="1" x="4"/>
        <item h="1" x="3"/>
        <item t="default"/>
      </items>
    </pivotField>
    <pivotField showAll="0"/>
    <pivotField axis="axisRow" showAll="0">
      <items count="126">
        <item x="123"/>
        <item x="0"/>
        <item x="1"/>
        <item x="2"/>
        <item x="3"/>
        <item x="4"/>
        <item x="5"/>
        <item x="6"/>
        <item x="7"/>
        <item x="8"/>
        <item x="9"/>
        <item x="10"/>
        <item x="11"/>
        <item x="12"/>
        <item x="13"/>
        <item x="14"/>
        <item x="33"/>
        <item x="34"/>
        <item x="35"/>
        <item x="36"/>
        <item x="37"/>
        <item x="38"/>
        <item x="39"/>
        <item x="40"/>
        <item x="41"/>
        <item x="42"/>
        <item x="43"/>
        <item x="44"/>
        <item x="45"/>
        <item x="46"/>
        <item x="47"/>
        <item x="48"/>
        <item x="124"/>
        <item x="49"/>
        <item x="28"/>
        <item x="50"/>
        <item x="51"/>
        <item x="29"/>
        <item x="30"/>
        <item x="31"/>
        <item x="32"/>
        <item x="59"/>
        <item x="60"/>
        <item x="52"/>
        <item x="64"/>
        <item x="65"/>
        <item x="66"/>
        <item x="67"/>
        <item x="68"/>
        <item x="69"/>
        <item x="70"/>
        <item x="71"/>
        <item x="72"/>
        <item x="73"/>
        <item x="74"/>
        <item x="75"/>
        <item x="76"/>
        <item x="53"/>
        <item x="77"/>
        <item x="78"/>
        <item x="79"/>
        <item x="80"/>
        <item x="81"/>
        <item x="82"/>
        <item x="54"/>
        <item x="83"/>
        <item x="19"/>
        <item x="84"/>
        <item x="55"/>
        <item x="86"/>
        <item x="87"/>
        <item x="20"/>
        <item x="21"/>
        <item x="22"/>
        <item x="23"/>
        <item x="16"/>
        <item x="17"/>
        <item x="18"/>
        <item x="15"/>
        <item x="24"/>
        <item x="25"/>
        <item x="26"/>
        <item x="27"/>
        <item x="56"/>
        <item x="57"/>
        <item x="58"/>
        <item x="61"/>
        <item x="62"/>
        <item x="63"/>
        <item x="85"/>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showAll="0"/>
    <pivotField axis="axisRow" showAll="0">
      <items count="22">
        <item x="2"/>
        <item x="0"/>
        <item x="1"/>
        <item x="4"/>
        <item x="6"/>
        <item x="3"/>
        <item x="5"/>
        <item x="9"/>
        <item x="7"/>
        <item x="8"/>
        <item x="10"/>
        <item x="11"/>
        <item x="12"/>
        <item x="13"/>
        <item x="14"/>
        <item x="15"/>
        <item x="16"/>
        <item x="17"/>
        <item x="18"/>
        <item x="19"/>
        <item m="1" x="20"/>
        <item t="default"/>
      </items>
    </pivotField>
    <pivotField axis="axisCol" showAll="0">
      <items count="7">
        <item x="3"/>
        <item x="0"/>
        <item x="2"/>
        <item x="1"/>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5"/>
  </rowFields>
  <rowItems count="131">
    <i>
      <x v="28"/>
    </i>
    <i r="1">
      <x/>
    </i>
    <i r="1">
      <x v="1"/>
    </i>
    <i>
      <x v="29"/>
    </i>
    <i r="1">
      <x/>
    </i>
    <i r="1">
      <x v="2"/>
    </i>
    <i>
      <x v="30"/>
    </i>
    <i r="1">
      <x/>
    </i>
    <i>
      <x v="31"/>
    </i>
    <i r="1">
      <x/>
    </i>
    <i r="1">
      <x v="1"/>
    </i>
    <i r="1">
      <x v="2"/>
    </i>
    <i>
      <x v="33"/>
    </i>
    <i r="1">
      <x/>
    </i>
    <i r="1">
      <x v="1"/>
    </i>
    <i r="1">
      <x v="2"/>
    </i>
    <i>
      <x v="34"/>
    </i>
    <i r="1">
      <x/>
    </i>
    <i r="1">
      <x v="1"/>
    </i>
    <i r="1">
      <x v="2"/>
    </i>
    <i>
      <x v="35"/>
    </i>
    <i r="1">
      <x/>
    </i>
    <i r="1">
      <x v="2"/>
    </i>
    <i>
      <x v="36"/>
    </i>
    <i r="1">
      <x/>
    </i>
    <i r="1">
      <x v="1"/>
    </i>
    <i r="1">
      <x v="2"/>
    </i>
    <i r="1">
      <x v="10"/>
    </i>
    <i>
      <x v="37"/>
    </i>
    <i r="1">
      <x/>
    </i>
    <i r="1">
      <x v="1"/>
    </i>
    <i r="1">
      <x v="2"/>
    </i>
    <i>
      <x v="38"/>
    </i>
    <i r="1">
      <x/>
    </i>
    <i r="1">
      <x v="1"/>
    </i>
    <i r="1">
      <x v="2"/>
    </i>
    <i>
      <x v="39"/>
    </i>
    <i r="1">
      <x/>
    </i>
    <i r="1">
      <x v="1"/>
    </i>
    <i r="1">
      <x v="2"/>
    </i>
    <i>
      <x v="40"/>
    </i>
    <i r="1">
      <x/>
    </i>
    <i r="1">
      <x v="1"/>
    </i>
    <i r="1">
      <x v="2"/>
    </i>
    <i>
      <x v="41"/>
    </i>
    <i r="1">
      <x/>
    </i>
    <i r="1">
      <x v="1"/>
    </i>
    <i r="1">
      <x v="2"/>
    </i>
    <i>
      <x v="42"/>
    </i>
    <i r="1">
      <x v="2"/>
    </i>
    <i>
      <x v="43"/>
    </i>
    <i r="1">
      <x/>
    </i>
    <i r="1">
      <x v="1"/>
    </i>
    <i r="1">
      <x v="2"/>
    </i>
    <i>
      <x v="44"/>
    </i>
    <i r="1">
      <x v="2"/>
    </i>
    <i r="1">
      <x v="11"/>
    </i>
    <i>
      <x v="45"/>
    </i>
    <i r="1">
      <x v="2"/>
    </i>
    <i>
      <x v="46"/>
    </i>
    <i r="1">
      <x/>
    </i>
    <i r="1">
      <x v="1"/>
    </i>
    <i r="1">
      <x v="2"/>
    </i>
    <i>
      <x v="47"/>
    </i>
    <i r="1">
      <x/>
    </i>
    <i r="1">
      <x v="2"/>
    </i>
    <i>
      <x v="48"/>
    </i>
    <i r="1">
      <x/>
    </i>
    <i r="1">
      <x v="1"/>
    </i>
    <i r="1">
      <x v="2"/>
    </i>
    <i>
      <x v="49"/>
    </i>
    <i r="1">
      <x/>
    </i>
    <i r="1">
      <x v="1"/>
    </i>
    <i r="1">
      <x v="2"/>
    </i>
    <i>
      <x v="50"/>
    </i>
    <i r="1">
      <x/>
    </i>
    <i r="1">
      <x v="2"/>
    </i>
    <i>
      <x v="51"/>
    </i>
    <i r="1">
      <x/>
    </i>
    <i r="1">
      <x v="1"/>
    </i>
    <i r="1">
      <x v="2"/>
    </i>
    <i>
      <x v="52"/>
    </i>
    <i r="1">
      <x/>
    </i>
    <i r="1">
      <x v="2"/>
    </i>
    <i>
      <x v="53"/>
    </i>
    <i r="1">
      <x/>
    </i>
    <i r="1">
      <x v="2"/>
    </i>
    <i r="1">
      <x v="10"/>
    </i>
    <i>
      <x v="54"/>
    </i>
    <i r="1">
      <x/>
    </i>
    <i r="1">
      <x v="2"/>
    </i>
    <i>
      <x v="55"/>
    </i>
    <i r="1">
      <x/>
    </i>
    <i r="1">
      <x v="2"/>
    </i>
    <i>
      <x v="56"/>
    </i>
    <i r="1">
      <x v="2"/>
    </i>
    <i>
      <x v="57"/>
    </i>
    <i r="1">
      <x/>
    </i>
    <i r="1">
      <x v="2"/>
    </i>
    <i>
      <x v="58"/>
    </i>
    <i r="1">
      <x v="2"/>
    </i>
    <i>
      <x v="59"/>
    </i>
    <i r="1">
      <x v="2"/>
    </i>
    <i>
      <x v="60"/>
    </i>
    <i r="1">
      <x v="2"/>
    </i>
    <i>
      <x v="61"/>
    </i>
    <i r="1">
      <x/>
    </i>
    <i r="1">
      <x v="2"/>
    </i>
    <i>
      <x v="62"/>
    </i>
    <i r="1">
      <x v="2"/>
    </i>
    <i>
      <x v="63"/>
    </i>
    <i r="1">
      <x v="2"/>
    </i>
    <i>
      <x v="64"/>
    </i>
    <i r="1">
      <x/>
    </i>
    <i r="1">
      <x v="2"/>
    </i>
    <i>
      <x v="65"/>
    </i>
    <i r="1">
      <x v="2"/>
    </i>
    <i>
      <x v="66"/>
    </i>
    <i r="1">
      <x v="2"/>
    </i>
    <i>
      <x v="67"/>
    </i>
    <i r="1">
      <x v="2"/>
    </i>
    <i>
      <x v="68"/>
    </i>
    <i r="1">
      <x/>
    </i>
    <i r="1">
      <x v="2"/>
    </i>
    <i>
      <x v="69"/>
    </i>
    <i r="1">
      <x/>
    </i>
    <i r="1">
      <x v="2"/>
    </i>
    <i>
      <x v="70"/>
    </i>
    <i r="1">
      <x/>
    </i>
    <i r="1">
      <x v="2"/>
    </i>
    <i t="grand">
      <x/>
    </i>
  </rowItems>
  <colFields count="1">
    <field x="6"/>
  </colFields>
  <colItems count="3">
    <i>
      <x v="1"/>
    </i>
    <i>
      <x v="3"/>
    </i>
    <i t="grand">
      <x/>
    </i>
  </colItems>
  <pageFields count="2">
    <pageField fld="1" hier="-1"/>
    <pageField fld="0" item="1" hier="-1"/>
  </pageFields>
  <dataFields count="1">
    <dataField name="Count of length" fld="7"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2611E1-4F4A-4CD6-AFEE-51664572C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D174" firstHeaderRow="1" firstDataRow="2" firstDataCol="1" rowPageCount="2" colPageCount="1"/>
  <pivotFields count="28">
    <pivotField axis="axisPage" showAll="0">
      <items count="5">
        <item x="0"/>
        <item x="2"/>
        <item x="3"/>
        <item x="1"/>
        <item t="default"/>
      </items>
    </pivotField>
    <pivotField axis="axisPage" multipleItemSelectionAllowed="1" showAll="0">
      <items count="10">
        <item h="1" x="6"/>
        <item h="1" x="1"/>
        <item h="1" x="5"/>
        <item h="1" x="2"/>
        <item h="1" x="7"/>
        <item h="1" x="0"/>
        <item h="1" x="8"/>
        <item x="4"/>
        <item h="1" x="3"/>
        <item t="default"/>
      </items>
    </pivotField>
    <pivotField axis="axisRow" showAll="0">
      <items count="192">
        <item x="121"/>
        <item x="143"/>
        <item x="15"/>
        <item x="122"/>
        <item x="55"/>
        <item x="123"/>
        <item x="56"/>
        <item x="3"/>
        <item x="57"/>
        <item x="12"/>
        <item x="11"/>
        <item x="4"/>
        <item x="71"/>
        <item x="72"/>
        <item x="73"/>
        <item x="74"/>
        <item x="75"/>
        <item x="76"/>
        <item x="100"/>
        <item x="58"/>
        <item x="124"/>
        <item x="106"/>
        <item x="82"/>
        <item x="83"/>
        <item x="84"/>
        <item x="85"/>
        <item x="59"/>
        <item x="125"/>
        <item x="107"/>
        <item x="126"/>
        <item x="99"/>
        <item x="13"/>
        <item x="111"/>
        <item x="60"/>
        <item x="5"/>
        <item x="92"/>
        <item x="6"/>
        <item x="93"/>
        <item x="127"/>
        <item x="62"/>
        <item x="63"/>
        <item x="64"/>
        <item x="61"/>
        <item x="94"/>
        <item x="128"/>
        <item x="112"/>
        <item x="66"/>
        <item x="67"/>
        <item x="65"/>
        <item x="129"/>
        <item x="113"/>
        <item x="101"/>
        <item x="114"/>
        <item x="115"/>
        <item x="95"/>
        <item x="7"/>
        <item x="77"/>
        <item x="80"/>
        <item x="81"/>
        <item x="78"/>
        <item x="79"/>
        <item x="96"/>
        <item x="8"/>
        <item x="53"/>
        <item x="130"/>
        <item x="116"/>
        <item x="86"/>
        <item x="87"/>
        <item x="88"/>
        <item x="89"/>
        <item x="133"/>
        <item x="27"/>
        <item x="132"/>
        <item x="131"/>
        <item x="117"/>
        <item x="90"/>
        <item x="0"/>
        <item x="134"/>
        <item x="118"/>
        <item x="91"/>
        <item x="119"/>
        <item x="97"/>
        <item x="14"/>
        <item x="9"/>
        <item x="98"/>
        <item x="10"/>
        <item x="68"/>
        <item x="69"/>
        <item x="70"/>
        <item x="54"/>
        <item x="102"/>
        <item x="136"/>
        <item x="120"/>
        <item x="1"/>
        <item x="137"/>
        <item x="2"/>
        <item x="190"/>
        <item x="138"/>
        <item x="28"/>
        <item x="139"/>
        <item x="29"/>
        <item x="141"/>
        <item x="30"/>
        <item x="31"/>
        <item x="142"/>
        <item x="32"/>
        <item x="33"/>
        <item x="34"/>
        <item x="37"/>
        <item x="38"/>
        <item x="144"/>
        <item x="39"/>
        <item x="40"/>
        <item x="41"/>
        <item x="42"/>
        <item x="43"/>
        <item x="44"/>
        <item x="45"/>
        <item x="145"/>
        <item x="46"/>
        <item x="47"/>
        <item x="48"/>
        <item x="17"/>
        <item x="18"/>
        <item x="19"/>
        <item x="20"/>
        <item x="21"/>
        <item x="22"/>
        <item x="146"/>
        <item x="147"/>
        <item x="23"/>
        <item x="148"/>
        <item x="24"/>
        <item x="149"/>
        <item x="25"/>
        <item x="26"/>
        <item x="35"/>
        <item x="16"/>
        <item x="36"/>
        <item x="49"/>
        <item x="50"/>
        <item x="51"/>
        <item x="52"/>
        <item x="103"/>
        <item x="104"/>
        <item x="105"/>
        <item x="108"/>
        <item x="109"/>
        <item x="110"/>
        <item x="135"/>
        <item x="140"/>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t="default"/>
      </items>
    </pivotField>
    <pivotField axis="axisRow" showAll="0">
      <items count="126">
        <item x="123"/>
        <item x="0"/>
        <item x="1"/>
        <item x="2"/>
        <item x="3"/>
        <item x="4"/>
        <item x="5"/>
        <item x="6"/>
        <item x="7"/>
        <item x="8"/>
        <item x="9"/>
        <item x="10"/>
        <item x="11"/>
        <item x="12"/>
        <item x="13"/>
        <item x="14"/>
        <item x="33"/>
        <item x="34"/>
        <item x="35"/>
        <item x="36"/>
        <item x="37"/>
        <item x="38"/>
        <item x="39"/>
        <item x="40"/>
        <item x="41"/>
        <item x="42"/>
        <item x="43"/>
        <item x="44"/>
        <item x="45"/>
        <item x="46"/>
        <item x="47"/>
        <item x="48"/>
        <item x="49"/>
        <item x="28"/>
        <item x="50"/>
        <item x="51"/>
        <item x="29"/>
        <item x="30"/>
        <item x="31"/>
        <item x="32"/>
        <item x="59"/>
        <item x="60"/>
        <item x="52"/>
        <item x="64"/>
        <item x="65"/>
        <item x="66"/>
        <item x="67"/>
        <item x="68"/>
        <item x="69"/>
        <item x="70"/>
        <item x="71"/>
        <item x="72"/>
        <item x="73"/>
        <item x="74"/>
        <item x="75"/>
        <item x="76"/>
        <item x="53"/>
        <item x="77"/>
        <item x="78"/>
        <item x="79"/>
        <item x="80"/>
        <item x="81"/>
        <item x="82"/>
        <item x="54"/>
        <item x="83"/>
        <item x="19"/>
        <item x="84"/>
        <item x="55"/>
        <item x="86"/>
        <item x="87"/>
        <item x="124"/>
        <item x="20"/>
        <item x="21"/>
        <item x="22"/>
        <item x="23"/>
        <item x="16"/>
        <item x="17"/>
        <item x="18"/>
        <item x="15"/>
        <item x="24"/>
        <item x="25"/>
        <item x="26"/>
        <item x="27"/>
        <item x="56"/>
        <item x="57"/>
        <item x="58"/>
        <item x="61"/>
        <item x="62"/>
        <item x="63"/>
        <item x="85"/>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showAll="0"/>
    <pivotField axis="axisRow" showAll="0">
      <items count="22">
        <item x="2"/>
        <item x="0"/>
        <item x="1"/>
        <item x="4"/>
        <item x="6"/>
        <item x="3"/>
        <item x="5"/>
        <item x="9"/>
        <item x="7"/>
        <item x="8"/>
        <item x="10"/>
        <item x="11"/>
        <item x="12"/>
        <item x="13"/>
        <item x="14"/>
        <item x="15"/>
        <item x="16"/>
        <item x="17"/>
        <item x="18"/>
        <item x="19"/>
        <item m="1" x="20"/>
        <item t="default"/>
      </items>
    </pivotField>
    <pivotField showAll="0"/>
    <pivotField dataField="1" showAll="0"/>
    <pivotField showAll="0"/>
    <pivotField showAll="0"/>
    <pivotField axis="axisCol" showAll="0">
      <items count="8">
        <item x="0"/>
        <item x="1"/>
        <item x="4"/>
        <item x="2"/>
        <item x="3"/>
        <item m="1" x="5"/>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
    <field x="2"/>
    <field x="5"/>
  </rowFields>
  <rowItems count="25">
    <i>
      <x v="123"/>
    </i>
    <i r="1">
      <x v="185"/>
    </i>
    <i r="2">
      <x v="1"/>
    </i>
    <i r="2">
      <x v="2"/>
    </i>
    <i r="2">
      <x v="4"/>
    </i>
    <i r="2">
      <x v="7"/>
    </i>
    <i r="1">
      <x v="186"/>
    </i>
    <i r="2">
      <x v="2"/>
    </i>
    <i r="2">
      <x v="4"/>
    </i>
    <i r="2">
      <x v="7"/>
    </i>
    <i>
      <x v="124"/>
    </i>
    <i r="1">
      <x v="187"/>
    </i>
    <i r="2">
      <x/>
    </i>
    <i r="2">
      <x v="1"/>
    </i>
    <i r="2">
      <x v="2"/>
    </i>
    <i r="2">
      <x v="4"/>
    </i>
    <i r="2">
      <x v="7"/>
    </i>
    <i r="1">
      <x v="188"/>
    </i>
    <i r="2">
      <x v="1"/>
    </i>
    <i r="2">
      <x v="2"/>
    </i>
    <i r="1">
      <x v="189"/>
    </i>
    <i r="2">
      <x/>
    </i>
    <i r="1">
      <x v="190"/>
    </i>
    <i r="2">
      <x v="1"/>
    </i>
    <i t="grand">
      <x/>
    </i>
  </rowItems>
  <colFields count="1">
    <field x="10"/>
  </colFields>
  <colItems count="3">
    <i>
      <x/>
    </i>
    <i>
      <x v="4"/>
    </i>
    <i t="grand">
      <x/>
    </i>
  </colItems>
  <pageFields count="2">
    <pageField fld="1" hier="-1"/>
    <pageField fld="0" item="3" hier="-1"/>
  </pageFields>
  <dataFields count="1">
    <dataField name="Count of length" fld="7" subtotal="count" baseField="0" baseItem="1"/>
  </dataFields>
  <formats count="2">
    <format dxfId="15">
      <pivotArea collapsedLevelsAreSubtotals="1" fieldPosition="0">
        <references count="3">
          <reference field="2" count="1" selected="0">
            <x v="121"/>
          </reference>
          <reference field="3" count="1" selected="0">
            <x v="75"/>
          </reference>
          <reference field="5" count="3">
            <x v="4"/>
            <x v="7"/>
            <x v="15"/>
          </reference>
        </references>
      </pivotArea>
    </format>
    <format dxfId="14">
      <pivotArea dataOnly="0" labelOnly="1" fieldPosition="0">
        <references count="3">
          <reference field="2" count="1" selected="0">
            <x v="121"/>
          </reference>
          <reference field="3" count="1" selected="0">
            <x v="75"/>
          </reference>
          <reference field="5" count="3">
            <x v="4"/>
            <x v="7"/>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D7828-9F06-4E6B-8B29-FF00F123613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H9" firstHeaderRow="1" firstDataRow="2" firstDataCol="1" rowPageCount="1" colPageCount="1"/>
  <pivotFields count="17">
    <pivotField axis="axisRow" showAll="0">
      <items count="5">
        <item x="0"/>
        <item x="1"/>
        <item x="2"/>
        <item h="1" x="3"/>
        <item t="default"/>
      </items>
    </pivotField>
    <pivotField axis="axisCol" showAll="0">
      <items count="11">
        <item x="0"/>
        <item m="1" x="8"/>
        <item x="3"/>
        <item x="1"/>
        <item x="5"/>
        <item x="4"/>
        <item x="2"/>
        <item m="1" x="9"/>
        <item m="1"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h="1" x="0"/>
        <item x="3"/>
        <item x="1"/>
        <item h="1" x="2"/>
        <item h="1" x="4"/>
        <item t="default"/>
      </items>
    </pivotField>
  </pivotFields>
  <rowFields count="1">
    <field x="0"/>
  </rowFields>
  <rowItems count="4">
    <i>
      <x/>
    </i>
    <i>
      <x v="1"/>
    </i>
    <i>
      <x v="2"/>
    </i>
    <i t="grand">
      <x/>
    </i>
  </rowItems>
  <colFields count="1">
    <field x="1"/>
  </colFields>
  <colItems count="6">
    <i>
      <x/>
    </i>
    <i>
      <x v="2"/>
    </i>
    <i>
      <x v="3"/>
    </i>
    <i>
      <x v="4"/>
    </i>
    <i>
      <x v="5"/>
    </i>
    <i t="grand">
      <x/>
    </i>
  </colItems>
  <pageFields count="1">
    <pageField fld="16" hier="-1"/>
  </pageFields>
  <dataFields count="1">
    <dataField name="Count of frozen_lethal"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93EDE-0C2B-4185-8C1D-8CC16A1A95B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40" firstHeaderRow="1" firstDataRow="1" firstDataCol="1" rowPageCount="1" colPageCount="1"/>
  <pivotFields count="14">
    <pivotField axis="axisRow" showAll="0">
      <items count="17">
        <item x="0"/>
        <item x="1"/>
        <item x="2"/>
        <item x="3"/>
        <item x="5"/>
        <item x="4"/>
        <item x="6"/>
        <item x="7"/>
        <item x="8"/>
        <item x="9"/>
        <item x="11"/>
        <item x="10"/>
        <item x="12"/>
        <item x="13"/>
        <item x="14"/>
        <item x="15"/>
        <item t="default"/>
      </items>
    </pivotField>
    <pivotField showAll="0"/>
    <pivotField showAll="0"/>
    <pivotField axis="axisRow" showAll="0">
      <items count="3">
        <item x="0"/>
        <item h="1" x="1"/>
        <item t="default"/>
      </items>
    </pivotField>
    <pivotField showAll="0"/>
    <pivotField showAll="0"/>
    <pivotField showAll="0"/>
    <pivotField showAll="0"/>
    <pivotField showAll="0"/>
    <pivotField axis="axisPage" dataField="1" showAll="0">
      <items count="4">
        <item x="1"/>
        <item x="0"/>
        <item x="2"/>
        <item t="default"/>
      </items>
    </pivotField>
    <pivotField showAll="0"/>
    <pivotField showAll="0"/>
    <pivotField showAll="0"/>
    <pivotField showAll="0"/>
  </pivotFields>
  <rowFields count="2">
    <field x="3"/>
    <field x="0"/>
  </rowFields>
  <rowItems count="17">
    <i>
      <x/>
    </i>
    <i r="1">
      <x/>
    </i>
    <i r="1">
      <x v="1"/>
    </i>
    <i r="1">
      <x v="2"/>
    </i>
    <i r="1">
      <x v="3"/>
    </i>
    <i r="1">
      <x v="4"/>
    </i>
    <i r="1">
      <x v="5"/>
    </i>
    <i r="1">
      <x v="6"/>
    </i>
    <i r="1">
      <x v="7"/>
    </i>
    <i r="1">
      <x v="8"/>
    </i>
    <i r="1">
      <x v="9"/>
    </i>
    <i r="1">
      <x v="10"/>
    </i>
    <i r="1">
      <x v="11"/>
    </i>
    <i r="1">
      <x v="12"/>
    </i>
    <i r="1">
      <x v="13"/>
    </i>
    <i r="1">
      <x v="14"/>
    </i>
    <i t="grand">
      <x/>
    </i>
  </rowItems>
  <colItems count="1">
    <i/>
  </colItems>
  <pageFields count="1">
    <pageField fld="9" item="1" hier="-1"/>
  </pageFields>
  <dataFields count="1">
    <dataField name="Count of Lethal Sample (Y/N)"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728" dT="2025-06-10T18:27:10.13" personId="{AB21C102-19FA-47C5-AEEA-A92228B0309F}" id="{885442C9-D381-4684-978F-5F21E3D4C899}">
    <text>Typo?</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0C7B-03D9-4936-9270-572A5F1B21D4}">
  <dimension ref="A1:V588"/>
  <sheetViews>
    <sheetView tabSelected="1" topLeftCell="E1" zoomScale="130" zoomScaleNormal="90" workbookViewId="0">
      <pane ySplit="1" topLeftCell="A2" activePane="bottomLeft" state="frozen"/>
      <selection pane="bottomLeft" activeCell="L10" sqref="L10"/>
    </sheetView>
  </sheetViews>
  <sheetFormatPr defaultColWidth="8.85546875" defaultRowHeight="12" customHeight="1" x14ac:dyDescent="0.25"/>
  <cols>
    <col min="1" max="1" width="8.85546875" style="93"/>
    <col min="2" max="2" width="19.140625" style="92" bestFit="1" customWidth="1"/>
    <col min="3" max="3" width="19.140625" style="92" customWidth="1"/>
    <col min="4" max="4" width="12.85546875" style="145" bestFit="1" customWidth="1"/>
    <col min="5" max="5" width="11.28515625" style="92" customWidth="1"/>
    <col min="6" max="6" width="12.85546875" style="145" bestFit="1" customWidth="1"/>
    <col min="7" max="7" width="10.5703125" style="92" customWidth="1"/>
    <col min="8" max="8" width="12.7109375" style="92" bestFit="1" customWidth="1"/>
    <col min="9" max="9" width="20.5703125" style="92" customWidth="1"/>
    <col min="10" max="11" width="29.42578125" style="92" customWidth="1"/>
    <col min="12" max="12" width="64.42578125" style="92" bestFit="1" customWidth="1"/>
    <col min="13" max="13" width="10" style="92" customWidth="1"/>
    <col min="14" max="14" width="8.5703125" style="93" customWidth="1"/>
    <col min="15" max="15" width="26.42578125" style="92" customWidth="1"/>
    <col min="16" max="16" width="23.42578125" style="92" customWidth="1"/>
    <col min="17" max="17" width="9.7109375" style="92" customWidth="1"/>
    <col min="18" max="20" width="11.28515625" style="92" customWidth="1"/>
    <col min="21" max="21" width="35.42578125" style="146" customWidth="1"/>
    <col min="22" max="22" width="85.7109375" style="92" bestFit="1" customWidth="1"/>
    <col min="23" max="16384" width="8.85546875" style="92"/>
  </cols>
  <sheetData>
    <row r="1" spans="1:22" ht="12" customHeight="1" x14ac:dyDescent="0.25">
      <c r="A1" s="89" t="s">
        <v>170</v>
      </c>
      <c r="B1" s="89" t="s">
        <v>6</v>
      </c>
      <c r="C1" s="89" t="s">
        <v>2558</v>
      </c>
      <c r="D1" s="90" t="s">
        <v>2</v>
      </c>
      <c r="E1" s="89" t="s">
        <v>3</v>
      </c>
      <c r="F1" s="90" t="s">
        <v>223</v>
      </c>
      <c r="G1" s="89" t="s">
        <v>224</v>
      </c>
      <c r="H1" s="89" t="s">
        <v>0</v>
      </c>
      <c r="I1" s="89" t="s">
        <v>1</v>
      </c>
      <c r="J1" s="89" t="s">
        <v>4</v>
      </c>
      <c r="K1" s="89" t="s">
        <v>172</v>
      </c>
      <c r="L1" s="89" t="s">
        <v>5</v>
      </c>
      <c r="M1" s="89" t="s">
        <v>7</v>
      </c>
      <c r="N1" s="89" t="s">
        <v>8</v>
      </c>
      <c r="O1" s="89" t="s">
        <v>983</v>
      </c>
      <c r="P1" s="89" t="s">
        <v>982</v>
      </c>
      <c r="Q1" s="89" t="s">
        <v>9</v>
      </c>
      <c r="R1" s="89" t="s">
        <v>10</v>
      </c>
      <c r="S1" s="89" t="s">
        <v>191</v>
      </c>
      <c r="T1" s="89" t="s">
        <v>192</v>
      </c>
      <c r="U1" s="91" t="s">
        <v>11</v>
      </c>
      <c r="V1" s="89" t="s">
        <v>12</v>
      </c>
    </row>
    <row r="2" spans="1:22" ht="12" customHeight="1" x14ac:dyDescent="0.25">
      <c r="A2" s="93">
        <v>2023</v>
      </c>
      <c r="B2" s="93" t="s">
        <v>16</v>
      </c>
      <c r="C2" s="93"/>
      <c r="D2" s="94">
        <v>45008</v>
      </c>
      <c r="E2" s="95" t="s">
        <v>13</v>
      </c>
      <c r="F2" s="94">
        <v>45009</v>
      </c>
      <c r="G2" s="95" t="s">
        <v>14</v>
      </c>
      <c r="H2" s="93"/>
      <c r="I2" s="93"/>
      <c r="J2" s="93"/>
      <c r="K2" s="93"/>
      <c r="L2" s="93" t="s">
        <v>15</v>
      </c>
      <c r="M2" s="93" t="s">
        <v>176</v>
      </c>
      <c r="O2" s="93" t="s">
        <v>17</v>
      </c>
      <c r="P2" s="93"/>
      <c r="Q2" s="93">
        <v>48.577800000000003</v>
      </c>
      <c r="R2" s="93">
        <v>-124.304148</v>
      </c>
      <c r="S2" s="93"/>
      <c r="T2" s="93"/>
      <c r="U2" s="96" t="str">
        <f t="shared" ref="U2:U9" si="0">CONCATENATE(TEXT(F2,"ddmmmyy"),"-",IF(B2="CCFS purse seine","PRS", IF(B2="PFN pole seine","POS", IF(B2="6' RST","RST", IF(B2="PFN beach seine","BS", "FLAG")))), IF(ISBLANK(N2), CONCATENATE("-",M2), CONCATENATE("-",N2)))</f>
        <v>24Mar23-RST-Night</v>
      </c>
      <c r="V2" s="93"/>
    </row>
    <row r="3" spans="1:22" ht="12" customHeight="1" x14ac:dyDescent="0.25">
      <c r="A3" s="93">
        <v>2023</v>
      </c>
      <c r="B3" s="93" t="s">
        <v>16</v>
      </c>
      <c r="C3" s="93"/>
      <c r="D3" s="94">
        <v>45014</v>
      </c>
      <c r="E3" s="95" t="s">
        <v>18</v>
      </c>
      <c r="F3" s="94">
        <v>45015</v>
      </c>
      <c r="G3" s="95" t="s">
        <v>14</v>
      </c>
      <c r="H3" s="93"/>
      <c r="I3" s="93"/>
      <c r="J3" s="93" t="s">
        <v>19</v>
      </c>
      <c r="K3" s="93"/>
      <c r="L3" s="93" t="s">
        <v>2618</v>
      </c>
      <c r="M3" s="93" t="s">
        <v>176</v>
      </c>
      <c r="O3" s="93" t="s">
        <v>17</v>
      </c>
      <c r="P3" s="93"/>
      <c r="Q3" s="93">
        <v>48.577800000000003</v>
      </c>
      <c r="R3" s="93">
        <v>-124.304148</v>
      </c>
      <c r="S3" s="93"/>
      <c r="T3" s="93"/>
      <c r="U3" s="96" t="str">
        <f t="shared" si="0"/>
        <v>30Mar23-RST-Night</v>
      </c>
      <c r="V3" s="93"/>
    </row>
    <row r="4" spans="1:22" ht="12" customHeight="1" x14ac:dyDescent="0.25">
      <c r="A4" s="93">
        <v>2023</v>
      </c>
      <c r="B4" s="93" t="s">
        <v>16</v>
      </c>
      <c r="C4" s="93"/>
      <c r="D4" s="94">
        <v>45015</v>
      </c>
      <c r="E4" s="95" t="s">
        <v>20</v>
      </c>
      <c r="F4" s="94">
        <v>45016</v>
      </c>
      <c r="G4" s="95" t="s">
        <v>21</v>
      </c>
      <c r="H4" s="93"/>
      <c r="I4" s="93"/>
      <c r="J4" s="93" t="s">
        <v>22</v>
      </c>
      <c r="K4" s="93"/>
      <c r="L4" s="93" t="s">
        <v>23</v>
      </c>
      <c r="M4" s="93" t="s">
        <v>176</v>
      </c>
      <c r="O4" s="93" t="s">
        <v>17</v>
      </c>
      <c r="P4" s="93"/>
      <c r="Q4" s="93">
        <v>48.577800000000003</v>
      </c>
      <c r="R4" s="93">
        <v>-124.304148</v>
      </c>
      <c r="S4" s="93"/>
      <c r="T4" s="93"/>
      <c r="U4" s="96" t="str">
        <f t="shared" si="0"/>
        <v>31Mar23-RST-Night</v>
      </c>
      <c r="V4" s="93"/>
    </row>
    <row r="5" spans="1:22" ht="12" customHeight="1" x14ac:dyDescent="0.25">
      <c r="A5" s="93">
        <v>2023</v>
      </c>
      <c r="B5" s="93" t="s">
        <v>16</v>
      </c>
      <c r="C5" s="93"/>
      <c r="D5" s="94">
        <v>45020</v>
      </c>
      <c r="E5" s="95" t="s">
        <v>24</v>
      </c>
      <c r="F5" s="94">
        <v>45021</v>
      </c>
      <c r="G5" s="95" t="s">
        <v>14</v>
      </c>
      <c r="H5" s="93"/>
      <c r="I5" s="93"/>
      <c r="J5" s="93" t="s">
        <v>25</v>
      </c>
      <c r="K5" s="93"/>
      <c r="L5" s="93" t="s">
        <v>26</v>
      </c>
      <c r="M5" s="93" t="s">
        <v>176</v>
      </c>
      <c r="O5" s="93" t="s">
        <v>17</v>
      </c>
      <c r="P5" s="93"/>
      <c r="Q5" s="93">
        <v>48.577800000000003</v>
      </c>
      <c r="R5" s="93">
        <v>-124.304148</v>
      </c>
      <c r="S5" s="93"/>
      <c r="T5" s="93"/>
      <c r="U5" s="96" t="str">
        <f t="shared" si="0"/>
        <v>05Apr23-RST-Night</v>
      </c>
      <c r="V5" s="93"/>
    </row>
    <row r="6" spans="1:22" ht="12" customHeight="1" x14ac:dyDescent="0.25">
      <c r="A6" s="93">
        <v>2023</v>
      </c>
      <c r="B6" s="93" t="s">
        <v>16</v>
      </c>
      <c r="C6" s="93"/>
      <c r="D6" s="94">
        <v>45021</v>
      </c>
      <c r="E6" s="95" t="s">
        <v>27</v>
      </c>
      <c r="F6" s="94">
        <v>45022</v>
      </c>
      <c r="G6" s="95" t="s">
        <v>28</v>
      </c>
      <c r="H6" s="93"/>
      <c r="I6" s="93"/>
      <c r="J6" s="93" t="s">
        <v>29</v>
      </c>
      <c r="K6" s="93"/>
      <c r="L6" s="93" t="s">
        <v>30</v>
      </c>
      <c r="M6" s="93" t="s">
        <v>176</v>
      </c>
      <c r="O6" s="93" t="s">
        <v>17</v>
      </c>
      <c r="P6" s="93"/>
      <c r="Q6" s="93">
        <v>48.577800000000003</v>
      </c>
      <c r="R6" s="93">
        <v>-124.304148</v>
      </c>
      <c r="S6" s="93"/>
      <c r="T6" s="93"/>
      <c r="U6" s="96" t="str">
        <f t="shared" si="0"/>
        <v>06Apr23-RST-Night</v>
      </c>
      <c r="V6" s="93"/>
    </row>
    <row r="7" spans="1:22" ht="12" customHeight="1" x14ac:dyDescent="0.25">
      <c r="A7" s="93">
        <v>2023</v>
      </c>
      <c r="B7" s="93" t="s">
        <v>16</v>
      </c>
      <c r="C7" s="93"/>
      <c r="D7" s="94">
        <v>45035</v>
      </c>
      <c r="E7" s="95" t="s">
        <v>31</v>
      </c>
      <c r="F7" s="94">
        <v>45036</v>
      </c>
      <c r="G7" s="95" t="s">
        <v>14</v>
      </c>
      <c r="H7" s="93"/>
      <c r="I7" s="93"/>
      <c r="J7" s="93" t="s">
        <v>32</v>
      </c>
      <c r="K7" s="93"/>
      <c r="L7" s="93" t="s">
        <v>33</v>
      </c>
      <c r="M7" s="93" t="s">
        <v>176</v>
      </c>
      <c r="O7" s="93" t="s">
        <v>17</v>
      </c>
      <c r="P7" s="93"/>
      <c r="Q7" s="93">
        <v>48.577800000000003</v>
      </c>
      <c r="R7" s="93">
        <v>-124.304148</v>
      </c>
      <c r="S7" s="93"/>
      <c r="T7" s="93"/>
      <c r="U7" s="96" t="str">
        <f t="shared" si="0"/>
        <v>20Apr23-RST-Night</v>
      </c>
      <c r="V7" s="93"/>
    </row>
    <row r="8" spans="1:22" ht="12" customHeight="1" x14ac:dyDescent="0.25">
      <c r="A8" s="93">
        <v>2023</v>
      </c>
      <c r="B8" s="93" t="s">
        <v>16</v>
      </c>
      <c r="C8" s="93"/>
      <c r="D8" s="94">
        <v>45028</v>
      </c>
      <c r="E8" s="95" t="s">
        <v>31</v>
      </c>
      <c r="F8" s="94">
        <v>45029</v>
      </c>
      <c r="G8" s="95" t="s">
        <v>14</v>
      </c>
      <c r="H8" s="93"/>
      <c r="I8" s="93"/>
      <c r="J8" s="93" t="s">
        <v>19</v>
      </c>
      <c r="K8" s="93"/>
      <c r="L8" s="93" t="s">
        <v>34</v>
      </c>
      <c r="M8" s="93" t="s">
        <v>176</v>
      </c>
      <c r="O8" s="93" t="s">
        <v>17</v>
      </c>
      <c r="P8" s="93"/>
      <c r="Q8" s="93">
        <v>48.577800000000003</v>
      </c>
      <c r="R8" s="93">
        <v>-124.304148</v>
      </c>
      <c r="S8" s="93"/>
      <c r="T8" s="93"/>
      <c r="U8" s="96" t="str">
        <f t="shared" si="0"/>
        <v>13Apr23-RST-Night</v>
      </c>
      <c r="V8" s="93"/>
    </row>
    <row r="9" spans="1:22" ht="12" customHeight="1" x14ac:dyDescent="0.25">
      <c r="A9" s="93">
        <v>2023</v>
      </c>
      <c r="B9" s="93" t="s">
        <v>16</v>
      </c>
      <c r="C9" s="93"/>
      <c r="D9" s="94">
        <v>45036</v>
      </c>
      <c r="E9" s="95" t="s">
        <v>35</v>
      </c>
      <c r="F9" s="94">
        <v>45037</v>
      </c>
      <c r="G9" s="95" t="s">
        <v>14</v>
      </c>
      <c r="H9" s="93"/>
      <c r="I9" s="93"/>
      <c r="J9" s="93" t="s">
        <v>19</v>
      </c>
      <c r="K9" s="93"/>
      <c r="L9" s="93" t="s">
        <v>36</v>
      </c>
      <c r="M9" s="93" t="s">
        <v>176</v>
      </c>
      <c r="O9" s="93" t="s">
        <v>17</v>
      </c>
      <c r="P9" s="93"/>
      <c r="Q9" s="93">
        <v>48.577800000000003</v>
      </c>
      <c r="R9" s="93">
        <v>-124.304148</v>
      </c>
      <c r="S9" s="93"/>
      <c r="T9" s="93"/>
      <c r="U9" s="96" t="str">
        <f t="shared" si="0"/>
        <v>21Apr23-RST-Night</v>
      </c>
      <c r="V9" s="93"/>
    </row>
    <row r="10" spans="1:22" ht="12" customHeight="1" x14ac:dyDescent="0.25">
      <c r="A10" s="93">
        <v>2023</v>
      </c>
      <c r="B10" s="93" t="s">
        <v>38</v>
      </c>
      <c r="C10" s="93"/>
      <c r="D10" s="94">
        <v>45040</v>
      </c>
      <c r="E10" s="95"/>
      <c r="F10" s="94">
        <v>45040</v>
      </c>
      <c r="G10" s="95"/>
      <c r="H10" s="93"/>
      <c r="I10" s="93"/>
      <c r="J10" s="93"/>
      <c r="K10" s="93"/>
      <c r="L10" s="93" t="s">
        <v>37</v>
      </c>
      <c r="M10" s="93"/>
      <c r="O10" s="93" t="s">
        <v>39</v>
      </c>
      <c r="P10" s="93"/>
      <c r="Q10" s="93"/>
      <c r="R10" s="93"/>
      <c r="S10" s="93"/>
      <c r="T10" s="93"/>
      <c r="U10" s="97" t="s">
        <v>40</v>
      </c>
      <c r="V10" s="93" t="s">
        <v>41</v>
      </c>
    </row>
    <row r="11" spans="1:22" ht="12" customHeight="1" x14ac:dyDescent="0.25">
      <c r="A11" s="93">
        <v>2023</v>
      </c>
      <c r="B11" s="93" t="s">
        <v>16</v>
      </c>
      <c r="C11" s="93"/>
      <c r="D11" s="94">
        <v>45042</v>
      </c>
      <c r="E11" s="98" t="s">
        <v>42</v>
      </c>
      <c r="F11" s="94">
        <v>45043</v>
      </c>
      <c r="G11" s="95" t="s">
        <v>43</v>
      </c>
      <c r="H11" s="93"/>
      <c r="I11" s="93"/>
      <c r="J11" s="93" t="s">
        <v>44</v>
      </c>
      <c r="K11" s="93"/>
      <c r="L11" s="93" t="s">
        <v>45</v>
      </c>
      <c r="M11" s="93" t="s">
        <v>176</v>
      </c>
      <c r="O11" s="93" t="s">
        <v>17</v>
      </c>
      <c r="P11" s="93"/>
      <c r="Q11" s="93">
        <v>48.577800000000003</v>
      </c>
      <c r="R11" s="93">
        <v>-124.304148</v>
      </c>
      <c r="S11" s="93"/>
      <c r="T11" s="93"/>
      <c r="U11" s="96" t="str">
        <f t="shared" ref="U11:U16" si="1">CONCATENATE(TEXT(F11,"ddmmmyy"),"-",IF(B11="CCFS purse seine","PRS", IF(B11="PFN pole seine","POS", IF(B11="6' RST","RST", IF(B11="PFN beach seine","BS", "FLAG")))), IF(ISBLANK(N11), CONCATENATE("-",M11), CONCATENATE("-",N11)))</f>
        <v>27Apr23-RST-Night</v>
      </c>
      <c r="V11" s="93"/>
    </row>
    <row r="12" spans="1:22" ht="12" customHeight="1" x14ac:dyDescent="0.25">
      <c r="A12" s="93">
        <v>2023</v>
      </c>
      <c r="B12" s="93" t="s">
        <v>16</v>
      </c>
      <c r="C12" s="93"/>
      <c r="D12" s="94">
        <v>45043</v>
      </c>
      <c r="E12" s="95" t="s">
        <v>46</v>
      </c>
      <c r="F12" s="94">
        <v>45043</v>
      </c>
      <c r="G12" s="95" t="s">
        <v>47</v>
      </c>
      <c r="H12" s="93"/>
      <c r="I12" s="93"/>
      <c r="J12" s="93" t="s">
        <v>44</v>
      </c>
      <c r="K12" s="93"/>
      <c r="L12" s="93" t="s">
        <v>48</v>
      </c>
      <c r="M12" s="93" t="s">
        <v>193</v>
      </c>
      <c r="O12" s="93" t="s">
        <v>17</v>
      </c>
      <c r="P12" s="93"/>
      <c r="Q12" s="93">
        <v>48.577800000000003</v>
      </c>
      <c r="R12" s="93">
        <v>-124.304148</v>
      </c>
      <c r="S12" s="93"/>
      <c r="T12" s="93"/>
      <c r="U12" s="96" t="str">
        <f t="shared" si="1"/>
        <v>27Apr23-RST-Day</v>
      </c>
      <c r="V12" s="93"/>
    </row>
    <row r="13" spans="1:22" ht="12" customHeight="1" x14ac:dyDescent="0.25">
      <c r="A13" s="93">
        <v>2023</v>
      </c>
      <c r="B13" s="93" t="s">
        <v>16</v>
      </c>
      <c r="C13" s="93"/>
      <c r="D13" s="94">
        <v>45043</v>
      </c>
      <c r="E13" s="95" t="s">
        <v>31</v>
      </c>
      <c r="F13" s="94">
        <v>45044</v>
      </c>
      <c r="G13" s="95" t="s">
        <v>49</v>
      </c>
      <c r="H13" s="93"/>
      <c r="I13" s="93"/>
      <c r="J13" s="93" t="s">
        <v>50</v>
      </c>
      <c r="K13" s="93"/>
      <c r="L13" s="93" t="s">
        <v>48</v>
      </c>
      <c r="M13" s="93" t="s">
        <v>176</v>
      </c>
      <c r="O13" s="93" t="s">
        <v>17</v>
      </c>
      <c r="P13" s="93"/>
      <c r="Q13" s="93">
        <v>48.577800000000003</v>
      </c>
      <c r="R13" s="93">
        <v>-124.304148</v>
      </c>
      <c r="S13" s="93"/>
      <c r="T13" s="93"/>
      <c r="U13" s="96" t="str">
        <f t="shared" si="1"/>
        <v>28Apr23-RST-Night</v>
      </c>
      <c r="V13" s="93"/>
    </row>
    <row r="14" spans="1:22" ht="12" customHeight="1" x14ac:dyDescent="0.25">
      <c r="A14" s="93">
        <v>2023</v>
      </c>
      <c r="B14" s="93" t="s">
        <v>16</v>
      </c>
      <c r="C14" s="93"/>
      <c r="D14" s="94">
        <v>45050</v>
      </c>
      <c r="E14" s="95" t="s">
        <v>13</v>
      </c>
      <c r="F14" s="94">
        <v>45051</v>
      </c>
      <c r="G14" s="95" t="s">
        <v>14</v>
      </c>
      <c r="H14" s="93"/>
      <c r="I14" s="93"/>
      <c r="J14" s="93" t="s">
        <v>51</v>
      </c>
      <c r="K14" s="93"/>
      <c r="L14" s="93" t="s">
        <v>52</v>
      </c>
      <c r="M14" s="93" t="s">
        <v>176</v>
      </c>
      <c r="O14" s="93" t="s">
        <v>17</v>
      </c>
      <c r="P14" s="93"/>
      <c r="Q14" s="93">
        <v>48.577800000000003</v>
      </c>
      <c r="R14" s="93">
        <v>-124.304148</v>
      </c>
      <c r="S14" s="93"/>
      <c r="T14" s="93"/>
      <c r="U14" s="96" t="str">
        <f t="shared" si="1"/>
        <v>05May23-RST-Night</v>
      </c>
      <c r="V14" s="93"/>
    </row>
    <row r="15" spans="1:22" ht="12" customHeight="1" x14ac:dyDescent="0.25">
      <c r="A15" s="93">
        <v>2023</v>
      </c>
      <c r="B15" s="93" t="s">
        <v>55</v>
      </c>
      <c r="C15" s="93"/>
      <c r="D15" s="94">
        <v>45051</v>
      </c>
      <c r="E15" s="95" t="s">
        <v>1584</v>
      </c>
      <c r="F15" s="94">
        <v>45051</v>
      </c>
      <c r="G15" s="95" t="s">
        <v>1641</v>
      </c>
      <c r="H15" s="93"/>
      <c r="I15" s="93"/>
      <c r="J15" s="93" t="s">
        <v>53</v>
      </c>
      <c r="K15" s="93"/>
      <c r="L15" s="93" t="s">
        <v>54</v>
      </c>
      <c r="M15" s="93"/>
      <c r="N15" s="93">
        <v>1</v>
      </c>
      <c r="O15" s="93" t="s">
        <v>56</v>
      </c>
      <c r="P15" s="93"/>
      <c r="Q15" s="93">
        <v>48.577905999999999</v>
      </c>
      <c r="R15" s="93">
        <v>-124.304101</v>
      </c>
      <c r="S15" s="93"/>
      <c r="T15" s="93"/>
      <c r="U15" s="96" t="str">
        <f t="shared" si="1"/>
        <v>05May23-POS-1</v>
      </c>
      <c r="V15" s="93" t="s">
        <v>57</v>
      </c>
    </row>
    <row r="16" spans="1:22" ht="12" customHeight="1" x14ac:dyDescent="0.25">
      <c r="A16" s="93">
        <v>2023</v>
      </c>
      <c r="B16" s="93" t="s">
        <v>16</v>
      </c>
      <c r="C16" s="93"/>
      <c r="D16" s="94">
        <v>45056</v>
      </c>
      <c r="E16" s="95" t="s">
        <v>69</v>
      </c>
      <c r="F16" s="94">
        <v>45057</v>
      </c>
      <c r="G16" s="98" t="s">
        <v>43</v>
      </c>
      <c r="H16" s="93"/>
      <c r="I16" s="93"/>
      <c r="J16" s="93" t="s">
        <v>58</v>
      </c>
      <c r="K16" s="93"/>
      <c r="L16" s="93" t="s">
        <v>59</v>
      </c>
      <c r="M16" s="93" t="s">
        <v>176</v>
      </c>
      <c r="O16" s="93" t="s">
        <v>17</v>
      </c>
      <c r="P16" s="93"/>
      <c r="Q16" s="93">
        <v>48.577800000000003</v>
      </c>
      <c r="R16" s="93">
        <v>-124.304148</v>
      </c>
      <c r="S16" s="93"/>
      <c r="T16" s="93"/>
      <c r="U16" s="96" t="str">
        <f t="shared" si="1"/>
        <v>11May23-RST-Night</v>
      </c>
      <c r="V16" s="93"/>
    </row>
    <row r="17" spans="1:22" ht="12" customHeight="1" x14ac:dyDescent="0.25">
      <c r="A17" s="93">
        <v>2023</v>
      </c>
      <c r="B17" s="93" t="s">
        <v>38</v>
      </c>
      <c r="C17" s="93"/>
      <c r="D17" s="94">
        <v>45072</v>
      </c>
      <c r="E17" s="99"/>
      <c r="F17" s="94">
        <v>45072</v>
      </c>
      <c r="G17" s="98"/>
      <c r="H17" s="93"/>
      <c r="I17" s="93"/>
      <c r="J17" s="93"/>
      <c r="K17" s="93"/>
      <c r="L17" s="93" t="s">
        <v>37</v>
      </c>
      <c r="M17" s="93"/>
      <c r="O17" s="93" t="s">
        <v>60</v>
      </c>
      <c r="P17" s="93"/>
      <c r="Q17" s="93">
        <v>48.547679000000002</v>
      </c>
      <c r="R17" s="93">
        <v>-124.43926</v>
      </c>
      <c r="S17" s="93"/>
      <c r="T17" s="93"/>
      <c r="U17" s="97" t="s">
        <v>61</v>
      </c>
      <c r="V17" s="93" t="s">
        <v>62</v>
      </c>
    </row>
    <row r="18" spans="1:22" ht="12" customHeight="1" x14ac:dyDescent="0.25">
      <c r="A18" s="93">
        <v>2023</v>
      </c>
      <c r="B18" s="93" t="s">
        <v>16</v>
      </c>
      <c r="C18" s="93"/>
      <c r="D18" s="94">
        <v>45078</v>
      </c>
      <c r="E18" s="98" t="s">
        <v>63</v>
      </c>
      <c r="F18" s="94">
        <v>45079</v>
      </c>
      <c r="G18" s="98" t="s">
        <v>64</v>
      </c>
      <c r="H18" s="93"/>
      <c r="I18" s="93"/>
      <c r="J18" s="93" t="s">
        <v>58</v>
      </c>
      <c r="K18" s="93"/>
      <c r="L18" s="93" t="s">
        <v>65</v>
      </c>
      <c r="M18" s="93" t="s">
        <v>176</v>
      </c>
      <c r="O18" s="93" t="s">
        <v>17</v>
      </c>
      <c r="P18" s="93"/>
      <c r="Q18" s="93">
        <v>48.577800000000003</v>
      </c>
      <c r="R18" s="93">
        <v>-124.304148</v>
      </c>
      <c r="S18" s="93"/>
      <c r="T18" s="93"/>
      <c r="U18" s="96" t="str">
        <f>CONCATENATE(TEXT(F18,"ddmmmyy"),"-",IF(B18="CCFS purse seine","PRS", IF(B18="PFN pole seine","POS", IF(B18="6' RST","RST", IF(B18="PFN beach seine","BS", "FLAG")))), IF(ISBLANK(N18), CONCATENATE("-",M18), CONCATENATE("-",N18)))</f>
        <v>02Jun23-RST-Night</v>
      </c>
      <c r="V18" s="93"/>
    </row>
    <row r="19" spans="1:22" ht="12" customHeight="1" x14ac:dyDescent="0.25">
      <c r="A19" s="93">
        <v>2023</v>
      </c>
      <c r="B19" s="93" t="s">
        <v>38</v>
      </c>
      <c r="C19" s="93"/>
      <c r="D19" s="94">
        <v>45079</v>
      </c>
      <c r="E19" s="98"/>
      <c r="F19" s="94"/>
      <c r="G19" s="98"/>
      <c r="H19" s="93"/>
      <c r="I19" s="93"/>
      <c r="J19" s="93"/>
      <c r="K19" s="93"/>
      <c r="L19" s="93"/>
      <c r="M19" s="93"/>
      <c r="O19" s="93" t="s">
        <v>66</v>
      </c>
      <c r="P19" s="93"/>
      <c r="Q19" s="93">
        <v>48.581622000000003</v>
      </c>
      <c r="R19" s="93">
        <v>-124.341573</v>
      </c>
      <c r="S19" s="93"/>
      <c r="T19" s="93"/>
      <c r="U19" s="97" t="s">
        <v>67</v>
      </c>
      <c r="V19" s="93" t="s">
        <v>68</v>
      </c>
    </row>
    <row r="20" spans="1:22" ht="12" customHeight="1" x14ac:dyDescent="0.25">
      <c r="A20" s="93">
        <v>2023</v>
      </c>
      <c r="B20" s="93" t="s">
        <v>16</v>
      </c>
      <c r="C20" s="93"/>
      <c r="D20" s="94">
        <v>45084</v>
      </c>
      <c r="E20" s="98" t="s">
        <v>69</v>
      </c>
      <c r="F20" s="94">
        <v>45085</v>
      </c>
      <c r="G20" s="98" t="s">
        <v>28</v>
      </c>
      <c r="H20" s="93"/>
      <c r="I20" s="93"/>
      <c r="J20" s="93" t="s">
        <v>70</v>
      </c>
      <c r="K20" s="93"/>
      <c r="L20" s="93" t="s">
        <v>71</v>
      </c>
      <c r="M20" s="93" t="s">
        <v>176</v>
      </c>
      <c r="O20" s="93" t="s">
        <v>17</v>
      </c>
      <c r="P20" s="93"/>
      <c r="Q20" s="93">
        <v>48.577800000000003</v>
      </c>
      <c r="R20" s="93">
        <v>-124.304148</v>
      </c>
      <c r="S20" s="93"/>
      <c r="T20" s="93"/>
      <c r="U20" s="96" t="str">
        <f>CONCATENATE(TEXT(F20,"ddmmmyy"),"-",IF(B20="CCFS purse seine","PRS", IF(B20="PFN pole seine","POS", IF(B20="6' RST","RST", IF(B20="PFN beach seine","BS", "FLAG")))), IF(ISBLANK(N20), CONCATENATE("-",M20), CONCATENATE("-",N20)))</f>
        <v>08Jun23-RST-Night</v>
      </c>
      <c r="V20" s="93"/>
    </row>
    <row r="21" spans="1:22" ht="12" customHeight="1" x14ac:dyDescent="0.25">
      <c r="A21" s="93">
        <v>2023</v>
      </c>
      <c r="B21" s="93" t="s">
        <v>16</v>
      </c>
      <c r="C21" s="93"/>
      <c r="D21" s="94">
        <v>45085</v>
      </c>
      <c r="E21" s="98" t="s">
        <v>72</v>
      </c>
      <c r="F21" s="94">
        <v>45086</v>
      </c>
      <c r="G21" s="98" t="s">
        <v>14</v>
      </c>
      <c r="H21" s="93"/>
      <c r="I21" s="93"/>
      <c r="J21" s="93" t="s">
        <v>53</v>
      </c>
      <c r="K21" s="93"/>
      <c r="L21" s="93" t="s">
        <v>73</v>
      </c>
      <c r="M21" s="93" t="s">
        <v>176</v>
      </c>
      <c r="O21" s="93" t="s">
        <v>17</v>
      </c>
      <c r="P21" s="93"/>
      <c r="Q21" s="93">
        <v>48.577800000000003</v>
      </c>
      <c r="R21" s="93">
        <v>-124.304148</v>
      </c>
      <c r="S21" s="93"/>
      <c r="T21" s="93"/>
      <c r="U21" s="96" t="str">
        <f>CONCATENATE(TEXT(F21,"ddmmmyy"),"-",IF(B21="CCFS purse seine","PRS", IF(B21="PFN pole seine","POS", IF(B21="6' RST","RST", IF(B21="PFN beach seine","BS", "FLAG")))), IF(ISBLANK(N21), CONCATENATE("-",M21), CONCATENATE("-",N21)))</f>
        <v>09Jun23-RST-Night</v>
      </c>
      <c r="V21" s="93"/>
    </row>
    <row r="22" spans="1:22" ht="12" customHeight="1" x14ac:dyDescent="0.25">
      <c r="A22" s="93">
        <v>2023</v>
      </c>
      <c r="B22" s="93" t="s">
        <v>38</v>
      </c>
      <c r="C22" s="93"/>
      <c r="D22" s="94">
        <v>45089</v>
      </c>
      <c r="E22" s="98"/>
      <c r="F22" s="94">
        <v>45089</v>
      </c>
      <c r="G22" s="98"/>
      <c r="H22" s="93"/>
      <c r="I22" s="93"/>
      <c r="J22" s="93"/>
      <c r="K22" s="93"/>
      <c r="L22" s="93" t="s">
        <v>74</v>
      </c>
      <c r="M22" s="93"/>
      <c r="O22" s="93" t="s">
        <v>60</v>
      </c>
      <c r="P22" s="93"/>
      <c r="Q22" s="93">
        <v>48.547679000000002</v>
      </c>
      <c r="R22" s="93">
        <v>-124.43926</v>
      </c>
      <c r="S22" s="93"/>
      <c r="T22" s="93"/>
      <c r="U22" s="97" t="s">
        <v>75</v>
      </c>
      <c r="V22" s="93" t="s">
        <v>68</v>
      </c>
    </row>
    <row r="23" spans="1:22" ht="12" customHeight="1" x14ac:dyDescent="0.25">
      <c r="A23" s="93">
        <v>2023</v>
      </c>
      <c r="B23" s="93" t="s">
        <v>16</v>
      </c>
      <c r="C23" s="93"/>
      <c r="D23" s="94">
        <v>45091</v>
      </c>
      <c r="E23" s="98" t="s">
        <v>13</v>
      </c>
      <c r="F23" s="94">
        <v>45092</v>
      </c>
      <c r="G23" s="98" t="s">
        <v>76</v>
      </c>
      <c r="H23" s="93"/>
      <c r="I23" s="93"/>
      <c r="J23" s="93"/>
      <c r="K23" s="93"/>
      <c r="L23" s="93" t="s">
        <v>73</v>
      </c>
      <c r="M23" s="93" t="s">
        <v>176</v>
      </c>
      <c r="O23" s="93" t="s">
        <v>17</v>
      </c>
      <c r="P23" s="93"/>
      <c r="Q23" s="93">
        <v>48.577800000000003</v>
      </c>
      <c r="R23" s="93">
        <v>-124.304148</v>
      </c>
      <c r="S23" s="93"/>
      <c r="T23" s="93"/>
      <c r="U23" s="96" t="str">
        <f t="shared" ref="U23:U30" si="2">CONCATENATE(TEXT(F23,"ddmmmyy"),"-",IF(B23="CCFS purse seine","PRS", IF(B23="PFN pole seine","POS", IF(B23="6' RST","RST", IF(B23="PFN beach seine","BS", "FLAG")))), IF(ISBLANK(N23), CONCATENATE("-",M23), CONCATENATE("-",N23)))</f>
        <v>15Jun23-RST-Night</v>
      </c>
      <c r="V23" s="93"/>
    </row>
    <row r="24" spans="1:22" ht="12" customHeight="1" x14ac:dyDescent="0.25">
      <c r="A24" s="93">
        <v>2023</v>
      </c>
      <c r="B24" s="93" t="s">
        <v>16</v>
      </c>
      <c r="C24" s="93"/>
      <c r="D24" s="94">
        <v>45092</v>
      </c>
      <c r="E24" s="98" t="s">
        <v>77</v>
      </c>
      <c r="F24" s="94">
        <v>45093</v>
      </c>
      <c r="G24" s="98" t="s">
        <v>78</v>
      </c>
      <c r="H24" s="93"/>
      <c r="I24" s="93"/>
      <c r="J24" s="93" t="s">
        <v>79</v>
      </c>
      <c r="K24" s="93"/>
      <c r="L24" s="93" t="s">
        <v>80</v>
      </c>
      <c r="M24" s="93" t="s">
        <v>176</v>
      </c>
      <c r="O24" s="93" t="s">
        <v>17</v>
      </c>
      <c r="P24" s="93"/>
      <c r="Q24" s="93">
        <v>48.577800000000003</v>
      </c>
      <c r="R24" s="93">
        <v>-124.304148</v>
      </c>
      <c r="S24" s="93"/>
      <c r="T24" s="93"/>
      <c r="U24" s="96" t="str">
        <f t="shared" si="2"/>
        <v>16Jun23-RST-Night</v>
      </c>
      <c r="V24" s="93"/>
    </row>
    <row r="25" spans="1:22" ht="12" customHeight="1" x14ac:dyDescent="0.25">
      <c r="A25" s="93">
        <v>2023</v>
      </c>
      <c r="B25" s="93" t="s">
        <v>84</v>
      </c>
      <c r="C25" s="93"/>
      <c r="D25" s="94">
        <v>45092</v>
      </c>
      <c r="E25" s="99"/>
      <c r="F25" s="94">
        <v>45092</v>
      </c>
      <c r="G25" s="99"/>
      <c r="H25" s="93" t="s">
        <v>81</v>
      </c>
      <c r="I25" s="95" t="s">
        <v>82</v>
      </c>
      <c r="J25" s="93"/>
      <c r="K25" s="93"/>
      <c r="L25" s="93" t="s">
        <v>83</v>
      </c>
      <c r="M25" s="93"/>
      <c r="N25" s="93">
        <v>1</v>
      </c>
      <c r="O25" s="93" t="s">
        <v>85</v>
      </c>
      <c r="P25" s="93" t="s">
        <v>2551</v>
      </c>
      <c r="Q25" s="93">
        <v>48.581760000000003</v>
      </c>
      <c r="R25" s="93">
        <v>-124.340773</v>
      </c>
      <c r="S25" s="93"/>
      <c r="T25" s="93"/>
      <c r="U25" s="96" t="str">
        <f t="shared" si="2"/>
        <v>15Jun23-BS-1</v>
      </c>
      <c r="V25" s="93" t="s">
        <v>86</v>
      </c>
    </row>
    <row r="26" spans="1:22" ht="12" customHeight="1" x14ac:dyDescent="0.25">
      <c r="A26" s="93">
        <v>2023</v>
      </c>
      <c r="B26" s="93" t="s">
        <v>84</v>
      </c>
      <c r="C26" s="93"/>
      <c r="D26" s="94">
        <v>45092</v>
      </c>
      <c r="E26" s="99"/>
      <c r="F26" s="94">
        <v>45092</v>
      </c>
      <c r="G26" s="99"/>
      <c r="H26" s="93" t="s">
        <v>81</v>
      </c>
      <c r="I26" s="95" t="s">
        <v>82</v>
      </c>
      <c r="J26" s="93"/>
      <c r="K26" s="93"/>
      <c r="L26" s="93" t="s">
        <v>83</v>
      </c>
      <c r="M26" s="93"/>
      <c r="N26" s="93">
        <v>2</v>
      </c>
      <c r="O26" s="93" t="s">
        <v>85</v>
      </c>
      <c r="P26" s="93" t="s">
        <v>2551</v>
      </c>
      <c r="Q26" s="93">
        <v>48.581760000000003</v>
      </c>
      <c r="R26" s="93">
        <v>-124.340773</v>
      </c>
      <c r="S26" s="93"/>
      <c r="T26" s="93"/>
      <c r="U26" s="96" t="str">
        <f t="shared" si="2"/>
        <v>15Jun23-BS-2</v>
      </c>
      <c r="V26" s="93" t="s">
        <v>87</v>
      </c>
    </row>
    <row r="27" spans="1:22" ht="12" customHeight="1" x14ac:dyDescent="0.25">
      <c r="A27" s="93">
        <v>2023</v>
      </c>
      <c r="B27" s="93" t="s">
        <v>84</v>
      </c>
      <c r="C27" s="93"/>
      <c r="D27" s="94">
        <v>45092</v>
      </c>
      <c r="E27" s="99"/>
      <c r="F27" s="94">
        <v>45092</v>
      </c>
      <c r="G27" s="99"/>
      <c r="H27" s="93" t="s">
        <v>81</v>
      </c>
      <c r="I27" s="95" t="s">
        <v>82</v>
      </c>
      <c r="J27" s="93"/>
      <c r="K27" s="93"/>
      <c r="L27" s="93" t="s">
        <v>83</v>
      </c>
      <c r="M27" s="93"/>
      <c r="N27" s="93">
        <v>3</v>
      </c>
      <c r="O27" s="93" t="s">
        <v>85</v>
      </c>
      <c r="P27" s="93" t="s">
        <v>2551</v>
      </c>
      <c r="Q27" s="93">
        <v>48.581760000000003</v>
      </c>
      <c r="R27" s="93">
        <v>-124.340773</v>
      </c>
      <c r="S27" s="93"/>
      <c r="T27" s="93"/>
      <c r="U27" s="96" t="str">
        <f t="shared" si="2"/>
        <v>15Jun23-BS-3</v>
      </c>
      <c r="V27" s="93"/>
    </row>
    <row r="28" spans="1:22" ht="12" customHeight="1" x14ac:dyDescent="0.25">
      <c r="A28" s="93">
        <v>2023</v>
      </c>
      <c r="B28" s="93" t="s">
        <v>84</v>
      </c>
      <c r="C28" s="93"/>
      <c r="D28" s="94">
        <v>45093</v>
      </c>
      <c r="E28" s="95" t="s">
        <v>88</v>
      </c>
      <c r="F28" s="94">
        <v>45093</v>
      </c>
      <c r="G28" s="95" t="s">
        <v>108</v>
      </c>
      <c r="H28" s="93" t="s">
        <v>81</v>
      </c>
      <c r="I28" s="95" t="s">
        <v>82</v>
      </c>
      <c r="J28" s="93" t="s">
        <v>89</v>
      </c>
      <c r="K28" s="93"/>
      <c r="L28" s="93" t="s">
        <v>90</v>
      </c>
      <c r="M28" s="93"/>
      <c r="N28" s="93">
        <v>1</v>
      </c>
      <c r="O28" s="93" t="s">
        <v>91</v>
      </c>
      <c r="P28" s="93" t="s">
        <v>2393</v>
      </c>
      <c r="Q28" s="93">
        <v>48.576743999999998</v>
      </c>
      <c r="R28" s="93">
        <v>-124.416287</v>
      </c>
      <c r="S28" s="93"/>
      <c r="T28" s="93"/>
      <c r="U28" s="96" t="str">
        <f t="shared" si="2"/>
        <v>16Jun23-BS-1</v>
      </c>
      <c r="V28" s="93"/>
    </row>
    <row r="29" spans="1:22" ht="12" customHeight="1" x14ac:dyDescent="0.25">
      <c r="A29" s="93">
        <v>2023</v>
      </c>
      <c r="B29" s="93" t="s">
        <v>84</v>
      </c>
      <c r="C29" s="93"/>
      <c r="D29" s="94">
        <v>45093</v>
      </c>
      <c r="E29" s="95" t="s">
        <v>92</v>
      </c>
      <c r="F29" s="94">
        <v>45093</v>
      </c>
      <c r="G29" s="95" t="s">
        <v>1552</v>
      </c>
      <c r="H29" s="93" t="s">
        <v>81</v>
      </c>
      <c r="I29" s="95" t="s">
        <v>82</v>
      </c>
      <c r="J29" s="93" t="s">
        <v>89</v>
      </c>
      <c r="K29" s="93"/>
      <c r="L29" s="93" t="s">
        <v>90</v>
      </c>
      <c r="M29" s="93"/>
      <c r="N29" s="93">
        <v>2</v>
      </c>
      <c r="O29" s="93" t="s">
        <v>93</v>
      </c>
      <c r="P29" s="93" t="s">
        <v>2392</v>
      </c>
      <c r="Q29" s="93">
        <v>48.578887000000002</v>
      </c>
      <c r="R29" s="93">
        <v>-124.413342</v>
      </c>
      <c r="S29" s="93"/>
      <c r="T29" s="93"/>
      <c r="U29" s="96" t="str">
        <f t="shared" si="2"/>
        <v>16Jun23-BS-2</v>
      </c>
      <c r="V29" s="93" t="s">
        <v>94</v>
      </c>
    </row>
    <row r="30" spans="1:22" ht="12" customHeight="1" x14ac:dyDescent="0.25">
      <c r="A30" s="93">
        <v>2023</v>
      </c>
      <c r="B30" s="93" t="s">
        <v>84</v>
      </c>
      <c r="C30" s="93"/>
      <c r="D30" s="94">
        <v>45093</v>
      </c>
      <c r="E30" s="95" t="s">
        <v>95</v>
      </c>
      <c r="F30" s="94">
        <v>45093</v>
      </c>
      <c r="G30" s="95" t="s">
        <v>1642</v>
      </c>
      <c r="H30" s="93" t="s">
        <v>81</v>
      </c>
      <c r="I30" s="95" t="s">
        <v>82</v>
      </c>
      <c r="J30" s="93" t="s">
        <v>89</v>
      </c>
      <c r="K30" s="93"/>
      <c r="L30" s="93" t="s">
        <v>90</v>
      </c>
      <c r="M30" s="93"/>
      <c r="N30" s="93">
        <v>3</v>
      </c>
      <c r="O30" s="93" t="s">
        <v>91</v>
      </c>
      <c r="P30" s="93" t="s">
        <v>2393</v>
      </c>
      <c r="Q30" s="93">
        <v>48.576743999999998</v>
      </c>
      <c r="R30" s="93">
        <v>-124.416287</v>
      </c>
      <c r="S30" s="93"/>
      <c r="T30" s="93"/>
      <c r="U30" s="96" t="str">
        <f t="shared" si="2"/>
        <v>16Jun23-BS-3</v>
      </c>
      <c r="V30" s="93"/>
    </row>
    <row r="31" spans="1:22" ht="12" customHeight="1" x14ac:dyDescent="0.25">
      <c r="A31" s="93">
        <v>2023</v>
      </c>
      <c r="B31" s="93" t="s">
        <v>967</v>
      </c>
      <c r="C31" s="93" t="s">
        <v>2557</v>
      </c>
      <c r="D31" s="94">
        <v>45105</v>
      </c>
      <c r="E31" s="98" t="s">
        <v>98</v>
      </c>
      <c r="F31" s="94">
        <v>45105</v>
      </c>
      <c r="G31" s="98" t="s">
        <v>99</v>
      </c>
      <c r="H31" s="93" t="s">
        <v>96</v>
      </c>
      <c r="I31" s="98" t="s">
        <v>97</v>
      </c>
      <c r="J31" s="93" t="s">
        <v>100</v>
      </c>
      <c r="K31" s="93"/>
      <c r="L31" s="93" t="s">
        <v>101</v>
      </c>
      <c r="M31" s="93"/>
      <c r="N31" s="93">
        <v>1</v>
      </c>
      <c r="O31" s="93" t="s">
        <v>102</v>
      </c>
      <c r="P31" s="93" t="s">
        <v>2555</v>
      </c>
      <c r="Q31" s="93">
        <v>48.557749999999999</v>
      </c>
      <c r="R31" s="93">
        <v>-124.414417</v>
      </c>
      <c r="S31" s="93"/>
      <c r="T31" s="93"/>
      <c r="U31" s="96" t="str">
        <f>CONCATENATE(TEXT(F31,"ddmmmyy"),"-",IF(B31="Mini purse seine","PRS", IF(B31="PFN pole seine","POS", IF(B31="6' RST","RST", IF(B31="PFN beach seine","BS", IF(B31="IPT", "IPT", "FLAG"))))), IF(ISBLANK(N31), CONCATENATE("-",M31), CONCATENATE("-",P31,"-",N31)))</f>
        <v>28Jun23-PRS-PGM-1</v>
      </c>
      <c r="V31" s="93" t="s">
        <v>103</v>
      </c>
    </row>
    <row r="32" spans="1:22" ht="12" customHeight="1" x14ac:dyDescent="0.25">
      <c r="A32" s="93">
        <v>2023</v>
      </c>
      <c r="B32" s="93" t="s">
        <v>967</v>
      </c>
      <c r="C32" s="93" t="s">
        <v>2557</v>
      </c>
      <c r="D32" s="94">
        <v>45105</v>
      </c>
      <c r="E32" s="98" t="s">
        <v>104</v>
      </c>
      <c r="F32" s="94">
        <v>45105</v>
      </c>
      <c r="G32" s="98" t="s">
        <v>105</v>
      </c>
      <c r="H32" s="93" t="s">
        <v>96</v>
      </c>
      <c r="I32" s="98" t="s">
        <v>97</v>
      </c>
      <c r="J32" s="93" t="s">
        <v>100</v>
      </c>
      <c r="K32" s="93"/>
      <c r="L32" s="93" t="s">
        <v>101</v>
      </c>
      <c r="M32" s="93"/>
      <c r="N32" s="93">
        <v>2</v>
      </c>
      <c r="O32" s="93" t="s">
        <v>106</v>
      </c>
      <c r="P32" s="93" t="s">
        <v>986</v>
      </c>
      <c r="Q32" s="93">
        <v>48.555970000000002</v>
      </c>
      <c r="R32" s="93">
        <v>-124.42198</v>
      </c>
      <c r="S32" s="93"/>
      <c r="T32" s="93"/>
      <c r="U32" s="96" t="str">
        <f t="shared" ref="U32:U59" si="3">CONCATENATE(TEXT(F32,"ddmmmyy"),"-",IF(B32="Mini purse seine","PRS", IF(B32="PFN pole seine","POS", IF(B32="6' RST","RST", IF(B32="PFN beach seine","BS", IF(B32="IPT", "IPT", "FLAG"))))), IF(ISBLANK(N32), CONCATENATE("-",M32), CONCATENATE("-",P32,"-",N32)))</f>
        <v>28Jun23-PRS-PRCD-2</v>
      </c>
      <c r="V32" s="93" t="s">
        <v>107</v>
      </c>
    </row>
    <row r="33" spans="1:22" ht="12" customHeight="1" x14ac:dyDescent="0.25">
      <c r="A33" s="93">
        <v>2023</v>
      </c>
      <c r="B33" s="93" t="s">
        <v>967</v>
      </c>
      <c r="C33" s="93" t="s">
        <v>2557</v>
      </c>
      <c r="D33" s="94">
        <v>45105</v>
      </c>
      <c r="E33" s="98" t="s">
        <v>108</v>
      </c>
      <c r="F33" s="94">
        <v>45105</v>
      </c>
      <c r="G33" s="98" t="s">
        <v>109</v>
      </c>
      <c r="H33" s="93" t="s">
        <v>96</v>
      </c>
      <c r="I33" s="98" t="s">
        <v>97</v>
      </c>
      <c r="J33" s="93" t="s">
        <v>100</v>
      </c>
      <c r="K33" s="93"/>
      <c r="L33" s="93" t="s">
        <v>101</v>
      </c>
      <c r="M33" s="93"/>
      <c r="N33" s="93">
        <v>3</v>
      </c>
      <c r="O33" s="93" t="s">
        <v>110</v>
      </c>
      <c r="P33" s="93" t="s">
        <v>984</v>
      </c>
      <c r="Q33" s="93">
        <v>48.549444000000001</v>
      </c>
      <c r="R33" s="93">
        <v>-124.439722</v>
      </c>
      <c r="S33" s="93"/>
      <c r="T33" s="93"/>
      <c r="U33" s="96" t="str">
        <f t="shared" si="3"/>
        <v>28Jun23-PRS-Mill Bay-3</v>
      </c>
      <c r="V33" s="93" t="s">
        <v>111</v>
      </c>
    </row>
    <row r="34" spans="1:22" ht="12" customHeight="1" x14ac:dyDescent="0.25">
      <c r="A34" s="93">
        <v>2023</v>
      </c>
      <c r="B34" s="93" t="s">
        <v>967</v>
      </c>
      <c r="C34" s="93" t="s">
        <v>2557</v>
      </c>
      <c r="D34" s="94">
        <v>45105</v>
      </c>
      <c r="E34" s="98" t="s">
        <v>112</v>
      </c>
      <c r="F34" s="94">
        <v>45105</v>
      </c>
      <c r="G34" s="98" t="s">
        <v>113</v>
      </c>
      <c r="H34" s="93" t="s">
        <v>96</v>
      </c>
      <c r="I34" s="98" t="s">
        <v>97</v>
      </c>
      <c r="J34" s="93" t="s">
        <v>100</v>
      </c>
      <c r="K34" s="93"/>
      <c r="L34" s="93" t="s">
        <v>101</v>
      </c>
      <c r="M34" s="93"/>
      <c r="N34" s="93">
        <v>4</v>
      </c>
      <c r="O34" s="93" t="s">
        <v>114</v>
      </c>
      <c r="P34" s="93" t="s">
        <v>998</v>
      </c>
      <c r="Q34" s="93">
        <v>48.556440000000002</v>
      </c>
      <c r="R34" s="93">
        <v>-124.466421</v>
      </c>
      <c r="S34" s="93"/>
      <c r="T34" s="93"/>
      <c r="U34" s="96" t="str">
        <f t="shared" si="3"/>
        <v>28Jun23-PRS-Thrasher-4</v>
      </c>
      <c r="V34" s="93" t="s">
        <v>115</v>
      </c>
    </row>
    <row r="35" spans="1:22" ht="12" customHeight="1" x14ac:dyDescent="0.25">
      <c r="A35" s="93">
        <v>2023</v>
      </c>
      <c r="B35" s="93" t="s">
        <v>967</v>
      </c>
      <c r="C35" s="93" t="s">
        <v>2557</v>
      </c>
      <c r="D35" s="94">
        <v>45105</v>
      </c>
      <c r="E35" s="98" t="s">
        <v>116</v>
      </c>
      <c r="F35" s="94">
        <v>45105</v>
      </c>
      <c r="G35" s="98" t="s">
        <v>117</v>
      </c>
      <c r="H35" s="93" t="s">
        <v>96</v>
      </c>
      <c r="I35" s="98" t="s">
        <v>97</v>
      </c>
      <c r="J35" s="93" t="s">
        <v>100</v>
      </c>
      <c r="K35" s="93"/>
      <c r="L35" s="93" t="s">
        <v>101</v>
      </c>
      <c r="M35" s="93"/>
      <c r="N35" s="93">
        <v>5</v>
      </c>
      <c r="O35" s="93" t="s">
        <v>118</v>
      </c>
      <c r="P35" s="93" t="s">
        <v>985</v>
      </c>
      <c r="Q35" s="93">
        <v>48.564722000000003</v>
      </c>
      <c r="R35" s="93">
        <v>-124.440833</v>
      </c>
      <c r="S35" s="93"/>
      <c r="T35" s="93"/>
      <c r="U35" s="96" t="str">
        <f t="shared" si="3"/>
        <v>28Jun23-PRS-Jap Rock-5</v>
      </c>
      <c r="V35" s="93"/>
    </row>
    <row r="36" spans="1:22" ht="12" customHeight="1" x14ac:dyDescent="0.25">
      <c r="A36" s="93">
        <v>2023</v>
      </c>
      <c r="B36" s="93" t="s">
        <v>967</v>
      </c>
      <c r="C36" s="93" t="s">
        <v>2557</v>
      </c>
      <c r="D36" s="94">
        <v>45114</v>
      </c>
      <c r="E36" s="95" t="s">
        <v>119</v>
      </c>
      <c r="F36" s="94">
        <v>45114</v>
      </c>
      <c r="G36" s="95" t="s">
        <v>120</v>
      </c>
      <c r="H36" s="93" t="s">
        <v>96</v>
      </c>
      <c r="I36" s="95" t="s">
        <v>28</v>
      </c>
      <c r="J36" s="93" t="s">
        <v>121</v>
      </c>
      <c r="K36" s="93"/>
      <c r="L36" s="93" t="s">
        <v>122</v>
      </c>
      <c r="M36" s="93"/>
      <c r="N36" s="93">
        <v>1</v>
      </c>
      <c r="O36" s="93"/>
      <c r="P36" s="147" t="s">
        <v>2553</v>
      </c>
      <c r="Q36" s="93">
        <v>48.567360999999998</v>
      </c>
      <c r="R36" s="93">
        <v>-124.42908300000001</v>
      </c>
      <c r="S36" s="93"/>
      <c r="T36" s="93"/>
      <c r="U36" s="96" t="str">
        <f t="shared" si="3"/>
        <v>07Jul23-PRS-Gordon R-1</v>
      </c>
      <c r="V36" s="93" t="s">
        <v>123</v>
      </c>
    </row>
    <row r="37" spans="1:22" ht="12" customHeight="1" x14ac:dyDescent="0.25">
      <c r="A37" s="93">
        <v>2023</v>
      </c>
      <c r="B37" s="93" t="s">
        <v>967</v>
      </c>
      <c r="C37" s="93" t="s">
        <v>2557</v>
      </c>
      <c r="D37" s="94">
        <v>45114</v>
      </c>
      <c r="E37" s="95" t="s">
        <v>124</v>
      </c>
      <c r="F37" s="94">
        <v>45114</v>
      </c>
      <c r="G37" s="95" t="s">
        <v>125</v>
      </c>
      <c r="H37" s="93" t="s">
        <v>96</v>
      </c>
      <c r="I37" s="95" t="s">
        <v>28</v>
      </c>
      <c r="J37" s="93" t="s">
        <v>121</v>
      </c>
      <c r="K37" s="93"/>
      <c r="L37" s="93" t="s">
        <v>122</v>
      </c>
      <c r="M37" s="93"/>
      <c r="N37" s="93">
        <v>2</v>
      </c>
      <c r="O37" s="93"/>
      <c r="P37" s="147" t="s">
        <v>2553</v>
      </c>
      <c r="Q37" s="93">
        <v>48.566752999999999</v>
      </c>
      <c r="R37" s="93">
        <v>-124.431361</v>
      </c>
      <c r="S37" s="93"/>
      <c r="T37" s="93"/>
      <c r="U37" s="96" t="str">
        <f t="shared" si="3"/>
        <v>07Jul23-PRS-Gordon R-2</v>
      </c>
      <c r="V37" s="93" t="s">
        <v>126</v>
      </c>
    </row>
    <row r="38" spans="1:22" ht="12" customHeight="1" x14ac:dyDescent="0.25">
      <c r="A38" s="93">
        <v>2023</v>
      </c>
      <c r="B38" s="93" t="s">
        <v>967</v>
      </c>
      <c r="C38" s="93" t="s">
        <v>2557</v>
      </c>
      <c r="D38" s="94">
        <v>45114</v>
      </c>
      <c r="E38" s="95" t="s">
        <v>104</v>
      </c>
      <c r="F38" s="94">
        <v>45114</v>
      </c>
      <c r="G38" s="95" t="s">
        <v>127</v>
      </c>
      <c r="H38" s="93" t="s">
        <v>96</v>
      </c>
      <c r="I38" s="95" t="s">
        <v>28</v>
      </c>
      <c r="J38" s="93" t="s">
        <v>121</v>
      </c>
      <c r="K38" s="93"/>
      <c r="L38" s="93" t="s">
        <v>122</v>
      </c>
      <c r="M38" s="93"/>
      <c r="N38" s="93">
        <v>3</v>
      </c>
      <c r="O38" s="93" t="s">
        <v>118</v>
      </c>
      <c r="P38" s="93" t="s">
        <v>985</v>
      </c>
      <c r="Q38" s="93">
        <v>48.564943999999997</v>
      </c>
      <c r="R38" s="93">
        <v>-124.440833</v>
      </c>
      <c r="S38" s="93"/>
      <c r="T38" s="93"/>
      <c r="U38" s="96" t="str">
        <f t="shared" si="3"/>
        <v>07Jul23-PRS-Jap Rock-3</v>
      </c>
      <c r="V38" s="93"/>
    </row>
    <row r="39" spans="1:22" ht="12" customHeight="1" x14ac:dyDescent="0.25">
      <c r="A39" s="93">
        <v>2023</v>
      </c>
      <c r="B39" s="93" t="s">
        <v>967</v>
      </c>
      <c r="C39" s="93" t="s">
        <v>2557</v>
      </c>
      <c r="D39" s="94">
        <v>45114</v>
      </c>
      <c r="E39" s="95" t="s">
        <v>128</v>
      </c>
      <c r="F39" s="94">
        <v>45114</v>
      </c>
      <c r="G39" s="95" t="s">
        <v>129</v>
      </c>
      <c r="H39" s="93" t="s">
        <v>96</v>
      </c>
      <c r="I39" s="95" t="s">
        <v>28</v>
      </c>
      <c r="J39" s="93" t="s">
        <v>121</v>
      </c>
      <c r="K39" s="93"/>
      <c r="L39" s="93" t="s">
        <v>122</v>
      </c>
      <c r="M39" s="93"/>
      <c r="N39" s="93">
        <v>4</v>
      </c>
      <c r="O39" s="93" t="s">
        <v>114</v>
      </c>
      <c r="P39" s="93" t="s">
        <v>998</v>
      </c>
      <c r="Q39" s="93">
        <v>48.554110999999999</v>
      </c>
      <c r="R39" s="93">
        <v>-124.469556</v>
      </c>
      <c r="S39" s="93"/>
      <c r="T39" s="93"/>
      <c r="U39" s="96" t="str">
        <f t="shared" si="3"/>
        <v>07Jul23-PRS-Thrasher-4</v>
      </c>
      <c r="V39" s="93"/>
    </row>
    <row r="40" spans="1:22" ht="12" customHeight="1" x14ac:dyDescent="0.25">
      <c r="A40" s="93">
        <v>2023</v>
      </c>
      <c r="B40" s="93" t="s">
        <v>967</v>
      </c>
      <c r="C40" s="93" t="s">
        <v>2557</v>
      </c>
      <c r="D40" s="94">
        <v>45114</v>
      </c>
      <c r="E40" s="95" t="s">
        <v>130</v>
      </c>
      <c r="F40" s="94">
        <v>45114</v>
      </c>
      <c r="G40" s="95" t="s">
        <v>113</v>
      </c>
      <c r="H40" s="93" t="s">
        <v>96</v>
      </c>
      <c r="I40" s="95" t="s">
        <v>28</v>
      </c>
      <c r="J40" s="93" t="s">
        <v>121</v>
      </c>
      <c r="K40" s="93"/>
      <c r="L40" s="93" t="s">
        <v>122</v>
      </c>
      <c r="M40" s="93"/>
      <c r="N40" s="93">
        <v>5</v>
      </c>
      <c r="O40" s="93" t="s">
        <v>110</v>
      </c>
      <c r="P40" s="93" t="s">
        <v>984</v>
      </c>
      <c r="Q40" s="93">
        <v>48.549444000000001</v>
      </c>
      <c r="R40" s="93">
        <v>-124.439722</v>
      </c>
      <c r="S40" s="93"/>
      <c r="T40" s="93"/>
      <c r="U40" s="96" t="str">
        <f t="shared" si="3"/>
        <v>07Jul23-PRS-Mill Bay-5</v>
      </c>
      <c r="V40" s="93" t="s">
        <v>131</v>
      </c>
    </row>
    <row r="41" spans="1:22" ht="12" customHeight="1" x14ac:dyDescent="0.25">
      <c r="A41" s="93">
        <v>2023</v>
      </c>
      <c r="B41" s="93" t="s">
        <v>967</v>
      </c>
      <c r="C41" s="93" t="s">
        <v>2557</v>
      </c>
      <c r="D41" s="94">
        <v>45114</v>
      </c>
      <c r="E41" s="98" t="s">
        <v>132</v>
      </c>
      <c r="F41" s="94">
        <v>45114</v>
      </c>
      <c r="G41" s="98" t="s">
        <v>133</v>
      </c>
      <c r="H41" s="93" t="s">
        <v>96</v>
      </c>
      <c r="I41" s="95" t="s">
        <v>28</v>
      </c>
      <c r="J41" s="93" t="s">
        <v>121</v>
      </c>
      <c r="K41" s="93"/>
      <c r="L41" s="93" t="s">
        <v>122</v>
      </c>
      <c r="M41" s="93"/>
      <c r="N41" s="93">
        <v>6</v>
      </c>
      <c r="O41" s="93" t="s">
        <v>106</v>
      </c>
      <c r="P41" s="93" t="s">
        <v>986</v>
      </c>
      <c r="Q41" s="93">
        <v>48.555750000000003</v>
      </c>
      <c r="R41" s="93">
        <v>-124.422556</v>
      </c>
      <c r="S41" s="93"/>
      <c r="T41" s="93"/>
      <c r="U41" s="96" t="str">
        <f t="shared" si="3"/>
        <v>07Jul23-PRS-PRCD-6</v>
      </c>
      <c r="V41" s="93" t="s">
        <v>134</v>
      </c>
    </row>
    <row r="42" spans="1:22" ht="12" customHeight="1" x14ac:dyDescent="0.25">
      <c r="A42" s="93">
        <v>2023</v>
      </c>
      <c r="B42" s="93" t="s">
        <v>967</v>
      </c>
      <c r="C42" s="93" t="s">
        <v>2557</v>
      </c>
      <c r="D42" s="94">
        <v>45114</v>
      </c>
      <c r="E42" s="98" t="s">
        <v>135</v>
      </c>
      <c r="F42" s="94">
        <v>45114</v>
      </c>
      <c r="G42" s="98" t="s">
        <v>136</v>
      </c>
      <c r="H42" s="93" t="s">
        <v>96</v>
      </c>
      <c r="I42" s="95" t="s">
        <v>28</v>
      </c>
      <c r="J42" s="93" t="s">
        <v>121</v>
      </c>
      <c r="K42" s="93"/>
      <c r="L42" s="93" t="s">
        <v>122</v>
      </c>
      <c r="M42" s="93"/>
      <c r="N42" s="93">
        <v>7</v>
      </c>
      <c r="O42" s="93" t="s">
        <v>137</v>
      </c>
      <c r="P42" s="69" t="s">
        <v>137</v>
      </c>
      <c r="Q42" s="93">
        <v>48.562778000000002</v>
      </c>
      <c r="R42" s="93">
        <v>-124.427222</v>
      </c>
      <c r="S42" s="93"/>
      <c r="T42" s="93"/>
      <c r="U42" s="96" t="str">
        <f t="shared" si="3"/>
        <v>07Jul23-PRS-Offshore A-7</v>
      </c>
      <c r="V42" s="93"/>
    </row>
    <row r="43" spans="1:22" ht="12" customHeight="1" x14ac:dyDescent="0.25">
      <c r="A43" s="93">
        <v>2023</v>
      </c>
      <c r="B43" s="93" t="s">
        <v>967</v>
      </c>
      <c r="C43" s="93" t="s">
        <v>2557</v>
      </c>
      <c r="D43" s="100">
        <v>45127</v>
      </c>
      <c r="E43" s="95" t="s">
        <v>138</v>
      </c>
      <c r="F43" s="100">
        <v>45127</v>
      </c>
      <c r="G43" s="95" t="s">
        <v>1643</v>
      </c>
      <c r="H43" s="93" t="s">
        <v>96</v>
      </c>
      <c r="I43" s="95" t="s">
        <v>14</v>
      </c>
      <c r="J43" s="93"/>
      <c r="K43" s="93"/>
      <c r="L43" s="93" t="s">
        <v>139</v>
      </c>
      <c r="M43" s="93"/>
      <c r="N43" s="93">
        <v>1</v>
      </c>
      <c r="O43" s="93" t="s">
        <v>106</v>
      </c>
      <c r="P43" s="93" t="s">
        <v>986</v>
      </c>
      <c r="Q43" s="93">
        <v>48.555750000000003</v>
      </c>
      <c r="R43" s="93">
        <v>-124.422556</v>
      </c>
      <c r="S43" s="93"/>
      <c r="T43" s="93"/>
      <c r="U43" s="96" t="str">
        <f t="shared" si="3"/>
        <v>20Jul23-PRS-PRCD-1</v>
      </c>
      <c r="V43" s="93"/>
    </row>
    <row r="44" spans="1:22" ht="12" customHeight="1" x14ac:dyDescent="0.25">
      <c r="A44" s="93">
        <v>2023</v>
      </c>
      <c r="B44" s="93" t="s">
        <v>967</v>
      </c>
      <c r="C44" s="93" t="s">
        <v>2557</v>
      </c>
      <c r="D44" s="100">
        <v>45127</v>
      </c>
      <c r="E44" s="95" t="s">
        <v>82</v>
      </c>
      <c r="F44" s="100">
        <v>45127</v>
      </c>
      <c r="G44" s="95" t="s">
        <v>940</v>
      </c>
      <c r="H44" s="93" t="s">
        <v>96</v>
      </c>
      <c r="I44" s="95" t="s">
        <v>14</v>
      </c>
      <c r="J44" s="93"/>
      <c r="K44" s="93"/>
      <c r="L44" s="93" t="s">
        <v>139</v>
      </c>
      <c r="M44" s="93"/>
      <c r="N44" s="93">
        <v>2</v>
      </c>
      <c r="O44" s="93" t="s">
        <v>137</v>
      </c>
      <c r="P44" s="69" t="s">
        <v>137</v>
      </c>
      <c r="Q44" s="93">
        <v>48.562778000000002</v>
      </c>
      <c r="R44" s="93">
        <v>-124.427222</v>
      </c>
      <c r="S44" s="93"/>
      <c r="T44" s="93"/>
      <c r="U44" s="96" t="str">
        <f t="shared" si="3"/>
        <v>20Jul23-PRS-Offshore A-2</v>
      </c>
      <c r="V44" s="93"/>
    </row>
    <row r="45" spans="1:22" ht="12" customHeight="1" x14ac:dyDescent="0.25">
      <c r="A45" s="93">
        <v>2023</v>
      </c>
      <c r="B45" s="93" t="s">
        <v>967</v>
      </c>
      <c r="C45" s="93" t="s">
        <v>2557</v>
      </c>
      <c r="D45" s="100">
        <v>45127</v>
      </c>
      <c r="E45" s="95" t="s">
        <v>140</v>
      </c>
      <c r="F45" s="100">
        <v>45127</v>
      </c>
      <c r="G45" s="95" t="s">
        <v>109</v>
      </c>
      <c r="H45" s="93" t="s">
        <v>96</v>
      </c>
      <c r="I45" s="95" t="s">
        <v>14</v>
      </c>
      <c r="J45" s="93"/>
      <c r="K45" s="93"/>
      <c r="L45" s="93" t="s">
        <v>139</v>
      </c>
      <c r="M45" s="93"/>
      <c r="N45" s="93">
        <v>3</v>
      </c>
      <c r="O45" s="93" t="s">
        <v>141</v>
      </c>
      <c r="P45" s="93" t="s">
        <v>166</v>
      </c>
      <c r="Q45" s="101">
        <v>48.545948000000003</v>
      </c>
      <c r="R45" s="101">
        <v>-124.4614</v>
      </c>
      <c r="S45" s="93"/>
      <c r="T45" s="93"/>
      <c r="U45" s="96" t="str">
        <f t="shared" si="3"/>
        <v>20Jul23-PRS-Offshore B-3</v>
      </c>
      <c r="V45" s="93" t="s">
        <v>2560</v>
      </c>
    </row>
    <row r="46" spans="1:22" ht="12" customHeight="1" x14ac:dyDescent="0.25">
      <c r="A46" s="93">
        <v>2023</v>
      </c>
      <c r="B46" s="93" t="s">
        <v>967</v>
      </c>
      <c r="C46" s="93" t="s">
        <v>2557</v>
      </c>
      <c r="D46" s="100">
        <v>45127</v>
      </c>
      <c r="E46" s="95" t="s">
        <v>142</v>
      </c>
      <c r="F46" s="100">
        <v>45127</v>
      </c>
      <c r="G46" s="95" t="s">
        <v>1644</v>
      </c>
      <c r="H46" s="93" t="s">
        <v>96</v>
      </c>
      <c r="I46" s="95" t="s">
        <v>14</v>
      </c>
      <c r="J46" s="93"/>
      <c r="K46" s="93"/>
      <c r="L46" s="93" t="s">
        <v>139</v>
      </c>
      <c r="M46" s="93"/>
      <c r="N46" s="93">
        <v>4</v>
      </c>
      <c r="O46" s="93" t="s">
        <v>114</v>
      </c>
      <c r="P46" s="93" t="s">
        <v>998</v>
      </c>
      <c r="Q46" s="93">
        <v>48.556440000000002</v>
      </c>
      <c r="R46" s="93">
        <v>-124.466421</v>
      </c>
      <c r="S46" s="93"/>
      <c r="T46" s="93"/>
      <c r="U46" s="96" t="str">
        <f t="shared" si="3"/>
        <v>20Jul23-PRS-Thrasher-4</v>
      </c>
      <c r="V46" s="93"/>
    </row>
    <row r="47" spans="1:22" ht="12" customHeight="1" x14ac:dyDescent="0.25">
      <c r="A47" s="93">
        <v>2023</v>
      </c>
      <c r="B47" s="93" t="s">
        <v>967</v>
      </c>
      <c r="C47" s="93" t="s">
        <v>2557</v>
      </c>
      <c r="D47" s="100">
        <v>45127</v>
      </c>
      <c r="E47" s="95" t="s">
        <v>143</v>
      </c>
      <c r="F47" s="100">
        <v>45127</v>
      </c>
      <c r="G47" s="95" t="s">
        <v>132</v>
      </c>
      <c r="H47" s="93" t="s">
        <v>96</v>
      </c>
      <c r="I47" s="95" t="s">
        <v>14</v>
      </c>
      <c r="J47" s="93"/>
      <c r="K47" s="93"/>
      <c r="L47" s="93" t="s">
        <v>139</v>
      </c>
      <c r="M47" s="93"/>
      <c r="N47" s="93">
        <v>5</v>
      </c>
      <c r="O47" s="93" t="s">
        <v>144</v>
      </c>
      <c r="P47" s="93"/>
      <c r="Q47" s="101"/>
      <c r="R47" s="102"/>
      <c r="S47" s="93"/>
      <c r="T47" s="93"/>
      <c r="U47" s="96" t="str">
        <f t="shared" si="3"/>
        <v>20Jul23-PRS--5</v>
      </c>
      <c r="V47" s="93" t="s">
        <v>2562</v>
      </c>
    </row>
    <row r="48" spans="1:22" ht="12" customHeight="1" x14ac:dyDescent="0.25">
      <c r="A48" s="93">
        <v>2023</v>
      </c>
      <c r="B48" s="93" t="s">
        <v>967</v>
      </c>
      <c r="C48" s="93" t="s">
        <v>2557</v>
      </c>
      <c r="D48" s="94">
        <v>45147</v>
      </c>
      <c r="E48" s="98" t="s">
        <v>145</v>
      </c>
      <c r="F48" s="94">
        <v>45147</v>
      </c>
      <c r="G48" s="98" t="s">
        <v>146</v>
      </c>
      <c r="H48" s="93" t="s">
        <v>96</v>
      </c>
      <c r="I48" s="95" t="s">
        <v>14</v>
      </c>
      <c r="J48" s="93"/>
      <c r="K48" s="93"/>
      <c r="L48" s="93" t="s">
        <v>147</v>
      </c>
      <c r="M48" s="93"/>
      <c r="N48" s="93">
        <v>1</v>
      </c>
      <c r="O48" s="93" t="s">
        <v>106</v>
      </c>
      <c r="P48" s="93" t="s">
        <v>986</v>
      </c>
      <c r="Q48" s="93">
        <v>48.555750000000003</v>
      </c>
      <c r="R48" s="93">
        <v>-124.422556</v>
      </c>
      <c r="S48" s="93"/>
      <c r="T48" s="93"/>
      <c r="U48" s="96" t="str">
        <f t="shared" si="3"/>
        <v>09Aug23-PRS-PRCD-1</v>
      </c>
      <c r="V48" s="93" t="s">
        <v>148</v>
      </c>
    </row>
    <row r="49" spans="1:22" ht="12" customHeight="1" x14ac:dyDescent="0.25">
      <c r="A49" s="93">
        <v>2023</v>
      </c>
      <c r="B49" s="93" t="s">
        <v>967</v>
      </c>
      <c r="C49" s="93" t="s">
        <v>2557</v>
      </c>
      <c r="D49" s="94">
        <v>45147</v>
      </c>
      <c r="E49" s="98" t="s">
        <v>46</v>
      </c>
      <c r="F49" s="94">
        <v>45147</v>
      </c>
      <c r="G49" s="98" t="s">
        <v>149</v>
      </c>
      <c r="H49" s="93" t="s">
        <v>96</v>
      </c>
      <c r="I49" s="95" t="s">
        <v>14</v>
      </c>
      <c r="J49" s="93"/>
      <c r="K49" s="93"/>
      <c r="L49" s="93" t="s">
        <v>147</v>
      </c>
      <c r="M49" s="93"/>
      <c r="N49" s="93">
        <v>2</v>
      </c>
      <c r="O49" s="93" t="s">
        <v>110</v>
      </c>
      <c r="P49" s="93" t="s">
        <v>984</v>
      </c>
      <c r="Q49" s="93">
        <v>48.549444000000001</v>
      </c>
      <c r="R49" s="93">
        <v>-124.439722</v>
      </c>
      <c r="S49" s="93"/>
      <c r="T49" s="93"/>
      <c r="U49" s="96" t="str">
        <f t="shared" si="3"/>
        <v>09Aug23-PRS-Mill Bay-2</v>
      </c>
      <c r="V49" s="93"/>
    </row>
    <row r="50" spans="1:22" ht="12" customHeight="1" x14ac:dyDescent="0.25">
      <c r="A50" s="93">
        <v>2023</v>
      </c>
      <c r="B50" s="93" t="s">
        <v>967</v>
      </c>
      <c r="C50" s="93" t="s">
        <v>2557</v>
      </c>
      <c r="D50" s="94">
        <v>45147</v>
      </c>
      <c r="E50" s="98" t="s">
        <v>150</v>
      </c>
      <c r="F50" s="94">
        <v>45147</v>
      </c>
      <c r="G50" s="98" t="s">
        <v>151</v>
      </c>
      <c r="H50" s="93" t="s">
        <v>96</v>
      </c>
      <c r="I50" s="95" t="s">
        <v>14</v>
      </c>
      <c r="J50" s="93"/>
      <c r="K50" s="93"/>
      <c r="L50" s="93" t="s">
        <v>147</v>
      </c>
      <c r="M50" s="93"/>
      <c r="N50" s="93">
        <v>3</v>
      </c>
      <c r="O50" s="93" t="s">
        <v>141</v>
      </c>
      <c r="P50" s="93" t="s">
        <v>166</v>
      </c>
      <c r="Q50" s="103">
        <v>48.549075000000002</v>
      </c>
      <c r="R50" s="93">
        <v>-124.455713</v>
      </c>
      <c r="S50" s="93"/>
      <c r="T50" s="93"/>
      <c r="U50" s="96" t="str">
        <f t="shared" si="3"/>
        <v>09Aug23-PRS-Offshore B-3</v>
      </c>
      <c r="V50" s="93"/>
    </row>
    <row r="51" spans="1:22" ht="12" customHeight="1" x14ac:dyDescent="0.25">
      <c r="A51" s="93">
        <v>2023</v>
      </c>
      <c r="B51" s="93" t="s">
        <v>967</v>
      </c>
      <c r="C51" s="93" t="s">
        <v>2557</v>
      </c>
      <c r="D51" s="94">
        <v>45147</v>
      </c>
      <c r="E51" s="98" t="s">
        <v>152</v>
      </c>
      <c r="F51" s="94">
        <v>45147</v>
      </c>
      <c r="G51" s="98" t="s">
        <v>153</v>
      </c>
      <c r="H51" s="93" t="s">
        <v>96</v>
      </c>
      <c r="I51" s="95" t="s">
        <v>14</v>
      </c>
      <c r="J51" s="93"/>
      <c r="K51" s="93"/>
      <c r="L51" s="93" t="s">
        <v>147</v>
      </c>
      <c r="M51" s="93"/>
      <c r="N51" s="93">
        <v>4</v>
      </c>
      <c r="O51" s="93" t="s">
        <v>114</v>
      </c>
      <c r="P51" s="93" t="s">
        <v>998</v>
      </c>
      <c r="Q51" s="93">
        <v>48.556440000000002</v>
      </c>
      <c r="R51" s="93">
        <v>-124.466421</v>
      </c>
      <c r="S51" s="93"/>
      <c r="T51" s="93"/>
      <c r="U51" s="96" t="str">
        <f t="shared" si="3"/>
        <v>09Aug23-PRS-Thrasher-4</v>
      </c>
      <c r="V51" s="93"/>
    </row>
    <row r="52" spans="1:22" ht="12" customHeight="1" x14ac:dyDescent="0.25">
      <c r="A52" s="93">
        <v>2023</v>
      </c>
      <c r="B52" s="93" t="s">
        <v>967</v>
      </c>
      <c r="C52" s="93" t="s">
        <v>2557</v>
      </c>
      <c r="D52" s="94">
        <v>45147</v>
      </c>
      <c r="E52" s="98" t="s">
        <v>154</v>
      </c>
      <c r="F52" s="94">
        <v>45147</v>
      </c>
      <c r="G52" s="98" t="s">
        <v>155</v>
      </c>
      <c r="H52" s="93" t="s">
        <v>96</v>
      </c>
      <c r="I52" s="95" t="s">
        <v>14</v>
      </c>
      <c r="J52" s="93"/>
      <c r="K52" s="93"/>
      <c r="L52" s="93" t="s">
        <v>147</v>
      </c>
      <c r="M52" s="93"/>
      <c r="N52" s="93">
        <v>5</v>
      </c>
      <c r="O52" s="93" t="s">
        <v>118</v>
      </c>
      <c r="P52" s="93" t="s">
        <v>985</v>
      </c>
      <c r="Q52" s="93">
        <v>48.564722000000003</v>
      </c>
      <c r="R52" s="93">
        <v>-124.440833</v>
      </c>
      <c r="S52" s="93"/>
      <c r="T52" s="93"/>
      <c r="U52" s="96" t="str">
        <f t="shared" si="3"/>
        <v>09Aug23-PRS-Jap Rock-5</v>
      </c>
      <c r="V52" s="93"/>
    </row>
    <row r="53" spans="1:22" ht="12" customHeight="1" x14ac:dyDescent="0.25">
      <c r="A53" s="93">
        <v>2023</v>
      </c>
      <c r="B53" s="93" t="s">
        <v>967</v>
      </c>
      <c r="C53" s="93" t="s">
        <v>2557</v>
      </c>
      <c r="D53" s="94">
        <v>45161</v>
      </c>
      <c r="E53" s="95" t="s">
        <v>156</v>
      </c>
      <c r="F53" s="94">
        <v>45161</v>
      </c>
      <c r="G53" s="95" t="s">
        <v>157</v>
      </c>
      <c r="H53" s="93" t="s">
        <v>96</v>
      </c>
      <c r="I53" s="99">
        <v>0.39305555555555555</v>
      </c>
      <c r="J53" s="93"/>
      <c r="K53" s="93"/>
      <c r="L53" s="93" t="s">
        <v>158</v>
      </c>
      <c r="M53" s="93"/>
      <c r="N53" s="93">
        <v>1</v>
      </c>
      <c r="O53" s="93" t="s">
        <v>118</v>
      </c>
      <c r="P53" s="93" t="s">
        <v>985</v>
      </c>
      <c r="Q53" s="93">
        <v>48.564722000000003</v>
      </c>
      <c r="R53" s="93">
        <v>-124.440833</v>
      </c>
      <c r="S53" s="93"/>
      <c r="T53" s="93"/>
      <c r="U53" s="96" t="str">
        <f t="shared" si="3"/>
        <v>23Aug23-PRS-Jap Rock-1</v>
      </c>
      <c r="V53" s="93"/>
    </row>
    <row r="54" spans="1:22" ht="12" customHeight="1" x14ac:dyDescent="0.25">
      <c r="A54" s="93">
        <v>2023</v>
      </c>
      <c r="B54" s="93" t="s">
        <v>967</v>
      </c>
      <c r="C54" s="93" t="s">
        <v>2557</v>
      </c>
      <c r="D54" s="94">
        <v>45161</v>
      </c>
      <c r="E54" s="95" t="s">
        <v>46</v>
      </c>
      <c r="F54" s="94">
        <v>45161</v>
      </c>
      <c r="G54" s="95" t="s">
        <v>159</v>
      </c>
      <c r="H54" s="93" t="s">
        <v>96</v>
      </c>
      <c r="I54" s="99">
        <v>0.39305555555555555</v>
      </c>
      <c r="J54" s="93"/>
      <c r="K54" s="93"/>
      <c r="L54" s="93" t="s">
        <v>158</v>
      </c>
      <c r="M54" s="93"/>
      <c r="N54" s="93">
        <v>2</v>
      </c>
      <c r="O54" s="93" t="s">
        <v>114</v>
      </c>
      <c r="P54" s="93" t="s">
        <v>998</v>
      </c>
      <c r="Q54" s="93">
        <v>48.554110999999999</v>
      </c>
      <c r="R54" s="93">
        <v>-124.469556</v>
      </c>
      <c r="S54" s="93"/>
      <c r="T54" s="93"/>
      <c r="U54" s="96" t="str">
        <f t="shared" si="3"/>
        <v>23Aug23-PRS-Thrasher-2</v>
      </c>
      <c r="V54" s="93"/>
    </row>
    <row r="55" spans="1:22" ht="12" customHeight="1" x14ac:dyDescent="0.25">
      <c r="A55" s="93">
        <v>2023</v>
      </c>
      <c r="B55" s="93" t="s">
        <v>967</v>
      </c>
      <c r="C55" s="93" t="s">
        <v>2557</v>
      </c>
      <c r="D55" s="94">
        <v>45161</v>
      </c>
      <c r="E55" s="98" t="s">
        <v>152</v>
      </c>
      <c r="F55" s="94">
        <v>45161</v>
      </c>
      <c r="G55" s="98" t="s">
        <v>160</v>
      </c>
      <c r="H55" s="93" t="s">
        <v>96</v>
      </c>
      <c r="I55" s="99">
        <v>0.39305555555555555</v>
      </c>
      <c r="J55" s="93"/>
      <c r="K55" s="93"/>
      <c r="L55" s="93" t="s">
        <v>158</v>
      </c>
      <c r="M55" s="93"/>
      <c r="N55" s="93">
        <v>3</v>
      </c>
      <c r="O55" s="93" t="s">
        <v>110</v>
      </c>
      <c r="P55" s="93" t="s">
        <v>984</v>
      </c>
      <c r="Q55" s="93">
        <v>48.549444000000001</v>
      </c>
      <c r="R55" s="93">
        <v>-124.439722</v>
      </c>
      <c r="S55" s="93"/>
      <c r="T55" s="93"/>
      <c r="U55" s="96" t="str">
        <f t="shared" si="3"/>
        <v>23Aug23-PRS-Mill Bay-3</v>
      </c>
      <c r="V55" s="93"/>
    </row>
    <row r="56" spans="1:22" ht="12" customHeight="1" x14ac:dyDescent="0.25">
      <c r="A56" s="93">
        <v>2023</v>
      </c>
      <c r="B56" s="93" t="s">
        <v>967</v>
      </c>
      <c r="C56" s="93" t="s">
        <v>2557</v>
      </c>
      <c r="D56" s="94">
        <v>45161</v>
      </c>
      <c r="E56" s="98" t="s">
        <v>161</v>
      </c>
      <c r="F56" s="94">
        <v>45161</v>
      </c>
      <c r="G56" s="98" t="s">
        <v>162</v>
      </c>
      <c r="H56" s="93" t="s">
        <v>96</v>
      </c>
      <c r="I56" s="99">
        <v>0.39305555555555555</v>
      </c>
      <c r="J56" s="93"/>
      <c r="K56" s="93"/>
      <c r="L56" s="93" t="s">
        <v>158</v>
      </c>
      <c r="M56" s="93"/>
      <c r="N56" s="93">
        <v>4</v>
      </c>
      <c r="O56" s="93" t="s">
        <v>106</v>
      </c>
      <c r="P56" s="93" t="s">
        <v>986</v>
      </c>
      <c r="Q56" s="93">
        <v>48.555750000000003</v>
      </c>
      <c r="R56" s="93">
        <v>-124.422556</v>
      </c>
      <c r="S56" s="93"/>
      <c r="T56" s="93"/>
      <c r="U56" s="96" t="str">
        <f t="shared" si="3"/>
        <v>23Aug23-PRS-PRCD-4</v>
      </c>
      <c r="V56" s="93"/>
    </row>
    <row r="57" spans="1:22" ht="12" customHeight="1" x14ac:dyDescent="0.25">
      <c r="A57" s="93">
        <v>2023</v>
      </c>
      <c r="B57" s="93" t="s">
        <v>967</v>
      </c>
      <c r="C57" s="93" t="s">
        <v>2557</v>
      </c>
      <c r="D57" s="94">
        <v>45161</v>
      </c>
      <c r="E57" s="98" t="s">
        <v>163</v>
      </c>
      <c r="F57" s="94">
        <v>45161</v>
      </c>
      <c r="G57" s="98" t="s">
        <v>143</v>
      </c>
      <c r="H57" s="93" t="s">
        <v>96</v>
      </c>
      <c r="I57" s="99">
        <v>0.39305555555555555</v>
      </c>
      <c r="J57" s="93"/>
      <c r="K57" s="93"/>
      <c r="L57" s="93" t="s">
        <v>158</v>
      </c>
      <c r="M57" s="93"/>
      <c r="N57" s="93">
        <v>5</v>
      </c>
      <c r="O57" s="93" t="s">
        <v>137</v>
      </c>
      <c r="P57" s="69" t="s">
        <v>137</v>
      </c>
      <c r="Q57" s="93">
        <v>48.562778000000002</v>
      </c>
      <c r="R57" s="93">
        <v>-124.427222</v>
      </c>
      <c r="S57" s="93"/>
      <c r="T57" s="93"/>
      <c r="U57" s="96" t="str">
        <f t="shared" si="3"/>
        <v>23Aug23-PRS-Offshore A-5</v>
      </c>
      <c r="V57" s="93"/>
    </row>
    <row r="58" spans="1:22" ht="12" customHeight="1" x14ac:dyDescent="0.25">
      <c r="A58" s="93">
        <v>2023</v>
      </c>
      <c r="B58" s="93" t="s">
        <v>967</v>
      </c>
      <c r="C58" s="93" t="s">
        <v>2557</v>
      </c>
      <c r="D58" s="94">
        <v>45161</v>
      </c>
      <c r="E58" s="98" t="s">
        <v>164</v>
      </c>
      <c r="F58" s="94">
        <v>45161</v>
      </c>
      <c r="G58" s="98" t="s">
        <v>165</v>
      </c>
      <c r="H58" s="93" t="s">
        <v>96</v>
      </c>
      <c r="I58" s="99">
        <v>0.39305555555555555</v>
      </c>
      <c r="J58" s="93"/>
      <c r="K58" s="93"/>
      <c r="L58" s="93" t="s">
        <v>158</v>
      </c>
      <c r="M58" s="93"/>
      <c r="N58" s="93">
        <v>6</v>
      </c>
      <c r="O58" s="93" t="s">
        <v>166</v>
      </c>
      <c r="P58" s="69" t="s">
        <v>166</v>
      </c>
      <c r="Q58" s="93">
        <v>48.545948000000003</v>
      </c>
      <c r="R58" s="93">
        <v>-124.4614</v>
      </c>
      <c r="S58" s="93"/>
      <c r="T58" s="93"/>
      <c r="U58" s="96" t="str">
        <f t="shared" si="3"/>
        <v>23Aug23-PRS-Offshore B-6</v>
      </c>
      <c r="V58" s="93"/>
    </row>
    <row r="59" spans="1:22" ht="12" customHeight="1" x14ac:dyDescent="0.25">
      <c r="A59" s="93">
        <v>2023</v>
      </c>
      <c r="B59" s="93" t="s">
        <v>967</v>
      </c>
      <c r="C59" s="93" t="s">
        <v>2557</v>
      </c>
      <c r="D59" s="94">
        <v>45161</v>
      </c>
      <c r="E59" s="98" t="s">
        <v>167</v>
      </c>
      <c r="F59" s="94">
        <v>45161</v>
      </c>
      <c r="G59" s="98" t="s">
        <v>168</v>
      </c>
      <c r="H59" s="93" t="s">
        <v>96</v>
      </c>
      <c r="I59" s="99">
        <v>0.39305555555555555</v>
      </c>
      <c r="J59" s="93"/>
      <c r="K59" s="93"/>
      <c r="L59" s="93" t="s">
        <v>158</v>
      </c>
      <c r="M59" s="93"/>
      <c r="N59" s="93">
        <v>7</v>
      </c>
      <c r="O59" s="93" t="s">
        <v>169</v>
      </c>
      <c r="P59" s="93" t="s">
        <v>169</v>
      </c>
      <c r="Q59" s="101">
        <v>48.564579000000002</v>
      </c>
      <c r="R59" s="101">
        <v>-124.418451</v>
      </c>
      <c r="S59" s="93"/>
      <c r="T59" s="93"/>
      <c r="U59" s="96" t="str">
        <f t="shared" si="3"/>
        <v>23Aug23-PRS-Nearshore-7</v>
      </c>
      <c r="V59" s="93" t="s">
        <v>2561</v>
      </c>
    </row>
    <row r="60" spans="1:22" ht="12" customHeight="1" x14ac:dyDescent="0.25">
      <c r="A60" s="93">
        <v>2024</v>
      </c>
      <c r="B60" s="93" t="s">
        <v>171</v>
      </c>
      <c r="C60" s="93"/>
      <c r="D60" s="94">
        <v>45363</v>
      </c>
      <c r="E60" s="95" t="s">
        <v>1500</v>
      </c>
      <c r="F60" s="94">
        <v>45364</v>
      </c>
      <c r="G60" s="95" t="s">
        <v>177</v>
      </c>
      <c r="H60" s="93"/>
      <c r="I60" s="93"/>
      <c r="J60" s="92" t="s">
        <v>32</v>
      </c>
      <c r="K60" s="92" t="s">
        <v>182</v>
      </c>
      <c r="L60" s="92" t="s">
        <v>178</v>
      </c>
      <c r="M60" s="93" t="s">
        <v>200</v>
      </c>
      <c r="O60" s="93" t="s">
        <v>17</v>
      </c>
      <c r="P60" s="93"/>
      <c r="Q60" s="93">
        <v>48.577800000000003</v>
      </c>
      <c r="R60" s="93">
        <v>-124.304148</v>
      </c>
      <c r="S60" s="104" t="s">
        <v>190</v>
      </c>
      <c r="T60" s="105" t="s">
        <v>247</v>
      </c>
      <c r="U60" s="96" t="str">
        <f t="shared" ref="U60:U104" si="4">CONCATENATE(TEXT(F60,"ddmmmyy"),"-",IF(B60="CCFS purse seine","PRS", IF(B60="PFN pole seine","POS", IF(B60="6' RST","RST", IF(B60="PFN beach seine","BS", IF(B60="IPT", "IPT", "FLAG"))))), IF(ISBLANK(N60), CONCATENATE("-",M60), CONCATENATE("-",N60)))</f>
        <v>13Mar24-IPT-Day/Night</v>
      </c>
      <c r="V60" s="92" t="s">
        <v>175</v>
      </c>
    </row>
    <row r="61" spans="1:22" ht="12" customHeight="1" x14ac:dyDescent="0.25">
      <c r="A61" s="93">
        <v>2024</v>
      </c>
      <c r="B61" s="93" t="s">
        <v>171</v>
      </c>
      <c r="C61" s="93"/>
      <c r="D61" s="94">
        <v>45364</v>
      </c>
      <c r="E61" s="95" t="s">
        <v>1498</v>
      </c>
      <c r="F61" s="94">
        <v>45365</v>
      </c>
      <c r="G61" s="95" t="s">
        <v>78</v>
      </c>
      <c r="H61" s="93"/>
      <c r="I61" s="93"/>
      <c r="J61" s="92" t="s">
        <v>180</v>
      </c>
      <c r="K61" s="92" t="s">
        <v>183</v>
      </c>
      <c r="L61" s="92" t="s">
        <v>184</v>
      </c>
      <c r="M61" s="93" t="s">
        <v>176</v>
      </c>
      <c r="O61" s="93" t="s">
        <v>17</v>
      </c>
      <c r="P61" s="93"/>
      <c r="Q61" s="93">
        <v>48.577800000000003</v>
      </c>
      <c r="R61" s="93">
        <v>-124.304148</v>
      </c>
      <c r="S61" s="106" t="s">
        <v>248</v>
      </c>
      <c r="T61" s="105" t="s">
        <v>249</v>
      </c>
      <c r="U61" s="96" t="str">
        <f t="shared" si="4"/>
        <v>14Mar24-IPT-Night</v>
      </c>
      <c r="V61" s="92" t="s">
        <v>179</v>
      </c>
    </row>
    <row r="62" spans="1:22" ht="12" customHeight="1" x14ac:dyDescent="0.25">
      <c r="A62" s="93">
        <v>2024</v>
      </c>
      <c r="B62" s="93" t="s">
        <v>171</v>
      </c>
      <c r="C62" s="93"/>
      <c r="D62" s="94">
        <v>45365</v>
      </c>
      <c r="E62" s="95" t="s">
        <v>1502</v>
      </c>
      <c r="F62" s="94">
        <v>45366</v>
      </c>
      <c r="G62" s="98" t="s">
        <v>185</v>
      </c>
      <c r="H62" s="93"/>
      <c r="I62" s="93"/>
      <c r="J62" s="92" t="s">
        <v>180</v>
      </c>
      <c r="K62" s="92" t="s">
        <v>181</v>
      </c>
      <c r="L62" s="93" t="s">
        <v>187</v>
      </c>
      <c r="M62" s="93" t="s">
        <v>176</v>
      </c>
      <c r="O62" s="93" t="s">
        <v>17</v>
      </c>
      <c r="P62" s="93"/>
      <c r="Q62" s="93">
        <v>48.577800000000003</v>
      </c>
      <c r="R62" s="93">
        <v>-124.304148</v>
      </c>
      <c r="S62" s="107" t="s">
        <v>250</v>
      </c>
      <c r="T62" s="105" t="s">
        <v>251</v>
      </c>
      <c r="U62" s="96" t="str">
        <f t="shared" si="4"/>
        <v>15Mar24-IPT-Night</v>
      </c>
      <c r="V62" s="93" t="s">
        <v>186</v>
      </c>
    </row>
    <row r="63" spans="1:22" ht="12" customHeight="1" x14ac:dyDescent="0.25">
      <c r="A63" s="93">
        <v>2024</v>
      </c>
      <c r="B63" s="93" t="s">
        <v>171</v>
      </c>
      <c r="C63" s="93"/>
      <c r="D63" s="94">
        <v>45369</v>
      </c>
      <c r="E63" s="95" t="s">
        <v>1448</v>
      </c>
      <c r="F63" s="94">
        <v>45369</v>
      </c>
      <c r="G63" s="95" t="s">
        <v>31</v>
      </c>
      <c r="H63" s="93"/>
      <c r="I63" s="93"/>
      <c r="J63" s="93" t="s">
        <v>180</v>
      </c>
      <c r="K63" s="93" t="s">
        <v>181</v>
      </c>
      <c r="L63" s="93" t="s">
        <v>189</v>
      </c>
      <c r="M63" s="93" t="s">
        <v>193</v>
      </c>
      <c r="O63" s="93" t="s">
        <v>17</v>
      </c>
      <c r="P63" s="93"/>
      <c r="Q63" s="93">
        <v>48.577800000000003</v>
      </c>
      <c r="R63" s="93">
        <v>-124.304148</v>
      </c>
      <c r="S63" s="108" t="s">
        <v>252</v>
      </c>
      <c r="T63" s="105" t="s">
        <v>253</v>
      </c>
      <c r="U63" s="96" t="str">
        <f t="shared" si="4"/>
        <v>18Mar24-IPT-Day</v>
      </c>
      <c r="V63" s="93" t="s">
        <v>188</v>
      </c>
    </row>
    <row r="64" spans="1:22" ht="12" customHeight="1" x14ac:dyDescent="0.25">
      <c r="A64" s="93">
        <v>2024</v>
      </c>
      <c r="B64" s="93" t="s">
        <v>171</v>
      </c>
      <c r="C64" s="93"/>
      <c r="D64" s="94">
        <v>45369</v>
      </c>
      <c r="E64" s="95" t="s">
        <v>1451</v>
      </c>
      <c r="F64" s="94">
        <v>45370</v>
      </c>
      <c r="G64" s="98" t="s">
        <v>14</v>
      </c>
      <c r="H64" s="93"/>
      <c r="I64" s="93"/>
      <c r="K64" s="93"/>
      <c r="L64" s="93"/>
      <c r="M64" s="93" t="s">
        <v>176</v>
      </c>
      <c r="O64" s="93" t="s">
        <v>17</v>
      </c>
      <c r="P64" s="93"/>
      <c r="Q64" s="93">
        <v>48.577800000000003</v>
      </c>
      <c r="R64" s="93">
        <v>-124.304148</v>
      </c>
      <c r="S64" s="109" t="s">
        <v>254</v>
      </c>
      <c r="T64" s="105" t="s">
        <v>255</v>
      </c>
      <c r="U64" s="96" t="str">
        <f t="shared" si="4"/>
        <v>19Mar24-IPT-Night</v>
      </c>
      <c r="V64" s="93"/>
    </row>
    <row r="65" spans="1:22" ht="12" customHeight="1" x14ac:dyDescent="0.25">
      <c r="A65" s="93">
        <v>2024</v>
      </c>
      <c r="B65" s="93" t="s">
        <v>171</v>
      </c>
      <c r="C65" s="93"/>
      <c r="D65" s="94">
        <v>45370</v>
      </c>
      <c r="E65" s="98" t="s">
        <v>1565</v>
      </c>
      <c r="F65" s="94">
        <v>45370</v>
      </c>
      <c r="G65" s="95" t="s">
        <v>1453</v>
      </c>
      <c r="H65" s="93"/>
      <c r="I65" s="93"/>
      <c r="J65" s="93" t="s">
        <v>180</v>
      </c>
      <c r="K65" s="93" t="s">
        <v>181</v>
      </c>
      <c r="L65" s="93" t="s">
        <v>194</v>
      </c>
      <c r="M65" s="93" t="s">
        <v>193</v>
      </c>
      <c r="O65" s="93" t="s">
        <v>17</v>
      </c>
      <c r="P65" s="93"/>
      <c r="Q65" s="93">
        <v>48.577800000000003</v>
      </c>
      <c r="R65" s="93">
        <v>-124.304148</v>
      </c>
      <c r="S65" s="110" t="s">
        <v>256</v>
      </c>
      <c r="T65" s="110" t="s">
        <v>257</v>
      </c>
      <c r="U65" s="96" t="str">
        <f t="shared" si="4"/>
        <v>19Mar24-IPT-Day</v>
      </c>
      <c r="V65" s="93"/>
    </row>
    <row r="66" spans="1:22" ht="12" customHeight="1" x14ac:dyDescent="0.25">
      <c r="A66" s="93">
        <v>2024</v>
      </c>
      <c r="B66" s="93" t="s">
        <v>171</v>
      </c>
      <c r="C66" s="93"/>
      <c r="D66" s="94">
        <v>45370</v>
      </c>
      <c r="E66" s="95" t="s">
        <v>1498</v>
      </c>
      <c r="F66" s="94">
        <v>45371</v>
      </c>
      <c r="G66" s="98" t="s">
        <v>14</v>
      </c>
      <c r="H66" s="93"/>
      <c r="I66" s="93"/>
      <c r="J66" s="92" t="s">
        <v>32</v>
      </c>
      <c r="K66" s="92" t="s">
        <v>183</v>
      </c>
      <c r="L66" s="92" t="s">
        <v>195</v>
      </c>
      <c r="M66" s="93" t="s">
        <v>199</v>
      </c>
      <c r="O66" s="93" t="s">
        <v>17</v>
      </c>
      <c r="P66" s="93"/>
      <c r="Q66" s="93">
        <v>48.577800000000003</v>
      </c>
      <c r="R66" s="93">
        <v>-124.304148</v>
      </c>
      <c r="S66" s="111" t="s">
        <v>258</v>
      </c>
      <c r="T66" s="105" t="s">
        <v>259</v>
      </c>
      <c r="U66" s="96" t="str">
        <f t="shared" si="4"/>
        <v>20Mar24-IPT-Night/Day</v>
      </c>
      <c r="V66" s="93" t="s">
        <v>196</v>
      </c>
    </row>
    <row r="67" spans="1:22" ht="12" customHeight="1" x14ac:dyDescent="0.25">
      <c r="A67" s="93">
        <v>2024</v>
      </c>
      <c r="B67" s="93" t="s">
        <v>171</v>
      </c>
      <c r="C67" s="93"/>
      <c r="D67" s="94">
        <v>45371</v>
      </c>
      <c r="E67" s="95" t="s">
        <v>1505</v>
      </c>
      <c r="F67" s="94">
        <v>45372</v>
      </c>
      <c r="G67" s="98" t="s">
        <v>14</v>
      </c>
      <c r="H67" s="93"/>
      <c r="I67" s="93"/>
      <c r="M67" s="93" t="s">
        <v>176</v>
      </c>
      <c r="O67" s="93" t="s">
        <v>17</v>
      </c>
      <c r="P67" s="93"/>
      <c r="Q67" s="93">
        <v>48.577800000000003</v>
      </c>
      <c r="R67" s="93">
        <v>-124.304148</v>
      </c>
      <c r="S67" s="112" t="s">
        <v>260</v>
      </c>
      <c r="T67" s="105" t="s">
        <v>261</v>
      </c>
      <c r="U67" s="96" t="str">
        <f t="shared" si="4"/>
        <v>21Mar24-IPT-Night</v>
      </c>
      <c r="V67" s="93"/>
    </row>
    <row r="68" spans="1:22" ht="12" customHeight="1" x14ac:dyDescent="0.25">
      <c r="A68" s="93">
        <v>2024</v>
      </c>
      <c r="B68" s="93" t="s">
        <v>16</v>
      </c>
      <c r="C68" s="93"/>
      <c r="D68" s="94">
        <v>45376</v>
      </c>
      <c r="E68" s="95" t="s">
        <v>1455</v>
      </c>
      <c r="F68" s="94">
        <v>45377</v>
      </c>
      <c r="G68" s="98" t="s">
        <v>198</v>
      </c>
      <c r="H68" s="93"/>
      <c r="I68" s="93"/>
      <c r="J68" s="93" t="s">
        <v>202</v>
      </c>
      <c r="K68" s="93" t="s">
        <v>183</v>
      </c>
      <c r="L68" s="92" t="s">
        <v>201</v>
      </c>
      <c r="M68" s="93" t="s">
        <v>176</v>
      </c>
      <c r="O68" s="93" t="s">
        <v>17</v>
      </c>
      <c r="P68" s="93"/>
      <c r="Q68" s="93">
        <v>48.577800000000003</v>
      </c>
      <c r="R68" s="93">
        <v>-124.304148</v>
      </c>
      <c r="S68" s="113" t="s">
        <v>262</v>
      </c>
      <c r="T68" s="105" t="s">
        <v>263</v>
      </c>
      <c r="U68" s="96" t="str">
        <f t="shared" si="4"/>
        <v>26Mar24-RST-Night</v>
      </c>
      <c r="V68" s="92" t="s">
        <v>197</v>
      </c>
    </row>
    <row r="69" spans="1:22" ht="12" customHeight="1" x14ac:dyDescent="0.25">
      <c r="A69" s="93">
        <v>2024</v>
      </c>
      <c r="B69" s="93" t="s">
        <v>16</v>
      </c>
      <c r="C69" s="93"/>
      <c r="D69" s="94">
        <v>45377</v>
      </c>
      <c r="E69" s="95" t="s">
        <v>1457</v>
      </c>
      <c r="F69" s="94">
        <v>45378</v>
      </c>
      <c r="G69" s="98" t="s">
        <v>205</v>
      </c>
      <c r="H69" s="93"/>
      <c r="I69" s="93"/>
      <c r="J69" s="93" t="s">
        <v>206</v>
      </c>
      <c r="K69" s="93" t="s">
        <v>183</v>
      </c>
      <c r="L69" s="93" t="s">
        <v>204</v>
      </c>
      <c r="M69" s="93" t="s">
        <v>176</v>
      </c>
      <c r="O69" s="93" t="s">
        <v>17</v>
      </c>
      <c r="P69" s="93"/>
      <c r="Q69" s="93">
        <v>48.577800000000003</v>
      </c>
      <c r="R69" s="93">
        <v>-124.304148</v>
      </c>
      <c r="S69" s="114" t="s">
        <v>264</v>
      </c>
      <c r="T69" s="105" t="s">
        <v>265</v>
      </c>
      <c r="U69" s="96" t="str">
        <f t="shared" si="4"/>
        <v>27Mar24-RST-Night</v>
      </c>
      <c r="V69" s="93" t="s">
        <v>203</v>
      </c>
    </row>
    <row r="70" spans="1:22" ht="12" customHeight="1" x14ac:dyDescent="0.25">
      <c r="A70" s="93">
        <v>2024</v>
      </c>
      <c r="B70" s="93" t="s">
        <v>16</v>
      </c>
      <c r="C70" s="93"/>
      <c r="D70" s="94">
        <v>45378</v>
      </c>
      <c r="E70" s="95" t="s">
        <v>1461</v>
      </c>
      <c r="F70" s="94">
        <v>45379</v>
      </c>
      <c r="G70" s="98" t="s">
        <v>207</v>
      </c>
      <c r="H70" s="93"/>
      <c r="I70" s="93"/>
      <c r="J70" s="93" t="s">
        <v>173</v>
      </c>
      <c r="K70" s="93" t="s">
        <v>182</v>
      </c>
      <c r="L70" s="93" t="s">
        <v>208</v>
      </c>
      <c r="M70" s="93" t="s">
        <v>176</v>
      </c>
      <c r="O70" s="93" t="s">
        <v>17</v>
      </c>
      <c r="P70" s="93"/>
      <c r="Q70" s="93">
        <v>48.577800000000003</v>
      </c>
      <c r="R70" s="93">
        <v>-124.304148</v>
      </c>
      <c r="S70" s="115" t="s">
        <v>266</v>
      </c>
      <c r="T70" s="105" t="s">
        <v>267</v>
      </c>
      <c r="U70" s="96" t="str">
        <f t="shared" si="4"/>
        <v>28Mar24-RST-Night</v>
      </c>
      <c r="V70" s="93" t="s">
        <v>209</v>
      </c>
    </row>
    <row r="71" spans="1:22" ht="12" customHeight="1" x14ac:dyDescent="0.25">
      <c r="A71" s="93">
        <v>2024</v>
      </c>
      <c r="B71" s="93" t="s">
        <v>16</v>
      </c>
      <c r="C71" s="93"/>
      <c r="D71" s="94">
        <v>45384</v>
      </c>
      <c r="E71" s="95" t="s">
        <v>1563</v>
      </c>
      <c r="F71" s="94">
        <v>45385</v>
      </c>
      <c r="G71" s="98" t="s">
        <v>14</v>
      </c>
      <c r="H71" s="93"/>
      <c r="I71" s="93"/>
      <c r="J71" s="92" t="s">
        <v>202</v>
      </c>
      <c r="K71" s="92" t="s">
        <v>182</v>
      </c>
      <c r="L71" s="92" t="s">
        <v>210</v>
      </c>
      <c r="M71" s="93" t="s">
        <v>176</v>
      </c>
      <c r="O71" s="93" t="s">
        <v>17</v>
      </c>
      <c r="P71" s="93"/>
      <c r="Q71" s="93">
        <v>48.577800000000003</v>
      </c>
      <c r="R71" s="93">
        <v>-124.304148</v>
      </c>
      <c r="S71" s="116" t="s">
        <v>268</v>
      </c>
      <c r="T71" s="105" t="s">
        <v>269</v>
      </c>
      <c r="U71" s="96" t="str">
        <f t="shared" si="4"/>
        <v>03Apr24-RST-Night</v>
      </c>
      <c r="V71" s="93"/>
    </row>
    <row r="72" spans="1:22" ht="12" customHeight="1" x14ac:dyDescent="0.25">
      <c r="A72" s="93">
        <v>2024</v>
      </c>
      <c r="B72" s="93" t="s">
        <v>16</v>
      </c>
      <c r="C72" s="93"/>
      <c r="D72" s="94">
        <v>45385</v>
      </c>
      <c r="E72" s="95" t="s">
        <v>1465</v>
      </c>
      <c r="F72" s="94">
        <v>45386</v>
      </c>
      <c r="G72" s="98" t="s">
        <v>14</v>
      </c>
      <c r="H72" s="93"/>
      <c r="I72" s="93"/>
      <c r="J72" s="92" t="s">
        <v>32</v>
      </c>
      <c r="K72" s="92" t="s">
        <v>183</v>
      </c>
      <c r="L72" s="92" t="s">
        <v>211</v>
      </c>
      <c r="M72" s="93" t="s">
        <v>176</v>
      </c>
      <c r="O72" s="93" t="s">
        <v>17</v>
      </c>
      <c r="P72" s="93"/>
      <c r="Q72" s="93">
        <v>48.577800000000003</v>
      </c>
      <c r="R72" s="93">
        <v>-124.304148</v>
      </c>
      <c r="S72" s="117" t="s">
        <v>272</v>
      </c>
      <c r="T72" s="105" t="s">
        <v>273</v>
      </c>
      <c r="U72" s="96" t="str">
        <f t="shared" si="4"/>
        <v>04Apr24-RST-Night</v>
      </c>
      <c r="V72" s="93"/>
    </row>
    <row r="73" spans="1:22" ht="12" customHeight="1" x14ac:dyDescent="0.25">
      <c r="A73" s="93">
        <v>2024</v>
      </c>
      <c r="B73" s="93" t="s">
        <v>16</v>
      </c>
      <c r="C73" s="93"/>
      <c r="D73" s="94">
        <v>45386</v>
      </c>
      <c r="E73" s="95" t="s">
        <v>1466</v>
      </c>
      <c r="F73" s="94">
        <v>45387</v>
      </c>
      <c r="G73" s="98" t="s">
        <v>14</v>
      </c>
      <c r="H73" s="93"/>
      <c r="I73" s="93"/>
      <c r="J73" s="92" t="s">
        <v>206</v>
      </c>
      <c r="K73" s="92" t="s">
        <v>174</v>
      </c>
      <c r="L73" s="92" t="s">
        <v>212</v>
      </c>
      <c r="M73" s="93" t="s">
        <v>176</v>
      </c>
      <c r="O73" s="93" t="s">
        <v>17</v>
      </c>
      <c r="P73" s="93"/>
      <c r="Q73" s="93">
        <v>48.577800000000003</v>
      </c>
      <c r="R73" s="93">
        <v>-124.304148</v>
      </c>
      <c r="S73" s="111" t="s">
        <v>270</v>
      </c>
      <c r="T73" s="105" t="s">
        <v>271</v>
      </c>
      <c r="U73" s="96" t="str">
        <f t="shared" si="4"/>
        <v>05Apr24-RST-Night</v>
      </c>
      <c r="V73" s="93"/>
    </row>
    <row r="74" spans="1:22" ht="12" customHeight="1" x14ac:dyDescent="0.25">
      <c r="A74" s="93">
        <v>2024</v>
      </c>
      <c r="B74" s="93" t="s">
        <v>16</v>
      </c>
      <c r="C74" s="93"/>
      <c r="D74" s="94">
        <v>45390</v>
      </c>
      <c r="E74" s="95" t="s">
        <v>1467</v>
      </c>
      <c r="F74" s="94">
        <v>45391</v>
      </c>
      <c r="G74" s="98" t="s">
        <v>14</v>
      </c>
      <c r="H74" s="93"/>
      <c r="I74" s="93"/>
      <c r="J74" s="93" t="s">
        <v>32</v>
      </c>
      <c r="K74" s="93" t="s">
        <v>214</v>
      </c>
      <c r="L74" s="93" t="s">
        <v>213</v>
      </c>
      <c r="M74" s="93" t="s">
        <v>176</v>
      </c>
      <c r="O74" s="93" t="s">
        <v>17</v>
      </c>
      <c r="P74" s="93"/>
      <c r="Q74" s="93">
        <v>48.577800000000003</v>
      </c>
      <c r="R74" s="93">
        <v>-124.304148</v>
      </c>
      <c r="S74" s="118" t="s">
        <v>278</v>
      </c>
      <c r="T74" s="105" t="s">
        <v>279</v>
      </c>
      <c r="U74" s="96" t="str">
        <f t="shared" si="4"/>
        <v>09Apr24-RST-Night</v>
      </c>
      <c r="V74" s="93"/>
    </row>
    <row r="75" spans="1:22" ht="12" customHeight="1" x14ac:dyDescent="0.25">
      <c r="A75" s="93">
        <v>2024</v>
      </c>
      <c r="B75" s="93" t="s">
        <v>16</v>
      </c>
      <c r="C75" s="93"/>
      <c r="D75" s="94">
        <v>45391</v>
      </c>
      <c r="E75" s="95" t="s">
        <v>1469</v>
      </c>
      <c r="F75" s="94">
        <v>45392</v>
      </c>
      <c r="G75" s="98" t="s">
        <v>14</v>
      </c>
      <c r="H75" s="93"/>
      <c r="I75" s="93"/>
      <c r="J75" s="92" t="s">
        <v>32</v>
      </c>
      <c r="K75" s="92" t="s">
        <v>182</v>
      </c>
      <c r="L75" s="92" t="s">
        <v>215</v>
      </c>
      <c r="M75" s="93" t="s">
        <v>176</v>
      </c>
      <c r="O75" s="93" t="s">
        <v>17</v>
      </c>
      <c r="P75" s="93"/>
      <c r="Q75" s="93">
        <v>48.577800000000003</v>
      </c>
      <c r="R75" s="93">
        <v>-124.304148</v>
      </c>
      <c r="S75" s="119" t="s">
        <v>276</v>
      </c>
      <c r="T75" s="105" t="s">
        <v>277</v>
      </c>
      <c r="U75" s="96" t="str">
        <f t="shared" si="4"/>
        <v>10Apr24-RST-Night</v>
      </c>
      <c r="V75" s="93"/>
    </row>
    <row r="76" spans="1:22" ht="12" customHeight="1" x14ac:dyDescent="0.25">
      <c r="A76" s="93">
        <v>2024</v>
      </c>
      <c r="B76" s="93" t="s">
        <v>16</v>
      </c>
      <c r="C76" s="93"/>
      <c r="D76" s="94">
        <v>45392</v>
      </c>
      <c r="E76" s="95" t="s">
        <v>47</v>
      </c>
      <c r="F76" s="94">
        <v>45393</v>
      </c>
      <c r="G76" s="98" t="s">
        <v>14</v>
      </c>
      <c r="H76" s="93"/>
      <c r="I76" s="93"/>
      <c r="J76" s="92" t="s">
        <v>206</v>
      </c>
      <c r="K76" s="92" t="s">
        <v>182</v>
      </c>
      <c r="L76" s="92" t="s">
        <v>215</v>
      </c>
      <c r="M76" s="93" t="s">
        <v>176</v>
      </c>
      <c r="O76" s="93" t="s">
        <v>17</v>
      </c>
      <c r="P76" s="93"/>
      <c r="Q76" s="93">
        <v>48.577800000000003</v>
      </c>
      <c r="R76" s="93">
        <v>-124.304148</v>
      </c>
      <c r="S76" s="120" t="s">
        <v>274</v>
      </c>
      <c r="T76" s="105" t="s">
        <v>275</v>
      </c>
      <c r="U76" s="96" t="str">
        <f t="shared" si="4"/>
        <v>11Apr24-RST-Night</v>
      </c>
      <c r="V76" s="93"/>
    </row>
    <row r="77" spans="1:22" ht="12" customHeight="1" x14ac:dyDescent="0.25">
      <c r="A77" s="93">
        <v>2024</v>
      </c>
      <c r="B77" s="93" t="s">
        <v>16</v>
      </c>
      <c r="C77" s="93"/>
      <c r="D77" s="94">
        <v>45393</v>
      </c>
      <c r="E77" s="95" t="s">
        <v>47</v>
      </c>
      <c r="F77" s="94">
        <v>45394</v>
      </c>
      <c r="G77" s="98" t="s">
        <v>14</v>
      </c>
      <c r="H77" s="93"/>
      <c r="I77" s="93"/>
      <c r="J77" s="92" t="s">
        <v>202</v>
      </c>
      <c r="K77" s="92" t="s">
        <v>214</v>
      </c>
      <c r="L77" s="92" t="s">
        <v>216</v>
      </c>
      <c r="M77" s="93" t="s">
        <v>176</v>
      </c>
      <c r="O77" s="93" t="s">
        <v>17</v>
      </c>
      <c r="P77" s="93"/>
      <c r="Q77" s="93">
        <v>48.577800000000003</v>
      </c>
      <c r="R77" s="93">
        <v>-124.304148</v>
      </c>
      <c r="S77" s="121" t="s">
        <v>280</v>
      </c>
      <c r="T77" s="105" t="s">
        <v>281</v>
      </c>
      <c r="U77" s="96" t="str">
        <f t="shared" si="4"/>
        <v>12Apr24-RST-Night</v>
      </c>
      <c r="V77" s="93"/>
    </row>
    <row r="78" spans="1:22" ht="12" customHeight="1" x14ac:dyDescent="0.25">
      <c r="A78" s="93">
        <v>2024</v>
      </c>
      <c r="B78" s="93" t="s">
        <v>16</v>
      </c>
      <c r="C78" s="93"/>
      <c r="D78" s="94">
        <v>45397</v>
      </c>
      <c r="E78" s="95" t="s">
        <v>1471</v>
      </c>
      <c r="F78" s="94">
        <v>45398</v>
      </c>
      <c r="G78" s="98" t="s">
        <v>14</v>
      </c>
      <c r="H78" s="93"/>
      <c r="I78" s="93"/>
      <c r="J78" s="92" t="s">
        <v>180</v>
      </c>
      <c r="K78" s="92" t="s">
        <v>183</v>
      </c>
      <c r="L78" s="92" t="s">
        <v>217</v>
      </c>
      <c r="M78" s="93" t="s">
        <v>176</v>
      </c>
      <c r="O78" s="93" t="s">
        <v>17</v>
      </c>
      <c r="P78" s="93"/>
      <c r="Q78" s="93">
        <v>48.577800000000003</v>
      </c>
      <c r="R78" s="93">
        <v>-124.304148</v>
      </c>
      <c r="S78" s="122" t="s">
        <v>282</v>
      </c>
      <c r="T78" s="105" t="s">
        <v>283</v>
      </c>
      <c r="U78" s="96" t="str">
        <f t="shared" si="4"/>
        <v>16Apr24-RST-Night</v>
      </c>
      <c r="V78" s="93"/>
    </row>
    <row r="79" spans="1:22" ht="12" customHeight="1" x14ac:dyDescent="0.25">
      <c r="A79" s="93">
        <v>2024</v>
      </c>
      <c r="B79" s="93" t="s">
        <v>16</v>
      </c>
      <c r="C79" s="93"/>
      <c r="D79" s="94">
        <v>45398</v>
      </c>
      <c r="E79" s="95" t="s">
        <v>1473</v>
      </c>
      <c r="F79" s="94">
        <v>45399</v>
      </c>
      <c r="G79" s="95" t="s">
        <v>1564</v>
      </c>
      <c r="H79" s="93"/>
      <c r="I79" s="93"/>
      <c r="J79" s="92" t="s">
        <v>180</v>
      </c>
      <c r="K79" s="92" t="s">
        <v>183</v>
      </c>
      <c r="L79" s="92" t="s">
        <v>218</v>
      </c>
      <c r="M79" s="93" t="s">
        <v>176</v>
      </c>
      <c r="O79" s="93" t="s">
        <v>17</v>
      </c>
      <c r="P79" s="93"/>
      <c r="Q79" s="93">
        <v>48.577800000000003</v>
      </c>
      <c r="R79" s="93">
        <v>-124.304148</v>
      </c>
      <c r="S79" s="123" t="s">
        <v>284</v>
      </c>
      <c r="T79" s="105" t="s">
        <v>285</v>
      </c>
      <c r="U79" s="96" t="str">
        <f t="shared" si="4"/>
        <v>17Apr24-RST-Night</v>
      </c>
      <c r="V79" s="93"/>
    </row>
    <row r="80" spans="1:22" ht="12" customHeight="1" x14ac:dyDescent="0.25">
      <c r="A80" s="93">
        <v>2024</v>
      </c>
      <c r="B80" s="93" t="s">
        <v>16</v>
      </c>
      <c r="C80" s="93"/>
      <c r="D80" s="94">
        <v>45399</v>
      </c>
      <c r="E80" s="95" t="s">
        <v>136</v>
      </c>
      <c r="F80" s="94">
        <v>45400</v>
      </c>
      <c r="G80" s="95" t="s">
        <v>1474</v>
      </c>
      <c r="H80" s="93"/>
      <c r="I80" s="93"/>
      <c r="J80" s="92" t="s">
        <v>180</v>
      </c>
      <c r="K80" s="92" t="s">
        <v>183</v>
      </c>
      <c r="L80" s="92" t="s">
        <v>219</v>
      </c>
      <c r="M80" s="93" t="s">
        <v>176</v>
      </c>
      <c r="O80" s="93" t="s">
        <v>17</v>
      </c>
      <c r="P80" s="93"/>
      <c r="Q80" s="93">
        <v>48.577800000000003</v>
      </c>
      <c r="R80" s="93">
        <v>-124.304148</v>
      </c>
      <c r="S80" s="124" t="s">
        <v>286</v>
      </c>
      <c r="T80" s="105" t="s">
        <v>287</v>
      </c>
      <c r="U80" s="96" t="str">
        <f t="shared" si="4"/>
        <v>18Apr24-RST-Night</v>
      </c>
      <c r="V80" s="93"/>
    </row>
    <row r="81" spans="1:22" ht="12" customHeight="1" x14ac:dyDescent="0.25">
      <c r="A81" s="93">
        <v>2024</v>
      </c>
      <c r="B81" s="93" t="s">
        <v>16</v>
      </c>
      <c r="C81" s="93"/>
      <c r="D81" s="94">
        <v>45400</v>
      </c>
      <c r="E81" s="95" t="s">
        <v>1474</v>
      </c>
      <c r="F81" s="94">
        <v>45401</v>
      </c>
      <c r="G81" s="98" t="s">
        <v>14</v>
      </c>
      <c r="H81" s="93"/>
      <c r="I81" s="93"/>
      <c r="M81" s="93" t="s">
        <v>176</v>
      </c>
      <c r="O81" s="93" t="s">
        <v>17</v>
      </c>
      <c r="P81" s="93"/>
      <c r="Q81" s="93">
        <v>48.577800000000003</v>
      </c>
      <c r="R81" s="93">
        <v>-124.304148</v>
      </c>
      <c r="S81" s="125" t="s">
        <v>288</v>
      </c>
      <c r="T81" s="105" t="s">
        <v>289</v>
      </c>
      <c r="U81" s="96" t="str">
        <f t="shared" si="4"/>
        <v>19Apr24-RST-Night</v>
      </c>
      <c r="V81" s="93"/>
    </row>
    <row r="82" spans="1:22" ht="12" customHeight="1" x14ac:dyDescent="0.25">
      <c r="A82" s="93">
        <v>2024</v>
      </c>
      <c r="B82" s="93" t="s">
        <v>16</v>
      </c>
      <c r="C82" s="93"/>
      <c r="D82" s="94">
        <v>45404</v>
      </c>
      <c r="E82" s="95" t="s">
        <v>1475</v>
      </c>
      <c r="F82" s="94">
        <v>45405</v>
      </c>
      <c r="G82" s="98" t="s">
        <v>14</v>
      </c>
      <c r="H82" s="93"/>
      <c r="I82" s="93"/>
      <c r="J82" s="92" t="s">
        <v>180</v>
      </c>
      <c r="K82" s="92" t="s">
        <v>182</v>
      </c>
      <c r="L82" s="92" t="s">
        <v>213</v>
      </c>
      <c r="M82" s="93" t="s">
        <v>176</v>
      </c>
      <c r="O82" s="93" t="s">
        <v>17</v>
      </c>
      <c r="P82" s="93"/>
      <c r="Q82" s="93">
        <v>48.577800000000003</v>
      </c>
      <c r="R82" s="93">
        <v>-124.304148</v>
      </c>
      <c r="S82" s="116" t="s">
        <v>290</v>
      </c>
      <c r="T82" s="105" t="s">
        <v>291</v>
      </c>
      <c r="U82" s="96" t="str">
        <f t="shared" si="4"/>
        <v>23Apr24-RST-Night</v>
      </c>
      <c r="V82" s="93"/>
    </row>
    <row r="83" spans="1:22" ht="12" customHeight="1" x14ac:dyDescent="0.25">
      <c r="A83" s="93">
        <v>2024</v>
      </c>
      <c r="B83" s="93" t="s">
        <v>16</v>
      </c>
      <c r="C83" s="93"/>
      <c r="D83" s="94">
        <v>45405</v>
      </c>
      <c r="E83" s="95" t="s">
        <v>1476</v>
      </c>
      <c r="F83" s="94">
        <v>45406</v>
      </c>
      <c r="G83" s="98" t="s">
        <v>14</v>
      </c>
      <c r="H83" s="93"/>
      <c r="I83" s="93"/>
      <c r="J83" s="92" t="s">
        <v>32</v>
      </c>
      <c r="K83" s="92" t="s">
        <v>183</v>
      </c>
      <c r="L83" s="92" t="s">
        <v>213</v>
      </c>
      <c r="M83" s="93" t="s">
        <v>176</v>
      </c>
      <c r="O83" s="93" t="s">
        <v>17</v>
      </c>
      <c r="P83" s="93"/>
      <c r="Q83" s="93">
        <v>48.577800000000003</v>
      </c>
      <c r="R83" s="93">
        <v>-124.304148</v>
      </c>
      <c r="S83" s="93" t="s">
        <v>332</v>
      </c>
      <c r="T83" s="93"/>
      <c r="U83" s="96" t="str">
        <f t="shared" si="4"/>
        <v>24Apr24-RST-Night</v>
      </c>
      <c r="V83" s="93" t="s">
        <v>853</v>
      </c>
    </row>
    <row r="84" spans="1:22" ht="12" customHeight="1" x14ac:dyDescent="0.25">
      <c r="A84" s="93">
        <v>2024</v>
      </c>
      <c r="B84" s="93" t="s">
        <v>16</v>
      </c>
      <c r="C84" s="93"/>
      <c r="D84" s="94">
        <v>45406</v>
      </c>
      <c r="E84" s="95" t="s">
        <v>1477</v>
      </c>
      <c r="F84" s="94">
        <v>45407</v>
      </c>
      <c r="G84" s="98" t="s">
        <v>14</v>
      </c>
      <c r="H84" s="93"/>
      <c r="I84" s="93"/>
      <c r="J84" s="92" t="s">
        <v>173</v>
      </c>
      <c r="K84" s="92" t="s">
        <v>183</v>
      </c>
      <c r="L84" s="92" t="s">
        <v>213</v>
      </c>
      <c r="M84" s="93" t="s">
        <v>176</v>
      </c>
      <c r="O84" s="93" t="s">
        <v>17</v>
      </c>
      <c r="P84" s="93"/>
      <c r="Q84" s="93">
        <v>48.577800000000003</v>
      </c>
      <c r="R84" s="93">
        <v>-124.304148</v>
      </c>
      <c r="S84" s="126" t="s">
        <v>292</v>
      </c>
      <c r="T84" s="105" t="s">
        <v>293</v>
      </c>
      <c r="U84" s="96" t="str">
        <f t="shared" si="4"/>
        <v>25Apr24-RST-Night</v>
      </c>
      <c r="V84" s="93" t="s">
        <v>850</v>
      </c>
    </row>
    <row r="85" spans="1:22" ht="12" customHeight="1" x14ac:dyDescent="0.25">
      <c r="A85" s="93">
        <v>2024</v>
      </c>
      <c r="B85" s="93" t="s">
        <v>16</v>
      </c>
      <c r="C85" s="93"/>
      <c r="D85" s="94">
        <v>45407</v>
      </c>
      <c r="E85" s="95" t="s">
        <v>1480</v>
      </c>
      <c r="F85" s="94">
        <v>45408</v>
      </c>
      <c r="G85" s="98" t="s">
        <v>14</v>
      </c>
      <c r="H85" s="93"/>
      <c r="I85" s="93"/>
      <c r="M85" s="93" t="s">
        <v>176</v>
      </c>
      <c r="O85" s="93" t="s">
        <v>17</v>
      </c>
      <c r="P85" s="93"/>
      <c r="Q85" s="93">
        <v>48.577800000000003</v>
      </c>
      <c r="R85" s="93">
        <v>-124.304148</v>
      </c>
      <c r="S85" s="127" t="s">
        <v>294</v>
      </c>
      <c r="T85" s="105" t="s">
        <v>295</v>
      </c>
      <c r="U85" s="96" t="str">
        <f t="shared" si="4"/>
        <v>26Apr24-RST-Night</v>
      </c>
      <c r="V85" s="92" t="s">
        <v>220</v>
      </c>
    </row>
    <row r="86" spans="1:22" ht="12" customHeight="1" x14ac:dyDescent="0.25">
      <c r="A86" s="93">
        <v>2024</v>
      </c>
      <c r="B86" s="93" t="s">
        <v>16</v>
      </c>
      <c r="C86" s="93"/>
      <c r="D86" s="94">
        <v>45411</v>
      </c>
      <c r="E86" s="95" t="s">
        <v>1481</v>
      </c>
      <c r="F86" s="94">
        <v>45412</v>
      </c>
      <c r="G86" s="98" t="s">
        <v>14</v>
      </c>
      <c r="H86" s="93"/>
      <c r="I86" s="93"/>
      <c r="J86" s="92" t="s">
        <v>32</v>
      </c>
      <c r="K86" s="92" t="s">
        <v>182</v>
      </c>
      <c r="L86" s="92" t="s">
        <v>221</v>
      </c>
      <c r="M86" s="93" t="s">
        <v>176</v>
      </c>
      <c r="O86" s="93" t="s">
        <v>17</v>
      </c>
      <c r="P86" s="93"/>
      <c r="Q86" s="93">
        <v>48.577800000000003</v>
      </c>
      <c r="R86" s="93">
        <v>-124.304148</v>
      </c>
      <c r="S86" s="128" t="s">
        <v>296</v>
      </c>
      <c r="T86" s="105" t="s">
        <v>297</v>
      </c>
      <c r="U86" s="96" t="str">
        <f t="shared" si="4"/>
        <v>30Apr24-RST-Night</v>
      </c>
      <c r="V86" s="93" t="s">
        <v>861</v>
      </c>
    </row>
    <row r="87" spans="1:22" ht="12" customHeight="1" x14ac:dyDescent="0.25">
      <c r="A87" s="93">
        <v>2024</v>
      </c>
      <c r="B87" s="93" t="s">
        <v>16</v>
      </c>
      <c r="C87" s="93"/>
      <c r="D87" s="94">
        <v>45412</v>
      </c>
      <c r="E87" s="95" t="s">
        <v>1482</v>
      </c>
      <c r="F87" s="94">
        <v>45413</v>
      </c>
      <c r="G87" s="98" t="s">
        <v>14</v>
      </c>
      <c r="H87" s="93"/>
      <c r="I87" s="93"/>
      <c r="J87" s="92" t="s">
        <v>202</v>
      </c>
      <c r="K87" s="92" t="s">
        <v>183</v>
      </c>
      <c r="L87" s="92" t="s">
        <v>222</v>
      </c>
      <c r="M87" s="93" t="s">
        <v>176</v>
      </c>
      <c r="O87" s="93" t="s">
        <v>17</v>
      </c>
      <c r="P87" s="93"/>
      <c r="Q87" s="93">
        <v>48.577800000000003</v>
      </c>
      <c r="R87" s="93">
        <v>-124.304148</v>
      </c>
      <c r="S87" s="129" t="s">
        <v>298</v>
      </c>
      <c r="T87" s="105" t="s">
        <v>299</v>
      </c>
      <c r="U87" s="96" t="str">
        <f t="shared" si="4"/>
        <v>01May24-RST-Night</v>
      </c>
      <c r="V87" s="93"/>
    </row>
    <row r="88" spans="1:22" ht="12" customHeight="1" x14ac:dyDescent="0.25">
      <c r="A88" s="93">
        <v>2024</v>
      </c>
      <c r="B88" s="93" t="s">
        <v>16</v>
      </c>
      <c r="C88" s="93"/>
      <c r="D88" s="94">
        <v>45413</v>
      </c>
      <c r="E88" s="95" t="s">
        <v>1485</v>
      </c>
      <c r="F88" s="94">
        <v>45414</v>
      </c>
      <c r="G88" s="98" t="s">
        <v>14</v>
      </c>
      <c r="H88" s="93"/>
      <c r="I88" s="93"/>
      <c r="J88" s="92" t="s">
        <v>180</v>
      </c>
      <c r="K88" s="92" t="s">
        <v>183</v>
      </c>
      <c r="L88" s="92" t="s">
        <v>204</v>
      </c>
      <c r="M88" s="93" t="s">
        <v>176</v>
      </c>
      <c r="O88" s="93" t="s">
        <v>17</v>
      </c>
      <c r="P88" s="93"/>
      <c r="Q88" s="93">
        <v>48.577800000000003</v>
      </c>
      <c r="R88" s="93">
        <v>-124.304148</v>
      </c>
      <c r="S88" s="130" t="s">
        <v>300</v>
      </c>
      <c r="T88" s="105" t="s">
        <v>301</v>
      </c>
      <c r="U88" s="96" t="str">
        <f t="shared" si="4"/>
        <v>02May24-RST-Night</v>
      </c>
      <c r="V88" s="93"/>
    </row>
    <row r="89" spans="1:22" ht="12" customHeight="1" x14ac:dyDescent="0.25">
      <c r="A89" s="93">
        <v>2024</v>
      </c>
      <c r="B89" s="93" t="s">
        <v>16</v>
      </c>
      <c r="C89" s="93"/>
      <c r="D89" s="94">
        <v>45414</v>
      </c>
      <c r="E89" s="95" t="s">
        <v>1486</v>
      </c>
      <c r="F89" s="94">
        <v>45415</v>
      </c>
      <c r="G89" s="95" t="s">
        <v>225</v>
      </c>
      <c r="H89" s="93"/>
      <c r="I89" s="93"/>
      <c r="J89" s="92" t="s">
        <v>32</v>
      </c>
      <c r="K89" s="92" t="s">
        <v>181</v>
      </c>
      <c r="L89" s="93" t="s">
        <v>210</v>
      </c>
      <c r="M89" s="93" t="s">
        <v>176</v>
      </c>
      <c r="O89" s="93" t="s">
        <v>17</v>
      </c>
      <c r="P89" s="93"/>
      <c r="Q89" s="93">
        <v>48.577800000000003</v>
      </c>
      <c r="R89" s="93">
        <v>-124.304148</v>
      </c>
      <c r="S89" s="106" t="s">
        <v>302</v>
      </c>
      <c r="T89" s="105" t="s">
        <v>303</v>
      </c>
      <c r="U89" s="96" t="str">
        <f t="shared" si="4"/>
        <v>03May24-RST-Night</v>
      </c>
      <c r="V89" s="93"/>
    </row>
    <row r="90" spans="1:22" ht="12" customHeight="1" x14ac:dyDescent="0.25">
      <c r="A90" s="93">
        <v>2024</v>
      </c>
      <c r="B90" s="93" t="s">
        <v>16</v>
      </c>
      <c r="C90" s="93"/>
      <c r="D90" s="94">
        <v>45418</v>
      </c>
      <c r="E90" s="95" t="s">
        <v>1487</v>
      </c>
      <c r="F90" s="94">
        <v>45419</v>
      </c>
      <c r="G90" s="98" t="s">
        <v>226</v>
      </c>
      <c r="H90" s="93"/>
      <c r="I90" s="93"/>
      <c r="J90" s="92" t="s">
        <v>180</v>
      </c>
      <c r="K90" s="92" t="s">
        <v>183</v>
      </c>
      <c r="L90" s="93" t="s">
        <v>213</v>
      </c>
      <c r="M90" s="93" t="s">
        <v>176</v>
      </c>
      <c r="O90" s="93" t="s">
        <v>17</v>
      </c>
      <c r="P90" s="93"/>
      <c r="Q90" s="93">
        <v>48.577800000000003</v>
      </c>
      <c r="R90" s="93">
        <v>-124.304148</v>
      </c>
      <c r="S90" s="131" t="s">
        <v>304</v>
      </c>
      <c r="T90" s="105" t="s">
        <v>305</v>
      </c>
      <c r="U90" s="96" t="str">
        <f t="shared" si="4"/>
        <v>07May24-RST-Night</v>
      </c>
      <c r="V90" s="93"/>
    </row>
    <row r="91" spans="1:22" ht="12" customHeight="1" x14ac:dyDescent="0.25">
      <c r="A91" s="93">
        <v>2024</v>
      </c>
      <c r="B91" s="93" t="s">
        <v>16</v>
      </c>
      <c r="C91" s="93"/>
      <c r="D91" s="94">
        <v>45419</v>
      </c>
      <c r="E91" s="95" t="s">
        <v>1489</v>
      </c>
      <c r="F91" s="94">
        <v>45420</v>
      </c>
      <c r="G91" s="98" t="s">
        <v>97</v>
      </c>
      <c r="H91" s="93"/>
      <c r="I91" s="93"/>
      <c r="J91" s="93" t="s">
        <v>180</v>
      </c>
      <c r="K91" s="93" t="s">
        <v>183</v>
      </c>
      <c r="L91" s="93" t="s">
        <v>213</v>
      </c>
      <c r="M91" s="93" t="s">
        <v>176</v>
      </c>
      <c r="O91" s="93" t="s">
        <v>17</v>
      </c>
      <c r="P91" s="93"/>
      <c r="Q91" s="93">
        <v>48.577800000000003</v>
      </c>
      <c r="R91" s="93">
        <v>-124.304148</v>
      </c>
      <c r="S91" s="132" t="s">
        <v>306</v>
      </c>
      <c r="T91" s="105" t="s">
        <v>307</v>
      </c>
      <c r="U91" s="96" t="str">
        <f t="shared" si="4"/>
        <v>08May24-RST-Night</v>
      </c>
      <c r="V91" s="93"/>
    </row>
    <row r="92" spans="1:22" ht="12" customHeight="1" x14ac:dyDescent="0.25">
      <c r="A92" s="93">
        <v>2024</v>
      </c>
      <c r="B92" s="93" t="s">
        <v>16</v>
      </c>
      <c r="C92" s="93"/>
      <c r="D92" s="94">
        <v>45420</v>
      </c>
      <c r="E92" s="95" t="s">
        <v>1490</v>
      </c>
      <c r="F92" s="94">
        <v>45421</v>
      </c>
      <c r="G92" s="98" t="s">
        <v>228</v>
      </c>
      <c r="H92" s="93"/>
      <c r="I92" s="93"/>
      <c r="J92" s="93" t="s">
        <v>180</v>
      </c>
      <c r="K92" s="93" t="s">
        <v>183</v>
      </c>
      <c r="L92" s="93" t="s">
        <v>213</v>
      </c>
      <c r="M92" s="93" t="s">
        <v>176</v>
      </c>
      <c r="O92" s="93" t="s">
        <v>17</v>
      </c>
      <c r="P92" s="93"/>
      <c r="Q92" s="93">
        <v>48.577800000000003</v>
      </c>
      <c r="R92" s="93">
        <v>-124.304148</v>
      </c>
      <c r="S92" s="133" t="s">
        <v>308</v>
      </c>
      <c r="T92" s="105" t="s">
        <v>309</v>
      </c>
      <c r="U92" s="96" t="str">
        <f t="shared" si="4"/>
        <v>09May24-RST-Night</v>
      </c>
    </row>
    <row r="93" spans="1:22" ht="12" customHeight="1" x14ac:dyDescent="0.25">
      <c r="A93" s="93">
        <v>2024</v>
      </c>
      <c r="B93" s="93" t="s">
        <v>16</v>
      </c>
      <c r="C93" s="93"/>
      <c r="D93" s="94">
        <v>45421</v>
      </c>
      <c r="E93" s="95" t="s">
        <v>92</v>
      </c>
      <c r="F93" s="94">
        <v>45422</v>
      </c>
      <c r="G93" s="98" t="s">
        <v>229</v>
      </c>
      <c r="H93" s="93"/>
      <c r="I93" s="93"/>
      <c r="J93" s="93" t="s">
        <v>180</v>
      </c>
      <c r="K93" s="93" t="s">
        <v>181</v>
      </c>
      <c r="L93" s="93" t="s">
        <v>230</v>
      </c>
      <c r="M93" s="93" t="s">
        <v>176</v>
      </c>
      <c r="O93" s="93" t="s">
        <v>17</v>
      </c>
      <c r="P93" s="93"/>
      <c r="Q93" s="93">
        <v>48.577800000000003</v>
      </c>
      <c r="R93" s="93">
        <v>-124.304148</v>
      </c>
      <c r="S93" s="134" t="s">
        <v>310</v>
      </c>
      <c r="T93" s="105" t="s">
        <v>311</v>
      </c>
      <c r="U93" s="96" t="str">
        <f t="shared" si="4"/>
        <v>10May24-RST-Night</v>
      </c>
      <c r="V93" s="92" t="s">
        <v>227</v>
      </c>
    </row>
    <row r="94" spans="1:22" ht="12" customHeight="1" x14ac:dyDescent="0.25">
      <c r="A94" s="93">
        <v>2024</v>
      </c>
      <c r="B94" s="93" t="s">
        <v>16</v>
      </c>
      <c r="C94" s="93"/>
      <c r="D94" s="94">
        <v>45425</v>
      </c>
      <c r="E94" s="95" t="s">
        <v>1492</v>
      </c>
      <c r="F94" s="94">
        <v>45426</v>
      </c>
      <c r="G94" s="98" t="s">
        <v>231</v>
      </c>
      <c r="H94" s="93"/>
      <c r="I94" s="93"/>
      <c r="J94" s="93" t="s">
        <v>180</v>
      </c>
      <c r="K94" s="93" t="s">
        <v>183</v>
      </c>
      <c r="L94" s="93" t="s">
        <v>213</v>
      </c>
      <c r="M94" s="93" t="s">
        <v>176</v>
      </c>
      <c r="O94" s="93" t="s">
        <v>17</v>
      </c>
      <c r="P94" s="93"/>
      <c r="Q94" s="93">
        <v>48.577800000000003</v>
      </c>
      <c r="R94" s="93">
        <v>-124.304148</v>
      </c>
      <c r="S94" s="135" t="s">
        <v>312</v>
      </c>
      <c r="T94" s="105" t="s">
        <v>313</v>
      </c>
      <c r="U94" s="96" t="str">
        <f t="shared" si="4"/>
        <v>14May24-RST-Night</v>
      </c>
      <c r="V94" s="93"/>
    </row>
    <row r="95" spans="1:22" ht="12" customHeight="1" x14ac:dyDescent="0.25">
      <c r="A95" s="93">
        <v>2024</v>
      </c>
      <c r="B95" s="93" t="s">
        <v>16</v>
      </c>
      <c r="C95" s="93"/>
      <c r="D95" s="94">
        <v>45426</v>
      </c>
      <c r="E95" s="95" t="s">
        <v>1485</v>
      </c>
      <c r="F95" s="94">
        <v>45427</v>
      </c>
      <c r="G95" s="98" t="s">
        <v>205</v>
      </c>
      <c r="H95" s="93"/>
      <c r="I95" s="93"/>
      <c r="J95" s="93" t="s">
        <v>32</v>
      </c>
      <c r="K95" s="93" t="s">
        <v>183</v>
      </c>
      <c r="L95" s="93" t="s">
        <v>213</v>
      </c>
      <c r="M95" s="93" t="s">
        <v>176</v>
      </c>
      <c r="O95" s="93" t="s">
        <v>17</v>
      </c>
      <c r="P95" s="93"/>
      <c r="Q95" s="93">
        <v>48.577800000000003</v>
      </c>
      <c r="R95" s="93">
        <v>-124.304148</v>
      </c>
      <c r="S95" s="136" t="s">
        <v>314</v>
      </c>
      <c r="T95" s="105" t="s">
        <v>315</v>
      </c>
      <c r="U95" s="96" t="str">
        <f t="shared" si="4"/>
        <v>15May24-RST-Night</v>
      </c>
      <c r="V95" s="93"/>
    </row>
    <row r="96" spans="1:22" ht="12" customHeight="1" x14ac:dyDescent="0.25">
      <c r="A96" s="93">
        <v>2024</v>
      </c>
      <c r="B96" s="93" t="s">
        <v>16</v>
      </c>
      <c r="C96" s="93"/>
      <c r="D96" s="94">
        <v>45427</v>
      </c>
      <c r="E96" s="95" t="s">
        <v>1493</v>
      </c>
      <c r="F96" s="94">
        <v>45428</v>
      </c>
      <c r="G96" s="98" t="s">
        <v>232</v>
      </c>
      <c r="H96" s="93"/>
      <c r="I96" s="93"/>
      <c r="J96" s="93" t="s">
        <v>173</v>
      </c>
      <c r="K96" s="93" t="s">
        <v>183</v>
      </c>
      <c r="L96" s="93" t="s">
        <v>216</v>
      </c>
      <c r="M96" s="93" t="s">
        <v>176</v>
      </c>
      <c r="O96" s="93" t="s">
        <v>17</v>
      </c>
      <c r="P96" s="93"/>
      <c r="Q96" s="93">
        <v>48.577800000000003</v>
      </c>
      <c r="R96" s="93">
        <v>-124.304148</v>
      </c>
      <c r="S96" s="137" t="s">
        <v>316</v>
      </c>
      <c r="T96" s="105" t="s">
        <v>317</v>
      </c>
      <c r="U96" s="96" t="str">
        <f t="shared" si="4"/>
        <v>16May24-RST-Night</v>
      </c>
      <c r="V96" s="93" t="s">
        <v>879</v>
      </c>
    </row>
    <row r="97" spans="1:22" ht="12" customHeight="1" x14ac:dyDescent="0.25">
      <c r="A97" s="93">
        <v>2024</v>
      </c>
      <c r="B97" s="93" t="s">
        <v>16</v>
      </c>
      <c r="C97" s="93"/>
      <c r="D97" s="94">
        <v>45428</v>
      </c>
      <c r="E97" s="98" t="s">
        <v>233</v>
      </c>
      <c r="F97" s="94">
        <v>45429</v>
      </c>
      <c r="G97" s="98" t="s">
        <v>234</v>
      </c>
      <c r="H97" s="93"/>
      <c r="I97" s="93"/>
      <c r="J97" s="93" t="s">
        <v>180</v>
      </c>
      <c r="K97" s="93" t="s">
        <v>181</v>
      </c>
      <c r="L97" s="93" t="s">
        <v>235</v>
      </c>
      <c r="M97" s="93" t="s">
        <v>176</v>
      </c>
      <c r="O97" s="93" t="s">
        <v>17</v>
      </c>
      <c r="P97" s="93"/>
      <c r="Q97" s="93">
        <v>48.577800000000003</v>
      </c>
      <c r="R97" s="93">
        <v>-124.304148</v>
      </c>
      <c r="S97" s="138" t="s">
        <v>318</v>
      </c>
      <c r="T97" s="105" t="s">
        <v>319</v>
      </c>
      <c r="U97" s="96" t="str">
        <f t="shared" si="4"/>
        <v>17May24-RST-Night</v>
      </c>
      <c r="V97" s="93"/>
    </row>
    <row r="98" spans="1:22" ht="12" customHeight="1" x14ac:dyDescent="0.25">
      <c r="A98" s="93">
        <v>2024</v>
      </c>
      <c r="B98" s="93" t="s">
        <v>16</v>
      </c>
      <c r="C98" s="93"/>
      <c r="D98" s="94">
        <v>45433</v>
      </c>
      <c r="E98" s="95" t="s">
        <v>1494</v>
      </c>
      <c r="F98" s="94">
        <v>45434</v>
      </c>
      <c r="G98" s="98" t="s">
        <v>236</v>
      </c>
      <c r="H98" s="93"/>
      <c r="I98" s="93"/>
      <c r="J98" s="93" t="s">
        <v>202</v>
      </c>
      <c r="K98" s="93" t="s">
        <v>181</v>
      </c>
      <c r="L98" s="93" t="s">
        <v>216</v>
      </c>
      <c r="M98" s="93" t="s">
        <v>176</v>
      </c>
      <c r="O98" s="93" t="s">
        <v>17</v>
      </c>
      <c r="P98" s="93"/>
      <c r="Q98" s="93">
        <v>48.577800000000003</v>
      </c>
      <c r="R98" s="93">
        <v>-124.304148</v>
      </c>
      <c r="S98" s="139" t="s">
        <v>320</v>
      </c>
      <c r="T98" s="105" t="s">
        <v>321</v>
      </c>
      <c r="U98" s="96" t="str">
        <f t="shared" si="4"/>
        <v>22May24-RST-Night</v>
      </c>
      <c r="V98" s="93"/>
    </row>
    <row r="99" spans="1:22" ht="12" customHeight="1" x14ac:dyDescent="0.25">
      <c r="A99" s="93">
        <v>2024</v>
      </c>
      <c r="B99" s="93" t="s">
        <v>16</v>
      </c>
      <c r="C99" s="93"/>
      <c r="D99" s="94">
        <v>45434</v>
      </c>
      <c r="E99" s="98" t="s">
        <v>237</v>
      </c>
      <c r="F99" s="94">
        <v>45435</v>
      </c>
      <c r="G99" s="98" t="s">
        <v>238</v>
      </c>
      <c r="H99" s="93"/>
      <c r="I99" s="93"/>
      <c r="J99" s="93" t="s">
        <v>32</v>
      </c>
      <c r="K99" s="93" t="s">
        <v>183</v>
      </c>
      <c r="L99" s="93" t="s">
        <v>240</v>
      </c>
      <c r="M99" s="93" t="s">
        <v>176</v>
      </c>
      <c r="O99" s="93" t="s">
        <v>17</v>
      </c>
      <c r="P99" s="93"/>
      <c r="Q99" s="93">
        <v>48.577800000000003</v>
      </c>
      <c r="R99" s="93">
        <v>-124.304148</v>
      </c>
      <c r="S99" s="140" t="s">
        <v>322</v>
      </c>
      <c r="T99" s="105" t="s">
        <v>323</v>
      </c>
      <c r="U99" s="96" t="str">
        <f t="shared" si="4"/>
        <v>23May24-RST-Night</v>
      </c>
      <c r="V99" s="92" t="s">
        <v>239</v>
      </c>
    </row>
    <row r="100" spans="1:22" ht="12" customHeight="1" x14ac:dyDescent="0.25">
      <c r="A100" s="93">
        <v>2024</v>
      </c>
      <c r="B100" s="93" t="s">
        <v>16</v>
      </c>
      <c r="C100" s="93"/>
      <c r="D100" s="94">
        <v>45435</v>
      </c>
      <c r="E100" s="98" t="s">
        <v>233</v>
      </c>
      <c r="F100" s="94">
        <v>45436</v>
      </c>
      <c r="G100" s="98" t="s">
        <v>21</v>
      </c>
      <c r="H100" s="93"/>
      <c r="I100" s="93"/>
      <c r="J100" s="93" t="s">
        <v>173</v>
      </c>
      <c r="K100" s="93" t="s">
        <v>182</v>
      </c>
      <c r="L100" s="93" t="s">
        <v>235</v>
      </c>
      <c r="M100" s="93" t="s">
        <v>176</v>
      </c>
      <c r="O100" s="93" t="s">
        <v>17</v>
      </c>
      <c r="P100" s="93"/>
      <c r="Q100" s="93">
        <v>48.577800000000003</v>
      </c>
      <c r="R100" s="93">
        <v>-124.304148</v>
      </c>
      <c r="S100" s="141" t="s">
        <v>324</v>
      </c>
      <c r="T100" s="105" t="s">
        <v>325</v>
      </c>
      <c r="U100" s="96" t="str">
        <f t="shared" si="4"/>
        <v>24May24-RST-Night</v>
      </c>
      <c r="V100" s="93"/>
    </row>
    <row r="101" spans="1:22" ht="12" customHeight="1" x14ac:dyDescent="0.25">
      <c r="A101" s="93">
        <v>2024</v>
      </c>
      <c r="B101" s="93" t="s">
        <v>16</v>
      </c>
      <c r="C101" s="93"/>
      <c r="D101" s="94">
        <v>45439</v>
      </c>
      <c r="E101" s="95" t="s">
        <v>1495</v>
      </c>
      <c r="F101" s="94">
        <v>45440</v>
      </c>
      <c r="G101" s="98" t="s">
        <v>241</v>
      </c>
      <c r="H101" s="93"/>
      <c r="I101" s="93"/>
      <c r="J101" s="93" t="s">
        <v>173</v>
      </c>
      <c r="K101" s="93" t="s">
        <v>181</v>
      </c>
      <c r="L101" s="93" t="s">
        <v>242</v>
      </c>
      <c r="M101" s="93" t="s">
        <v>176</v>
      </c>
      <c r="O101" s="93" t="s">
        <v>17</v>
      </c>
      <c r="P101" s="93"/>
      <c r="Q101" s="93">
        <v>48.577800000000003</v>
      </c>
      <c r="R101" s="93">
        <v>-124.304148</v>
      </c>
      <c r="S101" s="142" t="s">
        <v>326</v>
      </c>
      <c r="T101" s="105" t="s">
        <v>327</v>
      </c>
      <c r="U101" s="96" t="str">
        <f t="shared" si="4"/>
        <v>28May24-RST-Night</v>
      </c>
      <c r="V101" s="93"/>
    </row>
    <row r="102" spans="1:22" ht="12" customHeight="1" x14ac:dyDescent="0.25">
      <c r="A102" s="93">
        <v>2024</v>
      </c>
      <c r="B102" s="93" t="s">
        <v>16</v>
      </c>
      <c r="C102" s="93"/>
      <c r="D102" s="94">
        <v>45440</v>
      </c>
      <c r="E102" s="95" t="s">
        <v>1496</v>
      </c>
      <c r="F102" s="94">
        <v>45441</v>
      </c>
      <c r="G102" s="98" t="s">
        <v>243</v>
      </c>
      <c r="H102" s="93"/>
      <c r="I102" s="93"/>
      <c r="J102" s="93" t="s">
        <v>202</v>
      </c>
      <c r="K102" s="93" t="s">
        <v>183</v>
      </c>
      <c r="L102" s="93" t="s">
        <v>242</v>
      </c>
      <c r="M102" s="93" t="s">
        <v>176</v>
      </c>
      <c r="O102" s="93" t="s">
        <v>17</v>
      </c>
      <c r="P102" s="93"/>
      <c r="Q102" s="93">
        <v>48.577800000000003</v>
      </c>
      <c r="R102" s="93">
        <v>-124.304148</v>
      </c>
      <c r="S102" s="143" t="s">
        <v>328</v>
      </c>
      <c r="T102" s="105" t="s">
        <v>329</v>
      </c>
      <c r="U102" s="96" t="str">
        <f t="shared" si="4"/>
        <v>29May24-RST-Night</v>
      </c>
      <c r="V102" s="93"/>
    </row>
    <row r="103" spans="1:22" ht="12" customHeight="1" x14ac:dyDescent="0.25">
      <c r="A103" s="93">
        <v>2024</v>
      </c>
      <c r="B103" s="93" t="s">
        <v>16</v>
      </c>
      <c r="C103" s="93"/>
      <c r="D103" s="94">
        <v>45441</v>
      </c>
      <c r="E103" s="95" t="s">
        <v>1497</v>
      </c>
      <c r="F103" s="94">
        <v>45442</v>
      </c>
      <c r="G103" s="98" t="s">
        <v>244</v>
      </c>
      <c r="H103" s="93"/>
      <c r="I103" s="93"/>
      <c r="J103" s="92" t="s">
        <v>180</v>
      </c>
      <c r="K103" s="93" t="s">
        <v>181</v>
      </c>
      <c r="L103" s="93" t="s">
        <v>242</v>
      </c>
      <c r="M103" s="93" t="s">
        <v>176</v>
      </c>
      <c r="O103" s="93" t="s">
        <v>17</v>
      </c>
      <c r="P103" s="93"/>
      <c r="Q103" s="93">
        <v>48.577800000000003</v>
      </c>
      <c r="R103" s="93">
        <v>-124.304148</v>
      </c>
      <c r="S103" s="144" t="s">
        <v>330</v>
      </c>
      <c r="T103" s="105" t="s">
        <v>331</v>
      </c>
      <c r="U103" s="96" t="str">
        <f t="shared" si="4"/>
        <v>30May24-RST-Night</v>
      </c>
      <c r="V103" s="93"/>
    </row>
    <row r="104" spans="1:22" ht="12" customHeight="1" x14ac:dyDescent="0.25">
      <c r="A104" s="93">
        <v>2024</v>
      </c>
      <c r="B104" s="93" t="s">
        <v>16</v>
      </c>
      <c r="C104" s="93"/>
      <c r="D104" s="94">
        <v>45442</v>
      </c>
      <c r="E104" s="98" t="s">
        <v>64</v>
      </c>
      <c r="F104" s="94">
        <v>45443</v>
      </c>
      <c r="G104" s="98" t="s">
        <v>245</v>
      </c>
      <c r="H104" s="93"/>
      <c r="I104" s="93"/>
      <c r="J104" s="92" t="s">
        <v>180</v>
      </c>
      <c r="K104" s="93" t="s">
        <v>181</v>
      </c>
      <c r="L104" s="93" t="s">
        <v>246</v>
      </c>
      <c r="M104" s="93" t="s">
        <v>176</v>
      </c>
      <c r="O104" s="93" t="s">
        <v>17</v>
      </c>
      <c r="P104" s="93"/>
      <c r="Q104" s="93">
        <v>48.577800000000003</v>
      </c>
      <c r="R104" s="93">
        <v>-124.304148</v>
      </c>
      <c r="S104" s="93"/>
      <c r="T104" s="93"/>
      <c r="U104" s="96" t="str">
        <f t="shared" si="4"/>
        <v>31May24-RST-Night</v>
      </c>
      <c r="V104" s="92" t="s">
        <v>220</v>
      </c>
    </row>
    <row r="105" spans="1:22" ht="12" customHeight="1" x14ac:dyDescent="0.25">
      <c r="A105" s="93">
        <v>2024</v>
      </c>
      <c r="B105" s="93" t="s">
        <v>967</v>
      </c>
      <c r="C105" s="93" t="s">
        <v>2556</v>
      </c>
      <c r="D105" s="9">
        <v>45435</v>
      </c>
      <c r="E105" s="160" t="s">
        <v>1585</v>
      </c>
      <c r="F105" s="9">
        <v>45435</v>
      </c>
      <c r="G105" s="160" t="s">
        <v>1617</v>
      </c>
      <c r="H105" s="93" t="s">
        <v>96</v>
      </c>
      <c r="I105" s="147"/>
      <c r="J105" s="69" t="s">
        <v>32</v>
      </c>
      <c r="K105" s="69" t="s">
        <v>182</v>
      </c>
      <c r="L105" s="69" t="s">
        <v>2598</v>
      </c>
      <c r="M105" s="147"/>
      <c r="N105" s="147">
        <v>1</v>
      </c>
      <c r="O105" s="69" t="s">
        <v>956</v>
      </c>
      <c r="P105" s="69" t="s">
        <v>987</v>
      </c>
      <c r="Q105" s="93">
        <v>48.561870999999996</v>
      </c>
      <c r="R105" s="93">
        <v>-124.428808</v>
      </c>
      <c r="S105" s="150" t="s">
        <v>960</v>
      </c>
      <c r="T105" s="150" t="s">
        <v>968</v>
      </c>
      <c r="U105" s="96" t="str">
        <f t="shared" ref="U105:U136" si="5">CONCATENATE(TEXT(F105,"ddmmmyy"),"-",IF(B105="Mini purse seine","PRS", IF(B105="PFN pole seine","POS", IF(B105="6' RST","RST", IF(B105="PFN beach seine","BS", IF(B105="IPT", "IPT", "FLAG"))))), IF(ISBLANK(N105), CONCATENATE("-",M105), CONCATENATE("-",P105,"-",N105)))</f>
        <v>23May24-PRS-Nearshore/Offshore A-1</v>
      </c>
      <c r="V105" s="93" t="s">
        <v>966</v>
      </c>
    </row>
    <row r="106" spans="1:22" ht="12" customHeight="1" x14ac:dyDescent="0.25">
      <c r="A106" s="93">
        <v>2024</v>
      </c>
      <c r="B106" s="93" t="s">
        <v>967</v>
      </c>
      <c r="C106" s="93" t="s">
        <v>2556</v>
      </c>
      <c r="D106" s="9">
        <v>45435</v>
      </c>
      <c r="E106" s="160" t="s">
        <v>1521</v>
      </c>
      <c r="F106" s="9">
        <v>45435</v>
      </c>
      <c r="G106" s="160" t="s">
        <v>1485</v>
      </c>
      <c r="H106" s="93" t="s">
        <v>96</v>
      </c>
      <c r="I106" s="147"/>
      <c r="J106" s="69" t="s">
        <v>202</v>
      </c>
      <c r="K106" s="69" t="s">
        <v>182</v>
      </c>
      <c r="L106" s="69" t="s">
        <v>953</v>
      </c>
      <c r="M106" s="147"/>
      <c r="N106" s="147">
        <v>1</v>
      </c>
      <c r="O106" s="69" t="s">
        <v>957</v>
      </c>
      <c r="P106" s="69" t="s">
        <v>986</v>
      </c>
      <c r="Q106" s="93">
        <v>48.556348</v>
      </c>
      <c r="R106" s="93">
        <v>-124.42399899999999</v>
      </c>
      <c r="S106" s="150" t="s">
        <v>961</v>
      </c>
      <c r="T106" s="150" t="s">
        <v>969</v>
      </c>
      <c r="U106" s="96" t="str">
        <f t="shared" si="5"/>
        <v>23May24-PRS-PRCD-1</v>
      </c>
      <c r="V106" t="s">
        <v>1130</v>
      </c>
    </row>
    <row r="107" spans="1:22" ht="12" customHeight="1" x14ac:dyDescent="0.25">
      <c r="A107" s="93">
        <v>2024</v>
      </c>
      <c r="B107" s="93" t="s">
        <v>967</v>
      </c>
      <c r="C107" s="93" t="s">
        <v>2556</v>
      </c>
      <c r="D107" s="9">
        <v>45435</v>
      </c>
      <c r="E107" s="160" t="s">
        <v>1586</v>
      </c>
      <c r="F107" s="9">
        <v>45435</v>
      </c>
      <c r="G107" s="160" t="s">
        <v>1616</v>
      </c>
      <c r="H107" s="93" t="s">
        <v>96</v>
      </c>
      <c r="I107" s="147"/>
      <c r="J107" s="69" t="s">
        <v>32</v>
      </c>
      <c r="K107" s="69" t="s">
        <v>182</v>
      </c>
      <c r="L107" s="69" t="s">
        <v>954</v>
      </c>
      <c r="M107" s="147"/>
      <c r="N107" s="147">
        <v>1</v>
      </c>
      <c r="O107" s="69" t="s">
        <v>958</v>
      </c>
      <c r="P107" s="69" t="s">
        <v>984</v>
      </c>
      <c r="Q107" s="93">
        <v>48.549211999999997</v>
      </c>
      <c r="R107" s="93">
        <v>-124.440296</v>
      </c>
      <c r="S107" s="150" t="s">
        <v>962</v>
      </c>
      <c r="T107" s="150" t="s">
        <v>970</v>
      </c>
      <c r="U107" s="96" t="str">
        <f t="shared" si="5"/>
        <v>23May24-PRS-Mill Bay-1</v>
      </c>
      <c r="V107" s="93"/>
    </row>
    <row r="108" spans="1:22" ht="12" customHeight="1" x14ac:dyDescent="0.25">
      <c r="A108" s="93">
        <v>2024</v>
      </c>
      <c r="B108" s="93" t="s">
        <v>967</v>
      </c>
      <c r="C108" s="93" t="s">
        <v>2556</v>
      </c>
      <c r="D108" s="9">
        <v>45435</v>
      </c>
      <c r="E108" s="160" t="s">
        <v>1587</v>
      </c>
      <c r="F108" s="9">
        <v>45435</v>
      </c>
      <c r="G108" s="160" t="s">
        <v>167</v>
      </c>
      <c r="H108" s="93" t="s">
        <v>96</v>
      </c>
      <c r="I108" s="147"/>
      <c r="J108" s="69" t="s">
        <v>32</v>
      </c>
      <c r="K108" s="69" t="s">
        <v>183</v>
      </c>
      <c r="L108" s="69" t="s">
        <v>955</v>
      </c>
      <c r="M108" s="147"/>
      <c r="N108" s="147">
        <v>1</v>
      </c>
      <c r="O108" s="69" t="s">
        <v>959</v>
      </c>
      <c r="P108" s="69" t="s">
        <v>985</v>
      </c>
      <c r="Q108" s="93">
        <v>48.562863</v>
      </c>
      <c r="R108" s="93">
        <v>-124.44224800000001</v>
      </c>
      <c r="S108" s="150" t="s">
        <v>963</v>
      </c>
      <c r="T108" s="150" t="s">
        <v>971</v>
      </c>
      <c r="U108" s="96" t="str">
        <f t="shared" si="5"/>
        <v>23May24-PRS-Jap Rock-1</v>
      </c>
      <c r="V108" s="93"/>
    </row>
    <row r="109" spans="1:22" ht="12" customHeight="1" x14ac:dyDescent="0.25">
      <c r="A109" s="93">
        <v>2024</v>
      </c>
      <c r="B109" s="93" t="s">
        <v>967</v>
      </c>
      <c r="C109" s="93" t="s">
        <v>2556</v>
      </c>
      <c r="D109" s="94">
        <v>45455</v>
      </c>
      <c r="E109" s="160" t="s">
        <v>82</v>
      </c>
      <c r="F109" s="94">
        <v>45455</v>
      </c>
      <c r="G109" s="160" t="s">
        <v>1618</v>
      </c>
      <c r="H109" s="93" t="s">
        <v>96</v>
      </c>
      <c r="I109" s="93"/>
      <c r="J109" t="s">
        <v>180</v>
      </c>
      <c r="K109" t="s">
        <v>182</v>
      </c>
      <c r="L109" t="s">
        <v>2599</v>
      </c>
      <c r="M109" s="93"/>
      <c r="N109" s="93">
        <v>1</v>
      </c>
      <c r="O109" t="s">
        <v>957</v>
      </c>
      <c r="P109" s="69" t="s">
        <v>986</v>
      </c>
      <c r="Q109" s="93">
        <v>48.556178000000003</v>
      </c>
      <c r="R109" s="93">
        <v>-124.423266</v>
      </c>
      <c r="S109" s="150" t="s">
        <v>964</v>
      </c>
      <c r="T109" s="151" t="s">
        <v>978</v>
      </c>
      <c r="U109" s="96" t="str">
        <f t="shared" si="5"/>
        <v>12Jun24-PRS-PRCD-1</v>
      </c>
      <c r="V109" s="93"/>
    </row>
    <row r="110" spans="1:22" ht="12" customHeight="1" x14ac:dyDescent="0.25">
      <c r="A110" s="93">
        <v>2024</v>
      </c>
      <c r="B110" s="93" t="s">
        <v>967</v>
      </c>
      <c r="C110" s="93" t="s">
        <v>2556</v>
      </c>
      <c r="D110" s="94">
        <v>45455</v>
      </c>
      <c r="E110" s="160" t="s">
        <v>1486</v>
      </c>
      <c r="F110" s="94">
        <v>45455</v>
      </c>
      <c r="G110" s="160" t="s">
        <v>1619</v>
      </c>
      <c r="H110" s="93" t="s">
        <v>96</v>
      </c>
      <c r="I110" s="93"/>
      <c r="J110" t="s">
        <v>180</v>
      </c>
      <c r="K110" t="s">
        <v>174</v>
      </c>
      <c r="L110" t="s">
        <v>2600</v>
      </c>
      <c r="M110" s="93"/>
      <c r="N110" s="93">
        <v>1</v>
      </c>
      <c r="O110" t="s">
        <v>975</v>
      </c>
      <c r="P110" s="69" t="s">
        <v>137</v>
      </c>
      <c r="Q110" s="93">
        <v>48.564236000000001</v>
      </c>
      <c r="R110" s="93">
        <v>-124.428155</v>
      </c>
      <c r="S110" s="150" t="s">
        <v>972</v>
      </c>
      <c r="T110" s="151" t="s">
        <v>979</v>
      </c>
      <c r="U110" s="96" t="str">
        <f t="shared" si="5"/>
        <v>12Jun24-PRS-Offshore A-1</v>
      </c>
      <c r="V110" s="93"/>
    </row>
    <row r="111" spans="1:22" ht="12" customHeight="1" x14ac:dyDescent="0.25">
      <c r="A111" s="93">
        <v>2024</v>
      </c>
      <c r="B111" s="93" t="s">
        <v>967</v>
      </c>
      <c r="C111" s="93" t="s">
        <v>2556</v>
      </c>
      <c r="D111" s="94">
        <v>45455</v>
      </c>
      <c r="E111" s="160" t="s">
        <v>1588</v>
      </c>
      <c r="F111" s="94">
        <v>45455</v>
      </c>
      <c r="G111" s="160" t="s">
        <v>135</v>
      </c>
      <c r="H111" s="93" t="s">
        <v>96</v>
      </c>
      <c r="I111" s="93"/>
      <c r="J111" t="s">
        <v>180</v>
      </c>
      <c r="K111" t="s">
        <v>214</v>
      </c>
      <c r="L111" t="s">
        <v>2601</v>
      </c>
      <c r="M111" s="93"/>
      <c r="N111" s="93">
        <v>1</v>
      </c>
      <c r="O111" t="s">
        <v>959</v>
      </c>
      <c r="P111" s="69" t="s">
        <v>985</v>
      </c>
      <c r="Q111" s="93">
        <v>48.563402000000004</v>
      </c>
      <c r="R111" s="93">
        <v>-124.441419</v>
      </c>
      <c r="S111" s="150" t="s">
        <v>973</v>
      </c>
      <c r="T111" s="151" t="s">
        <v>980</v>
      </c>
      <c r="U111" s="96" t="str">
        <f t="shared" si="5"/>
        <v>12Jun24-PRS-Jap Rock-1</v>
      </c>
      <c r="V111" s="93"/>
    </row>
    <row r="112" spans="1:22" ht="12" customHeight="1" x14ac:dyDescent="0.25">
      <c r="A112" s="93">
        <v>2024</v>
      </c>
      <c r="B112" s="93" t="s">
        <v>967</v>
      </c>
      <c r="C112" s="93" t="s">
        <v>2556</v>
      </c>
      <c r="D112" s="94">
        <v>45455</v>
      </c>
      <c r="E112" s="160" t="s">
        <v>167</v>
      </c>
      <c r="F112" s="94">
        <v>45455</v>
      </c>
      <c r="G112" s="160" t="s">
        <v>1620</v>
      </c>
      <c r="H112" s="93" t="s">
        <v>96</v>
      </c>
      <c r="I112" s="93"/>
      <c r="J112" t="s">
        <v>180</v>
      </c>
      <c r="K112" t="s">
        <v>977</v>
      </c>
      <c r="L112" t="s">
        <v>2602</v>
      </c>
      <c r="M112" s="93"/>
      <c r="N112" s="93">
        <v>1</v>
      </c>
      <c r="O112" t="s">
        <v>976</v>
      </c>
      <c r="P112" s="69" t="s">
        <v>166</v>
      </c>
      <c r="Q112" s="93">
        <v>48.550846</v>
      </c>
      <c r="R112" s="93">
        <v>-124.454852</v>
      </c>
      <c r="S112" s="150" t="s">
        <v>974</v>
      </c>
      <c r="T112" s="151" t="s">
        <v>981</v>
      </c>
      <c r="U112" s="96" t="str">
        <f t="shared" si="5"/>
        <v>12Jun24-PRS-Offshore B-1</v>
      </c>
      <c r="V112" s="93"/>
    </row>
    <row r="113" spans="1:22" ht="12" customHeight="1" x14ac:dyDescent="0.25">
      <c r="A113" s="93">
        <v>2024</v>
      </c>
      <c r="B113" s="93" t="s">
        <v>967</v>
      </c>
      <c r="C113" s="93" t="s">
        <v>2556</v>
      </c>
      <c r="D113" s="94">
        <v>45463</v>
      </c>
      <c r="E113" s="160" t="s">
        <v>1510</v>
      </c>
      <c r="F113" s="94">
        <v>45463</v>
      </c>
      <c r="G113" s="160" t="s">
        <v>99</v>
      </c>
      <c r="H113" s="93" t="s">
        <v>96</v>
      </c>
      <c r="I113" s="93"/>
      <c r="J113" t="s">
        <v>180</v>
      </c>
      <c r="K113" t="s">
        <v>183</v>
      </c>
      <c r="L113" t="s">
        <v>2603</v>
      </c>
      <c r="M113" s="93"/>
      <c r="N113" s="93">
        <v>1</v>
      </c>
      <c r="O113" t="s">
        <v>975</v>
      </c>
      <c r="P113" s="93" t="s">
        <v>137</v>
      </c>
      <c r="Q113" s="93">
        <v>48.562327000000003</v>
      </c>
      <c r="R113" s="93">
        <v>-124.42598099999999</v>
      </c>
      <c r="S113" s="151" t="s">
        <v>988</v>
      </c>
      <c r="T113" s="151" t="s">
        <v>1001</v>
      </c>
      <c r="U113" s="96" t="str">
        <f t="shared" si="5"/>
        <v>20Jun24-PRS-Offshore A-1</v>
      </c>
      <c r="V113"/>
    </row>
    <row r="114" spans="1:22" ht="12" customHeight="1" x14ac:dyDescent="0.25">
      <c r="A114" s="93">
        <v>2024</v>
      </c>
      <c r="B114" s="93" t="s">
        <v>967</v>
      </c>
      <c r="C114" s="93" t="s">
        <v>2556</v>
      </c>
      <c r="D114" s="94">
        <v>45463</v>
      </c>
      <c r="E114" s="160" t="s">
        <v>1589</v>
      </c>
      <c r="F114" s="94">
        <v>45463</v>
      </c>
      <c r="G114" s="160" t="s">
        <v>1621</v>
      </c>
      <c r="H114" s="93" t="s">
        <v>96</v>
      </c>
      <c r="I114" s="93"/>
      <c r="J114" t="s">
        <v>180</v>
      </c>
      <c r="K114" t="s">
        <v>183</v>
      </c>
      <c r="L114" t="s">
        <v>2604</v>
      </c>
      <c r="M114" s="93"/>
      <c r="N114" s="93">
        <v>1</v>
      </c>
      <c r="O114" t="s">
        <v>995</v>
      </c>
      <c r="P114" s="93" t="s">
        <v>998</v>
      </c>
      <c r="Q114" s="93">
        <v>48.555422</v>
      </c>
      <c r="R114" s="93">
        <v>-124.468233</v>
      </c>
      <c r="S114" s="151" t="s">
        <v>989</v>
      </c>
      <c r="T114" s="151" t="s">
        <v>1002</v>
      </c>
      <c r="U114" s="96" t="str">
        <f t="shared" si="5"/>
        <v>20Jun24-PRS-Thrasher-1</v>
      </c>
      <c r="V114"/>
    </row>
    <row r="115" spans="1:22" ht="12" customHeight="1" x14ac:dyDescent="0.25">
      <c r="A115" s="93">
        <v>2024</v>
      </c>
      <c r="B115" s="93" t="s">
        <v>967</v>
      </c>
      <c r="C115" s="93" t="s">
        <v>2556</v>
      </c>
      <c r="D115" s="94">
        <v>45463</v>
      </c>
      <c r="E115" s="160" t="s">
        <v>1590</v>
      </c>
      <c r="F115" s="94">
        <v>45463</v>
      </c>
      <c r="G115" s="160" t="s">
        <v>1622</v>
      </c>
      <c r="H115" s="93" t="s">
        <v>96</v>
      </c>
      <c r="I115" s="93"/>
      <c r="J115" t="s">
        <v>180</v>
      </c>
      <c r="K115" t="s">
        <v>182</v>
      </c>
      <c r="L115" t="s">
        <v>2605</v>
      </c>
      <c r="M115" s="93"/>
      <c r="N115" s="93">
        <v>1</v>
      </c>
      <c r="O115" t="s">
        <v>996</v>
      </c>
      <c r="P115" s="93" t="s">
        <v>166</v>
      </c>
      <c r="Q115" s="93">
        <v>48.545948000000003</v>
      </c>
      <c r="R115" s="93">
        <v>-124.4614</v>
      </c>
      <c r="S115" s="152" t="s">
        <v>990</v>
      </c>
      <c r="T115" s="151" t="s">
        <v>1003</v>
      </c>
      <c r="U115" s="96" t="str">
        <f t="shared" si="5"/>
        <v>20Jun24-PRS-Offshore B-1</v>
      </c>
      <c r="V115" t="s">
        <v>1006</v>
      </c>
    </row>
    <row r="116" spans="1:22" ht="12" customHeight="1" x14ac:dyDescent="0.25">
      <c r="A116" s="93">
        <v>2024</v>
      </c>
      <c r="B116" s="93" t="s">
        <v>967</v>
      </c>
      <c r="C116" s="93" t="s">
        <v>2556</v>
      </c>
      <c r="D116" s="94">
        <v>45463</v>
      </c>
      <c r="E116" s="160" t="s">
        <v>1591</v>
      </c>
      <c r="F116" s="94">
        <v>45463</v>
      </c>
      <c r="G116" s="160" t="s">
        <v>1591</v>
      </c>
      <c r="H116" s="93" t="s">
        <v>96</v>
      </c>
      <c r="I116" s="93"/>
      <c r="J116" t="s">
        <v>180</v>
      </c>
      <c r="K116" t="s">
        <v>182</v>
      </c>
      <c r="L116" t="s">
        <v>2606</v>
      </c>
      <c r="M116" s="93"/>
      <c r="N116" s="93">
        <v>1</v>
      </c>
      <c r="O116" t="s">
        <v>958</v>
      </c>
      <c r="P116" s="93" t="s">
        <v>984</v>
      </c>
      <c r="Q116" s="93">
        <v>48.549959999999999</v>
      </c>
      <c r="R116" s="93">
        <v>-124.44085800000001</v>
      </c>
      <c r="S116" s="151" t="s">
        <v>991</v>
      </c>
      <c r="T116" s="151" t="s">
        <v>1004</v>
      </c>
      <c r="U116" s="96" t="str">
        <f t="shared" si="5"/>
        <v>20Jun24-PRS-Mill Bay-1</v>
      </c>
      <c r="V116" s="93"/>
    </row>
    <row r="117" spans="1:22" ht="12" customHeight="1" x14ac:dyDescent="0.25">
      <c r="A117" s="93">
        <v>2024</v>
      </c>
      <c r="B117" s="93" t="s">
        <v>967</v>
      </c>
      <c r="C117" s="93" t="s">
        <v>2556</v>
      </c>
      <c r="D117" s="94">
        <v>45463</v>
      </c>
      <c r="E117" s="87" t="s">
        <v>1592</v>
      </c>
      <c r="F117" s="94">
        <v>45463</v>
      </c>
      <c r="G117" s="87" t="s">
        <v>1558</v>
      </c>
      <c r="H117" s="93" t="s">
        <v>96</v>
      </c>
      <c r="I117" s="93"/>
      <c r="J117" t="s">
        <v>180</v>
      </c>
      <c r="K117" t="s">
        <v>182</v>
      </c>
      <c r="L117" t="s">
        <v>999</v>
      </c>
      <c r="M117" s="93"/>
      <c r="N117" s="93">
        <v>1</v>
      </c>
      <c r="O117" t="s">
        <v>957</v>
      </c>
      <c r="P117" s="93" t="s">
        <v>986</v>
      </c>
      <c r="Q117" s="93">
        <v>48.556570999999998</v>
      </c>
      <c r="R117" s="93">
        <v>-124.421125</v>
      </c>
      <c r="S117" s="151" t="s">
        <v>992</v>
      </c>
      <c r="T117" s="151" t="s">
        <v>1005</v>
      </c>
      <c r="U117" s="96" t="str">
        <f t="shared" si="5"/>
        <v>20Jun24-PRS-PRCD-1</v>
      </c>
      <c r="V117" s="93"/>
    </row>
    <row r="118" spans="1:22" ht="12" customHeight="1" x14ac:dyDescent="0.25">
      <c r="A118" s="93">
        <v>2024</v>
      </c>
      <c r="B118" s="93" t="s">
        <v>967</v>
      </c>
      <c r="C118" s="93" t="s">
        <v>2556</v>
      </c>
      <c r="D118" s="94">
        <v>45463</v>
      </c>
      <c r="E118" s="161" t="s">
        <v>165</v>
      </c>
      <c r="F118" s="94">
        <v>45463</v>
      </c>
      <c r="G118" s="161" t="s">
        <v>165</v>
      </c>
      <c r="H118" s="93" t="s">
        <v>96</v>
      </c>
      <c r="J118" t="s">
        <v>180</v>
      </c>
      <c r="K118" t="s">
        <v>182</v>
      </c>
      <c r="L118" t="s">
        <v>999</v>
      </c>
      <c r="N118" s="93">
        <v>2</v>
      </c>
      <c r="O118" t="s">
        <v>957</v>
      </c>
      <c r="P118" s="93" t="s">
        <v>986</v>
      </c>
      <c r="Q118" s="92">
        <v>48.55742</v>
      </c>
      <c r="R118" s="92">
        <v>-124.422979</v>
      </c>
      <c r="S118" s="151" t="s">
        <v>992</v>
      </c>
      <c r="T118" s="153" t="s">
        <v>1007</v>
      </c>
      <c r="U118" s="96" t="str">
        <f t="shared" si="5"/>
        <v>20Jun24-PRS-PRCD-2</v>
      </c>
      <c r="V118" s="93"/>
    </row>
    <row r="119" spans="1:22" ht="12" customHeight="1" x14ac:dyDescent="0.25">
      <c r="A119" s="93">
        <v>2024</v>
      </c>
      <c r="B119" s="93" t="s">
        <v>967</v>
      </c>
      <c r="C119" s="93" t="s">
        <v>2556</v>
      </c>
      <c r="D119" s="94">
        <v>45463</v>
      </c>
      <c r="E119" s="160" t="s">
        <v>1559</v>
      </c>
      <c r="F119" s="94">
        <v>45463</v>
      </c>
      <c r="G119" s="160" t="s">
        <v>1559</v>
      </c>
      <c r="H119" s="93" t="s">
        <v>96</v>
      </c>
      <c r="I119" s="93"/>
      <c r="J119" t="s">
        <v>180</v>
      </c>
      <c r="K119" t="s">
        <v>182</v>
      </c>
      <c r="L119" t="s">
        <v>1000</v>
      </c>
      <c r="M119" s="93"/>
      <c r="N119" s="93">
        <v>1</v>
      </c>
      <c r="O119" t="s">
        <v>997</v>
      </c>
      <c r="P119" s="93" t="s">
        <v>2553</v>
      </c>
      <c r="Q119" s="93">
        <v>48.566277999999997</v>
      </c>
      <c r="R119" s="93">
        <v>-124.4307</v>
      </c>
      <c r="S119" s="151" t="s">
        <v>993</v>
      </c>
      <c r="T119" s="150" t="s">
        <v>1008</v>
      </c>
      <c r="U119" s="96" t="str">
        <f t="shared" si="5"/>
        <v>20Jun24-PRS-Gordon R-1</v>
      </c>
      <c r="V119" s="93"/>
    </row>
    <row r="120" spans="1:22" ht="12" customHeight="1" x14ac:dyDescent="0.25">
      <c r="A120" s="93">
        <v>2024</v>
      </c>
      <c r="B120" s="93" t="s">
        <v>967</v>
      </c>
      <c r="C120" s="93" t="s">
        <v>2556</v>
      </c>
      <c r="D120" s="94">
        <v>45463</v>
      </c>
      <c r="E120" s="160" t="s">
        <v>1481</v>
      </c>
      <c r="F120" s="94">
        <v>45463</v>
      </c>
      <c r="G120" s="160" t="s">
        <v>1623</v>
      </c>
      <c r="H120" s="93" t="s">
        <v>96</v>
      </c>
      <c r="I120" s="93"/>
      <c r="J120" t="s">
        <v>180</v>
      </c>
      <c r="K120" t="s">
        <v>174</v>
      </c>
      <c r="L120" t="s">
        <v>2607</v>
      </c>
      <c r="M120" s="93"/>
      <c r="N120" s="93">
        <v>1</v>
      </c>
      <c r="O120" t="s">
        <v>959</v>
      </c>
      <c r="P120" s="93" t="s">
        <v>985</v>
      </c>
      <c r="Q120" s="93">
        <v>48.562928999999997</v>
      </c>
      <c r="R120" s="93">
        <v>-124.442155</v>
      </c>
      <c r="S120" s="151" t="s">
        <v>994</v>
      </c>
      <c r="T120" s="150" t="s">
        <v>1009</v>
      </c>
      <c r="U120" s="96" t="str">
        <f t="shared" si="5"/>
        <v>20Jun24-PRS-Jap Rock-1</v>
      </c>
      <c r="V120" s="93"/>
    </row>
    <row r="121" spans="1:22" ht="12" customHeight="1" x14ac:dyDescent="0.25">
      <c r="A121" s="93">
        <v>2024</v>
      </c>
      <c r="B121" s="93" t="s">
        <v>967</v>
      </c>
      <c r="C121" s="93" t="s">
        <v>2556</v>
      </c>
      <c r="D121" s="94">
        <v>45476</v>
      </c>
      <c r="E121" s="160" t="s">
        <v>1593</v>
      </c>
      <c r="F121" s="94">
        <v>45476</v>
      </c>
      <c r="G121" s="160" t="s">
        <v>1610</v>
      </c>
      <c r="H121" s="93" t="s">
        <v>96</v>
      </c>
      <c r="I121" s="93"/>
      <c r="J121" t="s">
        <v>32</v>
      </c>
      <c r="K121" t="s">
        <v>182</v>
      </c>
      <c r="L121" t="s">
        <v>1015</v>
      </c>
      <c r="M121" s="93"/>
      <c r="N121" s="93">
        <v>1</v>
      </c>
      <c r="O121" t="s">
        <v>957</v>
      </c>
      <c r="P121" s="93" t="s">
        <v>986</v>
      </c>
      <c r="Q121">
        <v>48.555517999999999</v>
      </c>
      <c r="R121">
        <v>-124.42295900000001</v>
      </c>
      <c r="S121" s="150" t="s">
        <v>1010</v>
      </c>
      <c r="T121" s="151" t="s">
        <v>1017</v>
      </c>
      <c r="U121" s="96" t="str">
        <f t="shared" si="5"/>
        <v>03Jul24-PRS-PRCD-1</v>
      </c>
      <c r="V121" t="s">
        <v>1022</v>
      </c>
    </row>
    <row r="122" spans="1:22" ht="12" customHeight="1" x14ac:dyDescent="0.25">
      <c r="A122" s="93">
        <v>2024</v>
      </c>
      <c r="B122" s="93" t="s">
        <v>967</v>
      </c>
      <c r="C122" s="93" t="s">
        <v>2556</v>
      </c>
      <c r="D122" s="94">
        <v>45476</v>
      </c>
      <c r="E122" s="160" t="s">
        <v>1594</v>
      </c>
      <c r="F122" s="94">
        <v>45476</v>
      </c>
      <c r="G122" s="160" t="s">
        <v>1506</v>
      </c>
      <c r="H122" s="93" t="s">
        <v>96</v>
      </c>
      <c r="I122" s="93"/>
      <c r="J122" t="s">
        <v>180</v>
      </c>
      <c r="K122" t="s">
        <v>174</v>
      </c>
      <c r="L122" t="s">
        <v>1015</v>
      </c>
      <c r="M122" s="93"/>
      <c r="N122" s="93">
        <v>1</v>
      </c>
      <c r="O122" t="s">
        <v>959</v>
      </c>
      <c r="P122" s="93" t="s">
        <v>985</v>
      </c>
      <c r="Q122">
        <v>48.563661000000003</v>
      </c>
      <c r="R122">
        <v>-124.441934</v>
      </c>
      <c r="S122" s="150" t="s">
        <v>1011</v>
      </c>
      <c r="T122" s="151" t="s">
        <v>1018</v>
      </c>
      <c r="U122" s="96" t="str">
        <f t="shared" si="5"/>
        <v>03Jul24-PRS-Jap Rock-1</v>
      </c>
      <c r="V122" t="s">
        <v>1022</v>
      </c>
    </row>
    <row r="123" spans="1:22" ht="12" customHeight="1" x14ac:dyDescent="0.25">
      <c r="A123" s="93">
        <v>2024</v>
      </c>
      <c r="B123" s="93" t="s">
        <v>967</v>
      </c>
      <c r="C123" s="93" t="s">
        <v>2556</v>
      </c>
      <c r="D123" s="94">
        <v>45476</v>
      </c>
      <c r="E123" s="160" t="s">
        <v>1595</v>
      </c>
      <c r="F123" s="94">
        <v>45476</v>
      </c>
      <c r="G123" s="160" t="s">
        <v>1624</v>
      </c>
      <c r="H123" s="93" t="s">
        <v>96</v>
      </c>
      <c r="I123" s="93"/>
      <c r="J123" t="s">
        <v>180</v>
      </c>
      <c r="K123" t="s">
        <v>183</v>
      </c>
      <c r="L123" t="s">
        <v>1015</v>
      </c>
      <c r="M123" s="93"/>
      <c r="N123" s="93">
        <v>1</v>
      </c>
      <c r="O123" t="s">
        <v>995</v>
      </c>
      <c r="P123" s="93" t="s">
        <v>998</v>
      </c>
      <c r="Q123">
        <v>48.553742999999997</v>
      </c>
      <c r="R123">
        <v>-124.468069</v>
      </c>
      <c r="S123" s="150" t="s">
        <v>1012</v>
      </c>
      <c r="T123" s="151" t="s">
        <v>1019</v>
      </c>
      <c r="U123" s="96" t="str">
        <f t="shared" si="5"/>
        <v>03Jul24-PRS-Thrasher-1</v>
      </c>
      <c r="V123" t="s">
        <v>1022</v>
      </c>
    </row>
    <row r="124" spans="1:22" ht="12" customHeight="1" x14ac:dyDescent="0.25">
      <c r="A124" s="93">
        <v>2024</v>
      </c>
      <c r="B124" s="93" t="s">
        <v>967</v>
      </c>
      <c r="C124" s="93" t="s">
        <v>2556</v>
      </c>
      <c r="D124" s="94">
        <v>45476</v>
      </c>
      <c r="E124" s="160" t="s">
        <v>1596</v>
      </c>
      <c r="F124" s="94">
        <v>45476</v>
      </c>
      <c r="G124" s="160" t="s">
        <v>142</v>
      </c>
      <c r="H124" s="93" t="s">
        <v>96</v>
      </c>
      <c r="I124" s="93"/>
      <c r="J124" t="s">
        <v>180</v>
      </c>
      <c r="K124" t="s">
        <v>174</v>
      </c>
      <c r="L124" t="s">
        <v>1015</v>
      </c>
      <c r="M124" s="93"/>
      <c r="N124" s="93">
        <v>1</v>
      </c>
      <c r="O124" t="s">
        <v>976</v>
      </c>
      <c r="P124" s="93" t="s">
        <v>166</v>
      </c>
      <c r="Q124">
        <v>48.550916000000001</v>
      </c>
      <c r="R124">
        <v>-124.455563</v>
      </c>
      <c r="S124" s="150" t="s">
        <v>1013</v>
      </c>
      <c r="T124" s="151" t="s">
        <v>1020</v>
      </c>
      <c r="U124" s="96" t="str">
        <f t="shared" si="5"/>
        <v>03Jul24-PRS-Offshore B-1</v>
      </c>
      <c r="V124" t="s">
        <v>1022</v>
      </c>
    </row>
    <row r="125" spans="1:22" ht="12" customHeight="1" x14ac:dyDescent="0.25">
      <c r="A125" s="93">
        <v>2024</v>
      </c>
      <c r="B125" s="93" t="s">
        <v>967</v>
      </c>
      <c r="C125" s="93" t="s">
        <v>2556</v>
      </c>
      <c r="D125" s="94">
        <v>45476</v>
      </c>
      <c r="E125" s="160" t="s">
        <v>1597</v>
      </c>
      <c r="F125" s="94">
        <v>45476</v>
      </c>
      <c r="G125" s="160" t="s">
        <v>1597</v>
      </c>
      <c r="H125" s="93" t="s">
        <v>96</v>
      </c>
      <c r="I125" s="93"/>
      <c r="J125" t="s">
        <v>180</v>
      </c>
      <c r="K125" t="s">
        <v>214</v>
      </c>
      <c r="L125" t="s">
        <v>1016</v>
      </c>
      <c r="M125" s="93"/>
      <c r="N125" s="93">
        <v>1</v>
      </c>
      <c r="O125" t="s">
        <v>958</v>
      </c>
      <c r="P125" s="93" t="s">
        <v>984</v>
      </c>
      <c r="Q125">
        <v>48.549245999999997</v>
      </c>
      <c r="R125">
        <v>-124.44049</v>
      </c>
      <c r="S125" s="150" t="s">
        <v>1014</v>
      </c>
      <c r="T125" s="151" t="s">
        <v>1021</v>
      </c>
      <c r="U125" s="96" t="str">
        <f t="shared" si="5"/>
        <v>03Jul24-PRS-Mill Bay-1</v>
      </c>
      <c r="V125" t="s">
        <v>1022</v>
      </c>
    </row>
    <row r="126" spans="1:22" ht="12" customHeight="1" x14ac:dyDescent="0.25">
      <c r="A126" s="93">
        <v>2024</v>
      </c>
      <c r="B126" s="93" t="s">
        <v>967</v>
      </c>
      <c r="C126" s="93" t="s">
        <v>2556</v>
      </c>
      <c r="D126" s="94">
        <v>45488</v>
      </c>
      <c r="E126" s="160" t="s">
        <v>1598</v>
      </c>
      <c r="F126" s="94">
        <v>45488</v>
      </c>
      <c r="G126" s="160" t="s">
        <v>1625</v>
      </c>
      <c r="H126" s="93" t="s">
        <v>96</v>
      </c>
      <c r="I126" s="93"/>
      <c r="J126" t="s">
        <v>1029</v>
      </c>
      <c r="K126"/>
      <c r="L126" t="s">
        <v>2608</v>
      </c>
      <c r="M126" s="93"/>
      <c r="N126" s="93">
        <v>1</v>
      </c>
      <c r="O126" t="s">
        <v>957</v>
      </c>
      <c r="P126" s="93" t="s">
        <v>986</v>
      </c>
      <c r="Q126">
        <v>48.556631000000003</v>
      </c>
      <c r="R126">
        <v>-124.422515</v>
      </c>
      <c r="S126" s="151" t="s">
        <v>1023</v>
      </c>
      <c r="T126" s="150" t="s">
        <v>1034</v>
      </c>
      <c r="U126" s="96" t="str">
        <f t="shared" si="5"/>
        <v>15Jul24-PRS-PRCD-1</v>
      </c>
      <c r="V126" s="93"/>
    </row>
    <row r="127" spans="1:22" ht="12" customHeight="1" x14ac:dyDescent="0.25">
      <c r="A127" s="93">
        <v>2024</v>
      </c>
      <c r="B127" s="93" t="s">
        <v>967</v>
      </c>
      <c r="C127" s="93" t="s">
        <v>2556</v>
      </c>
      <c r="D127" s="94">
        <v>45488</v>
      </c>
      <c r="E127" s="160" t="s">
        <v>1599</v>
      </c>
      <c r="F127" s="94">
        <v>45488</v>
      </c>
      <c r="G127" s="160" t="s">
        <v>1555</v>
      </c>
      <c r="H127" s="93" t="s">
        <v>96</v>
      </c>
      <c r="I127" s="93"/>
      <c r="J127" t="s">
        <v>1029</v>
      </c>
      <c r="K127" t="s">
        <v>174</v>
      </c>
      <c r="L127" t="s">
        <v>2609</v>
      </c>
      <c r="M127" s="93"/>
      <c r="N127" s="93">
        <v>1</v>
      </c>
      <c r="O127" t="s">
        <v>958</v>
      </c>
      <c r="P127" s="93" t="s">
        <v>984</v>
      </c>
      <c r="Q127">
        <v>48.549985999999997</v>
      </c>
      <c r="R127">
        <v>-124.440341</v>
      </c>
      <c r="S127" s="151" t="s">
        <v>1024</v>
      </c>
      <c r="T127" s="150" t="s">
        <v>1035</v>
      </c>
      <c r="U127" s="96" t="str">
        <f t="shared" si="5"/>
        <v>15Jul24-PRS-Mill Bay-1</v>
      </c>
      <c r="V127" s="93"/>
    </row>
    <row r="128" spans="1:22" ht="12" customHeight="1" x14ac:dyDescent="0.25">
      <c r="A128" s="93">
        <v>2024</v>
      </c>
      <c r="B128" s="93" t="s">
        <v>967</v>
      </c>
      <c r="C128" s="93" t="s">
        <v>2556</v>
      </c>
      <c r="D128" s="94">
        <v>45488</v>
      </c>
      <c r="E128" s="160" t="s">
        <v>1600</v>
      </c>
      <c r="F128" s="94">
        <v>45488</v>
      </c>
      <c r="G128" s="160" t="s">
        <v>88</v>
      </c>
      <c r="H128" s="93" t="s">
        <v>96</v>
      </c>
      <c r="I128" s="93"/>
      <c r="J128" t="s">
        <v>1029</v>
      </c>
      <c r="K128" t="s">
        <v>1030</v>
      </c>
      <c r="L128" t="s">
        <v>2609</v>
      </c>
      <c r="M128" s="93"/>
      <c r="N128" s="93">
        <v>1</v>
      </c>
      <c r="O128" t="s">
        <v>976</v>
      </c>
      <c r="P128" s="93" t="s">
        <v>166</v>
      </c>
      <c r="Q128">
        <v>48.549387000000003</v>
      </c>
      <c r="R128">
        <v>-124.455972</v>
      </c>
      <c r="S128" s="151" t="s">
        <v>1025</v>
      </c>
      <c r="T128" s="150" t="s">
        <v>1036</v>
      </c>
      <c r="U128" s="96" t="str">
        <f t="shared" si="5"/>
        <v>15Jul24-PRS-Offshore B-1</v>
      </c>
      <c r="V128" s="93"/>
    </row>
    <row r="129" spans="1:22" ht="12" customHeight="1" x14ac:dyDescent="0.25">
      <c r="A129" s="93">
        <v>2024</v>
      </c>
      <c r="B129" s="93" t="s">
        <v>967</v>
      </c>
      <c r="C129" s="93" t="s">
        <v>2556</v>
      </c>
      <c r="D129" s="94">
        <v>45488</v>
      </c>
      <c r="E129" s="160" t="s">
        <v>1591</v>
      </c>
      <c r="F129" s="94">
        <v>45488</v>
      </c>
      <c r="G129" s="160" t="s">
        <v>1626</v>
      </c>
      <c r="H129" s="93" t="s">
        <v>96</v>
      </c>
      <c r="I129" s="93"/>
      <c r="J129" t="s">
        <v>1029</v>
      </c>
      <c r="K129" t="s">
        <v>174</v>
      </c>
      <c r="L129" t="s">
        <v>2609</v>
      </c>
      <c r="M129" s="93"/>
      <c r="N129" s="93">
        <v>1</v>
      </c>
      <c r="O129" t="s">
        <v>995</v>
      </c>
      <c r="P129" s="93" t="s">
        <v>998</v>
      </c>
      <c r="Q129">
        <v>48.554237999999998</v>
      </c>
      <c r="R129">
        <v>-124.46869100000001</v>
      </c>
      <c r="S129" s="151" t="s">
        <v>1026</v>
      </c>
      <c r="T129" s="151" t="s">
        <v>1033</v>
      </c>
      <c r="U129" s="96" t="str">
        <f t="shared" si="5"/>
        <v>15Jul24-PRS-Thrasher-1</v>
      </c>
      <c r="V129" s="93"/>
    </row>
    <row r="130" spans="1:22" ht="12" customHeight="1" x14ac:dyDescent="0.25">
      <c r="A130" s="93">
        <v>2024</v>
      </c>
      <c r="B130" s="93" t="s">
        <v>967</v>
      </c>
      <c r="C130" s="93" t="s">
        <v>2556</v>
      </c>
      <c r="D130" s="94">
        <v>45488</v>
      </c>
      <c r="E130" s="160" t="s">
        <v>1601</v>
      </c>
      <c r="F130" s="94">
        <v>45488</v>
      </c>
      <c r="G130" s="160" t="s">
        <v>1490</v>
      </c>
      <c r="H130" s="93" t="s">
        <v>96</v>
      </c>
      <c r="I130" s="93"/>
      <c r="J130" t="s">
        <v>180</v>
      </c>
      <c r="K130" t="s">
        <v>174</v>
      </c>
      <c r="L130" t="s">
        <v>2609</v>
      </c>
      <c r="M130" s="93"/>
      <c r="N130" s="93">
        <v>1</v>
      </c>
      <c r="O130" t="s">
        <v>959</v>
      </c>
      <c r="P130" s="93" t="s">
        <v>985</v>
      </c>
      <c r="Q130">
        <v>48.563716999999997</v>
      </c>
      <c r="R130">
        <v>-124.442038</v>
      </c>
      <c r="S130" s="151" t="s">
        <v>1027</v>
      </c>
      <c r="T130" s="151" t="s">
        <v>1032</v>
      </c>
      <c r="U130" s="96" t="str">
        <f t="shared" si="5"/>
        <v>15Jul24-PRS-Jap Rock-1</v>
      </c>
      <c r="V130" s="93"/>
    </row>
    <row r="131" spans="1:22" ht="12" customHeight="1" x14ac:dyDescent="0.25">
      <c r="A131" s="93">
        <v>2024</v>
      </c>
      <c r="B131" s="93" t="s">
        <v>967</v>
      </c>
      <c r="C131" s="93" t="s">
        <v>2556</v>
      </c>
      <c r="D131" s="94">
        <v>45488</v>
      </c>
      <c r="E131" s="160" t="s">
        <v>1602</v>
      </c>
      <c r="F131" s="94">
        <v>45488</v>
      </c>
      <c r="G131" s="160" t="s">
        <v>1627</v>
      </c>
      <c r="H131" s="93" t="s">
        <v>96</v>
      </c>
      <c r="I131" s="93"/>
      <c r="J131" t="s">
        <v>180</v>
      </c>
      <c r="K131" t="s">
        <v>1030</v>
      </c>
      <c r="L131" t="s">
        <v>2610</v>
      </c>
      <c r="M131" s="93"/>
      <c r="N131" s="93">
        <v>1</v>
      </c>
      <c r="O131" t="s">
        <v>975</v>
      </c>
      <c r="P131" s="93" t="s">
        <v>137</v>
      </c>
      <c r="Q131">
        <v>48.562676000000003</v>
      </c>
      <c r="R131">
        <v>-124.426061</v>
      </c>
      <c r="S131" s="151" t="s">
        <v>1028</v>
      </c>
      <c r="T131" s="151" t="s">
        <v>1031</v>
      </c>
      <c r="U131" s="96" t="str">
        <f t="shared" si="5"/>
        <v>15Jul24-PRS-Offshore A-1</v>
      </c>
      <c r="V131" s="93"/>
    </row>
    <row r="132" spans="1:22" ht="12" customHeight="1" x14ac:dyDescent="0.25">
      <c r="A132" s="93">
        <v>2024</v>
      </c>
      <c r="B132" s="93" t="s">
        <v>420</v>
      </c>
      <c r="C132" s="93"/>
      <c r="D132" s="94">
        <v>45528</v>
      </c>
      <c r="E132" s="160"/>
      <c r="F132" s="94">
        <v>45528</v>
      </c>
      <c r="G132" s="160"/>
      <c r="H132" s="93"/>
      <c r="I132" s="93"/>
      <c r="J132"/>
      <c r="K132"/>
      <c r="L132"/>
      <c r="M132" s="93"/>
      <c r="N132" s="93">
        <v>1</v>
      </c>
      <c r="O132" s="69" t="s">
        <v>1826</v>
      </c>
      <c r="P132" s="147" t="s">
        <v>2392</v>
      </c>
      <c r="Q132" s="93">
        <v>48.578887000000002</v>
      </c>
      <c r="R132" s="93">
        <v>-124.413342</v>
      </c>
      <c r="S132" s="151"/>
      <c r="T132" s="151"/>
      <c r="U132" s="96" t="str">
        <f t="shared" si="5"/>
        <v>24Aug24-FLAG-BS07-1</v>
      </c>
      <c r="V132" s="93" t="s">
        <v>2387</v>
      </c>
    </row>
    <row r="133" spans="1:22" ht="12" customHeight="1" x14ac:dyDescent="0.25">
      <c r="A133" s="93">
        <v>2024</v>
      </c>
      <c r="B133" s="93" t="s">
        <v>967</v>
      </c>
      <c r="C133" s="93" t="s">
        <v>2556</v>
      </c>
      <c r="D133" s="94">
        <v>45530</v>
      </c>
      <c r="E133" s="160" t="s">
        <v>120</v>
      </c>
      <c r="F133" s="94">
        <v>45530</v>
      </c>
      <c r="G133" s="160" t="s">
        <v>237</v>
      </c>
      <c r="H133" s="93" t="s">
        <v>96</v>
      </c>
      <c r="I133" s="93"/>
      <c r="J133" t="s">
        <v>32</v>
      </c>
      <c r="K133" t="s">
        <v>183</v>
      </c>
      <c r="L133" t="s">
        <v>2611</v>
      </c>
      <c r="M133" s="93"/>
      <c r="N133" s="93">
        <v>1</v>
      </c>
      <c r="O133" t="s">
        <v>957</v>
      </c>
      <c r="P133" s="93" t="s">
        <v>986</v>
      </c>
      <c r="Q133">
        <v>48.556060000000002</v>
      </c>
      <c r="R133">
        <v>-124.423574</v>
      </c>
      <c r="S133" s="151" t="s">
        <v>1037</v>
      </c>
      <c r="T133" s="151" t="s">
        <v>1051</v>
      </c>
      <c r="U133" s="96" t="str">
        <f t="shared" si="5"/>
        <v>26Aug24-PRS-PRCD-1</v>
      </c>
      <c r="V133" t="s">
        <v>1058</v>
      </c>
    </row>
    <row r="134" spans="1:22" ht="12" customHeight="1" x14ac:dyDescent="0.25">
      <c r="A134" s="93">
        <v>2024</v>
      </c>
      <c r="B134" s="93" t="s">
        <v>967</v>
      </c>
      <c r="C134" s="93" t="s">
        <v>2556</v>
      </c>
      <c r="D134" s="94">
        <v>45530</v>
      </c>
      <c r="E134" s="160" t="s">
        <v>1603</v>
      </c>
      <c r="F134" s="94">
        <v>45530</v>
      </c>
      <c r="G134" s="160" t="s">
        <v>127</v>
      </c>
      <c r="H134" s="93" t="s">
        <v>96</v>
      </c>
      <c r="I134" s="93"/>
      <c r="J134" t="s">
        <v>32</v>
      </c>
      <c r="K134" t="s">
        <v>181</v>
      </c>
      <c r="L134" t="s">
        <v>1045</v>
      </c>
      <c r="M134" s="93"/>
      <c r="N134" s="93">
        <v>1</v>
      </c>
      <c r="O134" t="s">
        <v>958</v>
      </c>
      <c r="P134" s="93" t="s">
        <v>984</v>
      </c>
      <c r="Q134">
        <v>48.549267</v>
      </c>
      <c r="R134">
        <v>-124.441784</v>
      </c>
      <c r="S134" s="151" t="s">
        <v>1038</v>
      </c>
      <c r="T134" s="151" t="s">
        <v>1052</v>
      </c>
      <c r="U134" s="96" t="str">
        <f t="shared" si="5"/>
        <v>26Aug24-PRS-Mill Bay-1</v>
      </c>
      <c r="V134" t="s">
        <v>1059</v>
      </c>
    </row>
    <row r="135" spans="1:22" ht="12" customHeight="1" x14ac:dyDescent="0.25">
      <c r="A135" s="93">
        <v>2024</v>
      </c>
      <c r="B135" s="93" t="s">
        <v>967</v>
      </c>
      <c r="C135" s="93" t="s">
        <v>2556</v>
      </c>
      <c r="D135" s="94">
        <v>45530</v>
      </c>
      <c r="E135" s="160" t="s">
        <v>1604</v>
      </c>
      <c r="F135" s="94">
        <v>45530</v>
      </c>
      <c r="G135" s="160" t="s">
        <v>1628</v>
      </c>
      <c r="H135" s="93" t="s">
        <v>96</v>
      </c>
      <c r="I135" s="93"/>
      <c r="J135" t="s">
        <v>173</v>
      </c>
      <c r="K135" t="s">
        <v>181</v>
      </c>
      <c r="L135" t="s">
        <v>1046</v>
      </c>
      <c r="M135" s="93"/>
      <c r="N135" s="93">
        <v>1</v>
      </c>
      <c r="O135" t="s">
        <v>976</v>
      </c>
      <c r="P135" s="93" t="s">
        <v>166</v>
      </c>
      <c r="Q135">
        <v>48.546962999999998</v>
      </c>
      <c r="R135">
        <v>-124.459529</v>
      </c>
      <c r="S135" s="151" t="s">
        <v>1039</v>
      </c>
      <c r="T135" s="151" t="s">
        <v>1053</v>
      </c>
      <c r="U135" s="96" t="str">
        <f t="shared" si="5"/>
        <v>26Aug24-PRS-Offshore B-1</v>
      </c>
      <c r="V135" t="s">
        <v>1296</v>
      </c>
    </row>
    <row r="136" spans="1:22" ht="12" customHeight="1" x14ac:dyDescent="0.25">
      <c r="A136" s="93">
        <v>2024</v>
      </c>
      <c r="B136" s="93" t="s">
        <v>967</v>
      </c>
      <c r="C136" s="93" t="s">
        <v>2556</v>
      </c>
      <c r="D136" s="94">
        <v>45530</v>
      </c>
      <c r="E136" s="160" t="s">
        <v>1596</v>
      </c>
      <c r="F136" s="94">
        <v>45530</v>
      </c>
      <c r="G136" s="160" t="s">
        <v>154</v>
      </c>
      <c r="H136" s="93" t="s">
        <v>96</v>
      </c>
      <c r="I136" s="93"/>
      <c r="J136" t="s">
        <v>173</v>
      </c>
      <c r="K136" t="s">
        <v>182</v>
      </c>
      <c r="L136" t="s">
        <v>1047</v>
      </c>
      <c r="M136" s="93"/>
      <c r="N136" s="93">
        <v>1</v>
      </c>
      <c r="O136" t="s">
        <v>1044</v>
      </c>
      <c r="P136" s="93" t="s">
        <v>998</v>
      </c>
      <c r="Q136">
        <v>48.552576000000002</v>
      </c>
      <c r="R136">
        <v>-124.46906</v>
      </c>
      <c r="S136" s="151" t="s">
        <v>1040</v>
      </c>
      <c r="T136" s="151" t="s">
        <v>1054</v>
      </c>
      <c r="U136" s="96" t="str">
        <f t="shared" si="5"/>
        <v>26Aug24-PRS-Thrasher-1</v>
      </c>
      <c r="V136" t="s">
        <v>1299</v>
      </c>
    </row>
    <row r="137" spans="1:22" ht="12" customHeight="1" x14ac:dyDescent="0.25">
      <c r="A137" s="93">
        <v>2024</v>
      </c>
      <c r="B137" s="93" t="s">
        <v>967</v>
      </c>
      <c r="C137" s="93" t="s">
        <v>2556</v>
      </c>
      <c r="D137" s="94">
        <v>45530</v>
      </c>
      <c r="E137" s="160" t="s">
        <v>92</v>
      </c>
      <c r="F137" s="94">
        <v>45530</v>
      </c>
      <c r="G137" s="160" t="s">
        <v>143</v>
      </c>
      <c r="H137" s="93" t="s">
        <v>96</v>
      </c>
      <c r="I137" s="93"/>
      <c r="J137" t="s">
        <v>32</v>
      </c>
      <c r="K137" t="s">
        <v>181</v>
      </c>
      <c r="L137" t="s">
        <v>1048</v>
      </c>
      <c r="M137" s="93"/>
      <c r="N137" s="93">
        <v>1</v>
      </c>
      <c r="O137" t="s">
        <v>959</v>
      </c>
      <c r="P137" s="93" t="s">
        <v>985</v>
      </c>
      <c r="Q137">
        <v>48.563302999999998</v>
      </c>
      <c r="R137">
        <v>-124.442786</v>
      </c>
      <c r="S137" s="151" t="s">
        <v>1041</v>
      </c>
      <c r="T137" s="151" t="s">
        <v>1055</v>
      </c>
      <c r="U137" s="96" t="str">
        <f t="shared" ref="U137:U162" si="6">CONCATENATE(TEXT(F137,"ddmmmyy"),"-",IF(B137="Mini purse seine","PRS", IF(B137="PFN pole seine","POS", IF(B137="6' RST","RST", IF(B137="PFN beach seine","BS", IF(B137="IPT", "IPT", "FLAG"))))), IF(ISBLANK(N137), CONCATENATE("-",M137), CONCATENATE("-",P137,"-",N137)))</f>
        <v>26Aug24-PRS-Jap Rock-1</v>
      </c>
      <c r="V137"/>
    </row>
    <row r="138" spans="1:22" ht="12" customHeight="1" x14ac:dyDescent="0.25">
      <c r="A138" s="93">
        <v>2024</v>
      </c>
      <c r="B138" s="93" t="s">
        <v>967</v>
      </c>
      <c r="C138" s="93" t="s">
        <v>2556</v>
      </c>
      <c r="D138" s="94">
        <v>45530</v>
      </c>
      <c r="E138" s="160" t="s">
        <v>1605</v>
      </c>
      <c r="F138" s="94">
        <v>45530</v>
      </c>
      <c r="G138" s="160" t="s">
        <v>1525</v>
      </c>
      <c r="H138" s="93" t="s">
        <v>96</v>
      </c>
      <c r="I138" s="93"/>
      <c r="J138" t="s">
        <v>173</v>
      </c>
      <c r="K138" t="s">
        <v>183</v>
      </c>
      <c r="L138" t="s">
        <v>1049</v>
      </c>
      <c r="M138" s="93"/>
      <c r="N138" s="93">
        <v>1</v>
      </c>
      <c r="O138" t="s">
        <v>997</v>
      </c>
      <c r="P138" s="93" t="s">
        <v>2553</v>
      </c>
      <c r="Q138">
        <v>48.567621000000003</v>
      </c>
      <c r="R138">
        <v>-124.432457</v>
      </c>
      <c r="S138" s="151" t="s">
        <v>1042</v>
      </c>
      <c r="T138" s="151" t="s">
        <v>1056</v>
      </c>
      <c r="U138" s="96" t="str">
        <f t="shared" si="6"/>
        <v>26Aug24-PRS-Gordon R-1</v>
      </c>
      <c r="V138"/>
    </row>
    <row r="139" spans="1:22" ht="12" customHeight="1" x14ac:dyDescent="0.25">
      <c r="A139" s="93">
        <v>2024</v>
      </c>
      <c r="B139" s="93" t="s">
        <v>967</v>
      </c>
      <c r="C139" s="93" t="s">
        <v>2556</v>
      </c>
      <c r="D139" s="94">
        <v>45530</v>
      </c>
      <c r="E139" s="160" t="s">
        <v>1606</v>
      </c>
      <c r="F139" s="94">
        <v>45530</v>
      </c>
      <c r="G139" s="160" t="s">
        <v>1629</v>
      </c>
      <c r="H139" s="93" t="s">
        <v>96</v>
      </c>
      <c r="I139" s="93"/>
      <c r="J139" t="s">
        <v>173</v>
      </c>
      <c r="K139" t="s">
        <v>183</v>
      </c>
      <c r="L139" t="s">
        <v>1050</v>
      </c>
      <c r="M139" s="93"/>
      <c r="N139" s="93">
        <v>1</v>
      </c>
      <c r="O139" t="s">
        <v>975</v>
      </c>
      <c r="P139" s="93" t="s">
        <v>137</v>
      </c>
      <c r="Q139">
        <v>48.561925000000002</v>
      </c>
      <c r="R139">
        <v>-124.426282</v>
      </c>
      <c r="S139" s="151" t="s">
        <v>1043</v>
      </c>
      <c r="T139" s="151" t="s">
        <v>1057</v>
      </c>
      <c r="U139" s="96" t="str">
        <f t="shared" si="6"/>
        <v>26Aug24-PRS-Offshore A-1</v>
      </c>
      <c r="V139"/>
    </row>
    <row r="140" spans="1:22" ht="12" customHeight="1" x14ac:dyDescent="0.25">
      <c r="A140" s="93">
        <v>2024</v>
      </c>
      <c r="B140" s="93" t="s">
        <v>420</v>
      </c>
      <c r="C140" s="93"/>
      <c r="D140" s="94">
        <v>45533</v>
      </c>
      <c r="E140" s="160"/>
      <c r="F140" s="94">
        <v>45533</v>
      </c>
      <c r="G140" s="160"/>
      <c r="H140" s="93"/>
      <c r="I140" s="93"/>
      <c r="J140"/>
      <c r="K140"/>
      <c r="L140"/>
      <c r="M140" s="93"/>
      <c r="N140" s="93">
        <v>1</v>
      </c>
      <c r="O140" t="s">
        <v>93</v>
      </c>
      <c r="P140" s="93" t="s">
        <v>2392</v>
      </c>
      <c r="Q140" s="93">
        <v>48.578887000000002</v>
      </c>
      <c r="R140" s="93">
        <v>-124.413342</v>
      </c>
      <c r="S140" s="151"/>
      <c r="T140" s="151"/>
      <c r="U140" s="96" t="str">
        <f t="shared" si="6"/>
        <v>29Aug24-FLAG-BS07-1</v>
      </c>
      <c r="V140" s="93" t="s">
        <v>2387</v>
      </c>
    </row>
    <row r="141" spans="1:22" ht="12" customHeight="1" x14ac:dyDescent="0.25">
      <c r="A141" s="93">
        <v>2024</v>
      </c>
      <c r="B141" s="93" t="s">
        <v>420</v>
      </c>
      <c r="C141" s="93"/>
      <c r="D141" s="94">
        <v>45533</v>
      </c>
      <c r="E141" s="160"/>
      <c r="F141" s="94">
        <v>45533</v>
      </c>
      <c r="G141" s="160"/>
      <c r="H141" s="93"/>
      <c r="I141" s="93"/>
      <c r="J141"/>
      <c r="K141"/>
      <c r="L141"/>
      <c r="M141" s="93"/>
      <c r="N141" s="93">
        <v>2</v>
      </c>
      <c r="O141" t="s">
        <v>91</v>
      </c>
      <c r="P141" s="93" t="s">
        <v>2393</v>
      </c>
      <c r="Q141" s="93">
        <v>48.576697000000003</v>
      </c>
      <c r="R141" s="93">
        <v>-124.416144</v>
      </c>
      <c r="S141" s="151"/>
      <c r="T141" s="151"/>
      <c r="U141" s="96" t="str">
        <f t="shared" si="6"/>
        <v>29Aug24-FLAG-BS24-2</v>
      </c>
      <c r="V141" s="93" t="s">
        <v>2387</v>
      </c>
    </row>
    <row r="142" spans="1:22" ht="12" customHeight="1" x14ac:dyDescent="0.25">
      <c r="A142" s="93">
        <v>2024</v>
      </c>
      <c r="B142" s="93" t="s">
        <v>420</v>
      </c>
      <c r="C142" s="93"/>
      <c r="D142" s="94">
        <v>45534</v>
      </c>
      <c r="E142" s="160"/>
      <c r="F142" s="94">
        <v>45534</v>
      </c>
      <c r="G142" s="160"/>
      <c r="H142" s="93"/>
      <c r="I142" s="93"/>
      <c r="J142"/>
      <c r="K142"/>
      <c r="L142"/>
      <c r="M142" s="93"/>
      <c r="N142" s="93">
        <v>1</v>
      </c>
      <c r="O142" t="s">
        <v>2391</v>
      </c>
      <c r="P142" s="93" t="s">
        <v>2391</v>
      </c>
      <c r="Q142">
        <v>48.583177999999997</v>
      </c>
      <c r="R142">
        <v>-124.404526</v>
      </c>
      <c r="S142" s="151"/>
      <c r="T142" s="151"/>
      <c r="U142" s="96" t="str">
        <f t="shared" si="6"/>
        <v>30Aug24-FLAG-BS03-1</v>
      </c>
      <c r="V142" s="93" t="s">
        <v>2387</v>
      </c>
    </row>
    <row r="143" spans="1:22" ht="12" customHeight="1" x14ac:dyDescent="0.25">
      <c r="A143" s="93">
        <v>2024</v>
      </c>
      <c r="B143" s="93" t="s">
        <v>967</v>
      </c>
      <c r="C143" s="93" t="s">
        <v>2556</v>
      </c>
      <c r="D143" s="94">
        <v>45538</v>
      </c>
      <c r="E143" s="160" t="s">
        <v>207</v>
      </c>
      <c r="F143" s="94">
        <v>45538</v>
      </c>
      <c r="G143" s="160" t="s">
        <v>1630</v>
      </c>
      <c r="H143" s="93" t="s">
        <v>96</v>
      </c>
      <c r="I143" s="93"/>
      <c r="J143" t="s">
        <v>1029</v>
      </c>
      <c r="K143" t="s">
        <v>183</v>
      </c>
      <c r="L143" t="s">
        <v>1068</v>
      </c>
      <c r="M143" s="93"/>
      <c r="N143" s="93">
        <v>1</v>
      </c>
      <c r="O143" t="s">
        <v>957</v>
      </c>
      <c r="P143" s="93" t="s">
        <v>986</v>
      </c>
      <c r="Q143">
        <v>48.556066000000001</v>
      </c>
      <c r="R143">
        <v>-124.42311599999999</v>
      </c>
      <c r="S143" s="151" t="s">
        <v>1060</v>
      </c>
      <c r="T143" s="151" t="s">
        <v>1073</v>
      </c>
      <c r="U143" s="96" t="str">
        <f t="shared" si="6"/>
        <v>03Sep24-PRS-PRCD-1</v>
      </c>
      <c r="V143" t="s">
        <v>1080</v>
      </c>
    </row>
    <row r="144" spans="1:22" ht="12" customHeight="1" x14ac:dyDescent="0.25">
      <c r="A144" s="93">
        <v>2024</v>
      </c>
      <c r="B144" s="93" t="s">
        <v>967</v>
      </c>
      <c r="C144" s="93" t="s">
        <v>2556</v>
      </c>
      <c r="D144" s="94">
        <v>45538</v>
      </c>
      <c r="E144" s="160" t="s">
        <v>1607</v>
      </c>
      <c r="F144" s="94">
        <v>45538</v>
      </c>
      <c r="G144" s="160" t="s">
        <v>1614</v>
      </c>
      <c r="H144" s="93" t="s">
        <v>96</v>
      </c>
      <c r="I144" s="93"/>
      <c r="J144" t="s">
        <v>32</v>
      </c>
      <c r="K144" t="s">
        <v>182</v>
      </c>
      <c r="L144" t="s">
        <v>1068</v>
      </c>
      <c r="M144" s="93"/>
      <c r="N144" s="93">
        <v>1</v>
      </c>
      <c r="O144" t="s">
        <v>958</v>
      </c>
      <c r="P144" s="93" t="s">
        <v>984</v>
      </c>
      <c r="Q144">
        <v>48.549244000000002</v>
      </c>
      <c r="R144">
        <v>-124.44112800000001</v>
      </c>
      <c r="S144" s="151" t="s">
        <v>1061</v>
      </c>
      <c r="T144" s="151" t="s">
        <v>1074</v>
      </c>
      <c r="U144" s="96" t="str">
        <f t="shared" si="6"/>
        <v>03Sep24-PRS-Mill Bay-1</v>
      </c>
      <c r="V144" t="s">
        <v>1080</v>
      </c>
    </row>
    <row r="145" spans="1:22" ht="12" customHeight="1" x14ac:dyDescent="0.25">
      <c r="A145" s="93">
        <v>2024</v>
      </c>
      <c r="B145" s="93" t="s">
        <v>967</v>
      </c>
      <c r="C145" s="93" t="s">
        <v>2556</v>
      </c>
      <c r="D145" s="94">
        <v>45538</v>
      </c>
      <c r="E145" s="160" t="s">
        <v>1536</v>
      </c>
      <c r="F145" s="94">
        <v>45538</v>
      </c>
      <c r="G145" s="160" t="s">
        <v>1631</v>
      </c>
      <c r="H145" s="93" t="s">
        <v>96</v>
      </c>
      <c r="I145" s="93"/>
      <c r="J145" t="s">
        <v>1029</v>
      </c>
      <c r="K145" t="s">
        <v>182</v>
      </c>
      <c r="L145" t="s">
        <v>1068</v>
      </c>
      <c r="M145" s="93"/>
      <c r="N145" s="93">
        <v>1</v>
      </c>
      <c r="O145" t="s">
        <v>1067</v>
      </c>
      <c r="P145" s="93" t="s">
        <v>166</v>
      </c>
      <c r="Q145">
        <v>48.550361000000002</v>
      </c>
      <c r="R145">
        <v>-124.458022</v>
      </c>
      <c r="S145" s="151" t="s">
        <v>1062</v>
      </c>
      <c r="T145" s="151" t="s">
        <v>1075</v>
      </c>
      <c r="U145" s="96" t="str">
        <f t="shared" si="6"/>
        <v>03Sep24-PRS-Offshore B-1</v>
      </c>
      <c r="V145"/>
    </row>
    <row r="146" spans="1:22" ht="12" customHeight="1" x14ac:dyDescent="0.25">
      <c r="A146" s="93">
        <v>2024</v>
      </c>
      <c r="B146" s="93" t="s">
        <v>967</v>
      </c>
      <c r="C146" s="93" t="s">
        <v>2556</v>
      </c>
      <c r="D146" s="94">
        <v>45538</v>
      </c>
      <c r="E146" s="160" t="s">
        <v>92</v>
      </c>
      <c r="F146" s="94">
        <v>45538</v>
      </c>
      <c r="G146" s="160" t="s">
        <v>133</v>
      </c>
      <c r="H146" s="93" t="s">
        <v>96</v>
      </c>
      <c r="I146" s="93"/>
      <c r="J146" t="s">
        <v>180</v>
      </c>
      <c r="K146" t="s">
        <v>183</v>
      </c>
      <c r="L146" t="s">
        <v>1069</v>
      </c>
      <c r="M146" s="93"/>
      <c r="N146" s="93">
        <v>1</v>
      </c>
      <c r="O146" t="s">
        <v>995</v>
      </c>
      <c r="P146" s="93" t="s">
        <v>998</v>
      </c>
      <c r="Q146">
        <v>48.554124999999999</v>
      </c>
      <c r="R146">
        <v>-124.46878</v>
      </c>
      <c r="S146" s="151" t="s">
        <v>1063</v>
      </c>
      <c r="T146" s="151" t="s">
        <v>1076</v>
      </c>
      <c r="U146" s="96" t="str">
        <f t="shared" si="6"/>
        <v>03Sep24-PRS-Thrasher-1</v>
      </c>
      <c r="V146" t="s">
        <v>1081</v>
      </c>
    </row>
    <row r="147" spans="1:22" ht="12" customHeight="1" x14ac:dyDescent="0.25">
      <c r="A147" s="93">
        <v>2024</v>
      </c>
      <c r="B147" s="93" t="s">
        <v>967</v>
      </c>
      <c r="C147" s="93" t="s">
        <v>2556</v>
      </c>
      <c r="D147" s="94">
        <v>45538</v>
      </c>
      <c r="E147" s="160" t="s">
        <v>1608</v>
      </c>
      <c r="F147" s="94">
        <v>45538</v>
      </c>
      <c r="G147" s="160" t="s">
        <v>1489</v>
      </c>
      <c r="H147" s="93" t="s">
        <v>96</v>
      </c>
      <c r="I147" s="93"/>
      <c r="J147" t="s">
        <v>180</v>
      </c>
      <c r="K147" t="s">
        <v>183</v>
      </c>
      <c r="L147" t="s">
        <v>1070</v>
      </c>
      <c r="M147" s="93"/>
      <c r="N147" s="93">
        <v>1</v>
      </c>
      <c r="O147" t="s">
        <v>959</v>
      </c>
      <c r="P147" s="93" t="s">
        <v>985</v>
      </c>
      <c r="Q147">
        <v>48.56344</v>
      </c>
      <c r="R147">
        <v>-124.44237200000001</v>
      </c>
      <c r="S147" s="151" t="s">
        <v>1064</v>
      </c>
      <c r="T147" s="151" t="s">
        <v>1077</v>
      </c>
      <c r="U147" s="96" t="str">
        <f t="shared" si="6"/>
        <v>03Sep24-PRS-Jap Rock-1</v>
      </c>
      <c r="V147"/>
    </row>
    <row r="148" spans="1:22" ht="12" customHeight="1" x14ac:dyDescent="0.25">
      <c r="A148" s="93">
        <v>2024</v>
      </c>
      <c r="B148" s="93" t="s">
        <v>967</v>
      </c>
      <c r="C148" s="93" t="s">
        <v>2556</v>
      </c>
      <c r="D148" s="94">
        <v>45538</v>
      </c>
      <c r="E148" s="160" t="s">
        <v>1559</v>
      </c>
      <c r="F148" s="94">
        <v>45538</v>
      </c>
      <c r="G148" s="160" t="s">
        <v>1632</v>
      </c>
      <c r="H148" s="93" t="s">
        <v>96</v>
      </c>
      <c r="I148" s="93"/>
      <c r="J148" t="s">
        <v>180</v>
      </c>
      <c r="K148" t="s">
        <v>174</v>
      </c>
      <c r="L148" t="s">
        <v>1070</v>
      </c>
      <c r="M148" s="93"/>
      <c r="N148" s="93">
        <v>1</v>
      </c>
      <c r="O148" t="s">
        <v>997</v>
      </c>
      <c r="P148" s="93" t="s">
        <v>2553</v>
      </c>
      <c r="Q148">
        <v>48.567818000000003</v>
      </c>
      <c r="R148">
        <v>-124.431094</v>
      </c>
      <c r="S148" s="151" t="s">
        <v>1065</v>
      </c>
      <c r="T148" s="151" t="s">
        <v>1078</v>
      </c>
      <c r="U148" s="96" t="str">
        <f t="shared" si="6"/>
        <v>03Sep24-PRS-Gordon R-1</v>
      </c>
      <c r="V148"/>
    </row>
    <row r="149" spans="1:22" ht="12" customHeight="1" x14ac:dyDescent="0.25">
      <c r="A149" s="93">
        <v>2024</v>
      </c>
      <c r="B149" s="93" t="s">
        <v>967</v>
      </c>
      <c r="C149" s="93" t="s">
        <v>2556</v>
      </c>
      <c r="D149" s="94">
        <v>45538</v>
      </c>
      <c r="E149" s="160" t="s">
        <v>1609</v>
      </c>
      <c r="F149" s="94">
        <v>45538</v>
      </c>
      <c r="G149" s="160" t="s">
        <v>1481</v>
      </c>
      <c r="H149" s="93" t="s">
        <v>96</v>
      </c>
      <c r="I149" s="93"/>
      <c r="J149" t="s">
        <v>180</v>
      </c>
      <c r="K149" t="s">
        <v>182</v>
      </c>
      <c r="L149" t="s">
        <v>1071</v>
      </c>
      <c r="M149" s="93"/>
      <c r="N149" s="93">
        <v>1</v>
      </c>
      <c r="O149" t="s">
        <v>790</v>
      </c>
      <c r="P149" s="93" t="s">
        <v>1072</v>
      </c>
      <c r="Q149">
        <v>48.561619999999998</v>
      </c>
      <c r="R149">
        <v>-124.42619999999999</v>
      </c>
      <c r="S149" s="151" t="s">
        <v>1066</v>
      </c>
      <c r="T149" s="151" t="s">
        <v>1079</v>
      </c>
      <c r="U149" s="96" t="str">
        <f t="shared" si="6"/>
        <v>03Sep24-PRS-**confirm w GPS**-1</v>
      </c>
      <c r="V149"/>
    </row>
    <row r="150" spans="1:22" ht="12" customHeight="1" x14ac:dyDescent="0.25">
      <c r="A150" s="93">
        <v>2024</v>
      </c>
      <c r="B150" s="93" t="s">
        <v>967</v>
      </c>
      <c r="C150" s="93" t="s">
        <v>2556</v>
      </c>
      <c r="D150" s="94">
        <v>45558</v>
      </c>
      <c r="E150" s="160" t="s">
        <v>1610</v>
      </c>
      <c r="F150" s="94">
        <v>45558</v>
      </c>
      <c r="G150" s="160" t="s">
        <v>124</v>
      </c>
      <c r="H150" s="93" t="s">
        <v>96</v>
      </c>
      <c r="I150" s="93"/>
      <c r="J150" t="s">
        <v>1091</v>
      </c>
      <c r="K150" t="s">
        <v>181</v>
      </c>
      <c r="L150" t="s">
        <v>2612</v>
      </c>
      <c r="M150" s="93"/>
      <c r="N150" s="93">
        <v>1</v>
      </c>
      <c r="O150" t="s">
        <v>957</v>
      </c>
      <c r="P150" s="93" t="s">
        <v>986</v>
      </c>
      <c r="Q150">
        <v>48.556555000000003</v>
      </c>
      <c r="R150">
        <v>-124.42178800000001</v>
      </c>
      <c r="S150" s="151" t="s">
        <v>1082</v>
      </c>
      <c r="T150" s="151" t="s">
        <v>1092</v>
      </c>
      <c r="U150" s="96" t="str">
        <f t="shared" si="6"/>
        <v>23Sep24-PRS-PRCD-1</v>
      </c>
      <c r="V150" t="s">
        <v>1115</v>
      </c>
    </row>
    <row r="151" spans="1:22" ht="12" customHeight="1" x14ac:dyDescent="0.25">
      <c r="A151" s="93">
        <v>2024</v>
      </c>
      <c r="B151" s="93" t="s">
        <v>967</v>
      </c>
      <c r="C151" s="93" t="s">
        <v>2556</v>
      </c>
      <c r="D151" s="94">
        <v>45558</v>
      </c>
      <c r="E151" s="160" t="s">
        <v>1611</v>
      </c>
      <c r="F151" s="94">
        <v>45558</v>
      </c>
      <c r="G151" s="160" t="s">
        <v>1633</v>
      </c>
      <c r="H151" s="93" t="s">
        <v>96</v>
      </c>
      <c r="I151" s="93"/>
      <c r="J151" t="s">
        <v>1091</v>
      </c>
      <c r="K151" t="s">
        <v>183</v>
      </c>
      <c r="L151" t="s">
        <v>2613</v>
      </c>
      <c r="M151" s="93"/>
      <c r="N151" s="93">
        <v>1</v>
      </c>
      <c r="O151" t="s">
        <v>958</v>
      </c>
      <c r="P151" s="93" t="s">
        <v>984</v>
      </c>
      <c r="Q151">
        <v>48.550412999999999</v>
      </c>
      <c r="R151">
        <v>-124.438357</v>
      </c>
      <c r="S151" s="151" t="s">
        <v>1083</v>
      </c>
      <c r="T151" s="151" t="s">
        <v>1093</v>
      </c>
      <c r="U151" s="96" t="str">
        <f t="shared" si="6"/>
        <v>23Sep24-PRS-Mill Bay-1</v>
      </c>
      <c r="V151" t="s">
        <v>1116</v>
      </c>
    </row>
    <row r="152" spans="1:22" ht="12" customHeight="1" x14ac:dyDescent="0.25">
      <c r="A152" s="93">
        <v>2024</v>
      </c>
      <c r="B152" s="93" t="s">
        <v>967</v>
      </c>
      <c r="C152" s="93" t="s">
        <v>2556</v>
      </c>
      <c r="D152" s="94">
        <v>45558</v>
      </c>
      <c r="E152" s="160" t="s">
        <v>1534</v>
      </c>
      <c r="F152" s="94">
        <v>45558</v>
      </c>
      <c r="G152" s="160" t="s">
        <v>140</v>
      </c>
      <c r="H152" s="93" t="s">
        <v>96</v>
      </c>
      <c r="I152" s="93"/>
      <c r="J152" t="s">
        <v>32</v>
      </c>
      <c r="K152" t="s">
        <v>181</v>
      </c>
      <c r="L152" t="s">
        <v>2613</v>
      </c>
      <c r="M152" s="93"/>
      <c r="N152" s="93">
        <v>1</v>
      </c>
      <c r="O152" t="s">
        <v>1067</v>
      </c>
      <c r="P152" s="93" t="s">
        <v>166</v>
      </c>
      <c r="Q152">
        <v>48.549954</v>
      </c>
      <c r="R152">
        <v>-124.45618</v>
      </c>
      <c r="S152" s="151" t="s">
        <v>1084</v>
      </c>
      <c r="T152" s="151" t="s">
        <v>1094</v>
      </c>
      <c r="U152" s="96" t="str">
        <f t="shared" si="6"/>
        <v>23Sep24-PRS-Offshore B-1</v>
      </c>
      <c r="V152"/>
    </row>
    <row r="153" spans="1:22" ht="12" customHeight="1" x14ac:dyDescent="0.25">
      <c r="A153" s="93">
        <v>2024</v>
      </c>
      <c r="B153" s="93" t="s">
        <v>967</v>
      </c>
      <c r="C153" s="93" t="s">
        <v>2556</v>
      </c>
      <c r="D153" s="94">
        <v>45558</v>
      </c>
      <c r="E153" s="160" t="s">
        <v>1486</v>
      </c>
      <c r="F153" s="94">
        <v>45558</v>
      </c>
      <c r="G153" s="160" t="s">
        <v>1622</v>
      </c>
      <c r="H153" s="93" t="s">
        <v>96</v>
      </c>
      <c r="I153" s="93"/>
      <c r="J153" t="s">
        <v>32</v>
      </c>
      <c r="K153" t="s">
        <v>182</v>
      </c>
      <c r="L153" t="s">
        <v>2613</v>
      </c>
      <c r="M153" s="93"/>
      <c r="N153" s="93">
        <v>1</v>
      </c>
      <c r="O153" t="s">
        <v>995</v>
      </c>
      <c r="P153" s="93" t="s">
        <v>998</v>
      </c>
      <c r="Q153">
        <v>48.553998</v>
      </c>
      <c r="R153">
        <v>-124.469027</v>
      </c>
      <c r="S153" s="151" t="s">
        <v>1085</v>
      </c>
      <c r="T153" s="151" t="s">
        <v>1095</v>
      </c>
      <c r="U153" s="96" t="str">
        <f t="shared" si="6"/>
        <v>23Sep24-PRS-Thrasher-1</v>
      </c>
      <c r="V153"/>
    </row>
    <row r="154" spans="1:22" ht="12" customHeight="1" x14ac:dyDescent="0.25">
      <c r="A154" s="93">
        <v>2024</v>
      </c>
      <c r="B154" s="93" t="s">
        <v>967</v>
      </c>
      <c r="C154" s="93" t="s">
        <v>2556</v>
      </c>
      <c r="D154" s="94">
        <v>45558</v>
      </c>
      <c r="E154" s="160" t="s">
        <v>1485</v>
      </c>
      <c r="F154" s="94">
        <v>45558</v>
      </c>
      <c r="G154" s="160" t="s">
        <v>1634</v>
      </c>
      <c r="H154" s="93" t="s">
        <v>96</v>
      </c>
      <c r="I154" s="93"/>
      <c r="J154" t="s">
        <v>32</v>
      </c>
      <c r="K154" t="s">
        <v>181</v>
      </c>
      <c r="L154" t="s">
        <v>2613</v>
      </c>
      <c r="M154" s="93"/>
      <c r="N154" s="93">
        <v>1</v>
      </c>
      <c r="O154" t="s">
        <v>959</v>
      </c>
      <c r="P154" s="93" t="s">
        <v>985</v>
      </c>
      <c r="Q154">
        <v>48.563282000000001</v>
      </c>
      <c r="R154">
        <v>-124.440832</v>
      </c>
      <c r="S154" s="151" t="s">
        <v>1086</v>
      </c>
      <c r="T154" s="151" t="s">
        <v>1096</v>
      </c>
      <c r="U154" s="96" t="str">
        <f t="shared" si="6"/>
        <v>23Sep24-PRS-Jap Rock-1</v>
      </c>
      <c r="V154" t="s">
        <v>1117</v>
      </c>
    </row>
    <row r="155" spans="1:22" ht="12" customHeight="1" x14ac:dyDescent="0.25">
      <c r="A155" s="93">
        <v>2024</v>
      </c>
      <c r="B155" s="93" t="s">
        <v>967</v>
      </c>
      <c r="C155" s="93" t="s">
        <v>2556</v>
      </c>
      <c r="D155" s="94">
        <v>45558</v>
      </c>
      <c r="E155" s="160" t="s">
        <v>1597</v>
      </c>
      <c r="F155" s="94">
        <v>45558</v>
      </c>
      <c r="G155" s="160" t="s">
        <v>1616</v>
      </c>
      <c r="H155" s="93" t="s">
        <v>96</v>
      </c>
      <c r="I155" s="93"/>
      <c r="J155" t="s">
        <v>1091</v>
      </c>
      <c r="K155" t="s">
        <v>182</v>
      </c>
      <c r="L155" t="s">
        <v>2613</v>
      </c>
      <c r="M155" s="93"/>
      <c r="N155" s="93">
        <v>1</v>
      </c>
      <c r="O155" t="s">
        <v>1089</v>
      </c>
      <c r="P155" s="93" t="s">
        <v>2553</v>
      </c>
      <c r="Q155">
        <v>48.567003</v>
      </c>
      <c r="R155">
        <v>-124.43157600000001</v>
      </c>
      <c r="S155" s="151" t="s">
        <v>1087</v>
      </c>
      <c r="T155" s="151" t="s">
        <v>1097</v>
      </c>
      <c r="U155" s="96" t="str">
        <f t="shared" si="6"/>
        <v>23Sep24-PRS-Gordon R-1</v>
      </c>
      <c r="V155"/>
    </row>
    <row r="156" spans="1:22" ht="12" customHeight="1" x14ac:dyDescent="0.25">
      <c r="A156" s="93">
        <v>2024</v>
      </c>
      <c r="B156" s="93" t="s">
        <v>967</v>
      </c>
      <c r="C156" s="93" t="s">
        <v>2556</v>
      </c>
      <c r="D156" s="94">
        <v>45558</v>
      </c>
      <c r="E156" s="160" t="s">
        <v>1612</v>
      </c>
      <c r="F156" s="94">
        <v>45558</v>
      </c>
      <c r="G156" s="160" t="s">
        <v>1635</v>
      </c>
      <c r="H156" s="93" t="s">
        <v>96</v>
      </c>
      <c r="I156" s="93"/>
      <c r="J156" t="s">
        <v>1091</v>
      </c>
      <c r="K156" t="s">
        <v>182</v>
      </c>
      <c r="L156" t="s">
        <v>2613</v>
      </c>
      <c r="M156" s="93"/>
      <c r="N156" s="93">
        <v>1</v>
      </c>
      <c r="O156" t="s">
        <v>1090</v>
      </c>
      <c r="P156" s="93" t="s">
        <v>137</v>
      </c>
      <c r="Q156">
        <v>48.564490999999997</v>
      </c>
      <c r="R156">
        <v>-124.426727</v>
      </c>
      <c r="S156" s="151" t="s">
        <v>1088</v>
      </c>
      <c r="T156" s="151" t="s">
        <v>1098</v>
      </c>
      <c r="U156" s="96" t="str">
        <f t="shared" si="6"/>
        <v>23Sep24-PRS-Offshore A-1</v>
      </c>
      <c r="V156"/>
    </row>
    <row r="157" spans="1:22" ht="12" customHeight="1" x14ac:dyDescent="0.25">
      <c r="A157" s="93">
        <v>2024</v>
      </c>
      <c r="B157" s="93" t="s">
        <v>967</v>
      </c>
      <c r="C157" s="93" t="s">
        <v>2556</v>
      </c>
      <c r="D157" s="94">
        <v>45587</v>
      </c>
      <c r="E157" s="160" t="s">
        <v>1613</v>
      </c>
      <c r="F157" s="94">
        <v>45587</v>
      </c>
      <c r="G157" s="160" t="s">
        <v>1636</v>
      </c>
      <c r="H157" s="93" t="s">
        <v>96</v>
      </c>
      <c r="I157" s="93"/>
      <c r="J157" t="s">
        <v>180</v>
      </c>
      <c r="K157" t="s">
        <v>181</v>
      </c>
      <c r="L157" t="s">
        <v>2614</v>
      </c>
      <c r="M157" s="93"/>
      <c r="N157" s="93">
        <v>1</v>
      </c>
      <c r="O157" t="s">
        <v>958</v>
      </c>
      <c r="P157" s="93" t="s">
        <v>984</v>
      </c>
      <c r="Q157">
        <v>48.548400000000001</v>
      </c>
      <c r="R157">
        <v>-124.443774</v>
      </c>
      <c r="S157" s="151" t="s">
        <v>1099</v>
      </c>
      <c r="T157" s="151" t="s">
        <v>1106</v>
      </c>
      <c r="U157" s="96" t="str">
        <f t="shared" si="6"/>
        <v>22Oct24-PRS-Mill Bay-1</v>
      </c>
      <c r="V157"/>
    </row>
    <row r="158" spans="1:22" ht="12" customHeight="1" x14ac:dyDescent="0.25">
      <c r="A158" s="93">
        <v>2024</v>
      </c>
      <c r="B158" s="93" t="s">
        <v>967</v>
      </c>
      <c r="C158" s="93" t="s">
        <v>2556</v>
      </c>
      <c r="D158" s="94">
        <v>45587</v>
      </c>
      <c r="E158" s="160" t="s">
        <v>1614</v>
      </c>
      <c r="F158" s="94">
        <v>45587</v>
      </c>
      <c r="G158" s="160" t="s">
        <v>1637</v>
      </c>
      <c r="H158" s="93" t="s">
        <v>96</v>
      </c>
      <c r="I158" s="93"/>
      <c r="J158" t="s">
        <v>180</v>
      </c>
      <c r="K158" t="s">
        <v>181</v>
      </c>
      <c r="L158" t="s">
        <v>2615</v>
      </c>
      <c r="M158" s="93"/>
      <c r="N158" s="93">
        <v>1</v>
      </c>
      <c r="O158" t="s">
        <v>1067</v>
      </c>
      <c r="P158" s="93" t="s">
        <v>166</v>
      </c>
      <c r="Q158">
        <v>48.549033999999999</v>
      </c>
      <c r="R158">
        <v>-124.45786200000001</v>
      </c>
      <c r="S158" s="151" t="s">
        <v>1100</v>
      </c>
      <c r="T158" s="151" t="s">
        <v>1107</v>
      </c>
      <c r="U158" s="96" t="str">
        <f t="shared" si="6"/>
        <v>22Oct24-PRS-Offshore B-1</v>
      </c>
      <c r="V158" s="154" t="s">
        <v>1112</v>
      </c>
    </row>
    <row r="159" spans="1:22" ht="12" customHeight="1" x14ac:dyDescent="0.25">
      <c r="A159" s="93">
        <v>2024</v>
      </c>
      <c r="B159" s="93" t="s">
        <v>967</v>
      </c>
      <c r="C159" s="93" t="s">
        <v>2556</v>
      </c>
      <c r="D159" s="94">
        <v>45587</v>
      </c>
      <c r="E159" s="160" t="s">
        <v>1585</v>
      </c>
      <c r="F159" s="94">
        <v>45587</v>
      </c>
      <c r="G159" s="160" t="s">
        <v>1617</v>
      </c>
      <c r="H159" s="93" t="s">
        <v>96</v>
      </c>
      <c r="I159" s="93"/>
      <c r="J159" t="s">
        <v>180</v>
      </c>
      <c r="K159" t="s">
        <v>183</v>
      </c>
      <c r="L159" t="s">
        <v>2615</v>
      </c>
      <c r="M159" s="93"/>
      <c r="N159" s="93">
        <v>1</v>
      </c>
      <c r="O159" t="s">
        <v>995</v>
      </c>
      <c r="P159" s="93" t="s">
        <v>998</v>
      </c>
      <c r="Q159">
        <v>48.554105</v>
      </c>
      <c r="R159">
        <v>-124.469227</v>
      </c>
      <c r="S159" s="151" t="s">
        <v>1101</v>
      </c>
      <c r="T159" s="151" t="s">
        <v>1108</v>
      </c>
      <c r="U159" s="96" t="str">
        <f t="shared" si="6"/>
        <v>22Oct24-PRS-Thrasher-1</v>
      </c>
      <c r="V159" t="s">
        <v>1113</v>
      </c>
    </row>
    <row r="160" spans="1:22" ht="12" customHeight="1" x14ac:dyDescent="0.25">
      <c r="A160" s="93">
        <v>2024</v>
      </c>
      <c r="B160" s="93" t="s">
        <v>967</v>
      </c>
      <c r="C160" s="93" t="s">
        <v>2556</v>
      </c>
      <c r="D160" s="94">
        <v>45587</v>
      </c>
      <c r="E160" s="160" t="s">
        <v>1536</v>
      </c>
      <c r="F160" s="94">
        <v>45587</v>
      </c>
      <c r="G160" s="160" t="s">
        <v>1638</v>
      </c>
      <c r="H160" s="93" t="s">
        <v>96</v>
      </c>
      <c r="I160" s="93"/>
      <c r="J160" t="s">
        <v>180</v>
      </c>
      <c r="K160" t="s">
        <v>181</v>
      </c>
      <c r="L160" t="s">
        <v>2616</v>
      </c>
      <c r="M160" s="93"/>
      <c r="N160" s="93">
        <v>1</v>
      </c>
      <c r="O160" t="s">
        <v>959</v>
      </c>
      <c r="P160" s="93" t="s">
        <v>985</v>
      </c>
      <c r="Q160">
        <v>48.562859000000003</v>
      </c>
      <c r="R160">
        <v>-124.442989</v>
      </c>
      <c r="S160" s="152" t="s">
        <v>1102</v>
      </c>
      <c r="T160" s="151" t="s">
        <v>1109</v>
      </c>
      <c r="U160" s="96" t="str">
        <f t="shared" si="6"/>
        <v>22Oct24-PRS-Jap Rock-1</v>
      </c>
      <c r="V160" t="s">
        <v>1114</v>
      </c>
    </row>
    <row r="161" spans="1:22" ht="12" customHeight="1" x14ac:dyDescent="0.25">
      <c r="A161" s="93">
        <v>2024</v>
      </c>
      <c r="B161" s="93" t="s">
        <v>967</v>
      </c>
      <c r="C161" s="93" t="s">
        <v>2556</v>
      </c>
      <c r="D161" s="94">
        <v>45587</v>
      </c>
      <c r="E161" s="160" t="s">
        <v>1615</v>
      </c>
      <c r="F161" s="94">
        <v>45587</v>
      </c>
      <c r="G161" s="160" t="s">
        <v>1639</v>
      </c>
      <c r="H161" s="93" t="s">
        <v>96</v>
      </c>
      <c r="I161" s="93"/>
      <c r="J161" t="s">
        <v>180</v>
      </c>
      <c r="K161" t="s">
        <v>183</v>
      </c>
      <c r="L161" t="s">
        <v>2616</v>
      </c>
      <c r="M161" s="93"/>
      <c r="N161" s="93">
        <v>1</v>
      </c>
      <c r="O161" t="s">
        <v>1105</v>
      </c>
      <c r="P161" s="93" t="s">
        <v>2553</v>
      </c>
      <c r="Q161">
        <v>48.567315000000001</v>
      </c>
      <c r="R161">
        <v>-124.43125999999999</v>
      </c>
      <c r="S161" s="151" t="s">
        <v>1103</v>
      </c>
      <c r="T161" s="151" t="s">
        <v>1110</v>
      </c>
      <c r="U161" s="96" t="str">
        <f t="shared" si="6"/>
        <v>22Oct24-PRS-Gordon R-1</v>
      </c>
      <c r="V161"/>
    </row>
    <row r="162" spans="1:22" ht="12" customHeight="1" x14ac:dyDescent="0.25">
      <c r="A162" s="93">
        <v>2024</v>
      </c>
      <c r="B162" s="93" t="s">
        <v>967</v>
      </c>
      <c r="C162" s="93" t="s">
        <v>2556</v>
      </c>
      <c r="D162" s="94">
        <v>45587</v>
      </c>
      <c r="E162" s="160" t="s">
        <v>1512</v>
      </c>
      <c r="F162" s="94">
        <v>45587</v>
      </c>
      <c r="G162" s="160" t="s">
        <v>1640</v>
      </c>
      <c r="H162" s="93" t="s">
        <v>96</v>
      </c>
      <c r="I162" s="93"/>
      <c r="J162" t="s">
        <v>1029</v>
      </c>
      <c r="K162" t="s">
        <v>183</v>
      </c>
      <c r="L162" t="s">
        <v>2615</v>
      </c>
      <c r="M162" s="93"/>
      <c r="N162" s="93">
        <v>1</v>
      </c>
      <c r="O162" t="s">
        <v>1090</v>
      </c>
      <c r="P162" s="93" t="s">
        <v>137</v>
      </c>
      <c r="Q162">
        <v>48.562226000000003</v>
      </c>
      <c r="R162">
        <v>-124.430166</v>
      </c>
      <c r="S162" s="151" t="s">
        <v>1104</v>
      </c>
      <c r="T162" s="151" t="s">
        <v>1111</v>
      </c>
      <c r="U162" s="96" t="str">
        <f t="shared" si="6"/>
        <v>22Oct24-PRS-Offshore A-1</v>
      </c>
      <c r="V162"/>
    </row>
    <row r="163" spans="1:22" ht="12" customHeight="1" x14ac:dyDescent="0.25">
      <c r="A163" s="93">
        <v>2025</v>
      </c>
      <c r="B163" s="93" t="s">
        <v>16</v>
      </c>
      <c r="C163" s="93"/>
      <c r="D163" s="94">
        <v>45714</v>
      </c>
      <c r="E163" s="98" t="s">
        <v>1645</v>
      </c>
      <c r="F163" s="94">
        <v>45715</v>
      </c>
      <c r="G163" s="98" t="s">
        <v>1646</v>
      </c>
      <c r="H163" s="93"/>
      <c r="I163" s="93"/>
      <c r="J163" s="93"/>
      <c r="K163" s="93"/>
      <c r="L163" s="93" t="s">
        <v>1654</v>
      </c>
      <c r="M163" s="93"/>
      <c r="N163" s="93" t="s">
        <v>199</v>
      </c>
      <c r="O163" s="93" t="s">
        <v>17</v>
      </c>
      <c r="P163" s="93"/>
      <c r="Q163" s="93">
        <v>48.577800000000003</v>
      </c>
      <c r="R163" s="93">
        <v>-124.304148</v>
      </c>
      <c r="S163" s="93"/>
      <c r="T163" s="93"/>
      <c r="U163" s="96" t="str">
        <f t="shared" ref="U163:U204" si="7">CONCATENATE(TEXT(F163,"ddmmmyy"),"-",IF(B163="Mini purse seine","PRS", IF(B163="PFN pole seine","POS", IF(B163="6' RST","RST", IF(B163="PFN beach seine","BS", IF(B163="IPT", "IPT", "FLAG"))))), IF(ISBLANK(N163), CONCATENATE("-",M163), CONCATENATE("-",P163,"",N163)))</f>
        <v>27Feb25-RST-Night/Day</v>
      </c>
      <c r="V163" t="s">
        <v>1666</v>
      </c>
    </row>
    <row r="164" spans="1:22" ht="12" customHeight="1" x14ac:dyDescent="0.25">
      <c r="A164" s="93">
        <v>2025</v>
      </c>
      <c r="B164" s="93" t="s">
        <v>16</v>
      </c>
      <c r="C164" s="93"/>
      <c r="D164" s="94">
        <v>45715</v>
      </c>
      <c r="E164" s="98" t="s">
        <v>1647</v>
      </c>
      <c r="F164" s="94">
        <v>45716</v>
      </c>
      <c r="G164" s="98" t="s">
        <v>1539</v>
      </c>
      <c r="H164" s="93"/>
      <c r="I164" s="93"/>
      <c r="J164" s="93"/>
      <c r="K164" s="93"/>
      <c r="L164" s="93" t="s">
        <v>1655</v>
      </c>
      <c r="M164" s="93"/>
      <c r="N164" s="93" t="s">
        <v>199</v>
      </c>
      <c r="O164" s="93" t="s">
        <v>17</v>
      </c>
      <c r="P164" s="93"/>
      <c r="Q164" s="93">
        <v>48.577800000000003</v>
      </c>
      <c r="R164" s="93">
        <v>-124.304148</v>
      </c>
      <c r="S164" s="93"/>
      <c r="T164" s="93"/>
      <c r="U164" s="96" t="str">
        <f t="shared" si="7"/>
        <v>28Feb25-RST-Night/Day</v>
      </c>
      <c r="V164"/>
    </row>
    <row r="165" spans="1:22" ht="12" customHeight="1" x14ac:dyDescent="0.25">
      <c r="A165" s="93">
        <v>2025</v>
      </c>
      <c r="B165" s="93" t="s">
        <v>16</v>
      </c>
      <c r="C165" s="93"/>
      <c r="D165" s="94">
        <v>45719</v>
      </c>
      <c r="E165" s="98" t="s">
        <v>1505</v>
      </c>
      <c r="F165" s="94">
        <v>45720</v>
      </c>
      <c r="G165" s="98" t="s">
        <v>1648</v>
      </c>
      <c r="H165" s="93"/>
      <c r="I165" s="93"/>
      <c r="J165" s="93"/>
      <c r="K165" s="93"/>
      <c r="L165" s="93" t="s">
        <v>246</v>
      </c>
      <c r="M165" s="93"/>
      <c r="N165" s="93" t="s">
        <v>199</v>
      </c>
      <c r="O165" s="93" t="s">
        <v>17</v>
      </c>
      <c r="P165" s="93"/>
      <c r="Q165" s="93">
        <v>48.577800000000003</v>
      </c>
      <c r="R165" s="93">
        <v>-124.304148</v>
      </c>
      <c r="S165" s="93"/>
      <c r="T165" s="93"/>
      <c r="U165" s="96" t="str">
        <f t="shared" si="7"/>
        <v>04Mar25-RST-Night/Day</v>
      </c>
      <c r="V165" t="s">
        <v>1667</v>
      </c>
    </row>
    <row r="166" spans="1:22" ht="12" customHeight="1" x14ac:dyDescent="0.25">
      <c r="A166" s="93">
        <v>2025</v>
      </c>
      <c r="B166" s="93" t="s">
        <v>16</v>
      </c>
      <c r="C166" s="93"/>
      <c r="D166" s="94">
        <v>45720</v>
      </c>
      <c r="E166" s="93"/>
      <c r="F166" s="94">
        <v>45721</v>
      </c>
      <c r="G166" s="98" t="s">
        <v>907</v>
      </c>
      <c r="H166" s="93"/>
      <c r="I166" s="93"/>
      <c r="J166" s="93"/>
      <c r="K166" s="93"/>
      <c r="L166" s="93" t="s">
        <v>246</v>
      </c>
      <c r="M166" s="93"/>
      <c r="N166" s="93" t="s">
        <v>199</v>
      </c>
      <c r="O166" s="93" t="s">
        <v>17</v>
      </c>
      <c r="P166" s="93"/>
      <c r="Q166" s="93">
        <v>48.577800000000003</v>
      </c>
      <c r="R166" s="93">
        <v>-124.304148</v>
      </c>
      <c r="S166" s="93"/>
      <c r="T166" s="93"/>
      <c r="U166" s="96" t="str">
        <f t="shared" si="7"/>
        <v>05Mar25-RST-Night/Day</v>
      </c>
      <c r="V166"/>
    </row>
    <row r="167" spans="1:22" ht="12" customHeight="1" x14ac:dyDescent="0.25">
      <c r="A167" s="93">
        <v>2025</v>
      </c>
      <c r="B167" s="93" t="s">
        <v>16</v>
      </c>
      <c r="C167" s="93"/>
      <c r="D167" s="94">
        <v>45721</v>
      </c>
      <c r="E167" s="93"/>
      <c r="F167" s="94">
        <v>45722</v>
      </c>
      <c r="G167" s="98" t="s">
        <v>1650</v>
      </c>
      <c r="H167" s="93"/>
      <c r="I167" s="93"/>
      <c r="J167" s="93"/>
      <c r="K167" s="93"/>
      <c r="L167" s="93" t="s">
        <v>1656</v>
      </c>
      <c r="M167" s="93"/>
      <c r="N167" s="93" t="s">
        <v>199</v>
      </c>
      <c r="O167" s="93" t="s">
        <v>17</v>
      </c>
      <c r="P167" s="93"/>
      <c r="Q167" s="93">
        <v>48.577800000000003</v>
      </c>
      <c r="R167" s="93">
        <v>-124.304148</v>
      </c>
      <c r="S167" s="93"/>
      <c r="T167" s="93"/>
      <c r="U167" s="96" t="str">
        <f t="shared" si="7"/>
        <v>06Mar25-RST-Night/Day</v>
      </c>
      <c r="V167" t="s">
        <v>1668</v>
      </c>
    </row>
    <row r="168" spans="1:22" ht="12" customHeight="1" x14ac:dyDescent="0.25">
      <c r="A168" s="93">
        <v>2025</v>
      </c>
      <c r="B168" s="93" t="s">
        <v>16</v>
      </c>
      <c r="C168" s="93"/>
      <c r="D168" s="94">
        <v>45722</v>
      </c>
      <c r="E168" s="93"/>
      <c r="F168" s="94">
        <v>45723</v>
      </c>
      <c r="G168" s="98" t="s">
        <v>14</v>
      </c>
      <c r="H168" s="93"/>
      <c r="I168" s="93"/>
      <c r="J168" s="93"/>
      <c r="K168" s="93"/>
      <c r="L168" s="93" t="s">
        <v>1657</v>
      </c>
      <c r="M168" s="93"/>
      <c r="N168" s="93" t="s">
        <v>199</v>
      </c>
      <c r="O168" s="93" t="s">
        <v>17</v>
      </c>
      <c r="P168" s="93"/>
      <c r="Q168" s="93">
        <v>48.577800000000003</v>
      </c>
      <c r="R168" s="93">
        <v>-124.304148</v>
      </c>
      <c r="S168" s="93"/>
      <c r="T168" s="93"/>
      <c r="U168" s="96" t="str">
        <f t="shared" si="7"/>
        <v>07Mar25-RST-Night/Day</v>
      </c>
      <c r="V168" t="s">
        <v>1669</v>
      </c>
    </row>
    <row r="169" spans="1:22" ht="12" customHeight="1" x14ac:dyDescent="0.25">
      <c r="A169" s="93">
        <v>2025</v>
      </c>
      <c r="B169" s="93" t="s">
        <v>16</v>
      </c>
      <c r="C169" s="93"/>
      <c r="D169" s="94">
        <v>45726</v>
      </c>
      <c r="E169" s="93"/>
      <c r="F169" s="94">
        <v>45727</v>
      </c>
      <c r="G169" s="93"/>
      <c r="H169" s="93"/>
      <c r="I169" s="93"/>
      <c r="J169" s="93"/>
      <c r="K169" s="93"/>
      <c r="L169" s="93"/>
      <c r="M169" s="93"/>
      <c r="N169" s="93" t="s">
        <v>199</v>
      </c>
      <c r="O169" s="93" t="s">
        <v>17</v>
      </c>
      <c r="P169" s="93"/>
      <c r="Q169" s="93">
        <v>48.577800000000003</v>
      </c>
      <c r="R169" s="93">
        <v>-124.304148</v>
      </c>
      <c r="S169" s="93"/>
      <c r="T169" s="93"/>
      <c r="U169" s="96" t="str">
        <f t="shared" si="7"/>
        <v>11Mar25-RST-Night/Day</v>
      </c>
      <c r="V169" t="s">
        <v>1670</v>
      </c>
    </row>
    <row r="170" spans="1:22" ht="12" customHeight="1" x14ac:dyDescent="0.25">
      <c r="A170" s="93">
        <v>2025</v>
      </c>
      <c r="B170" s="93" t="s">
        <v>16</v>
      </c>
      <c r="C170" s="93"/>
      <c r="D170" s="94">
        <v>45727</v>
      </c>
      <c r="E170" s="98" t="s">
        <v>1651</v>
      </c>
      <c r="F170" s="94">
        <v>45728</v>
      </c>
      <c r="G170" s="98" t="s">
        <v>907</v>
      </c>
      <c r="H170" s="93"/>
      <c r="I170" s="93"/>
      <c r="J170" s="93"/>
      <c r="K170" s="93"/>
      <c r="L170" s="93" t="s">
        <v>1658</v>
      </c>
      <c r="M170" s="93"/>
      <c r="N170" s="93" t="s">
        <v>199</v>
      </c>
      <c r="O170" s="93" t="s">
        <v>17</v>
      </c>
      <c r="P170" s="93"/>
      <c r="Q170" s="93">
        <v>48.577800000000003</v>
      </c>
      <c r="R170" s="93">
        <v>-124.304148</v>
      </c>
      <c r="S170" s="93"/>
      <c r="T170" s="93"/>
      <c r="U170" s="96" t="str">
        <f t="shared" si="7"/>
        <v>12Mar25-RST-Night/Day</v>
      </c>
      <c r="V170"/>
    </row>
    <row r="171" spans="1:22" ht="12" customHeight="1" x14ac:dyDescent="0.25">
      <c r="A171" s="93">
        <v>2025</v>
      </c>
      <c r="B171" s="93" t="s">
        <v>16</v>
      </c>
      <c r="C171" s="93"/>
      <c r="D171" s="94">
        <v>45728</v>
      </c>
      <c r="E171" s="93"/>
      <c r="F171" s="94">
        <v>45729</v>
      </c>
      <c r="G171" s="98" t="s">
        <v>21</v>
      </c>
      <c r="H171" s="93"/>
      <c r="I171" s="93"/>
      <c r="J171" s="93"/>
      <c r="K171" s="93"/>
      <c r="L171" s="93" t="s">
        <v>242</v>
      </c>
      <c r="M171" s="93"/>
      <c r="N171" s="93" t="s">
        <v>199</v>
      </c>
      <c r="O171" s="93" t="s">
        <v>17</v>
      </c>
      <c r="P171" s="93"/>
      <c r="Q171" s="93">
        <v>48.577800000000003</v>
      </c>
      <c r="R171" s="93">
        <v>-124.304148</v>
      </c>
      <c r="S171" s="93"/>
      <c r="T171" s="93"/>
      <c r="U171" s="96" t="str">
        <f t="shared" si="7"/>
        <v>13Mar25-RST-Night/Day</v>
      </c>
      <c r="V171" t="s">
        <v>1671</v>
      </c>
    </row>
    <row r="172" spans="1:22" ht="12" customHeight="1" x14ac:dyDescent="0.25">
      <c r="A172" s="93">
        <v>2025</v>
      </c>
      <c r="B172" s="93" t="s">
        <v>16</v>
      </c>
      <c r="C172" s="93"/>
      <c r="D172" s="94">
        <v>45729</v>
      </c>
      <c r="E172" s="93"/>
      <c r="F172" s="94">
        <v>45730</v>
      </c>
      <c r="G172" s="98" t="s">
        <v>1649</v>
      </c>
      <c r="H172" s="93"/>
      <c r="I172" s="93"/>
      <c r="J172" s="93"/>
      <c r="K172" s="93"/>
      <c r="L172" s="93" t="s">
        <v>1659</v>
      </c>
      <c r="M172" s="93"/>
      <c r="N172" s="93" t="s">
        <v>199</v>
      </c>
      <c r="O172" s="93" t="s">
        <v>17</v>
      </c>
      <c r="P172" s="93"/>
      <c r="Q172" s="93">
        <v>48.577800000000003</v>
      </c>
      <c r="R172" s="93">
        <v>-124.304148</v>
      </c>
      <c r="S172" s="93"/>
      <c r="T172" s="93"/>
      <c r="U172" s="96" t="str">
        <f t="shared" si="7"/>
        <v>14Mar25-RST-Night/Day</v>
      </c>
      <c r="V172"/>
    </row>
    <row r="173" spans="1:22" ht="12" customHeight="1" x14ac:dyDescent="0.25">
      <c r="A173" s="93">
        <v>2025</v>
      </c>
      <c r="B173" s="93" t="s">
        <v>16</v>
      </c>
      <c r="C173" s="93"/>
      <c r="D173" s="94">
        <v>45733</v>
      </c>
      <c r="E173" s="93"/>
      <c r="F173" s="94">
        <v>45734</v>
      </c>
      <c r="G173" s="95">
        <v>0.375</v>
      </c>
      <c r="H173" s="93"/>
      <c r="I173" s="93"/>
      <c r="J173" s="93"/>
      <c r="K173" s="93"/>
      <c r="L173" s="93" t="s">
        <v>1659</v>
      </c>
      <c r="M173" s="93"/>
      <c r="N173" s="93" t="s">
        <v>199</v>
      </c>
      <c r="O173" s="93" t="s">
        <v>17</v>
      </c>
      <c r="P173" s="93"/>
      <c r="Q173" s="93">
        <v>48.577800000000003</v>
      </c>
      <c r="R173" s="93">
        <v>-124.304148</v>
      </c>
      <c r="S173" s="93"/>
      <c r="T173" s="93"/>
      <c r="U173" s="96" t="str">
        <f t="shared" si="7"/>
        <v>18Mar25-RST-Night/Day</v>
      </c>
      <c r="V173"/>
    </row>
    <row r="174" spans="1:22" ht="12" customHeight="1" x14ac:dyDescent="0.25">
      <c r="A174" s="93">
        <v>2025</v>
      </c>
      <c r="B174" s="93" t="s">
        <v>16</v>
      </c>
      <c r="C174" s="93"/>
      <c r="D174" s="94">
        <v>45734</v>
      </c>
      <c r="E174" s="93"/>
      <c r="F174" s="94">
        <v>45735</v>
      </c>
      <c r="G174" s="98" t="s">
        <v>76</v>
      </c>
      <c r="H174" s="93"/>
      <c r="I174" s="93"/>
      <c r="J174" s="93"/>
      <c r="K174" s="93"/>
      <c r="L174" s="93" t="s">
        <v>1659</v>
      </c>
      <c r="M174" s="93"/>
      <c r="N174" s="93" t="s">
        <v>199</v>
      </c>
      <c r="O174" s="93" t="s">
        <v>17</v>
      </c>
      <c r="P174" s="93"/>
      <c r="Q174" s="93">
        <v>48.577800000000003</v>
      </c>
      <c r="R174" s="93">
        <v>-124.304148</v>
      </c>
      <c r="S174" s="93"/>
      <c r="T174" s="93"/>
      <c r="U174" s="96" t="str">
        <f t="shared" si="7"/>
        <v>19Mar25-RST-Night/Day</v>
      </c>
      <c r="V174" t="s">
        <v>1672</v>
      </c>
    </row>
    <row r="175" spans="1:22" ht="12" customHeight="1" x14ac:dyDescent="0.25">
      <c r="A175" s="93">
        <v>2025</v>
      </c>
      <c r="B175" s="93" t="s">
        <v>16</v>
      </c>
      <c r="C175" s="93"/>
      <c r="D175" s="94">
        <v>45735</v>
      </c>
      <c r="E175" s="93"/>
      <c r="F175" s="94">
        <v>45736</v>
      </c>
      <c r="G175" s="93"/>
      <c r="H175" s="93"/>
      <c r="I175" s="93"/>
      <c r="J175" s="93"/>
      <c r="K175" s="93"/>
      <c r="L175" s="93" t="s">
        <v>246</v>
      </c>
      <c r="M175" s="93"/>
      <c r="N175" s="93" t="s">
        <v>199</v>
      </c>
      <c r="O175" s="93" t="s">
        <v>17</v>
      </c>
      <c r="P175" s="93"/>
      <c r="Q175" s="93">
        <v>48.577800000000003</v>
      </c>
      <c r="R175" s="93">
        <v>-124.304148</v>
      </c>
      <c r="S175" s="93"/>
      <c r="T175" s="93"/>
      <c r="U175" s="96" t="str">
        <f t="shared" si="7"/>
        <v>20Mar25-RST-Night/Day</v>
      </c>
      <c r="V175"/>
    </row>
    <row r="176" spans="1:22" ht="12" customHeight="1" x14ac:dyDescent="0.25">
      <c r="A176" s="93">
        <v>2025</v>
      </c>
      <c r="B176" s="93" t="s">
        <v>16</v>
      </c>
      <c r="C176" s="93"/>
      <c r="D176" s="94">
        <v>45736</v>
      </c>
      <c r="E176" s="93"/>
      <c r="F176" s="94">
        <v>45737</v>
      </c>
      <c r="G176" s="93"/>
      <c r="H176" s="93"/>
      <c r="I176" s="93"/>
      <c r="J176" s="93"/>
      <c r="K176" s="93"/>
      <c r="L176" s="93" t="s">
        <v>1660</v>
      </c>
      <c r="M176" s="93"/>
      <c r="N176" s="93" t="s">
        <v>199</v>
      </c>
      <c r="O176" s="93" t="s">
        <v>17</v>
      </c>
      <c r="P176" s="93"/>
      <c r="Q176" s="93">
        <v>48.577800000000003</v>
      </c>
      <c r="R176" s="93">
        <v>-124.304148</v>
      </c>
      <c r="S176" s="93"/>
      <c r="T176" s="93"/>
      <c r="U176" s="96" t="str">
        <f t="shared" si="7"/>
        <v>21Mar25-RST-Night/Day</v>
      </c>
      <c r="V176"/>
    </row>
    <row r="177" spans="1:22" ht="12" customHeight="1" x14ac:dyDescent="0.25">
      <c r="A177" s="93">
        <v>2025</v>
      </c>
      <c r="B177" s="93" t="s">
        <v>16</v>
      </c>
      <c r="C177" s="93"/>
      <c r="D177" s="94">
        <v>45748</v>
      </c>
      <c r="E177" s="98" t="s">
        <v>82</v>
      </c>
      <c r="F177" s="94">
        <v>45749</v>
      </c>
      <c r="G177" s="98" t="s">
        <v>76</v>
      </c>
      <c r="H177" s="93"/>
      <c r="I177" s="93"/>
      <c r="J177" s="93"/>
      <c r="K177" s="93"/>
      <c r="L177" s="93" t="s">
        <v>1658</v>
      </c>
      <c r="M177" s="93"/>
      <c r="N177" s="93" t="s">
        <v>199</v>
      </c>
      <c r="O177" s="93" t="s">
        <v>17</v>
      </c>
      <c r="P177" s="93"/>
      <c r="Q177" s="93">
        <v>48.577800000000003</v>
      </c>
      <c r="R177" s="93">
        <v>-124.304148</v>
      </c>
      <c r="S177" s="93"/>
      <c r="T177" s="93"/>
      <c r="U177" s="96" t="str">
        <f t="shared" si="7"/>
        <v>02Apr25-RST-Night/Day</v>
      </c>
      <c r="V177" t="s">
        <v>1673</v>
      </c>
    </row>
    <row r="178" spans="1:22" ht="12" customHeight="1" x14ac:dyDescent="0.25">
      <c r="A178" s="93">
        <v>2025</v>
      </c>
      <c r="B178" s="93" t="s">
        <v>16</v>
      </c>
      <c r="C178" s="93"/>
      <c r="D178" s="94">
        <v>45749</v>
      </c>
      <c r="E178" s="98" t="s">
        <v>1652</v>
      </c>
      <c r="F178" s="94">
        <v>45750</v>
      </c>
      <c r="G178" s="98" t="s">
        <v>76</v>
      </c>
      <c r="H178" s="93"/>
      <c r="I178" s="93"/>
      <c r="J178" s="93"/>
      <c r="K178" s="93"/>
      <c r="L178" s="93" t="s">
        <v>242</v>
      </c>
      <c r="M178" s="93"/>
      <c r="N178" s="93" t="s">
        <v>199</v>
      </c>
      <c r="O178" s="93" t="s">
        <v>17</v>
      </c>
      <c r="P178" s="93"/>
      <c r="Q178" s="93">
        <v>48.577800000000003</v>
      </c>
      <c r="R178" s="93">
        <v>-124.304148</v>
      </c>
      <c r="S178" s="93"/>
      <c r="T178" s="93"/>
      <c r="U178" s="96" t="str">
        <f t="shared" si="7"/>
        <v>03Apr25-RST-Night/Day</v>
      </c>
      <c r="V178" t="s">
        <v>1674</v>
      </c>
    </row>
    <row r="179" spans="1:22" ht="12" customHeight="1" x14ac:dyDescent="0.25">
      <c r="A179" s="93">
        <v>2025</v>
      </c>
      <c r="B179" s="93" t="s">
        <v>16</v>
      </c>
      <c r="C179" s="93"/>
      <c r="D179" s="94">
        <v>45750</v>
      </c>
      <c r="E179" s="93"/>
      <c r="F179" s="94">
        <v>45751</v>
      </c>
      <c r="G179" s="98" t="s">
        <v>14</v>
      </c>
      <c r="H179" s="93"/>
      <c r="I179" s="93"/>
      <c r="J179" s="93"/>
      <c r="K179" s="93"/>
      <c r="L179" s="93" t="s">
        <v>1661</v>
      </c>
      <c r="M179" s="93"/>
      <c r="N179" s="93" t="s">
        <v>199</v>
      </c>
      <c r="O179" s="93" t="s">
        <v>17</v>
      </c>
      <c r="P179" s="93"/>
      <c r="Q179" s="93">
        <v>48.577800000000003</v>
      </c>
      <c r="R179" s="93">
        <v>-124.304148</v>
      </c>
      <c r="S179" s="93"/>
      <c r="T179" s="93"/>
      <c r="U179" s="96" t="str">
        <f t="shared" si="7"/>
        <v>04Apr25-RST-Night/Day</v>
      </c>
      <c r="V179"/>
    </row>
    <row r="180" spans="1:22" ht="12" customHeight="1" x14ac:dyDescent="0.25">
      <c r="A180" s="93">
        <v>2025</v>
      </c>
      <c r="B180" s="93" t="s">
        <v>16</v>
      </c>
      <c r="C180" s="93"/>
      <c r="D180" s="94">
        <v>45754</v>
      </c>
      <c r="E180" s="98" t="s">
        <v>1653</v>
      </c>
      <c r="F180" s="94">
        <v>45755</v>
      </c>
      <c r="G180" s="98" t="s">
        <v>907</v>
      </c>
      <c r="H180" s="93"/>
      <c r="I180" s="93"/>
      <c r="J180" s="93"/>
      <c r="K180" s="93"/>
      <c r="L180" s="93"/>
      <c r="M180" s="93"/>
      <c r="N180" s="93" t="s">
        <v>199</v>
      </c>
      <c r="O180" s="93" t="s">
        <v>17</v>
      </c>
      <c r="P180" s="93"/>
      <c r="Q180" s="93">
        <v>48.577800000000003</v>
      </c>
      <c r="R180" s="93">
        <v>-124.304148</v>
      </c>
      <c r="S180" s="93"/>
      <c r="T180" s="93"/>
      <c r="U180" s="96" t="str">
        <f t="shared" si="7"/>
        <v>08Apr25-RST-Night/Day</v>
      </c>
      <c r="V180"/>
    </row>
    <row r="181" spans="1:22" ht="12" customHeight="1" x14ac:dyDescent="0.25">
      <c r="A181" s="93">
        <v>2025</v>
      </c>
      <c r="B181" s="93" t="s">
        <v>16</v>
      </c>
      <c r="C181" s="93"/>
      <c r="D181" s="94">
        <v>45755</v>
      </c>
      <c r="E181" s="93"/>
      <c r="F181" s="94">
        <v>45756</v>
      </c>
      <c r="G181" s="98" t="s">
        <v>244</v>
      </c>
      <c r="H181" s="93"/>
      <c r="I181" s="93"/>
      <c r="J181" s="93"/>
      <c r="K181" s="93"/>
      <c r="L181" s="93" t="s">
        <v>246</v>
      </c>
      <c r="M181" s="93"/>
      <c r="N181" s="93" t="s">
        <v>199</v>
      </c>
      <c r="O181" s="93" t="s">
        <v>17</v>
      </c>
      <c r="P181" s="93"/>
      <c r="Q181" s="93">
        <v>48.577800000000003</v>
      </c>
      <c r="R181" s="93">
        <v>-124.304148</v>
      </c>
      <c r="S181" s="93"/>
      <c r="T181" s="93"/>
      <c r="U181" s="96" t="str">
        <f t="shared" si="7"/>
        <v>09Apr25-RST-Night/Day</v>
      </c>
      <c r="V181" t="s">
        <v>1675</v>
      </c>
    </row>
    <row r="182" spans="1:22" ht="12" customHeight="1" x14ac:dyDescent="0.25">
      <c r="A182" s="93">
        <v>2025</v>
      </c>
      <c r="B182" s="93" t="s">
        <v>16</v>
      </c>
      <c r="C182" s="93"/>
      <c r="D182" s="94">
        <v>45756</v>
      </c>
      <c r="E182" s="93"/>
      <c r="F182" s="94">
        <v>45757</v>
      </c>
      <c r="G182" s="98" t="s">
        <v>198</v>
      </c>
      <c r="H182" s="93"/>
      <c r="I182" s="93"/>
      <c r="J182" s="93"/>
      <c r="K182" s="93"/>
      <c r="L182" s="93"/>
      <c r="M182" s="93"/>
      <c r="N182" s="93" t="s">
        <v>199</v>
      </c>
      <c r="O182" s="93" t="s">
        <v>17</v>
      </c>
      <c r="P182" s="93"/>
      <c r="Q182" s="93">
        <v>48.577800000000003</v>
      </c>
      <c r="R182" s="93">
        <v>-124.304148</v>
      </c>
      <c r="S182" s="93"/>
      <c r="T182" s="93"/>
      <c r="U182" s="96" t="str">
        <f t="shared" si="7"/>
        <v>10Apr25-RST-Night/Day</v>
      </c>
      <c r="V182"/>
    </row>
    <row r="183" spans="1:22" ht="12" customHeight="1" x14ac:dyDescent="0.25">
      <c r="A183" s="93">
        <v>2025</v>
      </c>
      <c r="B183" s="93" t="s">
        <v>16</v>
      </c>
      <c r="C183" s="93"/>
      <c r="D183" s="94">
        <v>45757</v>
      </c>
      <c r="E183" s="93"/>
      <c r="F183" s="94">
        <v>45758</v>
      </c>
      <c r="G183" s="98" t="s">
        <v>28</v>
      </c>
      <c r="H183" s="93"/>
      <c r="I183" s="93"/>
      <c r="J183" s="93"/>
      <c r="K183" s="93"/>
      <c r="L183" s="93"/>
      <c r="M183" s="93"/>
      <c r="N183" s="93" t="s">
        <v>199</v>
      </c>
      <c r="O183" s="93" t="s">
        <v>17</v>
      </c>
      <c r="P183" s="93"/>
      <c r="Q183" s="93">
        <v>48.577800000000003</v>
      </c>
      <c r="R183" s="93">
        <v>-124.304148</v>
      </c>
      <c r="S183" s="93"/>
      <c r="T183" s="93"/>
      <c r="U183" s="96" t="str">
        <f t="shared" si="7"/>
        <v>11Apr25-RST-Night/Day</v>
      </c>
      <c r="V183"/>
    </row>
    <row r="184" spans="1:22" ht="12" customHeight="1" x14ac:dyDescent="0.25">
      <c r="A184" s="93">
        <v>2025</v>
      </c>
      <c r="B184" s="93" t="s">
        <v>16</v>
      </c>
      <c r="C184" s="93"/>
      <c r="D184" s="94">
        <v>45761</v>
      </c>
      <c r="E184" s="98"/>
      <c r="F184" s="94">
        <v>45762</v>
      </c>
      <c r="G184" s="98" t="s">
        <v>76</v>
      </c>
      <c r="H184" s="93"/>
      <c r="I184" s="93"/>
      <c r="J184" s="93"/>
      <c r="K184" s="93"/>
      <c r="L184" s="93" t="s">
        <v>1662</v>
      </c>
      <c r="M184" s="93"/>
      <c r="N184" s="93" t="s">
        <v>199</v>
      </c>
      <c r="O184" s="93" t="s">
        <v>17</v>
      </c>
      <c r="P184" s="93"/>
      <c r="Q184" s="93">
        <v>48.577800000000003</v>
      </c>
      <c r="R184" s="93">
        <v>-124.304148</v>
      </c>
      <c r="S184" s="93"/>
      <c r="T184" s="93"/>
      <c r="U184" s="96" t="str">
        <f t="shared" si="7"/>
        <v>15Apr25-RST-Night/Day</v>
      </c>
      <c r="V184"/>
    </row>
    <row r="185" spans="1:22" ht="12" customHeight="1" x14ac:dyDescent="0.25">
      <c r="A185" s="93">
        <v>2025</v>
      </c>
      <c r="B185" s="93" t="s">
        <v>16</v>
      </c>
      <c r="C185" s="93"/>
      <c r="D185" s="94">
        <v>45762</v>
      </c>
      <c r="E185" s="93"/>
      <c r="F185" s="94">
        <v>45763</v>
      </c>
      <c r="G185" s="98" t="s">
        <v>49</v>
      </c>
      <c r="H185" s="93"/>
      <c r="I185" s="93"/>
      <c r="J185" s="93"/>
      <c r="K185" s="93"/>
      <c r="L185" s="93" t="s">
        <v>246</v>
      </c>
      <c r="M185" s="93"/>
      <c r="N185" s="93" t="s">
        <v>199</v>
      </c>
      <c r="O185" s="93" t="s">
        <v>17</v>
      </c>
      <c r="P185" s="93"/>
      <c r="Q185" s="93">
        <v>48.577800000000003</v>
      </c>
      <c r="R185" s="93">
        <v>-124.304148</v>
      </c>
      <c r="S185" s="93"/>
      <c r="T185" s="93"/>
      <c r="U185" s="96" t="str">
        <f t="shared" si="7"/>
        <v>16Apr25-RST-Night/Day</v>
      </c>
      <c r="V185"/>
    </row>
    <row r="186" spans="1:22" ht="12" customHeight="1" x14ac:dyDescent="0.25">
      <c r="A186" s="93">
        <v>2025</v>
      </c>
      <c r="B186" s="93" t="s">
        <v>16</v>
      </c>
      <c r="C186" s="93"/>
      <c r="D186" s="94">
        <v>45763</v>
      </c>
      <c r="E186" s="93"/>
      <c r="F186" s="94">
        <v>45764</v>
      </c>
      <c r="G186" s="98" t="s">
        <v>97</v>
      </c>
      <c r="H186" s="93"/>
      <c r="I186" s="93"/>
      <c r="J186" s="93"/>
      <c r="K186" s="93"/>
      <c r="L186" s="93" t="s">
        <v>1663</v>
      </c>
      <c r="M186" s="93"/>
      <c r="N186" s="93" t="s">
        <v>199</v>
      </c>
      <c r="O186" s="93" t="s">
        <v>17</v>
      </c>
      <c r="P186" s="93"/>
      <c r="Q186" s="93">
        <v>48.577800000000003</v>
      </c>
      <c r="R186" s="93">
        <v>-124.304148</v>
      </c>
      <c r="S186" s="93"/>
      <c r="T186" s="93"/>
      <c r="U186" s="96" t="str">
        <f t="shared" si="7"/>
        <v>17Apr25-RST-Night/Day</v>
      </c>
      <c r="V186"/>
    </row>
    <row r="187" spans="1:22" ht="12" customHeight="1" x14ac:dyDescent="0.25">
      <c r="A187" s="93">
        <v>2025</v>
      </c>
      <c r="B187" s="93" t="s">
        <v>16</v>
      </c>
      <c r="C187" s="93"/>
      <c r="D187" s="94">
        <v>45764</v>
      </c>
      <c r="E187" s="93"/>
      <c r="F187" s="94">
        <v>45765</v>
      </c>
      <c r="G187" s="98" t="s">
        <v>198</v>
      </c>
      <c r="H187" s="93"/>
      <c r="I187" s="93"/>
      <c r="J187" s="93"/>
      <c r="K187" s="93"/>
      <c r="L187" s="93" t="s">
        <v>1664</v>
      </c>
      <c r="M187" s="93"/>
      <c r="N187" s="93" t="s">
        <v>199</v>
      </c>
      <c r="O187" s="93" t="s">
        <v>17</v>
      </c>
      <c r="P187" s="93"/>
      <c r="Q187" s="93">
        <v>48.577800000000003</v>
      </c>
      <c r="R187" s="93">
        <v>-124.304148</v>
      </c>
      <c r="S187" s="93"/>
      <c r="T187" s="93"/>
      <c r="U187" s="96" t="str">
        <f t="shared" si="7"/>
        <v>18Apr25-RST-Night/Day</v>
      </c>
      <c r="V187"/>
    </row>
    <row r="188" spans="1:22" ht="12" customHeight="1" x14ac:dyDescent="0.25">
      <c r="A188" s="93">
        <v>2025</v>
      </c>
      <c r="B188" s="93" t="s">
        <v>16</v>
      </c>
      <c r="C188" s="93"/>
      <c r="D188" s="94">
        <v>45770</v>
      </c>
      <c r="E188" s="98" t="s">
        <v>31</v>
      </c>
      <c r="F188" s="94">
        <v>45771</v>
      </c>
      <c r="G188" s="98" t="s">
        <v>1565</v>
      </c>
      <c r="H188" s="93"/>
      <c r="I188" s="93"/>
      <c r="J188" s="93"/>
      <c r="K188" s="93"/>
      <c r="L188" s="93" t="s">
        <v>1664</v>
      </c>
      <c r="M188" s="93"/>
      <c r="N188" s="93" t="s">
        <v>199</v>
      </c>
      <c r="O188" s="93" t="s">
        <v>17</v>
      </c>
      <c r="P188" s="93"/>
      <c r="Q188" s="93">
        <v>48.577800000000003</v>
      </c>
      <c r="R188" s="93">
        <v>-124.304148</v>
      </c>
      <c r="S188" s="93"/>
      <c r="T188" s="93"/>
      <c r="U188" s="96" t="str">
        <f t="shared" si="7"/>
        <v>24Apr25-RST-Night/Day</v>
      </c>
      <c r="V188" t="s">
        <v>1676</v>
      </c>
    </row>
    <row r="189" spans="1:22" ht="12" customHeight="1" x14ac:dyDescent="0.25">
      <c r="A189" s="93">
        <v>2025</v>
      </c>
      <c r="B189" s="93" t="s">
        <v>16</v>
      </c>
      <c r="C189" s="93"/>
      <c r="D189" s="94">
        <v>45771</v>
      </c>
      <c r="E189" s="98" t="s">
        <v>132</v>
      </c>
      <c r="F189" s="94">
        <v>45772</v>
      </c>
      <c r="G189" s="98" t="s">
        <v>14</v>
      </c>
      <c r="H189" s="93"/>
      <c r="I189" s="93"/>
      <c r="J189" s="93"/>
      <c r="K189" s="93"/>
      <c r="L189" s="93" t="s">
        <v>1664</v>
      </c>
      <c r="M189" s="93"/>
      <c r="N189" s="93" t="s">
        <v>199</v>
      </c>
      <c r="O189" s="93" t="s">
        <v>17</v>
      </c>
      <c r="P189" s="93"/>
      <c r="Q189" s="93">
        <v>48.577800000000003</v>
      </c>
      <c r="R189" s="93">
        <v>-124.304148</v>
      </c>
      <c r="S189" s="93"/>
      <c r="T189" s="93"/>
      <c r="U189" s="96" t="str">
        <f t="shared" si="7"/>
        <v>25Apr25-RST-Night/Day</v>
      </c>
      <c r="V189" t="s">
        <v>1677</v>
      </c>
    </row>
    <row r="190" spans="1:22" ht="12" customHeight="1" x14ac:dyDescent="0.25">
      <c r="A190" s="93">
        <v>2025</v>
      </c>
      <c r="B190" s="93" t="s">
        <v>16</v>
      </c>
      <c r="C190" s="93"/>
      <c r="D190" s="94">
        <v>45772</v>
      </c>
      <c r="E190" s="93"/>
      <c r="F190" s="94">
        <v>45775</v>
      </c>
      <c r="G190" s="98" t="s">
        <v>14</v>
      </c>
      <c r="H190" s="93"/>
      <c r="I190" s="93"/>
      <c r="J190" s="93"/>
      <c r="K190" s="93"/>
      <c r="L190" s="93" t="s">
        <v>1664</v>
      </c>
      <c r="M190" s="93"/>
      <c r="N190" s="93" t="s">
        <v>199</v>
      </c>
      <c r="O190" s="93" t="s">
        <v>17</v>
      </c>
      <c r="P190" s="93"/>
      <c r="Q190" s="93">
        <v>48.577800000000003</v>
      </c>
      <c r="R190" s="93">
        <v>-124.304148</v>
      </c>
      <c r="S190" s="93"/>
      <c r="T190" s="93"/>
      <c r="U190" s="96" t="str">
        <f t="shared" si="7"/>
        <v>28Apr25-RST-Night/Day</v>
      </c>
      <c r="V190" t="s">
        <v>1678</v>
      </c>
    </row>
    <row r="191" spans="1:22" ht="12" customHeight="1" x14ac:dyDescent="0.25">
      <c r="A191" s="93">
        <v>2025</v>
      </c>
      <c r="B191" s="93" t="s">
        <v>16</v>
      </c>
      <c r="C191" s="93"/>
      <c r="D191" s="94">
        <v>45775</v>
      </c>
      <c r="E191" s="93"/>
      <c r="F191" s="94">
        <v>45776</v>
      </c>
      <c r="G191" s="98" t="s">
        <v>99</v>
      </c>
      <c r="H191" s="93"/>
      <c r="I191" s="93"/>
      <c r="J191" s="93"/>
      <c r="K191" s="93"/>
      <c r="L191" s="93" t="s">
        <v>1664</v>
      </c>
      <c r="M191" s="93"/>
      <c r="N191" s="93" t="s">
        <v>199</v>
      </c>
      <c r="O191" s="93" t="s">
        <v>17</v>
      </c>
      <c r="P191" s="93"/>
      <c r="Q191" s="93">
        <v>48.577800000000003</v>
      </c>
      <c r="R191" s="93">
        <v>-124.304148</v>
      </c>
      <c r="S191" s="93"/>
      <c r="T191" s="93"/>
      <c r="U191" s="96" t="str">
        <f t="shared" si="7"/>
        <v>29Apr25-RST-Night/Day</v>
      </c>
      <c r="V191" t="s">
        <v>1679</v>
      </c>
    </row>
    <row r="192" spans="1:22" ht="12" customHeight="1" x14ac:dyDescent="0.25">
      <c r="A192" s="93">
        <v>2025</v>
      </c>
      <c r="B192" s="93" t="s">
        <v>16</v>
      </c>
      <c r="C192" s="93"/>
      <c r="D192" s="94">
        <v>45776</v>
      </c>
      <c r="E192" s="98" t="s">
        <v>1511</v>
      </c>
      <c r="F192" s="94">
        <v>45777</v>
      </c>
      <c r="G192" s="98" t="s">
        <v>97</v>
      </c>
      <c r="H192" s="93"/>
      <c r="I192" s="93"/>
      <c r="J192" s="93"/>
      <c r="K192" s="93"/>
      <c r="L192" s="93" t="s">
        <v>1664</v>
      </c>
      <c r="M192" s="93"/>
      <c r="N192" s="93" t="s">
        <v>199</v>
      </c>
      <c r="O192" s="93" t="s">
        <v>17</v>
      </c>
      <c r="P192" s="93"/>
      <c r="Q192" s="93">
        <v>48.577800000000003</v>
      </c>
      <c r="R192" s="93">
        <v>-124.304148</v>
      </c>
      <c r="S192" s="93"/>
      <c r="T192" s="93"/>
      <c r="U192" s="96" t="str">
        <f t="shared" si="7"/>
        <v>30Apr25-RST-Night/Day</v>
      </c>
      <c r="V192" t="s">
        <v>1680</v>
      </c>
    </row>
    <row r="193" spans="1:22" ht="12" customHeight="1" x14ac:dyDescent="0.25">
      <c r="A193" s="93">
        <v>2025</v>
      </c>
      <c r="B193" s="93" t="s">
        <v>16</v>
      </c>
      <c r="C193" s="93"/>
      <c r="D193" s="94">
        <v>45778</v>
      </c>
      <c r="E193" s="93"/>
      <c r="F193" s="94">
        <v>45779</v>
      </c>
      <c r="G193" s="98" t="s">
        <v>1565</v>
      </c>
      <c r="H193" s="93"/>
      <c r="I193" s="93"/>
      <c r="J193" s="93"/>
      <c r="K193" s="93"/>
      <c r="L193" s="93" t="s">
        <v>1665</v>
      </c>
      <c r="M193" s="93"/>
      <c r="N193" s="93" t="s">
        <v>199</v>
      </c>
      <c r="O193" s="93" t="s">
        <v>17</v>
      </c>
      <c r="P193" s="93"/>
      <c r="Q193" s="93">
        <v>48.577800000000003</v>
      </c>
      <c r="R193" s="93">
        <v>-124.304148</v>
      </c>
      <c r="S193" s="93"/>
      <c r="T193" s="93"/>
      <c r="U193" s="96" t="str">
        <f t="shared" si="7"/>
        <v>02May25-RST-Night/Day</v>
      </c>
      <c r="V193"/>
    </row>
    <row r="194" spans="1:22" ht="12" customHeight="1" x14ac:dyDescent="0.25">
      <c r="A194" s="164">
        <v>2025</v>
      </c>
      <c r="B194" s="164" t="s">
        <v>16</v>
      </c>
      <c r="C194" s="164"/>
      <c r="D194" s="165">
        <v>45781</v>
      </c>
      <c r="E194" s="164"/>
      <c r="F194" s="165">
        <v>45782</v>
      </c>
      <c r="G194" s="169" t="s">
        <v>76</v>
      </c>
      <c r="H194" s="164"/>
      <c r="I194" s="164"/>
      <c r="J194" s="164"/>
      <c r="K194" s="164"/>
      <c r="L194" s="164" t="s">
        <v>1717</v>
      </c>
      <c r="M194" s="164"/>
      <c r="N194" s="93" t="s">
        <v>199</v>
      </c>
      <c r="O194" s="164" t="s">
        <v>17</v>
      </c>
      <c r="P194" s="164"/>
      <c r="Q194" s="93">
        <v>48.577800000000003</v>
      </c>
      <c r="R194" s="93">
        <v>-124.304148</v>
      </c>
      <c r="S194" s="164"/>
      <c r="T194" s="167"/>
      <c r="U194" s="96" t="str">
        <f t="shared" si="7"/>
        <v>05May25-RST-Night/Day</v>
      </c>
      <c r="V194" s="164" t="s">
        <v>1718</v>
      </c>
    </row>
    <row r="195" spans="1:22" ht="12" customHeight="1" x14ac:dyDescent="0.25">
      <c r="A195" s="164">
        <v>2025</v>
      </c>
      <c r="B195" s="164" t="s">
        <v>16</v>
      </c>
      <c r="C195" s="164"/>
      <c r="D195" s="165">
        <v>45782</v>
      </c>
      <c r="E195" s="164"/>
      <c r="F195" s="165">
        <v>45783</v>
      </c>
      <c r="G195" s="169" t="s">
        <v>244</v>
      </c>
      <c r="H195" s="164"/>
      <c r="I195" s="164"/>
      <c r="J195" s="164"/>
      <c r="K195" s="164"/>
      <c r="L195" s="164" t="s">
        <v>1719</v>
      </c>
      <c r="M195" s="164"/>
      <c r="N195" s="93" t="s">
        <v>199</v>
      </c>
      <c r="O195" s="164" t="s">
        <v>1720</v>
      </c>
      <c r="P195" s="164"/>
      <c r="Q195" s="93">
        <v>48.577800000000003</v>
      </c>
      <c r="R195" s="93">
        <v>-124.304148</v>
      </c>
      <c r="S195" s="164"/>
      <c r="T195" s="167"/>
      <c r="U195" s="96" t="str">
        <f t="shared" si="7"/>
        <v>06May25-RST-Night/Day</v>
      </c>
      <c r="V195" s="164" t="s">
        <v>1721</v>
      </c>
    </row>
    <row r="196" spans="1:22" ht="12" customHeight="1" x14ac:dyDescent="0.25">
      <c r="A196" s="164">
        <v>2025</v>
      </c>
      <c r="B196" s="164" t="s">
        <v>16</v>
      </c>
      <c r="C196" s="164"/>
      <c r="D196" s="165">
        <v>45783</v>
      </c>
      <c r="E196" s="164"/>
      <c r="F196" s="165">
        <v>45784</v>
      </c>
      <c r="G196" s="169" t="s">
        <v>82</v>
      </c>
      <c r="H196" s="164"/>
      <c r="I196" s="164"/>
      <c r="J196" s="164"/>
      <c r="K196" s="164"/>
      <c r="L196" s="164" t="s">
        <v>1722</v>
      </c>
      <c r="M196" s="164"/>
      <c r="N196" s="93" t="s">
        <v>199</v>
      </c>
      <c r="O196" s="164" t="s">
        <v>1720</v>
      </c>
      <c r="P196" s="164"/>
      <c r="Q196" s="93">
        <v>48.577800000000003</v>
      </c>
      <c r="R196" s="93">
        <v>-124.304148</v>
      </c>
      <c r="S196" s="164"/>
      <c r="T196" s="167"/>
      <c r="U196" s="96" t="str">
        <f t="shared" si="7"/>
        <v>07May25-RST-Night/Day</v>
      </c>
      <c r="V196" s="93"/>
    </row>
    <row r="197" spans="1:22" ht="12" customHeight="1" x14ac:dyDescent="0.25">
      <c r="A197" s="164">
        <v>2025</v>
      </c>
      <c r="B197" s="164" t="s">
        <v>16</v>
      </c>
      <c r="C197" s="164"/>
      <c r="D197" s="165">
        <v>45784</v>
      </c>
      <c r="E197" s="164"/>
      <c r="F197" s="165">
        <v>45785</v>
      </c>
      <c r="G197" s="169" t="s">
        <v>907</v>
      </c>
      <c r="H197" s="164"/>
      <c r="I197" s="164"/>
      <c r="J197" s="164"/>
      <c r="K197" s="164"/>
      <c r="L197" s="164" t="s">
        <v>1723</v>
      </c>
      <c r="M197" s="164"/>
      <c r="N197" s="93" t="s">
        <v>199</v>
      </c>
      <c r="O197" s="164" t="s">
        <v>1720</v>
      </c>
      <c r="P197" s="164"/>
      <c r="Q197" s="93">
        <v>48.577800000000003</v>
      </c>
      <c r="R197" s="93">
        <v>-124.304148</v>
      </c>
      <c r="S197" s="164"/>
      <c r="T197" s="167"/>
      <c r="U197" s="96" t="str">
        <f t="shared" si="7"/>
        <v>08May25-RST-Night/Day</v>
      </c>
      <c r="V197" s="93"/>
    </row>
    <row r="198" spans="1:22" ht="12" customHeight="1" x14ac:dyDescent="0.25">
      <c r="A198" s="164">
        <v>2025</v>
      </c>
      <c r="B198" s="164" t="s">
        <v>16</v>
      </c>
      <c r="C198" s="164"/>
      <c r="D198" s="165">
        <v>45785</v>
      </c>
      <c r="E198" s="164"/>
      <c r="F198" s="165">
        <v>45786</v>
      </c>
      <c r="G198" s="169" t="s">
        <v>907</v>
      </c>
      <c r="H198" s="164"/>
      <c r="I198" s="164"/>
      <c r="J198" s="164"/>
      <c r="K198" s="164"/>
      <c r="L198" s="164" t="s">
        <v>1724</v>
      </c>
      <c r="M198" s="164"/>
      <c r="N198" s="93" t="s">
        <v>199</v>
      </c>
      <c r="O198" s="164" t="s">
        <v>1720</v>
      </c>
      <c r="P198" s="164"/>
      <c r="Q198" s="93">
        <v>48.577800000000003</v>
      </c>
      <c r="R198" s="93">
        <v>-124.304148</v>
      </c>
      <c r="S198" s="164"/>
      <c r="T198" s="167"/>
      <c r="U198" s="96" t="str">
        <f t="shared" si="7"/>
        <v>09May25-RST-Night/Day</v>
      </c>
      <c r="V198" s="93"/>
    </row>
    <row r="199" spans="1:22" ht="12" customHeight="1" x14ac:dyDescent="0.25">
      <c r="A199" s="164">
        <v>2025</v>
      </c>
      <c r="B199" s="164" t="s">
        <v>16</v>
      </c>
      <c r="C199" s="164"/>
      <c r="D199" s="165">
        <v>45789</v>
      </c>
      <c r="E199" s="164"/>
      <c r="F199" s="165">
        <v>45790</v>
      </c>
      <c r="G199" s="169" t="s">
        <v>244</v>
      </c>
      <c r="H199" s="164"/>
      <c r="I199" s="164"/>
      <c r="J199" s="164"/>
      <c r="K199" s="164"/>
      <c r="L199" s="164" t="s">
        <v>1725</v>
      </c>
      <c r="M199" s="164"/>
      <c r="N199" s="93" t="s">
        <v>199</v>
      </c>
      <c r="O199" s="164" t="s">
        <v>1720</v>
      </c>
      <c r="P199" s="164"/>
      <c r="Q199" s="93">
        <v>48.577800000000003</v>
      </c>
      <c r="R199" s="93">
        <v>-124.304148</v>
      </c>
      <c r="S199" s="164"/>
      <c r="T199" s="167"/>
      <c r="U199" s="96" t="str">
        <f t="shared" si="7"/>
        <v>13May25-RST-Night/Day</v>
      </c>
      <c r="V199" s="93"/>
    </row>
    <row r="200" spans="1:22" ht="12" customHeight="1" x14ac:dyDescent="0.25">
      <c r="A200" s="164">
        <v>2025</v>
      </c>
      <c r="B200" s="164" t="s">
        <v>16</v>
      </c>
      <c r="C200" s="164"/>
      <c r="D200" s="165">
        <v>45790</v>
      </c>
      <c r="E200" s="164"/>
      <c r="F200" s="165">
        <v>45791</v>
      </c>
      <c r="G200" s="164"/>
      <c r="H200" s="164"/>
      <c r="I200" s="164"/>
      <c r="J200" s="164"/>
      <c r="K200" s="164"/>
      <c r="L200" s="164" t="s">
        <v>1726</v>
      </c>
      <c r="M200" s="164"/>
      <c r="N200" s="93" t="s">
        <v>199</v>
      </c>
      <c r="O200" s="164" t="s">
        <v>1720</v>
      </c>
      <c r="P200" s="164"/>
      <c r="Q200" s="93">
        <v>48.577800000000003</v>
      </c>
      <c r="R200" s="93">
        <v>-124.304148</v>
      </c>
      <c r="S200" s="164"/>
      <c r="T200" s="167"/>
      <c r="U200" s="96" t="str">
        <f t="shared" si="7"/>
        <v>14May25-RST-Night/Day</v>
      </c>
      <c r="V200" s="93"/>
    </row>
    <row r="201" spans="1:22" ht="12" customHeight="1" x14ac:dyDescent="0.25">
      <c r="A201" s="164">
        <v>2025</v>
      </c>
      <c r="B201" s="164" t="s">
        <v>16</v>
      </c>
      <c r="C201" s="164"/>
      <c r="D201" s="165">
        <v>45792</v>
      </c>
      <c r="E201" s="164"/>
      <c r="F201" s="165">
        <v>45793</v>
      </c>
      <c r="G201" s="169" t="s">
        <v>76</v>
      </c>
      <c r="H201" s="164"/>
      <c r="I201" s="164"/>
      <c r="J201" s="164"/>
      <c r="K201" s="164"/>
      <c r="L201" s="164" t="s">
        <v>1727</v>
      </c>
      <c r="M201" s="164"/>
      <c r="N201" s="93" t="s">
        <v>199</v>
      </c>
      <c r="O201" s="164" t="s">
        <v>1720</v>
      </c>
      <c r="P201" s="164"/>
      <c r="Q201" s="93">
        <v>48.577800000000003</v>
      </c>
      <c r="R201" s="93">
        <v>-124.304148</v>
      </c>
      <c r="S201" s="164"/>
      <c r="T201" s="167"/>
      <c r="U201" s="96" t="str">
        <f t="shared" si="7"/>
        <v>16May25-RST-Night/Day</v>
      </c>
      <c r="V201" s="93"/>
    </row>
    <row r="202" spans="1:22" ht="12" customHeight="1" x14ac:dyDescent="0.25">
      <c r="A202" s="164">
        <v>2025</v>
      </c>
      <c r="B202" s="164" t="s">
        <v>16</v>
      </c>
      <c r="C202" s="164"/>
      <c r="D202" s="165">
        <v>45796</v>
      </c>
      <c r="E202" s="164"/>
      <c r="F202" s="165">
        <v>45797</v>
      </c>
      <c r="G202" s="169" t="s">
        <v>64</v>
      </c>
      <c r="H202" s="164"/>
      <c r="I202" s="164"/>
      <c r="J202" s="164"/>
      <c r="K202" s="164"/>
      <c r="L202" s="164" t="s">
        <v>1724</v>
      </c>
      <c r="M202" s="164"/>
      <c r="N202" s="93" t="s">
        <v>199</v>
      </c>
      <c r="O202" s="164" t="s">
        <v>1720</v>
      </c>
      <c r="P202" s="164"/>
      <c r="Q202" s="93">
        <v>48.577800000000003</v>
      </c>
      <c r="R202" s="93">
        <v>-124.304148</v>
      </c>
      <c r="S202" s="164"/>
      <c r="T202" s="167"/>
      <c r="U202" s="96" t="str">
        <f t="shared" si="7"/>
        <v>20May25-RST-Night/Day</v>
      </c>
      <c r="V202" s="93"/>
    </row>
    <row r="203" spans="1:22" ht="12" customHeight="1" x14ac:dyDescent="0.25">
      <c r="A203" s="164">
        <v>2025</v>
      </c>
      <c r="B203" s="164" t="s">
        <v>16</v>
      </c>
      <c r="C203" s="164"/>
      <c r="D203" s="165">
        <v>45797</v>
      </c>
      <c r="E203" s="164"/>
      <c r="F203" s="165">
        <v>45798</v>
      </c>
      <c r="G203" s="169" t="s">
        <v>76</v>
      </c>
      <c r="H203" s="164"/>
      <c r="I203" s="164"/>
      <c r="J203" s="164"/>
      <c r="K203" s="164"/>
      <c r="L203" s="164" t="s">
        <v>1662</v>
      </c>
      <c r="M203" s="164"/>
      <c r="N203" s="93" t="s">
        <v>199</v>
      </c>
      <c r="O203" s="164" t="s">
        <v>1720</v>
      </c>
      <c r="P203" s="164"/>
      <c r="Q203" s="93">
        <v>48.577800000000003</v>
      </c>
      <c r="R203" s="93">
        <v>-124.304148</v>
      </c>
      <c r="S203" s="164"/>
      <c r="T203" s="167"/>
      <c r="U203" s="96" t="str">
        <f t="shared" si="7"/>
        <v>21May25-RST-Night/Day</v>
      </c>
      <c r="V203" s="93"/>
    </row>
    <row r="204" spans="1:22" ht="12" customHeight="1" x14ac:dyDescent="0.25">
      <c r="A204" s="164">
        <v>2025</v>
      </c>
      <c r="B204" s="164" t="s">
        <v>16</v>
      </c>
      <c r="C204" s="164"/>
      <c r="D204" s="165">
        <v>45798</v>
      </c>
      <c r="E204" s="164"/>
      <c r="F204" s="165">
        <v>45799</v>
      </c>
      <c r="G204" s="169" t="s">
        <v>244</v>
      </c>
      <c r="H204" s="164"/>
      <c r="I204" s="164"/>
      <c r="J204" s="164"/>
      <c r="K204" s="164"/>
      <c r="L204" s="164" t="s">
        <v>1726</v>
      </c>
      <c r="M204" s="164"/>
      <c r="N204" s="93" t="s">
        <v>199</v>
      </c>
      <c r="O204" s="164" t="s">
        <v>1720</v>
      </c>
      <c r="P204" s="164"/>
      <c r="Q204" s="93">
        <v>48.577800000000003</v>
      </c>
      <c r="R204" s="93">
        <v>-124.304148</v>
      </c>
      <c r="S204" s="164"/>
      <c r="T204" s="167"/>
      <c r="U204" s="96" t="str">
        <f t="shared" si="7"/>
        <v>22May25-RST-Night/Day</v>
      </c>
      <c r="V204" s="93"/>
    </row>
    <row r="205" spans="1:22" ht="12" customHeight="1" x14ac:dyDescent="0.25">
      <c r="A205" s="93">
        <v>2025</v>
      </c>
      <c r="B205" s="164" t="s">
        <v>16</v>
      </c>
      <c r="C205" s="164"/>
      <c r="D205" s="94">
        <v>45802</v>
      </c>
      <c r="E205" s="93"/>
      <c r="F205" s="94">
        <v>45803</v>
      </c>
      <c r="G205" s="98" t="s">
        <v>14</v>
      </c>
      <c r="H205" s="93"/>
      <c r="I205" s="93"/>
      <c r="J205" s="93"/>
      <c r="K205" s="93"/>
      <c r="L205" s="93" t="s">
        <v>246</v>
      </c>
      <c r="M205" s="93"/>
      <c r="N205" s="93" t="s">
        <v>199</v>
      </c>
      <c r="O205" s="164" t="s">
        <v>1720</v>
      </c>
      <c r="P205" s="93"/>
      <c r="Q205" s="93">
        <v>48.577800000000003</v>
      </c>
      <c r="R205" s="93">
        <v>-124.304148</v>
      </c>
      <c r="S205" s="93"/>
      <c r="T205" s="93"/>
      <c r="U205" s="96" t="str">
        <f>CONCATENATE(TEXT(F205,"ddmmmyy"),"-",IF(B205="Mini purse seine","PRS", IF(B205="PFN pole seine","POS", IF(B205="6' RST","RST", IF(B205="PFN beach seine","BS", IF(B205="IPT", "IPT", "FLAG"))))), IF(ISBLANK(N205), CONCATENATE("-",M205), CONCATENATE("-",N205)))</f>
        <v>26May25-RST-Night/Day</v>
      </c>
      <c r="V205" s="93"/>
    </row>
    <row r="206" spans="1:22" ht="12" customHeight="1" x14ac:dyDescent="0.25">
      <c r="A206" s="93">
        <v>2025</v>
      </c>
      <c r="B206" s="164" t="s">
        <v>16</v>
      </c>
      <c r="C206" s="164"/>
      <c r="D206" s="94">
        <v>45803</v>
      </c>
      <c r="E206" s="93"/>
      <c r="F206" s="94">
        <v>45804</v>
      </c>
      <c r="G206" s="98" t="s">
        <v>82</v>
      </c>
      <c r="H206" s="93"/>
      <c r="I206" s="93"/>
      <c r="J206" s="93"/>
      <c r="K206" s="93"/>
      <c r="L206" s="93" t="s">
        <v>1724</v>
      </c>
      <c r="M206" s="93"/>
      <c r="N206" s="93" t="s">
        <v>199</v>
      </c>
      <c r="O206" s="164" t="s">
        <v>1720</v>
      </c>
      <c r="P206" s="93"/>
      <c r="Q206" s="93">
        <v>48.577800000000003</v>
      </c>
      <c r="R206" s="93">
        <v>-124.304148</v>
      </c>
      <c r="S206" s="93"/>
      <c r="T206" s="93"/>
      <c r="U206" s="96" t="str">
        <f>CONCATENATE(TEXT(F206,"ddmmmyy"),"-",IF(B206="Mini purse seine","PRS", IF(B206="PFN pole seine","POS", IF(B206="6' RST","RST", IF(B206="PFN beach seine","BS", IF(B206="IPT", "IPT", "FLAG"))))), IF(ISBLANK(N206), CONCATENATE("-",M206), CONCATENATE("-",N206)))</f>
        <v>27May25-RST-Night/Day</v>
      </c>
      <c r="V206" s="93" t="s">
        <v>1773</v>
      </c>
    </row>
    <row r="207" spans="1:22" ht="12" customHeight="1" x14ac:dyDescent="0.25">
      <c r="A207" s="93">
        <v>2025</v>
      </c>
      <c r="B207" s="164" t="s">
        <v>16</v>
      </c>
      <c r="C207" s="164"/>
      <c r="D207" s="94">
        <v>45804</v>
      </c>
      <c r="E207" s="93"/>
      <c r="F207" s="94">
        <v>45805</v>
      </c>
      <c r="G207" s="99">
        <v>0.54861111111111105</v>
      </c>
      <c r="H207" s="93"/>
      <c r="I207" s="93"/>
      <c r="J207" s="93"/>
      <c r="K207" s="93"/>
      <c r="L207" s="93" t="s">
        <v>1723</v>
      </c>
      <c r="M207" s="93"/>
      <c r="N207" s="93" t="s">
        <v>199</v>
      </c>
      <c r="O207" s="164" t="s">
        <v>1720</v>
      </c>
      <c r="P207" s="93"/>
      <c r="Q207" s="93">
        <v>48.577800000000003</v>
      </c>
      <c r="R207" s="93">
        <v>-124.304148</v>
      </c>
      <c r="S207" s="93"/>
      <c r="T207" s="93"/>
      <c r="U207" s="96" t="str">
        <f>CONCATENATE(TEXT(F207,"ddmmmyy"),"-",IF(B207="Mini purse seine","PRS", IF(B207="PFN pole seine","POS", IF(B207="6' RST","RST", IF(B207="PFN beach seine","BS", IF(B207="IPT", "IPT", "FLAG"))))), IF(ISBLANK(N207), CONCATENATE("-",M207), CONCATENATE("-",N207)))</f>
        <v>28May25-RST-Night/Day</v>
      </c>
      <c r="V207" s="93" t="s">
        <v>1755</v>
      </c>
    </row>
    <row r="208" spans="1:22" ht="12" customHeight="1" x14ac:dyDescent="0.25">
      <c r="A208" s="93">
        <v>2025</v>
      </c>
      <c r="B208" s="164" t="s">
        <v>16</v>
      </c>
      <c r="C208" s="164"/>
      <c r="D208" s="94">
        <v>45806</v>
      </c>
      <c r="E208" s="93"/>
      <c r="F208" s="94">
        <v>45807</v>
      </c>
      <c r="G208" s="98" t="s">
        <v>1776</v>
      </c>
      <c r="H208" s="93"/>
      <c r="I208" s="93"/>
      <c r="J208" s="93"/>
      <c r="K208" s="93"/>
      <c r="L208" s="93" t="s">
        <v>1723</v>
      </c>
      <c r="M208" s="93"/>
      <c r="N208" s="93" t="s">
        <v>199</v>
      </c>
      <c r="O208" s="164" t="s">
        <v>1720</v>
      </c>
      <c r="P208" s="93"/>
      <c r="Q208" s="93">
        <v>48.577800000000003</v>
      </c>
      <c r="R208" s="93">
        <v>-124.304148</v>
      </c>
      <c r="S208" s="93"/>
      <c r="T208" s="93"/>
      <c r="U208" s="96" t="str">
        <f>CONCATENATE(TEXT(F208,"ddmmmyy"),"-",IF(B208="Mini purse seine","PRS", IF(B208="PFN pole seine","POS", IF(B208="6' RST","RST", IF(B208="PFN beach seine","BS", IF(B208="IPT", "IPT", "FLAG"))))), IF(ISBLANK(N208), CONCATENATE("-",M208), CONCATENATE("-",N208)))</f>
        <v>30May25-RST-Night/Day</v>
      </c>
      <c r="V208" s="93" t="s">
        <v>1777</v>
      </c>
    </row>
    <row r="209" spans="1:22" ht="12" customHeight="1" x14ac:dyDescent="0.25">
      <c r="A209" s="93">
        <v>2025</v>
      </c>
      <c r="B209" s="93" t="s">
        <v>967</v>
      </c>
      <c r="C209" s="93" t="s">
        <v>2556</v>
      </c>
      <c r="D209" s="94">
        <v>45806</v>
      </c>
      <c r="E209" s="98" t="s">
        <v>1784</v>
      </c>
      <c r="F209" s="94">
        <v>45806</v>
      </c>
      <c r="G209" s="98" t="s">
        <v>1607</v>
      </c>
      <c r="H209" s="93" t="s">
        <v>96</v>
      </c>
      <c r="I209" s="98" t="s">
        <v>1584</v>
      </c>
      <c r="J209" s="93" t="s">
        <v>1785</v>
      </c>
      <c r="K209" s="93"/>
      <c r="L209" s="93" t="s">
        <v>1783</v>
      </c>
      <c r="M209" s="93"/>
      <c r="N209" s="93">
        <v>1</v>
      </c>
      <c r="O209" s="93" t="s">
        <v>986</v>
      </c>
      <c r="P209" s="93" t="s">
        <v>986</v>
      </c>
      <c r="Q209" s="93">
        <v>48.557566999999999</v>
      </c>
      <c r="R209" s="93">
        <v>-124.421217</v>
      </c>
      <c r="S209" s="93"/>
      <c r="T209" s="93"/>
      <c r="U209" s="96" t="str">
        <f t="shared" ref="U209:U214" si="8">CONCATENATE(TEXT(F209,"ddmmmyy"),"-",IF(B209="Mini purse seine","PRS", IF(B209="PFN pole seine","POS", IF(B209="6' RST","RST", IF(B209="PFN beach seine","BS", IF(B209="IPT", "IPT", "FLAG"))))), IF(ISBLANK(N209), CONCATENATE("-",M209), CONCATENATE("-",P209,"-",N209)))</f>
        <v>29May25-PRS-PRCD-1</v>
      </c>
      <c r="V209" s="93" t="s">
        <v>1786</v>
      </c>
    </row>
    <row r="210" spans="1:22" ht="12" customHeight="1" x14ac:dyDescent="0.25">
      <c r="A210" s="93">
        <v>2025</v>
      </c>
      <c r="B210" s="93" t="s">
        <v>967</v>
      </c>
      <c r="C210" s="93" t="s">
        <v>2556</v>
      </c>
      <c r="D210" s="94">
        <v>45806</v>
      </c>
      <c r="E210" s="98" t="s">
        <v>129</v>
      </c>
      <c r="F210" s="94">
        <v>45806</v>
      </c>
      <c r="G210" s="98" t="s">
        <v>1789</v>
      </c>
      <c r="H210" s="93" t="s">
        <v>96</v>
      </c>
      <c r="I210" s="98" t="s">
        <v>1584</v>
      </c>
      <c r="J210" s="93" t="s">
        <v>1825</v>
      </c>
      <c r="K210" s="93" t="s">
        <v>1792</v>
      </c>
      <c r="L210" s="93" t="s">
        <v>1783</v>
      </c>
      <c r="N210" s="93">
        <v>1</v>
      </c>
      <c r="O210" s="93" t="s">
        <v>1790</v>
      </c>
      <c r="P210" s="93" t="s">
        <v>1791</v>
      </c>
      <c r="Q210" s="93">
        <v>48.560549999999999</v>
      </c>
      <c r="R210" s="93">
        <v>-124.421117</v>
      </c>
      <c r="S210" s="93"/>
      <c r="T210" s="93"/>
      <c r="U210" s="96" t="str">
        <f t="shared" si="8"/>
        <v>29May25-PRS-PGM "Mouth"-1</v>
      </c>
      <c r="V210" s="93" t="s">
        <v>1793</v>
      </c>
    </row>
    <row r="211" spans="1:22" ht="12" customHeight="1" x14ac:dyDescent="0.25">
      <c r="A211" s="93">
        <v>2025</v>
      </c>
      <c r="B211" s="93" t="s">
        <v>967</v>
      </c>
      <c r="C211" s="93" t="s">
        <v>2556</v>
      </c>
      <c r="D211" s="94">
        <v>45789</v>
      </c>
      <c r="E211" s="98" t="s">
        <v>1517</v>
      </c>
      <c r="F211" s="94">
        <v>45789</v>
      </c>
      <c r="G211" s="98" t="s">
        <v>1589</v>
      </c>
      <c r="H211" s="93" t="s">
        <v>96</v>
      </c>
      <c r="I211" s="98" t="s">
        <v>1584</v>
      </c>
      <c r="J211" s="93" t="s">
        <v>180</v>
      </c>
      <c r="K211" s="93" t="s">
        <v>174</v>
      </c>
      <c r="L211" t="s">
        <v>2617</v>
      </c>
      <c r="M211" s="93"/>
      <c r="N211" s="93">
        <v>1</v>
      </c>
      <c r="O211" s="187" t="s">
        <v>958</v>
      </c>
      <c r="P211" s="93" t="s">
        <v>984</v>
      </c>
      <c r="Q211" s="93">
        <v>48.553148</v>
      </c>
      <c r="R211" s="93">
        <v>-124.43914700000001</v>
      </c>
      <c r="S211" s="93"/>
      <c r="T211" s="93"/>
      <c r="U211" s="96" t="str">
        <f t="shared" si="8"/>
        <v>12May25-PRS-Mill Bay-1</v>
      </c>
      <c r="V211" s="93" t="s">
        <v>1794</v>
      </c>
    </row>
    <row r="212" spans="1:22" ht="12" customHeight="1" x14ac:dyDescent="0.25">
      <c r="A212" s="93">
        <v>2025</v>
      </c>
      <c r="B212" s="93" t="s">
        <v>967</v>
      </c>
      <c r="C212" s="93" t="s">
        <v>2556</v>
      </c>
      <c r="D212" s="94">
        <v>45789</v>
      </c>
      <c r="E212" s="98" t="s">
        <v>1532</v>
      </c>
      <c r="F212" s="94">
        <v>45789</v>
      </c>
      <c r="G212" s="98" t="s">
        <v>1507</v>
      </c>
      <c r="H212" s="93" t="s">
        <v>96</v>
      </c>
      <c r="I212" s="98" t="s">
        <v>1584</v>
      </c>
      <c r="J212" s="93" t="s">
        <v>180</v>
      </c>
      <c r="K212" s="93" t="s">
        <v>174</v>
      </c>
      <c r="L212" t="s">
        <v>2617</v>
      </c>
      <c r="M212" s="93"/>
      <c r="N212" s="93">
        <v>1</v>
      </c>
      <c r="O212" s="188" t="s">
        <v>1067</v>
      </c>
      <c r="P212" s="93" t="s">
        <v>166</v>
      </c>
      <c r="Q212" s="93">
        <v>48.550879999999999</v>
      </c>
      <c r="R212" s="93">
        <v>-124.45667899999999</v>
      </c>
      <c r="S212" s="93"/>
      <c r="T212" s="93"/>
      <c r="U212" s="96" t="str">
        <f t="shared" si="8"/>
        <v>12May25-PRS-Offshore B-1</v>
      </c>
      <c r="V212" s="93"/>
    </row>
    <row r="213" spans="1:22" ht="12" customHeight="1" x14ac:dyDescent="0.25">
      <c r="A213" s="93">
        <v>2025</v>
      </c>
      <c r="B213" s="93" t="s">
        <v>967</v>
      </c>
      <c r="C213" s="93" t="s">
        <v>2556</v>
      </c>
      <c r="D213" s="94">
        <v>45789</v>
      </c>
      <c r="E213" s="98" t="s">
        <v>82</v>
      </c>
      <c r="F213" s="94">
        <v>45789</v>
      </c>
      <c r="G213" s="98" t="s">
        <v>942</v>
      </c>
      <c r="H213" s="93" t="s">
        <v>96</v>
      </c>
      <c r="I213" s="98" t="s">
        <v>1584</v>
      </c>
      <c r="J213" s="93" t="s">
        <v>180</v>
      </c>
      <c r="K213" s="93" t="s">
        <v>174</v>
      </c>
      <c r="L213" t="s">
        <v>2617</v>
      </c>
      <c r="M213" s="93"/>
      <c r="N213" s="93">
        <v>1</v>
      </c>
      <c r="O213" s="189" t="s">
        <v>995</v>
      </c>
      <c r="P213" s="93" t="s">
        <v>998</v>
      </c>
      <c r="Q213" s="93">
        <v>48.55536</v>
      </c>
      <c r="R213" s="93">
        <v>-124.467838</v>
      </c>
      <c r="S213" s="93"/>
      <c r="T213" s="93"/>
      <c r="U213" s="96" t="str">
        <f t="shared" si="8"/>
        <v>12May25-PRS-Thrasher-1</v>
      </c>
      <c r="V213" s="93"/>
    </row>
    <row r="214" spans="1:22" ht="12" customHeight="1" x14ac:dyDescent="0.25">
      <c r="A214" s="93">
        <v>2025</v>
      </c>
      <c r="B214" s="93" t="s">
        <v>967</v>
      </c>
      <c r="C214" s="93" t="s">
        <v>2556</v>
      </c>
      <c r="D214" s="94">
        <v>45789</v>
      </c>
      <c r="E214" s="98" t="s">
        <v>140</v>
      </c>
      <c r="F214" s="94">
        <v>45789</v>
      </c>
      <c r="G214" s="98" t="s">
        <v>1796</v>
      </c>
      <c r="H214" s="93" t="s">
        <v>96</v>
      </c>
      <c r="I214" s="98" t="s">
        <v>1584</v>
      </c>
      <c r="J214" s="93" t="s">
        <v>180</v>
      </c>
      <c r="K214" s="93" t="s">
        <v>174</v>
      </c>
      <c r="L214" t="s">
        <v>2617</v>
      </c>
      <c r="M214" s="93"/>
      <c r="N214" s="93">
        <v>1</v>
      </c>
      <c r="O214" s="190" t="s">
        <v>1797</v>
      </c>
      <c r="P214" s="93" t="s">
        <v>985</v>
      </c>
      <c r="Q214" s="93">
        <v>48.565942999999997</v>
      </c>
      <c r="R214" s="93">
        <v>-124.440298</v>
      </c>
      <c r="S214" s="93"/>
      <c r="T214" s="93"/>
      <c r="U214" s="96" t="str">
        <f t="shared" si="8"/>
        <v>12May25-PRS-Jap Rock-1</v>
      </c>
      <c r="V214" s="93"/>
    </row>
    <row r="215" spans="1:22" ht="12" customHeight="1" x14ac:dyDescent="0.25">
      <c r="A215" s="93">
        <v>2025</v>
      </c>
      <c r="B215" s="93" t="s">
        <v>16</v>
      </c>
      <c r="C215" s="93"/>
      <c r="D215" s="94">
        <v>45805</v>
      </c>
      <c r="F215" s="94">
        <v>45806</v>
      </c>
      <c r="G215" s="98" t="s">
        <v>1649</v>
      </c>
      <c r="H215" s="93"/>
      <c r="I215" s="93"/>
      <c r="J215" s="93"/>
      <c r="K215" s="93"/>
      <c r="L215" s="93" t="s">
        <v>1817</v>
      </c>
      <c r="M215" s="93"/>
      <c r="N215" s="93" t="s">
        <v>199</v>
      </c>
      <c r="O215" s="93" t="s">
        <v>1720</v>
      </c>
      <c r="P215" s="93"/>
      <c r="Q215" s="93">
        <v>48.577800000000003</v>
      </c>
      <c r="R215" s="93">
        <v>-124.304148</v>
      </c>
      <c r="S215" s="93"/>
      <c r="T215" s="93"/>
      <c r="U215" s="96" t="str">
        <f>CONCATENATE(TEXT(F215,"ddmmmyy"),"-",IF(B215="Mini purse seine","PRS", IF(B215="PFN pole seine","POS", IF(B215="6' RST","RST", IF(B215="PFN beach seine","BS", IF(B215="IPT", "IPT", "FLAG"))))), IF(ISBLANK(N215), CONCATENATE("-",M215), CONCATENATE("-",N215)))</f>
        <v>29May25-RST-Night/Day</v>
      </c>
      <c r="V215" s="93"/>
    </row>
    <row r="216" spans="1:22" ht="12" customHeight="1" x14ac:dyDescent="0.25">
      <c r="A216" s="147">
        <v>2025</v>
      </c>
      <c r="B216" s="147" t="s">
        <v>84</v>
      </c>
      <c r="C216" s="147"/>
      <c r="D216" s="198">
        <v>45806</v>
      </c>
      <c r="E216" s="204" t="s">
        <v>1823</v>
      </c>
      <c r="F216" s="198">
        <v>45806</v>
      </c>
      <c r="G216" s="93" t="s">
        <v>2490</v>
      </c>
      <c r="H216" s="93" t="s">
        <v>81</v>
      </c>
      <c r="I216" s="93" t="s">
        <v>1823</v>
      </c>
      <c r="J216" s="93" t="s">
        <v>1824</v>
      </c>
      <c r="K216" s="93" t="s">
        <v>1681</v>
      </c>
      <c r="L216" s="93" t="s">
        <v>1783</v>
      </c>
      <c r="M216" s="93"/>
      <c r="N216" s="93">
        <v>1</v>
      </c>
      <c r="O216" s="147" t="s">
        <v>2489</v>
      </c>
      <c r="P216" s="147" t="s">
        <v>2393</v>
      </c>
      <c r="Q216" s="147">
        <v>48.576697000000003</v>
      </c>
      <c r="R216" s="147">
        <v>-124.416144</v>
      </c>
      <c r="S216" s="93"/>
      <c r="T216" s="93"/>
      <c r="U216" s="96" t="str">
        <f t="shared" ref="U216:U279" si="9">CONCATENATE(TEXT(F216,"ddmmmyy"),"-",IF(B216="Mini purse seine","PRS", IF(B216="PFN pole seine","POS", IF(B216="6' RST","RST", IF(B216="PFN beach seine","BS", IF(B216="IPT", "IPT", "FLAG"))))), IF(ISBLANK(N216), CONCATENATE("-",M216), CONCATENATE("-",P216,"-",N216)))</f>
        <v>29May25-BS-BS24-1</v>
      </c>
      <c r="V216" s="97" t="s">
        <v>1827</v>
      </c>
    </row>
    <row r="217" spans="1:22" ht="12" customHeight="1" x14ac:dyDescent="0.25">
      <c r="A217" s="147">
        <v>2025</v>
      </c>
      <c r="B217" s="93" t="s">
        <v>84</v>
      </c>
      <c r="C217" s="93"/>
      <c r="D217" s="198">
        <v>45454</v>
      </c>
      <c r="E217" s="98"/>
      <c r="F217" s="198">
        <v>45454</v>
      </c>
      <c r="G217" s="93"/>
      <c r="H217" s="93" t="s">
        <v>81</v>
      </c>
      <c r="I217" s="93"/>
      <c r="J217" s="93"/>
      <c r="K217" s="93"/>
      <c r="L217" s="93"/>
      <c r="M217" s="93"/>
      <c r="N217" s="93">
        <v>1</v>
      </c>
      <c r="O217" s="147" t="s">
        <v>2397</v>
      </c>
      <c r="P217" s="147" t="s">
        <v>2397</v>
      </c>
      <c r="Q217" s="147">
        <v>48.561703000000001</v>
      </c>
      <c r="R217" s="147">
        <v>-124.399597</v>
      </c>
      <c r="S217" s="93"/>
      <c r="T217" s="93"/>
      <c r="U217" s="96" t="str">
        <f t="shared" si="9"/>
        <v>11Jun24-BS-BS13-1</v>
      </c>
      <c r="V217" s="147"/>
    </row>
    <row r="218" spans="1:22" ht="12" customHeight="1" x14ac:dyDescent="0.25">
      <c r="A218" s="147">
        <v>2025</v>
      </c>
      <c r="B218" s="93" t="s">
        <v>84</v>
      </c>
      <c r="C218" s="93"/>
      <c r="D218" s="198">
        <v>45454</v>
      </c>
      <c r="E218" s="98"/>
      <c r="F218" s="198">
        <v>45454</v>
      </c>
      <c r="G218" s="93"/>
      <c r="H218" s="93" t="s">
        <v>81</v>
      </c>
      <c r="I218" s="93"/>
      <c r="J218" s="93"/>
      <c r="K218" s="93"/>
      <c r="L218" s="93"/>
      <c r="M218" s="93"/>
      <c r="N218" s="93">
        <v>1</v>
      </c>
      <c r="O218" s="147" t="s">
        <v>2391</v>
      </c>
      <c r="P218" s="147" t="s">
        <v>2391</v>
      </c>
      <c r="Q218" s="93">
        <v>48.583177999999997</v>
      </c>
      <c r="R218" s="93">
        <v>-124.404526</v>
      </c>
      <c r="S218" s="93"/>
      <c r="T218" s="93"/>
      <c r="U218" s="96" t="str">
        <f t="shared" si="9"/>
        <v>11Jun24-BS-BS03-1</v>
      </c>
      <c r="V218" s="147"/>
    </row>
    <row r="219" spans="1:22" ht="12" customHeight="1" x14ac:dyDescent="0.25">
      <c r="A219" s="147">
        <v>2025</v>
      </c>
      <c r="B219" s="93" t="s">
        <v>84</v>
      </c>
      <c r="C219" s="93"/>
      <c r="D219" s="198">
        <v>45461</v>
      </c>
      <c r="E219" s="98"/>
      <c r="F219" s="198">
        <v>45461</v>
      </c>
      <c r="G219" s="93"/>
      <c r="H219" s="93" t="s">
        <v>81</v>
      </c>
      <c r="I219" s="93"/>
      <c r="J219" s="93"/>
      <c r="K219" s="93"/>
      <c r="L219" s="93"/>
      <c r="M219" s="93"/>
      <c r="N219" s="93">
        <v>1</v>
      </c>
      <c r="O219" s="147" t="s">
        <v>91</v>
      </c>
      <c r="P219" s="147" t="s">
        <v>2393</v>
      </c>
      <c r="Q219" s="93">
        <v>48.576697000000003</v>
      </c>
      <c r="R219" s="93">
        <v>-124.416144</v>
      </c>
      <c r="S219" s="93"/>
      <c r="T219" s="93"/>
      <c r="U219" s="96" t="str">
        <f t="shared" si="9"/>
        <v>18Jun24-BS-BS24-1</v>
      </c>
      <c r="V219" s="147"/>
    </row>
    <row r="220" spans="1:22" ht="12" customHeight="1" x14ac:dyDescent="0.25">
      <c r="A220" s="93">
        <v>2025</v>
      </c>
      <c r="B220" s="93" t="s">
        <v>967</v>
      </c>
      <c r="C220" s="93" t="s">
        <v>2556</v>
      </c>
      <c r="D220" s="94">
        <v>45831</v>
      </c>
      <c r="E220" s="99">
        <v>0.41805555555555557</v>
      </c>
      <c r="F220" s="94">
        <v>45831</v>
      </c>
      <c r="G220" s="99">
        <v>0.4236111111111111</v>
      </c>
      <c r="H220" s="93" t="s">
        <v>96</v>
      </c>
      <c r="I220" s="93"/>
      <c r="J220" s="93" t="s">
        <v>32</v>
      </c>
      <c r="K220" s="93"/>
      <c r="L220" s="93" t="s">
        <v>1848</v>
      </c>
      <c r="M220" s="93"/>
      <c r="N220" s="93">
        <v>1</v>
      </c>
      <c r="O220" s="187" t="s">
        <v>958</v>
      </c>
      <c r="P220" s="93" t="s">
        <v>984</v>
      </c>
      <c r="Q220" s="93">
        <v>48.553148</v>
      </c>
      <c r="R220" s="93">
        <v>-124.43914700000001</v>
      </c>
      <c r="S220" s="93"/>
      <c r="T220" s="93"/>
      <c r="U220" s="96" t="str">
        <f t="shared" si="9"/>
        <v>23Jun25-PRS-Mill Bay-1</v>
      </c>
      <c r="V220" s="147"/>
    </row>
    <row r="221" spans="1:22" ht="12" customHeight="1" x14ac:dyDescent="0.25">
      <c r="A221" s="93">
        <v>2025</v>
      </c>
      <c r="B221" s="93" t="s">
        <v>967</v>
      </c>
      <c r="C221" s="93" t="s">
        <v>2556</v>
      </c>
      <c r="D221" s="94">
        <v>45831</v>
      </c>
      <c r="E221" s="99">
        <v>0.48125000000000001</v>
      </c>
      <c r="F221" s="94">
        <v>45831</v>
      </c>
      <c r="G221" s="99">
        <v>0.49027777777777781</v>
      </c>
      <c r="H221" s="93" t="s">
        <v>96</v>
      </c>
      <c r="I221" s="93"/>
      <c r="J221" s="93" t="s">
        <v>1846</v>
      </c>
      <c r="K221" s="93"/>
      <c r="L221" s="93" t="s">
        <v>1848</v>
      </c>
      <c r="M221" s="93"/>
      <c r="N221" s="93">
        <v>2</v>
      </c>
      <c r="O221" s="188" t="s">
        <v>1067</v>
      </c>
      <c r="P221" s="93" t="s">
        <v>166</v>
      </c>
      <c r="Q221" s="93">
        <v>48.550879999999999</v>
      </c>
      <c r="R221" s="93">
        <v>-124.45667899999999</v>
      </c>
      <c r="S221" s="93"/>
      <c r="T221" s="93"/>
      <c r="U221" s="96" t="str">
        <f t="shared" si="9"/>
        <v>23Jun25-PRS-Offshore B-2</v>
      </c>
      <c r="V221" s="93"/>
    </row>
    <row r="222" spans="1:22" ht="12" customHeight="1" x14ac:dyDescent="0.25">
      <c r="A222" s="93">
        <v>2025</v>
      </c>
      <c r="B222" s="93" t="s">
        <v>967</v>
      </c>
      <c r="C222" s="93" t="s">
        <v>2556</v>
      </c>
      <c r="D222" s="94">
        <v>45831</v>
      </c>
      <c r="E222" s="99">
        <v>0.53472222222222221</v>
      </c>
      <c r="F222" s="94">
        <v>45831</v>
      </c>
      <c r="G222" s="93"/>
      <c r="H222" s="93" t="s">
        <v>96</v>
      </c>
      <c r="I222" s="93"/>
      <c r="J222" s="93" t="s">
        <v>1847</v>
      </c>
      <c r="K222" s="93"/>
      <c r="L222" s="93" t="s">
        <v>1848</v>
      </c>
      <c r="M222" s="93"/>
      <c r="N222" s="93">
        <v>3</v>
      </c>
      <c r="O222" s="189" t="s">
        <v>995</v>
      </c>
      <c r="P222" s="93" t="s">
        <v>998</v>
      </c>
      <c r="Q222" s="93">
        <v>48.55536</v>
      </c>
      <c r="R222" s="93">
        <v>-124.467838</v>
      </c>
      <c r="S222" s="93"/>
      <c r="T222" s="93"/>
      <c r="U222" s="96" t="str">
        <f t="shared" si="9"/>
        <v>23Jun25-PRS-Thrasher-3</v>
      </c>
      <c r="V222" s="147"/>
    </row>
    <row r="223" spans="1:22" ht="12" customHeight="1" x14ac:dyDescent="0.25">
      <c r="A223" s="93">
        <v>2025</v>
      </c>
      <c r="B223" s="93" t="s">
        <v>967</v>
      </c>
      <c r="C223" s="93" t="s">
        <v>2556</v>
      </c>
      <c r="D223" s="94">
        <v>45831</v>
      </c>
      <c r="E223" s="99">
        <v>0.58472222222222225</v>
      </c>
      <c r="F223" s="94">
        <v>45831</v>
      </c>
      <c r="G223" s="99">
        <v>0.59305555555555556</v>
      </c>
      <c r="H223" s="93" t="s">
        <v>96</v>
      </c>
      <c r="I223" s="93"/>
      <c r="J223" s="93" t="s">
        <v>1847</v>
      </c>
      <c r="K223" s="93"/>
      <c r="L223" s="93" t="s">
        <v>1848</v>
      </c>
      <c r="M223" s="93"/>
      <c r="N223" s="93">
        <v>4</v>
      </c>
      <c r="O223" s="190" t="s">
        <v>1797</v>
      </c>
      <c r="P223" s="93" t="s">
        <v>985</v>
      </c>
      <c r="Q223" s="93">
        <v>48.565942999999997</v>
      </c>
      <c r="R223" s="93">
        <v>-124.440298</v>
      </c>
      <c r="S223" s="93"/>
      <c r="T223" s="93"/>
      <c r="U223" s="96" t="str">
        <f t="shared" si="9"/>
        <v>23Jun25-PRS-Jap Rock-4</v>
      </c>
      <c r="V223" s="147"/>
    </row>
    <row r="224" spans="1:22" ht="12" customHeight="1" x14ac:dyDescent="0.25">
      <c r="A224" s="93">
        <v>2025</v>
      </c>
      <c r="B224" s="93" t="s">
        <v>967</v>
      </c>
      <c r="C224" s="93" t="s">
        <v>2556</v>
      </c>
      <c r="D224" s="94">
        <v>45831</v>
      </c>
      <c r="E224" s="99">
        <v>0.61944444444444446</v>
      </c>
      <c r="F224" s="94">
        <v>45831</v>
      </c>
      <c r="G224" s="93"/>
      <c r="H224" s="93" t="s">
        <v>96</v>
      </c>
      <c r="I224" s="93"/>
      <c r="J224" s="93" t="s">
        <v>70</v>
      </c>
      <c r="K224" s="93" t="s">
        <v>174</v>
      </c>
      <c r="L224" s="93" t="s">
        <v>1848</v>
      </c>
      <c r="M224" s="93"/>
      <c r="N224" s="93">
        <v>5</v>
      </c>
      <c r="O224" s="96" t="s">
        <v>1849</v>
      </c>
      <c r="P224" s="93" t="s">
        <v>137</v>
      </c>
      <c r="Q224" s="93">
        <v>48.562226000000003</v>
      </c>
      <c r="R224" s="93">
        <v>-124.430166</v>
      </c>
      <c r="S224" s="93"/>
      <c r="T224" s="93"/>
      <c r="U224" s="96" t="str">
        <f t="shared" si="9"/>
        <v>23Jun25-PRS-Offshore A-5</v>
      </c>
      <c r="V224" s="147"/>
    </row>
    <row r="225" spans="1:22" ht="12" customHeight="1" x14ac:dyDescent="0.25">
      <c r="A225" s="93">
        <v>2025</v>
      </c>
      <c r="B225" s="93" t="s">
        <v>967</v>
      </c>
      <c r="C225" s="93" t="s">
        <v>2556</v>
      </c>
      <c r="D225" s="94">
        <v>45841</v>
      </c>
      <c r="E225" s="99">
        <v>0.33680555555555558</v>
      </c>
      <c r="F225" s="94">
        <v>45841</v>
      </c>
      <c r="G225" s="99">
        <v>0.34583333333333338</v>
      </c>
      <c r="H225" s="93" t="s">
        <v>96</v>
      </c>
      <c r="I225" s="99">
        <v>0.3125</v>
      </c>
      <c r="J225" s="93" t="s">
        <v>19</v>
      </c>
      <c r="K225" s="93"/>
      <c r="L225" s="93" t="s">
        <v>1893</v>
      </c>
      <c r="M225" s="93"/>
      <c r="N225" s="93">
        <v>1</v>
      </c>
      <c r="O225" s="93" t="s">
        <v>2552</v>
      </c>
      <c r="P225" s="147" t="s">
        <v>2553</v>
      </c>
      <c r="Q225" s="93">
        <v>48.567003</v>
      </c>
      <c r="R225" s="93">
        <v>-124.43157600000001</v>
      </c>
      <c r="S225" s="93"/>
      <c r="T225" s="93"/>
      <c r="U225" s="96" t="str">
        <f t="shared" si="9"/>
        <v>03Jul25-PRS-Gordon R-1</v>
      </c>
      <c r="V225" s="147"/>
    </row>
    <row r="226" spans="1:22" ht="12" customHeight="1" x14ac:dyDescent="0.25">
      <c r="A226" s="93">
        <v>2025</v>
      </c>
      <c r="B226" s="93" t="s">
        <v>967</v>
      </c>
      <c r="C226" s="93" t="s">
        <v>2556</v>
      </c>
      <c r="D226" s="94">
        <v>45841</v>
      </c>
      <c r="E226" s="93"/>
      <c r="F226" s="94">
        <v>45841</v>
      </c>
      <c r="G226" s="93"/>
      <c r="H226" s="93" t="s">
        <v>96</v>
      </c>
      <c r="I226" s="99">
        <v>0.3125</v>
      </c>
      <c r="J226" s="93" t="s">
        <v>19</v>
      </c>
      <c r="K226" s="93"/>
      <c r="L226" s="93" t="s">
        <v>1893</v>
      </c>
      <c r="M226" s="93"/>
      <c r="N226" s="93">
        <v>2</v>
      </c>
      <c r="O226" s="190" t="s">
        <v>1797</v>
      </c>
      <c r="P226" s="93" t="s">
        <v>985</v>
      </c>
      <c r="Q226" s="93">
        <v>48.565942999999997</v>
      </c>
      <c r="R226" s="93">
        <v>-124.440298</v>
      </c>
      <c r="S226" s="93"/>
      <c r="T226" s="93"/>
      <c r="U226" s="96" t="str">
        <f t="shared" si="9"/>
        <v>03Jul25-PRS-Jap Rock-2</v>
      </c>
      <c r="V226" s="147"/>
    </row>
    <row r="227" spans="1:22" ht="12" customHeight="1" x14ac:dyDescent="0.25">
      <c r="A227" s="93">
        <v>2025</v>
      </c>
      <c r="B227" s="93" t="s">
        <v>967</v>
      </c>
      <c r="C227" s="93" t="s">
        <v>2556</v>
      </c>
      <c r="D227" s="94">
        <v>45841</v>
      </c>
      <c r="E227" s="99">
        <v>0.4236111111111111</v>
      </c>
      <c r="F227" s="94">
        <v>45841</v>
      </c>
      <c r="G227" s="93"/>
      <c r="H227" s="93" t="s">
        <v>96</v>
      </c>
      <c r="I227" s="99">
        <v>0.3125</v>
      </c>
      <c r="J227" s="93" t="s">
        <v>19</v>
      </c>
      <c r="K227" s="93"/>
      <c r="L227" s="93" t="s">
        <v>1893</v>
      </c>
      <c r="M227" s="93"/>
      <c r="N227" s="93">
        <v>3</v>
      </c>
      <c r="O227" s="189" t="s">
        <v>995</v>
      </c>
      <c r="P227" s="93" t="s">
        <v>998</v>
      </c>
      <c r="Q227" s="93">
        <v>48.55536</v>
      </c>
      <c r="R227" s="93">
        <v>-124.467838</v>
      </c>
      <c r="S227" s="93"/>
      <c r="T227" s="93"/>
      <c r="U227" s="96" t="str">
        <f t="shared" si="9"/>
        <v>03Jul25-PRS-Thrasher-3</v>
      </c>
      <c r="V227" s="147"/>
    </row>
    <row r="228" spans="1:22" ht="12" customHeight="1" x14ac:dyDescent="0.25">
      <c r="A228" s="93">
        <v>2025</v>
      </c>
      <c r="B228" s="93" t="s">
        <v>967</v>
      </c>
      <c r="C228" s="93" t="s">
        <v>2556</v>
      </c>
      <c r="D228" s="94">
        <v>45841</v>
      </c>
      <c r="E228" s="99">
        <v>0.47916666666666669</v>
      </c>
      <c r="F228" s="94">
        <v>45841</v>
      </c>
      <c r="G228" s="99">
        <v>0.48958333333333331</v>
      </c>
      <c r="H228" s="93" t="s">
        <v>96</v>
      </c>
      <c r="I228" s="99">
        <v>0.3125</v>
      </c>
      <c r="J228" s="93" t="s">
        <v>19</v>
      </c>
      <c r="K228" s="93"/>
      <c r="L228" s="93" t="s">
        <v>1893</v>
      </c>
      <c r="M228" s="93"/>
      <c r="N228" s="93">
        <v>4</v>
      </c>
      <c r="O228" s="188" t="s">
        <v>1067</v>
      </c>
      <c r="P228" s="93" t="s">
        <v>166</v>
      </c>
      <c r="Q228" s="93">
        <v>48.550879999999999</v>
      </c>
      <c r="R228" s="93">
        <v>-124.45667899999999</v>
      </c>
      <c r="S228" s="93"/>
      <c r="T228" s="93"/>
      <c r="U228" s="96" t="str">
        <f t="shared" si="9"/>
        <v>03Jul25-PRS-Offshore B-4</v>
      </c>
      <c r="V228" s="147"/>
    </row>
    <row r="229" spans="1:22" ht="12" customHeight="1" x14ac:dyDescent="0.25">
      <c r="A229" s="93">
        <v>2025</v>
      </c>
      <c r="B229" s="93" t="s">
        <v>967</v>
      </c>
      <c r="C229" s="93" t="s">
        <v>2556</v>
      </c>
      <c r="D229" s="94">
        <v>45841</v>
      </c>
      <c r="E229" s="99">
        <v>0.51527777777777783</v>
      </c>
      <c r="F229" s="94">
        <v>45841</v>
      </c>
      <c r="G229" s="99">
        <v>0.52083333333333337</v>
      </c>
      <c r="H229" s="93" t="s">
        <v>96</v>
      </c>
      <c r="I229" s="99">
        <v>0.3125</v>
      </c>
      <c r="J229" s="93" t="s">
        <v>19</v>
      </c>
      <c r="K229" s="93"/>
      <c r="L229" s="93" t="s">
        <v>1893</v>
      </c>
      <c r="M229" s="93"/>
      <c r="N229" s="93">
        <v>5</v>
      </c>
      <c r="O229" s="187" t="s">
        <v>958</v>
      </c>
      <c r="P229" s="93" t="s">
        <v>984</v>
      </c>
      <c r="Q229" s="93">
        <v>48.553148</v>
      </c>
      <c r="R229" s="93">
        <v>-124.43914700000001</v>
      </c>
      <c r="S229" s="93"/>
      <c r="T229" s="93"/>
      <c r="U229" s="96" t="str">
        <f t="shared" si="9"/>
        <v>03Jul25-PRS-Mill Bay-5</v>
      </c>
      <c r="V229" s="147"/>
    </row>
    <row r="230" spans="1:22" ht="12" customHeight="1" x14ac:dyDescent="0.25">
      <c r="A230" s="93">
        <v>2025</v>
      </c>
      <c r="B230" s="93" t="s">
        <v>967</v>
      </c>
      <c r="C230" s="93" t="s">
        <v>2556</v>
      </c>
      <c r="D230" s="94">
        <v>45855</v>
      </c>
      <c r="E230" s="99">
        <v>0.34930555555555554</v>
      </c>
      <c r="F230" s="94">
        <v>45855</v>
      </c>
      <c r="G230" s="93"/>
      <c r="H230" s="93" t="s">
        <v>96</v>
      </c>
      <c r="I230" s="99">
        <v>0.33333333333333331</v>
      </c>
      <c r="J230" s="93" t="s">
        <v>1847</v>
      </c>
      <c r="K230" s="93"/>
      <c r="L230" s="93" t="s">
        <v>1953</v>
      </c>
      <c r="M230" s="93"/>
      <c r="N230" s="93">
        <v>1</v>
      </c>
      <c r="O230" s="93" t="s">
        <v>2552</v>
      </c>
      <c r="P230" s="147" t="s">
        <v>2553</v>
      </c>
      <c r="Q230" s="93">
        <v>48.567003</v>
      </c>
      <c r="R230" s="93">
        <v>-124.43157600000001</v>
      </c>
      <c r="S230" s="93"/>
      <c r="T230" s="93"/>
      <c r="U230" s="96" t="str">
        <f t="shared" si="9"/>
        <v>17Jul25-PRS-Gordon R-1</v>
      </c>
      <c r="V230" s="147"/>
    </row>
    <row r="231" spans="1:22" ht="12" customHeight="1" x14ac:dyDescent="0.25">
      <c r="A231" s="93">
        <v>2025</v>
      </c>
      <c r="B231" s="93" t="s">
        <v>967</v>
      </c>
      <c r="C231" s="93" t="s">
        <v>2556</v>
      </c>
      <c r="D231" s="94">
        <v>45855</v>
      </c>
      <c r="E231" s="99">
        <v>0.39305555555555555</v>
      </c>
      <c r="F231" s="94">
        <v>45855</v>
      </c>
      <c r="G231" s="93"/>
      <c r="H231" s="93" t="s">
        <v>96</v>
      </c>
      <c r="I231" s="99">
        <v>0.33333333333333331</v>
      </c>
      <c r="J231" s="93" t="s">
        <v>1847</v>
      </c>
      <c r="K231" s="93"/>
      <c r="L231" s="93" t="s">
        <v>1953</v>
      </c>
      <c r="M231" s="93"/>
      <c r="N231" s="93">
        <v>2</v>
      </c>
      <c r="O231" s="190" t="s">
        <v>1797</v>
      </c>
      <c r="P231" s="93" t="s">
        <v>985</v>
      </c>
      <c r="Q231" s="93">
        <v>48.565942999999997</v>
      </c>
      <c r="R231" s="93">
        <v>-124.440298</v>
      </c>
      <c r="S231" s="93"/>
      <c r="T231" s="93"/>
      <c r="U231" s="96" t="str">
        <f t="shared" si="9"/>
        <v>17Jul25-PRS-Jap Rock-2</v>
      </c>
      <c r="V231" s="147"/>
    </row>
    <row r="232" spans="1:22" ht="12" customHeight="1" x14ac:dyDescent="0.25">
      <c r="A232" s="93">
        <v>2025</v>
      </c>
      <c r="B232" s="93" t="s">
        <v>967</v>
      </c>
      <c r="C232" s="93" t="s">
        <v>2556</v>
      </c>
      <c r="D232" s="94">
        <v>45855</v>
      </c>
      <c r="E232" s="99">
        <v>0.42222222222222222</v>
      </c>
      <c r="F232" s="94">
        <v>45855</v>
      </c>
      <c r="G232" s="93"/>
      <c r="H232" s="93" t="s">
        <v>96</v>
      </c>
      <c r="I232" s="99">
        <v>0.33333333333333331</v>
      </c>
      <c r="J232" s="93" t="s">
        <v>1847</v>
      </c>
      <c r="K232" s="93"/>
      <c r="L232" s="93" t="s">
        <v>1953</v>
      </c>
      <c r="M232" s="93"/>
      <c r="N232" s="93">
        <v>3</v>
      </c>
      <c r="O232" s="189" t="s">
        <v>995</v>
      </c>
      <c r="P232" s="93" t="s">
        <v>998</v>
      </c>
      <c r="Q232" s="93">
        <v>48.55536</v>
      </c>
      <c r="R232" s="93">
        <v>-124.467838</v>
      </c>
      <c r="S232" s="93"/>
      <c r="T232" s="93"/>
      <c r="U232" s="96" t="str">
        <f t="shared" si="9"/>
        <v>17Jul25-PRS-Thrasher-3</v>
      </c>
      <c r="V232" s="147"/>
    </row>
    <row r="233" spans="1:22" ht="12" customHeight="1" x14ac:dyDescent="0.25">
      <c r="A233" s="93">
        <v>2025</v>
      </c>
      <c r="B233" s="93" t="s">
        <v>967</v>
      </c>
      <c r="C233" s="93" t="s">
        <v>2556</v>
      </c>
      <c r="D233" s="94">
        <v>45855</v>
      </c>
      <c r="E233" s="99">
        <v>0.45833333333333331</v>
      </c>
      <c r="F233" s="94">
        <v>45855</v>
      </c>
      <c r="G233" s="93"/>
      <c r="H233" s="93" t="s">
        <v>96</v>
      </c>
      <c r="I233" s="99">
        <v>0.33333333333333331</v>
      </c>
      <c r="J233" s="93" t="s">
        <v>1847</v>
      </c>
      <c r="K233" s="93"/>
      <c r="L233" s="93" t="s">
        <v>1953</v>
      </c>
      <c r="M233" s="93"/>
      <c r="N233" s="93">
        <v>4</v>
      </c>
      <c r="O233" s="188" t="s">
        <v>1067</v>
      </c>
      <c r="P233" s="93" t="s">
        <v>166</v>
      </c>
      <c r="Q233" s="93">
        <v>48.550879999999999</v>
      </c>
      <c r="R233" s="93">
        <v>-124.45667899999999</v>
      </c>
      <c r="S233" s="93"/>
      <c r="T233" s="93"/>
      <c r="U233" s="96" t="str">
        <f t="shared" si="9"/>
        <v>17Jul25-PRS-Offshore B-4</v>
      </c>
      <c r="V233" s="147"/>
    </row>
    <row r="234" spans="1:22" ht="12" customHeight="1" x14ac:dyDescent="0.25">
      <c r="A234" s="93">
        <v>2025</v>
      </c>
      <c r="B234" s="93" t="s">
        <v>967</v>
      </c>
      <c r="C234" s="93" t="s">
        <v>2556</v>
      </c>
      <c r="D234" s="94">
        <v>45855</v>
      </c>
      <c r="E234" s="99">
        <v>0.48958333333333331</v>
      </c>
      <c r="F234" s="94">
        <v>45855</v>
      </c>
      <c r="G234" s="99">
        <v>0.49652777777777773</v>
      </c>
      <c r="H234" s="93" t="s">
        <v>96</v>
      </c>
      <c r="I234" s="99">
        <v>0.33333333333333331</v>
      </c>
      <c r="J234" s="93" t="s">
        <v>1847</v>
      </c>
      <c r="K234" s="93"/>
      <c r="L234" s="93" t="s">
        <v>1953</v>
      </c>
      <c r="M234" s="93"/>
      <c r="N234" s="93">
        <v>5</v>
      </c>
      <c r="O234" s="93" t="s">
        <v>986</v>
      </c>
      <c r="P234" s="93" t="s">
        <v>986</v>
      </c>
      <c r="Q234" s="93">
        <v>48.557566999999999</v>
      </c>
      <c r="R234" s="93">
        <v>-124.421217</v>
      </c>
      <c r="S234" s="93"/>
      <c r="T234" s="93"/>
      <c r="U234" s="96" t="str">
        <f t="shared" si="9"/>
        <v>17Jul25-PRS-PRCD-5</v>
      </c>
      <c r="V234" s="147"/>
    </row>
    <row r="235" spans="1:22" ht="12" customHeight="1" x14ac:dyDescent="0.25">
      <c r="A235" s="93">
        <v>2025</v>
      </c>
      <c r="B235" s="93" t="s">
        <v>967</v>
      </c>
      <c r="C235" s="93" t="s">
        <v>2556</v>
      </c>
      <c r="D235" s="94">
        <v>45868</v>
      </c>
      <c r="E235" s="99">
        <v>0.44791666666666669</v>
      </c>
      <c r="F235" s="94">
        <v>45868</v>
      </c>
      <c r="G235" s="99">
        <v>0.45277777777777778</v>
      </c>
      <c r="H235" s="93" t="s">
        <v>96</v>
      </c>
      <c r="I235" s="99">
        <v>0.40625</v>
      </c>
      <c r="J235" s="93" t="s">
        <v>1974</v>
      </c>
      <c r="K235" s="93"/>
      <c r="L235" s="93" t="s">
        <v>1975</v>
      </c>
      <c r="M235" s="93"/>
      <c r="N235" s="93">
        <v>1</v>
      </c>
      <c r="O235" s="93" t="s">
        <v>2552</v>
      </c>
      <c r="P235" s="147" t="s">
        <v>2553</v>
      </c>
      <c r="Q235" s="93">
        <v>48.567003</v>
      </c>
      <c r="R235" s="93">
        <v>-124.43157600000001</v>
      </c>
      <c r="S235" s="93"/>
      <c r="T235" s="93"/>
      <c r="U235" s="96" t="str">
        <f t="shared" si="9"/>
        <v>30Jul25-PRS-Gordon R-1</v>
      </c>
      <c r="V235" s="147"/>
    </row>
    <row r="236" spans="1:22" ht="12" customHeight="1" x14ac:dyDescent="0.25">
      <c r="A236" s="93">
        <v>2025</v>
      </c>
      <c r="B236" s="93" t="s">
        <v>967</v>
      </c>
      <c r="C236" s="93" t="s">
        <v>2556</v>
      </c>
      <c r="D236" s="94">
        <v>45868</v>
      </c>
      <c r="E236" s="99">
        <v>0.4826388888888889</v>
      </c>
      <c r="F236" s="94">
        <v>45868</v>
      </c>
      <c r="G236" s="147"/>
      <c r="H236" s="93" t="s">
        <v>96</v>
      </c>
      <c r="I236" s="99">
        <v>0.40625</v>
      </c>
      <c r="J236" s="93" t="s">
        <v>1976</v>
      </c>
      <c r="K236" s="93"/>
      <c r="L236" s="93" t="s">
        <v>1975</v>
      </c>
      <c r="M236" s="93"/>
      <c r="N236" s="93">
        <v>2</v>
      </c>
      <c r="O236" s="190" t="s">
        <v>1797</v>
      </c>
      <c r="P236" s="93" t="s">
        <v>985</v>
      </c>
      <c r="Q236" s="93">
        <v>48.565942999999997</v>
      </c>
      <c r="R236" s="93">
        <v>-124.440298</v>
      </c>
      <c r="S236" s="93"/>
      <c r="T236" s="93"/>
      <c r="U236" s="96" t="str">
        <f t="shared" si="9"/>
        <v>30Jul25-PRS-Jap Rock-2</v>
      </c>
      <c r="V236" s="147"/>
    </row>
    <row r="237" spans="1:22" ht="12" customHeight="1" x14ac:dyDescent="0.25">
      <c r="A237" s="93">
        <v>2025</v>
      </c>
      <c r="B237" s="93" t="s">
        <v>967</v>
      </c>
      <c r="C237" s="93" t="s">
        <v>2556</v>
      </c>
      <c r="D237" s="94">
        <v>45868</v>
      </c>
      <c r="E237" s="99">
        <v>0.52083333333333337</v>
      </c>
      <c r="F237" s="94">
        <v>45868</v>
      </c>
      <c r="G237" s="99">
        <v>0.53055555555555556</v>
      </c>
      <c r="H237" s="93" t="s">
        <v>96</v>
      </c>
      <c r="I237" s="99">
        <v>0.40625</v>
      </c>
      <c r="J237" s="93" t="s">
        <v>1847</v>
      </c>
      <c r="K237" s="93"/>
      <c r="L237" s="93" t="s">
        <v>1975</v>
      </c>
      <c r="M237" s="93"/>
      <c r="N237" s="93">
        <v>3</v>
      </c>
      <c r="O237" s="189" t="s">
        <v>995</v>
      </c>
      <c r="P237" s="93" t="s">
        <v>998</v>
      </c>
      <c r="Q237" s="93">
        <v>48.55536</v>
      </c>
      <c r="R237" s="93">
        <v>-124.467838</v>
      </c>
      <c r="S237" s="93"/>
      <c r="T237" s="93"/>
      <c r="U237" s="96" t="str">
        <f t="shared" si="9"/>
        <v>30Jul25-PRS-Thrasher-3</v>
      </c>
      <c r="V237" s="147"/>
    </row>
    <row r="238" spans="1:22" ht="12" customHeight="1" x14ac:dyDescent="0.25">
      <c r="A238" s="93">
        <v>2025</v>
      </c>
      <c r="B238" s="93" t="s">
        <v>967</v>
      </c>
      <c r="C238" s="93" t="s">
        <v>2556</v>
      </c>
      <c r="D238" s="94">
        <v>45868</v>
      </c>
      <c r="E238" s="99">
        <v>0.5541666666666667</v>
      </c>
      <c r="F238" s="94">
        <v>45868</v>
      </c>
      <c r="G238" s="93"/>
      <c r="H238" s="93" t="s">
        <v>96</v>
      </c>
      <c r="I238" s="99">
        <v>0.40625</v>
      </c>
      <c r="J238" s="93" t="s">
        <v>1976</v>
      </c>
      <c r="K238" s="93"/>
      <c r="L238" s="93" t="s">
        <v>1975</v>
      </c>
      <c r="M238" s="93"/>
      <c r="N238" s="93">
        <v>4</v>
      </c>
      <c r="O238" s="188" t="s">
        <v>1067</v>
      </c>
      <c r="P238" s="93" t="s">
        <v>166</v>
      </c>
      <c r="Q238" s="93">
        <v>48.550879999999999</v>
      </c>
      <c r="R238" s="93">
        <v>-124.45667899999999</v>
      </c>
      <c r="S238" s="93"/>
      <c r="T238" s="93"/>
      <c r="U238" s="96" t="str">
        <f t="shared" si="9"/>
        <v>30Jul25-PRS-Offshore B-4</v>
      </c>
      <c r="V238" s="147"/>
    </row>
    <row r="239" spans="1:22" ht="12" customHeight="1" x14ac:dyDescent="0.25">
      <c r="A239" s="93">
        <v>2025</v>
      </c>
      <c r="B239" s="93" t="s">
        <v>967</v>
      </c>
      <c r="C239" s="93" t="s">
        <v>2556</v>
      </c>
      <c r="D239" s="94">
        <v>45868</v>
      </c>
      <c r="E239" s="99">
        <v>0.5805555555555556</v>
      </c>
      <c r="F239" s="94">
        <v>45868</v>
      </c>
      <c r="G239" s="93"/>
      <c r="H239" s="93" t="s">
        <v>96</v>
      </c>
      <c r="I239" s="99">
        <v>0.40625</v>
      </c>
      <c r="J239" s="93" t="s">
        <v>1977</v>
      </c>
      <c r="K239" s="93"/>
      <c r="L239" s="93" t="s">
        <v>1975</v>
      </c>
      <c r="M239" s="93"/>
      <c r="N239" s="93">
        <v>5</v>
      </c>
      <c r="O239" s="93" t="s">
        <v>986</v>
      </c>
      <c r="P239" s="93" t="s">
        <v>986</v>
      </c>
      <c r="Q239" s="93">
        <v>48.557566999999999</v>
      </c>
      <c r="R239" s="93">
        <v>-124.421217</v>
      </c>
      <c r="S239" s="93"/>
      <c r="T239" s="93"/>
      <c r="U239" s="96" t="str">
        <f t="shared" si="9"/>
        <v>30Jul25-PRS-PRCD-5</v>
      </c>
      <c r="V239" s="147"/>
    </row>
    <row r="240" spans="1:22" ht="12" customHeight="1" x14ac:dyDescent="0.25">
      <c r="A240" s="93">
        <v>2025</v>
      </c>
      <c r="B240" s="93" t="s">
        <v>967</v>
      </c>
      <c r="C240" s="93" t="s">
        <v>2556</v>
      </c>
      <c r="D240" s="94">
        <v>45896</v>
      </c>
      <c r="E240" s="99">
        <v>0.39513888888888887</v>
      </c>
      <c r="F240" s="94">
        <v>45896</v>
      </c>
      <c r="G240" s="99">
        <v>0.40069444444444446</v>
      </c>
      <c r="H240" s="93" t="s">
        <v>96</v>
      </c>
      <c r="I240" s="99">
        <v>0.38541666666666669</v>
      </c>
      <c r="J240" s="93" t="s">
        <v>1977</v>
      </c>
      <c r="K240" s="93"/>
      <c r="L240" s="93" t="s">
        <v>2432</v>
      </c>
      <c r="M240" s="93"/>
      <c r="N240" s="93">
        <v>1</v>
      </c>
      <c r="O240" s="93" t="s">
        <v>986</v>
      </c>
      <c r="P240" s="93" t="s">
        <v>986</v>
      </c>
      <c r="Q240" s="93">
        <v>48.557566999999999</v>
      </c>
      <c r="R240" s="93">
        <v>-124.421217</v>
      </c>
      <c r="S240" s="93"/>
      <c r="T240" s="93"/>
      <c r="U240" s="96" t="str">
        <f t="shared" si="9"/>
        <v>27Aug25-PRS-PRCD-1</v>
      </c>
      <c r="V240" s="147"/>
    </row>
    <row r="241" spans="1:22" ht="12" customHeight="1" x14ac:dyDescent="0.25">
      <c r="A241" s="93">
        <v>2025</v>
      </c>
      <c r="B241" s="93" t="s">
        <v>967</v>
      </c>
      <c r="C241" s="93" t="s">
        <v>2556</v>
      </c>
      <c r="D241" s="94">
        <v>45896</v>
      </c>
      <c r="E241" s="99">
        <v>0.44236111111111115</v>
      </c>
      <c r="F241" s="94">
        <v>45896</v>
      </c>
      <c r="G241" s="99">
        <v>0.44791666666666669</v>
      </c>
      <c r="H241" s="93" t="s">
        <v>96</v>
      </c>
      <c r="I241" s="99">
        <v>0.38541666666666669</v>
      </c>
      <c r="J241" s="93" t="s">
        <v>1977</v>
      </c>
      <c r="K241" s="93"/>
      <c r="L241" s="93" t="s">
        <v>2432</v>
      </c>
      <c r="M241" s="93"/>
      <c r="N241" s="93">
        <v>2</v>
      </c>
      <c r="O241" s="93" t="s">
        <v>2433</v>
      </c>
      <c r="P241" s="93" t="s">
        <v>984</v>
      </c>
      <c r="Q241" s="93">
        <v>48.553148</v>
      </c>
      <c r="R241" s="93">
        <v>-124.43914700000001</v>
      </c>
      <c r="S241" s="93"/>
      <c r="T241" s="93"/>
      <c r="U241" s="96" t="str">
        <f t="shared" si="9"/>
        <v>27Aug25-PRS-Mill Bay-2</v>
      </c>
      <c r="V241" s="147"/>
    </row>
    <row r="242" spans="1:22" ht="12" customHeight="1" x14ac:dyDescent="0.25">
      <c r="A242" s="93">
        <v>2025</v>
      </c>
      <c r="B242" s="93" t="s">
        <v>967</v>
      </c>
      <c r="C242" s="93" t="s">
        <v>2556</v>
      </c>
      <c r="D242" s="94">
        <v>45896</v>
      </c>
      <c r="E242" s="99">
        <v>0.46875</v>
      </c>
      <c r="F242" s="94">
        <v>45896</v>
      </c>
      <c r="G242" s="99">
        <v>0.47222222222222227</v>
      </c>
      <c r="H242" s="93" t="s">
        <v>96</v>
      </c>
      <c r="I242" s="99">
        <v>0.38541666666666669</v>
      </c>
      <c r="J242" s="93" t="s">
        <v>1977</v>
      </c>
      <c r="K242" s="93"/>
      <c r="L242" s="93" t="s">
        <v>2432</v>
      </c>
      <c r="M242" s="93"/>
      <c r="N242" s="93">
        <v>3</v>
      </c>
      <c r="O242" s="93" t="s">
        <v>2434</v>
      </c>
      <c r="P242" s="93" t="s">
        <v>166</v>
      </c>
      <c r="Q242" s="93">
        <v>48.550879999999999</v>
      </c>
      <c r="R242" s="93">
        <v>-124.45667899999999</v>
      </c>
      <c r="S242" s="93"/>
      <c r="T242" s="93"/>
      <c r="U242" s="96" t="str">
        <f t="shared" si="9"/>
        <v>27Aug25-PRS-Offshore B-3</v>
      </c>
      <c r="V242" s="147"/>
    </row>
    <row r="243" spans="1:22" ht="12" customHeight="1" x14ac:dyDescent="0.25">
      <c r="A243" s="93">
        <v>2025</v>
      </c>
      <c r="B243" s="93" t="s">
        <v>967</v>
      </c>
      <c r="C243" s="93" t="s">
        <v>2556</v>
      </c>
      <c r="D243" s="94">
        <v>45896</v>
      </c>
      <c r="E243" s="99">
        <v>0.48749999999999999</v>
      </c>
      <c r="F243" s="94">
        <v>45896</v>
      </c>
      <c r="G243" s="99">
        <v>0.49236111111111108</v>
      </c>
      <c r="H243" s="93" t="s">
        <v>96</v>
      </c>
      <c r="I243" s="99">
        <v>0.38541666666666669</v>
      </c>
      <c r="J243" s="93" t="s">
        <v>1977</v>
      </c>
      <c r="K243" s="93"/>
      <c r="L243" s="93" t="s">
        <v>2432</v>
      </c>
      <c r="M243" s="93"/>
      <c r="N243" s="93">
        <v>4</v>
      </c>
      <c r="O243" s="93" t="s">
        <v>114</v>
      </c>
      <c r="P243" s="93" t="s">
        <v>998</v>
      </c>
      <c r="Q243" s="93">
        <v>48.55536</v>
      </c>
      <c r="R243" s="93">
        <v>-124.467838</v>
      </c>
      <c r="S243" s="93"/>
      <c r="T243" s="93"/>
      <c r="U243" s="96" t="str">
        <f t="shared" si="9"/>
        <v>27Aug25-PRS-Thrasher-4</v>
      </c>
      <c r="V243" s="147"/>
    </row>
    <row r="244" spans="1:22" ht="12" customHeight="1" x14ac:dyDescent="0.25">
      <c r="A244" s="93">
        <v>2025</v>
      </c>
      <c r="B244" s="93" t="s">
        <v>967</v>
      </c>
      <c r="C244" s="93" t="s">
        <v>2556</v>
      </c>
      <c r="D244" s="94">
        <v>45896</v>
      </c>
      <c r="E244" s="99">
        <v>0.51874999999999993</v>
      </c>
      <c r="F244" s="94">
        <v>45896</v>
      </c>
      <c r="G244" s="99">
        <v>0.5229166666666667</v>
      </c>
      <c r="H244" s="93" t="s">
        <v>96</v>
      </c>
      <c r="I244" s="99">
        <v>0.38541666666666669</v>
      </c>
      <c r="J244" s="93" t="s">
        <v>1977</v>
      </c>
      <c r="K244" s="93"/>
      <c r="L244" s="93" t="s">
        <v>2432</v>
      </c>
      <c r="M244" s="93"/>
      <c r="N244" s="93">
        <v>5</v>
      </c>
      <c r="O244" s="93" t="s">
        <v>118</v>
      </c>
      <c r="P244" s="93" t="s">
        <v>985</v>
      </c>
      <c r="Q244" s="93">
        <v>48.565942999999997</v>
      </c>
      <c r="R244" s="93">
        <v>-124.440298</v>
      </c>
      <c r="S244" s="93"/>
      <c r="T244" s="93"/>
      <c r="U244" s="96" t="str">
        <f t="shared" si="9"/>
        <v>27Aug25-PRS-Jap Rock-5</v>
      </c>
      <c r="V244" s="147"/>
    </row>
    <row r="245" spans="1:22" ht="12" customHeight="1" x14ac:dyDescent="0.25">
      <c r="A245" s="93">
        <v>2025</v>
      </c>
      <c r="B245" s="93" t="s">
        <v>967</v>
      </c>
      <c r="C245" s="93" t="s">
        <v>2556</v>
      </c>
      <c r="D245" s="94">
        <v>45896</v>
      </c>
      <c r="E245" s="99">
        <v>0.53888888888888886</v>
      </c>
      <c r="F245" s="94">
        <v>45896</v>
      </c>
      <c r="G245" s="99">
        <v>0.54375000000000007</v>
      </c>
      <c r="H245" s="93" t="s">
        <v>96</v>
      </c>
      <c r="I245" s="99">
        <v>0.38541666666666669</v>
      </c>
      <c r="J245" s="93" t="s">
        <v>1977</v>
      </c>
      <c r="K245" s="93"/>
      <c r="L245" s="93" t="s">
        <v>2432</v>
      </c>
      <c r="M245" s="93"/>
      <c r="N245" s="93">
        <v>6</v>
      </c>
      <c r="O245" s="93" t="s">
        <v>2552</v>
      </c>
      <c r="P245" s="147" t="s">
        <v>2553</v>
      </c>
      <c r="Q245" s="93">
        <v>48.567003</v>
      </c>
      <c r="R245" s="93">
        <v>-124.43157600000001</v>
      </c>
      <c r="S245" s="93"/>
      <c r="T245" s="93"/>
      <c r="U245" s="96" t="str">
        <f t="shared" si="9"/>
        <v>27Aug25-PRS-Gordon R-6</v>
      </c>
      <c r="V245" s="147"/>
    </row>
    <row r="246" spans="1:22" ht="12" customHeight="1" x14ac:dyDescent="0.25">
      <c r="A246" s="93">
        <v>2025</v>
      </c>
      <c r="B246" s="93" t="s">
        <v>84</v>
      </c>
      <c r="C246" s="93"/>
      <c r="D246" s="94">
        <v>45840</v>
      </c>
      <c r="E246" s="93"/>
      <c r="F246" s="94">
        <v>45840</v>
      </c>
      <c r="G246" s="93"/>
      <c r="H246" s="93" t="s">
        <v>81</v>
      </c>
      <c r="I246" s="93"/>
      <c r="J246" s="93"/>
      <c r="K246" s="93"/>
      <c r="L246" s="93" t="s">
        <v>2534</v>
      </c>
      <c r="M246" s="93"/>
      <c r="N246" s="93">
        <v>1</v>
      </c>
      <c r="O246" s="93" t="s">
        <v>2535</v>
      </c>
      <c r="P246" s="93" t="str">
        <f>O246</f>
        <v>BS09</v>
      </c>
      <c r="Q246" s="93">
        <v>48.565621</v>
      </c>
      <c r="R246" s="93">
        <v>-124.390227</v>
      </c>
      <c r="S246" s="93"/>
      <c r="T246" s="93"/>
      <c r="U246" s="96" t="str">
        <f t="shared" si="9"/>
        <v>02Jul25-BS-BS09-1</v>
      </c>
      <c r="V246" s="93"/>
    </row>
    <row r="247" spans="1:22" ht="12" customHeight="1" x14ac:dyDescent="0.25">
      <c r="A247" s="93">
        <v>2025</v>
      </c>
      <c r="B247" s="93" t="s">
        <v>84</v>
      </c>
      <c r="C247" s="93"/>
      <c r="D247" s="94">
        <v>45840</v>
      </c>
      <c r="E247" s="93"/>
      <c r="F247" s="94">
        <v>45840</v>
      </c>
      <c r="G247" s="93"/>
      <c r="H247" s="93" t="s">
        <v>81</v>
      </c>
      <c r="I247" s="93"/>
      <c r="J247" s="93"/>
      <c r="K247" s="93"/>
      <c r="L247" s="93" t="s">
        <v>2534</v>
      </c>
      <c r="M247" s="93"/>
      <c r="N247" s="93">
        <v>1</v>
      </c>
      <c r="O247" s="93" t="s">
        <v>2393</v>
      </c>
      <c r="P247" s="93" t="str">
        <f>O247</f>
        <v>BS24</v>
      </c>
      <c r="Q247" s="93">
        <v>48.576697000000003</v>
      </c>
      <c r="R247" s="93">
        <v>-124.416144</v>
      </c>
      <c r="S247" s="93"/>
      <c r="T247" s="93"/>
      <c r="U247" s="96" t="str">
        <f t="shared" si="9"/>
        <v>02Jul25-BS-BS24-1</v>
      </c>
      <c r="V247" s="93"/>
    </row>
    <row r="248" spans="1:22" ht="12" customHeight="1" x14ac:dyDescent="0.25">
      <c r="A248" s="93">
        <v>2025</v>
      </c>
      <c r="B248" s="93" t="s">
        <v>84</v>
      </c>
      <c r="C248" s="93"/>
      <c r="D248" s="94">
        <v>45859</v>
      </c>
      <c r="E248" s="93"/>
      <c r="F248" s="94">
        <v>45859</v>
      </c>
      <c r="G248" s="93"/>
      <c r="H248" s="93" t="s">
        <v>81</v>
      </c>
      <c r="I248" s="93"/>
      <c r="J248" s="93"/>
      <c r="K248" s="93"/>
      <c r="L248" s="93" t="s">
        <v>2534</v>
      </c>
      <c r="M248" s="93"/>
      <c r="N248" s="93">
        <v>1</v>
      </c>
      <c r="O248" s="93" t="s">
        <v>2392</v>
      </c>
      <c r="P248" s="93" t="s">
        <v>2392</v>
      </c>
      <c r="Q248" s="93">
        <v>48.578887000000002</v>
      </c>
      <c r="R248" s="93">
        <v>-124.413342</v>
      </c>
      <c r="S248" s="93"/>
      <c r="T248" s="93"/>
      <c r="U248" s="96" t="str">
        <f t="shared" si="9"/>
        <v>21Jul25-BS-BS07-1</v>
      </c>
      <c r="V248" s="93"/>
    </row>
    <row r="249" spans="1:22" ht="12" customHeight="1" x14ac:dyDescent="0.25">
      <c r="A249" s="93">
        <v>2024</v>
      </c>
      <c r="B249" s="92" t="s">
        <v>84</v>
      </c>
      <c r="D249" s="145">
        <v>45439</v>
      </c>
      <c r="F249" s="145">
        <v>45439</v>
      </c>
      <c r="H249" s="92" t="s">
        <v>81</v>
      </c>
      <c r="L249" s="93" t="s">
        <v>2534</v>
      </c>
      <c r="N249" s="93">
        <v>1</v>
      </c>
      <c r="O249" s="92" t="s">
        <v>2392</v>
      </c>
      <c r="P249" s="92" t="s">
        <v>2392</v>
      </c>
      <c r="Q249" s="93">
        <v>48.578887000000002</v>
      </c>
      <c r="R249" s="93">
        <v>-124.413342</v>
      </c>
      <c r="S249" s="93"/>
      <c r="T249" s="93"/>
      <c r="U249" s="96" t="str">
        <f t="shared" si="9"/>
        <v>27May24-BS-BS07-1</v>
      </c>
      <c r="V249" s="93"/>
    </row>
    <row r="250" spans="1:22" ht="12" customHeight="1" x14ac:dyDescent="0.25">
      <c r="A250" s="93">
        <v>2024</v>
      </c>
      <c r="B250" s="92" t="s">
        <v>84</v>
      </c>
      <c r="D250" s="145">
        <v>45456</v>
      </c>
      <c r="F250" s="145">
        <v>45456</v>
      </c>
      <c r="H250" s="92" t="s">
        <v>81</v>
      </c>
      <c r="L250" s="93" t="s">
        <v>2534</v>
      </c>
      <c r="N250" s="93">
        <v>1</v>
      </c>
      <c r="O250" s="92" t="s">
        <v>2541</v>
      </c>
      <c r="P250" s="92" t="s">
        <v>2541</v>
      </c>
      <c r="Q250" s="92">
        <v>48.581847000000003</v>
      </c>
      <c r="R250" s="92">
        <v>-124.40456500000001</v>
      </c>
      <c r="S250" s="93"/>
      <c r="T250" s="93"/>
      <c r="U250" s="96" t="str">
        <f t="shared" si="9"/>
        <v>13Jun24-BS-BS03B-1</v>
      </c>
      <c r="V250" s="93"/>
    </row>
    <row r="251" spans="1:22" ht="12" customHeight="1" x14ac:dyDescent="0.25">
      <c r="A251" s="93">
        <v>2024</v>
      </c>
      <c r="B251" s="92" t="s">
        <v>84</v>
      </c>
      <c r="D251" s="145">
        <v>45456</v>
      </c>
      <c r="F251" s="145">
        <v>45456</v>
      </c>
      <c r="H251" s="92" t="s">
        <v>81</v>
      </c>
      <c r="L251" s="93" t="s">
        <v>2534</v>
      </c>
      <c r="N251" s="93">
        <v>1</v>
      </c>
      <c r="O251" s="92" t="s">
        <v>2542</v>
      </c>
      <c r="P251" s="92" t="s">
        <v>2542</v>
      </c>
      <c r="Q251" s="92">
        <v>48.579479999999997</v>
      </c>
      <c r="R251" s="92">
        <v>-124.40705800000001</v>
      </c>
      <c r="S251" s="93"/>
      <c r="T251" s="93"/>
      <c r="U251" s="96" t="str">
        <f t="shared" si="9"/>
        <v>13Jun24-BS-BS06-1</v>
      </c>
      <c r="V251" s="93"/>
    </row>
    <row r="252" spans="1:22" ht="12" customHeight="1" x14ac:dyDescent="0.25">
      <c r="A252" s="93">
        <v>2024</v>
      </c>
      <c r="B252" s="92" t="s">
        <v>84</v>
      </c>
      <c r="D252" s="145">
        <v>45456</v>
      </c>
      <c r="F252" s="145">
        <v>45456</v>
      </c>
      <c r="H252" s="92" t="s">
        <v>81</v>
      </c>
      <c r="L252" s="93" t="s">
        <v>2534</v>
      </c>
      <c r="N252" s="93">
        <v>1</v>
      </c>
      <c r="O252" s="92" t="s">
        <v>2543</v>
      </c>
      <c r="P252" s="92" t="s">
        <v>2543</v>
      </c>
      <c r="Q252" s="92">
        <v>48.581986999999998</v>
      </c>
      <c r="R252" s="92">
        <v>-124.403306</v>
      </c>
      <c r="S252" s="93"/>
      <c r="T252" s="93"/>
      <c r="U252" s="96" t="str">
        <f t="shared" si="9"/>
        <v>13Jun24-BS-BS17-1</v>
      </c>
      <c r="V252" s="93"/>
    </row>
    <row r="253" spans="1:22" ht="12" customHeight="1" x14ac:dyDescent="0.25">
      <c r="A253" s="93">
        <v>2024</v>
      </c>
      <c r="B253" s="92" t="s">
        <v>84</v>
      </c>
      <c r="D253" s="145">
        <v>45456</v>
      </c>
      <c r="F253" s="145">
        <v>45456</v>
      </c>
      <c r="H253" s="92" t="s">
        <v>81</v>
      </c>
      <c r="L253" s="93" t="s">
        <v>2534</v>
      </c>
      <c r="N253" s="93">
        <v>1</v>
      </c>
      <c r="O253" s="92" t="s">
        <v>2544</v>
      </c>
      <c r="P253" s="92" t="s">
        <v>2544</v>
      </c>
      <c r="Q253" s="92">
        <v>48.585039000000002</v>
      </c>
      <c r="R253" s="92">
        <v>-124.41664299999999</v>
      </c>
      <c r="S253" s="93"/>
      <c r="T253" s="93"/>
      <c r="U253" s="96" t="str">
        <f t="shared" si="9"/>
        <v>13Jun24-BS-BS18-1</v>
      </c>
      <c r="V253" s="93"/>
    </row>
    <row r="254" spans="1:22" ht="12" customHeight="1" x14ac:dyDescent="0.25">
      <c r="A254" s="93">
        <v>2024</v>
      </c>
      <c r="B254" s="92" t="s">
        <v>84</v>
      </c>
      <c r="D254" s="145">
        <v>45456</v>
      </c>
      <c r="F254" s="145">
        <v>45456</v>
      </c>
      <c r="H254" s="92" t="s">
        <v>81</v>
      </c>
      <c r="L254" s="93" t="s">
        <v>2534</v>
      </c>
      <c r="N254" s="93">
        <v>1</v>
      </c>
      <c r="O254" s="92" t="s">
        <v>2393</v>
      </c>
      <c r="P254" s="92" t="s">
        <v>2393</v>
      </c>
      <c r="Q254" s="93">
        <v>48.576697000000003</v>
      </c>
      <c r="R254" s="93">
        <v>-124.416144</v>
      </c>
      <c r="S254" s="93"/>
      <c r="T254" s="93"/>
      <c r="U254" s="96" t="str">
        <f t="shared" si="9"/>
        <v>13Jun24-BS-BS24-1</v>
      </c>
      <c r="V254" s="93"/>
    </row>
    <row r="255" spans="1:22" ht="12" customHeight="1" x14ac:dyDescent="0.25">
      <c r="A255" s="93">
        <v>2024</v>
      </c>
      <c r="B255" s="92" t="s">
        <v>84</v>
      </c>
      <c r="D255" s="94">
        <v>45457</v>
      </c>
      <c r="E255" s="93"/>
      <c r="F255" s="94">
        <v>45457</v>
      </c>
      <c r="G255" s="93"/>
      <c r="H255" s="92" t="s">
        <v>81</v>
      </c>
      <c r="I255" s="93"/>
      <c r="J255" s="93"/>
      <c r="K255" s="93"/>
      <c r="L255" s="93" t="s">
        <v>2534</v>
      </c>
      <c r="M255" s="93"/>
      <c r="N255" s="93">
        <v>1</v>
      </c>
      <c r="O255" s="93" t="s">
        <v>2392</v>
      </c>
      <c r="P255" s="93" t="s">
        <v>2392</v>
      </c>
      <c r="Q255" s="93">
        <v>48.578887000000002</v>
      </c>
      <c r="R255" s="93">
        <v>-124.413342</v>
      </c>
      <c r="S255" s="93"/>
      <c r="T255" s="93"/>
      <c r="U255" s="96" t="str">
        <f t="shared" si="9"/>
        <v>14Jun24-BS-BS07-1</v>
      </c>
      <c r="V255" s="93"/>
    </row>
    <row r="256" spans="1:22" ht="12" customHeight="1" x14ac:dyDescent="0.25">
      <c r="A256" s="93">
        <v>2024</v>
      </c>
      <c r="B256" s="92" t="s">
        <v>84</v>
      </c>
      <c r="D256" s="94">
        <v>45460</v>
      </c>
      <c r="E256" s="93"/>
      <c r="F256" s="94">
        <v>45460</v>
      </c>
      <c r="G256" s="93"/>
      <c r="H256" s="92" t="s">
        <v>81</v>
      </c>
      <c r="I256" s="93"/>
      <c r="J256" s="93"/>
      <c r="K256" s="93"/>
      <c r="L256" s="93" t="s">
        <v>2534</v>
      </c>
      <c r="M256" s="93"/>
      <c r="N256" s="93">
        <v>1</v>
      </c>
      <c r="O256" s="93" t="s">
        <v>2535</v>
      </c>
      <c r="P256" s="93" t="s">
        <v>2535</v>
      </c>
      <c r="Q256" s="93">
        <v>48.565621</v>
      </c>
      <c r="R256" s="93">
        <v>-124.390227</v>
      </c>
      <c r="S256" s="93"/>
      <c r="T256" s="93"/>
      <c r="U256" s="96" t="str">
        <f t="shared" si="9"/>
        <v>17Jun24-BS-BS09-1</v>
      </c>
      <c r="V256" s="93"/>
    </row>
    <row r="257" spans="1:22" ht="12" customHeight="1" x14ac:dyDescent="0.25">
      <c r="A257" s="93">
        <v>2024</v>
      </c>
      <c r="B257" s="92" t="s">
        <v>84</v>
      </c>
      <c r="D257" s="94">
        <v>45460</v>
      </c>
      <c r="E257" s="93"/>
      <c r="F257" s="94">
        <v>45460</v>
      </c>
      <c r="G257" s="93"/>
      <c r="H257" s="92" t="s">
        <v>81</v>
      </c>
      <c r="I257" s="93"/>
      <c r="J257" s="93"/>
      <c r="K257" s="93"/>
      <c r="L257" s="93" t="s">
        <v>2534</v>
      </c>
      <c r="M257" s="93"/>
      <c r="N257" s="93">
        <v>1</v>
      </c>
      <c r="O257" s="93" t="s">
        <v>2545</v>
      </c>
      <c r="P257" s="93" t="s">
        <v>2545</v>
      </c>
      <c r="Q257" s="93">
        <v>48.559556999999998</v>
      </c>
      <c r="R257" s="93">
        <v>-124.398083</v>
      </c>
      <c r="S257" s="93"/>
      <c r="T257" s="93"/>
      <c r="U257" s="96" t="str">
        <f t="shared" si="9"/>
        <v>17Jun24-BS-BS21-1</v>
      </c>
      <c r="V257" s="93"/>
    </row>
    <row r="258" spans="1:22" ht="12" customHeight="1" x14ac:dyDescent="0.25">
      <c r="A258" s="93">
        <v>2024</v>
      </c>
      <c r="B258" s="92" t="s">
        <v>84</v>
      </c>
      <c r="D258" s="94">
        <v>45460</v>
      </c>
      <c r="E258" s="93"/>
      <c r="F258" s="94">
        <v>45460</v>
      </c>
      <c r="G258" s="93"/>
      <c r="H258" s="92" t="s">
        <v>81</v>
      </c>
      <c r="I258" s="93"/>
      <c r="J258" s="93"/>
      <c r="K258" s="93"/>
      <c r="L258" s="93" t="s">
        <v>2534</v>
      </c>
      <c r="M258" s="93"/>
      <c r="N258" s="93">
        <v>1</v>
      </c>
      <c r="O258" s="93" t="s">
        <v>2546</v>
      </c>
      <c r="P258" s="93" t="s">
        <v>2546</v>
      </c>
      <c r="Q258" s="93">
        <v>48.562561000000002</v>
      </c>
      <c r="R258" s="93">
        <v>-124.397719</v>
      </c>
      <c r="S258" s="93"/>
      <c r="T258" s="93"/>
      <c r="U258" s="96" t="str">
        <f t="shared" si="9"/>
        <v>17Jun24-BS-BS23-1</v>
      </c>
      <c r="V258" s="93"/>
    </row>
    <row r="259" spans="1:22" ht="12" customHeight="1" x14ac:dyDescent="0.25">
      <c r="A259" s="93">
        <v>2024</v>
      </c>
      <c r="B259" s="92" t="s">
        <v>84</v>
      </c>
      <c r="D259" s="94">
        <v>45467</v>
      </c>
      <c r="E259" s="93"/>
      <c r="F259" s="94">
        <v>45467</v>
      </c>
      <c r="G259" s="93"/>
      <c r="H259" s="92" t="s">
        <v>81</v>
      </c>
      <c r="I259" s="93"/>
      <c r="J259" s="93"/>
      <c r="K259" s="93"/>
      <c r="L259" s="93" t="s">
        <v>2534</v>
      </c>
      <c r="M259" s="93"/>
      <c r="N259" s="93">
        <v>1</v>
      </c>
      <c r="O259" s="93" t="s">
        <v>2397</v>
      </c>
      <c r="P259" s="93" t="s">
        <v>2397</v>
      </c>
      <c r="Q259" s="147">
        <v>48.561703000000001</v>
      </c>
      <c r="R259" s="147">
        <v>-124.399597</v>
      </c>
      <c r="S259" s="93"/>
      <c r="T259" s="93"/>
      <c r="U259" s="96" t="str">
        <f t="shared" si="9"/>
        <v>24Jun24-BS-BS13-1</v>
      </c>
      <c r="V259" s="93"/>
    </row>
    <row r="260" spans="1:22" ht="12" customHeight="1" x14ac:dyDescent="0.25">
      <c r="A260" s="93">
        <v>2024</v>
      </c>
      <c r="B260" s="92" t="s">
        <v>84</v>
      </c>
      <c r="D260" s="94">
        <v>45467</v>
      </c>
      <c r="E260" s="93"/>
      <c r="F260" s="94">
        <v>45467</v>
      </c>
      <c r="G260" s="93"/>
      <c r="H260" s="92" t="s">
        <v>81</v>
      </c>
      <c r="I260" s="93"/>
      <c r="J260" s="93"/>
      <c r="K260" s="93"/>
      <c r="L260" s="93" t="s">
        <v>2534</v>
      </c>
      <c r="M260" s="93"/>
      <c r="N260" s="93">
        <v>1</v>
      </c>
      <c r="O260" s="93" t="s">
        <v>2545</v>
      </c>
      <c r="P260" s="93" t="s">
        <v>2545</v>
      </c>
      <c r="Q260" s="93">
        <v>48.559556999999998</v>
      </c>
      <c r="R260" s="93">
        <v>-124.398083</v>
      </c>
      <c r="S260" s="93"/>
      <c r="T260" s="93"/>
      <c r="U260" s="96" t="str">
        <f t="shared" si="9"/>
        <v>24Jun24-BS-BS21-1</v>
      </c>
      <c r="V260" s="93"/>
    </row>
    <row r="261" spans="1:22" ht="12" customHeight="1" x14ac:dyDescent="0.25">
      <c r="A261" s="93">
        <v>2024</v>
      </c>
      <c r="B261" s="92" t="s">
        <v>84</v>
      </c>
      <c r="D261" s="94">
        <v>45467</v>
      </c>
      <c r="E261" s="93"/>
      <c r="F261" s="94">
        <v>45467</v>
      </c>
      <c r="G261" s="93"/>
      <c r="H261" s="92" t="s">
        <v>81</v>
      </c>
      <c r="I261" s="93"/>
      <c r="J261" s="93"/>
      <c r="K261" s="93"/>
      <c r="L261" s="93" t="s">
        <v>2534</v>
      </c>
      <c r="M261" s="93"/>
      <c r="N261" s="93">
        <v>1</v>
      </c>
      <c r="O261" s="97" t="s">
        <v>2547</v>
      </c>
      <c r="P261" s="97" t="s">
        <v>2547</v>
      </c>
      <c r="Q261" s="97"/>
      <c r="R261" s="97"/>
      <c r="S261" s="93"/>
      <c r="T261" s="93"/>
      <c r="U261" s="96" t="str">
        <f t="shared" si="9"/>
        <v>24Jun24-BS-PS11-1-1</v>
      </c>
      <c r="V261" s="93" t="s">
        <v>2554</v>
      </c>
    </row>
    <row r="262" spans="1:22" ht="12" customHeight="1" x14ac:dyDescent="0.25">
      <c r="A262" s="93">
        <v>2024</v>
      </c>
      <c r="B262" s="92" t="s">
        <v>84</v>
      </c>
      <c r="D262" s="94">
        <v>45468</v>
      </c>
      <c r="E262" s="93"/>
      <c r="F262" s="94">
        <v>45468</v>
      </c>
      <c r="G262" s="93"/>
      <c r="H262" s="92" t="s">
        <v>81</v>
      </c>
      <c r="I262" s="93"/>
      <c r="J262" s="93"/>
      <c r="K262" s="93"/>
      <c r="L262" s="93" t="s">
        <v>2534</v>
      </c>
      <c r="M262" s="93"/>
      <c r="N262" s="93">
        <v>1</v>
      </c>
      <c r="O262" s="93" t="s">
        <v>2541</v>
      </c>
      <c r="P262" s="93" t="s">
        <v>2541</v>
      </c>
      <c r="Q262" s="92">
        <v>48.581847000000003</v>
      </c>
      <c r="R262" s="92">
        <v>-124.40456500000001</v>
      </c>
      <c r="S262" s="93"/>
      <c r="T262" s="93"/>
      <c r="U262" s="96" t="str">
        <f t="shared" si="9"/>
        <v>25Jun24-BS-BS03B-1</v>
      </c>
      <c r="V262" s="93"/>
    </row>
    <row r="263" spans="1:22" ht="12" customHeight="1" x14ac:dyDescent="0.25">
      <c r="A263" s="93">
        <v>2024</v>
      </c>
      <c r="B263" s="92" t="s">
        <v>84</v>
      </c>
      <c r="D263" s="94">
        <v>45468</v>
      </c>
      <c r="E263" s="93"/>
      <c r="F263" s="94">
        <v>45468</v>
      </c>
      <c r="G263" s="93"/>
      <c r="H263" s="92" t="s">
        <v>81</v>
      </c>
      <c r="I263" s="93"/>
      <c r="J263" s="93"/>
      <c r="K263" s="93"/>
      <c r="L263" s="93" t="s">
        <v>2534</v>
      </c>
      <c r="M263" s="93"/>
      <c r="N263" s="93">
        <v>1</v>
      </c>
      <c r="O263" s="93" t="s">
        <v>2542</v>
      </c>
      <c r="P263" s="93" t="s">
        <v>2542</v>
      </c>
      <c r="Q263" s="92">
        <v>48.579479999999997</v>
      </c>
      <c r="R263" s="92">
        <v>-124.40705800000001</v>
      </c>
      <c r="S263" s="93"/>
      <c r="T263" s="93"/>
      <c r="U263" s="96" t="str">
        <f t="shared" si="9"/>
        <v>25Jun24-BS-BS06-1</v>
      </c>
      <c r="V263" s="93"/>
    </row>
    <row r="264" spans="1:22" ht="12" customHeight="1" x14ac:dyDescent="0.25">
      <c r="A264" s="93">
        <v>2024</v>
      </c>
      <c r="B264" s="92" t="s">
        <v>84</v>
      </c>
      <c r="D264" s="94">
        <v>45468</v>
      </c>
      <c r="E264" s="93"/>
      <c r="F264" s="94">
        <v>45468</v>
      </c>
      <c r="G264" s="93"/>
      <c r="H264" s="92" t="s">
        <v>81</v>
      </c>
      <c r="I264" s="93"/>
      <c r="J264" s="93"/>
      <c r="K264" s="93"/>
      <c r="L264" s="93" t="s">
        <v>2534</v>
      </c>
      <c r="M264" s="93"/>
      <c r="N264" s="93">
        <v>1</v>
      </c>
      <c r="O264" s="93" t="s">
        <v>2392</v>
      </c>
      <c r="P264" s="93" t="s">
        <v>2392</v>
      </c>
      <c r="Q264" s="93">
        <v>48.578887000000002</v>
      </c>
      <c r="R264" s="93">
        <v>-124.413342</v>
      </c>
      <c r="S264" s="93"/>
      <c r="T264" s="93"/>
      <c r="U264" s="96" t="str">
        <f t="shared" si="9"/>
        <v>25Jun24-BS-BS07-1</v>
      </c>
      <c r="V264" s="93"/>
    </row>
    <row r="265" spans="1:22" ht="12" customHeight="1" x14ac:dyDescent="0.25">
      <c r="A265" s="93">
        <v>2024</v>
      </c>
      <c r="B265" s="92" t="s">
        <v>84</v>
      </c>
      <c r="D265" s="94">
        <v>45468</v>
      </c>
      <c r="E265" s="93"/>
      <c r="F265" s="94">
        <v>45468</v>
      </c>
      <c r="G265" s="93"/>
      <c r="H265" s="92" t="s">
        <v>81</v>
      </c>
      <c r="I265" s="93"/>
      <c r="J265" s="93"/>
      <c r="K265" s="93"/>
      <c r="L265" s="93" t="s">
        <v>2534</v>
      </c>
      <c r="M265" s="93"/>
      <c r="N265" s="93">
        <v>1</v>
      </c>
      <c r="O265" s="93" t="s">
        <v>2393</v>
      </c>
      <c r="P265" s="93" t="s">
        <v>2393</v>
      </c>
      <c r="Q265" s="93">
        <v>48.576697000000003</v>
      </c>
      <c r="R265" s="93">
        <v>-124.416144</v>
      </c>
      <c r="S265" s="93"/>
      <c r="T265" s="93"/>
      <c r="U265" s="96" t="str">
        <f t="shared" si="9"/>
        <v>25Jun24-BS-BS24-1</v>
      </c>
      <c r="V265" s="93"/>
    </row>
    <row r="266" spans="1:22" ht="12" customHeight="1" x14ac:dyDescent="0.25">
      <c r="A266" s="93">
        <v>2024</v>
      </c>
      <c r="B266" s="92" t="s">
        <v>84</v>
      </c>
      <c r="D266" s="94">
        <v>45469</v>
      </c>
      <c r="E266" s="93"/>
      <c r="F266" s="94">
        <v>45469</v>
      </c>
      <c r="G266" s="93"/>
      <c r="H266" s="92" t="s">
        <v>81</v>
      </c>
      <c r="I266" s="93"/>
      <c r="J266" s="93"/>
      <c r="K266" s="93"/>
      <c r="L266" s="93" t="s">
        <v>2534</v>
      </c>
      <c r="M266" s="93"/>
      <c r="N266" s="93">
        <v>1</v>
      </c>
      <c r="O266" s="93" t="s">
        <v>2548</v>
      </c>
      <c r="P266" s="93" t="s">
        <v>2548</v>
      </c>
      <c r="Q266" s="93">
        <v>48.583086999999999</v>
      </c>
      <c r="R266" s="93">
        <v>-124.403571</v>
      </c>
      <c r="S266" s="93"/>
      <c r="T266" s="93"/>
      <c r="U266" s="96" t="str">
        <f t="shared" si="9"/>
        <v>26Jun24-BS-BS14-1</v>
      </c>
      <c r="V266" s="93"/>
    </row>
    <row r="267" spans="1:22" ht="12" customHeight="1" x14ac:dyDescent="0.25">
      <c r="A267" s="93">
        <v>2024</v>
      </c>
      <c r="B267" s="92" t="s">
        <v>84</v>
      </c>
      <c r="D267" s="94">
        <v>45470</v>
      </c>
      <c r="E267" s="93"/>
      <c r="F267" s="94">
        <v>45470</v>
      </c>
      <c r="G267" s="93"/>
      <c r="H267" s="92" t="s">
        <v>81</v>
      </c>
      <c r="I267" s="93"/>
      <c r="J267" s="93"/>
      <c r="K267" s="93"/>
      <c r="L267" s="93" t="s">
        <v>2534</v>
      </c>
      <c r="M267" s="93"/>
      <c r="N267" s="93">
        <v>1</v>
      </c>
      <c r="O267" s="93" t="s">
        <v>2391</v>
      </c>
      <c r="P267" s="93" t="s">
        <v>2391</v>
      </c>
      <c r="Q267" s="93">
        <v>48.583177999999997</v>
      </c>
      <c r="R267" s="93">
        <v>-124.404526</v>
      </c>
      <c r="S267" s="93"/>
      <c r="T267" s="93"/>
      <c r="U267" s="96" t="str">
        <f t="shared" si="9"/>
        <v>27Jun24-BS-BS03-1</v>
      </c>
      <c r="V267" s="93"/>
    </row>
    <row r="268" spans="1:22" ht="12" customHeight="1" x14ac:dyDescent="0.25">
      <c r="A268" s="93">
        <v>2024</v>
      </c>
      <c r="B268" s="92" t="s">
        <v>84</v>
      </c>
      <c r="D268" s="94">
        <v>45475</v>
      </c>
      <c r="E268" s="93"/>
      <c r="F268" s="94">
        <v>45475</v>
      </c>
      <c r="G268" s="93"/>
      <c r="H268" s="92" t="s">
        <v>81</v>
      </c>
      <c r="I268" s="93"/>
      <c r="J268" s="93"/>
      <c r="K268" s="93"/>
      <c r="L268" s="93" t="s">
        <v>2534</v>
      </c>
      <c r="M268" s="93"/>
      <c r="N268" s="93">
        <v>1</v>
      </c>
      <c r="O268" s="93" t="s">
        <v>2549</v>
      </c>
      <c r="P268" s="93" t="s">
        <v>2549</v>
      </c>
      <c r="Q268" s="93">
        <v>48.564628999999996</v>
      </c>
      <c r="R268" s="93">
        <v>-124.38260200000001</v>
      </c>
      <c r="S268" s="93"/>
      <c r="T268" s="93"/>
      <c r="U268" s="96" t="str">
        <f t="shared" si="9"/>
        <v>02Jul24-BS-BS08-1</v>
      </c>
      <c r="V268" s="93"/>
    </row>
    <row r="269" spans="1:22" ht="12" customHeight="1" x14ac:dyDescent="0.25">
      <c r="A269" s="93">
        <v>2024</v>
      </c>
      <c r="B269" s="92" t="s">
        <v>84</v>
      </c>
      <c r="D269" s="94">
        <v>45475</v>
      </c>
      <c r="E269" s="93"/>
      <c r="F269" s="94">
        <v>45475</v>
      </c>
      <c r="G269" s="93"/>
      <c r="H269" s="92" t="s">
        <v>81</v>
      </c>
      <c r="I269" s="93"/>
      <c r="J269" s="93"/>
      <c r="K269" s="93"/>
      <c r="L269" s="93" t="s">
        <v>2534</v>
      </c>
      <c r="M269" s="93"/>
      <c r="N269" s="93">
        <v>1</v>
      </c>
      <c r="O269" s="93" t="s">
        <v>2535</v>
      </c>
      <c r="P269" s="93" t="s">
        <v>2535</v>
      </c>
      <c r="Q269" s="93">
        <v>48.565621</v>
      </c>
      <c r="R269" s="93">
        <v>-124.390227</v>
      </c>
      <c r="S269" s="93"/>
      <c r="T269" s="93"/>
      <c r="U269" s="96" t="str">
        <f t="shared" si="9"/>
        <v>02Jul24-BS-BS09-1</v>
      </c>
      <c r="V269" s="93"/>
    </row>
    <row r="270" spans="1:22" ht="12" customHeight="1" x14ac:dyDescent="0.25">
      <c r="A270" s="93">
        <v>2024</v>
      </c>
      <c r="B270" s="92" t="s">
        <v>84</v>
      </c>
      <c r="D270" s="94">
        <v>45475</v>
      </c>
      <c r="E270" s="93"/>
      <c r="F270" s="94">
        <v>45475</v>
      </c>
      <c r="G270" s="93"/>
      <c r="H270" s="92" t="s">
        <v>81</v>
      </c>
      <c r="I270" s="93"/>
      <c r="J270" s="93"/>
      <c r="K270" s="93"/>
      <c r="L270" s="93" t="s">
        <v>2534</v>
      </c>
      <c r="M270" s="93"/>
      <c r="N270" s="93">
        <v>1</v>
      </c>
      <c r="O270" s="93" t="s">
        <v>2550</v>
      </c>
      <c r="P270" s="93" t="s">
        <v>2550</v>
      </c>
      <c r="Q270" s="93">
        <v>48.568266000000001</v>
      </c>
      <c r="R270" s="93">
        <v>-124.38923200000001</v>
      </c>
      <c r="S270" s="93"/>
      <c r="T270" s="93"/>
      <c r="U270" s="96" t="str">
        <f t="shared" si="9"/>
        <v>02Jul24-BS-BS12-1</v>
      </c>
      <c r="V270" s="93"/>
    </row>
    <row r="271" spans="1:22" ht="12" customHeight="1" x14ac:dyDescent="0.25">
      <c r="A271" s="93">
        <v>2024</v>
      </c>
      <c r="B271" s="92" t="s">
        <v>84</v>
      </c>
      <c r="D271" s="94">
        <v>45475</v>
      </c>
      <c r="E271" s="93"/>
      <c r="F271" s="94">
        <v>45475</v>
      </c>
      <c r="G271" s="93"/>
      <c r="H271" s="92" t="s">
        <v>81</v>
      </c>
      <c r="I271" s="93"/>
      <c r="J271" s="93"/>
      <c r="K271" s="93"/>
      <c r="L271" s="93" t="s">
        <v>2534</v>
      </c>
      <c r="M271" s="93"/>
      <c r="N271" s="93">
        <v>1</v>
      </c>
      <c r="O271" s="93" t="s">
        <v>2397</v>
      </c>
      <c r="P271" s="93" t="s">
        <v>2397</v>
      </c>
      <c r="Q271" s="147">
        <v>48.561703000000001</v>
      </c>
      <c r="R271" s="147">
        <v>-124.399597</v>
      </c>
      <c r="S271" s="93"/>
      <c r="T271" s="93"/>
      <c r="U271" s="96" t="str">
        <f t="shared" si="9"/>
        <v>02Jul24-BS-BS13-1</v>
      </c>
      <c r="V271" s="93"/>
    </row>
    <row r="272" spans="1:22" ht="12" customHeight="1" x14ac:dyDescent="0.25">
      <c r="A272" s="93">
        <v>2024</v>
      </c>
      <c r="B272" s="92" t="s">
        <v>84</v>
      </c>
      <c r="D272" s="94">
        <v>45475</v>
      </c>
      <c r="E272" s="93"/>
      <c r="F272" s="94">
        <v>45475</v>
      </c>
      <c r="G272" s="93"/>
      <c r="H272" s="92" t="s">
        <v>81</v>
      </c>
      <c r="I272" s="93"/>
      <c r="J272" s="93"/>
      <c r="K272" s="93"/>
      <c r="L272" s="93" t="s">
        <v>2534</v>
      </c>
      <c r="M272" s="93"/>
      <c r="N272" s="93">
        <v>1</v>
      </c>
      <c r="O272" s="93" t="s">
        <v>2545</v>
      </c>
      <c r="P272" s="93" t="s">
        <v>2545</v>
      </c>
      <c r="Q272" s="93">
        <v>48.559556999999998</v>
      </c>
      <c r="R272" s="93">
        <v>-124.398083</v>
      </c>
      <c r="S272" s="93"/>
      <c r="T272" s="93"/>
      <c r="U272" s="96" t="str">
        <f t="shared" si="9"/>
        <v>02Jul24-BS-BS21-1</v>
      </c>
      <c r="V272" s="93"/>
    </row>
    <row r="273" spans="1:22" ht="12" customHeight="1" x14ac:dyDescent="0.25">
      <c r="A273" s="93">
        <v>2024</v>
      </c>
      <c r="B273" s="92" t="s">
        <v>84</v>
      </c>
      <c r="D273" s="94">
        <v>45484</v>
      </c>
      <c r="E273" s="93"/>
      <c r="F273" s="94">
        <v>45484</v>
      </c>
      <c r="G273" s="93"/>
      <c r="H273" s="92" t="s">
        <v>81</v>
      </c>
      <c r="I273" s="93"/>
      <c r="J273" s="93"/>
      <c r="K273" s="93"/>
      <c r="L273" s="93" t="s">
        <v>2534</v>
      </c>
      <c r="M273" s="93"/>
      <c r="N273" s="93">
        <v>1</v>
      </c>
      <c r="O273" s="93" t="s">
        <v>2392</v>
      </c>
      <c r="P273" s="93" t="s">
        <v>2392</v>
      </c>
      <c r="Q273" s="93">
        <v>48.578887000000002</v>
      </c>
      <c r="R273" s="93">
        <v>-124.413342</v>
      </c>
      <c r="S273" s="93"/>
      <c r="T273" s="93"/>
      <c r="U273" s="96" t="str">
        <f t="shared" si="9"/>
        <v>11Jul24-BS-BS07-1</v>
      </c>
      <c r="V273" s="93"/>
    </row>
    <row r="274" spans="1:22" ht="12" customHeight="1" x14ac:dyDescent="0.25">
      <c r="A274" s="93">
        <v>2024</v>
      </c>
      <c r="B274" s="92" t="s">
        <v>84</v>
      </c>
      <c r="D274" s="94">
        <v>45484</v>
      </c>
      <c r="E274" s="93"/>
      <c r="F274" s="94">
        <v>45484</v>
      </c>
      <c r="G274" s="93"/>
      <c r="H274" s="92" t="s">
        <v>81</v>
      </c>
      <c r="I274" s="93"/>
      <c r="J274" s="93"/>
      <c r="K274" s="93"/>
      <c r="L274" s="93" t="s">
        <v>2534</v>
      </c>
      <c r="M274" s="93"/>
      <c r="N274" s="93">
        <v>1</v>
      </c>
      <c r="O274" s="93" t="s">
        <v>2393</v>
      </c>
      <c r="P274" s="93" t="s">
        <v>2393</v>
      </c>
      <c r="Q274" s="93">
        <v>48.576697000000003</v>
      </c>
      <c r="R274" s="93">
        <v>-124.416144</v>
      </c>
      <c r="S274" s="93"/>
      <c r="T274" s="93"/>
      <c r="U274" s="96" t="str">
        <f t="shared" si="9"/>
        <v>11Jul24-BS-BS24-1</v>
      </c>
      <c r="V274" s="93"/>
    </row>
    <row r="275" spans="1:22" ht="12" customHeight="1" x14ac:dyDescent="0.25">
      <c r="A275" s="93">
        <v>2024</v>
      </c>
      <c r="B275" s="92" t="s">
        <v>84</v>
      </c>
      <c r="D275" s="94">
        <v>45485</v>
      </c>
      <c r="E275" s="93"/>
      <c r="F275" s="94">
        <v>45485</v>
      </c>
      <c r="G275" s="93"/>
      <c r="H275" s="92" t="s">
        <v>81</v>
      </c>
      <c r="I275" s="93"/>
      <c r="J275" s="93"/>
      <c r="K275" s="93"/>
      <c r="L275" s="93" t="s">
        <v>2534</v>
      </c>
      <c r="M275" s="93"/>
      <c r="N275" s="93">
        <v>1</v>
      </c>
      <c r="O275" s="93" t="s">
        <v>2542</v>
      </c>
      <c r="P275" s="93" t="s">
        <v>2542</v>
      </c>
      <c r="Q275" s="92">
        <v>48.579479999999997</v>
      </c>
      <c r="R275" s="92">
        <v>-124.40705800000001</v>
      </c>
      <c r="S275" s="93"/>
      <c r="T275" s="93"/>
      <c r="U275" s="96" t="str">
        <f t="shared" si="9"/>
        <v>12Jul24-BS-BS06-1</v>
      </c>
      <c r="V275" s="93"/>
    </row>
    <row r="276" spans="1:22" ht="12" customHeight="1" x14ac:dyDescent="0.25">
      <c r="A276" s="93">
        <v>2024</v>
      </c>
      <c r="B276" s="92" t="s">
        <v>84</v>
      </c>
      <c r="D276" s="94">
        <v>45485</v>
      </c>
      <c r="E276" s="93"/>
      <c r="F276" s="94">
        <v>45485</v>
      </c>
      <c r="G276" s="93"/>
      <c r="H276" s="92" t="s">
        <v>81</v>
      </c>
      <c r="I276" s="93"/>
      <c r="J276" s="93"/>
      <c r="K276" s="93"/>
      <c r="L276" s="93" t="s">
        <v>2534</v>
      </c>
      <c r="M276" s="93"/>
      <c r="N276" s="93">
        <v>1</v>
      </c>
      <c r="O276" s="93" t="s">
        <v>2548</v>
      </c>
      <c r="P276" s="93" t="s">
        <v>2548</v>
      </c>
      <c r="Q276" s="93">
        <v>48.583086999999999</v>
      </c>
      <c r="R276" s="93">
        <v>-124.403571</v>
      </c>
      <c r="S276" s="93"/>
      <c r="T276" s="93"/>
      <c r="U276" s="96" t="str">
        <f t="shared" si="9"/>
        <v>12Jul24-BS-BS14-1</v>
      </c>
      <c r="V276" s="93"/>
    </row>
    <row r="277" spans="1:22" ht="12" customHeight="1" x14ac:dyDescent="0.25">
      <c r="A277" s="93">
        <v>2024</v>
      </c>
      <c r="B277" s="92" t="s">
        <v>84</v>
      </c>
      <c r="D277" s="94">
        <v>45489</v>
      </c>
      <c r="E277" s="93"/>
      <c r="F277" s="94">
        <v>45489</v>
      </c>
      <c r="G277" s="93"/>
      <c r="H277" s="92" t="s">
        <v>81</v>
      </c>
      <c r="I277" s="93"/>
      <c r="J277" s="93"/>
      <c r="K277" s="93"/>
      <c r="L277" s="93" t="s">
        <v>2534</v>
      </c>
      <c r="M277" s="93"/>
      <c r="N277" s="93">
        <v>1</v>
      </c>
      <c r="O277" s="93" t="s">
        <v>2392</v>
      </c>
      <c r="P277" s="93" t="s">
        <v>2392</v>
      </c>
      <c r="Q277" s="93">
        <v>48.578887000000002</v>
      </c>
      <c r="R277" s="93">
        <v>-124.413342</v>
      </c>
      <c r="S277" s="93"/>
      <c r="T277" s="93"/>
      <c r="U277" s="96" t="str">
        <f t="shared" si="9"/>
        <v>16Jul24-BS-BS07-1</v>
      </c>
      <c r="V277" s="93"/>
    </row>
    <row r="278" spans="1:22" ht="12" customHeight="1" x14ac:dyDescent="0.25">
      <c r="A278" s="93">
        <v>2024</v>
      </c>
      <c r="B278" s="92" t="s">
        <v>84</v>
      </c>
      <c r="D278" s="94">
        <v>45496</v>
      </c>
      <c r="E278" s="93"/>
      <c r="F278" s="94">
        <v>45496</v>
      </c>
      <c r="G278" s="93"/>
      <c r="H278" s="92" t="s">
        <v>81</v>
      </c>
      <c r="I278" s="93"/>
      <c r="J278" s="93"/>
      <c r="K278" s="93"/>
      <c r="L278" s="93" t="s">
        <v>2534</v>
      </c>
      <c r="M278" s="93"/>
      <c r="N278" s="93">
        <v>1</v>
      </c>
      <c r="O278" s="93" t="s">
        <v>2542</v>
      </c>
      <c r="P278" s="93" t="s">
        <v>2542</v>
      </c>
      <c r="Q278" s="92">
        <v>48.579479999999997</v>
      </c>
      <c r="R278" s="92">
        <v>-124.40705800000001</v>
      </c>
      <c r="S278" s="93"/>
      <c r="T278" s="93"/>
      <c r="U278" s="96" t="str">
        <f t="shared" si="9"/>
        <v>23Jul24-BS-BS06-1</v>
      </c>
      <c r="V278" s="93"/>
    </row>
    <row r="279" spans="1:22" ht="12" customHeight="1" x14ac:dyDescent="0.25">
      <c r="A279" s="93">
        <v>2024</v>
      </c>
      <c r="B279" s="92" t="s">
        <v>84</v>
      </c>
      <c r="D279" s="94">
        <v>45496</v>
      </c>
      <c r="E279" s="93"/>
      <c r="F279" s="94">
        <v>45496</v>
      </c>
      <c r="G279" s="93"/>
      <c r="H279" s="92" t="s">
        <v>81</v>
      </c>
      <c r="I279" s="93"/>
      <c r="J279" s="93"/>
      <c r="K279" s="93"/>
      <c r="L279" s="93" t="s">
        <v>2534</v>
      </c>
      <c r="M279" s="93"/>
      <c r="N279" s="93">
        <v>1</v>
      </c>
      <c r="O279" s="93" t="s">
        <v>2392</v>
      </c>
      <c r="P279" s="93" t="s">
        <v>2392</v>
      </c>
      <c r="Q279" s="93">
        <v>48.578887000000002</v>
      </c>
      <c r="R279" s="93">
        <v>-124.413342</v>
      </c>
      <c r="S279" s="93"/>
      <c r="T279" s="93"/>
      <c r="U279" s="96" t="str">
        <f t="shared" si="9"/>
        <v>23Jul24-BS-BS07-1</v>
      </c>
      <c r="V279" s="93"/>
    </row>
    <row r="280" spans="1:22" ht="12" customHeight="1" x14ac:dyDescent="0.25">
      <c r="A280" s="93">
        <v>2024</v>
      </c>
      <c r="B280" s="92" t="s">
        <v>84</v>
      </c>
      <c r="D280" s="94">
        <v>45504</v>
      </c>
      <c r="E280" s="93"/>
      <c r="F280" s="94">
        <v>45504</v>
      </c>
      <c r="G280" s="93"/>
      <c r="H280" s="92" t="s">
        <v>81</v>
      </c>
      <c r="I280" s="93"/>
      <c r="J280" s="93"/>
      <c r="K280" s="93"/>
      <c r="L280" s="93" t="s">
        <v>2534</v>
      </c>
      <c r="M280" s="93"/>
      <c r="N280" s="93">
        <v>1</v>
      </c>
      <c r="O280" s="93" t="s">
        <v>2392</v>
      </c>
      <c r="P280" s="93" t="s">
        <v>2392</v>
      </c>
      <c r="Q280" s="93">
        <v>48.578887000000002</v>
      </c>
      <c r="R280" s="93">
        <v>-124.413342</v>
      </c>
      <c r="S280" s="93"/>
      <c r="T280" s="93"/>
      <c r="U280" s="96" t="str">
        <f t="shared" ref="U280:U343" si="10">CONCATENATE(TEXT(F280,"ddmmmyy"),"-",IF(B280="Mini purse seine","PRS", IF(B280="PFN pole seine","POS", IF(B280="6' RST","RST", IF(B280="PFN beach seine","BS", IF(B280="IPT", "IPT", "FLAG"))))), IF(ISBLANK(N280), CONCATENATE("-",M280), CONCATENATE("-",P280,"-",N280)))</f>
        <v>31Jul24-BS-BS07-1</v>
      </c>
      <c r="V280" s="93"/>
    </row>
    <row r="281" spans="1:22" ht="12" customHeight="1" x14ac:dyDescent="0.25">
      <c r="A281" s="93">
        <v>2024</v>
      </c>
      <c r="B281" s="92" t="s">
        <v>84</v>
      </c>
      <c r="D281" s="94">
        <v>45535</v>
      </c>
      <c r="E281" s="93"/>
      <c r="F281" s="94">
        <v>45535</v>
      </c>
      <c r="G281" s="93"/>
      <c r="H281" s="92" t="s">
        <v>81</v>
      </c>
      <c r="I281" s="93"/>
      <c r="J281" s="93"/>
      <c r="K281" s="93"/>
      <c r="L281" s="93" t="s">
        <v>2534</v>
      </c>
      <c r="M281" s="93"/>
      <c r="N281" s="93">
        <v>1</v>
      </c>
      <c r="O281" s="93" t="s">
        <v>2543</v>
      </c>
      <c r="P281" s="93" t="s">
        <v>2543</v>
      </c>
      <c r="Q281" s="92">
        <v>48.581986999999998</v>
      </c>
      <c r="R281" s="92">
        <v>-124.403306</v>
      </c>
      <c r="S281" s="93"/>
      <c r="T281" s="93"/>
      <c r="U281" s="96" t="str">
        <f t="shared" si="10"/>
        <v>31Aug24-BS-BS17-1</v>
      </c>
      <c r="V281" s="93"/>
    </row>
    <row r="282" spans="1:22" ht="12" customHeight="1" x14ac:dyDescent="0.25">
      <c r="B282" s="93"/>
      <c r="C282" s="93"/>
      <c r="D282" s="94"/>
      <c r="E282" s="93"/>
      <c r="F282" s="94"/>
      <c r="G282" s="93"/>
      <c r="H282" s="93"/>
      <c r="I282" s="93"/>
      <c r="J282" s="93"/>
      <c r="K282" s="93"/>
      <c r="L282" s="93"/>
      <c r="M282" s="93"/>
      <c r="O282" s="93"/>
      <c r="P282" s="93"/>
      <c r="Q282" s="93"/>
      <c r="R282" s="93"/>
      <c r="S282" s="93"/>
      <c r="T282" s="93"/>
      <c r="U282" s="96" t="str">
        <f t="shared" si="10"/>
        <v>00Jan00-FLAG-</v>
      </c>
      <c r="V282" s="93"/>
    </row>
    <row r="283" spans="1:22" ht="12" customHeight="1" x14ac:dyDescent="0.25">
      <c r="B283" s="93"/>
      <c r="C283" s="93"/>
      <c r="D283" s="94"/>
      <c r="E283" s="93"/>
      <c r="F283" s="94"/>
      <c r="G283" s="93"/>
      <c r="H283" s="93"/>
      <c r="I283" s="93"/>
      <c r="J283" s="93"/>
      <c r="K283" s="93"/>
      <c r="L283" s="93"/>
      <c r="M283" s="93"/>
      <c r="O283" s="93"/>
      <c r="P283" s="93"/>
      <c r="Q283" s="93"/>
      <c r="R283" s="93"/>
      <c r="S283" s="93"/>
      <c r="T283" s="93"/>
      <c r="U283" s="96" t="str">
        <f t="shared" si="10"/>
        <v>00Jan00-FLAG-</v>
      </c>
      <c r="V283" s="93"/>
    </row>
    <row r="284" spans="1:22" ht="12" customHeight="1" x14ac:dyDescent="0.25">
      <c r="B284" s="93"/>
      <c r="C284" s="93"/>
      <c r="D284" s="94"/>
      <c r="E284" s="93"/>
      <c r="F284" s="94"/>
      <c r="G284" s="93"/>
      <c r="H284" s="93"/>
      <c r="I284" s="93"/>
      <c r="J284" s="93"/>
      <c r="K284" s="93"/>
      <c r="L284" s="93"/>
      <c r="M284" s="93"/>
      <c r="O284" s="93"/>
      <c r="P284" s="93"/>
      <c r="Q284" s="93"/>
      <c r="R284" s="93"/>
      <c r="S284" s="93"/>
      <c r="T284" s="93"/>
      <c r="U284" s="96" t="str">
        <f t="shared" si="10"/>
        <v>00Jan00-FLAG-</v>
      </c>
      <c r="V284" s="93"/>
    </row>
    <row r="285" spans="1:22" ht="12" customHeight="1" x14ac:dyDescent="0.25">
      <c r="B285" s="93"/>
      <c r="C285" s="93"/>
      <c r="D285" s="94"/>
      <c r="E285" s="93"/>
      <c r="F285" s="94"/>
      <c r="G285" s="93"/>
      <c r="H285" s="93"/>
      <c r="I285" s="93"/>
      <c r="J285" s="93"/>
      <c r="K285" s="93"/>
      <c r="L285" s="93"/>
      <c r="M285" s="93"/>
      <c r="O285" s="93"/>
      <c r="P285" s="93"/>
      <c r="Q285" s="93"/>
      <c r="R285" s="93"/>
      <c r="S285" s="93"/>
      <c r="T285" s="93"/>
      <c r="U285" s="96" t="str">
        <f t="shared" si="10"/>
        <v>00Jan00-FLAG-</v>
      </c>
      <c r="V285" s="93"/>
    </row>
    <row r="286" spans="1:22" ht="12" customHeight="1" x14ac:dyDescent="0.25">
      <c r="B286" s="93"/>
      <c r="C286" s="93"/>
      <c r="D286" s="94"/>
      <c r="E286" s="93"/>
      <c r="F286" s="94"/>
      <c r="G286" s="93"/>
      <c r="H286" s="93"/>
      <c r="I286" s="93"/>
      <c r="J286" s="93"/>
      <c r="K286" s="93"/>
      <c r="L286" s="93"/>
      <c r="M286" s="93"/>
      <c r="O286" s="93"/>
      <c r="P286" s="93"/>
      <c r="Q286" s="93"/>
      <c r="R286" s="93"/>
      <c r="S286" s="93"/>
      <c r="T286" s="93"/>
      <c r="U286" s="96" t="str">
        <f t="shared" si="10"/>
        <v>00Jan00-FLAG-</v>
      </c>
      <c r="V286" s="93"/>
    </row>
    <row r="287" spans="1:22" ht="12" customHeight="1" x14ac:dyDescent="0.25">
      <c r="B287" s="93"/>
      <c r="C287" s="93"/>
      <c r="D287" s="94"/>
      <c r="E287" s="93"/>
      <c r="F287" s="94"/>
      <c r="G287" s="93"/>
      <c r="H287" s="93"/>
      <c r="I287" s="93"/>
      <c r="J287" s="93"/>
      <c r="K287" s="93"/>
      <c r="L287" s="93"/>
      <c r="M287" s="93"/>
      <c r="O287" s="93"/>
      <c r="P287" s="93"/>
      <c r="Q287" s="93"/>
      <c r="R287" s="93"/>
      <c r="S287" s="93"/>
      <c r="T287" s="93"/>
      <c r="U287" s="96" t="str">
        <f t="shared" si="10"/>
        <v>00Jan00-FLAG-</v>
      </c>
      <c r="V287" s="93"/>
    </row>
    <row r="288" spans="1:22" ht="12" customHeight="1" x14ac:dyDescent="0.25">
      <c r="B288" s="93"/>
      <c r="C288" s="93"/>
      <c r="D288" s="94"/>
      <c r="E288" s="93"/>
      <c r="F288" s="94"/>
      <c r="G288" s="93"/>
      <c r="H288" s="93"/>
      <c r="I288" s="93"/>
      <c r="J288" s="93"/>
      <c r="K288" s="93"/>
      <c r="L288" s="93"/>
      <c r="M288" s="93"/>
      <c r="O288" s="93"/>
      <c r="P288" s="93"/>
      <c r="Q288" s="93"/>
      <c r="R288" s="93"/>
      <c r="S288" s="93"/>
      <c r="T288" s="93"/>
      <c r="U288" s="96" t="str">
        <f t="shared" si="10"/>
        <v>00Jan00-FLAG-</v>
      </c>
      <c r="V288" s="93"/>
    </row>
    <row r="289" spans="2:22" ht="12" customHeight="1" x14ac:dyDescent="0.25">
      <c r="B289" s="93"/>
      <c r="C289" s="93"/>
      <c r="D289" s="94"/>
      <c r="E289" s="93"/>
      <c r="F289" s="94"/>
      <c r="G289" s="93"/>
      <c r="H289" s="93"/>
      <c r="I289" s="93"/>
      <c r="J289" s="93"/>
      <c r="K289" s="93"/>
      <c r="L289" s="93"/>
      <c r="M289" s="93"/>
      <c r="O289" s="93"/>
      <c r="P289" s="93"/>
      <c r="Q289" s="93"/>
      <c r="R289" s="93"/>
      <c r="S289" s="93"/>
      <c r="T289" s="93"/>
      <c r="U289" s="96" t="str">
        <f t="shared" si="10"/>
        <v>00Jan00-FLAG-</v>
      </c>
      <c r="V289" s="93"/>
    </row>
    <row r="290" spans="2:22" ht="12" customHeight="1" x14ac:dyDescent="0.25">
      <c r="B290" s="93"/>
      <c r="C290" s="93"/>
      <c r="D290" s="94"/>
      <c r="E290" s="93"/>
      <c r="F290" s="94"/>
      <c r="G290" s="93"/>
      <c r="H290" s="93"/>
      <c r="I290" s="93"/>
      <c r="J290" s="93"/>
      <c r="K290" s="93"/>
      <c r="L290" s="93"/>
      <c r="M290" s="93"/>
      <c r="O290" s="93"/>
      <c r="P290" s="93"/>
      <c r="Q290" s="93"/>
      <c r="R290" s="93"/>
      <c r="S290" s="93"/>
      <c r="T290" s="93"/>
      <c r="U290" s="96" t="str">
        <f t="shared" si="10"/>
        <v>00Jan00-FLAG-</v>
      </c>
      <c r="V290" s="93"/>
    </row>
    <row r="291" spans="2:22" ht="12" customHeight="1" x14ac:dyDescent="0.25">
      <c r="B291" s="93"/>
      <c r="C291" s="93"/>
      <c r="D291" s="94"/>
      <c r="E291" s="93"/>
      <c r="F291" s="94"/>
      <c r="G291" s="93"/>
      <c r="H291" s="93"/>
      <c r="I291" s="93"/>
      <c r="J291" s="93"/>
      <c r="K291" s="93"/>
      <c r="L291" s="93"/>
      <c r="M291" s="93"/>
      <c r="O291" s="93"/>
      <c r="P291" s="93"/>
      <c r="Q291" s="93"/>
      <c r="R291" s="93"/>
      <c r="S291" s="93"/>
      <c r="T291" s="93"/>
      <c r="U291" s="96" t="str">
        <f t="shared" si="10"/>
        <v>00Jan00-FLAG-</v>
      </c>
      <c r="V291" s="93"/>
    </row>
    <row r="292" spans="2:22" ht="12" customHeight="1" x14ac:dyDescent="0.25">
      <c r="B292" s="93"/>
      <c r="C292" s="93"/>
      <c r="D292" s="94"/>
      <c r="E292" s="93"/>
      <c r="F292" s="94"/>
      <c r="G292" s="93"/>
      <c r="H292" s="93"/>
      <c r="I292" s="93"/>
      <c r="J292" s="93"/>
      <c r="K292" s="93"/>
      <c r="L292" s="93"/>
      <c r="M292" s="93"/>
      <c r="O292" s="93"/>
      <c r="P292" s="93"/>
      <c r="Q292" s="93"/>
      <c r="R292" s="93"/>
      <c r="S292" s="93"/>
      <c r="T292" s="93"/>
      <c r="U292" s="96" t="str">
        <f t="shared" si="10"/>
        <v>00Jan00-FLAG-</v>
      </c>
      <c r="V292" s="93"/>
    </row>
    <row r="293" spans="2:22" ht="12" customHeight="1" x14ac:dyDescent="0.25">
      <c r="B293" s="93"/>
      <c r="C293" s="93"/>
      <c r="D293" s="94"/>
      <c r="E293" s="93"/>
      <c r="F293" s="94"/>
      <c r="G293" s="93"/>
      <c r="H293" s="93"/>
      <c r="I293" s="93"/>
      <c r="J293" s="93"/>
      <c r="K293" s="93"/>
      <c r="L293" s="93"/>
      <c r="M293" s="93"/>
      <c r="O293" s="93"/>
      <c r="P293" s="93"/>
      <c r="Q293" s="93"/>
      <c r="R293" s="93"/>
      <c r="S293" s="93"/>
      <c r="T293" s="93"/>
      <c r="U293" s="96" t="str">
        <f t="shared" si="10"/>
        <v>00Jan00-FLAG-</v>
      </c>
      <c r="V293" s="93"/>
    </row>
    <row r="294" spans="2:22" ht="12" customHeight="1" x14ac:dyDescent="0.25">
      <c r="B294" s="93"/>
      <c r="C294" s="93"/>
      <c r="D294" s="94"/>
      <c r="E294" s="93"/>
      <c r="F294" s="94"/>
      <c r="G294" s="93"/>
      <c r="H294" s="93"/>
      <c r="I294" s="93"/>
      <c r="J294" s="93"/>
      <c r="K294" s="93"/>
      <c r="L294" s="93"/>
      <c r="M294" s="93"/>
      <c r="O294" s="93"/>
      <c r="P294" s="93"/>
      <c r="Q294" s="93"/>
      <c r="R294" s="93"/>
      <c r="S294" s="93"/>
      <c r="T294" s="93"/>
      <c r="U294" s="96" t="str">
        <f t="shared" si="10"/>
        <v>00Jan00-FLAG-</v>
      </c>
      <c r="V294" s="93"/>
    </row>
    <row r="295" spans="2:22" ht="12" customHeight="1" x14ac:dyDescent="0.25">
      <c r="B295" s="93"/>
      <c r="C295" s="93"/>
      <c r="D295" s="94"/>
      <c r="E295" s="93"/>
      <c r="F295" s="94"/>
      <c r="G295" s="93"/>
      <c r="H295" s="93"/>
      <c r="I295" s="93"/>
      <c r="J295" s="93"/>
      <c r="K295" s="93"/>
      <c r="L295" s="93"/>
      <c r="M295" s="93"/>
      <c r="O295" s="93"/>
      <c r="P295" s="93"/>
      <c r="Q295" s="93"/>
      <c r="R295" s="93"/>
      <c r="S295" s="93"/>
      <c r="T295" s="93"/>
      <c r="U295" s="96" t="str">
        <f t="shared" si="10"/>
        <v>00Jan00-FLAG-</v>
      </c>
      <c r="V295" s="93"/>
    </row>
    <row r="296" spans="2:22" ht="12" customHeight="1" x14ac:dyDescent="0.25">
      <c r="B296" s="93"/>
      <c r="C296" s="93"/>
      <c r="D296" s="94"/>
      <c r="E296" s="93"/>
      <c r="F296" s="94"/>
      <c r="G296" s="93"/>
      <c r="H296" s="93"/>
      <c r="I296" s="93"/>
      <c r="J296" s="93"/>
      <c r="K296" s="93"/>
      <c r="L296" s="93"/>
      <c r="M296" s="93"/>
      <c r="O296" s="93"/>
      <c r="P296" s="93"/>
      <c r="Q296" s="93"/>
      <c r="R296" s="93"/>
      <c r="S296" s="93"/>
      <c r="T296" s="93"/>
      <c r="U296" s="96" t="str">
        <f t="shared" si="10"/>
        <v>00Jan00-FLAG-</v>
      </c>
      <c r="V296" s="93"/>
    </row>
    <row r="297" spans="2:22" ht="12" customHeight="1" x14ac:dyDescent="0.25">
      <c r="B297" s="93"/>
      <c r="C297" s="93"/>
      <c r="D297" s="94"/>
      <c r="E297" s="93"/>
      <c r="F297" s="94"/>
      <c r="G297" s="93"/>
      <c r="H297" s="93"/>
      <c r="I297" s="93"/>
      <c r="J297" s="93"/>
      <c r="K297" s="93"/>
      <c r="L297" s="93"/>
      <c r="M297" s="93"/>
      <c r="O297" s="93"/>
      <c r="P297" s="93"/>
      <c r="Q297" s="93"/>
      <c r="R297" s="93"/>
      <c r="S297" s="93"/>
      <c r="T297" s="93"/>
      <c r="U297" s="96" t="str">
        <f t="shared" si="10"/>
        <v>00Jan00-FLAG-</v>
      </c>
      <c r="V297" s="93"/>
    </row>
    <row r="298" spans="2:22" ht="12" customHeight="1" x14ac:dyDescent="0.25">
      <c r="B298" s="93"/>
      <c r="C298" s="93"/>
      <c r="D298" s="94"/>
      <c r="E298" s="93"/>
      <c r="F298" s="94"/>
      <c r="G298" s="93"/>
      <c r="H298" s="93"/>
      <c r="I298" s="93"/>
      <c r="J298" s="93"/>
      <c r="K298" s="93"/>
      <c r="L298" s="93"/>
      <c r="M298" s="93"/>
      <c r="O298" s="93"/>
      <c r="P298" s="93"/>
      <c r="Q298" s="93"/>
      <c r="R298" s="93"/>
      <c r="S298" s="93"/>
      <c r="T298" s="93"/>
      <c r="U298" s="96" t="str">
        <f t="shared" si="10"/>
        <v>00Jan00-FLAG-</v>
      </c>
      <c r="V298" s="93"/>
    </row>
    <row r="299" spans="2:22" ht="12" customHeight="1" x14ac:dyDescent="0.25">
      <c r="B299" s="93"/>
      <c r="C299" s="93"/>
      <c r="D299" s="94"/>
      <c r="E299" s="93"/>
      <c r="F299" s="94"/>
      <c r="G299" s="93"/>
      <c r="H299" s="93"/>
      <c r="I299" s="93"/>
      <c r="J299" s="93"/>
      <c r="K299" s="93"/>
      <c r="L299" s="93"/>
      <c r="M299" s="93"/>
      <c r="O299" s="93"/>
      <c r="P299" s="93"/>
      <c r="Q299" s="93"/>
      <c r="R299" s="93"/>
      <c r="S299" s="93"/>
      <c r="T299" s="93"/>
      <c r="U299" s="96" t="str">
        <f t="shared" si="10"/>
        <v>00Jan00-FLAG-</v>
      </c>
      <c r="V299" s="93"/>
    </row>
    <row r="300" spans="2:22" ht="12" customHeight="1" x14ac:dyDescent="0.25">
      <c r="B300" s="93"/>
      <c r="C300" s="93"/>
      <c r="D300" s="94"/>
      <c r="E300" s="93"/>
      <c r="F300" s="94"/>
      <c r="G300" s="93"/>
      <c r="H300" s="93"/>
      <c r="I300" s="93"/>
      <c r="J300" s="93"/>
      <c r="K300" s="93"/>
      <c r="L300" s="93"/>
      <c r="M300" s="93"/>
      <c r="O300" s="93"/>
      <c r="P300" s="93"/>
      <c r="Q300" s="93"/>
      <c r="R300" s="93"/>
      <c r="S300" s="93"/>
      <c r="T300" s="93"/>
      <c r="U300" s="96" t="str">
        <f t="shared" si="10"/>
        <v>00Jan00-FLAG-</v>
      </c>
      <c r="V300" s="93"/>
    </row>
    <row r="301" spans="2:22" ht="12" customHeight="1" x14ac:dyDescent="0.25">
      <c r="B301" s="93"/>
      <c r="C301" s="93"/>
      <c r="D301" s="94"/>
      <c r="E301" s="93"/>
      <c r="F301" s="94"/>
      <c r="G301" s="93"/>
      <c r="H301" s="93"/>
      <c r="I301" s="93"/>
      <c r="J301" s="93"/>
      <c r="K301" s="93"/>
      <c r="L301" s="93"/>
      <c r="M301" s="93"/>
      <c r="O301" s="93"/>
      <c r="P301" s="93"/>
      <c r="Q301" s="93"/>
      <c r="R301" s="93"/>
      <c r="S301" s="93"/>
      <c r="T301" s="93"/>
      <c r="U301" s="96" t="str">
        <f t="shared" si="10"/>
        <v>00Jan00-FLAG-</v>
      </c>
      <c r="V301" s="93"/>
    </row>
    <row r="302" spans="2:22" ht="12" customHeight="1" x14ac:dyDescent="0.25">
      <c r="B302" s="93"/>
      <c r="C302" s="93"/>
      <c r="D302" s="94"/>
      <c r="E302" s="93"/>
      <c r="F302" s="94"/>
      <c r="G302" s="93"/>
      <c r="H302" s="93"/>
      <c r="I302" s="93"/>
      <c r="J302" s="93"/>
      <c r="K302" s="93"/>
      <c r="L302" s="93"/>
      <c r="M302" s="93"/>
      <c r="O302" s="93"/>
      <c r="P302" s="93"/>
      <c r="Q302" s="93"/>
      <c r="R302" s="93"/>
      <c r="S302" s="93"/>
      <c r="T302" s="93"/>
      <c r="U302" s="96" t="str">
        <f t="shared" si="10"/>
        <v>00Jan00-FLAG-</v>
      </c>
      <c r="V302" s="93"/>
    </row>
    <row r="303" spans="2:22" ht="12" customHeight="1" x14ac:dyDescent="0.25">
      <c r="B303" s="93"/>
      <c r="C303" s="93"/>
      <c r="D303" s="94"/>
      <c r="E303" s="93"/>
      <c r="F303" s="94"/>
      <c r="G303" s="93"/>
      <c r="H303" s="93"/>
      <c r="I303" s="93"/>
      <c r="J303" s="93"/>
      <c r="K303" s="93"/>
      <c r="L303" s="93"/>
      <c r="M303" s="93"/>
      <c r="O303" s="93"/>
      <c r="P303" s="93"/>
      <c r="Q303" s="93"/>
      <c r="R303" s="93"/>
      <c r="S303" s="93"/>
      <c r="T303" s="93"/>
      <c r="U303" s="96" t="str">
        <f t="shared" si="10"/>
        <v>00Jan00-FLAG-</v>
      </c>
      <c r="V303" s="93"/>
    </row>
    <row r="304" spans="2:22" ht="12" customHeight="1" x14ac:dyDescent="0.25">
      <c r="B304" s="93"/>
      <c r="C304" s="93"/>
      <c r="D304" s="94"/>
      <c r="E304" s="93"/>
      <c r="F304" s="94"/>
      <c r="G304" s="93"/>
      <c r="H304" s="93"/>
      <c r="I304" s="93"/>
      <c r="J304" s="93"/>
      <c r="K304" s="93"/>
      <c r="L304" s="93"/>
      <c r="M304" s="93"/>
      <c r="O304" s="93"/>
      <c r="P304" s="93"/>
      <c r="Q304" s="93"/>
      <c r="R304" s="93"/>
      <c r="S304" s="93"/>
      <c r="T304" s="93"/>
      <c r="U304" s="96" t="str">
        <f t="shared" si="10"/>
        <v>00Jan00-FLAG-</v>
      </c>
      <c r="V304" s="93"/>
    </row>
    <row r="305" spans="2:22" ht="12" customHeight="1" x14ac:dyDescent="0.25">
      <c r="B305" s="93"/>
      <c r="C305" s="93"/>
      <c r="D305" s="94"/>
      <c r="E305" s="93"/>
      <c r="F305" s="94"/>
      <c r="G305" s="93"/>
      <c r="H305" s="93"/>
      <c r="I305" s="93"/>
      <c r="J305" s="93"/>
      <c r="K305" s="93"/>
      <c r="L305" s="93"/>
      <c r="M305" s="93"/>
      <c r="O305" s="93"/>
      <c r="P305" s="93"/>
      <c r="Q305" s="93"/>
      <c r="R305" s="93"/>
      <c r="S305" s="93"/>
      <c r="T305" s="93"/>
      <c r="U305" s="96" t="str">
        <f t="shared" si="10"/>
        <v>00Jan00-FLAG-</v>
      </c>
      <c r="V305" s="93"/>
    </row>
    <row r="306" spans="2:22" ht="12" customHeight="1" x14ac:dyDescent="0.25">
      <c r="B306" s="93"/>
      <c r="C306" s="93"/>
      <c r="D306" s="94"/>
      <c r="E306" s="93"/>
      <c r="F306" s="94"/>
      <c r="G306" s="93"/>
      <c r="H306" s="93"/>
      <c r="I306" s="93"/>
      <c r="J306" s="93"/>
      <c r="K306" s="93"/>
      <c r="L306" s="93"/>
      <c r="M306" s="93"/>
      <c r="O306" s="93"/>
      <c r="P306" s="93"/>
      <c r="Q306" s="93"/>
      <c r="R306" s="93"/>
      <c r="S306" s="93"/>
      <c r="T306" s="93"/>
      <c r="U306" s="96" t="str">
        <f t="shared" si="10"/>
        <v>00Jan00-FLAG-</v>
      </c>
      <c r="V306" s="93"/>
    </row>
    <row r="307" spans="2:22" ht="12" customHeight="1" x14ac:dyDescent="0.25">
      <c r="B307" s="93"/>
      <c r="C307" s="93"/>
      <c r="D307" s="94"/>
      <c r="E307" s="93"/>
      <c r="F307" s="94"/>
      <c r="G307" s="93"/>
      <c r="H307" s="93"/>
      <c r="I307" s="93"/>
      <c r="J307" s="93"/>
      <c r="K307" s="93"/>
      <c r="L307" s="93"/>
      <c r="M307" s="93"/>
      <c r="O307" s="93"/>
      <c r="P307" s="93"/>
      <c r="Q307" s="93"/>
      <c r="R307" s="93"/>
      <c r="S307" s="93"/>
      <c r="T307" s="93"/>
      <c r="U307" s="96" t="str">
        <f t="shared" si="10"/>
        <v>00Jan00-FLAG-</v>
      </c>
      <c r="V307" s="93"/>
    </row>
    <row r="308" spans="2:22" ht="12" customHeight="1" x14ac:dyDescent="0.25">
      <c r="B308" s="93"/>
      <c r="C308" s="93"/>
      <c r="D308" s="94"/>
      <c r="E308" s="93"/>
      <c r="F308" s="94"/>
      <c r="G308" s="93"/>
      <c r="H308" s="93"/>
      <c r="I308" s="93"/>
      <c r="J308" s="93"/>
      <c r="K308" s="93"/>
      <c r="L308" s="93"/>
      <c r="M308" s="93"/>
      <c r="O308" s="93"/>
      <c r="P308" s="93"/>
      <c r="Q308" s="93"/>
      <c r="R308" s="93"/>
      <c r="S308" s="93"/>
      <c r="T308" s="93"/>
      <c r="U308" s="96" t="str">
        <f t="shared" si="10"/>
        <v>00Jan00-FLAG-</v>
      </c>
      <c r="V308" s="93"/>
    </row>
    <row r="309" spans="2:22" ht="12" customHeight="1" x14ac:dyDescent="0.25">
      <c r="B309" s="93"/>
      <c r="C309" s="93"/>
      <c r="D309" s="94"/>
      <c r="E309" s="93"/>
      <c r="F309" s="94"/>
      <c r="G309" s="93"/>
      <c r="H309" s="93"/>
      <c r="I309" s="93"/>
      <c r="J309" s="93"/>
      <c r="K309" s="93"/>
      <c r="L309" s="93"/>
      <c r="M309" s="93"/>
      <c r="O309" s="93"/>
      <c r="P309" s="93"/>
      <c r="Q309" s="93"/>
      <c r="R309" s="93"/>
      <c r="S309" s="93"/>
      <c r="T309" s="93"/>
      <c r="U309" s="96" t="str">
        <f t="shared" si="10"/>
        <v>00Jan00-FLAG-</v>
      </c>
      <c r="V309" s="93"/>
    </row>
    <row r="310" spans="2:22" ht="12" customHeight="1" x14ac:dyDescent="0.25">
      <c r="B310" s="93"/>
      <c r="C310" s="93"/>
      <c r="D310" s="94"/>
      <c r="E310" s="93"/>
      <c r="F310" s="94"/>
      <c r="G310" s="93"/>
      <c r="H310" s="93"/>
      <c r="I310" s="93"/>
      <c r="J310" s="93"/>
      <c r="K310" s="93"/>
      <c r="L310" s="93"/>
      <c r="M310" s="93"/>
      <c r="O310" s="93"/>
      <c r="P310" s="93"/>
      <c r="Q310" s="93"/>
      <c r="R310" s="93"/>
      <c r="S310" s="93"/>
      <c r="T310" s="93"/>
      <c r="U310" s="96" t="str">
        <f t="shared" si="10"/>
        <v>00Jan00-FLAG-</v>
      </c>
      <c r="V310" s="93"/>
    </row>
    <row r="311" spans="2:22" ht="12" customHeight="1" x14ac:dyDescent="0.25">
      <c r="B311" s="93"/>
      <c r="C311" s="93"/>
      <c r="D311" s="94"/>
      <c r="E311" s="93"/>
      <c r="F311" s="94"/>
      <c r="G311" s="93"/>
      <c r="H311" s="93"/>
      <c r="I311" s="93"/>
      <c r="J311" s="93"/>
      <c r="K311" s="93"/>
      <c r="L311" s="93"/>
      <c r="M311" s="93"/>
      <c r="O311" s="93"/>
      <c r="P311" s="93"/>
      <c r="Q311" s="93"/>
      <c r="R311" s="93"/>
      <c r="S311" s="93"/>
      <c r="T311" s="93"/>
      <c r="U311" s="96" t="str">
        <f t="shared" si="10"/>
        <v>00Jan00-FLAG-</v>
      </c>
      <c r="V311" s="93"/>
    </row>
    <row r="312" spans="2:22" ht="12" customHeight="1" x14ac:dyDescent="0.25">
      <c r="B312" s="93"/>
      <c r="C312" s="93"/>
      <c r="D312" s="94"/>
      <c r="E312" s="93"/>
      <c r="F312" s="94"/>
      <c r="G312" s="93"/>
      <c r="H312" s="93"/>
      <c r="I312" s="93"/>
      <c r="J312" s="93"/>
      <c r="K312" s="93"/>
      <c r="L312" s="93"/>
      <c r="M312" s="93"/>
      <c r="O312" s="93"/>
      <c r="P312" s="93"/>
      <c r="Q312" s="93"/>
      <c r="R312" s="93"/>
      <c r="S312" s="93"/>
      <c r="T312" s="93"/>
      <c r="U312" s="96" t="str">
        <f t="shared" si="10"/>
        <v>00Jan00-FLAG-</v>
      </c>
      <c r="V312" s="93"/>
    </row>
    <row r="313" spans="2:22" ht="12" customHeight="1" x14ac:dyDescent="0.25">
      <c r="B313" s="93"/>
      <c r="C313" s="93"/>
      <c r="D313" s="94"/>
      <c r="E313" s="93"/>
      <c r="F313" s="94"/>
      <c r="G313" s="93"/>
      <c r="H313" s="93"/>
      <c r="I313" s="93"/>
      <c r="J313" s="93"/>
      <c r="K313" s="93"/>
      <c r="L313" s="93"/>
      <c r="M313" s="93"/>
      <c r="O313" s="93"/>
      <c r="P313" s="93"/>
      <c r="Q313" s="93"/>
      <c r="R313" s="93"/>
      <c r="S313" s="93"/>
      <c r="T313" s="93"/>
      <c r="U313" s="96" t="str">
        <f t="shared" si="10"/>
        <v>00Jan00-FLAG-</v>
      </c>
      <c r="V313" s="93"/>
    </row>
    <row r="314" spans="2:22" ht="12" customHeight="1" x14ac:dyDescent="0.25">
      <c r="B314" s="93"/>
      <c r="C314" s="93"/>
      <c r="D314" s="94"/>
      <c r="E314" s="93"/>
      <c r="F314" s="94"/>
      <c r="G314" s="93"/>
      <c r="H314" s="93"/>
      <c r="I314" s="93"/>
      <c r="J314" s="93"/>
      <c r="K314" s="93"/>
      <c r="L314" s="93"/>
      <c r="M314" s="93"/>
      <c r="O314" s="93"/>
      <c r="P314" s="93"/>
      <c r="Q314" s="93"/>
      <c r="R314" s="93"/>
      <c r="S314" s="93"/>
      <c r="T314" s="93"/>
      <c r="U314" s="96" t="str">
        <f t="shared" si="10"/>
        <v>00Jan00-FLAG-</v>
      </c>
      <c r="V314" s="93"/>
    </row>
    <row r="315" spans="2:22" ht="12" customHeight="1" x14ac:dyDescent="0.25">
      <c r="B315" s="93"/>
      <c r="C315" s="93"/>
      <c r="D315" s="94"/>
      <c r="E315" s="93"/>
      <c r="F315" s="94"/>
      <c r="G315" s="93"/>
      <c r="H315" s="93"/>
      <c r="I315" s="93"/>
      <c r="J315" s="93"/>
      <c r="K315" s="93"/>
      <c r="L315" s="93"/>
      <c r="M315" s="93"/>
      <c r="O315" s="93"/>
      <c r="P315" s="93"/>
      <c r="Q315" s="93"/>
      <c r="R315" s="93"/>
      <c r="S315" s="93"/>
      <c r="T315" s="93"/>
      <c r="U315" s="96" t="str">
        <f t="shared" si="10"/>
        <v>00Jan00-FLAG-</v>
      </c>
      <c r="V315" s="93"/>
    </row>
    <row r="316" spans="2:22" ht="12" customHeight="1" x14ac:dyDescent="0.25">
      <c r="B316" s="93"/>
      <c r="C316" s="93"/>
      <c r="D316" s="94"/>
      <c r="E316" s="93"/>
      <c r="F316" s="94"/>
      <c r="G316" s="93"/>
      <c r="H316" s="93"/>
      <c r="I316" s="93"/>
      <c r="J316" s="93"/>
      <c r="K316" s="93"/>
      <c r="L316" s="93"/>
      <c r="M316" s="93"/>
      <c r="O316" s="93"/>
      <c r="P316" s="93"/>
      <c r="Q316" s="93"/>
      <c r="R316" s="93"/>
      <c r="S316" s="93"/>
      <c r="T316" s="93"/>
      <c r="U316" s="96" t="str">
        <f t="shared" si="10"/>
        <v>00Jan00-FLAG-</v>
      </c>
      <c r="V316" s="93"/>
    </row>
    <row r="317" spans="2:22" ht="12" customHeight="1" x14ac:dyDescent="0.25">
      <c r="B317" s="93"/>
      <c r="C317" s="93"/>
      <c r="D317" s="94"/>
      <c r="E317" s="93"/>
      <c r="F317" s="94"/>
      <c r="G317" s="93"/>
      <c r="H317" s="93"/>
      <c r="I317" s="93"/>
      <c r="J317" s="93"/>
      <c r="K317" s="93"/>
      <c r="L317" s="93"/>
      <c r="M317" s="93"/>
      <c r="O317" s="93"/>
      <c r="P317" s="93"/>
      <c r="Q317" s="93"/>
      <c r="R317" s="93"/>
      <c r="S317" s="93"/>
      <c r="T317" s="93"/>
      <c r="U317" s="96" t="str">
        <f t="shared" si="10"/>
        <v>00Jan00-FLAG-</v>
      </c>
      <c r="V317" s="93"/>
    </row>
    <row r="318" spans="2:22" ht="12" customHeight="1" x14ac:dyDescent="0.25">
      <c r="B318" s="93"/>
      <c r="C318" s="93"/>
      <c r="D318" s="94"/>
      <c r="E318" s="93"/>
      <c r="F318" s="94"/>
      <c r="G318" s="93"/>
      <c r="H318" s="93"/>
      <c r="I318" s="93"/>
      <c r="J318" s="93"/>
      <c r="K318" s="93"/>
      <c r="L318" s="93"/>
      <c r="M318" s="93"/>
      <c r="O318" s="93"/>
      <c r="P318" s="93"/>
      <c r="Q318" s="93"/>
      <c r="R318" s="93"/>
      <c r="S318" s="93"/>
      <c r="T318" s="93"/>
      <c r="U318" s="96" t="str">
        <f t="shared" si="10"/>
        <v>00Jan00-FLAG-</v>
      </c>
      <c r="V318" s="93"/>
    </row>
    <row r="319" spans="2:22" ht="12" customHeight="1" x14ac:dyDescent="0.25">
      <c r="B319" s="93"/>
      <c r="C319" s="93"/>
      <c r="D319" s="94"/>
      <c r="E319" s="93"/>
      <c r="F319" s="94"/>
      <c r="G319" s="93"/>
      <c r="H319" s="93"/>
      <c r="I319" s="93"/>
      <c r="J319" s="93"/>
      <c r="K319" s="93"/>
      <c r="L319" s="93"/>
      <c r="M319" s="93"/>
      <c r="O319" s="93"/>
      <c r="P319" s="93"/>
      <c r="Q319" s="93"/>
      <c r="R319" s="93"/>
      <c r="S319" s="93"/>
      <c r="T319" s="93"/>
      <c r="U319" s="96" t="str">
        <f t="shared" si="10"/>
        <v>00Jan00-FLAG-</v>
      </c>
      <c r="V319" s="93"/>
    </row>
    <row r="320" spans="2:22" ht="12" customHeight="1" x14ac:dyDescent="0.25">
      <c r="B320" s="93"/>
      <c r="C320" s="93"/>
      <c r="D320" s="94"/>
      <c r="E320" s="93"/>
      <c r="F320" s="94"/>
      <c r="G320" s="93"/>
      <c r="H320" s="93"/>
      <c r="I320" s="93"/>
      <c r="J320" s="93"/>
      <c r="K320" s="93"/>
      <c r="L320" s="93"/>
      <c r="M320" s="93"/>
      <c r="O320" s="93"/>
      <c r="P320" s="93"/>
      <c r="Q320" s="93"/>
      <c r="R320" s="93"/>
      <c r="S320" s="93"/>
      <c r="T320" s="93"/>
      <c r="U320" s="96" t="str">
        <f t="shared" si="10"/>
        <v>00Jan00-FLAG-</v>
      </c>
      <c r="V320" s="93"/>
    </row>
    <row r="321" spans="2:22" ht="12" customHeight="1" x14ac:dyDescent="0.25">
      <c r="B321" s="93"/>
      <c r="C321" s="93"/>
      <c r="D321" s="94"/>
      <c r="E321" s="93"/>
      <c r="F321" s="94"/>
      <c r="G321" s="93"/>
      <c r="H321" s="93"/>
      <c r="I321" s="93"/>
      <c r="J321" s="93"/>
      <c r="K321" s="93"/>
      <c r="L321" s="93"/>
      <c r="M321" s="93"/>
      <c r="O321" s="93"/>
      <c r="P321" s="93"/>
      <c r="Q321" s="93"/>
      <c r="R321" s="93"/>
      <c r="S321" s="93"/>
      <c r="T321" s="93"/>
      <c r="U321" s="96" t="str">
        <f t="shared" si="10"/>
        <v>00Jan00-FLAG-</v>
      </c>
      <c r="V321" s="93"/>
    </row>
    <row r="322" spans="2:22" ht="12" customHeight="1" x14ac:dyDescent="0.25">
      <c r="B322" s="93"/>
      <c r="C322" s="93"/>
      <c r="D322" s="94"/>
      <c r="E322" s="93"/>
      <c r="F322" s="94"/>
      <c r="G322" s="93"/>
      <c r="H322" s="93"/>
      <c r="I322" s="93"/>
      <c r="J322" s="93"/>
      <c r="K322" s="93"/>
      <c r="L322" s="93"/>
      <c r="M322" s="93"/>
      <c r="O322" s="93"/>
      <c r="P322" s="93"/>
      <c r="Q322" s="93"/>
      <c r="R322" s="93"/>
      <c r="S322" s="93"/>
      <c r="T322" s="93"/>
      <c r="U322" s="96" t="str">
        <f t="shared" si="10"/>
        <v>00Jan00-FLAG-</v>
      </c>
      <c r="V322" s="93"/>
    </row>
    <row r="323" spans="2:22" ht="12" customHeight="1" x14ac:dyDescent="0.25">
      <c r="B323" s="93"/>
      <c r="C323" s="93"/>
      <c r="D323" s="94"/>
      <c r="E323" s="93"/>
      <c r="F323" s="94"/>
      <c r="G323" s="93"/>
      <c r="H323" s="93"/>
      <c r="I323" s="93"/>
      <c r="J323" s="93"/>
      <c r="K323" s="93"/>
      <c r="L323" s="93"/>
      <c r="M323" s="93"/>
      <c r="O323" s="93"/>
      <c r="P323" s="93"/>
      <c r="Q323" s="93"/>
      <c r="R323" s="93"/>
      <c r="S323" s="93"/>
      <c r="T323" s="93"/>
      <c r="U323" s="96" t="str">
        <f t="shared" si="10"/>
        <v>00Jan00-FLAG-</v>
      </c>
      <c r="V323" s="93"/>
    </row>
    <row r="324" spans="2:22" ht="12" customHeight="1" x14ac:dyDescent="0.25">
      <c r="B324" s="93"/>
      <c r="C324" s="93"/>
      <c r="D324" s="94"/>
      <c r="E324" s="93"/>
      <c r="F324" s="94"/>
      <c r="G324" s="93"/>
      <c r="H324" s="93"/>
      <c r="I324" s="93"/>
      <c r="J324" s="93"/>
      <c r="K324" s="93"/>
      <c r="L324" s="93"/>
      <c r="M324" s="93"/>
      <c r="O324" s="93"/>
      <c r="P324" s="93"/>
      <c r="Q324" s="93"/>
      <c r="R324" s="93"/>
      <c r="S324" s="93"/>
      <c r="T324" s="93"/>
      <c r="U324" s="96" t="str">
        <f t="shared" si="10"/>
        <v>00Jan00-FLAG-</v>
      </c>
      <c r="V324" s="93"/>
    </row>
    <row r="325" spans="2:22" ht="12" customHeight="1" x14ac:dyDescent="0.25">
      <c r="B325" s="93"/>
      <c r="C325" s="93"/>
      <c r="D325" s="94"/>
      <c r="E325" s="93"/>
      <c r="F325" s="94"/>
      <c r="G325" s="93"/>
      <c r="H325" s="93"/>
      <c r="I325" s="93"/>
      <c r="J325" s="93"/>
      <c r="K325" s="93"/>
      <c r="L325" s="93"/>
      <c r="M325" s="93"/>
      <c r="O325" s="93"/>
      <c r="P325" s="93"/>
      <c r="Q325" s="93"/>
      <c r="R325" s="93"/>
      <c r="S325" s="93"/>
      <c r="T325" s="93"/>
      <c r="U325" s="96" t="str">
        <f t="shared" si="10"/>
        <v>00Jan00-FLAG-</v>
      </c>
      <c r="V325" s="93"/>
    </row>
    <row r="326" spans="2:22" ht="12" customHeight="1" x14ac:dyDescent="0.25">
      <c r="B326" s="93"/>
      <c r="C326" s="93"/>
      <c r="D326" s="94"/>
      <c r="E326" s="93"/>
      <c r="F326" s="94"/>
      <c r="G326" s="93"/>
      <c r="H326" s="93"/>
      <c r="I326" s="93"/>
      <c r="J326" s="93"/>
      <c r="K326" s="93"/>
      <c r="L326" s="93"/>
      <c r="M326" s="93"/>
      <c r="O326" s="93"/>
      <c r="P326" s="93"/>
      <c r="Q326" s="93"/>
      <c r="R326" s="93"/>
      <c r="S326" s="93"/>
      <c r="T326" s="93"/>
      <c r="U326" s="96" t="str">
        <f t="shared" si="10"/>
        <v>00Jan00-FLAG-</v>
      </c>
      <c r="V326" s="93"/>
    </row>
    <row r="327" spans="2:22" ht="12" customHeight="1" x14ac:dyDescent="0.25">
      <c r="B327" s="93"/>
      <c r="C327" s="93"/>
      <c r="D327" s="94"/>
      <c r="E327" s="93"/>
      <c r="F327" s="94"/>
      <c r="G327" s="93"/>
      <c r="H327" s="93"/>
      <c r="I327" s="93"/>
      <c r="J327" s="93"/>
      <c r="K327" s="93"/>
      <c r="L327" s="93"/>
      <c r="M327" s="93"/>
      <c r="O327" s="93"/>
      <c r="P327" s="93"/>
      <c r="Q327" s="93"/>
      <c r="R327" s="93"/>
      <c r="S327" s="93"/>
      <c r="T327" s="93"/>
      <c r="U327" s="96" t="str">
        <f t="shared" si="10"/>
        <v>00Jan00-FLAG-</v>
      </c>
      <c r="V327" s="93"/>
    </row>
    <row r="328" spans="2:22" ht="12" customHeight="1" x14ac:dyDescent="0.25">
      <c r="B328" s="93"/>
      <c r="C328" s="93"/>
      <c r="D328" s="94"/>
      <c r="E328" s="93"/>
      <c r="F328" s="94"/>
      <c r="G328" s="93"/>
      <c r="H328" s="93"/>
      <c r="I328" s="93"/>
      <c r="J328" s="93"/>
      <c r="K328" s="93"/>
      <c r="L328" s="93"/>
      <c r="M328" s="93"/>
      <c r="O328" s="93"/>
      <c r="P328" s="93"/>
      <c r="Q328" s="93"/>
      <c r="R328" s="93"/>
      <c r="S328" s="93"/>
      <c r="T328" s="93"/>
      <c r="U328" s="96" t="str">
        <f t="shared" si="10"/>
        <v>00Jan00-FLAG-</v>
      </c>
      <c r="V328" s="93"/>
    </row>
    <row r="329" spans="2:22" ht="12" customHeight="1" x14ac:dyDescent="0.25">
      <c r="B329" s="93"/>
      <c r="C329" s="93"/>
      <c r="D329" s="94"/>
      <c r="E329" s="93"/>
      <c r="F329" s="94"/>
      <c r="G329" s="93"/>
      <c r="H329" s="93"/>
      <c r="I329" s="93"/>
      <c r="J329" s="93"/>
      <c r="K329" s="93"/>
      <c r="L329" s="93"/>
      <c r="M329" s="93"/>
      <c r="O329" s="93"/>
      <c r="P329" s="93"/>
      <c r="Q329" s="93"/>
      <c r="R329" s="93"/>
      <c r="S329" s="93"/>
      <c r="T329" s="93"/>
      <c r="U329" s="96" t="str">
        <f t="shared" si="10"/>
        <v>00Jan00-FLAG-</v>
      </c>
      <c r="V329" s="93"/>
    </row>
    <row r="330" spans="2:22" ht="12" customHeight="1" x14ac:dyDescent="0.25">
      <c r="B330" s="93"/>
      <c r="C330" s="93"/>
      <c r="D330" s="94"/>
      <c r="E330" s="93"/>
      <c r="F330" s="94"/>
      <c r="G330" s="93"/>
      <c r="H330" s="93"/>
      <c r="I330" s="93"/>
      <c r="J330" s="93"/>
      <c r="K330" s="93"/>
      <c r="L330" s="93"/>
      <c r="M330" s="93"/>
      <c r="O330" s="93"/>
      <c r="P330" s="93"/>
      <c r="Q330" s="93"/>
      <c r="R330" s="93"/>
      <c r="S330" s="93"/>
      <c r="T330" s="93"/>
      <c r="U330" s="96" t="str">
        <f t="shared" si="10"/>
        <v>00Jan00-FLAG-</v>
      </c>
      <c r="V330" s="93"/>
    </row>
    <row r="331" spans="2:22" ht="12" customHeight="1" x14ac:dyDescent="0.25">
      <c r="B331" s="93"/>
      <c r="C331" s="93"/>
      <c r="D331" s="94"/>
      <c r="E331" s="93"/>
      <c r="F331" s="94"/>
      <c r="G331" s="93"/>
      <c r="H331" s="93"/>
      <c r="I331" s="93"/>
      <c r="J331" s="93"/>
      <c r="K331" s="93"/>
      <c r="L331" s="93"/>
      <c r="M331" s="93"/>
      <c r="O331" s="93"/>
      <c r="P331" s="93"/>
      <c r="Q331" s="93"/>
      <c r="R331" s="93"/>
      <c r="S331" s="93"/>
      <c r="T331" s="93"/>
      <c r="U331" s="96" t="str">
        <f t="shared" si="10"/>
        <v>00Jan00-FLAG-</v>
      </c>
      <c r="V331" s="93"/>
    </row>
    <row r="332" spans="2:22" ht="12" customHeight="1" x14ac:dyDescent="0.25">
      <c r="B332" s="93"/>
      <c r="C332" s="93"/>
      <c r="D332" s="94"/>
      <c r="E332" s="93"/>
      <c r="F332" s="94"/>
      <c r="G332" s="93"/>
      <c r="H332" s="93"/>
      <c r="I332" s="93"/>
      <c r="J332" s="93"/>
      <c r="K332" s="93"/>
      <c r="L332" s="93"/>
      <c r="M332" s="93"/>
      <c r="O332" s="93"/>
      <c r="P332" s="93"/>
      <c r="Q332" s="93"/>
      <c r="R332" s="93"/>
      <c r="S332" s="93"/>
      <c r="T332" s="93"/>
      <c r="U332" s="96" t="str">
        <f t="shared" si="10"/>
        <v>00Jan00-FLAG-</v>
      </c>
      <c r="V332" s="93"/>
    </row>
    <row r="333" spans="2:22" ht="12" customHeight="1" x14ac:dyDescent="0.25">
      <c r="B333" s="93"/>
      <c r="C333" s="93"/>
      <c r="D333" s="94"/>
      <c r="E333" s="93"/>
      <c r="F333" s="94"/>
      <c r="G333" s="93"/>
      <c r="H333" s="93"/>
      <c r="I333" s="93"/>
      <c r="J333" s="93"/>
      <c r="K333" s="93"/>
      <c r="L333" s="93"/>
      <c r="M333" s="93"/>
      <c r="O333" s="93"/>
      <c r="P333" s="93"/>
      <c r="Q333" s="93"/>
      <c r="R333" s="93"/>
      <c r="S333" s="93"/>
      <c r="T333" s="93"/>
      <c r="U333" s="96" t="str">
        <f t="shared" si="10"/>
        <v>00Jan00-FLAG-</v>
      </c>
      <c r="V333" s="93"/>
    </row>
    <row r="334" spans="2:22" ht="12" customHeight="1" x14ac:dyDescent="0.25">
      <c r="B334" s="93"/>
      <c r="C334" s="93"/>
      <c r="D334" s="94"/>
      <c r="E334" s="93"/>
      <c r="F334" s="94"/>
      <c r="G334" s="93"/>
      <c r="H334" s="93"/>
      <c r="I334" s="93"/>
      <c r="J334" s="93"/>
      <c r="K334" s="93"/>
      <c r="L334" s="93"/>
      <c r="M334" s="93"/>
      <c r="O334" s="93"/>
      <c r="P334" s="93"/>
      <c r="Q334" s="93"/>
      <c r="R334" s="93"/>
      <c r="S334" s="93"/>
      <c r="T334" s="93"/>
      <c r="U334" s="96" t="str">
        <f t="shared" si="10"/>
        <v>00Jan00-FLAG-</v>
      </c>
      <c r="V334" s="93"/>
    </row>
    <row r="335" spans="2:22" ht="12" customHeight="1" x14ac:dyDescent="0.25">
      <c r="B335" s="93"/>
      <c r="C335" s="93"/>
      <c r="D335" s="94"/>
      <c r="E335" s="93"/>
      <c r="F335" s="94"/>
      <c r="G335" s="93"/>
      <c r="H335" s="93"/>
      <c r="I335" s="93"/>
      <c r="J335" s="93"/>
      <c r="K335" s="93"/>
      <c r="L335" s="93"/>
      <c r="M335" s="93"/>
      <c r="O335" s="93"/>
      <c r="P335" s="93"/>
      <c r="Q335" s="93"/>
      <c r="R335" s="93"/>
      <c r="S335" s="93"/>
      <c r="T335" s="93"/>
      <c r="U335" s="96" t="str">
        <f t="shared" si="10"/>
        <v>00Jan00-FLAG-</v>
      </c>
      <c r="V335" s="93"/>
    </row>
    <row r="336" spans="2:22" ht="12" customHeight="1" x14ac:dyDescent="0.25">
      <c r="B336" s="93"/>
      <c r="C336" s="93"/>
      <c r="D336" s="94"/>
      <c r="E336" s="93"/>
      <c r="F336" s="94"/>
      <c r="G336" s="93"/>
      <c r="H336" s="93"/>
      <c r="I336" s="93"/>
      <c r="J336" s="93"/>
      <c r="K336" s="93"/>
      <c r="L336" s="93"/>
      <c r="M336" s="93"/>
      <c r="O336" s="93"/>
      <c r="P336" s="93"/>
      <c r="Q336" s="93"/>
      <c r="R336" s="93"/>
      <c r="S336" s="93"/>
      <c r="T336" s="93"/>
      <c r="U336" s="96" t="str">
        <f t="shared" si="10"/>
        <v>00Jan00-FLAG-</v>
      </c>
      <c r="V336" s="93"/>
    </row>
    <row r="337" spans="2:22" ht="12" customHeight="1" x14ac:dyDescent="0.25">
      <c r="B337" s="93"/>
      <c r="C337" s="93"/>
      <c r="D337" s="94"/>
      <c r="E337" s="93"/>
      <c r="F337" s="94"/>
      <c r="G337" s="93"/>
      <c r="H337" s="93"/>
      <c r="I337" s="93"/>
      <c r="J337" s="93"/>
      <c r="K337" s="93"/>
      <c r="L337" s="93"/>
      <c r="M337" s="93"/>
      <c r="O337" s="93"/>
      <c r="P337" s="93"/>
      <c r="Q337" s="93"/>
      <c r="R337" s="93"/>
      <c r="S337" s="93"/>
      <c r="T337" s="93"/>
      <c r="U337" s="96" t="str">
        <f t="shared" si="10"/>
        <v>00Jan00-FLAG-</v>
      </c>
      <c r="V337" s="93"/>
    </row>
    <row r="338" spans="2:22" ht="12" customHeight="1" x14ac:dyDescent="0.25">
      <c r="B338" s="93"/>
      <c r="C338" s="93"/>
      <c r="D338" s="94"/>
      <c r="E338" s="93"/>
      <c r="F338" s="94"/>
      <c r="G338" s="93"/>
      <c r="H338" s="93"/>
      <c r="I338" s="93"/>
      <c r="J338" s="93"/>
      <c r="K338" s="93"/>
      <c r="L338" s="93"/>
      <c r="M338" s="93"/>
      <c r="O338" s="93"/>
      <c r="P338" s="93"/>
      <c r="Q338" s="93"/>
      <c r="R338" s="93"/>
      <c r="S338" s="93"/>
      <c r="T338" s="93"/>
      <c r="U338" s="96" t="str">
        <f t="shared" si="10"/>
        <v>00Jan00-FLAG-</v>
      </c>
      <c r="V338" s="93"/>
    </row>
    <row r="339" spans="2:22" ht="12" customHeight="1" x14ac:dyDescent="0.25">
      <c r="B339" s="93"/>
      <c r="C339" s="93"/>
      <c r="D339" s="94"/>
      <c r="E339" s="93"/>
      <c r="F339" s="94"/>
      <c r="G339" s="93"/>
      <c r="H339" s="93"/>
      <c r="I339" s="93"/>
      <c r="J339" s="93"/>
      <c r="K339" s="93"/>
      <c r="L339" s="93"/>
      <c r="M339" s="93"/>
      <c r="O339" s="93"/>
      <c r="P339" s="93"/>
      <c r="Q339" s="93"/>
      <c r="R339" s="93"/>
      <c r="S339" s="93"/>
      <c r="T339" s="93"/>
      <c r="U339" s="96" t="str">
        <f t="shared" si="10"/>
        <v>00Jan00-FLAG-</v>
      </c>
      <c r="V339" s="93"/>
    </row>
    <row r="340" spans="2:22" ht="12" customHeight="1" x14ac:dyDescent="0.25">
      <c r="B340" s="93"/>
      <c r="C340" s="93"/>
      <c r="D340" s="94"/>
      <c r="E340" s="93"/>
      <c r="F340" s="94"/>
      <c r="G340" s="93"/>
      <c r="H340" s="93"/>
      <c r="I340" s="93"/>
      <c r="J340" s="93"/>
      <c r="K340" s="93"/>
      <c r="L340" s="93"/>
      <c r="M340" s="93"/>
      <c r="O340" s="93"/>
      <c r="P340" s="93"/>
      <c r="Q340" s="93"/>
      <c r="R340" s="93"/>
      <c r="S340" s="93"/>
      <c r="T340" s="93"/>
      <c r="U340" s="96" t="str">
        <f t="shared" si="10"/>
        <v>00Jan00-FLAG-</v>
      </c>
      <c r="V340" s="93"/>
    </row>
    <row r="341" spans="2:22" ht="12" customHeight="1" x14ac:dyDescent="0.25">
      <c r="B341" s="93"/>
      <c r="C341" s="93"/>
      <c r="D341" s="94"/>
      <c r="E341" s="93"/>
      <c r="F341" s="94"/>
      <c r="G341" s="93"/>
      <c r="H341" s="93"/>
      <c r="I341" s="93"/>
      <c r="J341" s="93"/>
      <c r="K341" s="93"/>
      <c r="L341" s="93"/>
      <c r="M341" s="93"/>
      <c r="O341" s="93"/>
      <c r="P341" s="93"/>
      <c r="Q341" s="93"/>
      <c r="R341" s="93"/>
      <c r="S341" s="93"/>
      <c r="T341" s="93"/>
      <c r="U341" s="96" t="str">
        <f t="shared" si="10"/>
        <v>00Jan00-FLAG-</v>
      </c>
      <c r="V341" s="93"/>
    </row>
    <row r="342" spans="2:22" ht="12" customHeight="1" x14ac:dyDescent="0.25">
      <c r="B342" s="93"/>
      <c r="C342" s="93"/>
      <c r="D342" s="94"/>
      <c r="E342" s="93"/>
      <c r="F342" s="94"/>
      <c r="G342" s="93"/>
      <c r="H342" s="93"/>
      <c r="I342" s="93"/>
      <c r="J342" s="93"/>
      <c r="K342" s="93"/>
      <c r="L342" s="93"/>
      <c r="M342" s="93"/>
      <c r="O342" s="93"/>
      <c r="P342" s="93"/>
      <c r="Q342" s="93"/>
      <c r="R342" s="93"/>
      <c r="S342" s="93"/>
      <c r="T342" s="93"/>
      <c r="U342" s="96" t="str">
        <f t="shared" si="10"/>
        <v>00Jan00-FLAG-</v>
      </c>
      <c r="V342" s="93"/>
    </row>
    <row r="343" spans="2:22" ht="12" customHeight="1" x14ac:dyDescent="0.25">
      <c r="B343" s="93"/>
      <c r="C343" s="93"/>
      <c r="D343" s="94"/>
      <c r="E343" s="93"/>
      <c r="F343" s="94"/>
      <c r="G343" s="93"/>
      <c r="H343" s="93"/>
      <c r="I343" s="93"/>
      <c r="J343" s="93"/>
      <c r="K343" s="93"/>
      <c r="L343" s="93"/>
      <c r="M343" s="93"/>
      <c r="O343" s="93"/>
      <c r="P343" s="93"/>
      <c r="Q343" s="93"/>
      <c r="R343" s="93"/>
      <c r="S343" s="93"/>
      <c r="T343" s="93"/>
      <c r="U343" s="96" t="str">
        <f t="shared" si="10"/>
        <v>00Jan00-FLAG-</v>
      </c>
      <c r="V343" s="93"/>
    </row>
    <row r="344" spans="2:22" ht="12" customHeight="1" x14ac:dyDescent="0.25">
      <c r="B344" s="93"/>
      <c r="C344" s="93"/>
      <c r="D344" s="94"/>
      <c r="E344" s="93"/>
      <c r="F344" s="94"/>
      <c r="G344" s="93"/>
      <c r="H344" s="93"/>
      <c r="I344" s="93"/>
      <c r="J344" s="93"/>
      <c r="K344" s="93"/>
      <c r="L344" s="93"/>
      <c r="M344" s="93"/>
      <c r="O344" s="93"/>
      <c r="P344" s="93"/>
      <c r="Q344" s="93"/>
      <c r="R344" s="93"/>
      <c r="S344" s="93"/>
      <c r="T344" s="93"/>
      <c r="U344" s="96" t="str">
        <f t="shared" ref="U344:U407" si="11">CONCATENATE(TEXT(F344,"ddmmmyy"),"-",IF(B344="Mini purse seine","PRS", IF(B344="PFN pole seine","POS", IF(B344="6' RST","RST", IF(B344="PFN beach seine","BS", IF(B344="IPT", "IPT", "FLAG"))))), IF(ISBLANK(N344), CONCATENATE("-",M344), CONCATENATE("-",P344,"-",N344)))</f>
        <v>00Jan00-FLAG-</v>
      </c>
      <c r="V344" s="93"/>
    </row>
    <row r="345" spans="2:22" ht="12" customHeight="1" x14ac:dyDescent="0.25">
      <c r="B345" s="93"/>
      <c r="C345" s="93"/>
      <c r="D345" s="94"/>
      <c r="E345" s="93"/>
      <c r="F345" s="94"/>
      <c r="G345" s="93"/>
      <c r="H345" s="93"/>
      <c r="I345" s="93"/>
      <c r="J345" s="93"/>
      <c r="K345" s="93"/>
      <c r="L345" s="93"/>
      <c r="M345" s="93"/>
      <c r="O345" s="93"/>
      <c r="P345" s="93"/>
      <c r="Q345" s="93"/>
      <c r="R345" s="93"/>
      <c r="S345" s="93"/>
      <c r="T345" s="93"/>
      <c r="U345" s="96" t="str">
        <f t="shared" si="11"/>
        <v>00Jan00-FLAG-</v>
      </c>
      <c r="V345" s="93"/>
    </row>
    <row r="346" spans="2:22" ht="12" customHeight="1" x14ac:dyDescent="0.25">
      <c r="B346" s="93"/>
      <c r="C346" s="93"/>
      <c r="D346" s="94"/>
      <c r="E346" s="93"/>
      <c r="F346" s="94"/>
      <c r="G346" s="93"/>
      <c r="H346" s="93"/>
      <c r="I346" s="93"/>
      <c r="J346" s="93"/>
      <c r="K346" s="93"/>
      <c r="L346" s="93"/>
      <c r="M346" s="93"/>
      <c r="O346" s="93"/>
      <c r="P346" s="93"/>
      <c r="Q346" s="93"/>
      <c r="R346" s="93"/>
      <c r="S346" s="93"/>
      <c r="T346" s="93"/>
      <c r="U346" s="96" t="str">
        <f t="shared" si="11"/>
        <v>00Jan00-FLAG-</v>
      </c>
      <c r="V346" s="93"/>
    </row>
    <row r="347" spans="2:22" ht="12" customHeight="1" x14ac:dyDescent="0.25">
      <c r="B347" s="93"/>
      <c r="C347" s="93"/>
      <c r="D347" s="94"/>
      <c r="E347" s="93"/>
      <c r="F347" s="94"/>
      <c r="G347" s="93"/>
      <c r="H347" s="93"/>
      <c r="I347" s="93"/>
      <c r="J347" s="93"/>
      <c r="K347" s="93"/>
      <c r="L347" s="93"/>
      <c r="M347" s="93"/>
      <c r="O347" s="93"/>
      <c r="P347" s="93"/>
      <c r="Q347" s="93"/>
      <c r="R347" s="93"/>
      <c r="S347" s="93"/>
      <c r="T347" s="93"/>
      <c r="U347" s="96" t="str">
        <f t="shared" si="11"/>
        <v>00Jan00-FLAG-</v>
      </c>
      <c r="V347" s="93"/>
    </row>
    <row r="348" spans="2:22" ht="12" customHeight="1" x14ac:dyDescent="0.25">
      <c r="B348" s="93"/>
      <c r="C348" s="93"/>
      <c r="D348" s="94"/>
      <c r="E348" s="93"/>
      <c r="F348" s="94"/>
      <c r="G348" s="93"/>
      <c r="H348" s="93"/>
      <c r="I348" s="93"/>
      <c r="J348" s="93"/>
      <c r="K348" s="93"/>
      <c r="L348" s="93"/>
      <c r="M348" s="93"/>
      <c r="O348" s="93"/>
      <c r="P348" s="93"/>
      <c r="Q348" s="93"/>
      <c r="R348" s="93"/>
      <c r="S348" s="93"/>
      <c r="T348" s="93"/>
      <c r="U348" s="96" t="str">
        <f t="shared" si="11"/>
        <v>00Jan00-FLAG-</v>
      </c>
      <c r="V348" s="93"/>
    </row>
    <row r="349" spans="2:22" ht="12" customHeight="1" x14ac:dyDescent="0.25">
      <c r="B349" s="93"/>
      <c r="C349" s="93"/>
      <c r="D349" s="94"/>
      <c r="E349" s="93"/>
      <c r="F349" s="94"/>
      <c r="G349" s="93"/>
      <c r="H349" s="93"/>
      <c r="I349" s="93"/>
      <c r="J349" s="93"/>
      <c r="K349" s="93"/>
      <c r="L349" s="93"/>
      <c r="M349" s="93"/>
      <c r="O349" s="93"/>
      <c r="P349" s="93"/>
      <c r="Q349" s="93"/>
      <c r="R349" s="93"/>
      <c r="S349" s="93"/>
      <c r="T349" s="93"/>
      <c r="U349" s="96" t="str">
        <f t="shared" si="11"/>
        <v>00Jan00-FLAG-</v>
      </c>
      <c r="V349" s="93"/>
    </row>
    <row r="350" spans="2:22" ht="12" customHeight="1" x14ac:dyDescent="0.25">
      <c r="B350" s="93"/>
      <c r="C350" s="93"/>
      <c r="D350" s="94"/>
      <c r="E350" s="93"/>
      <c r="F350" s="94"/>
      <c r="G350" s="93"/>
      <c r="H350" s="93"/>
      <c r="I350" s="93"/>
      <c r="J350" s="93"/>
      <c r="K350" s="93"/>
      <c r="L350" s="93"/>
      <c r="M350" s="93"/>
      <c r="O350" s="93"/>
      <c r="P350" s="93"/>
      <c r="Q350" s="93"/>
      <c r="R350" s="93"/>
      <c r="S350" s="93"/>
      <c r="T350" s="93"/>
      <c r="U350" s="96" t="str">
        <f t="shared" si="11"/>
        <v>00Jan00-FLAG-</v>
      </c>
      <c r="V350" s="93"/>
    </row>
    <row r="351" spans="2:22" ht="12" customHeight="1" x14ac:dyDescent="0.25">
      <c r="B351" s="93"/>
      <c r="C351" s="93"/>
      <c r="D351" s="94"/>
      <c r="E351" s="93"/>
      <c r="F351" s="94"/>
      <c r="G351" s="93"/>
      <c r="H351" s="93"/>
      <c r="I351" s="93"/>
      <c r="J351" s="93"/>
      <c r="K351" s="93"/>
      <c r="L351" s="93"/>
      <c r="M351" s="93"/>
      <c r="O351" s="93"/>
      <c r="P351" s="93"/>
      <c r="Q351" s="93"/>
      <c r="R351" s="93"/>
      <c r="S351" s="93"/>
      <c r="T351" s="93"/>
      <c r="U351" s="96" t="str">
        <f t="shared" si="11"/>
        <v>00Jan00-FLAG-</v>
      </c>
      <c r="V351" s="93"/>
    </row>
    <row r="352" spans="2:22" ht="12" customHeight="1" x14ac:dyDescent="0.25">
      <c r="B352" s="93"/>
      <c r="C352" s="93"/>
      <c r="D352" s="94"/>
      <c r="E352" s="93"/>
      <c r="F352" s="94"/>
      <c r="G352" s="93"/>
      <c r="H352" s="93"/>
      <c r="I352" s="93"/>
      <c r="J352" s="93"/>
      <c r="K352" s="93"/>
      <c r="L352" s="93"/>
      <c r="M352" s="93"/>
      <c r="O352" s="93"/>
      <c r="P352" s="93"/>
      <c r="Q352" s="93"/>
      <c r="R352" s="93"/>
      <c r="S352" s="93"/>
      <c r="T352" s="93"/>
      <c r="U352" s="96" t="str">
        <f t="shared" si="11"/>
        <v>00Jan00-FLAG-</v>
      </c>
      <c r="V352" s="93"/>
    </row>
    <row r="353" spans="2:22" ht="12" customHeight="1" x14ac:dyDescent="0.25">
      <c r="B353" s="93"/>
      <c r="C353" s="93"/>
      <c r="D353" s="94"/>
      <c r="E353" s="93"/>
      <c r="F353" s="94"/>
      <c r="G353" s="93"/>
      <c r="H353" s="93"/>
      <c r="I353" s="93"/>
      <c r="J353" s="93"/>
      <c r="K353" s="93"/>
      <c r="L353" s="93"/>
      <c r="M353" s="93"/>
      <c r="O353" s="93"/>
      <c r="P353" s="93"/>
      <c r="Q353" s="93"/>
      <c r="R353" s="93"/>
      <c r="S353" s="93"/>
      <c r="T353" s="93"/>
      <c r="U353" s="96" t="str">
        <f t="shared" si="11"/>
        <v>00Jan00-FLAG-</v>
      </c>
      <c r="V353" s="93"/>
    </row>
    <row r="354" spans="2:22" ht="12" customHeight="1" x14ac:dyDescent="0.25">
      <c r="B354" s="93"/>
      <c r="C354" s="93"/>
      <c r="D354" s="94"/>
      <c r="E354" s="93"/>
      <c r="F354" s="94"/>
      <c r="G354" s="93"/>
      <c r="H354" s="93"/>
      <c r="I354" s="93"/>
      <c r="J354" s="93"/>
      <c r="K354" s="93"/>
      <c r="L354" s="93"/>
      <c r="M354" s="93"/>
      <c r="O354" s="93"/>
      <c r="P354" s="93"/>
      <c r="Q354" s="93"/>
      <c r="R354" s="93"/>
      <c r="S354" s="93"/>
      <c r="T354" s="93"/>
      <c r="U354" s="96" t="str">
        <f t="shared" si="11"/>
        <v>00Jan00-FLAG-</v>
      </c>
      <c r="V354" s="93"/>
    </row>
    <row r="355" spans="2:22" ht="12" customHeight="1" x14ac:dyDescent="0.25">
      <c r="B355" s="93"/>
      <c r="C355" s="93"/>
      <c r="D355" s="94"/>
      <c r="E355" s="93"/>
      <c r="F355" s="94"/>
      <c r="G355" s="93"/>
      <c r="H355" s="93"/>
      <c r="I355" s="93"/>
      <c r="J355" s="93"/>
      <c r="K355" s="93"/>
      <c r="L355" s="93"/>
      <c r="M355" s="93"/>
      <c r="O355" s="93"/>
      <c r="P355" s="93"/>
      <c r="Q355" s="93"/>
      <c r="R355" s="93"/>
      <c r="S355" s="93"/>
      <c r="T355" s="93"/>
      <c r="U355" s="96" t="str">
        <f t="shared" si="11"/>
        <v>00Jan00-FLAG-</v>
      </c>
      <c r="V355" s="93"/>
    </row>
    <row r="356" spans="2:22" ht="12" customHeight="1" x14ac:dyDescent="0.25">
      <c r="B356" s="93"/>
      <c r="C356" s="93"/>
      <c r="D356" s="94"/>
      <c r="E356" s="93"/>
      <c r="F356" s="94"/>
      <c r="G356" s="93"/>
      <c r="H356" s="93"/>
      <c r="I356" s="93"/>
      <c r="J356" s="93"/>
      <c r="K356" s="93"/>
      <c r="L356" s="93"/>
      <c r="M356" s="93"/>
      <c r="O356" s="93"/>
      <c r="P356" s="93"/>
      <c r="Q356" s="93"/>
      <c r="R356" s="93"/>
      <c r="S356" s="93"/>
      <c r="T356" s="93"/>
      <c r="U356" s="96" t="str">
        <f t="shared" si="11"/>
        <v>00Jan00-FLAG-</v>
      </c>
      <c r="V356" s="93"/>
    </row>
    <row r="357" spans="2:22" ht="12" customHeight="1" x14ac:dyDescent="0.25">
      <c r="B357" s="93"/>
      <c r="C357" s="93"/>
      <c r="D357" s="94"/>
      <c r="E357" s="93"/>
      <c r="F357" s="94"/>
      <c r="G357" s="93"/>
      <c r="H357" s="93"/>
      <c r="I357" s="93"/>
      <c r="J357" s="93"/>
      <c r="K357" s="93"/>
      <c r="L357" s="93"/>
      <c r="M357" s="93"/>
      <c r="O357" s="93"/>
      <c r="P357" s="93"/>
      <c r="Q357" s="93"/>
      <c r="R357" s="93"/>
      <c r="S357" s="93"/>
      <c r="T357" s="93"/>
      <c r="U357" s="96" t="str">
        <f t="shared" si="11"/>
        <v>00Jan00-FLAG-</v>
      </c>
      <c r="V357" s="93"/>
    </row>
    <row r="358" spans="2:22" ht="12" customHeight="1" x14ac:dyDescent="0.25">
      <c r="B358" s="93"/>
      <c r="C358" s="93"/>
      <c r="D358" s="94"/>
      <c r="E358" s="93"/>
      <c r="F358" s="94"/>
      <c r="G358" s="93"/>
      <c r="H358" s="93"/>
      <c r="I358" s="93"/>
      <c r="J358" s="93"/>
      <c r="K358" s="93"/>
      <c r="L358" s="93"/>
      <c r="M358" s="93"/>
      <c r="O358" s="93"/>
      <c r="P358" s="93"/>
      <c r="Q358" s="93"/>
      <c r="R358" s="93"/>
      <c r="S358" s="93"/>
      <c r="T358" s="93"/>
      <c r="U358" s="96" t="str">
        <f t="shared" si="11"/>
        <v>00Jan00-FLAG-</v>
      </c>
      <c r="V358" s="93"/>
    </row>
    <row r="359" spans="2:22" ht="12" customHeight="1" x14ac:dyDescent="0.25">
      <c r="B359" s="93"/>
      <c r="C359" s="93"/>
      <c r="D359" s="94"/>
      <c r="E359" s="93"/>
      <c r="F359" s="94"/>
      <c r="G359" s="93"/>
      <c r="H359" s="93"/>
      <c r="I359" s="93"/>
      <c r="J359" s="93"/>
      <c r="K359" s="93"/>
      <c r="L359" s="93"/>
      <c r="M359" s="93"/>
      <c r="O359" s="93"/>
      <c r="P359" s="93"/>
      <c r="Q359" s="93"/>
      <c r="R359" s="93"/>
      <c r="S359" s="93"/>
      <c r="T359" s="93"/>
      <c r="U359" s="96" t="str">
        <f t="shared" si="11"/>
        <v>00Jan00-FLAG-</v>
      </c>
      <c r="V359" s="93"/>
    </row>
    <row r="360" spans="2:22" ht="12" customHeight="1" x14ac:dyDescent="0.25">
      <c r="B360" s="93"/>
      <c r="C360" s="93"/>
      <c r="D360" s="94"/>
      <c r="E360" s="93"/>
      <c r="F360" s="94"/>
      <c r="G360" s="93"/>
      <c r="H360" s="93"/>
      <c r="I360" s="93"/>
      <c r="J360" s="93"/>
      <c r="K360" s="93"/>
      <c r="L360" s="93"/>
      <c r="M360" s="93"/>
      <c r="O360" s="93"/>
      <c r="P360" s="93"/>
      <c r="Q360" s="93"/>
      <c r="R360" s="93"/>
      <c r="S360" s="93"/>
      <c r="T360" s="93"/>
      <c r="U360" s="96" t="str">
        <f t="shared" si="11"/>
        <v>00Jan00-FLAG-</v>
      </c>
      <c r="V360" s="93"/>
    </row>
    <row r="361" spans="2:22" ht="12" customHeight="1" x14ac:dyDescent="0.25">
      <c r="B361" s="93"/>
      <c r="C361" s="93"/>
      <c r="D361" s="94"/>
      <c r="E361" s="93"/>
      <c r="F361" s="94"/>
      <c r="G361" s="93"/>
      <c r="H361" s="93"/>
      <c r="I361" s="93"/>
      <c r="J361" s="93"/>
      <c r="K361" s="93"/>
      <c r="L361" s="93"/>
      <c r="M361" s="93"/>
      <c r="O361" s="93"/>
      <c r="P361" s="93"/>
      <c r="Q361" s="93"/>
      <c r="R361" s="93"/>
      <c r="S361" s="93"/>
      <c r="T361" s="93"/>
      <c r="U361" s="96" t="str">
        <f t="shared" si="11"/>
        <v>00Jan00-FLAG-</v>
      </c>
      <c r="V361" s="93"/>
    </row>
    <row r="362" spans="2:22" ht="12" customHeight="1" x14ac:dyDescent="0.25">
      <c r="B362" s="93"/>
      <c r="C362" s="93"/>
      <c r="D362" s="94"/>
      <c r="E362" s="93"/>
      <c r="F362" s="94"/>
      <c r="G362" s="93"/>
      <c r="H362" s="93"/>
      <c r="I362" s="93"/>
      <c r="J362" s="93"/>
      <c r="K362" s="93"/>
      <c r="L362" s="93"/>
      <c r="M362" s="93"/>
      <c r="O362" s="93"/>
      <c r="P362" s="93"/>
      <c r="Q362" s="93"/>
      <c r="R362" s="93"/>
      <c r="S362" s="93"/>
      <c r="T362" s="93"/>
      <c r="U362" s="96" t="str">
        <f t="shared" si="11"/>
        <v>00Jan00-FLAG-</v>
      </c>
      <c r="V362" s="93"/>
    </row>
    <row r="363" spans="2:22" ht="12" customHeight="1" x14ac:dyDescent="0.25">
      <c r="B363" s="93"/>
      <c r="C363" s="93"/>
      <c r="D363" s="94"/>
      <c r="E363" s="93"/>
      <c r="F363" s="94"/>
      <c r="G363" s="93"/>
      <c r="H363" s="93"/>
      <c r="I363" s="93"/>
      <c r="J363" s="93"/>
      <c r="K363" s="93"/>
      <c r="L363" s="93"/>
      <c r="M363" s="93"/>
      <c r="O363" s="93"/>
      <c r="P363" s="93"/>
      <c r="Q363" s="93"/>
      <c r="R363" s="93"/>
      <c r="S363" s="93"/>
      <c r="T363" s="93"/>
      <c r="U363" s="96" t="str">
        <f t="shared" si="11"/>
        <v>00Jan00-FLAG-</v>
      </c>
      <c r="V363" s="93"/>
    </row>
    <row r="364" spans="2:22" ht="12" customHeight="1" x14ac:dyDescent="0.25">
      <c r="B364" s="93"/>
      <c r="C364" s="93"/>
      <c r="D364" s="94"/>
      <c r="E364" s="93"/>
      <c r="F364" s="94"/>
      <c r="G364" s="93"/>
      <c r="H364" s="93"/>
      <c r="I364" s="93"/>
      <c r="J364" s="93"/>
      <c r="K364" s="93"/>
      <c r="L364" s="93"/>
      <c r="M364" s="93"/>
      <c r="O364" s="93"/>
      <c r="P364" s="93"/>
      <c r="Q364" s="93"/>
      <c r="R364" s="93"/>
      <c r="S364" s="93"/>
      <c r="T364" s="93"/>
      <c r="U364" s="96" t="str">
        <f t="shared" si="11"/>
        <v>00Jan00-FLAG-</v>
      </c>
      <c r="V364" s="93"/>
    </row>
    <row r="365" spans="2:22" ht="12" customHeight="1" x14ac:dyDescent="0.25">
      <c r="B365" s="93"/>
      <c r="C365" s="93"/>
      <c r="D365" s="94"/>
      <c r="E365" s="93"/>
      <c r="F365" s="94"/>
      <c r="G365" s="93"/>
      <c r="H365" s="93"/>
      <c r="I365" s="93"/>
      <c r="J365" s="93"/>
      <c r="K365" s="93"/>
      <c r="L365" s="93"/>
      <c r="M365" s="93"/>
      <c r="O365" s="93"/>
      <c r="P365" s="93"/>
      <c r="Q365" s="93"/>
      <c r="R365" s="93"/>
      <c r="S365" s="93"/>
      <c r="T365" s="93"/>
      <c r="U365" s="96" t="str">
        <f t="shared" si="11"/>
        <v>00Jan00-FLAG-</v>
      </c>
      <c r="V365" s="93"/>
    </row>
    <row r="366" spans="2:22" ht="12" customHeight="1" x14ac:dyDescent="0.25">
      <c r="B366" s="93"/>
      <c r="C366" s="93"/>
      <c r="D366" s="94"/>
      <c r="E366" s="93"/>
      <c r="F366" s="94"/>
      <c r="G366" s="93"/>
      <c r="H366" s="93"/>
      <c r="I366" s="93"/>
      <c r="J366" s="93"/>
      <c r="K366" s="93"/>
      <c r="L366" s="93"/>
      <c r="M366" s="93"/>
      <c r="O366" s="93"/>
      <c r="P366" s="93"/>
      <c r="Q366" s="93"/>
      <c r="R366" s="93"/>
      <c r="S366" s="93"/>
      <c r="T366" s="93"/>
      <c r="U366" s="96" t="str">
        <f t="shared" si="11"/>
        <v>00Jan00-FLAG-</v>
      </c>
      <c r="V366" s="93"/>
    </row>
    <row r="367" spans="2:22" ht="12" customHeight="1" x14ac:dyDescent="0.25">
      <c r="B367" s="93"/>
      <c r="C367" s="93"/>
      <c r="D367" s="94"/>
      <c r="E367" s="93"/>
      <c r="F367" s="94"/>
      <c r="G367" s="93"/>
      <c r="H367" s="93"/>
      <c r="I367" s="93"/>
      <c r="J367" s="93"/>
      <c r="K367" s="93"/>
      <c r="L367" s="93"/>
      <c r="M367" s="93"/>
      <c r="O367" s="93"/>
      <c r="P367" s="93"/>
      <c r="Q367" s="93"/>
      <c r="R367" s="93"/>
      <c r="S367" s="93"/>
      <c r="T367" s="93"/>
      <c r="U367" s="96" t="str">
        <f t="shared" si="11"/>
        <v>00Jan00-FLAG-</v>
      </c>
      <c r="V367" s="93"/>
    </row>
    <row r="368" spans="2:22" ht="12" customHeight="1" x14ac:dyDescent="0.25">
      <c r="B368" s="93"/>
      <c r="C368" s="93"/>
      <c r="D368" s="94"/>
      <c r="E368" s="93"/>
      <c r="F368" s="94"/>
      <c r="G368" s="93"/>
      <c r="H368" s="93"/>
      <c r="I368" s="93"/>
      <c r="J368" s="93"/>
      <c r="K368" s="93"/>
      <c r="L368" s="93"/>
      <c r="M368" s="93"/>
      <c r="O368" s="93"/>
      <c r="P368" s="93"/>
      <c r="Q368" s="93"/>
      <c r="R368" s="93"/>
      <c r="S368" s="93"/>
      <c r="T368" s="93"/>
      <c r="U368" s="96" t="str">
        <f t="shared" si="11"/>
        <v>00Jan00-FLAG-</v>
      </c>
      <c r="V368" s="93"/>
    </row>
    <row r="369" spans="2:22" ht="12" customHeight="1" x14ac:dyDescent="0.25">
      <c r="B369" s="93"/>
      <c r="C369" s="93"/>
      <c r="D369" s="94"/>
      <c r="E369" s="93"/>
      <c r="F369" s="94"/>
      <c r="G369" s="93"/>
      <c r="H369" s="93"/>
      <c r="I369" s="93"/>
      <c r="J369" s="93"/>
      <c r="K369" s="93"/>
      <c r="L369" s="93"/>
      <c r="M369" s="93"/>
      <c r="O369" s="93"/>
      <c r="P369" s="93"/>
      <c r="Q369" s="93"/>
      <c r="R369" s="93"/>
      <c r="S369" s="93"/>
      <c r="T369" s="93"/>
      <c r="U369" s="96" t="str">
        <f t="shared" si="11"/>
        <v>00Jan00-FLAG-</v>
      </c>
      <c r="V369" s="93"/>
    </row>
    <row r="370" spans="2:22" ht="12" customHeight="1" x14ac:dyDescent="0.25">
      <c r="B370" s="93"/>
      <c r="C370" s="93"/>
      <c r="D370" s="94"/>
      <c r="E370" s="93"/>
      <c r="F370" s="94"/>
      <c r="G370" s="93"/>
      <c r="H370" s="93"/>
      <c r="I370" s="93"/>
      <c r="J370" s="93"/>
      <c r="K370" s="93"/>
      <c r="L370" s="93"/>
      <c r="M370" s="93"/>
      <c r="O370" s="93"/>
      <c r="P370" s="93"/>
      <c r="Q370" s="93"/>
      <c r="R370" s="93"/>
      <c r="S370" s="93"/>
      <c r="T370" s="93"/>
      <c r="U370" s="96" t="str">
        <f t="shared" si="11"/>
        <v>00Jan00-FLAG-</v>
      </c>
      <c r="V370" s="93"/>
    </row>
    <row r="371" spans="2:22" ht="12" customHeight="1" x14ac:dyDescent="0.25">
      <c r="B371" s="93"/>
      <c r="C371" s="93"/>
      <c r="D371" s="94"/>
      <c r="E371" s="93"/>
      <c r="F371" s="94"/>
      <c r="G371" s="93"/>
      <c r="H371" s="93"/>
      <c r="I371" s="93"/>
      <c r="J371" s="93"/>
      <c r="K371" s="93"/>
      <c r="L371" s="93"/>
      <c r="M371" s="93"/>
      <c r="O371" s="93"/>
      <c r="P371" s="93"/>
      <c r="Q371" s="93"/>
      <c r="R371" s="93"/>
      <c r="S371" s="93"/>
      <c r="T371" s="93"/>
      <c r="U371" s="96" t="str">
        <f t="shared" si="11"/>
        <v>00Jan00-FLAG-</v>
      </c>
      <c r="V371" s="93"/>
    </row>
    <row r="372" spans="2:22" ht="12" customHeight="1" x14ac:dyDescent="0.25">
      <c r="B372" s="93"/>
      <c r="C372" s="93"/>
      <c r="D372" s="94"/>
      <c r="E372" s="93"/>
      <c r="F372" s="94"/>
      <c r="G372" s="93"/>
      <c r="H372" s="93"/>
      <c r="I372" s="93"/>
      <c r="J372" s="93"/>
      <c r="K372" s="93"/>
      <c r="L372" s="93"/>
      <c r="M372" s="93"/>
      <c r="O372" s="93"/>
      <c r="P372" s="93"/>
      <c r="Q372" s="93"/>
      <c r="R372" s="93"/>
      <c r="S372" s="93"/>
      <c r="T372" s="93"/>
      <c r="U372" s="96" t="str">
        <f t="shared" si="11"/>
        <v>00Jan00-FLAG-</v>
      </c>
      <c r="V372" s="93"/>
    </row>
    <row r="373" spans="2:22" ht="12" customHeight="1" x14ac:dyDescent="0.25">
      <c r="B373" s="93"/>
      <c r="C373" s="93"/>
      <c r="D373" s="94"/>
      <c r="E373" s="93"/>
      <c r="F373" s="94"/>
      <c r="G373" s="93"/>
      <c r="H373" s="93"/>
      <c r="I373" s="93"/>
      <c r="J373" s="93"/>
      <c r="K373" s="93"/>
      <c r="L373" s="93"/>
      <c r="M373" s="93"/>
      <c r="O373" s="93"/>
      <c r="P373" s="93"/>
      <c r="Q373" s="93"/>
      <c r="R373" s="93"/>
      <c r="S373" s="93"/>
      <c r="T373" s="93"/>
      <c r="U373" s="96" t="str">
        <f t="shared" si="11"/>
        <v>00Jan00-FLAG-</v>
      </c>
      <c r="V373" s="93"/>
    </row>
    <row r="374" spans="2:22" ht="12" customHeight="1" x14ac:dyDescent="0.25">
      <c r="B374" s="93"/>
      <c r="C374" s="93"/>
      <c r="D374" s="94"/>
      <c r="E374" s="93"/>
      <c r="F374" s="94"/>
      <c r="G374" s="93"/>
      <c r="H374" s="93"/>
      <c r="I374" s="93"/>
      <c r="J374" s="93"/>
      <c r="K374" s="93"/>
      <c r="L374" s="93"/>
      <c r="M374" s="93"/>
      <c r="O374" s="93"/>
      <c r="P374" s="93"/>
      <c r="Q374" s="93"/>
      <c r="R374" s="93"/>
      <c r="S374" s="93"/>
      <c r="T374" s="93"/>
      <c r="U374" s="96" t="str">
        <f t="shared" si="11"/>
        <v>00Jan00-FLAG-</v>
      </c>
      <c r="V374" s="93"/>
    </row>
    <row r="375" spans="2:22" ht="12" customHeight="1" x14ac:dyDescent="0.25">
      <c r="B375" s="93"/>
      <c r="C375" s="93"/>
      <c r="D375" s="94"/>
      <c r="E375" s="93"/>
      <c r="F375" s="94"/>
      <c r="G375" s="93"/>
      <c r="H375" s="93"/>
      <c r="I375" s="93"/>
      <c r="J375" s="93"/>
      <c r="K375" s="93"/>
      <c r="L375" s="93"/>
      <c r="M375" s="93"/>
      <c r="O375" s="93"/>
      <c r="P375" s="93"/>
      <c r="Q375" s="93"/>
      <c r="R375" s="93"/>
      <c r="S375" s="93"/>
      <c r="T375" s="93"/>
      <c r="U375" s="96" t="str">
        <f t="shared" si="11"/>
        <v>00Jan00-FLAG-</v>
      </c>
      <c r="V375" s="93"/>
    </row>
    <row r="376" spans="2:22" ht="12" customHeight="1" x14ac:dyDescent="0.25">
      <c r="B376" s="93"/>
      <c r="C376" s="93"/>
      <c r="D376" s="94"/>
      <c r="E376" s="93"/>
      <c r="F376" s="94"/>
      <c r="G376" s="93"/>
      <c r="H376" s="93"/>
      <c r="I376" s="93"/>
      <c r="J376" s="93"/>
      <c r="K376" s="93"/>
      <c r="L376" s="93"/>
      <c r="M376" s="93"/>
      <c r="O376" s="93"/>
      <c r="P376" s="93"/>
      <c r="Q376" s="93"/>
      <c r="R376" s="93"/>
      <c r="S376" s="93"/>
      <c r="T376" s="93"/>
      <c r="U376" s="96" t="str">
        <f t="shared" si="11"/>
        <v>00Jan00-FLAG-</v>
      </c>
      <c r="V376" s="93"/>
    </row>
    <row r="377" spans="2:22" ht="12" customHeight="1" x14ac:dyDescent="0.25">
      <c r="B377" s="93"/>
      <c r="C377" s="93"/>
      <c r="D377" s="94"/>
      <c r="E377" s="93"/>
      <c r="F377" s="94"/>
      <c r="G377" s="93"/>
      <c r="H377" s="93"/>
      <c r="I377" s="93"/>
      <c r="J377" s="93"/>
      <c r="K377" s="93"/>
      <c r="L377" s="93"/>
      <c r="M377" s="93"/>
      <c r="O377" s="93"/>
      <c r="P377" s="93"/>
      <c r="Q377" s="93"/>
      <c r="R377" s="93"/>
      <c r="S377" s="93"/>
      <c r="T377" s="93"/>
      <c r="U377" s="96" t="str">
        <f t="shared" si="11"/>
        <v>00Jan00-FLAG-</v>
      </c>
      <c r="V377" s="93"/>
    </row>
    <row r="378" spans="2:22" ht="12" customHeight="1" x14ac:dyDescent="0.25">
      <c r="B378" s="93"/>
      <c r="C378" s="93"/>
      <c r="D378" s="94"/>
      <c r="E378" s="93"/>
      <c r="F378" s="94"/>
      <c r="G378" s="93"/>
      <c r="H378" s="93"/>
      <c r="I378" s="93"/>
      <c r="J378" s="93"/>
      <c r="K378" s="93"/>
      <c r="L378" s="93"/>
      <c r="M378" s="93"/>
      <c r="O378" s="93"/>
      <c r="P378" s="93"/>
      <c r="Q378" s="93"/>
      <c r="R378" s="93"/>
      <c r="S378" s="93"/>
      <c r="T378" s="93"/>
      <c r="U378" s="96" t="str">
        <f t="shared" si="11"/>
        <v>00Jan00-FLAG-</v>
      </c>
      <c r="V378" s="93"/>
    </row>
    <row r="379" spans="2:22" ht="12" customHeight="1" x14ac:dyDescent="0.25">
      <c r="B379" s="93"/>
      <c r="C379" s="93"/>
      <c r="D379" s="94"/>
      <c r="E379" s="93"/>
      <c r="F379" s="94"/>
      <c r="G379" s="93"/>
      <c r="H379" s="93"/>
      <c r="I379" s="93"/>
      <c r="J379" s="93"/>
      <c r="K379" s="93"/>
      <c r="L379" s="93"/>
      <c r="M379" s="93"/>
      <c r="O379" s="93"/>
      <c r="P379" s="93"/>
      <c r="Q379" s="93"/>
      <c r="R379" s="93"/>
      <c r="S379" s="93"/>
      <c r="T379" s="93"/>
      <c r="U379" s="96" t="str">
        <f t="shared" si="11"/>
        <v>00Jan00-FLAG-</v>
      </c>
      <c r="V379" s="93"/>
    </row>
    <row r="380" spans="2:22" ht="12" customHeight="1" x14ac:dyDescent="0.25">
      <c r="B380" s="93"/>
      <c r="C380" s="93"/>
      <c r="D380" s="94"/>
      <c r="E380" s="93"/>
      <c r="F380" s="94"/>
      <c r="G380" s="93"/>
      <c r="H380" s="93"/>
      <c r="I380" s="93"/>
      <c r="J380" s="93"/>
      <c r="K380" s="93"/>
      <c r="L380" s="93"/>
      <c r="M380" s="93"/>
      <c r="O380" s="93"/>
      <c r="P380" s="93"/>
      <c r="Q380" s="93"/>
      <c r="R380" s="93"/>
      <c r="S380" s="93"/>
      <c r="T380" s="93"/>
      <c r="U380" s="96" t="str">
        <f t="shared" si="11"/>
        <v>00Jan00-FLAG-</v>
      </c>
      <c r="V380" s="93"/>
    </row>
    <row r="381" spans="2:22" ht="12" customHeight="1" x14ac:dyDescent="0.25">
      <c r="B381" s="93"/>
      <c r="C381" s="93"/>
      <c r="D381" s="94"/>
      <c r="E381" s="93"/>
      <c r="F381" s="94"/>
      <c r="G381" s="93"/>
      <c r="H381" s="93"/>
      <c r="I381" s="93"/>
      <c r="J381" s="93"/>
      <c r="K381" s="93"/>
      <c r="L381" s="93"/>
      <c r="M381" s="93"/>
      <c r="O381" s="93"/>
      <c r="P381" s="93"/>
      <c r="Q381" s="93"/>
      <c r="R381" s="93"/>
      <c r="S381" s="93"/>
      <c r="T381" s="93"/>
      <c r="U381" s="96" t="str">
        <f t="shared" si="11"/>
        <v>00Jan00-FLAG-</v>
      </c>
      <c r="V381" s="93"/>
    </row>
    <row r="382" spans="2:22" ht="12" customHeight="1" x14ac:dyDescent="0.25">
      <c r="B382" s="93"/>
      <c r="C382" s="93"/>
      <c r="D382" s="94"/>
      <c r="E382" s="93"/>
      <c r="F382" s="94"/>
      <c r="G382" s="93"/>
      <c r="H382" s="93"/>
      <c r="I382" s="93"/>
      <c r="J382" s="93"/>
      <c r="K382" s="93"/>
      <c r="L382" s="93"/>
      <c r="M382" s="93"/>
      <c r="O382" s="93"/>
      <c r="P382" s="93"/>
      <c r="Q382" s="93"/>
      <c r="R382" s="93"/>
      <c r="S382" s="93"/>
      <c r="T382" s="93"/>
      <c r="U382" s="96" t="str">
        <f t="shared" si="11"/>
        <v>00Jan00-FLAG-</v>
      </c>
      <c r="V382" s="93"/>
    </row>
    <row r="383" spans="2:22" ht="12" customHeight="1" x14ac:dyDescent="0.25">
      <c r="B383" s="93"/>
      <c r="C383" s="93"/>
      <c r="D383" s="94"/>
      <c r="E383" s="93"/>
      <c r="F383" s="94"/>
      <c r="G383" s="93"/>
      <c r="H383" s="93"/>
      <c r="I383" s="93"/>
      <c r="J383" s="93"/>
      <c r="K383" s="93"/>
      <c r="L383" s="93"/>
      <c r="M383" s="93"/>
      <c r="O383" s="93"/>
      <c r="P383" s="93"/>
      <c r="Q383" s="93"/>
      <c r="R383" s="93"/>
      <c r="S383" s="93"/>
      <c r="T383" s="93"/>
      <c r="U383" s="96" t="str">
        <f t="shared" si="11"/>
        <v>00Jan00-FLAG-</v>
      </c>
      <c r="V383" s="93"/>
    </row>
    <row r="384" spans="2:22" ht="12" customHeight="1" x14ac:dyDescent="0.25">
      <c r="B384" s="93"/>
      <c r="C384" s="93"/>
      <c r="D384" s="94"/>
      <c r="E384" s="93"/>
      <c r="F384" s="94"/>
      <c r="G384" s="93"/>
      <c r="H384" s="93"/>
      <c r="I384" s="93"/>
      <c r="J384" s="93"/>
      <c r="K384" s="93"/>
      <c r="L384" s="93"/>
      <c r="M384" s="93"/>
      <c r="O384" s="93"/>
      <c r="P384" s="93"/>
      <c r="Q384" s="93"/>
      <c r="R384" s="93"/>
      <c r="S384" s="93"/>
      <c r="T384" s="93"/>
      <c r="U384" s="96" t="str">
        <f t="shared" si="11"/>
        <v>00Jan00-FLAG-</v>
      </c>
      <c r="V384" s="93"/>
    </row>
    <row r="385" spans="2:22" ht="12" customHeight="1" x14ac:dyDescent="0.25">
      <c r="B385" s="93"/>
      <c r="C385" s="93"/>
      <c r="D385" s="94"/>
      <c r="E385" s="93"/>
      <c r="F385" s="94"/>
      <c r="G385" s="93"/>
      <c r="H385" s="93"/>
      <c r="I385" s="93"/>
      <c r="J385" s="93"/>
      <c r="K385" s="93"/>
      <c r="L385" s="93"/>
      <c r="M385" s="93"/>
      <c r="O385" s="93"/>
      <c r="P385" s="93"/>
      <c r="Q385" s="93"/>
      <c r="R385" s="93"/>
      <c r="S385" s="93"/>
      <c r="T385" s="93"/>
      <c r="U385" s="96" t="str">
        <f t="shared" si="11"/>
        <v>00Jan00-FLAG-</v>
      </c>
      <c r="V385" s="93"/>
    </row>
    <row r="386" spans="2:22" ht="12" customHeight="1" x14ac:dyDescent="0.25">
      <c r="B386" s="93"/>
      <c r="C386" s="93"/>
      <c r="D386" s="94"/>
      <c r="E386" s="93"/>
      <c r="F386" s="94"/>
      <c r="G386" s="93"/>
      <c r="H386" s="93"/>
      <c r="I386" s="93"/>
      <c r="J386" s="93"/>
      <c r="K386" s="93"/>
      <c r="L386" s="93"/>
      <c r="M386" s="93"/>
      <c r="O386" s="93"/>
      <c r="P386" s="93"/>
      <c r="Q386" s="93"/>
      <c r="R386" s="93"/>
      <c r="S386" s="93"/>
      <c r="T386" s="93"/>
      <c r="U386" s="96" t="str">
        <f t="shared" si="11"/>
        <v>00Jan00-FLAG-</v>
      </c>
      <c r="V386" s="93"/>
    </row>
    <row r="387" spans="2:22" ht="12" customHeight="1" x14ac:dyDescent="0.25">
      <c r="B387" s="93"/>
      <c r="C387" s="93"/>
      <c r="D387" s="94"/>
      <c r="E387" s="93"/>
      <c r="F387" s="94"/>
      <c r="G387" s="93"/>
      <c r="H387" s="93"/>
      <c r="I387" s="93"/>
      <c r="J387" s="93"/>
      <c r="K387" s="93"/>
      <c r="L387" s="93"/>
      <c r="M387" s="93"/>
      <c r="O387" s="93"/>
      <c r="P387" s="93"/>
      <c r="Q387" s="93"/>
      <c r="R387" s="93"/>
      <c r="S387" s="93"/>
      <c r="T387" s="93"/>
      <c r="U387" s="96" t="str">
        <f t="shared" si="11"/>
        <v>00Jan00-FLAG-</v>
      </c>
      <c r="V387" s="93"/>
    </row>
    <row r="388" spans="2:22" ht="12" customHeight="1" x14ac:dyDescent="0.25">
      <c r="B388" s="93"/>
      <c r="C388" s="93"/>
      <c r="D388" s="94"/>
      <c r="E388" s="93"/>
      <c r="F388" s="94"/>
      <c r="G388" s="93"/>
      <c r="H388" s="93"/>
      <c r="I388" s="93"/>
      <c r="J388" s="93"/>
      <c r="K388" s="93"/>
      <c r="L388" s="93"/>
      <c r="M388" s="93"/>
      <c r="O388" s="93"/>
      <c r="P388" s="93"/>
      <c r="Q388" s="93"/>
      <c r="R388" s="93"/>
      <c r="S388" s="93"/>
      <c r="T388" s="93"/>
      <c r="U388" s="96" t="str">
        <f t="shared" si="11"/>
        <v>00Jan00-FLAG-</v>
      </c>
      <c r="V388" s="93"/>
    </row>
    <row r="389" spans="2:22" ht="12" customHeight="1" x14ac:dyDescent="0.25">
      <c r="B389" s="93"/>
      <c r="C389" s="93"/>
      <c r="D389" s="94"/>
      <c r="E389" s="93"/>
      <c r="F389" s="94"/>
      <c r="G389" s="93"/>
      <c r="H389" s="93"/>
      <c r="I389" s="93"/>
      <c r="J389" s="93"/>
      <c r="K389" s="93"/>
      <c r="L389" s="93"/>
      <c r="M389" s="93"/>
      <c r="O389" s="93"/>
      <c r="P389" s="93"/>
      <c r="Q389" s="93"/>
      <c r="R389" s="93"/>
      <c r="S389" s="93"/>
      <c r="T389" s="93"/>
      <c r="U389" s="96" t="str">
        <f t="shared" si="11"/>
        <v>00Jan00-FLAG-</v>
      </c>
      <c r="V389" s="93"/>
    </row>
    <row r="390" spans="2:22" ht="12" customHeight="1" x14ac:dyDescent="0.25">
      <c r="B390" s="93"/>
      <c r="C390" s="93"/>
      <c r="D390" s="94"/>
      <c r="E390" s="93"/>
      <c r="F390" s="94"/>
      <c r="G390" s="93"/>
      <c r="H390" s="93"/>
      <c r="I390" s="93"/>
      <c r="J390" s="93"/>
      <c r="K390" s="93"/>
      <c r="L390" s="93"/>
      <c r="M390" s="93"/>
      <c r="O390" s="93"/>
      <c r="P390" s="93"/>
      <c r="Q390" s="93"/>
      <c r="R390" s="93"/>
      <c r="S390" s="93"/>
      <c r="T390" s="93"/>
      <c r="U390" s="96" t="str">
        <f t="shared" si="11"/>
        <v>00Jan00-FLAG-</v>
      </c>
      <c r="V390" s="93"/>
    </row>
    <row r="391" spans="2:22" ht="12" customHeight="1" x14ac:dyDescent="0.25">
      <c r="B391" s="93"/>
      <c r="C391" s="93"/>
      <c r="D391" s="94"/>
      <c r="E391" s="93"/>
      <c r="F391" s="94"/>
      <c r="G391" s="93"/>
      <c r="H391" s="93"/>
      <c r="I391" s="93"/>
      <c r="J391" s="93"/>
      <c r="K391" s="93"/>
      <c r="L391" s="93"/>
      <c r="M391" s="93"/>
      <c r="O391" s="93"/>
      <c r="P391" s="93"/>
      <c r="Q391" s="93"/>
      <c r="R391" s="93"/>
      <c r="S391" s="93"/>
      <c r="T391" s="93"/>
      <c r="U391" s="96" t="str">
        <f t="shared" si="11"/>
        <v>00Jan00-FLAG-</v>
      </c>
      <c r="V391" s="93"/>
    </row>
    <row r="392" spans="2:22" ht="12" customHeight="1" x14ac:dyDescent="0.25">
      <c r="B392" s="93"/>
      <c r="C392" s="93"/>
      <c r="D392" s="94"/>
      <c r="E392" s="93"/>
      <c r="F392" s="94"/>
      <c r="G392" s="93"/>
      <c r="H392" s="93"/>
      <c r="I392" s="93"/>
      <c r="J392" s="93"/>
      <c r="K392" s="93"/>
      <c r="L392" s="93"/>
      <c r="M392" s="93"/>
      <c r="O392" s="93"/>
      <c r="P392" s="93"/>
      <c r="Q392" s="93"/>
      <c r="R392" s="93"/>
      <c r="S392" s="93"/>
      <c r="T392" s="93"/>
      <c r="U392" s="96" t="str">
        <f t="shared" si="11"/>
        <v>00Jan00-FLAG-</v>
      </c>
      <c r="V392" s="93"/>
    </row>
    <row r="393" spans="2:22" ht="12" customHeight="1" x14ac:dyDescent="0.25">
      <c r="B393" s="93"/>
      <c r="C393" s="93"/>
      <c r="D393" s="94"/>
      <c r="E393" s="93"/>
      <c r="F393" s="94"/>
      <c r="G393" s="93"/>
      <c r="H393" s="93"/>
      <c r="I393" s="93"/>
      <c r="J393" s="93"/>
      <c r="K393" s="93"/>
      <c r="L393" s="93"/>
      <c r="M393" s="93"/>
      <c r="O393" s="93"/>
      <c r="P393" s="93"/>
      <c r="Q393" s="93"/>
      <c r="R393" s="93"/>
      <c r="S393" s="93"/>
      <c r="T393" s="93"/>
      <c r="U393" s="96" t="str">
        <f t="shared" si="11"/>
        <v>00Jan00-FLAG-</v>
      </c>
      <c r="V393" s="93"/>
    </row>
    <row r="394" spans="2:22" ht="12" customHeight="1" x14ac:dyDescent="0.25">
      <c r="B394" s="93"/>
      <c r="C394" s="93"/>
      <c r="D394" s="94"/>
      <c r="E394" s="93"/>
      <c r="F394" s="94"/>
      <c r="G394" s="93"/>
      <c r="H394" s="93"/>
      <c r="I394" s="93"/>
      <c r="J394" s="93"/>
      <c r="K394" s="93"/>
      <c r="L394" s="93"/>
      <c r="M394" s="93"/>
      <c r="O394" s="93"/>
      <c r="P394" s="93"/>
      <c r="Q394" s="93"/>
      <c r="R394" s="93"/>
      <c r="S394" s="93"/>
      <c r="T394" s="93"/>
      <c r="U394" s="96" t="str">
        <f t="shared" si="11"/>
        <v>00Jan00-FLAG-</v>
      </c>
      <c r="V394" s="93"/>
    </row>
    <row r="395" spans="2:22" ht="12" customHeight="1" x14ac:dyDescent="0.25">
      <c r="B395" s="93"/>
      <c r="C395" s="93"/>
      <c r="D395" s="94"/>
      <c r="E395" s="93"/>
      <c r="F395" s="94"/>
      <c r="G395" s="93"/>
      <c r="H395" s="93"/>
      <c r="I395" s="93"/>
      <c r="J395" s="93"/>
      <c r="K395" s="93"/>
      <c r="L395" s="93"/>
      <c r="M395" s="93"/>
      <c r="O395" s="93"/>
      <c r="P395" s="93"/>
      <c r="Q395" s="93"/>
      <c r="R395" s="93"/>
      <c r="S395" s="93"/>
      <c r="T395" s="93"/>
      <c r="U395" s="96" t="str">
        <f t="shared" si="11"/>
        <v>00Jan00-FLAG-</v>
      </c>
      <c r="V395" s="93"/>
    </row>
    <row r="396" spans="2:22" ht="12" customHeight="1" x14ac:dyDescent="0.25">
      <c r="B396" s="93"/>
      <c r="C396" s="93"/>
      <c r="D396" s="94"/>
      <c r="E396" s="93"/>
      <c r="F396" s="94"/>
      <c r="G396" s="93"/>
      <c r="H396" s="93"/>
      <c r="I396" s="93"/>
      <c r="J396" s="93"/>
      <c r="K396" s="93"/>
      <c r="L396" s="93"/>
      <c r="M396" s="93"/>
      <c r="O396" s="93"/>
      <c r="P396" s="93"/>
      <c r="Q396" s="93"/>
      <c r="R396" s="93"/>
      <c r="S396" s="93"/>
      <c r="T396" s="93"/>
      <c r="U396" s="96" t="str">
        <f t="shared" si="11"/>
        <v>00Jan00-FLAG-</v>
      </c>
      <c r="V396" s="93"/>
    </row>
    <row r="397" spans="2:22" ht="12" customHeight="1" x14ac:dyDescent="0.25">
      <c r="B397" s="93"/>
      <c r="C397" s="93"/>
      <c r="D397" s="94"/>
      <c r="E397" s="93"/>
      <c r="F397" s="94"/>
      <c r="G397" s="93"/>
      <c r="H397" s="93"/>
      <c r="I397" s="93"/>
      <c r="J397" s="93"/>
      <c r="K397" s="93"/>
      <c r="L397" s="93"/>
      <c r="M397" s="93"/>
      <c r="O397" s="93"/>
      <c r="P397" s="93"/>
      <c r="Q397" s="93"/>
      <c r="R397" s="93"/>
      <c r="S397" s="93"/>
      <c r="T397" s="93"/>
      <c r="U397" s="96" t="str">
        <f t="shared" si="11"/>
        <v>00Jan00-FLAG-</v>
      </c>
      <c r="V397" s="93"/>
    </row>
    <row r="398" spans="2:22" ht="12" customHeight="1" x14ac:dyDescent="0.25">
      <c r="B398" s="93"/>
      <c r="C398" s="93"/>
      <c r="D398" s="94"/>
      <c r="E398" s="93"/>
      <c r="F398" s="94"/>
      <c r="G398" s="93"/>
      <c r="H398" s="93"/>
      <c r="I398" s="93"/>
      <c r="J398" s="93"/>
      <c r="K398" s="93"/>
      <c r="L398" s="93"/>
      <c r="M398" s="93"/>
      <c r="O398" s="93"/>
      <c r="P398" s="93"/>
      <c r="Q398" s="93"/>
      <c r="R398" s="93"/>
      <c r="S398" s="93"/>
      <c r="T398" s="93"/>
      <c r="U398" s="96" t="str">
        <f t="shared" si="11"/>
        <v>00Jan00-FLAG-</v>
      </c>
      <c r="V398" s="93"/>
    </row>
    <row r="399" spans="2:22" ht="12" customHeight="1" x14ac:dyDescent="0.25">
      <c r="B399" s="93"/>
      <c r="C399" s="93"/>
      <c r="D399" s="94"/>
      <c r="E399" s="93"/>
      <c r="F399" s="94"/>
      <c r="G399" s="93"/>
      <c r="H399" s="93"/>
      <c r="I399" s="93"/>
      <c r="J399" s="93"/>
      <c r="K399" s="93"/>
      <c r="L399" s="93"/>
      <c r="M399" s="93"/>
      <c r="O399" s="93"/>
      <c r="P399" s="93"/>
      <c r="Q399" s="93"/>
      <c r="R399" s="93"/>
      <c r="S399" s="93"/>
      <c r="T399" s="93"/>
      <c r="U399" s="96" t="str">
        <f t="shared" si="11"/>
        <v>00Jan00-FLAG-</v>
      </c>
      <c r="V399" s="93"/>
    </row>
    <row r="400" spans="2:22" ht="12" customHeight="1" x14ac:dyDescent="0.25">
      <c r="B400" s="93"/>
      <c r="C400" s="93"/>
      <c r="D400" s="94"/>
      <c r="E400" s="93"/>
      <c r="F400" s="94"/>
      <c r="G400" s="93"/>
      <c r="H400" s="93"/>
      <c r="I400" s="93"/>
      <c r="J400" s="93"/>
      <c r="K400" s="93"/>
      <c r="L400" s="93"/>
      <c r="M400" s="93"/>
      <c r="O400" s="93"/>
      <c r="P400" s="93"/>
      <c r="Q400" s="93"/>
      <c r="R400" s="93"/>
      <c r="S400" s="93"/>
      <c r="T400" s="93"/>
      <c r="U400" s="96" t="str">
        <f t="shared" si="11"/>
        <v>00Jan00-FLAG-</v>
      </c>
      <c r="V400" s="93"/>
    </row>
    <row r="401" spans="2:22" ht="12" customHeight="1" x14ac:dyDescent="0.25">
      <c r="B401" s="93"/>
      <c r="C401" s="93"/>
      <c r="D401" s="94"/>
      <c r="E401" s="93"/>
      <c r="F401" s="94"/>
      <c r="G401" s="93"/>
      <c r="H401" s="93"/>
      <c r="I401" s="93"/>
      <c r="J401" s="93"/>
      <c r="K401" s="93"/>
      <c r="L401" s="93"/>
      <c r="M401" s="93"/>
      <c r="O401" s="93"/>
      <c r="P401" s="93"/>
      <c r="Q401" s="93"/>
      <c r="R401" s="93"/>
      <c r="S401" s="93"/>
      <c r="T401" s="93"/>
      <c r="U401" s="96" t="str">
        <f t="shared" si="11"/>
        <v>00Jan00-FLAG-</v>
      </c>
      <c r="V401" s="93"/>
    </row>
    <row r="402" spans="2:22" ht="12" customHeight="1" x14ac:dyDescent="0.25">
      <c r="B402" s="93"/>
      <c r="C402" s="93"/>
      <c r="D402" s="94"/>
      <c r="E402" s="93"/>
      <c r="F402" s="94"/>
      <c r="G402" s="93"/>
      <c r="H402" s="93"/>
      <c r="I402" s="93"/>
      <c r="J402" s="93"/>
      <c r="K402" s="93"/>
      <c r="L402" s="93"/>
      <c r="M402" s="93"/>
      <c r="O402" s="93"/>
      <c r="P402" s="93"/>
      <c r="Q402" s="93"/>
      <c r="R402" s="93"/>
      <c r="S402" s="93"/>
      <c r="T402" s="93"/>
      <c r="U402" s="96" t="str">
        <f t="shared" si="11"/>
        <v>00Jan00-FLAG-</v>
      </c>
      <c r="V402" s="93"/>
    </row>
    <row r="403" spans="2:22" ht="12" customHeight="1" x14ac:dyDescent="0.25">
      <c r="B403" s="93"/>
      <c r="C403" s="93"/>
      <c r="D403" s="94"/>
      <c r="E403" s="93"/>
      <c r="F403" s="94"/>
      <c r="G403" s="93"/>
      <c r="H403" s="93"/>
      <c r="I403" s="93"/>
      <c r="J403" s="93"/>
      <c r="K403" s="93"/>
      <c r="L403" s="93"/>
      <c r="M403" s="93"/>
      <c r="O403" s="93"/>
      <c r="P403" s="93"/>
      <c r="Q403" s="93"/>
      <c r="R403" s="93"/>
      <c r="S403" s="93"/>
      <c r="T403" s="93"/>
      <c r="U403" s="96" t="str">
        <f t="shared" si="11"/>
        <v>00Jan00-FLAG-</v>
      </c>
      <c r="V403" s="93"/>
    </row>
    <row r="404" spans="2:22" ht="12" customHeight="1" x14ac:dyDescent="0.25">
      <c r="B404" s="93"/>
      <c r="C404" s="93"/>
      <c r="D404" s="94"/>
      <c r="E404" s="93"/>
      <c r="F404" s="94"/>
      <c r="G404" s="93"/>
      <c r="H404" s="93"/>
      <c r="I404" s="93"/>
      <c r="J404" s="93"/>
      <c r="K404" s="93"/>
      <c r="L404" s="93"/>
      <c r="M404" s="93"/>
      <c r="O404" s="93"/>
      <c r="P404" s="93"/>
      <c r="Q404" s="93"/>
      <c r="R404" s="93"/>
      <c r="S404" s="93"/>
      <c r="T404" s="93"/>
      <c r="U404" s="96" t="str">
        <f t="shared" si="11"/>
        <v>00Jan00-FLAG-</v>
      </c>
      <c r="V404" s="93"/>
    </row>
    <row r="405" spans="2:22" ht="12" customHeight="1" x14ac:dyDescent="0.25">
      <c r="B405" s="93"/>
      <c r="C405" s="93"/>
      <c r="D405" s="94"/>
      <c r="E405" s="93"/>
      <c r="F405" s="94"/>
      <c r="G405" s="93"/>
      <c r="H405" s="93"/>
      <c r="I405" s="93"/>
      <c r="J405" s="93"/>
      <c r="K405" s="93"/>
      <c r="L405" s="93"/>
      <c r="M405" s="93"/>
      <c r="O405" s="93"/>
      <c r="P405" s="93"/>
      <c r="Q405" s="93"/>
      <c r="R405" s="93"/>
      <c r="S405" s="93"/>
      <c r="T405" s="93"/>
      <c r="U405" s="96" t="str">
        <f t="shared" si="11"/>
        <v>00Jan00-FLAG-</v>
      </c>
      <c r="V405" s="93"/>
    </row>
    <row r="406" spans="2:22" ht="12" customHeight="1" x14ac:dyDescent="0.25">
      <c r="B406" s="93"/>
      <c r="C406" s="93"/>
      <c r="D406" s="94"/>
      <c r="E406" s="93"/>
      <c r="F406" s="94"/>
      <c r="G406" s="93"/>
      <c r="H406" s="93"/>
      <c r="I406" s="93"/>
      <c r="J406" s="93"/>
      <c r="K406" s="93"/>
      <c r="L406" s="93"/>
      <c r="M406" s="93"/>
      <c r="O406" s="93"/>
      <c r="P406" s="93"/>
      <c r="Q406" s="93"/>
      <c r="R406" s="93"/>
      <c r="S406" s="93"/>
      <c r="T406" s="93"/>
      <c r="U406" s="96" t="str">
        <f t="shared" si="11"/>
        <v>00Jan00-FLAG-</v>
      </c>
      <c r="V406" s="93"/>
    </row>
    <row r="407" spans="2:22" ht="12" customHeight="1" x14ac:dyDescent="0.25">
      <c r="B407" s="93"/>
      <c r="C407" s="93"/>
      <c r="D407" s="94"/>
      <c r="E407" s="93"/>
      <c r="F407" s="94"/>
      <c r="G407" s="93"/>
      <c r="H407" s="93"/>
      <c r="I407" s="93"/>
      <c r="J407" s="93"/>
      <c r="K407" s="93"/>
      <c r="L407" s="93"/>
      <c r="M407" s="93"/>
      <c r="O407" s="93"/>
      <c r="P407" s="93"/>
      <c r="Q407" s="93"/>
      <c r="R407" s="93"/>
      <c r="S407" s="93"/>
      <c r="T407" s="93"/>
      <c r="U407" s="96" t="str">
        <f t="shared" si="11"/>
        <v>00Jan00-FLAG-</v>
      </c>
      <c r="V407" s="93"/>
    </row>
    <row r="408" spans="2:22" ht="12" customHeight="1" x14ac:dyDescent="0.25">
      <c r="B408" s="93"/>
      <c r="C408" s="93"/>
      <c r="D408" s="94"/>
      <c r="E408" s="93"/>
      <c r="F408" s="94"/>
      <c r="G408" s="93"/>
      <c r="H408" s="93"/>
      <c r="I408" s="93"/>
      <c r="J408" s="93"/>
      <c r="K408" s="93"/>
      <c r="L408" s="93"/>
      <c r="M408" s="93"/>
      <c r="O408" s="93"/>
      <c r="P408" s="93"/>
      <c r="Q408" s="93"/>
      <c r="R408" s="93"/>
      <c r="S408" s="93"/>
      <c r="T408" s="93"/>
      <c r="U408" s="96" t="str">
        <f t="shared" ref="U408:U471" si="12">CONCATENATE(TEXT(F408,"ddmmmyy"),"-",IF(B408="Mini purse seine","PRS", IF(B408="PFN pole seine","POS", IF(B408="6' RST","RST", IF(B408="PFN beach seine","BS", IF(B408="IPT", "IPT", "FLAG"))))), IF(ISBLANK(N408), CONCATENATE("-",M408), CONCATENATE("-",P408,"-",N408)))</f>
        <v>00Jan00-FLAG-</v>
      </c>
      <c r="V408" s="93"/>
    </row>
    <row r="409" spans="2:22" ht="12" customHeight="1" x14ac:dyDescent="0.25">
      <c r="B409" s="93"/>
      <c r="C409" s="93"/>
      <c r="D409" s="94"/>
      <c r="E409" s="93"/>
      <c r="F409" s="94"/>
      <c r="G409" s="93"/>
      <c r="H409" s="93"/>
      <c r="I409" s="93"/>
      <c r="J409" s="93"/>
      <c r="K409" s="93"/>
      <c r="L409" s="93"/>
      <c r="M409" s="93"/>
      <c r="O409" s="93"/>
      <c r="P409" s="93"/>
      <c r="Q409" s="93"/>
      <c r="R409" s="93"/>
      <c r="S409" s="93"/>
      <c r="T409" s="93"/>
      <c r="U409" s="96" t="str">
        <f t="shared" si="12"/>
        <v>00Jan00-FLAG-</v>
      </c>
      <c r="V409" s="93"/>
    </row>
    <row r="410" spans="2:22" ht="12" customHeight="1" x14ac:dyDescent="0.25">
      <c r="B410" s="93"/>
      <c r="C410" s="93"/>
      <c r="D410" s="94"/>
      <c r="E410" s="93"/>
      <c r="F410" s="94"/>
      <c r="G410" s="93"/>
      <c r="H410" s="93"/>
      <c r="I410" s="93"/>
      <c r="J410" s="93"/>
      <c r="K410" s="93"/>
      <c r="L410" s="93"/>
      <c r="M410" s="93"/>
      <c r="O410" s="93"/>
      <c r="P410" s="93"/>
      <c r="Q410" s="93"/>
      <c r="R410" s="93"/>
      <c r="S410" s="93"/>
      <c r="T410" s="93"/>
      <c r="U410" s="96" t="str">
        <f t="shared" si="12"/>
        <v>00Jan00-FLAG-</v>
      </c>
      <c r="V410" s="93"/>
    </row>
    <row r="411" spans="2:22" ht="12" customHeight="1" x14ac:dyDescent="0.25">
      <c r="B411" s="93"/>
      <c r="C411" s="93"/>
      <c r="D411" s="94"/>
      <c r="E411" s="93"/>
      <c r="F411" s="94"/>
      <c r="G411" s="93"/>
      <c r="H411" s="93"/>
      <c r="I411" s="93"/>
      <c r="J411" s="93"/>
      <c r="K411" s="93"/>
      <c r="L411" s="93"/>
      <c r="M411" s="93"/>
      <c r="O411" s="93"/>
      <c r="P411" s="93"/>
      <c r="Q411" s="93"/>
      <c r="R411" s="93"/>
      <c r="S411" s="93"/>
      <c r="T411" s="93"/>
      <c r="U411" s="96" t="str">
        <f t="shared" si="12"/>
        <v>00Jan00-FLAG-</v>
      </c>
      <c r="V411" s="93"/>
    </row>
    <row r="412" spans="2:22" ht="12" customHeight="1" x14ac:dyDescent="0.25">
      <c r="B412" s="93"/>
      <c r="C412" s="93"/>
      <c r="D412" s="94"/>
      <c r="E412" s="93"/>
      <c r="F412" s="94"/>
      <c r="G412" s="93"/>
      <c r="H412" s="93"/>
      <c r="I412" s="93"/>
      <c r="J412" s="93"/>
      <c r="K412" s="93"/>
      <c r="L412" s="93"/>
      <c r="M412" s="93"/>
      <c r="O412" s="93"/>
      <c r="P412" s="93"/>
      <c r="Q412" s="93"/>
      <c r="R412" s="93"/>
      <c r="S412" s="93"/>
      <c r="T412" s="93"/>
      <c r="U412" s="96" t="str">
        <f t="shared" si="12"/>
        <v>00Jan00-FLAG-</v>
      </c>
      <c r="V412" s="93"/>
    </row>
    <row r="413" spans="2:22" ht="12" customHeight="1" x14ac:dyDescent="0.25">
      <c r="B413" s="93"/>
      <c r="C413" s="93"/>
      <c r="D413" s="94"/>
      <c r="E413" s="93"/>
      <c r="F413" s="94"/>
      <c r="G413" s="93"/>
      <c r="H413" s="93"/>
      <c r="I413" s="93"/>
      <c r="J413" s="93"/>
      <c r="K413" s="93"/>
      <c r="L413" s="93"/>
      <c r="M413" s="93"/>
      <c r="O413" s="93"/>
      <c r="P413" s="93"/>
      <c r="Q413" s="93"/>
      <c r="R413" s="93"/>
      <c r="S413" s="93"/>
      <c r="T413" s="93"/>
      <c r="U413" s="96" t="str">
        <f t="shared" si="12"/>
        <v>00Jan00-FLAG-</v>
      </c>
      <c r="V413" s="93"/>
    </row>
    <row r="414" spans="2:22" ht="12" customHeight="1" x14ac:dyDescent="0.25">
      <c r="B414" s="93"/>
      <c r="C414" s="93"/>
      <c r="D414" s="94"/>
      <c r="E414" s="93"/>
      <c r="F414" s="94"/>
      <c r="G414" s="93"/>
      <c r="H414" s="93"/>
      <c r="I414" s="93"/>
      <c r="J414" s="93"/>
      <c r="K414" s="93"/>
      <c r="L414" s="93"/>
      <c r="M414" s="93"/>
      <c r="O414" s="93"/>
      <c r="P414" s="93"/>
      <c r="Q414" s="93"/>
      <c r="R414" s="93"/>
      <c r="S414" s="93"/>
      <c r="T414" s="93"/>
      <c r="U414" s="96" t="str">
        <f t="shared" si="12"/>
        <v>00Jan00-FLAG-</v>
      </c>
      <c r="V414" s="93"/>
    </row>
    <row r="415" spans="2:22" ht="12" customHeight="1" x14ac:dyDescent="0.25">
      <c r="B415" s="93"/>
      <c r="C415" s="93"/>
      <c r="D415" s="94"/>
      <c r="E415" s="93"/>
      <c r="F415" s="94"/>
      <c r="G415" s="93"/>
      <c r="H415" s="93"/>
      <c r="I415" s="93"/>
      <c r="J415" s="93"/>
      <c r="K415" s="93"/>
      <c r="L415" s="93"/>
      <c r="M415" s="93"/>
      <c r="O415" s="93"/>
      <c r="P415" s="93"/>
      <c r="Q415" s="93"/>
      <c r="R415" s="93"/>
      <c r="S415" s="93"/>
      <c r="T415" s="93"/>
      <c r="U415" s="96" t="str">
        <f t="shared" si="12"/>
        <v>00Jan00-FLAG-</v>
      </c>
      <c r="V415" s="93"/>
    </row>
    <row r="416" spans="2:22" ht="12" customHeight="1" x14ac:dyDescent="0.25">
      <c r="B416" s="93"/>
      <c r="C416" s="93"/>
      <c r="D416" s="94"/>
      <c r="E416" s="93"/>
      <c r="F416" s="94"/>
      <c r="G416" s="93"/>
      <c r="H416" s="93"/>
      <c r="I416" s="93"/>
      <c r="J416" s="93"/>
      <c r="K416" s="93"/>
      <c r="L416" s="93"/>
      <c r="M416" s="93"/>
      <c r="O416" s="93"/>
      <c r="P416" s="93"/>
      <c r="Q416" s="93"/>
      <c r="R416" s="93"/>
      <c r="S416" s="93"/>
      <c r="T416" s="93"/>
      <c r="U416" s="96" t="str">
        <f t="shared" si="12"/>
        <v>00Jan00-FLAG-</v>
      </c>
      <c r="V416" s="93"/>
    </row>
    <row r="417" spans="2:22" ht="12" customHeight="1" x14ac:dyDescent="0.25">
      <c r="B417" s="93"/>
      <c r="C417" s="93"/>
      <c r="D417" s="94"/>
      <c r="E417" s="93"/>
      <c r="F417" s="94"/>
      <c r="G417" s="93"/>
      <c r="H417" s="93"/>
      <c r="I417" s="93"/>
      <c r="J417" s="93"/>
      <c r="K417" s="93"/>
      <c r="L417" s="93"/>
      <c r="M417" s="93"/>
      <c r="O417" s="93"/>
      <c r="P417" s="93"/>
      <c r="Q417" s="93"/>
      <c r="R417" s="93"/>
      <c r="S417" s="93"/>
      <c r="T417" s="93"/>
      <c r="U417" s="96" t="str">
        <f t="shared" si="12"/>
        <v>00Jan00-FLAG-</v>
      </c>
      <c r="V417" s="93"/>
    </row>
    <row r="418" spans="2:22" ht="12" customHeight="1" x14ac:dyDescent="0.25">
      <c r="B418" s="93"/>
      <c r="C418" s="93"/>
      <c r="D418" s="94"/>
      <c r="E418" s="93"/>
      <c r="F418" s="94"/>
      <c r="G418" s="93"/>
      <c r="H418" s="93"/>
      <c r="I418" s="93"/>
      <c r="J418" s="93"/>
      <c r="K418" s="93"/>
      <c r="L418" s="93"/>
      <c r="M418" s="93"/>
      <c r="O418" s="93"/>
      <c r="P418" s="93"/>
      <c r="Q418" s="93"/>
      <c r="R418" s="93"/>
      <c r="S418" s="93"/>
      <c r="T418" s="93"/>
      <c r="U418" s="96" t="str">
        <f t="shared" si="12"/>
        <v>00Jan00-FLAG-</v>
      </c>
      <c r="V418" s="93"/>
    </row>
    <row r="419" spans="2:22" ht="12" customHeight="1" x14ac:dyDescent="0.25">
      <c r="B419" s="93"/>
      <c r="C419" s="93"/>
      <c r="D419" s="94"/>
      <c r="E419" s="93"/>
      <c r="F419" s="94"/>
      <c r="G419" s="93"/>
      <c r="H419" s="93"/>
      <c r="I419" s="93"/>
      <c r="J419" s="93"/>
      <c r="K419" s="93"/>
      <c r="L419" s="93"/>
      <c r="M419" s="93"/>
      <c r="O419" s="93"/>
      <c r="P419" s="93"/>
      <c r="Q419" s="93"/>
      <c r="R419" s="93"/>
      <c r="S419" s="93"/>
      <c r="T419" s="93"/>
      <c r="U419" s="96" t="str">
        <f t="shared" si="12"/>
        <v>00Jan00-FLAG-</v>
      </c>
      <c r="V419" s="93"/>
    </row>
    <row r="420" spans="2:22" ht="12" customHeight="1" x14ac:dyDescent="0.25">
      <c r="B420" s="93"/>
      <c r="C420" s="93"/>
      <c r="D420" s="94"/>
      <c r="E420" s="93"/>
      <c r="F420" s="94"/>
      <c r="G420" s="93"/>
      <c r="H420" s="93"/>
      <c r="I420" s="93"/>
      <c r="J420" s="93"/>
      <c r="K420" s="93"/>
      <c r="L420" s="93"/>
      <c r="M420" s="93"/>
      <c r="O420" s="93"/>
      <c r="P420" s="93"/>
      <c r="Q420" s="93"/>
      <c r="R420" s="93"/>
      <c r="S420" s="93"/>
      <c r="T420" s="93"/>
      <c r="U420" s="96" t="str">
        <f t="shared" si="12"/>
        <v>00Jan00-FLAG-</v>
      </c>
      <c r="V420" s="93"/>
    </row>
    <row r="421" spans="2:22" ht="12" customHeight="1" x14ac:dyDescent="0.25">
      <c r="B421" s="93"/>
      <c r="C421" s="93"/>
      <c r="D421" s="94"/>
      <c r="E421" s="93"/>
      <c r="F421" s="94"/>
      <c r="G421" s="93"/>
      <c r="H421" s="93"/>
      <c r="I421" s="93"/>
      <c r="J421" s="93"/>
      <c r="K421" s="93"/>
      <c r="L421" s="93"/>
      <c r="M421" s="93"/>
      <c r="O421" s="93"/>
      <c r="P421" s="93"/>
      <c r="Q421" s="93"/>
      <c r="R421" s="93"/>
      <c r="S421" s="93"/>
      <c r="T421" s="93"/>
      <c r="U421" s="96" t="str">
        <f t="shared" si="12"/>
        <v>00Jan00-FLAG-</v>
      </c>
      <c r="V421" s="93"/>
    </row>
    <row r="422" spans="2:22" ht="12" customHeight="1" x14ac:dyDescent="0.25">
      <c r="B422" s="93"/>
      <c r="C422" s="93"/>
      <c r="D422" s="94"/>
      <c r="E422" s="93"/>
      <c r="F422" s="94"/>
      <c r="G422" s="93"/>
      <c r="H422" s="93"/>
      <c r="I422" s="93"/>
      <c r="J422" s="93"/>
      <c r="K422" s="93"/>
      <c r="L422" s="93"/>
      <c r="M422" s="93"/>
      <c r="O422" s="93"/>
      <c r="P422" s="93"/>
      <c r="Q422" s="93"/>
      <c r="R422" s="93"/>
      <c r="S422" s="93"/>
      <c r="T422" s="93"/>
      <c r="U422" s="96" t="str">
        <f t="shared" si="12"/>
        <v>00Jan00-FLAG-</v>
      </c>
      <c r="V422" s="93"/>
    </row>
    <row r="423" spans="2:22" ht="12" customHeight="1" x14ac:dyDescent="0.25">
      <c r="B423" s="93"/>
      <c r="C423" s="93"/>
      <c r="D423" s="94"/>
      <c r="E423" s="93"/>
      <c r="F423" s="94"/>
      <c r="G423" s="93"/>
      <c r="H423" s="93"/>
      <c r="I423" s="93"/>
      <c r="J423" s="93"/>
      <c r="K423" s="93"/>
      <c r="L423" s="93"/>
      <c r="M423" s="93"/>
      <c r="O423" s="93"/>
      <c r="P423" s="93"/>
      <c r="Q423" s="93"/>
      <c r="R423" s="93"/>
      <c r="S423" s="93"/>
      <c r="T423" s="93"/>
      <c r="U423" s="96" t="str">
        <f t="shared" si="12"/>
        <v>00Jan00-FLAG-</v>
      </c>
      <c r="V423" s="93"/>
    </row>
    <row r="424" spans="2:22" ht="12" customHeight="1" x14ac:dyDescent="0.25">
      <c r="B424" s="93"/>
      <c r="C424" s="93"/>
      <c r="D424" s="94"/>
      <c r="E424" s="93"/>
      <c r="F424" s="94"/>
      <c r="G424" s="93"/>
      <c r="H424" s="93"/>
      <c r="I424" s="93"/>
      <c r="J424" s="93"/>
      <c r="K424" s="93"/>
      <c r="L424" s="93"/>
      <c r="M424" s="93"/>
      <c r="O424" s="93"/>
      <c r="P424" s="93"/>
      <c r="Q424" s="93"/>
      <c r="R424" s="93"/>
      <c r="S424" s="93"/>
      <c r="T424" s="93"/>
      <c r="U424" s="96" t="str">
        <f t="shared" si="12"/>
        <v>00Jan00-FLAG-</v>
      </c>
      <c r="V424" s="93"/>
    </row>
    <row r="425" spans="2:22" ht="12" customHeight="1" x14ac:dyDescent="0.25">
      <c r="B425" s="93"/>
      <c r="C425" s="93"/>
      <c r="D425" s="94"/>
      <c r="E425" s="93"/>
      <c r="F425" s="94"/>
      <c r="G425" s="93"/>
      <c r="H425" s="93"/>
      <c r="I425" s="93"/>
      <c r="J425" s="93"/>
      <c r="K425" s="93"/>
      <c r="L425" s="93"/>
      <c r="M425" s="93"/>
      <c r="O425" s="93"/>
      <c r="P425" s="93"/>
      <c r="Q425" s="93"/>
      <c r="R425" s="93"/>
      <c r="S425" s="93"/>
      <c r="T425" s="93"/>
      <c r="U425" s="96" t="str">
        <f t="shared" si="12"/>
        <v>00Jan00-FLAG-</v>
      </c>
      <c r="V425" s="93"/>
    </row>
    <row r="426" spans="2:22" ht="12" customHeight="1" x14ac:dyDescent="0.25">
      <c r="B426" s="93"/>
      <c r="C426" s="93"/>
      <c r="D426" s="94"/>
      <c r="E426" s="93"/>
      <c r="F426" s="94"/>
      <c r="G426" s="93"/>
      <c r="H426" s="93"/>
      <c r="I426" s="93"/>
      <c r="J426" s="93"/>
      <c r="K426" s="93"/>
      <c r="L426" s="93"/>
      <c r="M426" s="93"/>
      <c r="O426" s="93"/>
      <c r="P426" s="93"/>
      <c r="Q426" s="93"/>
      <c r="R426" s="93"/>
      <c r="S426" s="93"/>
      <c r="T426" s="93"/>
      <c r="U426" s="96" t="str">
        <f t="shared" si="12"/>
        <v>00Jan00-FLAG-</v>
      </c>
      <c r="V426" s="93"/>
    </row>
    <row r="427" spans="2:22" ht="12" customHeight="1" x14ac:dyDescent="0.25">
      <c r="B427" s="93"/>
      <c r="C427" s="93"/>
      <c r="D427" s="94"/>
      <c r="E427" s="93"/>
      <c r="F427" s="94"/>
      <c r="G427" s="93"/>
      <c r="H427" s="93"/>
      <c r="I427" s="93"/>
      <c r="J427" s="93"/>
      <c r="K427" s="93"/>
      <c r="L427" s="93"/>
      <c r="M427" s="93"/>
      <c r="O427" s="93"/>
      <c r="P427" s="93"/>
      <c r="Q427" s="93"/>
      <c r="R427" s="93"/>
      <c r="S427" s="93"/>
      <c r="T427" s="93"/>
      <c r="U427" s="96" t="str">
        <f t="shared" si="12"/>
        <v>00Jan00-FLAG-</v>
      </c>
      <c r="V427" s="93"/>
    </row>
    <row r="428" spans="2:22" ht="12" customHeight="1" x14ac:dyDescent="0.25">
      <c r="B428" s="93"/>
      <c r="C428" s="93"/>
      <c r="D428" s="94"/>
      <c r="E428" s="93"/>
      <c r="F428" s="94"/>
      <c r="G428" s="93"/>
      <c r="H428" s="93"/>
      <c r="I428" s="93"/>
      <c r="J428" s="93"/>
      <c r="K428" s="93"/>
      <c r="L428" s="93"/>
      <c r="M428" s="93"/>
      <c r="O428" s="93"/>
      <c r="P428" s="93"/>
      <c r="Q428" s="93"/>
      <c r="R428" s="93"/>
      <c r="S428" s="93"/>
      <c r="T428" s="93"/>
      <c r="U428" s="96" t="str">
        <f t="shared" si="12"/>
        <v>00Jan00-FLAG-</v>
      </c>
      <c r="V428" s="93"/>
    </row>
    <row r="429" spans="2:22" ht="12" customHeight="1" x14ac:dyDescent="0.25">
      <c r="B429" s="93"/>
      <c r="C429" s="93"/>
      <c r="D429" s="94"/>
      <c r="E429" s="93"/>
      <c r="F429" s="94"/>
      <c r="G429" s="93"/>
      <c r="H429" s="93"/>
      <c r="I429" s="93"/>
      <c r="J429" s="93"/>
      <c r="K429" s="93"/>
      <c r="L429" s="93"/>
      <c r="M429" s="93"/>
      <c r="O429" s="93"/>
      <c r="P429" s="93"/>
      <c r="Q429" s="93"/>
      <c r="R429" s="93"/>
      <c r="S429" s="93"/>
      <c r="T429" s="93"/>
      <c r="U429" s="96" t="str">
        <f t="shared" si="12"/>
        <v>00Jan00-FLAG-</v>
      </c>
      <c r="V429" s="93"/>
    </row>
    <row r="430" spans="2:22" ht="12" customHeight="1" x14ac:dyDescent="0.25">
      <c r="B430" s="93"/>
      <c r="C430" s="93"/>
      <c r="D430" s="94"/>
      <c r="E430" s="93"/>
      <c r="F430" s="94"/>
      <c r="G430" s="93"/>
      <c r="H430" s="93"/>
      <c r="I430" s="93"/>
      <c r="J430" s="93"/>
      <c r="K430" s="93"/>
      <c r="L430" s="93"/>
      <c r="M430" s="93"/>
      <c r="O430" s="93"/>
      <c r="P430" s="93"/>
      <c r="Q430" s="93"/>
      <c r="R430" s="93"/>
      <c r="S430" s="93"/>
      <c r="T430" s="93"/>
      <c r="U430" s="96" t="str">
        <f t="shared" si="12"/>
        <v>00Jan00-FLAG-</v>
      </c>
      <c r="V430" s="93"/>
    </row>
    <row r="431" spans="2:22" ht="12" customHeight="1" x14ac:dyDescent="0.25">
      <c r="B431" s="93"/>
      <c r="C431" s="93"/>
      <c r="D431" s="94"/>
      <c r="E431" s="93"/>
      <c r="F431" s="94"/>
      <c r="G431" s="93"/>
      <c r="H431" s="93"/>
      <c r="I431" s="93"/>
      <c r="J431" s="93"/>
      <c r="K431" s="93"/>
      <c r="L431" s="93"/>
      <c r="M431" s="93"/>
      <c r="O431" s="93"/>
      <c r="P431" s="93"/>
      <c r="Q431" s="93"/>
      <c r="R431" s="93"/>
      <c r="S431" s="93"/>
      <c r="T431" s="93"/>
      <c r="U431" s="96" t="str">
        <f t="shared" si="12"/>
        <v>00Jan00-FLAG-</v>
      </c>
      <c r="V431" s="93"/>
    </row>
    <row r="432" spans="2:22" ht="12" customHeight="1" x14ac:dyDescent="0.25">
      <c r="B432" s="93"/>
      <c r="C432" s="93"/>
      <c r="D432" s="94"/>
      <c r="E432" s="93"/>
      <c r="F432" s="94"/>
      <c r="G432" s="93"/>
      <c r="H432" s="93"/>
      <c r="I432" s="93"/>
      <c r="J432" s="93"/>
      <c r="K432" s="93"/>
      <c r="L432" s="93"/>
      <c r="M432" s="93"/>
      <c r="O432" s="93"/>
      <c r="P432" s="93"/>
      <c r="Q432" s="93"/>
      <c r="R432" s="93"/>
      <c r="S432" s="93"/>
      <c r="T432" s="93"/>
      <c r="U432" s="96" t="str">
        <f t="shared" si="12"/>
        <v>00Jan00-FLAG-</v>
      </c>
      <c r="V432" s="93"/>
    </row>
    <row r="433" spans="2:22" ht="12" customHeight="1" x14ac:dyDescent="0.25">
      <c r="B433" s="93"/>
      <c r="C433" s="93"/>
      <c r="D433" s="94"/>
      <c r="E433" s="93"/>
      <c r="F433" s="94"/>
      <c r="G433" s="93"/>
      <c r="H433" s="93"/>
      <c r="I433" s="93"/>
      <c r="J433" s="93"/>
      <c r="K433" s="93"/>
      <c r="L433" s="93"/>
      <c r="M433" s="93"/>
      <c r="O433" s="93"/>
      <c r="P433" s="93"/>
      <c r="Q433" s="93"/>
      <c r="R433" s="93"/>
      <c r="S433" s="93"/>
      <c r="T433" s="93"/>
      <c r="U433" s="96" t="str">
        <f t="shared" si="12"/>
        <v>00Jan00-FLAG-</v>
      </c>
      <c r="V433" s="93"/>
    </row>
    <row r="434" spans="2:22" ht="12" customHeight="1" x14ac:dyDescent="0.25">
      <c r="B434" s="93"/>
      <c r="C434" s="93"/>
      <c r="D434" s="94"/>
      <c r="E434" s="93"/>
      <c r="F434" s="94"/>
      <c r="G434" s="93"/>
      <c r="H434" s="93"/>
      <c r="I434" s="93"/>
      <c r="J434" s="93"/>
      <c r="K434" s="93"/>
      <c r="L434" s="93"/>
      <c r="M434" s="93"/>
      <c r="O434" s="93"/>
      <c r="P434" s="93"/>
      <c r="Q434" s="93"/>
      <c r="R434" s="93"/>
      <c r="S434" s="93"/>
      <c r="T434" s="93"/>
      <c r="U434" s="96" t="str">
        <f t="shared" si="12"/>
        <v>00Jan00-FLAG-</v>
      </c>
      <c r="V434" s="93"/>
    </row>
    <row r="435" spans="2:22" ht="12" customHeight="1" x14ac:dyDescent="0.25">
      <c r="B435" s="93"/>
      <c r="C435" s="93"/>
      <c r="D435" s="94"/>
      <c r="E435" s="93"/>
      <c r="F435" s="94"/>
      <c r="G435" s="93"/>
      <c r="H435" s="93"/>
      <c r="I435" s="93"/>
      <c r="J435" s="93"/>
      <c r="K435" s="93"/>
      <c r="L435" s="93"/>
      <c r="M435" s="93"/>
      <c r="O435" s="93"/>
      <c r="P435" s="93"/>
      <c r="Q435" s="93"/>
      <c r="R435" s="93"/>
      <c r="S435" s="93"/>
      <c r="T435" s="93"/>
      <c r="U435" s="96" t="str">
        <f t="shared" si="12"/>
        <v>00Jan00-FLAG-</v>
      </c>
      <c r="V435" s="93"/>
    </row>
    <row r="436" spans="2:22" ht="12" customHeight="1" x14ac:dyDescent="0.25">
      <c r="B436" s="93"/>
      <c r="C436" s="93"/>
      <c r="D436" s="94"/>
      <c r="E436" s="93"/>
      <c r="F436" s="94"/>
      <c r="G436" s="93"/>
      <c r="H436" s="93"/>
      <c r="I436" s="93"/>
      <c r="J436" s="93"/>
      <c r="K436" s="93"/>
      <c r="L436" s="93"/>
      <c r="M436" s="93"/>
      <c r="O436" s="93"/>
      <c r="P436" s="93"/>
      <c r="Q436" s="93"/>
      <c r="R436" s="93"/>
      <c r="S436" s="93"/>
      <c r="T436" s="93"/>
      <c r="U436" s="96" t="str">
        <f t="shared" si="12"/>
        <v>00Jan00-FLAG-</v>
      </c>
      <c r="V436" s="93"/>
    </row>
    <row r="437" spans="2:22" ht="12" customHeight="1" x14ac:dyDescent="0.25">
      <c r="B437" s="93"/>
      <c r="C437" s="93"/>
      <c r="D437" s="94"/>
      <c r="E437" s="93"/>
      <c r="F437" s="94"/>
      <c r="G437" s="93"/>
      <c r="H437" s="93"/>
      <c r="I437" s="93"/>
      <c r="J437" s="93"/>
      <c r="K437" s="93"/>
      <c r="L437" s="93"/>
      <c r="M437" s="93"/>
      <c r="O437" s="93"/>
      <c r="P437" s="93"/>
      <c r="Q437" s="93"/>
      <c r="R437" s="93"/>
      <c r="S437" s="93"/>
      <c r="T437" s="93"/>
      <c r="U437" s="96" t="str">
        <f t="shared" si="12"/>
        <v>00Jan00-FLAG-</v>
      </c>
      <c r="V437" s="93"/>
    </row>
    <row r="438" spans="2:22" ht="12" customHeight="1" x14ac:dyDescent="0.25">
      <c r="B438" s="93"/>
      <c r="C438" s="93"/>
      <c r="D438" s="94"/>
      <c r="E438" s="93"/>
      <c r="F438" s="94"/>
      <c r="G438" s="93"/>
      <c r="H438" s="93"/>
      <c r="I438" s="93"/>
      <c r="J438" s="93"/>
      <c r="K438" s="93"/>
      <c r="L438" s="93"/>
      <c r="M438" s="93"/>
      <c r="O438" s="93"/>
      <c r="P438" s="93"/>
      <c r="Q438" s="93"/>
      <c r="R438" s="93"/>
      <c r="S438" s="93"/>
      <c r="T438" s="93"/>
      <c r="U438" s="96" t="str">
        <f t="shared" si="12"/>
        <v>00Jan00-FLAG-</v>
      </c>
      <c r="V438" s="93"/>
    </row>
    <row r="439" spans="2:22" ht="12" customHeight="1" x14ac:dyDescent="0.25">
      <c r="B439" s="93"/>
      <c r="C439" s="93"/>
      <c r="D439" s="94"/>
      <c r="E439" s="93"/>
      <c r="F439" s="94"/>
      <c r="G439" s="93"/>
      <c r="H439" s="93"/>
      <c r="I439" s="93"/>
      <c r="J439" s="93"/>
      <c r="K439" s="93"/>
      <c r="L439" s="93"/>
      <c r="M439" s="93"/>
      <c r="O439" s="93"/>
      <c r="P439" s="93"/>
      <c r="Q439" s="93"/>
      <c r="R439" s="93"/>
      <c r="S439" s="93"/>
      <c r="T439" s="93"/>
      <c r="U439" s="96" t="str">
        <f t="shared" si="12"/>
        <v>00Jan00-FLAG-</v>
      </c>
      <c r="V439" s="93"/>
    </row>
    <row r="440" spans="2:22" ht="12" customHeight="1" x14ac:dyDescent="0.25">
      <c r="B440" s="93"/>
      <c r="C440" s="93"/>
      <c r="D440" s="94"/>
      <c r="E440" s="93"/>
      <c r="F440" s="94"/>
      <c r="G440" s="93"/>
      <c r="H440" s="93"/>
      <c r="I440" s="93"/>
      <c r="J440" s="93"/>
      <c r="K440" s="93"/>
      <c r="L440" s="93"/>
      <c r="M440" s="93"/>
      <c r="O440" s="93"/>
      <c r="P440" s="93"/>
      <c r="Q440" s="93"/>
      <c r="R440" s="93"/>
      <c r="S440" s="93"/>
      <c r="T440" s="93"/>
      <c r="U440" s="96" t="str">
        <f t="shared" si="12"/>
        <v>00Jan00-FLAG-</v>
      </c>
      <c r="V440" s="93"/>
    </row>
    <row r="441" spans="2:22" ht="12" customHeight="1" x14ac:dyDescent="0.25">
      <c r="B441" s="93"/>
      <c r="C441" s="93"/>
      <c r="D441" s="94"/>
      <c r="E441" s="93"/>
      <c r="F441" s="94"/>
      <c r="G441" s="93"/>
      <c r="H441" s="93"/>
      <c r="I441" s="93"/>
      <c r="J441" s="93"/>
      <c r="K441" s="93"/>
      <c r="L441" s="93"/>
      <c r="M441" s="93"/>
      <c r="O441" s="93"/>
      <c r="P441" s="93"/>
      <c r="Q441" s="93"/>
      <c r="R441" s="93"/>
      <c r="S441" s="93"/>
      <c r="T441" s="93"/>
      <c r="U441" s="96" t="str">
        <f t="shared" si="12"/>
        <v>00Jan00-FLAG-</v>
      </c>
      <c r="V441" s="93"/>
    </row>
    <row r="442" spans="2:22" ht="12" customHeight="1" x14ac:dyDescent="0.25">
      <c r="B442" s="93"/>
      <c r="C442" s="93"/>
      <c r="D442" s="94"/>
      <c r="E442" s="93"/>
      <c r="F442" s="94"/>
      <c r="G442" s="93"/>
      <c r="H442" s="93"/>
      <c r="I442" s="93"/>
      <c r="J442" s="93"/>
      <c r="K442" s="93"/>
      <c r="L442" s="93"/>
      <c r="M442" s="93"/>
      <c r="O442" s="93"/>
      <c r="P442" s="93"/>
      <c r="Q442" s="93"/>
      <c r="R442" s="93"/>
      <c r="S442" s="93"/>
      <c r="T442" s="93"/>
      <c r="U442" s="96" t="str">
        <f t="shared" si="12"/>
        <v>00Jan00-FLAG-</v>
      </c>
      <c r="V442" s="93"/>
    </row>
    <row r="443" spans="2:22" ht="12" customHeight="1" x14ac:dyDescent="0.25">
      <c r="B443" s="93"/>
      <c r="C443" s="93"/>
      <c r="D443" s="94"/>
      <c r="E443" s="93"/>
      <c r="F443" s="94"/>
      <c r="G443" s="93"/>
      <c r="H443" s="93"/>
      <c r="I443" s="93"/>
      <c r="J443" s="93"/>
      <c r="K443" s="93"/>
      <c r="L443" s="93"/>
      <c r="M443" s="93"/>
      <c r="O443" s="93"/>
      <c r="P443" s="93"/>
      <c r="Q443" s="93"/>
      <c r="R443" s="93"/>
      <c r="S443" s="93"/>
      <c r="T443" s="93"/>
      <c r="U443" s="96" t="str">
        <f t="shared" si="12"/>
        <v>00Jan00-FLAG-</v>
      </c>
      <c r="V443" s="93"/>
    </row>
    <row r="444" spans="2:22" ht="12" customHeight="1" x14ac:dyDescent="0.25">
      <c r="B444" s="93"/>
      <c r="C444" s="93"/>
      <c r="D444" s="94"/>
      <c r="E444" s="93"/>
      <c r="F444" s="94"/>
      <c r="G444" s="93"/>
      <c r="H444" s="93"/>
      <c r="I444" s="93"/>
      <c r="J444" s="93"/>
      <c r="K444" s="93"/>
      <c r="L444" s="93"/>
      <c r="M444" s="93"/>
      <c r="O444" s="93"/>
      <c r="P444" s="93"/>
      <c r="Q444" s="93"/>
      <c r="R444" s="93"/>
      <c r="S444" s="93"/>
      <c r="T444" s="93"/>
      <c r="U444" s="96" t="str">
        <f t="shared" si="12"/>
        <v>00Jan00-FLAG-</v>
      </c>
      <c r="V444" s="93"/>
    </row>
    <row r="445" spans="2:22" ht="12" customHeight="1" x14ac:dyDescent="0.25">
      <c r="B445" s="93"/>
      <c r="C445" s="93"/>
      <c r="D445" s="94"/>
      <c r="E445" s="93"/>
      <c r="F445" s="94"/>
      <c r="G445" s="93"/>
      <c r="H445" s="93"/>
      <c r="I445" s="93"/>
      <c r="J445" s="93"/>
      <c r="K445" s="93"/>
      <c r="L445" s="93"/>
      <c r="M445" s="93"/>
      <c r="O445" s="93"/>
      <c r="P445" s="93"/>
      <c r="Q445" s="93"/>
      <c r="R445" s="93"/>
      <c r="S445" s="93"/>
      <c r="T445" s="93"/>
      <c r="U445" s="96" t="str">
        <f t="shared" si="12"/>
        <v>00Jan00-FLAG-</v>
      </c>
      <c r="V445" s="93"/>
    </row>
    <row r="446" spans="2:22" ht="12" customHeight="1" x14ac:dyDescent="0.25">
      <c r="B446" s="93"/>
      <c r="C446" s="93"/>
      <c r="D446" s="94"/>
      <c r="E446" s="93"/>
      <c r="F446" s="94"/>
      <c r="G446" s="93"/>
      <c r="H446" s="93"/>
      <c r="I446" s="93"/>
      <c r="J446" s="93"/>
      <c r="K446" s="93"/>
      <c r="L446" s="93"/>
      <c r="M446" s="93"/>
      <c r="O446" s="93"/>
      <c r="P446" s="93"/>
      <c r="Q446" s="93"/>
      <c r="R446" s="93"/>
      <c r="S446" s="93"/>
      <c r="T446" s="93"/>
      <c r="U446" s="96" t="str">
        <f t="shared" si="12"/>
        <v>00Jan00-FLAG-</v>
      </c>
      <c r="V446" s="93"/>
    </row>
    <row r="447" spans="2:22" ht="12" customHeight="1" x14ac:dyDescent="0.25">
      <c r="B447" s="93"/>
      <c r="C447" s="93"/>
      <c r="D447" s="94"/>
      <c r="E447" s="93"/>
      <c r="F447" s="94"/>
      <c r="G447" s="93"/>
      <c r="H447" s="93"/>
      <c r="I447" s="93"/>
      <c r="J447" s="93"/>
      <c r="K447" s="93"/>
      <c r="L447" s="93"/>
      <c r="M447" s="93"/>
      <c r="O447" s="93"/>
      <c r="P447" s="93"/>
      <c r="Q447" s="93"/>
      <c r="R447" s="93"/>
      <c r="S447" s="93"/>
      <c r="T447" s="93"/>
      <c r="U447" s="96" t="str">
        <f t="shared" si="12"/>
        <v>00Jan00-FLAG-</v>
      </c>
      <c r="V447" s="93"/>
    </row>
    <row r="448" spans="2:22" ht="12" customHeight="1" x14ac:dyDescent="0.25">
      <c r="B448" s="93"/>
      <c r="C448" s="93"/>
      <c r="D448" s="94"/>
      <c r="E448" s="93"/>
      <c r="F448" s="94"/>
      <c r="G448" s="93"/>
      <c r="H448" s="93"/>
      <c r="I448" s="93"/>
      <c r="J448" s="93"/>
      <c r="K448" s="93"/>
      <c r="L448" s="93"/>
      <c r="M448" s="93"/>
      <c r="O448" s="93"/>
      <c r="P448" s="93"/>
      <c r="Q448" s="93"/>
      <c r="R448" s="93"/>
      <c r="S448" s="93"/>
      <c r="T448" s="93"/>
      <c r="U448" s="96" t="str">
        <f t="shared" si="12"/>
        <v>00Jan00-FLAG-</v>
      </c>
      <c r="V448" s="93"/>
    </row>
    <row r="449" spans="2:22" ht="12" customHeight="1" x14ac:dyDescent="0.25">
      <c r="B449" s="93"/>
      <c r="C449" s="93"/>
      <c r="D449" s="94"/>
      <c r="E449" s="93"/>
      <c r="F449" s="94"/>
      <c r="G449" s="93"/>
      <c r="H449" s="93"/>
      <c r="I449" s="93"/>
      <c r="J449" s="93"/>
      <c r="K449" s="93"/>
      <c r="L449" s="93"/>
      <c r="M449" s="93"/>
      <c r="O449" s="93"/>
      <c r="P449" s="93"/>
      <c r="Q449" s="93"/>
      <c r="R449" s="93"/>
      <c r="S449" s="93"/>
      <c r="T449" s="93"/>
      <c r="U449" s="96" t="str">
        <f t="shared" si="12"/>
        <v>00Jan00-FLAG-</v>
      </c>
      <c r="V449" s="93"/>
    </row>
    <row r="450" spans="2:22" ht="12" customHeight="1" x14ac:dyDescent="0.25">
      <c r="B450" s="93"/>
      <c r="C450" s="93"/>
      <c r="D450" s="94"/>
      <c r="E450" s="93"/>
      <c r="F450" s="94"/>
      <c r="G450" s="93"/>
      <c r="H450" s="93"/>
      <c r="I450" s="93"/>
      <c r="J450" s="93"/>
      <c r="K450" s="93"/>
      <c r="L450" s="93"/>
      <c r="M450" s="93"/>
      <c r="O450" s="93"/>
      <c r="P450" s="93"/>
      <c r="Q450" s="93"/>
      <c r="R450" s="93"/>
      <c r="S450" s="93"/>
      <c r="T450" s="93"/>
      <c r="U450" s="96" t="str">
        <f t="shared" si="12"/>
        <v>00Jan00-FLAG-</v>
      </c>
      <c r="V450" s="93"/>
    </row>
    <row r="451" spans="2:22" ht="12" customHeight="1" x14ac:dyDescent="0.25">
      <c r="B451" s="93"/>
      <c r="C451" s="93"/>
      <c r="D451" s="94"/>
      <c r="E451" s="93"/>
      <c r="F451" s="94"/>
      <c r="G451" s="93"/>
      <c r="H451" s="93"/>
      <c r="I451" s="93"/>
      <c r="J451" s="93"/>
      <c r="K451" s="93"/>
      <c r="L451" s="93"/>
      <c r="M451" s="93"/>
      <c r="O451" s="93"/>
      <c r="P451" s="93"/>
      <c r="Q451" s="93"/>
      <c r="R451" s="93"/>
      <c r="S451" s="93"/>
      <c r="T451" s="93"/>
      <c r="U451" s="96" t="str">
        <f t="shared" si="12"/>
        <v>00Jan00-FLAG-</v>
      </c>
      <c r="V451" s="93"/>
    </row>
    <row r="452" spans="2:22" ht="12" customHeight="1" x14ac:dyDescent="0.25">
      <c r="B452" s="93"/>
      <c r="C452" s="93"/>
      <c r="D452" s="94"/>
      <c r="E452" s="93"/>
      <c r="F452" s="94"/>
      <c r="G452" s="93"/>
      <c r="H452" s="93"/>
      <c r="I452" s="93"/>
      <c r="J452" s="93"/>
      <c r="K452" s="93"/>
      <c r="L452" s="93"/>
      <c r="M452" s="93"/>
      <c r="O452" s="93"/>
      <c r="P452" s="93"/>
      <c r="Q452" s="93"/>
      <c r="R452" s="93"/>
      <c r="S452" s="93"/>
      <c r="T452" s="93"/>
      <c r="U452" s="96" t="str">
        <f t="shared" si="12"/>
        <v>00Jan00-FLAG-</v>
      </c>
      <c r="V452" s="93"/>
    </row>
    <row r="453" spans="2:22" ht="12" customHeight="1" x14ac:dyDescent="0.25">
      <c r="B453" s="93"/>
      <c r="C453" s="93"/>
      <c r="D453" s="94"/>
      <c r="E453" s="93"/>
      <c r="F453" s="94"/>
      <c r="G453" s="93"/>
      <c r="H453" s="93"/>
      <c r="I453" s="93"/>
      <c r="J453" s="93"/>
      <c r="K453" s="93"/>
      <c r="L453" s="93"/>
      <c r="M453" s="93"/>
      <c r="O453" s="93"/>
      <c r="P453" s="93"/>
      <c r="Q453" s="93"/>
      <c r="R453" s="93"/>
      <c r="S453" s="93"/>
      <c r="T453" s="93"/>
      <c r="U453" s="96" t="str">
        <f t="shared" si="12"/>
        <v>00Jan00-FLAG-</v>
      </c>
      <c r="V453" s="93"/>
    </row>
    <row r="454" spans="2:22" ht="12" customHeight="1" x14ac:dyDescent="0.25">
      <c r="B454" s="93"/>
      <c r="C454" s="93"/>
      <c r="D454" s="94"/>
      <c r="E454" s="93"/>
      <c r="F454" s="94"/>
      <c r="G454" s="93"/>
      <c r="H454" s="93"/>
      <c r="I454" s="93"/>
      <c r="J454" s="93"/>
      <c r="K454" s="93"/>
      <c r="L454" s="93"/>
      <c r="M454" s="93"/>
      <c r="O454" s="93"/>
      <c r="P454" s="93"/>
      <c r="Q454" s="93"/>
      <c r="R454" s="93"/>
      <c r="S454" s="93"/>
      <c r="T454" s="93"/>
      <c r="U454" s="96" t="str">
        <f t="shared" si="12"/>
        <v>00Jan00-FLAG-</v>
      </c>
      <c r="V454" s="93"/>
    </row>
    <row r="455" spans="2:22" ht="12" customHeight="1" x14ac:dyDescent="0.25">
      <c r="B455" s="93"/>
      <c r="C455" s="93"/>
      <c r="D455" s="94"/>
      <c r="E455" s="93"/>
      <c r="F455" s="94"/>
      <c r="G455" s="93"/>
      <c r="H455" s="93"/>
      <c r="I455" s="93"/>
      <c r="J455" s="93"/>
      <c r="K455" s="93"/>
      <c r="L455" s="93"/>
      <c r="M455" s="93"/>
      <c r="O455" s="93"/>
      <c r="P455" s="93"/>
      <c r="Q455" s="93"/>
      <c r="R455" s="93"/>
      <c r="S455" s="93"/>
      <c r="T455" s="93"/>
      <c r="U455" s="96" t="str">
        <f t="shared" si="12"/>
        <v>00Jan00-FLAG-</v>
      </c>
      <c r="V455" s="93"/>
    </row>
    <row r="456" spans="2:22" ht="12" customHeight="1" x14ac:dyDescent="0.25">
      <c r="B456" s="93"/>
      <c r="C456" s="93"/>
      <c r="D456" s="94"/>
      <c r="E456" s="93"/>
      <c r="F456" s="94"/>
      <c r="G456" s="93"/>
      <c r="H456" s="93"/>
      <c r="I456" s="93"/>
      <c r="J456" s="93"/>
      <c r="K456" s="93"/>
      <c r="L456" s="93"/>
      <c r="M456" s="93"/>
      <c r="O456" s="93"/>
      <c r="P456" s="93"/>
      <c r="Q456" s="93"/>
      <c r="R456" s="93"/>
      <c r="S456" s="93"/>
      <c r="T456" s="93"/>
      <c r="U456" s="96" t="str">
        <f t="shared" si="12"/>
        <v>00Jan00-FLAG-</v>
      </c>
      <c r="V456" s="93"/>
    </row>
    <row r="457" spans="2:22" ht="12" customHeight="1" x14ac:dyDescent="0.25">
      <c r="B457" s="93"/>
      <c r="C457" s="93"/>
      <c r="D457" s="94"/>
      <c r="E457" s="93"/>
      <c r="F457" s="94"/>
      <c r="G457" s="93"/>
      <c r="H457" s="93"/>
      <c r="I457" s="93"/>
      <c r="J457" s="93"/>
      <c r="K457" s="93"/>
      <c r="L457" s="93"/>
      <c r="M457" s="93"/>
      <c r="O457" s="93"/>
      <c r="P457" s="93"/>
      <c r="Q457" s="93"/>
      <c r="R457" s="93"/>
      <c r="S457" s="93"/>
      <c r="T457" s="93"/>
      <c r="U457" s="96" t="str">
        <f t="shared" si="12"/>
        <v>00Jan00-FLAG-</v>
      </c>
      <c r="V457" s="93"/>
    </row>
    <row r="458" spans="2:22" ht="12" customHeight="1" x14ac:dyDescent="0.25">
      <c r="B458" s="93"/>
      <c r="C458" s="93"/>
      <c r="D458" s="94"/>
      <c r="E458" s="93"/>
      <c r="F458" s="94"/>
      <c r="G458" s="93"/>
      <c r="H458" s="93"/>
      <c r="I458" s="93"/>
      <c r="J458" s="93"/>
      <c r="K458" s="93"/>
      <c r="L458" s="93"/>
      <c r="M458" s="93"/>
      <c r="O458" s="93"/>
      <c r="P458" s="93"/>
      <c r="Q458" s="93"/>
      <c r="R458" s="93"/>
      <c r="S458" s="93"/>
      <c r="T458" s="93"/>
      <c r="U458" s="96" t="str">
        <f t="shared" si="12"/>
        <v>00Jan00-FLAG-</v>
      </c>
      <c r="V458" s="93"/>
    </row>
    <row r="459" spans="2:22" ht="12" customHeight="1" x14ac:dyDescent="0.25">
      <c r="B459" s="93"/>
      <c r="C459" s="93"/>
      <c r="D459" s="94"/>
      <c r="E459" s="93"/>
      <c r="F459" s="94"/>
      <c r="G459" s="93"/>
      <c r="H459" s="93"/>
      <c r="I459" s="93"/>
      <c r="J459" s="93"/>
      <c r="K459" s="93"/>
      <c r="L459" s="93"/>
      <c r="M459" s="93"/>
      <c r="O459" s="93"/>
      <c r="P459" s="93"/>
      <c r="Q459" s="93"/>
      <c r="R459" s="93"/>
      <c r="S459" s="93"/>
      <c r="T459" s="93"/>
      <c r="U459" s="96" t="str">
        <f t="shared" si="12"/>
        <v>00Jan00-FLAG-</v>
      </c>
      <c r="V459" s="93"/>
    </row>
    <row r="460" spans="2:22" ht="12" customHeight="1" x14ac:dyDescent="0.25">
      <c r="B460" s="93"/>
      <c r="C460" s="93"/>
      <c r="D460" s="94"/>
      <c r="E460" s="93"/>
      <c r="F460" s="94"/>
      <c r="G460" s="93"/>
      <c r="H460" s="93"/>
      <c r="I460" s="93"/>
      <c r="J460" s="93"/>
      <c r="K460" s="93"/>
      <c r="L460" s="93"/>
      <c r="M460" s="93"/>
      <c r="O460" s="93"/>
      <c r="P460" s="93"/>
      <c r="Q460" s="93"/>
      <c r="R460" s="93"/>
      <c r="S460" s="93"/>
      <c r="T460" s="93"/>
      <c r="U460" s="96" t="str">
        <f t="shared" si="12"/>
        <v>00Jan00-FLAG-</v>
      </c>
      <c r="V460" s="93"/>
    </row>
    <row r="461" spans="2:22" ht="12" customHeight="1" x14ac:dyDescent="0.25">
      <c r="B461" s="93"/>
      <c r="C461" s="93"/>
      <c r="D461" s="94"/>
      <c r="E461" s="93"/>
      <c r="F461" s="94"/>
      <c r="G461" s="93"/>
      <c r="H461" s="93"/>
      <c r="I461" s="93"/>
      <c r="J461" s="93"/>
      <c r="K461" s="93"/>
      <c r="L461" s="93"/>
      <c r="M461" s="93"/>
      <c r="O461" s="93"/>
      <c r="P461" s="93"/>
      <c r="Q461" s="93"/>
      <c r="R461" s="93"/>
      <c r="S461" s="93"/>
      <c r="T461" s="93"/>
      <c r="U461" s="96" t="str">
        <f t="shared" si="12"/>
        <v>00Jan00-FLAG-</v>
      </c>
      <c r="V461" s="93"/>
    </row>
    <row r="462" spans="2:22" ht="12" customHeight="1" x14ac:dyDescent="0.25">
      <c r="B462" s="93"/>
      <c r="C462" s="93"/>
      <c r="D462" s="94"/>
      <c r="E462" s="93"/>
      <c r="F462" s="94"/>
      <c r="G462" s="93"/>
      <c r="H462" s="93"/>
      <c r="I462" s="93"/>
      <c r="J462" s="93"/>
      <c r="K462" s="93"/>
      <c r="L462" s="93"/>
      <c r="M462" s="93"/>
      <c r="O462" s="93"/>
      <c r="P462" s="93"/>
      <c r="Q462" s="93"/>
      <c r="R462" s="93"/>
      <c r="S462" s="93"/>
      <c r="T462" s="93"/>
      <c r="U462" s="96" t="str">
        <f t="shared" si="12"/>
        <v>00Jan00-FLAG-</v>
      </c>
      <c r="V462" s="93"/>
    </row>
    <row r="463" spans="2:22" ht="12" customHeight="1" x14ac:dyDescent="0.25">
      <c r="B463" s="93"/>
      <c r="C463" s="93"/>
      <c r="D463" s="94"/>
      <c r="E463" s="93"/>
      <c r="F463" s="94"/>
      <c r="G463" s="93"/>
      <c r="H463" s="93"/>
      <c r="I463" s="93"/>
      <c r="J463" s="93"/>
      <c r="K463" s="93"/>
      <c r="L463" s="93"/>
      <c r="M463" s="93"/>
      <c r="O463" s="93"/>
      <c r="P463" s="93"/>
      <c r="Q463" s="93"/>
      <c r="R463" s="93"/>
      <c r="S463" s="93"/>
      <c r="T463" s="93"/>
      <c r="U463" s="96" t="str">
        <f t="shared" si="12"/>
        <v>00Jan00-FLAG-</v>
      </c>
      <c r="V463" s="93"/>
    </row>
    <row r="464" spans="2:22" ht="12" customHeight="1" x14ac:dyDescent="0.25">
      <c r="B464" s="93"/>
      <c r="C464" s="93"/>
      <c r="D464" s="94"/>
      <c r="E464" s="93"/>
      <c r="F464" s="94"/>
      <c r="G464" s="93"/>
      <c r="H464" s="93"/>
      <c r="I464" s="93"/>
      <c r="J464" s="93"/>
      <c r="K464" s="93"/>
      <c r="L464" s="93"/>
      <c r="M464" s="93"/>
      <c r="O464" s="93"/>
      <c r="P464" s="93"/>
      <c r="Q464" s="93"/>
      <c r="R464" s="93"/>
      <c r="S464" s="93"/>
      <c r="T464" s="93"/>
      <c r="U464" s="96" t="str">
        <f t="shared" si="12"/>
        <v>00Jan00-FLAG-</v>
      </c>
      <c r="V464" s="93"/>
    </row>
    <row r="465" spans="2:22" ht="12" customHeight="1" x14ac:dyDescent="0.25">
      <c r="B465" s="93"/>
      <c r="C465" s="93"/>
      <c r="D465" s="94"/>
      <c r="E465" s="93"/>
      <c r="F465" s="94"/>
      <c r="G465" s="93"/>
      <c r="H465" s="93"/>
      <c r="I465" s="93"/>
      <c r="J465" s="93"/>
      <c r="K465" s="93"/>
      <c r="L465" s="93"/>
      <c r="M465" s="93"/>
      <c r="O465" s="93"/>
      <c r="P465" s="93"/>
      <c r="Q465" s="93"/>
      <c r="R465" s="93"/>
      <c r="S465" s="93"/>
      <c r="T465" s="93"/>
      <c r="U465" s="96" t="str">
        <f t="shared" si="12"/>
        <v>00Jan00-FLAG-</v>
      </c>
      <c r="V465" s="93"/>
    </row>
    <row r="466" spans="2:22" ht="12" customHeight="1" x14ac:dyDescent="0.25">
      <c r="B466" s="93"/>
      <c r="C466" s="93"/>
      <c r="D466" s="94"/>
      <c r="E466" s="93"/>
      <c r="F466" s="94"/>
      <c r="G466" s="93"/>
      <c r="H466" s="93"/>
      <c r="I466" s="93"/>
      <c r="J466" s="93"/>
      <c r="K466" s="93"/>
      <c r="L466" s="93"/>
      <c r="M466" s="93"/>
      <c r="O466" s="93"/>
      <c r="P466" s="93"/>
      <c r="Q466" s="93"/>
      <c r="R466" s="93"/>
      <c r="S466" s="93"/>
      <c r="T466" s="93"/>
      <c r="U466" s="96" t="str">
        <f t="shared" si="12"/>
        <v>00Jan00-FLAG-</v>
      </c>
      <c r="V466" s="93"/>
    </row>
    <row r="467" spans="2:22" ht="12" customHeight="1" x14ac:dyDescent="0.25">
      <c r="B467" s="93"/>
      <c r="C467" s="93"/>
      <c r="D467" s="94"/>
      <c r="E467" s="93"/>
      <c r="F467" s="94"/>
      <c r="G467" s="93"/>
      <c r="H467" s="93"/>
      <c r="I467" s="93"/>
      <c r="J467" s="93"/>
      <c r="K467" s="93"/>
      <c r="L467" s="93"/>
      <c r="M467" s="93"/>
      <c r="O467" s="93"/>
      <c r="P467" s="93"/>
      <c r="Q467" s="93"/>
      <c r="R467" s="93"/>
      <c r="S467" s="93"/>
      <c r="T467" s="93"/>
      <c r="U467" s="96" t="str">
        <f t="shared" si="12"/>
        <v>00Jan00-FLAG-</v>
      </c>
      <c r="V467" s="93"/>
    </row>
    <row r="468" spans="2:22" ht="12" customHeight="1" x14ac:dyDescent="0.25">
      <c r="B468" s="93"/>
      <c r="C468" s="93"/>
      <c r="D468" s="94"/>
      <c r="E468" s="93"/>
      <c r="F468" s="94"/>
      <c r="G468" s="93"/>
      <c r="H468" s="93"/>
      <c r="I468" s="93"/>
      <c r="J468" s="93"/>
      <c r="K468" s="93"/>
      <c r="L468" s="93"/>
      <c r="M468" s="93"/>
      <c r="O468" s="93"/>
      <c r="P468" s="93"/>
      <c r="Q468" s="93"/>
      <c r="R468" s="93"/>
      <c r="S468" s="93"/>
      <c r="T468" s="93"/>
      <c r="U468" s="96" t="str">
        <f t="shared" si="12"/>
        <v>00Jan00-FLAG-</v>
      </c>
      <c r="V468" s="93"/>
    </row>
    <row r="469" spans="2:22" ht="12" customHeight="1" x14ac:dyDescent="0.25">
      <c r="B469" s="93"/>
      <c r="C469" s="93"/>
      <c r="D469" s="94"/>
      <c r="E469" s="93"/>
      <c r="F469" s="94"/>
      <c r="G469" s="93"/>
      <c r="H469" s="93"/>
      <c r="I469" s="93"/>
      <c r="J469" s="93"/>
      <c r="K469" s="93"/>
      <c r="L469" s="93"/>
      <c r="M469" s="93"/>
      <c r="O469" s="93"/>
      <c r="P469" s="93"/>
      <c r="Q469" s="93"/>
      <c r="R469" s="93"/>
      <c r="S469" s="93"/>
      <c r="T469" s="93"/>
      <c r="U469" s="96" t="str">
        <f t="shared" si="12"/>
        <v>00Jan00-FLAG-</v>
      </c>
      <c r="V469" s="93"/>
    </row>
    <row r="470" spans="2:22" ht="12" customHeight="1" x14ac:dyDescent="0.25">
      <c r="B470" s="93"/>
      <c r="C470" s="93"/>
      <c r="D470" s="94"/>
      <c r="E470" s="93"/>
      <c r="F470" s="94"/>
      <c r="G470" s="93"/>
      <c r="H470" s="93"/>
      <c r="I470" s="93"/>
      <c r="J470" s="93"/>
      <c r="K470" s="93"/>
      <c r="L470" s="93"/>
      <c r="M470" s="93"/>
      <c r="O470" s="93"/>
      <c r="P470" s="93"/>
      <c r="Q470" s="93"/>
      <c r="R470" s="93"/>
      <c r="S470" s="93"/>
      <c r="T470" s="93"/>
      <c r="U470" s="96" t="str">
        <f t="shared" si="12"/>
        <v>00Jan00-FLAG-</v>
      </c>
      <c r="V470" s="93"/>
    </row>
    <row r="471" spans="2:22" ht="12" customHeight="1" x14ac:dyDescent="0.25">
      <c r="B471" s="93"/>
      <c r="C471" s="93"/>
      <c r="D471" s="94"/>
      <c r="E471" s="93"/>
      <c r="F471" s="94"/>
      <c r="G471" s="93"/>
      <c r="H471" s="93"/>
      <c r="I471" s="93"/>
      <c r="J471" s="93"/>
      <c r="K471" s="93"/>
      <c r="L471" s="93"/>
      <c r="M471" s="93"/>
      <c r="O471" s="93"/>
      <c r="P471" s="93"/>
      <c r="Q471" s="93"/>
      <c r="R471" s="93"/>
      <c r="S471" s="93"/>
      <c r="T471" s="93"/>
      <c r="U471" s="96" t="str">
        <f t="shared" si="12"/>
        <v>00Jan00-FLAG-</v>
      </c>
      <c r="V471" s="93"/>
    </row>
    <row r="472" spans="2:22" ht="12" customHeight="1" x14ac:dyDescent="0.25">
      <c r="B472" s="93"/>
      <c r="C472" s="93"/>
      <c r="D472" s="94"/>
      <c r="E472" s="93"/>
      <c r="F472" s="94"/>
      <c r="G472" s="93"/>
      <c r="H472" s="93"/>
      <c r="I472" s="93"/>
      <c r="J472" s="93"/>
      <c r="K472" s="93"/>
      <c r="L472" s="93"/>
      <c r="M472" s="93"/>
      <c r="O472" s="93"/>
      <c r="P472" s="93"/>
      <c r="Q472" s="93"/>
      <c r="R472" s="93"/>
      <c r="S472" s="93"/>
      <c r="T472" s="93"/>
      <c r="U472" s="96" t="str">
        <f t="shared" ref="U472:U531" si="13">CONCATENATE(TEXT(F472,"ddmmmyy"),"-",IF(B472="Mini purse seine","PRS", IF(B472="PFN pole seine","POS", IF(B472="6' RST","RST", IF(B472="PFN beach seine","BS", IF(B472="IPT", "IPT", "FLAG"))))), IF(ISBLANK(N472), CONCATENATE("-",M472), CONCATENATE("-",P472,"-",N472)))</f>
        <v>00Jan00-FLAG-</v>
      </c>
      <c r="V472" s="93"/>
    </row>
    <row r="473" spans="2:22" ht="12" customHeight="1" x14ac:dyDescent="0.25">
      <c r="B473" s="93"/>
      <c r="C473" s="93"/>
      <c r="D473" s="94"/>
      <c r="E473" s="93"/>
      <c r="F473" s="94"/>
      <c r="G473" s="93"/>
      <c r="H473" s="93"/>
      <c r="I473" s="93"/>
      <c r="J473" s="93"/>
      <c r="K473" s="93"/>
      <c r="L473" s="93"/>
      <c r="M473" s="93"/>
      <c r="O473" s="93"/>
      <c r="P473" s="93"/>
      <c r="Q473" s="93"/>
      <c r="R473" s="93"/>
      <c r="S473" s="93"/>
      <c r="T473" s="93"/>
      <c r="U473" s="96" t="str">
        <f t="shared" si="13"/>
        <v>00Jan00-FLAG-</v>
      </c>
      <c r="V473" s="93"/>
    </row>
    <row r="474" spans="2:22" ht="12" customHeight="1" x14ac:dyDescent="0.25">
      <c r="B474" s="93"/>
      <c r="C474" s="93"/>
      <c r="D474" s="94"/>
      <c r="E474" s="93"/>
      <c r="F474" s="94"/>
      <c r="G474" s="93"/>
      <c r="H474" s="93"/>
      <c r="I474" s="93"/>
      <c r="J474" s="93"/>
      <c r="K474" s="93"/>
      <c r="L474" s="93"/>
      <c r="M474" s="93"/>
      <c r="O474" s="93"/>
      <c r="P474" s="93"/>
      <c r="Q474" s="93"/>
      <c r="R474" s="93"/>
      <c r="S474" s="93"/>
      <c r="T474" s="93"/>
      <c r="U474" s="96" t="str">
        <f t="shared" si="13"/>
        <v>00Jan00-FLAG-</v>
      </c>
      <c r="V474" s="93"/>
    </row>
    <row r="475" spans="2:22" ht="12" customHeight="1" x14ac:dyDescent="0.25">
      <c r="B475" s="93"/>
      <c r="C475" s="93"/>
      <c r="D475" s="94"/>
      <c r="E475" s="93"/>
      <c r="F475" s="94"/>
      <c r="G475" s="93"/>
      <c r="H475" s="93"/>
      <c r="I475" s="93"/>
      <c r="J475" s="93"/>
      <c r="K475" s="93"/>
      <c r="L475" s="93"/>
      <c r="M475" s="93"/>
      <c r="O475" s="93"/>
      <c r="P475" s="93"/>
      <c r="Q475" s="93"/>
      <c r="R475" s="93"/>
      <c r="S475" s="93"/>
      <c r="T475" s="93"/>
      <c r="U475" s="96" t="str">
        <f t="shared" si="13"/>
        <v>00Jan00-FLAG-</v>
      </c>
      <c r="V475" s="93"/>
    </row>
    <row r="476" spans="2:22" ht="12" customHeight="1" x14ac:dyDescent="0.25">
      <c r="B476" s="93"/>
      <c r="C476" s="93"/>
      <c r="D476" s="94"/>
      <c r="E476" s="93"/>
      <c r="F476" s="94"/>
      <c r="G476" s="93"/>
      <c r="H476" s="93"/>
      <c r="I476" s="93"/>
      <c r="J476" s="93"/>
      <c r="K476" s="93"/>
      <c r="L476" s="93"/>
      <c r="M476" s="93"/>
      <c r="O476" s="93"/>
      <c r="P476" s="93"/>
      <c r="Q476" s="93"/>
      <c r="R476" s="93"/>
      <c r="S476" s="93"/>
      <c r="T476" s="93"/>
      <c r="U476" s="96" t="str">
        <f t="shared" si="13"/>
        <v>00Jan00-FLAG-</v>
      </c>
      <c r="V476" s="93"/>
    </row>
    <row r="477" spans="2:22" ht="12" customHeight="1" x14ac:dyDescent="0.25">
      <c r="B477" s="93"/>
      <c r="C477" s="93"/>
      <c r="D477" s="94"/>
      <c r="E477" s="93"/>
      <c r="F477" s="94"/>
      <c r="G477" s="93"/>
      <c r="H477" s="93"/>
      <c r="I477" s="93"/>
      <c r="J477" s="93"/>
      <c r="K477" s="93"/>
      <c r="L477" s="93"/>
      <c r="M477" s="93"/>
      <c r="O477" s="93"/>
      <c r="P477" s="93"/>
      <c r="Q477" s="93"/>
      <c r="R477" s="93"/>
      <c r="S477" s="93"/>
      <c r="T477" s="93"/>
      <c r="U477" s="96" t="str">
        <f t="shared" si="13"/>
        <v>00Jan00-FLAG-</v>
      </c>
      <c r="V477" s="93"/>
    </row>
    <row r="478" spans="2:22" ht="12" customHeight="1" x14ac:dyDescent="0.25">
      <c r="B478" s="93"/>
      <c r="C478" s="93"/>
      <c r="D478" s="94"/>
      <c r="E478" s="93"/>
      <c r="F478" s="94"/>
      <c r="G478" s="93"/>
      <c r="H478" s="93"/>
      <c r="I478" s="93"/>
      <c r="J478" s="93"/>
      <c r="K478" s="93"/>
      <c r="L478" s="93"/>
      <c r="M478" s="93"/>
      <c r="O478" s="93"/>
      <c r="P478" s="93"/>
      <c r="Q478" s="93"/>
      <c r="R478" s="93"/>
      <c r="S478" s="93"/>
      <c r="T478" s="93"/>
      <c r="U478" s="96" t="str">
        <f t="shared" si="13"/>
        <v>00Jan00-FLAG-</v>
      </c>
      <c r="V478" s="93"/>
    </row>
    <row r="479" spans="2:22" ht="12" customHeight="1" x14ac:dyDescent="0.25">
      <c r="B479" s="93"/>
      <c r="C479" s="93"/>
      <c r="D479" s="94"/>
      <c r="E479" s="93"/>
      <c r="F479" s="94"/>
      <c r="G479" s="93"/>
      <c r="H479" s="93"/>
      <c r="I479" s="93"/>
      <c r="J479" s="93"/>
      <c r="K479" s="93"/>
      <c r="L479" s="93"/>
      <c r="M479" s="93"/>
      <c r="O479" s="93"/>
      <c r="P479" s="93"/>
      <c r="Q479" s="93"/>
      <c r="R479" s="93"/>
      <c r="S479" s="93"/>
      <c r="T479" s="93"/>
      <c r="U479" s="96" t="str">
        <f t="shared" si="13"/>
        <v>00Jan00-FLAG-</v>
      </c>
      <c r="V479" s="93"/>
    </row>
    <row r="480" spans="2:22" ht="12" customHeight="1" x14ac:dyDescent="0.25">
      <c r="B480" s="93"/>
      <c r="C480" s="93"/>
      <c r="D480" s="94"/>
      <c r="E480" s="93"/>
      <c r="F480" s="94"/>
      <c r="G480" s="93"/>
      <c r="H480" s="93"/>
      <c r="I480" s="93"/>
      <c r="J480" s="93"/>
      <c r="K480" s="93"/>
      <c r="L480" s="93"/>
      <c r="M480" s="93"/>
      <c r="O480" s="93"/>
      <c r="P480" s="93"/>
      <c r="Q480" s="93"/>
      <c r="R480" s="93"/>
      <c r="S480" s="93"/>
      <c r="T480" s="93"/>
      <c r="U480" s="96" t="str">
        <f t="shared" si="13"/>
        <v>00Jan00-FLAG-</v>
      </c>
      <c r="V480" s="93"/>
    </row>
    <row r="481" spans="2:22" ht="12" customHeight="1" x14ac:dyDescent="0.25">
      <c r="B481" s="93"/>
      <c r="C481" s="93"/>
      <c r="D481" s="94"/>
      <c r="E481" s="93"/>
      <c r="F481" s="94"/>
      <c r="G481" s="93"/>
      <c r="H481" s="93"/>
      <c r="I481" s="93"/>
      <c r="J481" s="93"/>
      <c r="K481" s="93"/>
      <c r="L481" s="93"/>
      <c r="M481" s="93"/>
      <c r="O481" s="93"/>
      <c r="P481" s="93"/>
      <c r="Q481" s="93"/>
      <c r="R481" s="93"/>
      <c r="S481" s="93"/>
      <c r="T481" s="93"/>
      <c r="U481" s="96" t="str">
        <f t="shared" si="13"/>
        <v>00Jan00-FLAG-</v>
      </c>
      <c r="V481" s="93"/>
    </row>
    <row r="482" spans="2:22" ht="12" customHeight="1" x14ac:dyDescent="0.25">
      <c r="B482" s="93"/>
      <c r="C482" s="93"/>
      <c r="D482" s="94"/>
      <c r="E482" s="93"/>
      <c r="F482" s="94"/>
      <c r="G482" s="93"/>
      <c r="H482" s="93"/>
      <c r="I482" s="93"/>
      <c r="J482" s="93"/>
      <c r="K482" s="93"/>
      <c r="L482" s="93"/>
      <c r="M482" s="93"/>
      <c r="O482" s="93"/>
      <c r="P482" s="93"/>
      <c r="Q482" s="93"/>
      <c r="R482" s="93"/>
      <c r="S482" s="93"/>
      <c r="T482" s="93"/>
      <c r="U482" s="96" t="str">
        <f t="shared" si="13"/>
        <v>00Jan00-FLAG-</v>
      </c>
      <c r="V482" s="93"/>
    </row>
    <row r="483" spans="2:22" ht="12" customHeight="1" x14ac:dyDescent="0.25">
      <c r="B483" s="93"/>
      <c r="C483" s="93"/>
      <c r="D483" s="94"/>
      <c r="E483" s="93"/>
      <c r="F483" s="94"/>
      <c r="G483" s="93"/>
      <c r="H483" s="93"/>
      <c r="I483" s="93"/>
      <c r="J483" s="93"/>
      <c r="K483" s="93"/>
      <c r="L483" s="93"/>
      <c r="M483" s="93"/>
      <c r="O483" s="93"/>
      <c r="P483" s="93"/>
      <c r="Q483" s="93"/>
      <c r="R483" s="93"/>
      <c r="S483" s="93"/>
      <c r="T483" s="93"/>
      <c r="U483" s="96" t="str">
        <f t="shared" si="13"/>
        <v>00Jan00-FLAG-</v>
      </c>
      <c r="V483" s="93"/>
    </row>
    <row r="484" spans="2:22" ht="12" customHeight="1" x14ac:dyDescent="0.25">
      <c r="B484" s="93"/>
      <c r="C484" s="93"/>
      <c r="D484" s="94"/>
      <c r="E484" s="93"/>
      <c r="F484" s="94"/>
      <c r="G484" s="93"/>
      <c r="H484" s="93"/>
      <c r="I484" s="93"/>
      <c r="J484" s="93"/>
      <c r="K484" s="93"/>
      <c r="L484" s="93"/>
      <c r="M484" s="93"/>
      <c r="O484" s="93"/>
      <c r="P484" s="93"/>
      <c r="Q484" s="93"/>
      <c r="R484" s="93"/>
      <c r="S484" s="93"/>
      <c r="T484" s="93"/>
      <c r="U484" s="96" t="str">
        <f t="shared" si="13"/>
        <v>00Jan00-FLAG-</v>
      </c>
      <c r="V484" s="93"/>
    </row>
    <row r="485" spans="2:22" ht="12" customHeight="1" x14ac:dyDescent="0.25">
      <c r="B485" s="93"/>
      <c r="C485" s="93"/>
      <c r="D485" s="94"/>
      <c r="E485" s="93"/>
      <c r="F485" s="94"/>
      <c r="G485" s="93"/>
      <c r="H485" s="93"/>
      <c r="I485" s="93"/>
      <c r="J485" s="93"/>
      <c r="K485" s="93"/>
      <c r="L485" s="93"/>
      <c r="M485" s="93"/>
      <c r="O485" s="93"/>
      <c r="P485" s="93"/>
      <c r="Q485" s="93"/>
      <c r="R485" s="93"/>
      <c r="S485" s="93"/>
      <c r="T485" s="93"/>
      <c r="U485" s="96" t="str">
        <f t="shared" si="13"/>
        <v>00Jan00-FLAG-</v>
      </c>
      <c r="V485" s="93"/>
    </row>
    <row r="486" spans="2:22" ht="12" customHeight="1" x14ac:dyDescent="0.25">
      <c r="B486" s="93"/>
      <c r="C486" s="93"/>
      <c r="D486" s="94"/>
      <c r="E486" s="93"/>
      <c r="F486" s="94"/>
      <c r="G486" s="93"/>
      <c r="H486" s="93"/>
      <c r="I486" s="93"/>
      <c r="J486" s="93"/>
      <c r="K486" s="93"/>
      <c r="L486" s="93"/>
      <c r="M486" s="93"/>
      <c r="O486" s="93"/>
      <c r="P486" s="93"/>
      <c r="Q486" s="93"/>
      <c r="R486" s="93"/>
      <c r="S486" s="93"/>
      <c r="T486" s="93"/>
      <c r="U486" s="96" t="str">
        <f t="shared" si="13"/>
        <v>00Jan00-FLAG-</v>
      </c>
      <c r="V486" s="93"/>
    </row>
    <row r="487" spans="2:22" ht="12" customHeight="1" x14ac:dyDescent="0.25">
      <c r="B487" s="93"/>
      <c r="C487" s="93"/>
      <c r="D487" s="94"/>
      <c r="E487" s="93"/>
      <c r="F487" s="94"/>
      <c r="G487" s="93"/>
      <c r="H487" s="93"/>
      <c r="I487" s="93"/>
      <c r="J487" s="93"/>
      <c r="K487" s="93"/>
      <c r="L487" s="93"/>
      <c r="M487" s="93"/>
      <c r="O487" s="93"/>
      <c r="P487" s="93"/>
      <c r="Q487" s="93"/>
      <c r="R487" s="93"/>
      <c r="S487" s="93"/>
      <c r="T487" s="93"/>
      <c r="U487" s="96" t="str">
        <f t="shared" si="13"/>
        <v>00Jan00-FLAG-</v>
      </c>
      <c r="V487" s="93"/>
    </row>
    <row r="488" spans="2:22" ht="12" customHeight="1" x14ac:dyDescent="0.25">
      <c r="B488" s="93"/>
      <c r="C488" s="93"/>
      <c r="D488" s="94"/>
      <c r="E488" s="93"/>
      <c r="F488" s="94"/>
      <c r="G488" s="93"/>
      <c r="H488" s="93"/>
      <c r="I488" s="93"/>
      <c r="J488" s="93"/>
      <c r="K488" s="93"/>
      <c r="L488" s="93"/>
      <c r="M488" s="93"/>
      <c r="O488" s="93"/>
      <c r="P488" s="93"/>
      <c r="Q488" s="93"/>
      <c r="R488" s="93"/>
      <c r="S488" s="93"/>
      <c r="T488" s="93"/>
      <c r="U488" s="96" t="str">
        <f t="shared" si="13"/>
        <v>00Jan00-FLAG-</v>
      </c>
      <c r="V488" s="93"/>
    </row>
    <row r="489" spans="2:22" ht="12" customHeight="1" x14ac:dyDescent="0.25">
      <c r="B489" s="93"/>
      <c r="C489" s="93"/>
      <c r="D489" s="94"/>
      <c r="E489" s="93"/>
      <c r="F489" s="94"/>
      <c r="G489" s="93"/>
      <c r="H489" s="93"/>
      <c r="I489" s="93"/>
      <c r="J489" s="93"/>
      <c r="K489" s="93"/>
      <c r="L489" s="93"/>
      <c r="M489" s="93"/>
      <c r="O489" s="93"/>
      <c r="P489" s="93"/>
      <c r="Q489" s="93"/>
      <c r="R489" s="93"/>
      <c r="S489" s="93"/>
      <c r="T489" s="93"/>
      <c r="U489" s="96" t="str">
        <f t="shared" si="13"/>
        <v>00Jan00-FLAG-</v>
      </c>
      <c r="V489" s="93"/>
    </row>
    <row r="490" spans="2:22" ht="12" customHeight="1" x14ac:dyDescent="0.25">
      <c r="B490" s="93"/>
      <c r="C490" s="93"/>
      <c r="D490" s="94"/>
      <c r="E490" s="93"/>
      <c r="F490" s="94"/>
      <c r="G490" s="93"/>
      <c r="H490" s="93"/>
      <c r="I490" s="93"/>
      <c r="J490" s="93"/>
      <c r="K490" s="93"/>
      <c r="L490" s="93"/>
      <c r="M490" s="93"/>
      <c r="O490" s="93"/>
      <c r="P490" s="93"/>
      <c r="Q490" s="93"/>
      <c r="R490" s="93"/>
      <c r="S490" s="93"/>
      <c r="T490" s="93"/>
      <c r="U490" s="96" t="str">
        <f t="shared" si="13"/>
        <v>00Jan00-FLAG-</v>
      </c>
      <c r="V490" s="93"/>
    </row>
    <row r="491" spans="2:22" ht="12" customHeight="1" x14ac:dyDescent="0.25">
      <c r="B491" s="93"/>
      <c r="C491" s="93"/>
      <c r="D491" s="94"/>
      <c r="E491" s="93"/>
      <c r="F491" s="94"/>
      <c r="G491" s="93"/>
      <c r="H491" s="93"/>
      <c r="I491" s="93"/>
      <c r="J491" s="93"/>
      <c r="K491" s="93"/>
      <c r="L491" s="93"/>
      <c r="M491" s="93"/>
      <c r="O491" s="93"/>
      <c r="P491" s="93"/>
      <c r="Q491" s="93"/>
      <c r="R491" s="93"/>
      <c r="S491" s="93"/>
      <c r="T491" s="93"/>
      <c r="U491" s="96" t="str">
        <f t="shared" si="13"/>
        <v>00Jan00-FLAG-</v>
      </c>
      <c r="V491" s="93"/>
    </row>
    <row r="492" spans="2:22" ht="12" customHeight="1" x14ac:dyDescent="0.25">
      <c r="B492" s="93"/>
      <c r="C492" s="93"/>
      <c r="D492" s="94"/>
      <c r="E492" s="93"/>
      <c r="F492" s="94"/>
      <c r="G492" s="93"/>
      <c r="H492" s="93"/>
      <c r="I492" s="93"/>
      <c r="J492" s="93"/>
      <c r="K492" s="93"/>
      <c r="L492" s="93"/>
      <c r="M492" s="93"/>
      <c r="O492" s="93"/>
      <c r="P492" s="93"/>
      <c r="Q492" s="93"/>
      <c r="R492" s="93"/>
      <c r="S492" s="93"/>
      <c r="T492" s="93"/>
      <c r="U492" s="96" t="str">
        <f t="shared" si="13"/>
        <v>00Jan00-FLAG-</v>
      </c>
      <c r="V492" s="93"/>
    </row>
    <row r="493" spans="2:22" ht="12" customHeight="1" x14ac:dyDescent="0.25">
      <c r="B493" s="93"/>
      <c r="C493" s="93"/>
      <c r="D493" s="94"/>
      <c r="E493" s="93"/>
      <c r="F493" s="94"/>
      <c r="G493" s="93"/>
      <c r="H493" s="93"/>
      <c r="I493" s="93"/>
      <c r="J493" s="93"/>
      <c r="K493" s="93"/>
      <c r="L493" s="93"/>
      <c r="M493" s="93"/>
      <c r="O493" s="93"/>
      <c r="P493" s="93"/>
      <c r="Q493" s="93"/>
      <c r="R493" s="93"/>
      <c r="S493" s="93"/>
      <c r="T493" s="93"/>
      <c r="U493" s="96" t="str">
        <f t="shared" si="13"/>
        <v>00Jan00-FLAG-</v>
      </c>
      <c r="V493" s="93"/>
    </row>
    <row r="494" spans="2:22" ht="12" customHeight="1" x14ac:dyDescent="0.25">
      <c r="B494" s="93"/>
      <c r="C494" s="93"/>
      <c r="D494" s="94"/>
      <c r="E494" s="93"/>
      <c r="F494" s="94"/>
      <c r="G494" s="93"/>
      <c r="H494" s="93"/>
      <c r="I494" s="93"/>
      <c r="J494" s="93"/>
      <c r="K494" s="93"/>
      <c r="L494" s="93"/>
      <c r="M494" s="93"/>
      <c r="O494" s="93"/>
      <c r="P494" s="93"/>
      <c r="Q494" s="93"/>
      <c r="R494" s="93"/>
      <c r="S494" s="93"/>
      <c r="T494" s="93"/>
      <c r="U494" s="96" t="str">
        <f t="shared" si="13"/>
        <v>00Jan00-FLAG-</v>
      </c>
      <c r="V494" s="93"/>
    </row>
    <row r="495" spans="2:22" ht="12" customHeight="1" x14ac:dyDescent="0.25">
      <c r="B495" s="93"/>
      <c r="C495" s="93"/>
      <c r="D495" s="94"/>
      <c r="E495" s="93"/>
      <c r="F495" s="94"/>
      <c r="G495" s="93"/>
      <c r="H495" s="93"/>
      <c r="I495" s="93"/>
      <c r="J495" s="93"/>
      <c r="K495" s="93"/>
      <c r="L495" s="93"/>
      <c r="M495" s="93"/>
      <c r="O495" s="93"/>
      <c r="P495" s="93"/>
      <c r="Q495" s="93"/>
      <c r="R495" s="93"/>
      <c r="S495" s="93"/>
      <c r="T495" s="93"/>
      <c r="U495" s="96" t="str">
        <f t="shared" si="13"/>
        <v>00Jan00-FLAG-</v>
      </c>
      <c r="V495" s="93"/>
    </row>
    <row r="496" spans="2:22" ht="12" customHeight="1" x14ac:dyDescent="0.25">
      <c r="B496" s="93"/>
      <c r="C496" s="93"/>
      <c r="D496" s="94"/>
      <c r="E496" s="93"/>
      <c r="F496" s="94"/>
      <c r="G496" s="93"/>
      <c r="H496" s="93"/>
      <c r="I496" s="93"/>
      <c r="J496" s="93"/>
      <c r="K496" s="93"/>
      <c r="L496" s="93"/>
      <c r="M496" s="93"/>
      <c r="O496" s="93"/>
      <c r="P496" s="93"/>
      <c r="Q496" s="93"/>
      <c r="R496" s="93"/>
      <c r="S496" s="93"/>
      <c r="T496" s="93"/>
      <c r="U496" s="96" t="str">
        <f t="shared" si="13"/>
        <v>00Jan00-FLAG-</v>
      </c>
      <c r="V496" s="93"/>
    </row>
    <row r="497" spans="2:22" ht="12" customHeight="1" x14ac:dyDescent="0.25">
      <c r="B497" s="93"/>
      <c r="C497" s="93"/>
      <c r="D497" s="94"/>
      <c r="E497" s="93"/>
      <c r="F497" s="94"/>
      <c r="G497" s="93"/>
      <c r="H497" s="93"/>
      <c r="I497" s="93"/>
      <c r="J497" s="93"/>
      <c r="K497" s="93"/>
      <c r="L497" s="93"/>
      <c r="M497" s="93"/>
      <c r="O497" s="93"/>
      <c r="P497" s="93"/>
      <c r="Q497" s="93"/>
      <c r="R497" s="93"/>
      <c r="S497" s="93"/>
      <c r="T497" s="93"/>
      <c r="U497" s="96" t="str">
        <f t="shared" si="13"/>
        <v>00Jan00-FLAG-</v>
      </c>
      <c r="V497" s="93"/>
    </row>
    <row r="498" spans="2:22" ht="12" customHeight="1" x14ac:dyDescent="0.25">
      <c r="B498" s="93"/>
      <c r="C498" s="93"/>
      <c r="D498" s="94"/>
      <c r="E498" s="93"/>
      <c r="F498" s="94"/>
      <c r="G498" s="93"/>
      <c r="H498" s="93"/>
      <c r="I498" s="93"/>
      <c r="J498" s="93"/>
      <c r="K498" s="93"/>
      <c r="L498" s="93"/>
      <c r="M498" s="93"/>
      <c r="O498" s="93"/>
      <c r="P498" s="93"/>
      <c r="Q498" s="93"/>
      <c r="R498" s="93"/>
      <c r="S498" s="93"/>
      <c r="T498" s="93"/>
      <c r="U498" s="96" t="str">
        <f t="shared" si="13"/>
        <v>00Jan00-FLAG-</v>
      </c>
      <c r="V498" s="93"/>
    </row>
    <row r="499" spans="2:22" ht="12" customHeight="1" x14ac:dyDescent="0.25">
      <c r="B499" s="93"/>
      <c r="C499" s="93"/>
      <c r="D499" s="94"/>
      <c r="E499" s="93"/>
      <c r="F499" s="94"/>
      <c r="G499" s="93"/>
      <c r="H499" s="93"/>
      <c r="I499" s="93"/>
      <c r="J499" s="93"/>
      <c r="K499" s="93"/>
      <c r="L499" s="93"/>
      <c r="M499" s="93"/>
      <c r="O499" s="93"/>
      <c r="P499" s="93"/>
      <c r="Q499" s="93"/>
      <c r="R499" s="93"/>
      <c r="S499" s="93"/>
      <c r="T499" s="93"/>
      <c r="U499" s="96" t="str">
        <f t="shared" si="13"/>
        <v>00Jan00-FLAG-</v>
      </c>
      <c r="V499" s="93"/>
    </row>
    <row r="500" spans="2:22" ht="12" customHeight="1" x14ac:dyDescent="0.25">
      <c r="B500" s="93"/>
      <c r="C500" s="93"/>
      <c r="D500" s="94"/>
      <c r="E500" s="93"/>
      <c r="F500" s="94"/>
      <c r="G500" s="93"/>
      <c r="H500" s="93"/>
      <c r="I500" s="93"/>
      <c r="J500" s="93"/>
      <c r="K500" s="93"/>
      <c r="L500" s="93"/>
      <c r="M500" s="93"/>
      <c r="O500" s="93"/>
      <c r="P500" s="93"/>
      <c r="Q500" s="93"/>
      <c r="R500" s="93"/>
      <c r="S500" s="93"/>
      <c r="T500" s="93"/>
      <c r="U500" s="96" t="str">
        <f t="shared" si="13"/>
        <v>00Jan00-FLAG-</v>
      </c>
      <c r="V500" s="93"/>
    </row>
    <row r="501" spans="2:22" ht="12" customHeight="1" x14ac:dyDescent="0.25">
      <c r="B501" s="93"/>
      <c r="C501" s="93"/>
      <c r="D501" s="94"/>
      <c r="E501" s="93"/>
      <c r="F501" s="94"/>
      <c r="G501" s="93"/>
      <c r="H501" s="93"/>
      <c r="I501" s="93"/>
      <c r="J501" s="93"/>
      <c r="K501" s="93"/>
      <c r="L501" s="93"/>
      <c r="M501" s="93"/>
      <c r="O501" s="93"/>
      <c r="P501" s="93"/>
      <c r="Q501" s="93"/>
      <c r="R501" s="93"/>
      <c r="S501" s="93"/>
      <c r="T501" s="93"/>
      <c r="U501" s="96" t="str">
        <f t="shared" si="13"/>
        <v>00Jan00-FLAG-</v>
      </c>
      <c r="V501" s="93"/>
    </row>
    <row r="502" spans="2:22" ht="12" customHeight="1" x14ac:dyDescent="0.25">
      <c r="B502" s="93"/>
      <c r="C502" s="93"/>
      <c r="D502" s="94"/>
      <c r="E502" s="93"/>
      <c r="F502" s="94"/>
      <c r="G502" s="93"/>
      <c r="H502" s="93"/>
      <c r="I502" s="93"/>
      <c r="J502" s="93"/>
      <c r="K502" s="93"/>
      <c r="L502" s="93"/>
      <c r="M502" s="93"/>
      <c r="O502" s="93"/>
      <c r="P502" s="93"/>
      <c r="Q502" s="93"/>
      <c r="R502" s="93"/>
      <c r="S502" s="93"/>
      <c r="T502" s="93"/>
      <c r="U502" s="96" t="str">
        <f t="shared" si="13"/>
        <v>00Jan00-FLAG-</v>
      </c>
      <c r="V502" s="93"/>
    </row>
    <row r="503" spans="2:22" ht="12" customHeight="1" x14ac:dyDescent="0.25">
      <c r="B503" s="93"/>
      <c r="C503" s="93"/>
      <c r="D503" s="94"/>
      <c r="E503" s="93"/>
      <c r="F503" s="94"/>
      <c r="G503" s="93"/>
      <c r="H503" s="93"/>
      <c r="I503" s="93"/>
      <c r="J503" s="93"/>
      <c r="K503" s="93"/>
      <c r="L503" s="93"/>
      <c r="M503" s="93"/>
      <c r="O503" s="93"/>
      <c r="P503" s="93"/>
      <c r="Q503" s="93"/>
      <c r="R503" s="93"/>
      <c r="S503" s="93"/>
      <c r="T503" s="93"/>
      <c r="U503" s="96" t="str">
        <f t="shared" si="13"/>
        <v>00Jan00-FLAG-</v>
      </c>
      <c r="V503" s="93"/>
    </row>
    <row r="504" spans="2:22" ht="12" customHeight="1" x14ac:dyDescent="0.25">
      <c r="B504" s="93"/>
      <c r="C504" s="93"/>
      <c r="D504" s="94"/>
      <c r="E504" s="93"/>
      <c r="F504" s="94"/>
      <c r="G504" s="93"/>
      <c r="H504" s="93"/>
      <c r="I504" s="93"/>
      <c r="J504" s="93"/>
      <c r="K504" s="93"/>
      <c r="L504" s="93"/>
      <c r="M504" s="93"/>
      <c r="O504" s="93"/>
      <c r="P504" s="93"/>
      <c r="Q504" s="93"/>
      <c r="R504" s="93"/>
      <c r="S504" s="93"/>
      <c r="T504" s="93"/>
      <c r="U504" s="96" t="str">
        <f t="shared" si="13"/>
        <v>00Jan00-FLAG-</v>
      </c>
      <c r="V504" s="93"/>
    </row>
    <row r="505" spans="2:22" ht="12" customHeight="1" x14ac:dyDescent="0.25">
      <c r="B505" s="93"/>
      <c r="C505" s="93"/>
      <c r="D505" s="94"/>
      <c r="E505" s="93"/>
      <c r="F505" s="94"/>
      <c r="G505" s="93"/>
      <c r="H505" s="93"/>
      <c r="I505" s="93"/>
      <c r="J505" s="93"/>
      <c r="K505" s="93"/>
      <c r="L505" s="93"/>
      <c r="M505" s="93"/>
      <c r="O505" s="93"/>
      <c r="P505" s="93"/>
      <c r="Q505" s="93"/>
      <c r="R505" s="93"/>
      <c r="S505" s="93"/>
      <c r="T505" s="93"/>
      <c r="U505" s="96" t="str">
        <f t="shared" si="13"/>
        <v>00Jan00-FLAG-</v>
      </c>
      <c r="V505" s="93"/>
    </row>
    <row r="506" spans="2:22" ht="12" customHeight="1" x14ac:dyDescent="0.25">
      <c r="B506" s="93"/>
      <c r="C506" s="93"/>
      <c r="D506" s="94"/>
      <c r="E506" s="93"/>
      <c r="F506" s="94"/>
      <c r="G506" s="93"/>
      <c r="H506" s="93"/>
      <c r="I506" s="93"/>
      <c r="J506" s="93"/>
      <c r="K506" s="93"/>
      <c r="L506" s="93"/>
      <c r="M506" s="93"/>
      <c r="O506" s="93"/>
      <c r="P506" s="93"/>
      <c r="Q506" s="93"/>
      <c r="R506" s="93"/>
      <c r="S506" s="93"/>
      <c r="T506" s="93"/>
      <c r="U506" s="96" t="str">
        <f t="shared" si="13"/>
        <v>00Jan00-FLAG-</v>
      </c>
      <c r="V506" s="93"/>
    </row>
    <row r="507" spans="2:22" ht="12" customHeight="1" x14ac:dyDescent="0.25">
      <c r="B507" s="93"/>
      <c r="C507" s="93"/>
      <c r="D507" s="94"/>
      <c r="E507" s="93"/>
      <c r="F507" s="94"/>
      <c r="G507" s="93"/>
      <c r="H507" s="93"/>
      <c r="I507" s="93"/>
      <c r="J507" s="93"/>
      <c r="K507" s="93"/>
      <c r="L507" s="93"/>
      <c r="M507" s="93"/>
      <c r="O507" s="93"/>
      <c r="P507" s="93"/>
      <c r="Q507" s="93"/>
      <c r="R507" s="93"/>
      <c r="S507" s="93"/>
      <c r="T507" s="93"/>
      <c r="U507" s="96" t="str">
        <f t="shared" si="13"/>
        <v>00Jan00-FLAG-</v>
      </c>
      <c r="V507" s="93"/>
    </row>
    <row r="508" spans="2:22" ht="12" customHeight="1" x14ac:dyDescent="0.25">
      <c r="B508" s="93"/>
      <c r="C508" s="93"/>
      <c r="D508" s="94"/>
      <c r="E508" s="93"/>
      <c r="F508" s="94"/>
      <c r="G508" s="93"/>
      <c r="H508" s="93"/>
      <c r="I508" s="93"/>
      <c r="J508" s="93"/>
      <c r="K508" s="93"/>
      <c r="L508" s="93"/>
      <c r="M508" s="93"/>
      <c r="O508" s="93"/>
      <c r="P508" s="93"/>
      <c r="Q508" s="93"/>
      <c r="R508" s="93"/>
      <c r="S508" s="93"/>
      <c r="T508" s="93"/>
      <c r="U508" s="96" t="str">
        <f t="shared" si="13"/>
        <v>00Jan00-FLAG-</v>
      </c>
      <c r="V508" s="93"/>
    </row>
    <row r="509" spans="2:22" ht="12" customHeight="1" x14ac:dyDescent="0.25">
      <c r="B509" s="93"/>
      <c r="C509" s="93"/>
      <c r="D509" s="94"/>
      <c r="E509" s="93"/>
      <c r="F509" s="94"/>
      <c r="G509" s="93"/>
      <c r="H509" s="93"/>
      <c r="I509" s="93"/>
      <c r="J509" s="93"/>
      <c r="K509" s="93"/>
      <c r="L509" s="93"/>
      <c r="M509" s="93"/>
      <c r="O509" s="93"/>
      <c r="P509" s="93"/>
      <c r="Q509" s="93"/>
      <c r="R509" s="93"/>
      <c r="S509" s="93"/>
      <c r="T509" s="93"/>
      <c r="U509" s="96" t="str">
        <f t="shared" si="13"/>
        <v>00Jan00-FLAG-</v>
      </c>
      <c r="V509" s="93"/>
    </row>
    <row r="510" spans="2:22" ht="12" customHeight="1" x14ac:dyDescent="0.25">
      <c r="B510" s="93"/>
      <c r="C510" s="93"/>
      <c r="D510" s="94"/>
      <c r="E510" s="93"/>
      <c r="F510" s="94"/>
      <c r="G510" s="93"/>
      <c r="H510" s="93"/>
      <c r="I510" s="93"/>
      <c r="J510" s="93"/>
      <c r="K510" s="93"/>
      <c r="L510" s="93"/>
      <c r="M510" s="93"/>
      <c r="O510" s="93"/>
      <c r="P510" s="93"/>
      <c r="Q510" s="93"/>
      <c r="R510" s="93"/>
      <c r="S510" s="93"/>
      <c r="T510" s="93"/>
      <c r="U510" s="96" t="str">
        <f t="shared" si="13"/>
        <v>00Jan00-FLAG-</v>
      </c>
      <c r="V510" s="93"/>
    </row>
    <row r="511" spans="2:22" ht="12" customHeight="1" x14ac:dyDescent="0.25">
      <c r="B511" s="93"/>
      <c r="C511" s="93"/>
      <c r="D511" s="94"/>
      <c r="E511" s="93"/>
      <c r="F511" s="94"/>
      <c r="G511" s="93"/>
      <c r="H511" s="93"/>
      <c r="I511" s="93"/>
      <c r="J511" s="93"/>
      <c r="K511" s="93"/>
      <c r="L511" s="93"/>
      <c r="M511" s="93"/>
      <c r="O511" s="93"/>
      <c r="P511" s="93"/>
      <c r="Q511" s="93"/>
      <c r="R511" s="93"/>
      <c r="S511" s="93"/>
      <c r="T511" s="93"/>
      <c r="U511" s="96" t="str">
        <f t="shared" si="13"/>
        <v>00Jan00-FLAG-</v>
      </c>
      <c r="V511" s="93"/>
    </row>
    <row r="512" spans="2:22" ht="12" customHeight="1" x14ac:dyDescent="0.25">
      <c r="B512" s="93"/>
      <c r="C512" s="93"/>
      <c r="D512" s="94"/>
      <c r="E512" s="93"/>
      <c r="F512" s="94"/>
      <c r="G512" s="93"/>
      <c r="H512" s="93"/>
      <c r="I512" s="93"/>
      <c r="J512" s="93"/>
      <c r="K512" s="93"/>
      <c r="L512" s="93"/>
      <c r="M512" s="93"/>
      <c r="O512" s="93"/>
      <c r="P512" s="93"/>
      <c r="Q512" s="93"/>
      <c r="R512" s="93"/>
      <c r="S512" s="93"/>
      <c r="T512" s="93"/>
      <c r="U512" s="96" t="str">
        <f t="shared" si="13"/>
        <v>00Jan00-FLAG-</v>
      </c>
      <c r="V512" s="93"/>
    </row>
    <row r="513" spans="2:22" ht="12" customHeight="1" x14ac:dyDescent="0.25">
      <c r="B513" s="93"/>
      <c r="C513" s="93"/>
      <c r="D513" s="94"/>
      <c r="E513" s="93"/>
      <c r="F513" s="94"/>
      <c r="G513" s="93"/>
      <c r="H513" s="93"/>
      <c r="I513" s="93"/>
      <c r="J513" s="93"/>
      <c r="K513" s="93"/>
      <c r="L513" s="93"/>
      <c r="M513" s="93"/>
      <c r="O513" s="93"/>
      <c r="P513" s="93"/>
      <c r="Q513" s="93"/>
      <c r="R513" s="93"/>
      <c r="S513" s="93"/>
      <c r="T513" s="93"/>
      <c r="U513" s="96" t="str">
        <f t="shared" si="13"/>
        <v>00Jan00-FLAG-</v>
      </c>
      <c r="V513" s="93"/>
    </row>
    <row r="514" spans="2:22" ht="12" customHeight="1" x14ac:dyDescent="0.25">
      <c r="B514" s="93"/>
      <c r="C514" s="93"/>
      <c r="D514" s="94"/>
      <c r="E514" s="93"/>
      <c r="F514" s="94"/>
      <c r="G514" s="93"/>
      <c r="H514" s="93"/>
      <c r="I514" s="93"/>
      <c r="J514" s="93"/>
      <c r="K514" s="93"/>
      <c r="L514" s="93"/>
      <c r="M514" s="93"/>
      <c r="O514" s="93"/>
      <c r="P514" s="93"/>
      <c r="Q514" s="93"/>
      <c r="R514" s="93"/>
      <c r="S514" s="93"/>
      <c r="T514" s="93"/>
      <c r="U514" s="96" t="str">
        <f t="shared" si="13"/>
        <v>00Jan00-FLAG-</v>
      </c>
      <c r="V514" s="93"/>
    </row>
    <row r="515" spans="2:22" ht="12" customHeight="1" x14ac:dyDescent="0.25">
      <c r="B515" s="93"/>
      <c r="C515" s="93"/>
      <c r="D515" s="94"/>
      <c r="E515" s="93"/>
      <c r="F515" s="94"/>
      <c r="G515" s="93"/>
      <c r="H515" s="93"/>
      <c r="I515" s="93"/>
      <c r="J515" s="93"/>
      <c r="K515" s="93"/>
      <c r="L515" s="93"/>
      <c r="M515" s="93"/>
      <c r="O515" s="93"/>
      <c r="P515" s="93"/>
      <c r="Q515" s="93"/>
      <c r="R515" s="93"/>
      <c r="S515" s="93"/>
      <c r="T515" s="93"/>
      <c r="U515" s="96" t="str">
        <f t="shared" si="13"/>
        <v>00Jan00-FLAG-</v>
      </c>
      <c r="V515" s="93"/>
    </row>
    <row r="516" spans="2:22" ht="12" customHeight="1" x14ac:dyDescent="0.25">
      <c r="B516" s="93"/>
      <c r="C516" s="93"/>
      <c r="D516" s="94"/>
      <c r="E516" s="93"/>
      <c r="F516" s="94"/>
      <c r="G516" s="93"/>
      <c r="H516" s="93"/>
      <c r="I516" s="93"/>
      <c r="J516" s="93"/>
      <c r="K516" s="93"/>
      <c r="L516" s="93"/>
      <c r="M516" s="93"/>
      <c r="O516" s="93"/>
      <c r="P516" s="93"/>
      <c r="Q516" s="93"/>
      <c r="R516" s="93"/>
      <c r="S516" s="93"/>
      <c r="T516" s="93"/>
      <c r="U516" s="96" t="str">
        <f t="shared" si="13"/>
        <v>00Jan00-FLAG-</v>
      </c>
      <c r="V516" s="93"/>
    </row>
    <row r="517" spans="2:22" ht="12" customHeight="1" x14ac:dyDescent="0.25">
      <c r="B517" s="93"/>
      <c r="C517" s="93"/>
      <c r="D517" s="94"/>
      <c r="E517" s="93"/>
      <c r="F517" s="94"/>
      <c r="G517" s="93"/>
      <c r="H517" s="93"/>
      <c r="I517" s="93"/>
      <c r="J517" s="93"/>
      <c r="K517" s="93"/>
      <c r="L517" s="93"/>
      <c r="M517" s="93"/>
      <c r="O517" s="93"/>
      <c r="P517" s="93"/>
      <c r="Q517" s="93"/>
      <c r="R517" s="93"/>
      <c r="S517" s="93"/>
      <c r="T517" s="93"/>
      <c r="U517" s="96" t="str">
        <f t="shared" si="13"/>
        <v>00Jan00-FLAG-</v>
      </c>
      <c r="V517" s="93"/>
    </row>
    <row r="518" spans="2:22" ht="12" customHeight="1" x14ac:dyDescent="0.25">
      <c r="B518" s="93"/>
      <c r="C518" s="93"/>
      <c r="D518" s="94"/>
      <c r="E518" s="93"/>
      <c r="F518" s="94"/>
      <c r="G518" s="93"/>
      <c r="H518" s="93"/>
      <c r="I518" s="93"/>
      <c r="J518" s="93"/>
      <c r="K518" s="93"/>
      <c r="L518" s="93"/>
      <c r="M518" s="93"/>
      <c r="O518" s="93"/>
      <c r="P518" s="93"/>
      <c r="Q518" s="93"/>
      <c r="R518" s="93"/>
      <c r="S518" s="93"/>
      <c r="T518" s="93"/>
      <c r="U518" s="96" t="str">
        <f t="shared" si="13"/>
        <v>00Jan00-FLAG-</v>
      </c>
      <c r="V518" s="93"/>
    </row>
    <row r="519" spans="2:22" ht="12" customHeight="1" x14ac:dyDescent="0.25">
      <c r="B519" s="93"/>
      <c r="C519" s="93"/>
      <c r="D519" s="94"/>
      <c r="E519" s="93"/>
      <c r="F519" s="94"/>
      <c r="G519" s="93"/>
      <c r="H519" s="93"/>
      <c r="I519" s="93"/>
      <c r="J519" s="93"/>
      <c r="K519" s="93"/>
      <c r="L519" s="93"/>
      <c r="M519" s="93"/>
      <c r="O519" s="93"/>
      <c r="P519" s="93"/>
      <c r="Q519" s="93"/>
      <c r="R519" s="93"/>
      <c r="S519" s="93"/>
      <c r="T519" s="93"/>
      <c r="U519" s="96" t="str">
        <f t="shared" si="13"/>
        <v>00Jan00-FLAG-</v>
      </c>
      <c r="V519" s="93"/>
    </row>
    <row r="520" spans="2:22" ht="12" customHeight="1" x14ac:dyDescent="0.25">
      <c r="B520" s="93"/>
      <c r="C520" s="93"/>
      <c r="D520" s="94"/>
      <c r="E520" s="93"/>
      <c r="F520" s="94"/>
      <c r="G520" s="93"/>
      <c r="H520" s="93"/>
      <c r="I520" s="93"/>
      <c r="J520" s="93"/>
      <c r="K520" s="93"/>
      <c r="L520" s="93"/>
      <c r="M520" s="93"/>
      <c r="O520" s="93"/>
      <c r="P520" s="93"/>
      <c r="Q520" s="93"/>
      <c r="R520" s="93"/>
      <c r="S520" s="93"/>
      <c r="T520" s="93"/>
      <c r="U520" s="96" t="str">
        <f t="shared" si="13"/>
        <v>00Jan00-FLAG-</v>
      </c>
      <c r="V520" s="93"/>
    </row>
    <row r="521" spans="2:22" ht="12" customHeight="1" x14ac:dyDescent="0.25">
      <c r="B521" s="93"/>
      <c r="C521" s="93"/>
      <c r="D521" s="94"/>
      <c r="E521" s="93"/>
      <c r="F521" s="94"/>
      <c r="G521" s="93"/>
      <c r="H521" s="93"/>
      <c r="I521" s="93"/>
      <c r="J521" s="93"/>
      <c r="K521" s="93"/>
      <c r="L521" s="93"/>
      <c r="M521" s="93"/>
      <c r="O521" s="93"/>
      <c r="P521" s="93"/>
      <c r="Q521" s="93"/>
      <c r="R521" s="93"/>
      <c r="S521" s="93"/>
      <c r="T521" s="93"/>
      <c r="U521" s="96" t="str">
        <f t="shared" si="13"/>
        <v>00Jan00-FLAG-</v>
      </c>
      <c r="V521" s="93"/>
    </row>
    <row r="522" spans="2:22" ht="12" customHeight="1" x14ac:dyDescent="0.25">
      <c r="B522" s="93"/>
      <c r="C522" s="93"/>
      <c r="D522" s="94"/>
      <c r="E522" s="93"/>
      <c r="F522" s="94"/>
      <c r="G522" s="93"/>
      <c r="H522" s="93"/>
      <c r="I522" s="93"/>
      <c r="J522" s="93"/>
      <c r="K522" s="93"/>
      <c r="L522" s="93"/>
      <c r="M522" s="93"/>
      <c r="O522" s="93"/>
      <c r="P522" s="93"/>
      <c r="Q522" s="93"/>
      <c r="R522" s="93"/>
      <c r="S522" s="93"/>
      <c r="T522" s="93"/>
      <c r="U522" s="96" t="str">
        <f t="shared" si="13"/>
        <v>00Jan00-FLAG-</v>
      </c>
      <c r="V522" s="93"/>
    </row>
    <row r="523" spans="2:22" ht="12" customHeight="1" x14ac:dyDescent="0.25">
      <c r="B523" s="93"/>
      <c r="C523" s="93"/>
      <c r="D523" s="94"/>
      <c r="E523" s="93"/>
      <c r="F523" s="94"/>
      <c r="G523" s="93"/>
      <c r="H523" s="93"/>
      <c r="I523" s="93"/>
      <c r="J523" s="93"/>
      <c r="K523" s="93"/>
      <c r="L523" s="93"/>
      <c r="M523" s="93"/>
      <c r="O523" s="93"/>
      <c r="P523" s="93"/>
      <c r="Q523" s="93"/>
      <c r="R523" s="93"/>
      <c r="S523" s="93"/>
      <c r="T523" s="93"/>
      <c r="U523" s="96" t="str">
        <f t="shared" si="13"/>
        <v>00Jan00-FLAG-</v>
      </c>
      <c r="V523" s="93"/>
    </row>
    <row r="524" spans="2:22" ht="12" customHeight="1" x14ac:dyDescent="0.25">
      <c r="B524" s="93"/>
      <c r="C524" s="93"/>
      <c r="D524" s="94"/>
      <c r="E524" s="93"/>
      <c r="F524" s="94"/>
      <c r="G524" s="93"/>
      <c r="H524" s="93"/>
      <c r="I524" s="93"/>
      <c r="J524" s="93"/>
      <c r="K524" s="93"/>
      <c r="L524" s="93"/>
      <c r="M524" s="93"/>
      <c r="O524" s="93"/>
      <c r="P524" s="93"/>
      <c r="Q524" s="93"/>
      <c r="R524" s="93"/>
      <c r="S524" s="93"/>
      <c r="T524" s="93"/>
      <c r="U524" s="96" t="str">
        <f t="shared" si="13"/>
        <v>00Jan00-FLAG-</v>
      </c>
      <c r="V524" s="93"/>
    </row>
    <row r="525" spans="2:22" ht="12" customHeight="1" x14ac:dyDescent="0.25">
      <c r="B525" s="93"/>
      <c r="C525" s="93"/>
      <c r="D525" s="94"/>
      <c r="E525" s="93"/>
      <c r="F525" s="94"/>
      <c r="G525" s="93"/>
      <c r="H525" s="93"/>
      <c r="I525" s="93"/>
      <c r="J525" s="93"/>
      <c r="K525" s="93"/>
      <c r="L525" s="93"/>
      <c r="M525" s="93"/>
      <c r="O525" s="93"/>
      <c r="P525" s="93"/>
      <c r="Q525" s="93"/>
      <c r="R525" s="93"/>
      <c r="S525" s="93"/>
      <c r="T525" s="93"/>
      <c r="U525" s="96" t="str">
        <f t="shared" si="13"/>
        <v>00Jan00-FLAG-</v>
      </c>
      <c r="V525" s="93"/>
    </row>
    <row r="526" spans="2:22" ht="12" customHeight="1" x14ac:dyDescent="0.25">
      <c r="B526" s="93"/>
      <c r="C526" s="93"/>
      <c r="D526" s="94"/>
      <c r="E526" s="93"/>
      <c r="F526" s="94"/>
      <c r="G526" s="93"/>
      <c r="H526" s="93"/>
      <c r="I526" s="93"/>
      <c r="J526" s="93"/>
      <c r="K526" s="93"/>
      <c r="L526" s="93"/>
      <c r="M526" s="93"/>
      <c r="O526" s="93"/>
      <c r="P526" s="93"/>
      <c r="Q526" s="93"/>
      <c r="R526" s="93"/>
      <c r="S526" s="93"/>
      <c r="T526" s="93"/>
      <c r="U526" s="96" t="str">
        <f t="shared" si="13"/>
        <v>00Jan00-FLAG-</v>
      </c>
      <c r="V526" s="93"/>
    </row>
    <row r="527" spans="2:22" ht="12" customHeight="1" x14ac:dyDescent="0.25">
      <c r="B527" s="93"/>
      <c r="C527" s="93"/>
      <c r="D527" s="94"/>
      <c r="E527" s="93"/>
      <c r="F527" s="94"/>
      <c r="G527" s="93"/>
      <c r="H527" s="93"/>
      <c r="I527" s="93"/>
      <c r="J527" s="93"/>
      <c r="K527" s="93"/>
      <c r="L527" s="93"/>
      <c r="M527" s="93"/>
      <c r="O527" s="93"/>
      <c r="P527" s="93"/>
      <c r="Q527" s="93"/>
      <c r="R527" s="93"/>
      <c r="S527" s="93"/>
      <c r="T527" s="93"/>
      <c r="U527" s="96" t="str">
        <f t="shared" si="13"/>
        <v>00Jan00-FLAG-</v>
      </c>
      <c r="V527" s="93"/>
    </row>
    <row r="528" spans="2:22" ht="12" customHeight="1" x14ac:dyDescent="0.25">
      <c r="B528" s="93"/>
      <c r="C528" s="93"/>
      <c r="D528" s="94"/>
      <c r="E528" s="93"/>
      <c r="F528" s="94"/>
      <c r="G528" s="93"/>
      <c r="H528" s="93"/>
      <c r="I528" s="93"/>
      <c r="J528" s="93"/>
      <c r="K528" s="93"/>
      <c r="L528" s="93"/>
      <c r="M528" s="93"/>
      <c r="O528" s="93"/>
      <c r="P528" s="93"/>
      <c r="Q528" s="93"/>
      <c r="R528" s="93"/>
      <c r="S528" s="93"/>
      <c r="T528" s="93"/>
      <c r="U528" s="96" t="str">
        <f t="shared" si="13"/>
        <v>00Jan00-FLAG-</v>
      </c>
      <c r="V528" s="93"/>
    </row>
    <row r="529" spans="2:22" ht="12" customHeight="1" x14ac:dyDescent="0.25">
      <c r="B529" s="93"/>
      <c r="C529" s="93"/>
      <c r="D529" s="94"/>
      <c r="E529" s="93"/>
      <c r="F529" s="94"/>
      <c r="G529" s="93"/>
      <c r="H529" s="93"/>
      <c r="I529" s="93"/>
      <c r="J529" s="93"/>
      <c r="K529" s="93"/>
      <c r="L529" s="93"/>
      <c r="M529" s="93"/>
      <c r="O529" s="93"/>
      <c r="P529" s="93"/>
      <c r="Q529" s="93"/>
      <c r="R529" s="93"/>
      <c r="S529" s="93"/>
      <c r="T529" s="93"/>
      <c r="U529" s="96" t="str">
        <f t="shared" si="13"/>
        <v>00Jan00-FLAG-</v>
      </c>
      <c r="V529" s="93"/>
    </row>
    <row r="530" spans="2:22" ht="12" customHeight="1" x14ac:dyDescent="0.25">
      <c r="B530" s="93"/>
      <c r="C530" s="93"/>
      <c r="D530" s="94"/>
      <c r="E530" s="93"/>
      <c r="F530" s="94"/>
      <c r="G530" s="93"/>
      <c r="H530" s="93"/>
      <c r="I530" s="93"/>
      <c r="J530" s="93"/>
      <c r="K530" s="93"/>
      <c r="L530" s="93"/>
      <c r="M530" s="93"/>
      <c r="O530" s="93"/>
      <c r="P530" s="93"/>
      <c r="Q530" s="93"/>
      <c r="R530" s="93"/>
      <c r="S530" s="93"/>
      <c r="T530" s="93"/>
      <c r="U530" s="96" t="str">
        <f t="shared" si="13"/>
        <v>00Jan00-FLAG-</v>
      </c>
      <c r="V530" s="93"/>
    </row>
    <row r="531" spans="2:22" ht="12" customHeight="1" x14ac:dyDescent="0.25">
      <c r="B531" s="93"/>
      <c r="C531" s="93"/>
      <c r="D531" s="94"/>
      <c r="E531" s="93"/>
      <c r="F531" s="94"/>
      <c r="G531" s="93"/>
      <c r="H531" s="93"/>
      <c r="I531" s="93"/>
      <c r="J531" s="93"/>
      <c r="K531" s="93"/>
      <c r="L531" s="93"/>
      <c r="M531" s="93"/>
      <c r="O531" s="93"/>
      <c r="P531" s="93"/>
      <c r="Q531" s="93"/>
      <c r="R531" s="93"/>
      <c r="S531" s="93"/>
      <c r="T531" s="93"/>
      <c r="U531" s="96" t="str">
        <f t="shared" si="13"/>
        <v>00Jan00-FLAG-</v>
      </c>
      <c r="V531" s="93"/>
    </row>
    <row r="532" spans="2:22" ht="12" customHeight="1" x14ac:dyDescent="0.25">
      <c r="B532" s="93"/>
      <c r="C532" s="93"/>
      <c r="D532" s="94"/>
      <c r="E532" s="93"/>
      <c r="F532" s="94"/>
      <c r="G532" s="93"/>
      <c r="H532" s="93"/>
      <c r="I532" s="93"/>
      <c r="J532" s="93"/>
      <c r="K532" s="93"/>
      <c r="L532" s="93"/>
      <c r="M532" s="93"/>
      <c r="O532" s="93"/>
      <c r="P532" s="93"/>
      <c r="Q532" s="93"/>
      <c r="R532" s="93"/>
      <c r="S532" s="93"/>
      <c r="T532" s="93"/>
      <c r="U532" s="96" t="str">
        <f t="shared" ref="U532:U563" si="14">CONCATENATE(TEXT(F532,"ddmmmyy"),"-",IF(B532="Mini purse seine","PRS", IF(B532="PFN pole seine","POS", IF(B532="6' RST","RST", IF(B532="PFN beach seine","BS", IF(B532="IPT", "IPT", "FLAG"))))), IF(ISBLANK(N532), CONCATENATE("-",M532), CONCATENATE("-",N532)))</f>
        <v>00Jan00-FLAG-</v>
      </c>
      <c r="V532" s="93"/>
    </row>
    <row r="533" spans="2:22" ht="12" customHeight="1" x14ac:dyDescent="0.25">
      <c r="B533" s="93"/>
      <c r="C533" s="93"/>
      <c r="D533" s="94"/>
      <c r="E533" s="93"/>
      <c r="F533" s="94"/>
      <c r="G533" s="93"/>
      <c r="H533" s="93"/>
      <c r="I533" s="93"/>
      <c r="J533" s="93"/>
      <c r="K533" s="93"/>
      <c r="L533" s="93"/>
      <c r="M533" s="93"/>
      <c r="O533" s="93"/>
      <c r="P533" s="93"/>
      <c r="Q533" s="93"/>
      <c r="R533" s="93"/>
      <c r="S533" s="93"/>
      <c r="T533" s="93"/>
      <c r="U533" s="96" t="str">
        <f t="shared" si="14"/>
        <v>00Jan00-FLAG-</v>
      </c>
      <c r="V533" s="93"/>
    </row>
    <row r="534" spans="2:22" ht="12" customHeight="1" x14ac:dyDescent="0.25">
      <c r="B534" s="93"/>
      <c r="C534" s="93"/>
      <c r="D534" s="94"/>
      <c r="E534" s="93"/>
      <c r="F534" s="94"/>
      <c r="G534" s="93"/>
      <c r="H534" s="93"/>
      <c r="I534" s="93"/>
      <c r="J534" s="93"/>
      <c r="K534" s="93"/>
      <c r="L534" s="93"/>
      <c r="M534" s="93"/>
      <c r="O534" s="93"/>
      <c r="P534" s="93"/>
      <c r="Q534" s="93"/>
      <c r="R534" s="93"/>
      <c r="S534" s="93"/>
      <c r="T534" s="93"/>
      <c r="U534" s="96" t="str">
        <f t="shared" si="14"/>
        <v>00Jan00-FLAG-</v>
      </c>
      <c r="V534" s="93"/>
    </row>
    <row r="535" spans="2:22" ht="12" customHeight="1" x14ac:dyDescent="0.25">
      <c r="B535" s="93"/>
      <c r="C535" s="93"/>
      <c r="D535" s="94"/>
      <c r="E535" s="93"/>
      <c r="F535" s="94"/>
      <c r="G535" s="93"/>
      <c r="H535" s="93"/>
      <c r="I535" s="93"/>
      <c r="J535" s="93"/>
      <c r="K535" s="93"/>
      <c r="L535" s="93"/>
      <c r="M535" s="93"/>
      <c r="O535" s="93"/>
      <c r="P535" s="93"/>
      <c r="Q535" s="93"/>
      <c r="R535" s="93"/>
      <c r="S535" s="93"/>
      <c r="T535" s="93"/>
      <c r="U535" s="96" t="str">
        <f t="shared" si="14"/>
        <v>00Jan00-FLAG-</v>
      </c>
      <c r="V535" s="93"/>
    </row>
    <row r="536" spans="2:22" ht="12" customHeight="1" x14ac:dyDescent="0.25">
      <c r="B536" s="93"/>
      <c r="C536" s="93"/>
      <c r="D536" s="94"/>
      <c r="E536" s="93"/>
      <c r="F536" s="94"/>
      <c r="G536" s="93"/>
      <c r="H536" s="93"/>
      <c r="I536" s="93"/>
      <c r="J536" s="93"/>
      <c r="K536" s="93"/>
      <c r="L536" s="93"/>
      <c r="M536" s="93"/>
      <c r="O536" s="93"/>
      <c r="P536" s="93"/>
      <c r="Q536" s="93"/>
      <c r="R536" s="93"/>
      <c r="S536" s="93"/>
      <c r="T536" s="93"/>
      <c r="U536" s="96" t="str">
        <f t="shared" si="14"/>
        <v>00Jan00-FLAG-</v>
      </c>
      <c r="V536" s="93"/>
    </row>
    <row r="537" spans="2:22" ht="12" customHeight="1" x14ac:dyDescent="0.25">
      <c r="B537" s="93"/>
      <c r="C537" s="93"/>
      <c r="D537" s="94"/>
      <c r="E537" s="93"/>
      <c r="F537" s="94"/>
      <c r="G537" s="93"/>
      <c r="H537" s="93"/>
      <c r="I537" s="93"/>
      <c r="J537" s="93"/>
      <c r="K537" s="93"/>
      <c r="L537" s="93"/>
      <c r="M537" s="93"/>
      <c r="O537" s="93"/>
      <c r="P537" s="93"/>
      <c r="Q537" s="93"/>
      <c r="R537" s="93"/>
      <c r="S537" s="93"/>
      <c r="T537" s="93"/>
      <c r="U537" s="96" t="str">
        <f t="shared" si="14"/>
        <v>00Jan00-FLAG-</v>
      </c>
      <c r="V537" s="93"/>
    </row>
    <row r="538" spans="2:22" ht="12" customHeight="1" x14ac:dyDescent="0.25">
      <c r="B538" s="93"/>
      <c r="C538" s="93"/>
      <c r="D538" s="94"/>
      <c r="E538" s="93"/>
      <c r="F538" s="94"/>
      <c r="G538" s="93"/>
      <c r="H538" s="93"/>
      <c r="I538" s="93"/>
      <c r="J538" s="93"/>
      <c r="K538" s="93"/>
      <c r="L538" s="93"/>
      <c r="M538" s="93"/>
      <c r="O538" s="93"/>
      <c r="P538" s="93"/>
      <c r="Q538" s="93"/>
      <c r="R538" s="93"/>
      <c r="S538" s="93"/>
      <c r="T538" s="93"/>
      <c r="U538" s="96" t="str">
        <f t="shared" si="14"/>
        <v>00Jan00-FLAG-</v>
      </c>
      <c r="V538" s="93"/>
    </row>
    <row r="539" spans="2:22" ht="12" customHeight="1" x14ac:dyDescent="0.25">
      <c r="B539" s="93"/>
      <c r="C539" s="93"/>
      <c r="D539" s="94"/>
      <c r="E539" s="93"/>
      <c r="F539" s="94"/>
      <c r="G539" s="93"/>
      <c r="H539" s="93"/>
      <c r="I539" s="93"/>
      <c r="J539" s="93"/>
      <c r="K539" s="93"/>
      <c r="L539" s="93"/>
      <c r="M539" s="93"/>
      <c r="O539" s="93"/>
      <c r="P539" s="93"/>
      <c r="Q539" s="93"/>
      <c r="R539" s="93"/>
      <c r="S539" s="93"/>
      <c r="T539" s="93"/>
      <c r="U539" s="96" t="str">
        <f t="shared" si="14"/>
        <v>00Jan00-FLAG-</v>
      </c>
      <c r="V539" s="93"/>
    </row>
    <row r="540" spans="2:22" ht="12" customHeight="1" x14ac:dyDescent="0.25">
      <c r="B540" s="93"/>
      <c r="C540" s="93"/>
      <c r="D540" s="94"/>
      <c r="E540" s="93"/>
      <c r="F540" s="94"/>
      <c r="G540" s="93"/>
      <c r="H540" s="93"/>
      <c r="I540" s="93"/>
      <c r="J540" s="93"/>
      <c r="K540" s="93"/>
      <c r="L540" s="93"/>
      <c r="M540" s="93"/>
      <c r="O540" s="93"/>
      <c r="P540" s="93"/>
      <c r="Q540" s="93"/>
      <c r="R540" s="93"/>
      <c r="S540" s="93"/>
      <c r="T540" s="93"/>
      <c r="U540" s="96" t="str">
        <f t="shared" si="14"/>
        <v>00Jan00-FLAG-</v>
      </c>
      <c r="V540" s="93"/>
    </row>
    <row r="541" spans="2:22" ht="12" customHeight="1" x14ac:dyDescent="0.25">
      <c r="B541" s="93"/>
      <c r="C541" s="93"/>
      <c r="D541" s="94"/>
      <c r="E541" s="93"/>
      <c r="F541" s="94"/>
      <c r="G541" s="93"/>
      <c r="H541" s="93"/>
      <c r="I541" s="93"/>
      <c r="J541" s="93"/>
      <c r="K541" s="93"/>
      <c r="L541" s="93"/>
      <c r="M541" s="93"/>
      <c r="O541" s="93"/>
      <c r="P541" s="93"/>
      <c r="Q541" s="93"/>
      <c r="R541" s="93"/>
      <c r="S541" s="93"/>
      <c r="T541" s="93"/>
      <c r="U541" s="96" t="str">
        <f t="shared" si="14"/>
        <v>00Jan00-FLAG-</v>
      </c>
      <c r="V541" s="93"/>
    </row>
    <row r="542" spans="2:22" ht="12" customHeight="1" x14ac:dyDescent="0.25">
      <c r="B542" s="93"/>
      <c r="C542" s="93"/>
      <c r="D542" s="94"/>
      <c r="E542" s="93"/>
      <c r="F542" s="94"/>
      <c r="G542" s="93"/>
      <c r="H542" s="93"/>
      <c r="I542" s="93"/>
      <c r="J542" s="93"/>
      <c r="K542" s="93"/>
      <c r="L542" s="93"/>
      <c r="M542" s="93"/>
      <c r="O542" s="93"/>
      <c r="P542" s="93"/>
      <c r="Q542" s="93"/>
      <c r="R542" s="93"/>
      <c r="S542" s="93"/>
      <c r="T542" s="93"/>
      <c r="U542" s="96" t="str">
        <f t="shared" si="14"/>
        <v>00Jan00-FLAG-</v>
      </c>
      <c r="V542" s="93"/>
    </row>
    <row r="543" spans="2:22" ht="12" customHeight="1" x14ac:dyDescent="0.25">
      <c r="B543" s="93"/>
      <c r="C543" s="93"/>
      <c r="D543" s="94"/>
      <c r="E543" s="93"/>
      <c r="F543" s="94"/>
      <c r="G543" s="93"/>
      <c r="H543" s="93"/>
      <c r="I543" s="93"/>
      <c r="J543" s="93"/>
      <c r="K543" s="93"/>
      <c r="L543" s="93"/>
      <c r="M543" s="93"/>
      <c r="O543" s="93"/>
      <c r="P543" s="93"/>
      <c r="Q543" s="93"/>
      <c r="R543" s="93"/>
      <c r="S543" s="93"/>
      <c r="T543" s="93"/>
      <c r="U543" s="96" t="str">
        <f t="shared" si="14"/>
        <v>00Jan00-FLAG-</v>
      </c>
      <c r="V543" s="93"/>
    </row>
    <row r="544" spans="2:22" ht="12" customHeight="1" x14ac:dyDescent="0.25">
      <c r="B544" s="93"/>
      <c r="C544" s="93"/>
      <c r="D544" s="94"/>
      <c r="E544" s="93"/>
      <c r="F544" s="94"/>
      <c r="G544" s="93"/>
      <c r="H544" s="93"/>
      <c r="I544" s="93"/>
      <c r="J544" s="93"/>
      <c r="K544" s="93"/>
      <c r="L544" s="93"/>
      <c r="M544" s="93"/>
      <c r="O544" s="93"/>
      <c r="P544" s="93"/>
      <c r="Q544" s="93"/>
      <c r="R544" s="93"/>
      <c r="S544" s="93"/>
      <c r="T544" s="93"/>
      <c r="U544" s="96" t="str">
        <f t="shared" si="14"/>
        <v>00Jan00-FLAG-</v>
      </c>
      <c r="V544" s="93"/>
    </row>
    <row r="545" spans="2:22" ht="12" customHeight="1" x14ac:dyDescent="0.25">
      <c r="B545" s="93"/>
      <c r="C545" s="93"/>
      <c r="D545" s="94"/>
      <c r="E545" s="93"/>
      <c r="F545" s="94"/>
      <c r="G545" s="93"/>
      <c r="H545" s="93"/>
      <c r="I545" s="93"/>
      <c r="J545" s="93"/>
      <c r="K545" s="93"/>
      <c r="L545" s="93"/>
      <c r="M545" s="93"/>
      <c r="O545" s="93"/>
      <c r="P545" s="93"/>
      <c r="Q545" s="93"/>
      <c r="R545" s="93"/>
      <c r="S545" s="93"/>
      <c r="T545" s="93"/>
      <c r="U545" s="96" t="str">
        <f t="shared" si="14"/>
        <v>00Jan00-FLAG-</v>
      </c>
      <c r="V545" s="93"/>
    </row>
    <row r="546" spans="2:22" ht="12" customHeight="1" x14ac:dyDescent="0.25">
      <c r="B546" s="93"/>
      <c r="C546" s="93"/>
      <c r="D546" s="94"/>
      <c r="E546" s="93"/>
      <c r="F546" s="94"/>
      <c r="G546" s="93"/>
      <c r="H546" s="93"/>
      <c r="I546" s="93"/>
      <c r="J546" s="93"/>
      <c r="K546" s="93"/>
      <c r="L546" s="93"/>
      <c r="M546" s="93"/>
      <c r="O546" s="93"/>
      <c r="P546" s="93"/>
      <c r="Q546" s="93"/>
      <c r="R546" s="93"/>
      <c r="S546" s="93"/>
      <c r="T546" s="93"/>
      <c r="U546" s="96" t="str">
        <f t="shared" si="14"/>
        <v>00Jan00-FLAG-</v>
      </c>
      <c r="V546" s="93"/>
    </row>
    <row r="547" spans="2:22" ht="12" customHeight="1" x14ac:dyDescent="0.25">
      <c r="B547" s="93"/>
      <c r="C547" s="93"/>
      <c r="D547" s="94"/>
      <c r="E547" s="93"/>
      <c r="F547" s="94"/>
      <c r="G547" s="93"/>
      <c r="H547" s="93"/>
      <c r="I547" s="93"/>
      <c r="J547" s="93"/>
      <c r="K547" s="93"/>
      <c r="L547" s="93"/>
      <c r="M547" s="93"/>
      <c r="O547" s="93"/>
      <c r="P547" s="93"/>
      <c r="Q547" s="93"/>
      <c r="R547" s="93"/>
      <c r="S547" s="93"/>
      <c r="T547" s="93"/>
      <c r="U547" s="96" t="str">
        <f t="shared" si="14"/>
        <v>00Jan00-FLAG-</v>
      </c>
      <c r="V547" s="93"/>
    </row>
    <row r="548" spans="2:22" ht="12" customHeight="1" x14ac:dyDescent="0.25">
      <c r="B548" s="93"/>
      <c r="C548" s="93"/>
      <c r="D548" s="94"/>
      <c r="E548" s="93"/>
      <c r="F548" s="94"/>
      <c r="G548" s="93"/>
      <c r="H548" s="93"/>
      <c r="I548" s="93"/>
      <c r="J548" s="93"/>
      <c r="K548" s="93"/>
      <c r="L548" s="93"/>
      <c r="M548" s="93"/>
      <c r="O548" s="93"/>
      <c r="P548" s="93"/>
      <c r="Q548" s="93"/>
      <c r="R548" s="93"/>
      <c r="S548" s="93"/>
      <c r="T548" s="93"/>
      <c r="U548" s="96" t="str">
        <f t="shared" si="14"/>
        <v>00Jan00-FLAG-</v>
      </c>
      <c r="V548" s="93"/>
    </row>
    <row r="549" spans="2:22" ht="12" customHeight="1" x14ac:dyDescent="0.25">
      <c r="B549" s="93"/>
      <c r="C549" s="93"/>
      <c r="D549" s="94"/>
      <c r="E549" s="93"/>
      <c r="F549" s="94"/>
      <c r="G549" s="93"/>
      <c r="H549" s="93"/>
      <c r="I549" s="93"/>
      <c r="J549" s="93"/>
      <c r="K549" s="93"/>
      <c r="L549" s="93"/>
      <c r="M549" s="93"/>
      <c r="O549" s="93"/>
      <c r="P549" s="93"/>
      <c r="Q549" s="93"/>
      <c r="R549" s="93"/>
      <c r="S549" s="93"/>
      <c r="T549" s="93"/>
      <c r="U549" s="96" t="str">
        <f t="shared" si="14"/>
        <v>00Jan00-FLAG-</v>
      </c>
      <c r="V549" s="93"/>
    </row>
    <row r="550" spans="2:22" ht="12" customHeight="1" x14ac:dyDescent="0.25">
      <c r="B550" s="93"/>
      <c r="C550" s="93"/>
      <c r="D550" s="94"/>
      <c r="E550" s="93"/>
      <c r="F550" s="94"/>
      <c r="G550" s="93"/>
      <c r="H550" s="93"/>
      <c r="I550" s="93"/>
      <c r="J550" s="93"/>
      <c r="K550" s="93"/>
      <c r="L550" s="93"/>
      <c r="M550" s="93"/>
      <c r="O550" s="93"/>
      <c r="P550" s="93"/>
      <c r="Q550" s="93"/>
      <c r="R550" s="93"/>
      <c r="S550" s="93"/>
      <c r="T550" s="93"/>
      <c r="U550" s="96" t="str">
        <f t="shared" si="14"/>
        <v>00Jan00-FLAG-</v>
      </c>
      <c r="V550" s="93"/>
    </row>
    <row r="551" spans="2:22" ht="12" customHeight="1" x14ac:dyDescent="0.25">
      <c r="B551" s="93"/>
      <c r="C551" s="93"/>
      <c r="D551" s="94"/>
      <c r="E551" s="93"/>
      <c r="F551" s="94"/>
      <c r="G551" s="93"/>
      <c r="H551" s="93"/>
      <c r="I551" s="93"/>
      <c r="J551" s="93"/>
      <c r="K551" s="93"/>
      <c r="L551" s="93"/>
      <c r="M551" s="93"/>
      <c r="O551" s="93"/>
      <c r="P551" s="93"/>
      <c r="Q551" s="93"/>
      <c r="R551" s="93"/>
      <c r="S551" s="93"/>
      <c r="T551" s="93"/>
      <c r="U551" s="96" t="str">
        <f t="shared" si="14"/>
        <v>00Jan00-FLAG-</v>
      </c>
      <c r="V551" s="93"/>
    </row>
    <row r="552" spans="2:22" ht="12" customHeight="1" x14ac:dyDescent="0.25">
      <c r="B552" s="93"/>
      <c r="C552" s="93"/>
      <c r="D552" s="94"/>
      <c r="E552" s="93"/>
      <c r="F552" s="94"/>
      <c r="G552" s="93"/>
      <c r="H552" s="93"/>
      <c r="I552" s="93"/>
      <c r="J552" s="93"/>
      <c r="K552" s="93"/>
      <c r="L552" s="93"/>
      <c r="M552" s="93"/>
      <c r="O552" s="93"/>
      <c r="P552" s="93"/>
      <c r="Q552" s="93"/>
      <c r="R552" s="93"/>
      <c r="S552" s="93"/>
      <c r="T552" s="93"/>
      <c r="U552" s="96" t="str">
        <f t="shared" si="14"/>
        <v>00Jan00-FLAG-</v>
      </c>
      <c r="V552" s="93"/>
    </row>
    <row r="553" spans="2:22" ht="12" customHeight="1" x14ac:dyDescent="0.25">
      <c r="B553" s="93"/>
      <c r="C553" s="93"/>
      <c r="D553" s="94"/>
      <c r="E553" s="93"/>
      <c r="F553" s="94"/>
      <c r="G553" s="93"/>
      <c r="H553" s="93"/>
      <c r="I553" s="93"/>
      <c r="J553" s="93"/>
      <c r="K553" s="93"/>
      <c r="L553" s="93"/>
      <c r="M553" s="93"/>
      <c r="O553" s="93"/>
      <c r="P553" s="93"/>
      <c r="Q553" s="93"/>
      <c r="R553" s="93"/>
      <c r="S553" s="93"/>
      <c r="T553" s="93"/>
      <c r="U553" s="96" t="str">
        <f t="shared" si="14"/>
        <v>00Jan00-FLAG-</v>
      </c>
      <c r="V553" s="93"/>
    </row>
    <row r="554" spans="2:22" ht="12" customHeight="1" x14ac:dyDescent="0.25">
      <c r="B554" s="93"/>
      <c r="C554" s="93"/>
      <c r="D554" s="94"/>
      <c r="E554" s="93"/>
      <c r="F554" s="94"/>
      <c r="G554" s="93"/>
      <c r="H554" s="93"/>
      <c r="I554" s="93"/>
      <c r="J554" s="93"/>
      <c r="K554" s="93"/>
      <c r="L554" s="93"/>
      <c r="M554" s="93"/>
      <c r="O554" s="93"/>
      <c r="P554" s="93"/>
      <c r="Q554" s="93"/>
      <c r="R554" s="93"/>
      <c r="S554" s="93"/>
      <c r="T554" s="93"/>
      <c r="U554" s="96" t="str">
        <f t="shared" si="14"/>
        <v>00Jan00-FLAG-</v>
      </c>
      <c r="V554" s="93"/>
    </row>
    <row r="555" spans="2:22" ht="12" customHeight="1" x14ac:dyDescent="0.25">
      <c r="B555" s="93"/>
      <c r="C555" s="93"/>
      <c r="D555" s="94"/>
      <c r="E555" s="93"/>
      <c r="F555" s="94"/>
      <c r="G555" s="93"/>
      <c r="H555" s="93"/>
      <c r="I555" s="93"/>
      <c r="J555" s="93"/>
      <c r="K555" s="93"/>
      <c r="L555" s="93"/>
      <c r="M555" s="93"/>
      <c r="O555" s="93"/>
      <c r="P555" s="93"/>
      <c r="Q555" s="93"/>
      <c r="R555" s="93"/>
      <c r="S555" s="93"/>
      <c r="T555" s="93"/>
      <c r="U555" s="96" t="str">
        <f t="shared" si="14"/>
        <v>00Jan00-FLAG-</v>
      </c>
      <c r="V555" s="93"/>
    </row>
    <row r="556" spans="2:22" ht="12" customHeight="1" x14ac:dyDescent="0.25">
      <c r="B556" s="93"/>
      <c r="C556" s="93"/>
      <c r="D556" s="94"/>
      <c r="E556" s="93"/>
      <c r="F556" s="94"/>
      <c r="G556" s="93"/>
      <c r="H556" s="93"/>
      <c r="I556" s="93"/>
      <c r="J556" s="93"/>
      <c r="K556" s="93"/>
      <c r="L556" s="93"/>
      <c r="M556" s="93"/>
      <c r="O556" s="93"/>
      <c r="P556" s="93"/>
      <c r="Q556" s="93"/>
      <c r="R556" s="93"/>
      <c r="S556" s="93"/>
      <c r="T556" s="93"/>
      <c r="U556" s="96" t="str">
        <f t="shared" si="14"/>
        <v>00Jan00-FLAG-</v>
      </c>
      <c r="V556" s="93"/>
    </row>
    <row r="557" spans="2:22" ht="12" customHeight="1" x14ac:dyDescent="0.25">
      <c r="B557" s="93"/>
      <c r="C557" s="93"/>
      <c r="D557" s="94"/>
      <c r="E557" s="93"/>
      <c r="F557" s="94"/>
      <c r="G557" s="93"/>
      <c r="H557" s="93"/>
      <c r="I557" s="93"/>
      <c r="J557" s="93"/>
      <c r="K557" s="93"/>
      <c r="L557" s="93"/>
      <c r="M557" s="93"/>
      <c r="O557" s="93"/>
      <c r="P557" s="93"/>
      <c r="Q557" s="93"/>
      <c r="R557" s="93"/>
      <c r="S557" s="93"/>
      <c r="T557" s="93"/>
      <c r="U557" s="96" t="str">
        <f t="shared" si="14"/>
        <v>00Jan00-FLAG-</v>
      </c>
      <c r="V557" s="93"/>
    </row>
    <row r="558" spans="2:22" ht="12" customHeight="1" x14ac:dyDescent="0.25">
      <c r="B558" s="93"/>
      <c r="C558" s="93"/>
      <c r="D558" s="94"/>
      <c r="E558" s="93"/>
      <c r="F558" s="94"/>
      <c r="G558" s="93"/>
      <c r="H558" s="93"/>
      <c r="I558" s="93"/>
      <c r="J558" s="93"/>
      <c r="K558" s="93"/>
      <c r="L558" s="93"/>
      <c r="M558" s="93"/>
      <c r="O558" s="93"/>
      <c r="P558" s="93"/>
      <c r="Q558" s="93"/>
      <c r="R558" s="93"/>
      <c r="S558" s="93"/>
      <c r="T558" s="93"/>
      <c r="U558" s="96" t="str">
        <f t="shared" si="14"/>
        <v>00Jan00-FLAG-</v>
      </c>
      <c r="V558" s="93"/>
    </row>
    <row r="559" spans="2:22" ht="12" customHeight="1" x14ac:dyDescent="0.25">
      <c r="B559" s="93"/>
      <c r="C559" s="93"/>
      <c r="D559" s="94"/>
      <c r="E559" s="93"/>
      <c r="F559" s="94"/>
      <c r="G559" s="93"/>
      <c r="H559" s="93"/>
      <c r="I559" s="93"/>
      <c r="J559" s="93"/>
      <c r="K559" s="93"/>
      <c r="L559" s="93"/>
      <c r="M559" s="93"/>
      <c r="O559" s="93"/>
      <c r="P559" s="93"/>
      <c r="Q559" s="93"/>
      <c r="R559" s="93"/>
      <c r="S559" s="93"/>
      <c r="T559" s="93"/>
      <c r="U559" s="96" t="str">
        <f t="shared" si="14"/>
        <v>00Jan00-FLAG-</v>
      </c>
      <c r="V559" s="93"/>
    </row>
    <row r="560" spans="2:22" ht="12" customHeight="1" x14ac:dyDescent="0.25">
      <c r="B560" s="93"/>
      <c r="C560" s="93"/>
      <c r="D560" s="94"/>
      <c r="E560" s="93"/>
      <c r="F560" s="94"/>
      <c r="G560" s="93"/>
      <c r="H560" s="93"/>
      <c r="I560" s="93"/>
      <c r="J560" s="93"/>
      <c r="K560" s="93"/>
      <c r="L560" s="93"/>
      <c r="M560" s="93"/>
      <c r="O560" s="93"/>
      <c r="P560" s="93"/>
      <c r="Q560" s="93"/>
      <c r="R560" s="93"/>
      <c r="S560" s="93"/>
      <c r="T560" s="93"/>
      <c r="U560" s="96" t="str">
        <f t="shared" si="14"/>
        <v>00Jan00-FLAG-</v>
      </c>
      <c r="V560" s="93"/>
    </row>
    <row r="561" spans="2:22" ht="12" customHeight="1" x14ac:dyDescent="0.25">
      <c r="B561" s="93"/>
      <c r="C561" s="93"/>
      <c r="D561" s="94"/>
      <c r="E561" s="93"/>
      <c r="F561" s="94"/>
      <c r="G561" s="93"/>
      <c r="H561" s="93"/>
      <c r="I561" s="93"/>
      <c r="J561" s="93"/>
      <c r="K561" s="93"/>
      <c r="L561" s="93"/>
      <c r="M561" s="93"/>
      <c r="O561" s="93"/>
      <c r="P561" s="93"/>
      <c r="Q561" s="93"/>
      <c r="R561" s="93"/>
      <c r="S561" s="93"/>
      <c r="T561" s="93"/>
      <c r="U561" s="96" t="str">
        <f t="shared" si="14"/>
        <v>00Jan00-FLAG-</v>
      </c>
      <c r="V561" s="93"/>
    </row>
    <row r="562" spans="2:22" ht="12" customHeight="1" x14ac:dyDescent="0.25">
      <c r="B562" s="93"/>
      <c r="C562" s="93"/>
      <c r="D562" s="94"/>
      <c r="E562" s="93"/>
      <c r="F562" s="94"/>
      <c r="G562" s="93"/>
      <c r="H562" s="93"/>
      <c r="I562" s="93"/>
      <c r="J562" s="93"/>
      <c r="K562" s="93"/>
      <c r="L562" s="93"/>
      <c r="M562" s="93"/>
      <c r="O562" s="93"/>
      <c r="P562" s="93"/>
      <c r="Q562" s="93"/>
      <c r="R562" s="93"/>
      <c r="S562" s="93"/>
      <c r="T562" s="93"/>
      <c r="U562" s="96" t="str">
        <f t="shared" si="14"/>
        <v>00Jan00-FLAG-</v>
      </c>
      <c r="V562" s="93"/>
    </row>
    <row r="563" spans="2:22" ht="12" customHeight="1" x14ac:dyDescent="0.25">
      <c r="B563" s="93"/>
      <c r="C563" s="93"/>
      <c r="D563" s="94"/>
      <c r="E563" s="93"/>
      <c r="F563" s="94"/>
      <c r="G563" s="93"/>
      <c r="H563" s="93"/>
      <c r="I563" s="93"/>
      <c r="J563" s="93"/>
      <c r="K563" s="93"/>
      <c r="L563" s="93"/>
      <c r="M563" s="93"/>
      <c r="O563" s="93"/>
      <c r="P563" s="93"/>
      <c r="Q563" s="93"/>
      <c r="R563" s="93"/>
      <c r="S563" s="93"/>
      <c r="T563" s="93"/>
      <c r="U563" s="96" t="str">
        <f t="shared" si="14"/>
        <v>00Jan00-FLAG-</v>
      </c>
      <c r="V563" s="93"/>
    </row>
    <row r="564" spans="2:22" ht="12" customHeight="1" x14ac:dyDescent="0.25">
      <c r="B564" s="93"/>
      <c r="C564" s="93"/>
      <c r="D564" s="94"/>
      <c r="E564" s="93"/>
      <c r="F564" s="94"/>
      <c r="G564" s="93"/>
      <c r="H564" s="93"/>
      <c r="I564" s="93"/>
      <c r="J564" s="93"/>
      <c r="K564" s="93"/>
      <c r="L564" s="93"/>
      <c r="M564" s="93"/>
      <c r="O564" s="93"/>
      <c r="P564" s="93"/>
      <c r="Q564" s="93"/>
      <c r="R564" s="93"/>
      <c r="S564" s="93"/>
      <c r="T564" s="93"/>
      <c r="U564" s="96" t="str">
        <f t="shared" ref="U564:U588" si="15">CONCATENATE(TEXT(F564,"ddmmmyy"),"-",IF(B564="Mini purse seine","PRS", IF(B564="PFN pole seine","POS", IF(B564="6' RST","RST", IF(B564="PFN beach seine","BS", IF(B564="IPT", "IPT", "FLAG"))))), IF(ISBLANK(N564), CONCATENATE("-",M564), CONCATENATE("-",N564)))</f>
        <v>00Jan00-FLAG-</v>
      </c>
      <c r="V564" s="93"/>
    </row>
    <row r="565" spans="2:22" ht="12" customHeight="1" x14ac:dyDescent="0.25">
      <c r="B565" s="93"/>
      <c r="C565" s="93"/>
      <c r="D565" s="94"/>
      <c r="E565" s="93"/>
      <c r="F565" s="94"/>
      <c r="G565" s="93"/>
      <c r="H565" s="93"/>
      <c r="I565" s="93"/>
      <c r="J565" s="93"/>
      <c r="K565" s="93"/>
      <c r="L565" s="93"/>
      <c r="M565" s="93"/>
      <c r="O565" s="93"/>
      <c r="P565" s="93"/>
      <c r="Q565" s="93"/>
      <c r="R565" s="93"/>
      <c r="S565" s="93"/>
      <c r="T565" s="93"/>
      <c r="U565" s="96" t="str">
        <f t="shared" si="15"/>
        <v>00Jan00-FLAG-</v>
      </c>
      <c r="V565" s="93"/>
    </row>
    <row r="566" spans="2:22" ht="12" customHeight="1" x14ac:dyDescent="0.25">
      <c r="B566" s="93"/>
      <c r="C566" s="93"/>
      <c r="D566" s="94"/>
      <c r="E566" s="93"/>
      <c r="F566" s="94"/>
      <c r="G566" s="93"/>
      <c r="H566" s="93"/>
      <c r="I566" s="93"/>
      <c r="J566" s="93"/>
      <c r="K566" s="93"/>
      <c r="L566" s="93"/>
      <c r="M566" s="93"/>
      <c r="O566" s="93"/>
      <c r="P566" s="93"/>
      <c r="Q566" s="93"/>
      <c r="R566" s="93"/>
      <c r="S566" s="93"/>
      <c r="T566" s="93"/>
      <c r="U566" s="96" t="str">
        <f t="shared" si="15"/>
        <v>00Jan00-FLAG-</v>
      </c>
      <c r="V566" s="93"/>
    </row>
    <row r="567" spans="2:22" ht="12" customHeight="1" x14ac:dyDescent="0.25">
      <c r="B567" s="93"/>
      <c r="C567" s="93"/>
      <c r="D567" s="94"/>
      <c r="E567" s="93"/>
      <c r="F567" s="94"/>
      <c r="G567" s="93"/>
      <c r="H567" s="93"/>
      <c r="I567" s="93"/>
      <c r="J567" s="93"/>
      <c r="K567" s="93"/>
      <c r="L567" s="93"/>
      <c r="M567" s="93"/>
      <c r="O567" s="93"/>
      <c r="P567" s="93"/>
      <c r="Q567" s="93"/>
      <c r="R567" s="93"/>
      <c r="S567" s="93"/>
      <c r="T567" s="93"/>
      <c r="U567" s="96" t="str">
        <f t="shared" si="15"/>
        <v>00Jan00-FLAG-</v>
      </c>
      <c r="V567" s="93"/>
    </row>
    <row r="568" spans="2:22" ht="12" customHeight="1" x14ac:dyDescent="0.25">
      <c r="B568" s="93"/>
      <c r="C568" s="93"/>
      <c r="D568" s="94"/>
      <c r="E568" s="93"/>
      <c r="F568" s="94"/>
      <c r="G568" s="93"/>
      <c r="H568" s="93"/>
      <c r="I568" s="93"/>
      <c r="J568" s="93"/>
      <c r="K568" s="93"/>
      <c r="L568" s="93"/>
      <c r="M568" s="93"/>
      <c r="O568" s="93"/>
      <c r="P568" s="93"/>
      <c r="Q568" s="93"/>
      <c r="R568" s="93"/>
      <c r="S568" s="93"/>
      <c r="T568" s="93"/>
      <c r="U568" s="96" t="str">
        <f t="shared" si="15"/>
        <v>00Jan00-FLAG-</v>
      </c>
      <c r="V568" s="93"/>
    </row>
    <row r="569" spans="2:22" ht="12" customHeight="1" x14ac:dyDescent="0.25">
      <c r="B569" s="93"/>
      <c r="C569" s="93"/>
      <c r="D569" s="94"/>
      <c r="E569" s="93"/>
      <c r="F569" s="94"/>
      <c r="G569" s="93"/>
      <c r="H569" s="93"/>
      <c r="I569" s="93"/>
      <c r="J569" s="93"/>
      <c r="K569" s="93"/>
      <c r="L569" s="93"/>
      <c r="M569" s="93"/>
      <c r="O569" s="93"/>
      <c r="P569" s="93"/>
      <c r="Q569" s="93"/>
      <c r="R569" s="93"/>
      <c r="S569" s="93"/>
      <c r="T569" s="93"/>
      <c r="U569" s="96" t="str">
        <f t="shared" si="15"/>
        <v>00Jan00-FLAG-</v>
      </c>
      <c r="V569" s="93"/>
    </row>
    <row r="570" spans="2:22" ht="12" customHeight="1" x14ac:dyDescent="0.25">
      <c r="B570" s="93"/>
      <c r="C570" s="93"/>
      <c r="D570" s="94"/>
      <c r="E570" s="93"/>
      <c r="F570" s="94"/>
      <c r="G570" s="93"/>
      <c r="H570" s="93"/>
      <c r="I570" s="93"/>
      <c r="J570" s="93"/>
      <c r="K570" s="93"/>
      <c r="L570" s="93"/>
      <c r="M570" s="93"/>
      <c r="O570" s="93"/>
      <c r="P570" s="93"/>
      <c r="Q570" s="93"/>
      <c r="R570" s="93"/>
      <c r="S570" s="93"/>
      <c r="T570" s="93"/>
      <c r="U570" s="96" t="str">
        <f t="shared" si="15"/>
        <v>00Jan00-FLAG-</v>
      </c>
      <c r="V570" s="93"/>
    </row>
    <row r="571" spans="2:22" ht="12" customHeight="1" x14ac:dyDescent="0.25">
      <c r="B571" s="93"/>
      <c r="C571" s="93"/>
      <c r="D571" s="94"/>
      <c r="E571" s="93"/>
      <c r="F571" s="94"/>
      <c r="G571" s="93"/>
      <c r="H571" s="93"/>
      <c r="I571" s="93"/>
      <c r="J571" s="93"/>
      <c r="K571" s="93"/>
      <c r="L571" s="93"/>
      <c r="M571" s="93"/>
      <c r="O571" s="93"/>
      <c r="P571" s="93"/>
      <c r="Q571" s="93"/>
      <c r="R571" s="93"/>
      <c r="S571" s="93"/>
      <c r="T571" s="93"/>
      <c r="U571" s="96" t="str">
        <f t="shared" si="15"/>
        <v>00Jan00-FLAG-</v>
      </c>
      <c r="V571" s="93"/>
    </row>
    <row r="572" spans="2:22" ht="12" customHeight="1" x14ac:dyDescent="0.25">
      <c r="B572" s="93"/>
      <c r="C572" s="93"/>
      <c r="D572" s="94"/>
      <c r="E572" s="93"/>
      <c r="F572" s="94"/>
      <c r="G572" s="93"/>
      <c r="H572" s="93"/>
      <c r="I572" s="93"/>
      <c r="J572" s="93"/>
      <c r="K572" s="93"/>
      <c r="L572" s="93"/>
      <c r="M572" s="93"/>
      <c r="O572" s="93"/>
      <c r="P572" s="93"/>
      <c r="Q572" s="93"/>
      <c r="R572" s="93"/>
      <c r="S572" s="93"/>
      <c r="T572" s="93"/>
      <c r="U572" s="96" t="str">
        <f t="shared" si="15"/>
        <v>00Jan00-FLAG-</v>
      </c>
      <c r="V572" s="93"/>
    </row>
    <row r="573" spans="2:22" ht="12" customHeight="1" x14ac:dyDescent="0.25">
      <c r="B573" s="93"/>
      <c r="C573" s="93"/>
      <c r="D573" s="94"/>
      <c r="E573" s="93"/>
      <c r="F573" s="94"/>
      <c r="G573" s="93"/>
      <c r="H573" s="93"/>
      <c r="I573" s="93"/>
      <c r="J573" s="93"/>
      <c r="K573" s="93"/>
      <c r="L573" s="93"/>
      <c r="M573" s="93"/>
      <c r="O573" s="93"/>
      <c r="P573" s="93"/>
      <c r="Q573" s="93"/>
      <c r="R573" s="93"/>
      <c r="S573" s="93"/>
      <c r="T573" s="93"/>
      <c r="U573" s="96" t="str">
        <f t="shared" si="15"/>
        <v>00Jan00-FLAG-</v>
      </c>
      <c r="V573" s="93"/>
    </row>
    <row r="574" spans="2:22" ht="12" customHeight="1" x14ac:dyDescent="0.25">
      <c r="B574" s="93"/>
      <c r="C574" s="93"/>
      <c r="D574" s="94"/>
      <c r="E574" s="93"/>
      <c r="F574" s="94"/>
      <c r="G574" s="93"/>
      <c r="H574" s="93"/>
      <c r="I574" s="93"/>
      <c r="J574" s="93"/>
      <c r="K574" s="93"/>
      <c r="L574" s="93"/>
      <c r="M574" s="93"/>
      <c r="O574" s="93"/>
      <c r="P574" s="93"/>
      <c r="Q574" s="93"/>
      <c r="R574" s="93"/>
      <c r="S574" s="93"/>
      <c r="T574" s="93"/>
      <c r="U574" s="96" t="str">
        <f t="shared" si="15"/>
        <v>00Jan00-FLAG-</v>
      </c>
      <c r="V574" s="93"/>
    </row>
    <row r="575" spans="2:22" ht="12" customHeight="1" x14ac:dyDescent="0.25">
      <c r="B575" s="93"/>
      <c r="C575" s="93"/>
      <c r="D575" s="94"/>
      <c r="E575" s="93"/>
      <c r="F575" s="94"/>
      <c r="G575" s="93"/>
      <c r="H575" s="93"/>
      <c r="I575" s="93"/>
      <c r="J575" s="93"/>
      <c r="K575" s="93"/>
      <c r="L575" s="93"/>
      <c r="M575" s="93"/>
      <c r="O575" s="93"/>
      <c r="P575" s="93"/>
      <c r="Q575" s="93"/>
      <c r="R575" s="93"/>
      <c r="S575" s="93"/>
      <c r="T575" s="93"/>
      <c r="U575" s="96" t="str">
        <f t="shared" si="15"/>
        <v>00Jan00-FLAG-</v>
      </c>
      <c r="V575" s="93"/>
    </row>
    <row r="576" spans="2:22" ht="12" customHeight="1" x14ac:dyDescent="0.25">
      <c r="B576" s="93"/>
      <c r="C576" s="93"/>
      <c r="D576" s="94"/>
      <c r="E576" s="93"/>
      <c r="F576" s="94"/>
      <c r="G576" s="93"/>
      <c r="H576" s="93"/>
      <c r="I576" s="93"/>
      <c r="J576" s="93"/>
      <c r="K576" s="93"/>
      <c r="L576" s="93"/>
      <c r="M576" s="93"/>
      <c r="O576" s="93"/>
      <c r="P576" s="93"/>
      <c r="Q576" s="93"/>
      <c r="R576" s="93"/>
      <c r="S576" s="93"/>
      <c r="T576" s="93"/>
      <c r="U576" s="96" t="str">
        <f t="shared" si="15"/>
        <v>00Jan00-FLAG-</v>
      </c>
      <c r="V576" s="93"/>
    </row>
    <row r="577" spans="2:22" ht="12" customHeight="1" x14ac:dyDescent="0.25">
      <c r="B577" s="93"/>
      <c r="C577" s="93"/>
      <c r="D577" s="94"/>
      <c r="E577" s="93"/>
      <c r="F577" s="94"/>
      <c r="G577" s="93"/>
      <c r="H577" s="93"/>
      <c r="I577" s="93"/>
      <c r="J577" s="93"/>
      <c r="K577" s="93"/>
      <c r="L577" s="93"/>
      <c r="M577" s="93"/>
      <c r="O577" s="93"/>
      <c r="P577" s="93"/>
      <c r="Q577" s="93"/>
      <c r="R577" s="93"/>
      <c r="S577" s="93"/>
      <c r="T577" s="93"/>
      <c r="U577" s="96" t="str">
        <f t="shared" si="15"/>
        <v>00Jan00-FLAG-</v>
      </c>
      <c r="V577" s="93"/>
    </row>
    <row r="578" spans="2:22" ht="12" customHeight="1" x14ac:dyDescent="0.25">
      <c r="B578" s="93"/>
      <c r="C578" s="93"/>
      <c r="D578" s="94"/>
      <c r="E578" s="93"/>
      <c r="F578" s="94"/>
      <c r="G578" s="93"/>
      <c r="H578" s="93"/>
      <c r="I578" s="93"/>
      <c r="J578" s="93"/>
      <c r="K578" s="93"/>
      <c r="L578" s="93"/>
      <c r="M578" s="93"/>
      <c r="O578" s="93"/>
      <c r="P578" s="93"/>
      <c r="Q578" s="93"/>
      <c r="R578" s="93"/>
      <c r="S578" s="93"/>
      <c r="T578" s="93"/>
      <c r="U578" s="96" t="str">
        <f t="shared" si="15"/>
        <v>00Jan00-FLAG-</v>
      </c>
      <c r="V578" s="93"/>
    </row>
    <row r="579" spans="2:22" ht="12" customHeight="1" x14ac:dyDescent="0.25">
      <c r="B579" s="93"/>
      <c r="C579" s="93"/>
      <c r="D579" s="94"/>
      <c r="E579" s="93"/>
      <c r="F579" s="94"/>
      <c r="G579" s="93"/>
      <c r="H579" s="93"/>
      <c r="I579" s="93"/>
      <c r="J579" s="93"/>
      <c r="K579" s="93"/>
      <c r="L579" s="93"/>
      <c r="M579" s="93"/>
      <c r="O579" s="93"/>
      <c r="P579" s="93"/>
      <c r="Q579" s="93"/>
      <c r="R579" s="93"/>
      <c r="S579" s="93"/>
      <c r="T579" s="93"/>
      <c r="U579" s="96" t="str">
        <f t="shared" si="15"/>
        <v>00Jan00-FLAG-</v>
      </c>
      <c r="V579" s="93"/>
    </row>
    <row r="580" spans="2:22" ht="12" customHeight="1" x14ac:dyDescent="0.25">
      <c r="B580" s="93"/>
      <c r="C580" s="93"/>
      <c r="D580" s="94"/>
      <c r="E580" s="93"/>
      <c r="F580" s="94"/>
      <c r="G580" s="93"/>
      <c r="H580" s="93"/>
      <c r="I580" s="93"/>
      <c r="J580" s="93"/>
      <c r="K580" s="93"/>
      <c r="L580" s="93"/>
      <c r="M580" s="93"/>
      <c r="O580" s="93"/>
      <c r="P580" s="93"/>
      <c r="Q580" s="93"/>
      <c r="R580" s="93"/>
      <c r="S580" s="93"/>
      <c r="T580" s="93"/>
      <c r="U580" s="96" t="str">
        <f t="shared" si="15"/>
        <v>00Jan00-FLAG-</v>
      </c>
      <c r="V580" s="93"/>
    </row>
    <row r="581" spans="2:22" ht="12" customHeight="1" x14ac:dyDescent="0.25">
      <c r="B581" s="93"/>
      <c r="C581" s="93"/>
      <c r="D581" s="94"/>
      <c r="E581" s="93"/>
      <c r="F581" s="94"/>
      <c r="G581" s="93"/>
      <c r="H581" s="93"/>
      <c r="I581" s="93"/>
      <c r="J581" s="93"/>
      <c r="K581" s="93"/>
      <c r="L581" s="93"/>
      <c r="M581" s="93"/>
      <c r="O581" s="93"/>
      <c r="P581" s="93"/>
      <c r="Q581" s="93"/>
      <c r="R581" s="93"/>
      <c r="S581" s="93"/>
      <c r="T581" s="93"/>
      <c r="U581" s="96" t="str">
        <f t="shared" si="15"/>
        <v>00Jan00-FLAG-</v>
      </c>
      <c r="V581" s="93"/>
    </row>
    <row r="582" spans="2:22" ht="12" customHeight="1" x14ac:dyDescent="0.25">
      <c r="B582" s="93"/>
      <c r="C582" s="93"/>
      <c r="D582" s="94"/>
      <c r="E582" s="93"/>
      <c r="F582" s="94"/>
      <c r="G582" s="93"/>
      <c r="H582" s="93"/>
      <c r="I582" s="93"/>
      <c r="J582" s="93"/>
      <c r="K582" s="93"/>
      <c r="L582" s="93"/>
      <c r="M582" s="93"/>
      <c r="O582" s="93"/>
      <c r="P582" s="93"/>
      <c r="Q582" s="93"/>
      <c r="R582" s="93"/>
      <c r="S582" s="93"/>
      <c r="T582" s="93"/>
      <c r="U582" s="96" t="str">
        <f t="shared" si="15"/>
        <v>00Jan00-FLAG-</v>
      </c>
      <c r="V582" s="93"/>
    </row>
    <row r="583" spans="2:22" ht="12" customHeight="1" x14ac:dyDescent="0.25">
      <c r="B583" s="93"/>
      <c r="C583" s="93"/>
      <c r="D583" s="94"/>
      <c r="E583" s="93"/>
      <c r="F583" s="94"/>
      <c r="G583" s="93"/>
      <c r="H583" s="93"/>
      <c r="I583" s="93"/>
      <c r="J583" s="93"/>
      <c r="K583" s="93"/>
      <c r="L583" s="93"/>
      <c r="M583" s="93"/>
      <c r="O583" s="93"/>
      <c r="P583" s="93"/>
      <c r="Q583" s="93"/>
      <c r="R583" s="93"/>
      <c r="S583" s="93"/>
      <c r="T583" s="93"/>
      <c r="U583" s="96" t="str">
        <f t="shared" si="15"/>
        <v>00Jan00-FLAG-</v>
      </c>
      <c r="V583" s="93"/>
    </row>
    <row r="584" spans="2:22" ht="12" customHeight="1" x14ac:dyDescent="0.25">
      <c r="B584" s="93"/>
      <c r="C584" s="93"/>
      <c r="D584" s="94"/>
      <c r="E584" s="93"/>
      <c r="F584" s="94"/>
      <c r="G584" s="93"/>
      <c r="H584" s="93"/>
      <c r="I584" s="93"/>
      <c r="J584" s="93"/>
      <c r="K584" s="93"/>
      <c r="L584" s="93"/>
      <c r="M584" s="93"/>
      <c r="O584" s="93"/>
      <c r="P584" s="93"/>
      <c r="Q584" s="93"/>
      <c r="R584" s="93"/>
      <c r="S584" s="93"/>
      <c r="T584" s="93"/>
      <c r="U584" s="96" t="str">
        <f t="shared" si="15"/>
        <v>00Jan00-FLAG-</v>
      </c>
      <c r="V584" s="93"/>
    </row>
    <row r="585" spans="2:22" ht="12" customHeight="1" x14ac:dyDescent="0.25">
      <c r="B585" s="93"/>
      <c r="C585" s="93"/>
      <c r="D585" s="94"/>
      <c r="E585" s="93"/>
      <c r="F585" s="94"/>
      <c r="G585" s="93"/>
      <c r="H585" s="93"/>
      <c r="I585" s="93"/>
      <c r="J585" s="93"/>
      <c r="K585" s="93"/>
      <c r="L585" s="93"/>
      <c r="M585" s="93"/>
      <c r="O585" s="93"/>
      <c r="P585" s="93"/>
      <c r="Q585" s="93"/>
      <c r="R585" s="93"/>
      <c r="S585" s="93"/>
      <c r="T585" s="93"/>
      <c r="U585" s="96" t="str">
        <f t="shared" si="15"/>
        <v>00Jan00-FLAG-</v>
      </c>
      <c r="V585" s="93"/>
    </row>
    <row r="586" spans="2:22" ht="12" customHeight="1" x14ac:dyDescent="0.25">
      <c r="B586" s="93"/>
      <c r="C586" s="93"/>
      <c r="D586" s="94"/>
      <c r="E586" s="93"/>
      <c r="F586" s="94"/>
      <c r="G586" s="93"/>
      <c r="H586" s="93"/>
      <c r="I586" s="93"/>
      <c r="J586" s="93"/>
      <c r="K586" s="93"/>
      <c r="L586" s="93"/>
      <c r="M586" s="93"/>
      <c r="O586" s="93"/>
      <c r="P586" s="93"/>
      <c r="Q586" s="93"/>
      <c r="R586" s="93"/>
      <c r="S586" s="93"/>
      <c r="T586" s="93"/>
      <c r="U586" s="96" t="str">
        <f t="shared" si="15"/>
        <v>00Jan00-FLAG-</v>
      </c>
      <c r="V586" s="93"/>
    </row>
    <row r="587" spans="2:22" ht="12" customHeight="1" x14ac:dyDescent="0.25">
      <c r="B587" s="93"/>
      <c r="C587" s="93"/>
      <c r="D587" s="94"/>
      <c r="E587" s="93"/>
      <c r="F587" s="94"/>
      <c r="G587" s="93"/>
      <c r="H587" s="93"/>
      <c r="I587" s="93"/>
      <c r="J587" s="93"/>
      <c r="K587" s="93"/>
      <c r="L587" s="93"/>
      <c r="M587" s="93"/>
      <c r="O587" s="93"/>
      <c r="P587" s="93"/>
      <c r="Q587" s="93"/>
      <c r="R587" s="93"/>
      <c r="S587" s="93"/>
      <c r="T587" s="93"/>
      <c r="U587" s="96" t="str">
        <f t="shared" si="15"/>
        <v>00Jan00-FLAG-</v>
      </c>
      <c r="V587" s="93"/>
    </row>
    <row r="588" spans="2:22" ht="12" customHeight="1" x14ac:dyDescent="0.25">
      <c r="B588" s="93"/>
      <c r="C588" s="93"/>
      <c r="D588" s="94"/>
      <c r="E588" s="93"/>
      <c r="F588" s="94"/>
      <c r="G588" s="93"/>
      <c r="H588" s="93"/>
      <c r="I588" s="93"/>
      <c r="J588" s="93"/>
      <c r="K588" s="93"/>
      <c r="L588" s="93"/>
      <c r="M588" s="93"/>
      <c r="O588" s="93"/>
      <c r="P588" s="93"/>
      <c r="Q588" s="93"/>
      <c r="R588" s="93"/>
      <c r="S588" s="93"/>
      <c r="T588" s="93"/>
      <c r="U588" s="96" t="str">
        <f t="shared" si="15"/>
        <v>00Jan00-FLAG-</v>
      </c>
      <c r="V588" s="93"/>
    </row>
  </sheetData>
  <autoFilter ref="A1:V588" xr:uid="{B5680C7B-03D9-4936-9270-572A5F1B21D4}"/>
  <conditionalFormatting sqref="U1:U1048576">
    <cfRule type="containsText" dxfId="13" priority="1" operator="containsText" text="FLAG">
      <formula>NOT(ISERROR(SEARCH("FLAG",U1)))</formula>
    </cfRule>
  </conditionalFormatting>
  <pageMargins left="0.7" right="0.7" top="0.75" bottom="0.75" header="0.3" footer="0.3"/>
  <headerFooter>
    <oddHeader>&amp;R&amp;"Calibri"&amp;12&amp;K000000 Unclassified - Non-Classifié&amp;1#_x000D_</oddHead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3582-84A1-49F8-A777-905B196A7113}">
  <dimension ref="A1:T470"/>
  <sheetViews>
    <sheetView zoomScale="90" zoomScaleNormal="90" workbookViewId="0">
      <pane ySplit="1" topLeftCell="A92" activePane="bottomLeft" state="frozen"/>
      <selection pane="bottomLeft" activeCell="A124" sqref="A124:XFD126"/>
    </sheetView>
  </sheetViews>
  <sheetFormatPr defaultColWidth="9.140625" defaultRowHeight="12" customHeight="1" x14ac:dyDescent="0.2"/>
  <cols>
    <col min="1" max="1" width="32" style="4" customWidth="1"/>
    <col min="2" max="2" width="16.85546875" style="2" bestFit="1" customWidth="1"/>
    <col min="3" max="3" width="12.7109375" style="1" bestFit="1" customWidth="1"/>
    <col min="4" max="4" width="15.85546875" style="85" customWidth="1"/>
    <col min="5" max="5" width="10" style="1" customWidth="1"/>
    <col min="6" max="6" width="15.7109375" style="1" customWidth="1"/>
    <col min="7" max="7" width="12.7109375" style="1" customWidth="1"/>
    <col min="8" max="8" width="12.5703125" style="1" customWidth="1"/>
    <col min="9" max="9" width="20.140625" style="1" customWidth="1"/>
    <col min="10" max="10" width="22" style="1" customWidth="1"/>
    <col min="11" max="11" width="9" style="1" customWidth="1"/>
    <col min="12" max="12" width="13.42578125" style="1" bestFit="1" customWidth="1"/>
    <col min="13" max="13" width="9" style="1" bestFit="1" customWidth="1"/>
    <col min="14" max="14" width="11.85546875" style="1" bestFit="1" customWidth="1"/>
    <col min="15" max="15" width="11.5703125" style="1" bestFit="1" customWidth="1"/>
    <col min="16" max="16" width="18.5703125" style="1" bestFit="1" customWidth="1"/>
    <col min="17" max="17" width="8.28515625" style="1" bestFit="1" customWidth="1"/>
    <col min="18" max="18" width="8.5703125" style="1" bestFit="1" customWidth="1"/>
    <col min="19" max="19" width="164.42578125" style="1" bestFit="1" customWidth="1"/>
    <col min="20" max="20" width="24.5703125" style="1" bestFit="1" customWidth="1"/>
    <col min="21" max="16384" width="9.140625" style="1"/>
  </cols>
  <sheetData>
    <row r="1" spans="1:19" s="82" customFormat="1" ht="12" customHeight="1" x14ac:dyDescent="0.2">
      <c r="A1" s="83" t="s">
        <v>11</v>
      </c>
      <c r="B1" s="211" t="s">
        <v>1562</v>
      </c>
      <c r="C1" s="82" t="s">
        <v>888</v>
      </c>
      <c r="D1" s="84" t="s">
        <v>946</v>
      </c>
      <c r="E1" s="82" t="s">
        <v>889</v>
      </c>
      <c r="F1" s="82" t="s">
        <v>890</v>
      </c>
      <c r="G1" s="82" t="s">
        <v>891</v>
      </c>
      <c r="H1" s="82" t="s">
        <v>892</v>
      </c>
      <c r="I1" s="82" t="s">
        <v>950</v>
      </c>
      <c r="J1" s="82" t="s">
        <v>949</v>
      </c>
      <c r="K1" s="82" t="s">
        <v>893</v>
      </c>
      <c r="L1" s="82" t="s">
        <v>965</v>
      </c>
      <c r="M1" s="82" t="s">
        <v>894</v>
      </c>
      <c r="N1" s="82" t="s">
        <v>895</v>
      </c>
      <c r="O1" s="82" t="s">
        <v>896</v>
      </c>
      <c r="P1" s="82" t="s">
        <v>897</v>
      </c>
      <c r="Q1" s="82" t="s">
        <v>898</v>
      </c>
      <c r="R1" s="82" t="s">
        <v>899</v>
      </c>
      <c r="S1" s="82" t="s">
        <v>12</v>
      </c>
    </row>
    <row r="2" spans="1:19" ht="12" customHeight="1" x14ac:dyDescent="0.2">
      <c r="A2" s="4" t="s">
        <v>336</v>
      </c>
      <c r="B2" s="2">
        <v>45009</v>
      </c>
      <c r="C2" s="1" t="s">
        <v>14</v>
      </c>
      <c r="E2" s="1">
        <v>6.5</v>
      </c>
      <c r="F2" s="1" t="s">
        <v>900</v>
      </c>
      <c r="G2" s="1" t="s">
        <v>901</v>
      </c>
      <c r="S2" s="1" t="s">
        <v>902</v>
      </c>
    </row>
    <row r="3" spans="1:19" ht="12" customHeight="1" x14ac:dyDescent="0.2">
      <c r="A3" s="4" t="s">
        <v>348</v>
      </c>
      <c r="B3" s="2">
        <v>45014</v>
      </c>
      <c r="C3" s="1" t="s">
        <v>47</v>
      </c>
      <c r="E3" s="1">
        <v>4.5</v>
      </c>
      <c r="S3" s="1" t="s">
        <v>903</v>
      </c>
    </row>
    <row r="4" spans="1:19" ht="12" customHeight="1" x14ac:dyDescent="0.2">
      <c r="A4" s="4" t="s">
        <v>348</v>
      </c>
      <c r="B4" s="2">
        <v>45015</v>
      </c>
      <c r="C4" s="1" t="s">
        <v>160</v>
      </c>
      <c r="E4" s="1">
        <v>6</v>
      </c>
      <c r="F4" s="1" t="s">
        <v>900</v>
      </c>
      <c r="G4" s="1" t="s">
        <v>901</v>
      </c>
      <c r="H4" s="1" t="s">
        <v>904</v>
      </c>
      <c r="M4" s="1">
        <v>0</v>
      </c>
      <c r="N4" s="1">
        <v>5.4</v>
      </c>
      <c r="R4" s="1">
        <v>98.2</v>
      </c>
      <c r="S4" s="1" t="s">
        <v>905</v>
      </c>
    </row>
    <row r="5" spans="1:19" ht="12" customHeight="1" x14ac:dyDescent="0.2">
      <c r="A5" s="4" t="s">
        <v>352</v>
      </c>
      <c r="B5" s="2">
        <v>45015</v>
      </c>
      <c r="C5" s="1" t="s">
        <v>20</v>
      </c>
      <c r="E5" s="1">
        <v>6</v>
      </c>
      <c r="S5" s="1" t="s">
        <v>906</v>
      </c>
    </row>
    <row r="6" spans="1:19" ht="12" customHeight="1" x14ac:dyDescent="0.2">
      <c r="A6" s="4" t="s">
        <v>352</v>
      </c>
      <c r="B6" s="2">
        <v>45016</v>
      </c>
      <c r="C6" s="1" t="s">
        <v>907</v>
      </c>
      <c r="E6" s="1">
        <v>5.5</v>
      </c>
      <c r="F6" s="1" t="s">
        <v>900</v>
      </c>
      <c r="G6" s="1" t="s">
        <v>901</v>
      </c>
      <c r="H6" s="1" t="s">
        <v>908</v>
      </c>
      <c r="M6" s="1">
        <v>0</v>
      </c>
      <c r="N6" s="1">
        <v>5.4</v>
      </c>
      <c r="R6" s="1">
        <v>95.2</v>
      </c>
      <c r="S6" s="1" t="s">
        <v>909</v>
      </c>
    </row>
    <row r="7" spans="1:19" ht="12" customHeight="1" x14ac:dyDescent="0.2">
      <c r="A7" s="4" t="s">
        <v>357</v>
      </c>
      <c r="B7" s="2">
        <v>45020</v>
      </c>
      <c r="C7" s="1" t="s">
        <v>24</v>
      </c>
      <c r="E7" s="1">
        <v>6</v>
      </c>
    </row>
    <row r="8" spans="1:19" ht="12" customHeight="1" x14ac:dyDescent="0.2">
      <c r="A8" s="4" t="s">
        <v>357</v>
      </c>
      <c r="B8" s="2">
        <v>45021</v>
      </c>
      <c r="C8" s="1" t="s">
        <v>910</v>
      </c>
      <c r="E8" s="1">
        <v>5.75</v>
      </c>
      <c r="F8" s="1" t="s">
        <v>911</v>
      </c>
      <c r="G8" s="1" t="s">
        <v>901</v>
      </c>
      <c r="M8" s="1">
        <v>0</v>
      </c>
      <c r="N8" s="1">
        <v>5.0999999999999996</v>
      </c>
      <c r="R8" s="1">
        <v>95.8</v>
      </c>
      <c r="S8" s="1" t="s">
        <v>912</v>
      </c>
    </row>
    <row r="9" spans="1:19" ht="12" customHeight="1" x14ac:dyDescent="0.2">
      <c r="A9" s="4" t="s">
        <v>359</v>
      </c>
      <c r="B9" s="2">
        <v>45021</v>
      </c>
      <c r="C9" s="1" t="s">
        <v>27</v>
      </c>
      <c r="E9" s="1">
        <v>5.75</v>
      </c>
    </row>
    <row r="10" spans="1:19" ht="12" customHeight="1" x14ac:dyDescent="0.2">
      <c r="A10" s="4" t="s">
        <v>359</v>
      </c>
      <c r="B10" s="2">
        <v>45022</v>
      </c>
      <c r="C10" s="1" t="s">
        <v>64</v>
      </c>
      <c r="E10" s="1">
        <v>5.75</v>
      </c>
      <c r="F10" s="1" t="s">
        <v>911</v>
      </c>
      <c r="G10" s="1" t="s">
        <v>901</v>
      </c>
      <c r="H10" s="1" t="s">
        <v>904</v>
      </c>
      <c r="M10" s="1">
        <v>0</v>
      </c>
      <c r="N10" s="1">
        <v>5.2</v>
      </c>
      <c r="R10" s="1">
        <v>96.2</v>
      </c>
    </row>
    <row r="11" spans="1:19" ht="12" customHeight="1" x14ac:dyDescent="0.2">
      <c r="A11" s="4" t="s">
        <v>361</v>
      </c>
      <c r="B11" s="2">
        <v>45028</v>
      </c>
      <c r="C11" s="1" t="s">
        <v>31</v>
      </c>
      <c r="E11" s="1">
        <v>6</v>
      </c>
    </row>
    <row r="12" spans="1:19" ht="12" customHeight="1" x14ac:dyDescent="0.2">
      <c r="A12" s="4" t="s">
        <v>361</v>
      </c>
      <c r="B12" s="2">
        <v>45028</v>
      </c>
      <c r="C12" s="1" t="s">
        <v>14</v>
      </c>
      <c r="E12" s="1">
        <v>7</v>
      </c>
      <c r="F12" s="1" t="s">
        <v>913</v>
      </c>
      <c r="G12" s="1" t="s">
        <v>901</v>
      </c>
      <c r="M12" s="1">
        <v>0</v>
      </c>
      <c r="N12" s="1">
        <v>5.8</v>
      </c>
      <c r="R12" s="1">
        <v>98.3</v>
      </c>
    </row>
    <row r="13" spans="1:19" ht="12" customHeight="1" x14ac:dyDescent="0.2">
      <c r="A13" s="4" t="s">
        <v>364</v>
      </c>
      <c r="B13" s="2">
        <v>45036</v>
      </c>
      <c r="C13" s="1" t="s">
        <v>76</v>
      </c>
      <c r="E13" s="1">
        <v>6</v>
      </c>
      <c r="F13" s="1" t="s">
        <v>913</v>
      </c>
      <c r="G13" s="1" t="s">
        <v>901</v>
      </c>
      <c r="M13" s="1">
        <v>0</v>
      </c>
      <c r="N13" s="1">
        <v>5.0999999999999996</v>
      </c>
      <c r="R13" s="1">
        <v>97.9</v>
      </c>
      <c r="S13" s="1" t="s">
        <v>914</v>
      </c>
    </row>
    <row r="14" spans="1:19" ht="12" customHeight="1" x14ac:dyDescent="0.2">
      <c r="A14" s="4" t="s">
        <v>366</v>
      </c>
      <c r="B14" s="2">
        <v>45037</v>
      </c>
      <c r="C14" s="1" t="s">
        <v>76</v>
      </c>
      <c r="E14" s="1">
        <v>4</v>
      </c>
      <c r="F14" s="1" t="s">
        <v>913</v>
      </c>
      <c r="G14" s="1" t="s">
        <v>901</v>
      </c>
      <c r="M14" s="1">
        <v>0</v>
      </c>
      <c r="N14" s="1">
        <v>5.3</v>
      </c>
      <c r="R14" s="1">
        <v>99.2</v>
      </c>
      <c r="S14" s="1" t="s">
        <v>915</v>
      </c>
    </row>
    <row r="15" spans="1:19" ht="12" customHeight="1" x14ac:dyDescent="0.2">
      <c r="A15" s="4" t="s">
        <v>366</v>
      </c>
      <c r="B15" s="2">
        <v>45036</v>
      </c>
      <c r="C15" s="1" t="s">
        <v>35</v>
      </c>
      <c r="E15" s="1">
        <v>5.5</v>
      </c>
      <c r="S15" s="1" t="s">
        <v>916</v>
      </c>
    </row>
    <row r="16" spans="1:19" ht="12" customHeight="1" x14ac:dyDescent="0.2">
      <c r="A16" s="4" t="s">
        <v>370</v>
      </c>
      <c r="B16" s="2">
        <v>45042</v>
      </c>
      <c r="C16" s="1" t="s">
        <v>917</v>
      </c>
      <c r="E16" s="1" t="s">
        <v>918</v>
      </c>
    </row>
    <row r="17" spans="1:20" ht="12" customHeight="1" x14ac:dyDescent="0.2">
      <c r="A17" s="4" t="s">
        <v>370</v>
      </c>
      <c r="B17" s="2">
        <v>45043</v>
      </c>
      <c r="C17" s="1" t="s">
        <v>43</v>
      </c>
      <c r="E17" s="1">
        <v>6</v>
      </c>
      <c r="F17" s="1" t="s">
        <v>911</v>
      </c>
      <c r="M17" s="1">
        <v>0</v>
      </c>
      <c r="N17" s="1">
        <v>6.5</v>
      </c>
      <c r="R17" s="1">
        <v>97.7</v>
      </c>
    </row>
    <row r="18" spans="1:20" ht="12" customHeight="1" x14ac:dyDescent="0.2">
      <c r="A18" s="4" t="s">
        <v>368</v>
      </c>
      <c r="B18" s="2">
        <v>45043</v>
      </c>
      <c r="C18" s="1" t="s">
        <v>46</v>
      </c>
      <c r="E18" s="1">
        <v>7</v>
      </c>
      <c r="M18" s="1">
        <v>0</v>
      </c>
      <c r="N18" s="1">
        <v>8.9</v>
      </c>
      <c r="R18" s="1">
        <v>101.3</v>
      </c>
      <c r="S18" s="1" t="s">
        <v>919</v>
      </c>
    </row>
    <row r="19" spans="1:20" ht="12" customHeight="1" x14ac:dyDescent="0.2">
      <c r="A19" s="4" t="s">
        <v>368</v>
      </c>
      <c r="B19" s="2">
        <v>45043</v>
      </c>
      <c r="C19" s="1" t="s">
        <v>46</v>
      </c>
      <c r="E19" s="1">
        <v>6.5</v>
      </c>
      <c r="F19" s="1" t="s">
        <v>913</v>
      </c>
      <c r="G19" s="1" t="s">
        <v>901</v>
      </c>
      <c r="M19" s="1">
        <v>0</v>
      </c>
      <c r="N19" s="1">
        <v>8.9</v>
      </c>
      <c r="R19" s="1">
        <v>101.3</v>
      </c>
      <c r="S19" s="1" t="s">
        <v>919</v>
      </c>
    </row>
    <row r="20" spans="1:20" ht="12" customHeight="1" x14ac:dyDescent="0.2">
      <c r="A20" s="4" t="s">
        <v>374</v>
      </c>
      <c r="B20" s="2">
        <v>45043</v>
      </c>
      <c r="C20" s="1" t="s">
        <v>31</v>
      </c>
      <c r="E20" s="1">
        <v>7</v>
      </c>
      <c r="M20" s="1">
        <v>0</v>
      </c>
      <c r="N20" s="1">
        <v>6.9</v>
      </c>
      <c r="R20" s="1">
        <v>97.9</v>
      </c>
    </row>
    <row r="21" spans="1:20" ht="12" customHeight="1" x14ac:dyDescent="0.2">
      <c r="A21" s="4" t="s">
        <v>374</v>
      </c>
      <c r="B21" s="2">
        <v>45043</v>
      </c>
      <c r="C21" s="1" t="s">
        <v>49</v>
      </c>
      <c r="E21" s="1">
        <v>0</v>
      </c>
      <c r="F21" s="1" t="s">
        <v>911</v>
      </c>
      <c r="M21" s="1">
        <v>0</v>
      </c>
      <c r="N21" s="1">
        <v>6.9</v>
      </c>
      <c r="R21" s="1">
        <v>97.9</v>
      </c>
      <c r="S21" s="1" t="s">
        <v>920</v>
      </c>
    </row>
    <row r="22" spans="1:20" ht="12" customHeight="1" x14ac:dyDescent="0.2">
      <c r="A22" s="4" t="s">
        <v>375</v>
      </c>
      <c r="B22" s="2">
        <v>45050</v>
      </c>
      <c r="C22" s="1">
        <v>0.6875</v>
      </c>
      <c r="E22" s="1">
        <v>5.25</v>
      </c>
    </row>
    <row r="23" spans="1:20" ht="12" customHeight="1" x14ac:dyDescent="0.2">
      <c r="A23" s="4" t="s">
        <v>375</v>
      </c>
      <c r="B23" s="2">
        <v>45051</v>
      </c>
      <c r="C23" s="1" t="s">
        <v>14</v>
      </c>
      <c r="E23" s="1">
        <v>4</v>
      </c>
      <c r="F23" s="1" t="s">
        <v>911</v>
      </c>
      <c r="M23" s="1">
        <v>0</v>
      </c>
      <c r="N23" s="1">
        <v>8.3000000000000007</v>
      </c>
      <c r="R23" s="1">
        <v>95.3</v>
      </c>
      <c r="S23" s="1" t="s">
        <v>921</v>
      </c>
    </row>
    <row r="24" spans="1:20" ht="12" customHeight="1" x14ac:dyDescent="0.2">
      <c r="A24" s="4" t="s">
        <v>377</v>
      </c>
      <c r="B24" s="2">
        <v>45051</v>
      </c>
      <c r="C24" s="1">
        <v>0.42708333333333331</v>
      </c>
      <c r="M24" s="1">
        <v>0</v>
      </c>
      <c r="N24" s="1">
        <v>13</v>
      </c>
      <c r="R24" s="1">
        <v>27.3</v>
      </c>
      <c r="S24" s="1" t="s">
        <v>922</v>
      </c>
    </row>
    <row r="25" spans="1:20" ht="12" customHeight="1" x14ac:dyDescent="0.2">
      <c r="A25" s="4" t="s">
        <v>379</v>
      </c>
      <c r="B25" s="2">
        <v>45056</v>
      </c>
      <c r="C25" s="1">
        <v>0.67361111111111116</v>
      </c>
      <c r="E25" s="1">
        <v>4.5</v>
      </c>
    </row>
    <row r="26" spans="1:20" ht="12" customHeight="1" x14ac:dyDescent="0.2">
      <c r="A26" s="4" t="s">
        <v>379</v>
      </c>
      <c r="B26" s="2">
        <v>45057</v>
      </c>
      <c r="C26" s="1" t="s">
        <v>43</v>
      </c>
      <c r="E26" s="1">
        <v>4</v>
      </c>
      <c r="F26" s="1" t="s">
        <v>900</v>
      </c>
      <c r="M26" s="1">
        <v>0</v>
      </c>
      <c r="N26" s="1">
        <v>9</v>
      </c>
      <c r="R26" s="1">
        <v>93</v>
      </c>
      <c r="S26" s="1" t="s">
        <v>923</v>
      </c>
      <c r="T26" s="1" t="s">
        <v>924</v>
      </c>
    </row>
    <row r="27" spans="1:20" ht="12" customHeight="1" x14ac:dyDescent="0.2">
      <c r="A27" s="4" t="s">
        <v>381</v>
      </c>
      <c r="B27" s="2">
        <v>45078</v>
      </c>
      <c r="C27" s="1" t="s">
        <v>63</v>
      </c>
      <c r="E27" s="1">
        <v>3</v>
      </c>
    </row>
    <row r="28" spans="1:20" ht="12" customHeight="1" x14ac:dyDescent="0.2">
      <c r="A28" s="4" t="s">
        <v>381</v>
      </c>
      <c r="B28" s="2">
        <v>45079</v>
      </c>
      <c r="C28" s="1" t="s">
        <v>64</v>
      </c>
      <c r="E28" s="1">
        <v>0</v>
      </c>
      <c r="F28" s="1" t="s">
        <v>900</v>
      </c>
      <c r="M28" s="1">
        <v>0</v>
      </c>
      <c r="N28" s="1">
        <v>12.6</v>
      </c>
      <c r="R28" s="1">
        <v>87</v>
      </c>
      <c r="S28" s="1" t="s">
        <v>925</v>
      </c>
    </row>
    <row r="29" spans="1:20" ht="12" customHeight="1" x14ac:dyDescent="0.2">
      <c r="A29" s="4" t="s">
        <v>67</v>
      </c>
      <c r="B29" s="2">
        <v>45079</v>
      </c>
      <c r="C29" s="1">
        <v>0.66666666666666663</v>
      </c>
      <c r="M29" s="1">
        <v>0</v>
      </c>
      <c r="N29" s="1">
        <v>16.7</v>
      </c>
      <c r="R29" s="1">
        <v>94.6</v>
      </c>
      <c r="S29" s="1" t="s">
        <v>926</v>
      </c>
    </row>
    <row r="30" spans="1:20" ht="12" customHeight="1" x14ac:dyDescent="0.2">
      <c r="A30" s="4" t="s">
        <v>67</v>
      </c>
      <c r="B30" s="2">
        <v>45079</v>
      </c>
      <c r="C30" s="1">
        <v>0.66666666666666663</v>
      </c>
      <c r="M30" s="1">
        <v>1</v>
      </c>
      <c r="N30" s="1">
        <v>16.7</v>
      </c>
      <c r="R30" s="1">
        <v>91.7</v>
      </c>
      <c r="S30" s="1" t="s">
        <v>927</v>
      </c>
    </row>
    <row r="31" spans="1:20" ht="12" customHeight="1" x14ac:dyDescent="0.2">
      <c r="A31" s="4" t="s">
        <v>67</v>
      </c>
      <c r="B31" s="2">
        <v>45079</v>
      </c>
      <c r="C31" s="1">
        <v>0.66666666666666663</v>
      </c>
      <c r="M31" s="1">
        <v>2</v>
      </c>
      <c r="N31" s="1">
        <v>16.2</v>
      </c>
      <c r="R31" s="1">
        <v>92.1</v>
      </c>
      <c r="S31" s="1" t="s">
        <v>928</v>
      </c>
    </row>
    <row r="32" spans="1:20" ht="12" customHeight="1" x14ac:dyDescent="0.2">
      <c r="A32" s="4" t="s">
        <v>382</v>
      </c>
      <c r="B32" s="2">
        <v>45085</v>
      </c>
      <c r="C32" s="1" t="s">
        <v>69</v>
      </c>
      <c r="E32" s="1">
        <v>2.875</v>
      </c>
    </row>
    <row r="33" spans="1:19" ht="12" customHeight="1" x14ac:dyDescent="0.2">
      <c r="A33" s="4" t="s">
        <v>382</v>
      </c>
      <c r="B33" s="2">
        <v>45085</v>
      </c>
      <c r="C33" s="1" t="s">
        <v>28</v>
      </c>
      <c r="E33" s="1">
        <v>1.25</v>
      </c>
      <c r="F33" s="1" t="s">
        <v>900</v>
      </c>
      <c r="G33" s="1" t="s">
        <v>901</v>
      </c>
      <c r="M33" s="1">
        <v>0</v>
      </c>
      <c r="N33" s="1">
        <v>13.9</v>
      </c>
      <c r="R33" s="1">
        <v>83.3</v>
      </c>
      <c r="S33" s="1" t="s">
        <v>929</v>
      </c>
    </row>
    <row r="34" spans="1:19" ht="12" customHeight="1" x14ac:dyDescent="0.2">
      <c r="A34" s="4" t="s">
        <v>383</v>
      </c>
      <c r="B34" s="2">
        <v>45086</v>
      </c>
      <c r="C34" s="1" t="s">
        <v>72</v>
      </c>
      <c r="E34" s="1">
        <v>2.5</v>
      </c>
    </row>
    <row r="35" spans="1:19" ht="12" customHeight="1" x14ac:dyDescent="0.2">
      <c r="A35" s="4" t="s">
        <v>383</v>
      </c>
      <c r="B35" s="2">
        <v>45086</v>
      </c>
      <c r="C35" s="1" t="s">
        <v>14</v>
      </c>
      <c r="E35" s="1">
        <v>0</v>
      </c>
      <c r="F35" s="1" t="s">
        <v>900</v>
      </c>
      <c r="G35" s="1" t="s">
        <v>930</v>
      </c>
      <c r="M35" s="1">
        <v>0</v>
      </c>
      <c r="N35" s="1">
        <v>13.5</v>
      </c>
      <c r="R35" s="1">
        <v>82.7</v>
      </c>
      <c r="S35" s="1" t="s">
        <v>931</v>
      </c>
    </row>
    <row r="36" spans="1:19" ht="12" customHeight="1" x14ac:dyDescent="0.2">
      <c r="A36" s="4" t="s">
        <v>384</v>
      </c>
      <c r="B36" s="2">
        <v>45091</v>
      </c>
      <c r="C36" s="1" t="s">
        <v>13</v>
      </c>
      <c r="E36" s="1">
        <v>2</v>
      </c>
    </row>
    <row r="37" spans="1:19" ht="12" customHeight="1" x14ac:dyDescent="0.2">
      <c r="A37" s="4" t="s">
        <v>384</v>
      </c>
      <c r="B37" s="2">
        <v>45092</v>
      </c>
      <c r="C37" s="1" t="s">
        <v>76</v>
      </c>
      <c r="E37" s="1">
        <v>1.5</v>
      </c>
      <c r="F37" s="1" t="s">
        <v>900</v>
      </c>
      <c r="M37" s="1">
        <v>0</v>
      </c>
      <c r="N37" s="1">
        <v>13.6</v>
      </c>
      <c r="R37" s="1">
        <v>80.599999999999994</v>
      </c>
      <c r="S37" s="1" t="s">
        <v>932</v>
      </c>
    </row>
    <row r="38" spans="1:19" ht="12" customHeight="1" x14ac:dyDescent="0.2">
      <c r="A38" s="4" t="s">
        <v>385</v>
      </c>
      <c r="B38" s="2">
        <v>45092</v>
      </c>
      <c r="C38" s="1" t="s">
        <v>77</v>
      </c>
      <c r="E38" s="1">
        <v>1.7</v>
      </c>
    </row>
    <row r="39" spans="1:19" ht="12" customHeight="1" x14ac:dyDescent="0.2">
      <c r="A39" s="4" t="s">
        <v>385</v>
      </c>
      <c r="B39" s="2">
        <v>45093</v>
      </c>
      <c r="C39" s="1" t="s">
        <v>78</v>
      </c>
      <c r="E39" s="1">
        <v>1.4</v>
      </c>
      <c r="F39" s="1" t="s">
        <v>900</v>
      </c>
      <c r="G39" s="1" t="s">
        <v>901</v>
      </c>
      <c r="H39" s="1" t="s">
        <v>908</v>
      </c>
      <c r="M39" s="1">
        <v>0</v>
      </c>
      <c r="N39" s="1">
        <v>13.6</v>
      </c>
      <c r="R39" s="1">
        <v>81.3</v>
      </c>
      <c r="S39" s="1" t="s">
        <v>933</v>
      </c>
    </row>
    <row r="40" spans="1:19" ht="12" customHeight="1" x14ac:dyDescent="0.2">
      <c r="A40" s="4" t="s">
        <v>386</v>
      </c>
      <c r="C40" s="1">
        <v>0.5</v>
      </c>
      <c r="M40" s="1">
        <v>0</v>
      </c>
      <c r="N40" s="1">
        <v>13.4</v>
      </c>
      <c r="R40" s="1">
        <v>110.7</v>
      </c>
      <c r="S40" s="1" t="s">
        <v>934</v>
      </c>
    </row>
    <row r="41" spans="1:19" ht="12" customHeight="1" x14ac:dyDescent="0.2">
      <c r="A41" s="4" t="s">
        <v>391</v>
      </c>
      <c r="S41" s="1" t="s">
        <v>935</v>
      </c>
    </row>
    <row r="42" spans="1:19" ht="12" customHeight="1" x14ac:dyDescent="0.2">
      <c r="A42" s="4" t="s">
        <v>393</v>
      </c>
      <c r="C42" s="1">
        <v>0.58333333333333337</v>
      </c>
      <c r="M42" s="1">
        <v>0</v>
      </c>
      <c r="N42" s="1">
        <v>13.4</v>
      </c>
      <c r="R42" s="1">
        <v>110.7</v>
      </c>
      <c r="S42" s="1" t="s">
        <v>934</v>
      </c>
    </row>
    <row r="43" spans="1:19" ht="12" customHeight="1" x14ac:dyDescent="0.2">
      <c r="A43" s="4" t="str">
        <f>sample_event_meta!$U$31</f>
        <v>28Jun23-PRS-PGM-1</v>
      </c>
      <c r="B43" s="2">
        <f>DATEVALUE(LEFT(A43, SEARCH("-", A43) - 1))</f>
        <v>45105</v>
      </c>
      <c r="C43" s="1">
        <v>0.43055555555555558</v>
      </c>
      <c r="M43" s="1">
        <v>0</v>
      </c>
      <c r="N43" s="1">
        <v>14.4</v>
      </c>
      <c r="O43" s="1">
        <v>29.79</v>
      </c>
      <c r="P43" s="1">
        <v>36590</v>
      </c>
      <c r="Q43" s="1">
        <v>11.58</v>
      </c>
      <c r="S43" s="1" t="s">
        <v>936</v>
      </c>
    </row>
    <row r="44" spans="1:19" ht="12" customHeight="1" x14ac:dyDescent="0.2">
      <c r="A44" s="4" t="str">
        <f>sample_event_meta!$U$31</f>
        <v>28Jun23-PRS-PGM-1</v>
      </c>
      <c r="B44" s="2">
        <f t="shared" ref="B44:B107" si="0">DATEVALUE(LEFT(A44, SEARCH("-", A44) - 1))</f>
        <v>45105</v>
      </c>
      <c r="C44" s="1">
        <v>0.43055555555555558</v>
      </c>
      <c r="M44" s="1">
        <v>5</v>
      </c>
      <c r="N44" s="1">
        <v>10.9</v>
      </c>
      <c r="O44" s="1">
        <v>32.75</v>
      </c>
      <c r="P44" s="1">
        <v>36758</v>
      </c>
      <c r="Q44" s="1">
        <v>8</v>
      </c>
      <c r="R44" s="1">
        <v>88.2</v>
      </c>
      <c r="S44" s="1" t="s">
        <v>936</v>
      </c>
    </row>
    <row r="45" spans="1:19" ht="12" customHeight="1" x14ac:dyDescent="0.2">
      <c r="A45" s="4" t="str">
        <f>sample_event_meta!$U$31</f>
        <v>28Jun23-PRS-PGM-1</v>
      </c>
      <c r="B45" s="2">
        <f t="shared" si="0"/>
        <v>45105</v>
      </c>
      <c r="C45" s="1">
        <v>0.43055555555555558</v>
      </c>
      <c r="M45" s="1">
        <v>10</v>
      </c>
      <c r="N45" s="1">
        <v>11.1</v>
      </c>
      <c r="O45" s="1">
        <v>29.5</v>
      </c>
      <c r="P45" s="1">
        <v>34855</v>
      </c>
      <c r="Q45" s="1">
        <v>7.27</v>
      </c>
      <c r="R45" s="1">
        <v>79.099999999999994</v>
      </c>
      <c r="S45" s="1" t="s">
        <v>936</v>
      </c>
    </row>
    <row r="46" spans="1:19" ht="12" customHeight="1" x14ac:dyDescent="0.2">
      <c r="A46" s="4" t="str">
        <f>sample_event_meta!$U$32</f>
        <v>28Jun23-PRS-PRCD-2</v>
      </c>
      <c r="B46" s="2">
        <f t="shared" si="0"/>
        <v>45105</v>
      </c>
      <c r="C46" s="1">
        <v>0.47916666666666669</v>
      </c>
      <c r="M46" s="1">
        <v>0</v>
      </c>
      <c r="N46" s="1">
        <v>13.3</v>
      </c>
      <c r="O46" s="1">
        <v>32.03</v>
      </c>
      <c r="P46" s="1">
        <v>37966</v>
      </c>
      <c r="Q46" s="1">
        <v>12.72</v>
      </c>
      <c r="R46" s="1">
        <v>147.1</v>
      </c>
      <c r="S46" s="1" t="s">
        <v>936</v>
      </c>
    </row>
    <row r="47" spans="1:19" ht="12" customHeight="1" x14ac:dyDescent="0.2">
      <c r="A47" s="4" t="str">
        <f>sample_event_meta!$U$32</f>
        <v>28Jun23-PRS-PRCD-2</v>
      </c>
      <c r="B47" s="2">
        <f t="shared" si="0"/>
        <v>45105</v>
      </c>
      <c r="C47" s="1">
        <v>0.47916666666666669</v>
      </c>
      <c r="M47" s="1">
        <v>5</v>
      </c>
      <c r="N47" s="1">
        <v>10.5</v>
      </c>
      <c r="O47" s="1">
        <v>32.81</v>
      </c>
      <c r="P47" s="1">
        <v>36329</v>
      </c>
      <c r="Q47" s="1">
        <v>7.88</v>
      </c>
      <c r="R47" s="1">
        <v>87</v>
      </c>
      <c r="S47" s="1" t="s">
        <v>936</v>
      </c>
    </row>
    <row r="48" spans="1:19" ht="12" customHeight="1" x14ac:dyDescent="0.2">
      <c r="A48" s="4" t="str">
        <f>sample_event_meta!$U$32</f>
        <v>28Jun23-PRS-PRCD-2</v>
      </c>
      <c r="B48" s="2">
        <f t="shared" si="0"/>
        <v>45105</v>
      </c>
      <c r="C48" s="1">
        <v>0.47916666666666669</v>
      </c>
      <c r="M48" s="1">
        <v>10</v>
      </c>
      <c r="N48" s="1">
        <v>10.199999999999999</v>
      </c>
      <c r="O48" s="1">
        <v>32.81</v>
      </c>
      <c r="P48" s="1">
        <v>36091</v>
      </c>
      <c r="Q48" s="1">
        <v>7.21</v>
      </c>
      <c r="R48" s="1">
        <v>79.099999999999994</v>
      </c>
      <c r="S48" s="1" t="s">
        <v>936</v>
      </c>
    </row>
    <row r="49" spans="1:19" ht="12" customHeight="1" x14ac:dyDescent="0.2">
      <c r="A49" s="4" t="str">
        <f>sample_event_meta!$U$33</f>
        <v>28Jun23-PRS-Mill Bay-3</v>
      </c>
      <c r="B49" s="2">
        <f t="shared" si="0"/>
        <v>45105</v>
      </c>
      <c r="C49" s="1">
        <v>0.48958333333333331</v>
      </c>
      <c r="M49" s="1">
        <v>0</v>
      </c>
      <c r="N49" s="1">
        <v>11.3</v>
      </c>
      <c r="O49" s="1">
        <v>32.549999999999997</v>
      </c>
      <c r="P49" s="1">
        <v>36833</v>
      </c>
      <c r="Q49" s="1">
        <v>8.59</v>
      </c>
      <c r="R49" s="1">
        <v>96.3</v>
      </c>
      <c r="S49" s="1" t="s">
        <v>936</v>
      </c>
    </row>
    <row r="50" spans="1:19" ht="12" customHeight="1" x14ac:dyDescent="0.2">
      <c r="A50" s="4" t="str">
        <f>sample_event_meta!$U$33</f>
        <v>28Jun23-PRS-Mill Bay-3</v>
      </c>
      <c r="B50" s="2">
        <f t="shared" si="0"/>
        <v>45105</v>
      </c>
      <c r="C50" s="1">
        <v>0.48958333333333331</v>
      </c>
      <c r="M50" s="1">
        <v>5</v>
      </c>
      <c r="N50" s="1">
        <v>10.199999999999999</v>
      </c>
      <c r="O50" s="1">
        <v>32.82</v>
      </c>
      <c r="P50" s="1">
        <v>36102</v>
      </c>
      <c r="Q50" s="1">
        <v>7.53</v>
      </c>
      <c r="R50" s="1">
        <v>82.8</v>
      </c>
      <c r="S50" s="1" t="s">
        <v>936</v>
      </c>
    </row>
    <row r="51" spans="1:19" ht="12" customHeight="1" x14ac:dyDescent="0.2">
      <c r="A51" s="4" t="str">
        <f>sample_event_meta!$U$33</f>
        <v>28Jun23-PRS-Mill Bay-3</v>
      </c>
      <c r="B51" s="2">
        <f t="shared" si="0"/>
        <v>45105</v>
      </c>
      <c r="C51" s="1">
        <v>0.48958333333333331</v>
      </c>
      <c r="M51" s="1">
        <v>10</v>
      </c>
      <c r="N51" s="1">
        <v>10.1</v>
      </c>
      <c r="O51" s="1">
        <v>32.86</v>
      </c>
      <c r="P51" s="1">
        <v>36027</v>
      </c>
      <c r="Q51" s="1">
        <v>7.18</v>
      </c>
      <c r="R51" s="1">
        <v>78.400000000000006</v>
      </c>
      <c r="S51" s="1" t="s">
        <v>936</v>
      </c>
    </row>
    <row r="52" spans="1:19" ht="12" customHeight="1" x14ac:dyDescent="0.2">
      <c r="A52" s="4" t="str">
        <f>sample_event_meta!$U$34</f>
        <v>28Jun23-PRS-Thrasher-4</v>
      </c>
      <c r="B52" s="2">
        <f t="shared" si="0"/>
        <v>45105</v>
      </c>
      <c r="C52" s="1">
        <v>0.5625</v>
      </c>
      <c r="M52" s="1">
        <v>0</v>
      </c>
      <c r="N52" s="1">
        <v>12.4</v>
      </c>
      <c r="O52" s="1">
        <v>32.43</v>
      </c>
      <c r="P52" s="1">
        <v>37729</v>
      </c>
      <c r="Q52" s="1">
        <v>11.82</v>
      </c>
      <c r="R52" s="1">
        <v>133.80000000000001</v>
      </c>
      <c r="S52" s="1" t="s">
        <v>936</v>
      </c>
    </row>
    <row r="53" spans="1:19" ht="12" customHeight="1" x14ac:dyDescent="0.2">
      <c r="A53" s="4" t="str">
        <f>sample_event_meta!$U$34</f>
        <v>28Jun23-PRS-Thrasher-4</v>
      </c>
      <c r="B53" s="2">
        <f t="shared" si="0"/>
        <v>45105</v>
      </c>
      <c r="C53" s="1">
        <v>0.5625</v>
      </c>
      <c r="M53" s="1">
        <v>5</v>
      </c>
      <c r="N53" s="1">
        <v>10.6</v>
      </c>
      <c r="O53" s="1">
        <v>32.83</v>
      </c>
      <c r="P53" s="1">
        <v>36244</v>
      </c>
      <c r="Q53" s="1">
        <v>7.96</v>
      </c>
      <c r="R53" s="1">
        <v>87.6</v>
      </c>
      <c r="S53" s="1" t="s">
        <v>936</v>
      </c>
    </row>
    <row r="54" spans="1:19" ht="12" customHeight="1" x14ac:dyDescent="0.2">
      <c r="A54" s="4" t="str">
        <f>sample_event_meta!$U$34</f>
        <v>28Jun23-PRS-Thrasher-4</v>
      </c>
      <c r="B54" s="2">
        <f t="shared" si="0"/>
        <v>45105</v>
      </c>
      <c r="C54" s="1">
        <v>0.5625</v>
      </c>
      <c r="M54" s="1">
        <v>10</v>
      </c>
      <c r="N54" s="1">
        <v>10</v>
      </c>
      <c r="O54" s="1">
        <v>32.92</v>
      </c>
      <c r="P54" s="1">
        <v>36014</v>
      </c>
      <c r="Q54" s="1">
        <v>6.83</v>
      </c>
      <c r="R54" s="1">
        <v>74.7</v>
      </c>
      <c r="S54" s="1" t="s">
        <v>936</v>
      </c>
    </row>
    <row r="55" spans="1:19" ht="12" customHeight="1" x14ac:dyDescent="0.2">
      <c r="A55" s="4" t="str">
        <f>sample_event_meta!$U$35</f>
        <v>28Jun23-PRS-Jap Rock-5</v>
      </c>
      <c r="B55" s="2">
        <f t="shared" si="0"/>
        <v>45105</v>
      </c>
      <c r="C55" s="1">
        <v>0.61805555555555558</v>
      </c>
      <c r="M55" s="1">
        <v>0</v>
      </c>
      <c r="N55" s="1">
        <v>13</v>
      </c>
      <c r="O55" s="1">
        <v>32.22</v>
      </c>
      <c r="P55" s="1">
        <v>38003</v>
      </c>
      <c r="Q55" s="1">
        <v>12.47</v>
      </c>
      <c r="R55" s="1">
        <v>144.19999999999999</v>
      </c>
      <c r="S55" s="1" t="s">
        <v>936</v>
      </c>
    </row>
    <row r="56" spans="1:19" ht="12" customHeight="1" x14ac:dyDescent="0.2">
      <c r="A56" s="4" t="str">
        <f>sample_event_meta!$U$35</f>
        <v>28Jun23-PRS-Jap Rock-5</v>
      </c>
      <c r="B56" s="2">
        <f t="shared" si="0"/>
        <v>45105</v>
      </c>
      <c r="C56" s="1">
        <v>0.61805555555555558</v>
      </c>
      <c r="M56" s="1">
        <v>5</v>
      </c>
      <c r="N56" s="1">
        <v>11</v>
      </c>
      <c r="O56" s="1">
        <v>32.99</v>
      </c>
      <c r="P56" s="1">
        <v>37684</v>
      </c>
      <c r="Q56" s="1">
        <v>10.11</v>
      </c>
      <c r="R56" s="1">
        <v>118</v>
      </c>
      <c r="S56" s="1" t="s">
        <v>936</v>
      </c>
    </row>
    <row r="57" spans="1:19" ht="12" customHeight="1" x14ac:dyDescent="0.2">
      <c r="A57" s="4" t="str">
        <f>sample_event_meta!$U$35</f>
        <v>28Jun23-PRS-Jap Rock-5</v>
      </c>
      <c r="B57" s="2">
        <f t="shared" si="0"/>
        <v>45105</v>
      </c>
      <c r="C57" s="1">
        <v>0.61805555555555558</v>
      </c>
      <c r="M57" s="1">
        <v>10</v>
      </c>
      <c r="N57" s="1">
        <v>10.4</v>
      </c>
      <c r="O57" s="1">
        <v>32.83</v>
      </c>
      <c r="P57" s="1">
        <v>36263</v>
      </c>
      <c r="Q57" s="1">
        <v>8.14</v>
      </c>
      <c r="R57" s="1">
        <v>90.4</v>
      </c>
      <c r="S57" s="1" t="s">
        <v>936</v>
      </c>
    </row>
    <row r="58" spans="1:19" ht="12" customHeight="1" x14ac:dyDescent="0.2">
      <c r="A58" s="4" t="str">
        <f>sample_event_meta!$U$37</f>
        <v>07Jul23-PRS-Gordon R-2</v>
      </c>
      <c r="B58" s="2">
        <f t="shared" si="0"/>
        <v>45114</v>
      </c>
      <c r="M58" s="1">
        <v>0</v>
      </c>
      <c r="N58" s="1">
        <v>14.1</v>
      </c>
      <c r="O58" s="1">
        <v>30.34</v>
      </c>
      <c r="P58" s="1">
        <v>22702</v>
      </c>
      <c r="Q58" s="1">
        <v>10.5</v>
      </c>
      <c r="R58" s="1">
        <v>123.3</v>
      </c>
      <c r="S58" s="1" t="s">
        <v>937</v>
      </c>
    </row>
    <row r="59" spans="1:19" ht="12" customHeight="1" x14ac:dyDescent="0.2">
      <c r="A59" s="4" t="str">
        <f>sample_event_meta!$U$37</f>
        <v>07Jul23-PRS-Gordon R-2</v>
      </c>
      <c r="B59" s="2">
        <f t="shared" si="0"/>
        <v>45114</v>
      </c>
      <c r="M59" s="1">
        <v>5</v>
      </c>
      <c r="N59" s="1">
        <v>11.6</v>
      </c>
      <c r="O59" s="1">
        <v>32.979999999999997</v>
      </c>
      <c r="P59" s="1">
        <v>37553</v>
      </c>
      <c r="Q59" s="1">
        <v>10.45</v>
      </c>
      <c r="R59" s="1">
        <v>118.3</v>
      </c>
      <c r="S59" s="1" t="s">
        <v>937</v>
      </c>
    </row>
    <row r="60" spans="1:19" ht="12" customHeight="1" x14ac:dyDescent="0.2">
      <c r="A60" s="4" t="str">
        <f>sample_event_meta!$U$37</f>
        <v>07Jul23-PRS-Gordon R-2</v>
      </c>
      <c r="B60" s="2">
        <f t="shared" si="0"/>
        <v>45114</v>
      </c>
      <c r="M60" s="1">
        <v>10</v>
      </c>
      <c r="N60" s="1">
        <v>10.199999999999999</v>
      </c>
      <c r="O60" s="1">
        <v>33.15</v>
      </c>
      <c r="P60" s="1">
        <v>36434</v>
      </c>
      <c r="Q60" s="1">
        <v>6.31</v>
      </c>
      <c r="R60" s="1">
        <v>69.400000000000006</v>
      </c>
      <c r="S60" s="1" t="s">
        <v>937</v>
      </c>
    </row>
    <row r="61" spans="1:19" ht="12" customHeight="1" x14ac:dyDescent="0.2">
      <c r="A61" s="4" t="str">
        <f>sample_event_meta!$U$38</f>
        <v>07Jul23-PRS-Jap Rock-3</v>
      </c>
      <c r="B61" s="2">
        <f t="shared" si="0"/>
        <v>45114</v>
      </c>
      <c r="M61" s="1">
        <v>0</v>
      </c>
      <c r="N61" s="1">
        <v>13.7</v>
      </c>
      <c r="O61" s="1">
        <v>31.26</v>
      </c>
      <c r="P61" s="1">
        <v>37592</v>
      </c>
      <c r="Q61" s="1">
        <v>11.21</v>
      </c>
      <c r="R61" s="1">
        <v>131</v>
      </c>
      <c r="S61" s="1" t="s">
        <v>937</v>
      </c>
    </row>
    <row r="62" spans="1:19" ht="12" customHeight="1" x14ac:dyDescent="0.2">
      <c r="A62" s="4" t="str">
        <f>sample_event_meta!$U$38</f>
        <v>07Jul23-PRS-Jap Rock-3</v>
      </c>
      <c r="B62" s="2">
        <f t="shared" si="0"/>
        <v>45114</v>
      </c>
      <c r="M62" s="1">
        <v>5</v>
      </c>
      <c r="N62" s="1">
        <v>11.6</v>
      </c>
      <c r="O62" s="1">
        <v>32.96</v>
      </c>
      <c r="P62" s="1">
        <v>37525</v>
      </c>
      <c r="Q62" s="1">
        <v>10.33</v>
      </c>
      <c r="R62" s="1">
        <v>117.6</v>
      </c>
      <c r="S62" s="1" t="s">
        <v>937</v>
      </c>
    </row>
    <row r="63" spans="1:19" ht="12" customHeight="1" x14ac:dyDescent="0.2">
      <c r="A63" s="4" t="str">
        <f>sample_event_meta!$U$38</f>
        <v>07Jul23-PRS-Jap Rock-3</v>
      </c>
      <c r="B63" s="2">
        <f t="shared" si="0"/>
        <v>45114</v>
      </c>
      <c r="M63" s="1">
        <v>10</v>
      </c>
      <c r="N63" s="1">
        <v>10.3</v>
      </c>
      <c r="O63" s="1">
        <v>33.200000000000003</v>
      </c>
      <c r="P63" s="1">
        <v>36538</v>
      </c>
      <c r="Q63" s="1">
        <v>6.6</v>
      </c>
      <c r="R63" s="1">
        <v>73.3</v>
      </c>
      <c r="S63" s="1" t="s">
        <v>937</v>
      </c>
    </row>
    <row r="64" spans="1:19" ht="12" customHeight="1" x14ac:dyDescent="0.2">
      <c r="A64" s="4" t="str">
        <f>sample_event_meta!$U$39</f>
        <v>07Jul23-PRS-Thrasher-4</v>
      </c>
      <c r="B64" s="2">
        <f t="shared" si="0"/>
        <v>45114</v>
      </c>
      <c r="M64" s="1">
        <v>0</v>
      </c>
      <c r="N64" s="1">
        <v>12</v>
      </c>
      <c r="O64" s="1">
        <v>13.39</v>
      </c>
      <c r="P64" s="1">
        <v>12604</v>
      </c>
      <c r="Q64" s="1">
        <v>14.74</v>
      </c>
      <c r="R64" s="1">
        <v>143.30000000000001</v>
      </c>
      <c r="S64" s="1" t="s">
        <v>937</v>
      </c>
    </row>
    <row r="65" spans="1:19" ht="12" customHeight="1" x14ac:dyDescent="0.2">
      <c r="A65" s="4" t="str">
        <f>sample_event_meta!$U$39</f>
        <v>07Jul23-PRS-Thrasher-4</v>
      </c>
      <c r="B65" s="2">
        <f t="shared" si="0"/>
        <v>45114</v>
      </c>
      <c r="M65" s="1">
        <v>5</v>
      </c>
      <c r="N65" s="1">
        <v>10.7</v>
      </c>
      <c r="O65" s="1">
        <v>33.130000000000003</v>
      </c>
      <c r="P65" s="1">
        <v>36862</v>
      </c>
      <c r="Q65" s="1">
        <v>8.3000000000000007</v>
      </c>
      <c r="R65" s="1">
        <v>92.3</v>
      </c>
      <c r="S65" s="1" t="s">
        <v>937</v>
      </c>
    </row>
    <row r="66" spans="1:19" ht="12" customHeight="1" x14ac:dyDescent="0.2">
      <c r="A66" s="4" t="str">
        <f>sample_event_meta!$U$39</f>
        <v>07Jul23-PRS-Thrasher-4</v>
      </c>
      <c r="B66" s="2">
        <f t="shared" si="0"/>
        <v>45114</v>
      </c>
      <c r="M66" s="1">
        <v>10</v>
      </c>
      <c r="N66" s="1">
        <v>10.199999999999999</v>
      </c>
      <c r="O66" s="1">
        <v>33.17</v>
      </c>
      <c r="P66" s="1">
        <v>36465</v>
      </c>
      <c r="Q66" s="1">
        <v>6.96</v>
      </c>
      <c r="R66" s="1">
        <v>76.8</v>
      </c>
      <c r="S66" s="1" t="s">
        <v>937</v>
      </c>
    </row>
    <row r="67" spans="1:19" ht="12" customHeight="1" x14ac:dyDescent="0.2">
      <c r="A67" s="4" t="str">
        <f>sample_event_meta!$U$40</f>
        <v>07Jul23-PRS-Mill Bay-5</v>
      </c>
      <c r="B67" s="2">
        <f t="shared" si="0"/>
        <v>45114</v>
      </c>
      <c r="M67" s="1">
        <v>0</v>
      </c>
      <c r="N67" s="1">
        <v>12.3</v>
      </c>
      <c r="O67" s="1">
        <v>32.72</v>
      </c>
      <c r="P67" s="1">
        <v>37933</v>
      </c>
      <c r="Q67" s="1">
        <v>10.49</v>
      </c>
      <c r="R67" s="1">
        <v>119.3</v>
      </c>
      <c r="S67" s="1" t="s">
        <v>937</v>
      </c>
    </row>
    <row r="68" spans="1:19" ht="12" customHeight="1" x14ac:dyDescent="0.2">
      <c r="A68" s="4" t="str">
        <f>sample_event_meta!$U$40</f>
        <v>07Jul23-PRS-Mill Bay-5</v>
      </c>
      <c r="B68" s="2">
        <f t="shared" si="0"/>
        <v>45114</v>
      </c>
      <c r="M68" s="1">
        <v>5</v>
      </c>
      <c r="N68" s="1">
        <v>10.6</v>
      </c>
      <c r="O68" s="1">
        <v>33.11</v>
      </c>
      <c r="P68" s="1">
        <v>36531</v>
      </c>
      <c r="Q68" s="1">
        <v>7.35</v>
      </c>
      <c r="R68" s="1">
        <v>81.599999999999994</v>
      </c>
      <c r="S68" s="1" t="s">
        <v>937</v>
      </c>
    </row>
    <row r="69" spans="1:19" ht="12" customHeight="1" x14ac:dyDescent="0.2">
      <c r="A69" s="4" t="str">
        <f>sample_event_meta!$U$40</f>
        <v>07Jul23-PRS-Mill Bay-5</v>
      </c>
      <c r="B69" s="2">
        <f t="shared" si="0"/>
        <v>45114</v>
      </c>
      <c r="M69" s="1">
        <v>10</v>
      </c>
      <c r="N69" s="1">
        <v>10.199999999999999</v>
      </c>
      <c r="O69" s="1">
        <v>33.18</v>
      </c>
      <c r="P69" s="1">
        <v>36459</v>
      </c>
      <c r="Q69" s="1">
        <v>6.92</v>
      </c>
      <c r="R69" s="1">
        <v>76.7</v>
      </c>
      <c r="S69" s="1" t="s">
        <v>937</v>
      </c>
    </row>
    <row r="70" spans="1:19" ht="12" customHeight="1" x14ac:dyDescent="0.2">
      <c r="A70" s="4" t="str">
        <f>sample_event_meta!$U$41</f>
        <v>07Jul23-PRS-PRCD-6</v>
      </c>
      <c r="B70" s="2">
        <f t="shared" si="0"/>
        <v>45114</v>
      </c>
      <c r="C70" s="1" t="s">
        <v>938</v>
      </c>
      <c r="M70" s="1">
        <v>0</v>
      </c>
      <c r="N70" s="1">
        <v>13.5</v>
      </c>
      <c r="O70" s="1">
        <v>32.36</v>
      </c>
      <c r="P70" s="1">
        <v>38563</v>
      </c>
      <c r="Q70" s="1">
        <v>12.09</v>
      </c>
      <c r="R70" s="1">
        <v>142.5</v>
      </c>
      <c r="S70" s="1" t="s">
        <v>134</v>
      </c>
    </row>
    <row r="71" spans="1:19" ht="12" customHeight="1" x14ac:dyDescent="0.2">
      <c r="A71" s="4" t="str">
        <f>sample_event_meta!$U$41</f>
        <v>07Jul23-PRS-PRCD-6</v>
      </c>
      <c r="B71" s="2">
        <f t="shared" si="0"/>
        <v>45114</v>
      </c>
      <c r="C71" s="1" t="s">
        <v>938</v>
      </c>
      <c r="M71" s="1">
        <v>5</v>
      </c>
      <c r="N71" s="1">
        <v>12.9</v>
      </c>
      <c r="O71" s="1">
        <v>32.43</v>
      </c>
      <c r="P71" s="1">
        <v>38431</v>
      </c>
      <c r="Q71" s="1">
        <v>12.76</v>
      </c>
      <c r="R71" s="1">
        <v>149.9</v>
      </c>
      <c r="S71" s="1" t="s">
        <v>134</v>
      </c>
    </row>
    <row r="72" spans="1:19" ht="12" customHeight="1" x14ac:dyDescent="0.2">
      <c r="A72" s="4" t="str">
        <f>sample_event_meta!$U$41</f>
        <v>07Jul23-PRS-PRCD-6</v>
      </c>
      <c r="B72" s="2">
        <f t="shared" si="0"/>
        <v>45114</v>
      </c>
      <c r="C72" s="1" t="s">
        <v>938</v>
      </c>
      <c r="M72" s="1">
        <v>10</v>
      </c>
      <c r="N72" s="1">
        <v>10.6</v>
      </c>
      <c r="O72" s="1">
        <v>33.01</v>
      </c>
      <c r="P72" s="1">
        <v>36755</v>
      </c>
      <c r="Q72" s="1">
        <v>8.1199999999999992</v>
      </c>
      <c r="R72" s="1">
        <v>89.6</v>
      </c>
      <c r="S72" s="1" t="s">
        <v>134</v>
      </c>
    </row>
    <row r="73" spans="1:19" ht="12" customHeight="1" x14ac:dyDescent="0.2">
      <c r="A73" s="4" t="str">
        <f>sample_event_meta!$U$42</f>
        <v>07Jul23-PRS-Offshore A-7</v>
      </c>
      <c r="B73" s="2">
        <f t="shared" si="0"/>
        <v>45114</v>
      </c>
      <c r="C73" s="1" t="s">
        <v>939</v>
      </c>
      <c r="M73" s="1">
        <v>0</v>
      </c>
      <c r="N73" s="1">
        <v>13</v>
      </c>
      <c r="O73" s="1">
        <v>32.54</v>
      </c>
      <c r="P73" s="1">
        <v>38220</v>
      </c>
      <c r="Q73" s="1">
        <v>12.35</v>
      </c>
      <c r="R73" s="1">
        <v>152</v>
      </c>
    </row>
    <row r="74" spans="1:19" ht="12" customHeight="1" x14ac:dyDescent="0.2">
      <c r="A74" s="4" t="str">
        <f>sample_event_meta!$U$42</f>
        <v>07Jul23-PRS-Offshore A-7</v>
      </c>
      <c r="B74" s="2">
        <f t="shared" si="0"/>
        <v>45114</v>
      </c>
      <c r="C74" s="1" t="s">
        <v>939</v>
      </c>
      <c r="M74" s="1">
        <v>5</v>
      </c>
      <c r="N74" s="1">
        <v>11.2</v>
      </c>
      <c r="O74" s="1">
        <v>33.06</v>
      </c>
      <c r="P74" s="1">
        <v>37490</v>
      </c>
      <c r="Q74" s="1">
        <v>10.9</v>
      </c>
      <c r="R74" s="1">
        <v>125</v>
      </c>
    </row>
    <row r="75" spans="1:19" ht="12" customHeight="1" x14ac:dyDescent="0.2">
      <c r="A75" s="4" t="str">
        <f>sample_event_meta!$U$42</f>
        <v>07Jul23-PRS-Offshore A-7</v>
      </c>
      <c r="B75" s="2">
        <f t="shared" si="0"/>
        <v>45114</v>
      </c>
      <c r="C75" s="1" t="s">
        <v>939</v>
      </c>
      <c r="M75" s="1">
        <v>10</v>
      </c>
      <c r="N75" s="1">
        <v>10.3</v>
      </c>
      <c r="O75" s="1">
        <v>33.1</v>
      </c>
      <c r="P75" s="1">
        <v>36610</v>
      </c>
      <c r="Q75" s="1">
        <v>7.24</v>
      </c>
      <c r="R75" s="1">
        <v>79</v>
      </c>
    </row>
    <row r="76" spans="1:19" ht="12" customHeight="1" x14ac:dyDescent="0.2">
      <c r="A76" s="4" t="str">
        <f>sample_event_meta!$U$43</f>
        <v>20Jul23-PRS-PRCD-1</v>
      </c>
      <c r="B76" s="2">
        <f t="shared" si="0"/>
        <v>45127</v>
      </c>
      <c r="C76" s="1">
        <v>0.44444444444444442</v>
      </c>
      <c r="M76" s="1">
        <v>0</v>
      </c>
      <c r="N76" s="1">
        <v>12.8</v>
      </c>
      <c r="O76" s="1">
        <v>32.46</v>
      </c>
      <c r="P76" s="1">
        <v>38103</v>
      </c>
      <c r="Q76" s="1">
        <v>8.57</v>
      </c>
      <c r="R76" s="1">
        <v>99.1</v>
      </c>
    </row>
    <row r="77" spans="1:19" ht="12" customHeight="1" x14ac:dyDescent="0.2">
      <c r="A77" s="4" t="str">
        <f>sample_event_meta!$U$43</f>
        <v>20Jul23-PRS-PRCD-1</v>
      </c>
      <c r="B77" s="2">
        <f t="shared" si="0"/>
        <v>45127</v>
      </c>
      <c r="C77" s="1">
        <v>0.44444444444444442</v>
      </c>
      <c r="M77" s="1">
        <v>5</v>
      </c>
      <c r="N77" s="1">
        <v>11.1</v>
      </c>
      <c r="O77" s="1">
        <v>33.21</v>
      </c>
      <c r="P77" s="1">
        <v>37279</v>
      </c>
      <c r="Q77" s="1">
        <v>8</v>
      </c>
      <c r="R77" s="1">
        <v>89.5</v>
      </c>
    </row>
    <row r="78" spans="1:19" ht="12" customHeight="1" x14ac:dyDescent="0.2">
      <c r="A78" s="4" t="str">
        <f>sample_event_meta!$U$43</f>
        <v>20Jul23-PRS-PRCD-1</v>
      </c>
      <c r="B78" s="2">
        <f t="shared" si="0"/>
        <v>45127</v>
      </c>
      <c r="C78" s="1">
        <v>0.44444444444444442</v>
      </c>
      <c r="M78" s="1">
        <v>10</v>
      </c>
      <c r="N78" s="1">
        <v>10.9</v>
      </c>
      <c r="O78" s="1">
        <v>33.28</v>
      </c>
      <c r="P78" s="1">
        <v>37247</v>
      </c>
      <c r="Q78" s="1">
        <v>7.29</v>
      </c>
      <c r="R78" s="1">
        <v>81.900000000000006</v>
      </c>
    </row>
    <row r="79" spans="1:19" ht="12" customHeight="1" x14ac:dyDescent="0.2">
      <c r="A79" s="4" t="str">
        <f>sample_event_meta!$U$44</f>
        <v>20Jul23-PRS-Offshore A-2</v>
      </c>
      <c r="B79" s="2">
        <f t="shared" si="0"/>
        <v>45127</v>
      </c>
      <c r="M79" s="1">
        <v>0</v>
      </c>
      <c r="N79" s="1">
        <v>13.5</v>
      </c>
      <c r="O79" s="1">
        <v>33.21</v>
      </c>
      <c r="P79" s="1">
        <v>38816</v>
      </c>
      <c r="Q79" s="1">
        <v>14.11</v>
      </c>
      <c r="R79" s="1">
        <v>142.6</v>
      </c>
    </row>
    <row r="80" spans="1:19" ht="12" customHeight="1" x14ac:dyDescent="0.2">
      <c r="A80" s="4" t="str">
        <f>sample_event_meta!$U$44</f>
        <v>20Jul23-PRS-Offshore A-2</v>
      </c>
      <c r="B80" s="2">
        <f t="shared" si="0"/>
        <v>45127</v>
      </c>
      <c r="M80" s="1">
        <v>5</v>
      </c>
      <c r="N80" s="1">
        <v>11.7</v>
      </c>
      <c r="O80" s="1">
        <v>33.15</v>
      </c>
      <c r="P80" s="1">
        <v>37787</v>
      </c>
      <c r="Q80" s="1">
        <v>9.74</v>
      </c>
      <c r="R80" s="1">
        <v>110</v>
      </c>
    </row>
    <row r="81" spans="1:18" ht="12" customHeight="1" x14ac:dyDescent="0.2">
      <c r="A81" s="4" t="str">
        <f>sample_event_meta!$U$44</f>
        <v>20Jul23-PRS-Offshore A-2</v>
      </c>
      <c r="B81" s="2">
        <f t="shared" si="0"/>
        <v>45127</v>
      </c>
      <c r="M81" s="1">
        <v>10</v>
      </c>
      <c r="N81" s="1">
        <v>10.9</v>
      </c>
      <c r="O81" s="1">
        <v>33.25</v>
      </c>
      <c r="P81" s="1">
        <v>37155</v>
      </c>
      <c r="Q81" s="1">
        <v>7.56</v>
      </c>
      <c r="R81" s="1">
        <v>83.6</v>
      </c>
    </row>
    <row r="82" spans="1:18" ht="12" customHeight="1" x14ac:dyDescent="0.2">
      <c r="A82" s="4" t="str">
        <f>sample_event_meta!$U$45</f>
        <v>20Jul23-PRS-Offshore B-3</v>
      </c>
      <c r="B82" s="2">
        <f t="shared" si="0"/>
        <v>45127</v>
      </c>
      <c r="M82" s="1">
        <v>0</v>
      </c>
      <c r="N82" s="1">
        <v>14.2</v>
      </c>
      <c r="O82" s="1">
        <v>32.24</v>
      </c>
      <c r="P82" s="1">
        <v>39178</v>
      </c>
      <c r="Q82" s="1">
        <v>12.22</v>
      </c>
      <c r="R82" s="1">
        <v>146.30000000000001</v>
      </c>
    </row>
    <row r="83" spans="1:18" ht="12" customHeight="1" x14ac:dyDescent="0.2">
      <c r="A83" s="4" t="str">
        <f>sample_event_meta!$U$45</f>
        <v>20Jul23-PRS-Offshore B-3</v>
      </c>
      <c r="B83" s="2">
        <f t="shared" si="0"/>
        <v>45127</v>
      </c>
      <c r="M83" s="1">
        <v>5</v>
      </c>
      <c r="N83" s="1">
        <v>11.6</v>
      </c>
      <c r="O83" s="1">
        <v>33.17</v>
      </c>
      <c r="P83" s="1">
        <v>37714</v>
      </c>
      <c r="Q83" s="1">
        <v>9.4600000000000009</v>
      </c>
      <c r="R83" s="1">
        <v>106.8</v>
      </c>
    </row>
    <row r="84" spans="1:18" ht="12" customHeight="1" x14ac:dyDescent="0.2">
      <c r="A84" s="4" t="str">
        <f>sample_event_meta!$U$45</f>
        <v>20Jul23-PRS-Offshore B-3</v>
      </c>
      <c r="B84" s="2">
        <f t="shared" si="0"/>
        <v>45127</v>
      </c>
      <c r="M84" s="1">
        <v>10</v>
      </c>
      <c r="N84" s="1">
        <v>11.2</v>
      </c>
      <c r="O84" s="1">
        <v>32.24</v>
      </c>
      <c r="P84" s="1">
        <v>37477</v>
      </c>
      <c r="Q84" s="1">
        <v>7.3</v>
      </c>
      <c r="R84" s="1">
        <v>81</v>
      </c>
    </row>
    <row r="85" spans="1:18" ht="12" customHeight="1" x14ac:dyDescent="0.2">
      <c r="A85" s="4" t="str">
        <f>sample_event_meta!$U$46</f>
        <v>20Jul23-PRS-Thrasher-4</v>
      </c>
      <c r="B85" s="2">
        <f t="shared" si="0"/>
        <v>45127</v>
      </c>
      <c r="M85" s="1">
        <v>0</v>
      </c>
      <c r="N85" s="1">
        <v>13.8</v>
      </c>
      <c r="O85" s="1">
        <v>32.74</v>
      </c>
      <c r="P85" s="1">
        <v>39266</v>
      </c>
      <c r="Q85" s="1">
        <v>12.33</v>
      </c>
      <c r="R85" s="1">
        <v>145.6</v>
      </c>
    </row>
    <row r="86" spans="1:18" ht="12" customHeight="1" x14ac:dyDescent="0.2">
      <c r="A86" s="4" t="str">
        <f>sample_event_meta!$U$46</f>
        <v>20Jul23-PRS-Thrasher-4</v>
      </c>
      <c r="B86" s="2">
        <f t="shared" si="0"/>
        <v>45127</v>
      </c>
      <c r="M86" s="1">
        <v>5</v>
      </c>
      <c r="N86" s="1">
        <v>11</v>
      </c>
      <c r="O86" s="1">
        <v>33.22</v>
      </c>
      <c r="P86" s="1">
        <v>37309</v>
      </c>
      <c r="Q86" s="1">
        <v>9.2899999999999991</v>
      </c>
      <c r="R86" s="1">
        <v>103.9</v>
      </c>
    </row>
    <row r="87" spans="1:18" ht="12" customHeight="1" x14ac:dyDescent="0.2">
      <c r="A87" s="4" t="str">
        <f>sample_event_meta!$U$46</f>
        <v>20Jul23-PRS-Thrasher-4</v>
      </c>
      <c r="B87" s="2">
        <f t="shared" si="0"/>
        <v>45127</v>
      </c>
      <c r="M87" s="1">
        <v>10</v>
      </c>
      <c r="N87" s="1">
        <v>11</v>
      </c>
      <c r="O87" s="1">
        <v>33.28</v>
      </c>
      <c r="P87" s="1">
        <v>37318</v>
      </c>
      <c r="Q87" s="1">
        <v>9.27</v>
      </c>
      <c r="R87" s="1">
        <v>103.8</v>
      </c>
    </row>
    <row r="88" spans="1:18" ht="12" customHeight="1" x14ac:dyDescent="0.2">
      <c r="A88" s="4" t="str">
        <f>sample_event_meta!$U$47</f>
        <v>20Jul23-PRS--5</v>
      </c>
      <c r="B88" s="2">
        <f t="shared" si="0"/>
        <v>45127</v>
      </c>
      <c r="M88" s="1">
        <v>0</v>
      </c>
      <c r="N88" s="1">
        <v>13.4</v>
      </c>
      <c r="O88" s="1">
        <v>32.82</v>
      </c>
      <c r="P88" s="1">
        <v>38902</v>
      </c>
      <c r="Q88" s="1">
        <v>12.43</v>
      </c>
      <c r="R88" s="1">
        <v>196.2</v>
      </c>
    </row>
    <row r="89" spans="1:18" ht="12" customHeight="1" x14ac:dyDescent="0.2">
      <c r="A89" s="4" t="str">
        <f>sample_event_meta!$U$47</f>
        <v>20Jul23-PRS--5</v>
      </c>
      <c r="B89" s="2">
        <f t="shared" si="0"/>
        <v>45127</v>
      </c>
      <c r="M89" s="1">
        <v>5</v>
      </c>
      <c r="N89" s="1">
        <v>10.8</v>
      </c>
      <c r="O89" s="1">
        <v>33.049999999999997</v>
      </c>
      <c r="P89" s="1">
        <v>36885</v>
      </c>
      <c r="Q89" s="1">
        <v>8.4499999999999993</v>
      </c>
      <c r="R89" s="1">
        <v>93.5</v>
      </c>
    </row>
    <row r="90" spans="1:18" ht="12" customHeight="1" x14ac:dyDescent="0.2">
      <c r="A90" s="4" t="str">
        <f>sample_event_meta!$U$47</f>
        <v>20Jul23-PRS--5</v>
      </c>
      <c r="B90" s="2">
        <f t="shared" si="0"/>
        <v>45127</v>
      </c>
      <c r="M90" s="1">
        <v>10</v>
      </c>
      <c r="N90" s="1">
        <v>10.5</v>
      </c>
      <c r="O90" s="1">
        <v>33.18</v>
      </c>
      <c r="P90" s="1">
        <v>36761</v>
      </c>
      <c r="Q90" s="1">
        <v>7.15</v>
      </c>
      <c r="R90" s="1">
        <v>79</v>
      </c>
    </row>
    <row r="91" spans="1:18" ht="12" customHeight="1" x14ac:dyDescent="0.2">
      <c r="A91" s="4" t="str">
        <f>sample_event_meta!$U$48</f>
        <v>09Aug23-PRS-PRCD-1</v>
      </c>
      <c r="B91" s="2">
        <f t="shared" si="0"/>
        <v>45147</v>
      </c>
      <c r="M91" s="1">
        <v>0</v>
      </c>
      <c r="N91" s="1">
        <v>14.7</v>
      </c>
      <c r="O91" s="1">
        <v>30.06</v>
      </c>
      <c r="P91" s="1">
        <v>36878</v>
      </c>
      <c r="Q91" s="1">
        <v>11.82</v>
      </c>
      <c r="R91" s="1">
        <v>138.1</v>
      </c>
    </row>
    <row r="92" spans="1:18" ht="12" customHeight="1" x14ac:dyDescent="0.2">
      <c r="A92" s="4" t="str">
        <f>sample_event_meta!$U$48</f>
        <v>09Aug23-PRS-PRCD-1</v>
      </c>
      <c r="B92" s="2">
        <f t="shared" si="0"/>
        <v>45147</v>
      </c>
      <c r="M92" s="1">
        <v>5</v>
      </c>
      <c r="N92" s="1">
        <v>10.5</v>
      </c>
      <c r="O92" s="1">
        <v>33.270000000000003</v>
      </c>
      <c r="P92" s="1">
        <v>36784</v>
      </c>
      <c r="Q92" s="1">
        <v>6.69</v>
      </c>
      <c r="R92" s="1">
        <v>72.900000000000006</v>
      </c>
    </row>
    <row r="93" spans="1:18" ht="12" customHeight="1" x14ac:dyDescent="0.2">
      <c r="A93" s="4" t="str">
        <f>sample_event_meta!$U$48</f>
        <v>09Aug23-PRS-PRCD-1</v>
      </c>
      <c r="B93" s="2">
        <f t="shared" si="0"/>
        <v>45147</v>
      </c>
      <c r="M93" s="1">
        <v>10</v>
      </c>
      <c r="N93" s="1">
        <v>10</v>
      </c>
      <c r="O93" s="1">
        <v>33.49</v>
      </c>
      <c r="P93" s="1">
        <v>36614</v>
      </c>
      <c r="Q93" s="1">
        <v>5.71</v>
      </c>
      <c r="R93" s="1">
        <v>62.6</v>
      </c>
    </row>
    <row r="94" spans="1:18" ht="12" customHeight="1" x14ac:dyDescent="0.2">
      <c r="A94" s="4" t="str">
        <f>sample_event_meta!$U$49</f>
        <v>09Aug23-PRS-Mill Bay-2</v>
      </c>
      <c r="B94" s="2">
        <f t="shared" si="0"/>
        <v>45147</v>
      </c>
      <c r="C94" s="1" t="s">
        <v>940</v>
      </c>
      <c r="M94" s="1">
        <v>0</v>
      </c>
      <c r="N94" s="1">
        <v>13.4</v>
      </c>
      <c r="O94" s="1">
        <v>32.020000000000003</v>
      </c>
      <c r="P94" s="1">
        <v>38172</v>
      </c>
      <c r="Q94" s="1">
        <v>10.7</v>
      </c>
      <c r="R94" s="1">
        <v>125</v>
      </c>
    </row>
    <row r="95" spans="1:18" ht="12" customHeight="1" x14ac:dyDescent="0.2">
      <c r="A95" s="4" t="str">
        <f>sample_event_meta!$U$49</f>
        <v>09Aug23-PRS-Mill Bay-2</v>
      </c>
      <c r="B95" s="2">
        <f t="shared" si="0"/>
        <v>45147</v>
      </c>
      <c r="M95" s="1">
        <v>5</v>
      </c>
      <c r="N95" s="1">
        <v>10.4</v>
      </c>
      <c r="O95" s="1">
        <v>33.450000000000003</v>
      </c>
      <c r="P95" s="1">
        <v>36847</v>
      </c>
      <c r="Q95" s="1">
        <v>6.81</v>
      </c>
      <c r="R95" s="1">
        <v>78.2</v>
      </c>
    </row>
    <row r="96" spans="1:18" ht="12" customHeight="1" x14ac:dyDescent="0.2">
      <c r="A96" s="4" t="str">
        <f>sample_event_meta!$U$49</f>
        <v>09Aug23-PRS-Mill Bay-2</v>
      </c>
      <c r="B96" s="2">
        <f t="shared" si="0"/>
        <v>45147</v>
      </c>
      <c r="M96" s="1">
        <v>10</v>
      </c>
      <c r="N96" s="1">
        <v>10</v>
      </c>
      <c r="O96" s="1">
        <v>33.54</v>
      </c>
      <c r="P96" s="1">
        <v>36637</v>
      </c>
      <c r="Q96" s="1">
        <v>5.4</v>
      </c>
      <c r="R96" s="1">
        <v>59.6</v>
      </c>
    </row>
    <row r="97" spans="1:18" ht="12" customHeight="1" x14ac:dyDescent="0.2">
      <c r="A97" s="4" t="str">
        <f>sample_event_meta!$U$50</f>
        <v>09Aug23-PRS-Offshore B-3</v>
      </c>
      <c r="B97" s="2">
        <f t="shared" si="0"/>
        <v>45147</v>
      </c>
      <c r="C97" s="1" t="s">
        <v>150</v>
      </c>
      <c r="M97" s="1">
        <v>0</v>
      </c>
      <c r="N97" s="1">
        <v>14.3</v>
      </c>
      <c r="O97" s="1">
        <v>31.94</v>
      </c>
      <c r="P97" s="1">
        <v>38911</v>
      </c>
      <c r="Q97" s="1">
        <v>12.18</v>
      </c>
      <c r="R97" s="1">
        <v>145.9</v>
      </c>
    </row>
    <row r="98" spans="1:18" ht="12" customHeight="1" x14ac:dyDescent="0.2">
      <c r="A98" s="4" t="str">
        <f>sample_event_meta!$U$50</f>
        <v>09Aug23-PRS-Offshore B-3</v>
      </c>
      <c r="B98" s="2">
        <f t="shared" si="0"/>
        <v>45147</v>
      </c>
      <c r="C98" s="1" t="s">
        <v>150</v>
      </c>
      <c r="M98" s="1">
        <v>5</v>
      </c>
      <c r="N98" s="1">
        <v>10.3</v>
      </c>
      <c r="O98" s="1">
        <v>33.36</v>
      </c>
      <c r="P98" s="1">
        <v>36792</v>
      </c>
      <c r="Q98" s="1">
        <v>6.64</v>
      </c>
      <c r="R98" s="1">
        <v>72.900000000000006</v>
      </c>
    </row>
    <row r="99" spans="1:18" ht="12" customHeight="1" x14ac:dyDescent="0.2">
      <c r="A99" s="4" t="str">
        <f>sample_event_meta!$U$50</f>
        <v>09Aug23-PRS-Offshore B-3</v>
      </c>
      <c r="B99" s="2">
        <f t="shared" si="0"/>
        <v>45147</v>
      </c>
      <c r="C99" s="1" t="s">
        <v>150</v>
      </c>
      <c r="M99" s="1">
        <v>10</v>
      </c>
      <c r="N99" s="1">
        <v>10.1</v>
      </c>
      <c r="O99" s="1">
        <v>33.51</v>
      </c>
      <c r="P99" s="1">
        <v>36700</v>
      </c>
      <c r="Q99" s="1">
        <v>5.82</v>
      </c>
      <c r="R99" s="1">
        <v>63.8</v>
      </c>
    </row>
    <row r="100" spans="1:18" ht="12" customHeight="1" x14ac:dyDescent="0.2">
      <c r="A100" s="4" t="str">
        <f>sample_event_meta!$U$51</f>
        <v>09Aug23-PRS-Thrasher-4</v>
      </c>
      <c r="B100" s="2">
        <f t="shared" si="0"/>
        <v>45147</v>
      </c>
      <c r="C100" s="1" t="s">
        <v>941</v>
      </c>
      <c r="M100" s="1">
        <v>0</v>
      </c>
      <c r="N100" s="1">
        <v>14.2</v>
      </c>
      <c r="O100" s="1">
        <v>4.1500000000000004</v>
      </c>
      <c r="P100" s="1">
        <v>39555</v>
      </c>
      <c r="Q100" s="1">
        <v>14.38</v>
      </c>
      <c r="R100" s="1">
        <v>166.9</v>
      </c>
    </row>
    <row r="101" spans="1:18" ht="12" customHeight="1" x14ac:dyDescent="0.2">
      <c r="A101" s="4" t="str">
        <f>sample_event_meta!$U$51</f>
        <v>09Aug23-PRS-Thrasher-4</v>
      </c>
      <c r="B101" s="2">
        <f t="shared" si="0"/>
        <v>45147</v>
      </c>
      <c r="C101" s="1" t="s">
        <v>941</v>
      </c>
      <c r="M101" s="1">
        <v>5</v>
      </c>
      <c r="N101" s="1">
        <v>10.4</v>
      </c>
      <c r="O101" s="1">
        <v>33.33</v>
      </c>
      <c r="P101" s="1">
        <v>36762</v>
      </c>
      <c r="Q101" s="1">
        <v>6.92</v>
      </c>
      <c r="R101" s="1">
        <v>76.2</v>
      </c>
    </row>
    <row r="102" spans="1:18" ht="12" customHeight="1" x14ac:dyDescent="0.2">
      <c r="A102" s="4" t="str">
        <f>sample_event_meta!$U$51</f>
        <v>09Aug23-PRS-Thrasher-4</v>
      </c>
      <c r="B102" s="2">
        <f t="shared" si="0"/>
        <v>45147</v>
      </c>
      <c r="C102" s="1" t="s">
        <v>941</v>
      </c>
      <c r="M102" s="1">
        <v>10</v>
      </c>
      <c r="N102" s="1">
        <v>10</v>
      </c>
      <c r="O102" s="1">
        <v>33.479999999999997</v>
      </c>
      <c r="P102" s="1">
        <v>36610</v>
      </c>
      <c r="Q102" s="1">
        <v>5.42</v>
      </c>
      <c r="R102" s="1">
        <v>59.2</v>
      </c>
    </row>
    <row r="103" spans="1:18" ht="12" customHeight="1" x14ac:dyDescent="0.2">
      <c r="A103" s="4" t="str">
        <f>sample_event_meta!$U$52</f>
        <v>09Aug23-PRS-Jap Rock-5</v>
      </c>
      <c r="B103" s="2">
        <f t="shared" si="0"/>
        <v>45147</v>
      </c>
      <c r="M103" s="1">
        <v>0</v>
      </c>
      <c r="N103" s="1">
        <v>13.4</v>
      </c>
      <c r="O103" s="1">
        <v>32.83</v>
      </c>
      <c r="P103" s="1">
        <v>38726</v>
      </c>
      <c r="Q103" s="1">
        <v>11.89</v>
      </c>
      <c r="R103" s="1">
        <v>138.9</v>
      </c>
    </row>
    <row r="104" spans="1:18" ht="12" customHeight="1" x14ac:dyDescent="0.2">
      <c r="A104" s="4" t="str">
        <f>sample_event_meta!$U$52</f>
        <v>09Aug23-PRS-Jap Rock-5</v>
      </c>
      <c r="B104" s="2">
        <f t="shared" si="0"/>
        <v>45147</v>
      </c>
      <c r="M104" s="1">
        <v>5</v>
      </c>
      <c r="N104" s="1">
        <v>10.199999999999999</v>
      </c>
      <c r="O104" s="1">
        <v>34.33</v>
      </c>
      <c r="P104" s="1">
        <v>36709</v>
      </c>
      <c r="Q104" s="1">
        <v>6.14</v>
      </c>
      <c r="R104" s="1">
        <v>68</v>
      </c>
    </row>
    <row r="105" spans="1:18" ht="12" customHeight="1" x14ac:dyDescent="0.2">
      <c r="A105" s="4" t="str">
        <f>sample_event_meta!$U$52</f>
        <v>09Aug23-PRS-Jap Rock-5</v>
      </c>
      <c r="B105" s="2">
        <f t="shared" si="0"/>
        <v>45147</v>
      </c>
      <c r="M105" s="1">
        <v>10</v>
      </c>
      <c r="N105" s="1">
        <v>10</v>
      </c>
      <c r="O105" s="1">
        <v>33.5</v>
      </c>
      <c r="P105" s="1">
        <v>36616</v>
      </c>
      <c r="Q105" s="1">
        <v>5.48</v>
      </c>
      <c r="R105" s="1">
        <v>60.1</v>
      </c>
    </row>
    <row r="106" spans="1:18" ht="12" customHeight="1" x14ac:dyDescent="0.2">
      <c r="A106" s="4" t="str">
        <f>sample_event_meta!$U$53</f>
        <v>23Aug23-PRS-Jap Rock-1</v>
      </c>
      <c r="B106" s="2">
        <f t="shared" si="0"/>
        <v>45161</v>
      </c>
      <c r="C106" s="1" t="s">
        <v>104</v>
      </c>
      <c r="M106" s="1">
        <v>0</v>
      </c>
      <c r="N106" s="1">
        <v>13.6</v>
      </c>
      <c r="O106" s="1">
        <v>32.21</v>
      </c>
      <c r="P106" s="1">
        <v>38528</v>
      </c>
      <c r="Q106" s="1">
        <v>11.98</v>
      </c>
      <c r="R106" s="1">
        <v>140.5</v>
      </c>
    </row>
    <row r="107" spans="1:18" ht="12" customHeight="1" x14ac:dyDescent="0.2">
      <c r="A107" s="4" t="str">
        <f>sample_event_meta!$U$53</f>
        <v>23Aug23-PRS-Jap Rock-1</v>
      </c>
      <c r="B107" s="2">
        <f t="shared" si="0"/>
        <v>45161</v>
      </c>
      <c r="C107" s="1" t="s">
        <v>104</v>
      </c>
      <c r="M107" s="1">
        <v>5</v>
      </c>
      <c r="N107" s="1">
        <v>12.4</v>
      </c>
      <c r="O107" s="1">
        <v>33.04</v>
      </c>
      <c r="P107" s="1">
        <v>38228</v>
      </c>
      <c r="Q107" s="1">
        <v>10.27</v>
      </c>
      <c r="R107" s="1">
        <v>118.4</v>
      </c>
    </row>
    <row r="108" spans="1:18" ht="12" customHeight="1" x14ac:dyDescent="0.2">
      <c r="A108" s="4" t="str">
        <f>sample_event_meta!$U$53</f>
        <v>23Aug23-PRS-Jap Rock-1</v>
      </c>
      <c r="B108" s="2">
        <f t="shared" ref="B108:B126" si="1">DATEVALUE(LEFT(A108, SEARCH("-", A108) - 1))</f>
        <v>45161</v>
      </c>
      <c r="C108" s="1" t="s">
        <v>104</v>
      </c>
      <c r="M108" s="1">
        <v>10</v>
      </c>
      <c r="N108" s="1">
        <v>11.5</v>
      </c>
      <c r="O108" s="1">
        <v>33.020000000000003</v>
      </c>
      <c r="P108" s="1">
        <v>37380</v>
      </c>
      <c r="Q108" s="1">
        <v>8.3699999999999992</v>
      </c>
      <c r="R108" s="1">
        <v>96.8</v>
      </c>
    </row>
    <row r="109" spans="1:18" ht="12" customHeight="1" x14ac:dyDescent="0.2">
      <c r="A109" s="4" t="str">
        <f>sample_event_meta!$U$54</f>
        <v>23Aug23-PRS-Thrasher-2</v>
      </c>
      <c r="B109" s="2">
        <f t="shared" si="1"/>
        <v>45161</v>
      </c>
      <c r="C109" s="1" t="s">
        <v>942</v>
      </c>
      <c r="M109" s="1">
        <v>0</v>
      </c>
      <c r="N109" s="1">
        <v>13.7</v>
      </c>
      <c r="O109" s="1">
        <v>31.73</v>
      </c>
      <c r="P109" s="1">
        <v>38019</v>
      </c>
      <c r="Q109" s="1">
        <v>12.62</v>
      </c>
      <c r="R109" s="1">
        <v>120.7</v>
      </c>
    </row>
    <row r="110" spans="1:18" ht="12" customHeight="1" x14ac:dyDescent="0.2">
      <c r="A110" s="4" t="str">
        <f>sample_event_meta!$U$54</f>
        <v>23Aug23-PRS-Thrasher-2</v>
      </c>
      <c r="B110" s="2">
        <f t="shared" si="1"/>
        <v>45161</v>
      </c>
      <c r="C110" s="1" t="s">
        <v>942</v>
      </c>
      <c r="M110" s="1">
        <v>5</v>
      </c>
      <c r="N110" s="1">
        <v>11.8</v>
      </c>
      <c r="O110" s="1">
        <v>33.06</v>
      </c>
      <c r="P110" s="1">
        <v>37805</v>
      </c>
      <c r="Q110" s="1">
        <v>9.3699999999999992</v>
      </c>
      <c r="R110" s="1">
        <v>107.1</v>
      </c>
    </row>
    <row r="111" spans="1:18" ht="12" customHeight="1" x14ac:dyDescent="0.2">
      <c r="A111" s="4" t="str">
        <f>sample_event_meta!$U$54</f>
        <v>23Aug23-PRS-Thrasher-2</v>
      </c>
      <c r="B111" s="2">
        <f t="shared" si="1"/>
        <v>45161</v>
      </c>
      <c r="C111" s="1" t="s">
        <v>942</v>
      </c>
      <c r="M111" s="1">
        <v>10</v>
      </c>
      <c r="N111" s="1">
        <v>11.3</v>
      </c>
      <c r="O111" s="1">
        <v>33.07</v>
      </c>
      <c r="P111" s="1">
        <v>37353</v>
      </c>
      <c r="Q111" s="1">
        <v>7.38</v>
      </c>
      <c r="R111" s="1">
        <v>83.8</v>
      </c>
    </row>
    <row r="112" spans="1:18" ht="12" customHeight="1" x14ac:dyDescent="0.2">
      <c r="A112" s="4" t="str">
        <f>sample_event_meta!$U$55</f>
        <v>23Aug23-PRS-Mill Bay-3</v>
      </c>
      <c r="B112" s="2">
        <f t="shared" si="1"/>
        <v>45161</v>
      </c>
      <c r="C112" s="1" t="s">
        <v>910</v>
      </c>
      <c r="M112" s="1">
        <v>0</v>
      </c>
      <c r="N112" s="1">
        <v>11.9</v>
      </c>
      <c r="O112" s="1">
        <v>32.78</v>
      </c>
      <c r="P112" s="1">
        <v>37577</v>
      </c>
      <c r="Q112" s="1">
        <v>8.3000000000000007</v>
      </c>
      <c r="R112" s="1">
        <v>94.2</v>
      </c>
    </row>
    <row r="113" spans="1:19" ht="12" customHeight="1" x14ac:dyDescent="0.2">
      <c r="A113" s="4" t="str">
        <f>sample_event_meta!$U$55</f>
        <v>23Aug23-PRS-Mill Bay-3</v>
      </c>
      <c r="B113" s="2">
        <f t="shared" si="1"/>
        <v>45161</v>
      </c>
      <c r="C113" s="1" t="s">
        <v>910</v>
      </c>
      <c r="M113" s="1">
        <v>5</v>
      </c>
      <c r="N113" s="1">
        <v>11.5</v>
      </c>
      <c r="O113" s="1">
        <v>32.909999999999997</v>
      </c>
      <c r="P113" s="1">
        <v>37434</v>
      </c>
      <c r="Q113" s="1">
        <v>8.14</v>
      </c>
      <c r="R113" s="1">
        <v>91.9</v>
      </c>
    </row>
    <row r="114" spans="1:19" ht="12" customHeight="1" x14ac:dyDescent="0.2">
      <c r="A114" s="4" t="str">
        <f>sample_event_meta!$U$55</f>
        <v>23Aug23-PRS-Mill Bay-3</v>
      </c>
      <c r="B114" s="2">
        <f t="shared" si="1"/>
        <v>45161</v>
      </c>
      <c r="C114" s="1" t="s">
        <v>910</v>
      </c>
      <c r="M114" s="1">
        <v>10</v>
      </c>
      <c r="N114" s="1">
        <v>11.5</v>
      </c>
      <c r="O114" s="1">
        <v>32.94</v>
      </c>
      <c r="P114" s="1">
        <v>37438</v>
      </c>
      <c r="Q114" s="1">
        <v>8.26</v>
      </c>
      <c r="R114" s="1">
        <v>93.2</v>
      </c>
    </row>
    <row r="115" spans="1:19" ht="12" customHeight="1" x14ac:dyDescent="0.2">
      <c r="A115" s="4" t="str">
        <f>sample_event_meta!$U$56</f>
        <v>23Aug23-PRS-PRCD-4</v>
      </c>
      <c r="B115" s="2">
        <f t="shared" si="1"/>
        <v>45161</v>
      </c>
      <c r="C115" s="1" t="s">
        <v>943</v>
      </c>
      <c r="M115" s="1">
        <v>0</v>
      </c>
      <c r="N115" s="1">
        <v>12.6</v>
      </c>
      <c r="O115" s="1">
        <v>33.04</v>
      </c>
      <c r="P115" s="1">
        <v>38555</v>
      </c>
      <c r="Q115" s="1">
        <v>13.38</v>
      </c>
      <c r="R115" s="1">
        <v>126.7</v>
      </c>
    </row>
    <row r="116" spans="1:19" ht="12" customHeight="1" x14ac:dyDescent="0.2">
      <c r="A116" s="4" t="str">
        <f>sample_event_meta!$U$56</f>
        <v>23Aug23-PRS-PRCD-4</v>
      </c>
      <c r="B116" s="2">
        <f t="shared" si="1"/>
        <v>45161</v>
      </c>
      <c r="C116" s="1" t="s">
        <v>943</v>
      </c>
      <c r="M116" s="1">
        <v>5</v>
      </c>
      <c r="N116" s="1">
        <v>11.5</v>
      </c>
      <c r="O116" s="1">
        <v>32.99</v>
      </c>
      <c r="P116" s="1">
        <v>37449</v>
      </c>
      <c r="Q116" s="1">
        <v>9.0399999999999991</v>
      </c>
      <c r="R116" s="1">
        <v>103.3</v>
      </c>
    </row>
    <row r="117" spans="1:19" ht="12" customHeight="1" x14ac:dyDescent="0.2">
      <c r="A117" s="4" t="str">
        <f>sample_event_meta!$U$56</f>
        <v>23Aug23-PRS-PRCD-4</v>
      </c>
      <c r="B117" s="2">
        <f t="shared" si="1"/>
        <v>45161</v>
      </c>
      <c r="C117" s="1" t="s">
        <v>943</v>
      </c>
      <c r="M117" s="1">
        <v>10</v>
      </c>
      <c r="N117" s="1">
        <v>11.3</v>
      </c>
      <c r="O117" s="1">
        <v>33.090000000000003</v>
      </c>
      <c r="P117" s="1">
        <v>37390</v>
      </c>
      <c r="Q117" s="1">
        <v>7.88</v>
      </c>
      <c r="R117" s="1">
        <v>89.4</v>
      </c>
    </row>
    <row r="118" spans="1:19" ht="12" customHeight="1" x14ac:dyDescent="0.2">
      <c r="A118" s="4" t="str">
        <f>sample_event_meta!$U$57</f>
        <v>23Aug23-PRS-Offshore A-5</v>
      </c>
      <c r="B118" s="2">
        <f t="shared" si="1"/>
        <v>45161</v>
      </c>
      <c r="C118" s="1" t="s">
        <v>944</v>
      </c>
      <c r="M118" s="1">
        <v>0</v>
      </c>
      <c r="N118" s="1">
        <v>13.4</v>
      </c>
      <c r="O118" s="1">
        <v>32.57</v>
      </c>
      <c r="P118" s="1">
        <v>38728</v>
      </c>
      <c r="Q118" s="1">
        <v>12.79</v>
      </c>
      <c r="R118" s="1">
        <v>149.69999999999999</v>
      </c>
    </row>
    <row r="119" spans="1:19" ht="12" customHeight="1" x14ac:dyDescent="0.2">
      <c r="A119" s="4" t="str">
        <f>sample_event_meta!$U$57</f>
        <v>23Aug23-PRS-Offshore A-5</v>
      </c>
      <c r="B119" s="2">
        <f t="shared" si="1"/>
        <v>45161</v>
      </c>
      <c r="C119" s="1" t="s">
        <v>944</v>
      </c>
      <c r="M119" s="1">
        <v>5</v>
      </c>
      <c r="N119" s="1">
        <v>12.1</v>
      </c>
      <c r="O119" s="1">
        <v>33.1</v>
      </c>
      <c r="P119" s="1">
        <v>38166</v>
      </c>
      <c r="Q119" s="1">
        <v>10.26</v>
      </c>
      <c r="R119" s="1">
        <v>118.1</v>
      </c>
    </row>
    <row r="120" spans="1:19" ht="12" customHeight="1" x14ac:dyDescent="0.2">
      <c r="A120" s="4" t="str">
        <f>sample_event_meta!$U$57</f>
        <v>23Aug23-PRS-Offshore A-5</v>
      </c>
      <c r="B120" s="2">
        <f t="shared" si="1"/>
        <v>45161</v>
      </c>
      <c r="C120" s="1" t="s">
        <v>944</v>
      </c>
      <c r="M120" s="1">
        <v>10</v>
      </c>
      <c r="N120" s="1">
        <v>11.5</v>
      </c>
      <c r="O120" s="1">
        <v>33.08</v>
      </c>
      <c r="P120" s="1">
        <v>37545</v>
      </c>
      <c r="Q120" s="1">
        <v>7.27</v>
      </c>
      <c r="R120" s="1">
        <v>83</v>
      </c>
    </row>
    <row r="121" spans="1:19" ht="12" customHeight="1" x14ac:dyDescent="0.2">
      <c r="A121" s="4" t="str">
        <f>sample_event_meta!$U$58</f>
        <v>23Aug23-PRS-Offshore B-6</v>
      </c>
      <c r="B121" s="2">
        <f t="shared" si="1"/>
        <v>45161</v>
      </c>
      <c r="C121" s="1" t="s">
        <v>945</v>
      </c>
      <c r="M121" s="1">
        <v>0</v>
      </c>
      <c r="N121" s="1">
        <v>13.1</v>
      </c>
      <c r="O121" s="1">
        <v>32.61</v>
      </c>
      <c r="P121" s="1">
        <v>38442</v>
      </c>
      <c r="Q121" s="1">
        <v>9.9600000000000009</v>
      </c>
      <c r="R121" s="1">
        <v>114.8</v>
      </c>
    </row>
    <row r="122" spans="1:19" ht="12" customHeight="1" x14ac:dyDescent="0.2">
      <c r="A122" s="4" t="str">
        <f>sample_event_meta!$U$58</f>
        <v>23Aug23-PRS-Offshore B-6</v>
      </c>
      <c r="B122" s="2">
        <f t="shared" si="1"/>
        <v>45161</v>
      </c>
      <c r="C122" s="1" t="s">
        <v>945</v>
      </c>
      <c r="M122" s="1">
        <v>5</v>
      </c>
      <c r="N122" s="1">
        <v>11.7</v>
      </c>
      <c r="O122" s="1">
        <v>32.86</v>
      </c>
      <c r="P122" s="1">
        <v>37306</v>
      </c>
      <c r="Q122" s="1">
        <v>8.6300000000000008</v>
      </c>
      <c r="R122" s="1">
        <v>100.1</v>
      </c>
    </row>
    <row r="123" spans="1:19" ht="12" customHeight="1" x14ac:dyDescent="0.2">
      <c r="A123" s="4" t="str">
        <f>sample_event_meta!$U$58</f>
        <v>23Aug23-PRS-Offshore B-6</v>
      </c>
      <c r="B123" s="2">
        <f t="shared" si="1"/>
        <v>45161</v>
      </c>
      <c r="C123" s="1" t="s">
        <v>945</v>
      </c>
      <c r="M123" s="1">
        <v>10</v>
      </c>
      <c r="N123" s="1">
        <v>11.4</v>
      </c>
      <c r="O123" s="1">
        <v>32.950000000000003</v>
      </c>
      <c r="P123" s="1">
        <v>37312</v>
      </c>
      <c r="Q123" s="1">
        <v>7.89</v>
      </c>
      <c r="R123" s="1">
        <v>88.9</v>
      </c>
    </row>
    <row r="124" spans="1:19" ht="12" customHeight="1" x14ac:dyDescent="0.2">
      <c r="A124" s="4" t="str">
        <f>sample_event_meta!$U$59</f>
        <v>23Aug23-PRS-Nearshore-7</v>
      </c>
      <c r="B124" s="2">
        <f t="shared" si="1"/>
        <v>45161</v>
      </c>
      <c r="M124" s="1">
        <v>0</v>
      </c>
      <c r="N124" s="1">
        <v>13.7</v>
      </c>
      <c r="O124" s="1">
        <v>32.69</v>
      </c>
      <c r="P124" s="1">
        <v>39060</v>
      </c>
      <c r="Q124" s="1">
        <v>12.33</v>
      </c>
      <c r="R124" s="1">
        <v>133.5</v>
      </c>
    </row>
    <row r="125" spans="1:19" ht="12" customHeight="1" x14ac:dyDescent="0.2">
      <c r="A125" s="4" t="str">
        <f>sample_event_meta!$U$59</f>
        <v>23Aug23-PRS-Nearshore-7</v>
      </c>
      <c r="B125" s="2">
        <f t="shared" si="1"/>
        <v>45161</v>
      </c>
      <c r="M125" s="1">
        <v>5</v>
      </c>
      <c r="N125" s="1">
        <v>12.3</v>
      </c>
      <c r="O125" s="1">
        <v>32.92</v>
      </c>
      <c r="P125" s="1">
        <v>37928</v>
      </c>
      <c r="Q125" s="1">
        <v>10.33</v>
      </c>
      <c r="R125" s="1">
        <v>125.3</v>
      </c>
    </row>
    <row r="126" spans="1:19" ht="12" customHeight="1" x14ac:dyDescent="0.2">
      <c r="A126" s="4" t="str">
        <f>sample_event_meta!$U$59</f>
        <v>23Aug23-PRS-Nearshore-7</v>
      </c>
      <c r="B126" s="2">
        <f t="shared" si="1"/>
        <v>45161</v>
      </c>
      <c r="M126" s="1">
        <v>10</v>
      </c>
      <c r="N126" s="1">
        <v>11.7</v>
      </c>
      <c r="O126" s="1">
        <v>33.08</v>
      </c>
      <c r="P126" s="1">
        <v>37592</v>
      </c>
      <c r="Q126" s="1">
        <v>8.75</v>
      </c>
      <c r="R126" s="1">
        <v>100.5</v>
      </c>
    </row>
    <row r="127" spans="1:19" ht="12" customHeight="1" x14ac:dyDescent="0.2">
      <c r="A127" s="4" t="str">
        <f>sample_event_meta!U60</f>
        <v>13Mar24-IPT-Day/Night</v>
      </c>
      <c r="B127" s="2">
        <v>45363</v>
      </c>
      <c r="C127" s="88" t="s">
        <v>1500</v>
      </c>
      <c r="F127" s="1" t="s">
        <v>947</v>
      </c>
      <c r="S127" s="1" t="s">
        <v>1501</v>
      </c>
    </row>
    <row r="128" spans="1:19" ht="12" customHeight="1" x14ac:dyDescent="0.25">
      <c r="A128" s="4" t="str">
        <f>sample_event_meta!U60</f>
        <v>13Mar24-IPT-Day/Night</v>
      </c>
      <c r="B128" s="2">
        <v>45364</v>
      </c>
      <c r="C128" s="3" t="s">
        <v>177</v>
      </c>
      <c r="D128" s="86">
        <v>1</v>
      </c>
      <c r="F128" s="1" t="s">
        <v>947</v>
      </c>
      <c r="G128" s="1" t="s">
        <v>948</v>
      </c>
      <c r="I128" s="1">
        <v>17</v>
      </c>
      <c r="J128" s="1">
        <v>15</v>
      </c>
      <c r="N128">
        <v>4.7</v>
      </c>
      <c r="O128" s="1">
        <v>0.02</v>
      </c>
      <c r="P128" s="1">
        <v>26.1</v>
      </c>
      <c r="Q128" s="1">
        <v>13.09</v>
      </c>
    </row>
    <row r="129" spans="1:19" ht="12" customHeight="1" x14ac:dyDescent="0.25">
      <c r="A129" s="4" t="str">
        <f>sample_event_meta!U61</f>
        <v>14Mar24-IPT-Night</v>
      </c>
      <c r="B129" s="2">
        <v>45364</v>
      </c>
      <c r="C129" s="3" t="s">
        <v>1498</v>
      </c>
      <c r="D129" s="86"/>
      <c r="F129" s="1" t="s">
        <v>947</v>
      </c>
      <c r="G129" s="1" t="s">
        <v>948</v>
      </c>
      <c r="H129" s="1" t="s">
        <v>908</v>
      </c>
      <c r="N129"/>
      <c r="S129" s="1" t="s">
        <v>1499</v>
      </c>
    </row>
    <row r="130" spans="1:19" ht="12" customHeight="1" x14ac:dyDescent="0.25">
      <c r="A130" s="4" t="str">
        <f>sample_event_meta!U61</f>
        <v>14Mar24-IPT-Night</v>
      </c>
      <c r="B130" s="2">
        <v>45365</v>
      </c>
      <c r="C130" s="87" t="s">
        <v>78</v>
      </c>
      <c r="D130" s="85">
        <v>1.85</v>
      </c>
      <c r="F130" s="1" t="s">
        <v>947</v>
      </c>
      <c r="I130">
        <v>15</v>
      </c>
      <c r="J130">
        <v>15</v>
      </c>
      <c r="N130">
        <v>4.7</v>
      </c>
      <c r="O130"/>
      <c r="P130">
        <v>46.5</v>
      </c>
      <c r="R130">
        <v>98</v>
      </c>
    </row>
    <row r="131" spans="1:19" ht="12" customHeight="1" x14ac:dyDescent="0.2">
      <c r="A131" s="4" t="str">
        <f>sample_event_meta!U62</f>
        <v>15Mar24-IPT-Night</v>
      </c>
      <c r="B131" s="2">
        <v>45365</v>
      </c>
      <c r="C131" s="155" t="s">
        <v>1502</v>
      </c>
      <c r="D131" s="1"/>
      <c r="F131" s="1" t="s">
        <v>947</v>
      </c>
      <c r="G131" s="1" t="s">
        <v>951</v>
      </c>
      <c r="H131" s="1" t="s">
        <v>1503</v>
      </c>
      <c r="I131" s="1">
        <v>14.21</v>
      </c>
      <c r="J131" s="1">
        <v>15</v>
      </c>
    </row>
    <row r="132" spans="1:19" ht="12" customHeight="1" x14ac:dyDescent="0.25">
      <c r="A132" s="4" t="str">
        <f>sample_event_meta!U62</f>
        <v>15Mar24-IPT-Night</v>
      </c>
      <c r="B132" s="2">
        <v>45366</v>
      </c>
      <c r="C132" s="88" t="s">
        <v>185</v>
      </c>
      <c r="D132" s="85">
        <v>2.8</v>
      </c>
      <c r="F132" s="1" t="s">
        <v>947</v>
      </c>
      <c r="G132" s="1" t="s">
        <v>951</v>
      </c>
      <c r="H132" s="1" t="s">
        <v>952</v>
      </c>
      <c r="I132">
        <v>14</v>
      </c>
      <c r="J132">
        <v>15</v>
      </c>
      <c r="N132">
        <v>5</v>
      </c>
      <c r="O132">
        <v>-0.28999999999999998</v>
      </c>
      <c r="P132">
        <v>48.3</v>
      </c>
      <c r="R132">
        <v>96.3</v>
      </c>
    </row>
    <row r="133" spans="1:19" ht="12" customHeight="1" x14ac:dyDescent="0.2">
      <c r="A133" s="4" t="str">
        <f>sample_event_meta!U63</f>
        <v>18Mar24-IPT-Day</v>
      </c>
      <c r="B133" s="2">
        <v>45369</v>
      </c>
      <c r="C133" s="88" t="s">
        <v>1448</v>
      </c>
      <c r="F133" s="1" t="s">
        <v>1449</v>
      </c>
      <c r="G133" s="1" t="s">
        <v>1450</v>
      </c>
      <c r="I133" s="1">
        <v>11.66</v>
      </c>
      <c r="J133" s="1">
        <v>15</v>
      </c>
      <c r="S133" s="1" t="s">
        <v>188</v>
      </c>
    </row>
    <row r="134" spans="1:19" ht="12" customHeight="1" x14ac:dyDescent="0.2">
      <c r="A134" s="4" t="str">
        <f>sample_event_meta!U63</f>
        <v>18Mar24-IPT-Day</v>
      </c>
      <c r="B134" s="2">
        <v>45369</v>
      </c>
      <c r="C134" s="88" t="s">
        <v>1451</v>
      </c>
      <c r="D134" s="85">
        <v>2</v>
      </c>
      <c r="F134" s="1" t="s">
        <v>947</v>
      </c>
      <c r="G134" s="1" t="s">
        <v>1452</v>
      </c>
      <c r="H134" s="1" t="s">
        <v>908</v>
      </c>
      <c r="I134" s="1">
        <v>11.58</v>
      </c>
      <c r="J134" s="1">
        <v>14</v>
      </c>
      <c r="S134" s="1" t="s">
        <v>1504</v>
      </c>
    </row>
    <row r="135" spans="1:19" ht="12" customHeight="1" x14ac:dyDescent="0.2">
      <c r="A135" s="4" t="str">
        <f>sample_event_meta!U64</f>
        <v>19Mar24-IPT-Night</v>
      </c>
      <c r="B135" s="2">
        <v>45370</v>
      </c>
      <c r="C135" s="88" t="s">
        <v>1453</v>
      </c>
      <c r="D135" s="85">
        <v>8</v>
      </c>
      <c r="F135" s="1" t="s">
        <v>947</v>
      </c>
      <c r="G135" s="1" t="s">
        <v>951</v>
      </c>
      <c r="H135" s="1" t="s">
        <v>1454</v>
      </c>
      <c r="I135" s="1">
        <v>12</v>
      </c>
      <c r="J135" s="1">
        <v>15</v>
      </c>
    </row>
    <row r="136" spans="1:19" ht="12" customHeight="1" x14ac:dyDescent="0.2">
      <c r="A136" s="96" t="str">
        <f>sample_event_meta!U66</f>
        <v>20Mar24-IPT-Night/Day</v>
      </c>
      <c r="B136" s="2">
        <v>45371</v>
      </c>
      <c r="C136" s="88" t="s">
        <v>1505</v>
      </c>
    </row>
    <row r="137" spans="1:19" ht="12" customHeight="1" x14ac:dyDescent="0.2">
      <c r="A137" s="4" t="str">
        <f>sample_event_meta!U68</f>
        <v>26Mar24-RST-Night</v>
      </c>
      <c r="B137" s="2">
        <v>45741</v>
      </c>
      <c r="C137" s="88" t="s">
        <v>1455</v>
      </c>
      <c r="E137" s="85">
        <v>4.25</v>
      </c>
      <c r="F137" s="1" t="s">
        <v>1462</v>
      </c>
      <c r="S137" s="1" t="s">
        <v>1456</v>
      </c>
    </row>
    <row r="138" spans="1:19" ht="12" customHeight="1" x14ac:dyDescent="0.2">
      <c r="A138" s="4" t="str">
        <f>sample_event_meta!U69</f>
        <v>27Mar24-RST-Night</v>
      </c>
      <c r="B138" s="2">
        <v>45377</v>
      </c>
      <c r="C138" s="88" t="s">
        <v>1457</v>
      </c>
      <c r="E138" s="85">
        <v>4</v>
      </c>
      <c r="F138" s="1" t="s">
        <v>1462</v>
      </c>
      <c r="I138" s="1">
        <v>11.15</v>
      </c>
      <c r="J138" s="1">
        <v>15</v>
      </c>
    </row>
    <row r="139" spans="1:19" ht="12" customHeight="1" x14ac:dyDescent="0.2">
      <c r="A139" s="4" t="str">
        <f>sample_event_meta!U68</f>
        <v>26Mar24-RST-Night</v>
      </c>
      <c r="B139" s="2">
        <v>45377</v>
      </c>
      <c r="C139" s="88" t="s">
        <v>198</v>
      </c>
      <c r="E139" s="85"/>
      <c r="F139" s="1" t="s">
        <v>1458</v>
      </c>
      <c r="G139" s="1" t="s">
        <v>1459</v>
      </c>
      <c r="H139" s="1" t="s">
        <v>1460</v>
      </c>
      <c r="I139" s="1">
        <v>12.38</v>
      </c>
      <c r="J139" s="1">
        <v>15</v>
      </c>
    </row>
    <row r="140" spans="1:19" ht="12" customHeight="1" x14ac:dyDescent="0.2">
      <c r="A140" s="4" t="str">
        <f>sample_event_meta!U70</f>
        <v>28Mar24-RST-Night</v>
      </c>
      <c r="B140" s="2">
        <v>45378</v>
      </c>
      <c r="C140" s="88" t="s">
        <v>1461</v>
      </c>
      <c r="E140" s="85">
        <v>5</v>
      </c>
      <c r="F140" s="1" t="s">
        <v>1462</v>
      </c>
      <c r="I140" s="1">
        <v>12.3</v>
      </c>
      <c r="J140" s="1">
        <v>15</v>
      </c>
    </row>
    <row r="141" spans="1:19" ht="12" customHeight="1" x14ac:dyDescent="0.2">
      <c r="A141" s="4" t="str">
        <f>sample_event_meta!U69</f>
        <v>27Mar24-RST-Night</v>
      </c>
      <c r="B141" s="2">
        <v>45378</v>
      </c>
      <c r="C141" s="88" t="s">
        <v>205</v>
      </c>
      <c r="D141" s="85">
        <v>1.1499999999999999</v>
      </c>
      <c r="E141" s="1">
        <v>4</v>
      </c>
      <c r="F141" s="1" t="s">
        <v>1458</v>
      </c>
      <c r="G141" s="1" t="s">
        <v>1463</v>
      </c>
      <c r="H141" s="1" t="s">
        <v>1464</v>
      </c>
      <c r="I141" s="1">
        <v>11.11</v>
      </c>
      <c r="J141" s="1">
        <v>15</v>
      </c>
      <c r="L141" s="1">
        <v>1.1499999999999999</v>
      </c>
      <c r="N141" s="1">
        <v>6.9</v>
      </c>
      <c r="Q141" s="1">
        <v>11.25</v>
      </c>
    </row>
    <row r="142" spans="1:19" ht="12" customHeight="1" x14ac:dyDescent="0.2">
      <c r="A142" s="4" t="str">
        <f>sample_event_meta!U70</f>
        <v>28Mar24-RST-Night</v>
      </c>
      <c r="B142" s="2">
        <v>45379</v>
      </c>
      <c r="C142" s="88" t="s">
        <v>207</v>
      </c>
      <c r="D142" s="85">
        <v>1.6</v>
      </c>
      <c r="E142" s="1">
        <v>1.4</v>
      </c>
      <c r="F142" s="1" t="s">
        <v>1449</v>
      </c>
      <c r="G142" s="1" t="s">
        <v>908</v>
      </c>
      <c r="H142" s="1" t="s">
        <v>948</v>
      </c>
      <c r="I142" s="1">
        <v>10.47</v>
      </c>
      <c r="J142" s="1">
        <v>15</v>
      </c>
      <c r="L142" s="1">
        <v>1.6</v>
      </c>
      <c r="N142" s="1">
        <v>6.2</v>
      </c>
      <c r="Q142" s="1">
        <v>12.03</v>
      </c>
    </row>
    <row r="143" spans="1:19" ht="12" customHeight="1" x14ac:dyDescent="0.2">
      <c r="A143" s="4" t="str">
        <f>sample_event_meta!U71</f>
        <v>03Apr24-RST-Night</v>
      </c>
      <c r="B143" s="2">
        <v>45385</v>
      </c>
      <c r="C143" s="88" t="s">
        <v>1465</v>
      </c>
      <c r="D143" s="85">
        <v>1.45</v>
      </c>
      <c r="E143" s="1">
        <v>5</v>
      </c>
      <c r="F143" s="1" t="s">
        <v>1458</v>
      </c>
      <c r="G143" s="1" t="s">
        <v>908</v>
      </c>
      <c r="H143" s="1" t="s">
        <v>948</v>
      </c>
      <c r="I143" s="1">
        <v>10.35</v>
      </c>
      <c r="J143" s="1">
        <v>15</v>
      </c>
    </row>
    <row r="144" spans="1:19" ht="12" customHeight="1" x14ac:dyDescent="0.2">
      <c r="A144" s="4" t="str">
        <f>sample_event_meta!U72</f>
        <v>04Apr24-RST-Night</v>
      </c>
      <c r="B144" s="2">
        <v>45386</v>
      </c>
      <c r="C144" s="88" t="s">
        <v>1466</v>
      </c>
      <c r="D144" s="85">
        <v>1.4</v>
      </c>
      <c r="E144" s="1">
        <v>5</v>
      </c>
      <c r="F144" s="1" t="s">
        <v>947</v>
      </c>
      <c r="I144" s="1">
        <v>10.9</v>
      </c>
      <c r="J144" s="1">
        <v>15</v>
      </c>
    </row>
    <row r="145" spans="1:19" ht="12" customHeight="1" x14ac:dyDescent="0.2">
      <c r="A145" s="4" t="str">
        <f>sample_event_meta!U74</f>
        <v>09Apr24-RST-Night</v>
      </c>
      <c r="B145" s="2">
        <v>45390</v>
      </c>
      <c r="C145" s="88" t="s">
        <v>1467</v>
      </c>
      <c r="D145" s="85">
        <v>1.35</v>
      </c>
      <c r="E145" s="1">
        <v>4.25</v>
      </c>
      <c r="F145" s="1" t="s">
        <v>1458</v>
      </c>
      <c r="G145" s="1" t="s">
        <v>1468</v>
      </c>
      <c r="H145" s="1" t="s">
        <v>948</v>
      </c>
      <c r="I145" s="1">
        <v>11.82</v>
      </c>
      <c r="J145" s="1">
        <v>15</v>
      </c>
    </row>
    <row r="146" spans="1:19" ht="12" customHeight="1" x14ac:dyDescent="0.2">
      <c r="A146" s="4" t="str">
        <f>sample_event_meta!U75</f>
        <v>10Apr24-RST-Night</v>
      </c>
      <c r="B146" s="2">
        <v>45391</v>
      </c>
      <c r="C146" s="88" t="s">
        <v>1469</v>
      </c>
      <c r="D146" s="85">
        <v>1.7</v>
      </c>
      <c r="E146" s="1">
        <v>4</v>
      </c>
      <c r="F146" s="1" t="s">
        <v>1449</v>
      </c>
      <c r="G146" s="1" t="s">
        <v>948</v>
      </c>
      <c r="H146" s="1" t="s">
        <v>908</v>
      </c>
      <c r="I146" s="1">
        <v>17.52</v>
      </c>
      <c r="J146" s="1">
        <v>15</v>
      </c>
    </row>
    <row r="147" spans="1:19" ht="12" customHeight="1" x14ac:dyDescent="0.2">
      <c r="A147" s="4" t="str">
        <f>sample_event_meta!U76</f>
        <v>11Apr24-RST-Night</v>
      </c>
      <c r="B147" s="2">
        <v>45392</v>
      </c>
      <c r="C147" s="88" t="s">
        <v>47</v>
      </c>
      <c r="D147" s="85">
        <v>1.4</v>
      </c>
      <c r="E147" s="1">
        <v>5</v>
      </c>
      <c r="F147" s="1" t="s">
        <v>1458</v>
      </c>
      <c r="G147" s="1" t="s">
        <v>908</v>
      </c>
      <c r="I147" s="1">
        <v>11.39</v>
      </c>
      <c r="J147" s="1">
        <v>15</v>
      </c>
    </row>
    <row r="148" spans="1:19" ht="12" customHeight="1" x14ac:dyDescent="0.2">
      <c r="A148" s="4" t="str">
        <f>sample_event_meta!U77</f>
        <v>12Apr24-RST-Night</v>
      </c>
      <c r="B148" s="2">
        <v>45393</v>
      </c>
      <c r="C148" s="88" t="s">
        <v>47</v>
      </c>
      <c r="D148" s="85">
        <v>1.3</v>
      </c>
      <c r="E148" s="1">
        <v>5</v>
      </c>
      <c r="F148" s="1" t="s">
        <v>947</v>
      </c>
      <c r="G148" s="1" t="s">
        <v>1470</v>
      </c>
      <c r="H148" s="1" t="s">
        <v>908</v>
      </c>
      <c r="I148" s="1">
        <v>9.73</v>
      </c>
      <c r="J148" s="1">
        <v>15</v>
      </c>
    </row>
    <row r="149" spans="1:19" ht="12" customHeight="1" x14ac:dyDescent="0.2">
      <c r="A149" s="4" t="str">
        <f>sample_event_meta!U78</f>
        <v>16Apr24-RST-Night</v>
      </c>
      <c r="B149" s="2">
        <v>45397</v>
      </c>
      <c r="C149" s="88" t="s">
        <v>1471</v>
      </c>
      <c r="D149" s="85">
        <v>1.35</v>
      </c>
      <c r="E149" s="1">
        <v>4.75</v>
      </c>
      <c r="F149" s="1" t="s">
        <v>947</v>
      </c>
      <c r="I149" s="1">
        <v>10.51</v>
      </c>
      <c r="J149" s="1">
        <v>15</v>
      </c>
      <c r="L149" s="1">
        <v>1.35</v>
      </c>
      <c r="N149" s="1">
        <v>10.8</v>
      </c>
      <c r="Q149" s="1">
        <v>20.8</v>
      </c>
      <c r="R149" s="1">
        <v>200</v>
      </c>
      <c r="S149" s="1" t="s">
        <v>1472</v>
      </c>
    </row>
    <row r="150" spans="1:19" ht="12" customHeight="1" x14ac:dyDescent="0.2">
      <c r="A150" s="4" t="str">
        <f>sample_event_meta!U79</f>
        <v>17Apr24-RST-Night</v>
      </c>
      <c r="B150" s="2">
        <v>45398</v>
      </c>
      <c r="C150" s="88" t="s">
        <v>1473</v>
      </c>
      <c r="E150" s="1">
        <v>4.25</v>
      </c>
      <c r="F150" s="1" t="s">
        <v>947</v>
      </c>
      <c r="I150" s="1">
        <v>11.79</v>
      </c>
      <c r="J150" s="1">
        <v>15</v>
      </c>
      <c r="N150" s="1">
        <v>7.6</v>
      </c>
      <c r="Q150" s="1">
        <v>36</v>
      </c>
      <c r="R150" s="1">
        <v>307</v>
      </c>
      <c r="S150" s="1" t="s">
        <v>1472</v>
      </c>
    </row>
    <row r="151" spans="1:19" ht="12" customHeight="1" x14ac:dyDescent="0.2">
      <c r="A151" s="4" t="str">
        <f>sample_event_meta!U80</f>
        <v>18Apr24-RST-Night</v>
      </c>
      <c r="B151" s="2">
        <v>45399</v>
      </c>
      <c r="C151" s="87" t="s">
        <v>136</v>
      </c>
      <c r="D151" s="85">
        <v>1.35</v>
      </c>
      <c r="E151" s="1">
        <v>4</v>
      </c>
      <c r="F151" s="1" t="s">
        <v>947</v>
      </c>
      <c r="I151" s="1">
        <v>12.18</v>
      </c>
      <c r="J151" s="1">
        <v>15</v>
      </c>
    </row>
    <row r="152" spans="1:19" ht="12" customHeight="1" x14ac:dyDescent="0.2">
      <c r="A152" s="4" t="str">
        <f>sample_event_meta!U81</f>
        <v>19Apr24-RST-Night</v>
      </c>
      <c r="B152" s="2">
        <v>45400</v>
      </c>
      <c r="C152" s="88" t="s">
        <v>1474</v>
      </c>
      <c r="D152" s="85">
        <v>1.3</v>
      </c>
      <c r="E152" s="1">
        <v>5</v>
      </c>
      <c r="F152" s="1" t="s">
        <v>947</v>
      </c>
      <c r="I152" s="1">
        <v>10.87</v>
      </c>
      <c r="J152" s="1">
        <v>15</v>
      </c>
    </row>
    <row r="153" spans="1:19" ht="12" customHeight="1" x14ac:dyDescent="0.2">
      <c r="A153" s="4" t="str">
        <f>sample_event_meta!U82</f>
        <v>23Apr24-RST-Night</v>
      </c>
      <c r="B153" s="2">
        <v>45404</v>
      </c>
      <c r="C153" s="88" t="s">
        <v>1475</v>
      </c>
      <c r="D153" s="85">
        <v>1</v>
      </c>
      <c r="E153" s="1">
        <v>4.25</v>
      </c>
      <c r="F153" s="1" t="s">
        <v>947</v>
      </c>
      <c r="I153" s="1">
        <v>10.74</v>
      </c>
      <c r="J153" s="1">
        <v>15</v>
      </c>
      <c r="N153" s="1">
        <v>10.1</v>
      </c>
      <c r="P153" s="1">
        <v>54</v>
      </c>
      <c r="R153" s="1">
        <v>99.3</v>
      </c>
    </row>
    <row r="154" spans="1:19" ht="12" customHeight="1" x14ac:dyDescent="0.2">
      <c r="A154" s="4" t="str">
        <f>sample_event_meta!U83</f>
        <v>24Apr24-RST-Night</v>
      </c>
      <c r="B154" s="2">
        <v>45405</v>
      </c>
      <c r="C154" s="88" t="s">
        <v>1476</v>
      </c>
      <c r="D154" s="85">
        <v>1.1000000000000001</v>
      </c>
      <c r="E154" s="1">
        <v>4.25</v>
      </c>
      <c r="F154" s="1" t="s">
        <v>947</v>
      </c>
      <c r="I154" s="1">
        <v>11.88</v>
      </c>
      <c r="J154" s="1">
        <v>15</v>
      </c>
      <c r="N154" s="1">
        <v>10.4</v>
      </c>
      <c r="R154" s="1">
        <v>94</v>
      </c>
    </row>
    <row r="155" spans="1:19" ht="12" customHeight="1" x14ac:dyDescent="0.2">
      <c r="A155" s="4" t="str">
        <f>sample_event_meta!U84</f>
        <v>25Apr24-RST-Night</v>
      </c>
      <c r="B155" s="2">
        <v>45406</v>
      </c>
      <c r="C155" s="88" t="s">
        <v>1477</v>
      </c>
      <c r="D155" s="85">
        <v>1.1499999999999999</v>
      </c>
      <c r="E155" s="1">
        <v>3.75</v>
      </c>
      <c r="F155" s="1" t="s">
        <v>947</v>
      </c>
      <c r="G155" s="1" t="s">
        <v>1478</v>
      </c>
      <c r="H155" s="1" t="s">
        <v>908</v>
      </c>
      <c r="I155" s="1">
        <v>11.97</v>
      </c>
      <c r="J155" s="1">
        <v>15</v>
      </c>
      <c r="N155" s="1">
        <v>8</v>
      </c>
      <c r="S155" s="1" t="s">
        <v>1479</v>
      </c>
    </row>
    <row r="156" spans="1:19" ht="12" customHeight="1" x14ac:dyDescent="0.2">
      <c r="A156" s="4" t="str">
        <f>sample_event_meta!U85</f>
        <v>26Apr24-RST-Night</v>
      </c>
      <c r="B156" s="2">
        <v>45407</v>
      </c>
      <c r="C156" s="88" t="s">
        <v>1480</v>
      </c>
      <c r="D156" s="85">
        <v>1.3</v>
      </c>
      <c r="E156" s="1">
        <v>4</v>
      </c>
      <c r="F156" s="1" t="s">
        <v>947</v>
      </c>
      <c r="I156" s="1">
        <v>10.94</v>
      </c>
      <c r="J156" s="1">
        <v>15</v>
      </c>
    </row>
    <row r="157" spans="1:19" ht="12" customHeight="1" x14ac:dyDescent="0.2">
      <c r="A157" s="4" t="str">
        <f>sample_event_meta!U86</f>
        <v>30Apr24-RST-Night</v>
      </c>
      <c r="B157" s="2">
        <v>45411</v>
      </c>
      <c r="C157" s="88" t="s">
        <v>1481</v>
      </c>
      <c r="E157" s="1">
        <v>5.25</v>
      </c>
      <c r="F157" s="1" t="s">
        <v>947</v>
      </c>
      <c r="I157" s="1">
        <v>9.5</v>
      </c>
      <c r="J157" s="1">
        <v>15</v>
      </c>
    </row>
    <row r="158" spans="1:19" ht="12" customHeight="1" x14ac:dyDescent="0.2">
      <c r="A158" s="4" t="str">
        <f>sample_event_meta!U87</f>
        <v>01May24-RST-Night</v>
      </c>
      <c r="B158" s="2">
        <v>45412</v>
      </c>
      <c r="C158" s="88" t="s">
        <v>1482</v>
      </c>
      <c r="E158" s="1">
        <v>5.5</v>
      </c>
      <c r="F158" s="1" t="s">
        <v>947</v>
      </c>
      <c r="G158" s="1" t="s">
        <v>1483</v>
      </c>
      <c r="H158" s="1" t="s">
        <v>1484</v>
      </c>
      <c r="I158" s="1">
        <v>9.26</v>
      </c>
      <c r="J158" s="1">
        <v>15</v>
      </c>
      <c r="N158" s="1">
        <v>8</v>
      </c>
    </row>
    <row r="159" spans="1:19" ht="12" customHeight="1" x14ac:dyDescent="0.2">
      <c r="A159" s="4" t="str">
        <f>sample_event_meta!U88</f>
        <v>02May24-RST-Night</v>
      </c>
      <c r="B159" s="2">
        <v>45413</v>
      </c>
      <c r="C159" s="88" t="s">
        <v>1485</v>
      </c>
      <c r="D159" s="85">
        <v>1.8</v>
      </c>
      <c r="E159" s="1">
        <v>6</v>
      </c>
      <c r="F159" s="1" t="s">
        <v>947</v>
      </c>
      <c r="G159" s="1" t="s">
        <v>948</v>
      </c>
      <c r="H159" s="1" t="s">
        <v>908</v>
      </c>
      <c r="I159" s="1">
        <v>8.7100000000000009</v>
      </c>
      <c r="J159" s="1">
        <v>15</v>
      </c>
      <c r="N159" s="1">
        <v>8</v>
      </c>
      <c r="R159" s="1">
        <v>99</v>
      </c>
    </row>
    <row r="160" spans="1:19" ht="12" customHeight="1" x14ac:dyDescent="0.2">
      <c r="A160" s="4" t="str">
        <f>sample_event_meta!U89</f>
        <v>03May24-RST-Night</v>
      </c>
      <c r="B160" s="2">
        <v>45414</v>
      </c>
      <c r="C160" s="88" t="s">
        <v>1486</v>
      </c>
      <c r="D160" s="85">
        <v>1.1499999999999999</v>
      </c>
      <c r="E160" s="1">
        <v>5.5</v>
      </c>
      <c r="F160" s="1" t="s">
        <v>947</v>
      </c>
      <c r="I160" s="1">
        <v>9.64</v>
      </c>
      <c r="J160" s="1">
        <v>15</v>
      </c>
      <c r="N160" s="1">
        <v>7.6</v>
      </c>
      <c r="R160" s="1">
        <v>95.5</v>
      </c>
    </row>
    <row r="161" spans="1:19" ht="12" customHeight="1" x14ac:dyDescent="0.2">
      <c r="A161" s="4" t="str">
        <f>sample_event_meta!U89</f>
        <v>03May24-RST-Night</v>
      </c>
      <c r="B161" s="2">
        <v>45415</v>
      </c>
      <c r="C161" s="88" t="s">
        <v>225</v>
      </c>
      <c r="D161" s="85">
        <v>1.1399999999999999</v>
      </c>
      <c r="E161" s="1">
        <v>4.25</v>
      </c>
      <c r="F161" s="1" t="s">
        <v>947</v>
      </c>
      <c r="I161" s="1">
        <v>9.49</v>
      </c>
      <c r="J161" s="1">
        <v>15</v>
      </c>
    </row>
    <row r="162" spans="1:19" ht="12" customHeight="1" x14ac:dyDescent="0.2">
      <c r="A162" s="4" t="str">
        <f>sample_event_meta!U90</f>
        <v>07May24-RST-Night</v>
      </c>
      <c r="B162" s="2">
        <v>45418</v>
      </c>
      <c r="C162" s="88" t="s">
        <v>1487</v>
      </c>
      <c r="D162" s="85">
        <v>1.2</v>
      </c>
      <c r="E162" s="1">
        <v>5</v>
      </c>
      <c r="F162" s="1" t="s">
        <v>947</v>
      </c>
      <c r="I162" s="1">
        <v>8.6199999999999992</v>
      </c>
      <c r="J162" s="1">
        <v>15</v>
      </c>
      <c r="N162" s="1">
        <v>9.5</v>
      </c>
      <c r="R162" s="1">
        <v>97.6</v>
      </c>
    </row>
    <row r="163" spans="1:19" ht="12" customHeight="1" x14ac:dyDescent="0.2">
      <c r="A163" s="4" t="str">
        <f>sample_event_meta!U90</f>
        <v>07May24-RST-Night</v>
      </c>
      <c r="B163" s="2">
        <v>45419</v>
      </c>
      <c r="C163" s="88" t="s">
        <v>226</v>
      </c>
      <c r="D163" s="85">
        <v>1.17</v>
      </c>
      <c r="E163" s="1">
        <v>3.75</v>
      </c>
      <c r="F163" s="1" t="s">
        <v>1458</v>
      </c>
      <c r="G163" s="1" t="s">
        <v>1488</v>
      </c>
      <c r="H163" s="1" t="s">
        <v>1450</v>
      </c>
      <c r="I163" s="1">
        <v>9.0299999999999994</v>
      </c>
      <c r="J163" s="1">
        <v>15</v>
      </c>
      <c r="N163" s="1">
        <v>7.7</v>
      </c>
      <c r="R163" s="1">
        <v>96.7</v>
      </c>
    </row>
    <row r="164" spans="1:19" ht="12" customHeight="1" x14ac:dyDescent="0.2">
      <c r="A164" s="4" t="str">
        <f>sample_event_meta!U91</f>
        <v>08May24-RST-Night</v>
      </c>
      <c r="B164" s="2">
        <v>45419</v>
      </c>
      <c r="C164" s="88" t="s">
        <v>1489</v>
      </c>
      <c r="D164" s="85">
        <v>1.43</v>
      </c>
      <c r="E164" s="1">
        <v>5.5</v>
      </c>
      <c r="F164" s="1" t="s">
        <v>947</v>
      </c>
      <c r="I164" s="1">
        <v>9.23</v>
      </c>
      <c r="J164" s="1">
        <v>15</v>
      </c>
      <c r="N164" s="1">
        <v>9.9</v>
      </c>
      <c r="R164" s="1">
        <v>99.4</v>
      </c>
    </row>
    <row r="165" spans="1:19" ht="12" customHeight="1" x14ac:dyDescent="0.2">
      <c r="A165" s="4" t="str">
        <f>sample_event_meta!U91</f>
        <v>08May24-RST-Night</v>
      </c>
      <c r="B165" s="2">
        <v>45420</v>
      </c>
      <c r="C165" s="88" t="s">
        <v>97</v>
      </c>
      <c r="D165" s="85">
        <v>1.43</v>
      </c>
      <c r="E165" s="1">
        <v>3.75</v>
      </c>
      <c r="F165" s="1" t="s">
        <v>1458</v>
      </c>
      <c r="I165" s="1">
        <v>9.65</v>
      </c>
      <c r="J165" s="1">
        <v>15</v>
      </c>
      <c r="N165" s="1">
        <v>7.8</v>
      </c>
      <c r="R165" s="1">
        <v>93.6</v>
      </c>
    </row>
    <row r="166" spans="1:19" ht="12" customHeight="1" x14ac:dyDescent="0.2">
      <c r="A166" s="4" t="str">
        <f>sample_event_meta!U92</f>
        <v>09May24-RST-Night</v>
      </c>
      <c r="B166" s="2">
        <v>45420</v>
      </c>
      <c r="C166" s="88" t="s">
        <v>1490</v>
      </c>
      <c r="D166" s="85">
        <v>1.4</v>
      </c>
      <c r="E166" s="1">
        <v>4</v>
      </c>
      <c r="F166" s="1" t="s">
        <v>947</v>
      </c>
      <c r="N166" s="1">
        <v>10</v>
      </c>
      <c r="R166" s="1">
        <v>91.5</v>
      </c>
      <c r="S166" s="1" t="s">
        <v>1491</v>
      </c>
    </row>
    <row r="167" spans="1:19" ht="12" customHeight="1" x14ac:dyDescent="0.2">
      <c r="A167" s="4" t="str">
        <f>sample_event_meta!U92</f>
        <v>09May24-RST-Night</v>
      </c>
      <c r="B167" s="2">
        <v>45421</v>
      </c>
      <c r="C167" s="88" t="s">
        <v>228</v>
      </c>
      <c r="D167" s="85">
        <v>1.28</v>
      </c>
      <c r="E167" s="1">
        <v>3.5</v>
      </c>
      <c r="F167" s="1" t="s">
        <v>1458</v>
      </c>
      <c r="G167" s="1" t="s">
        <v>948</v>
      </c>
      <c r="H167" s="1" t="s">
        <v>908</v>
      </c>
      <c r="I167" s="1">
        <v>10.43</v>
      </c>
      <c r="J167" s="1">
        <v>15</v>
      </c>
      <c r="N167" s="1">
        <v>8.6</v>
      </c>
      <c r="R167" s="1">
        <v>92.2</v>
      </c>
    </row>
    <row r="168" spans="1:19" ht="12" customHeight="1" x14ac:dyDescent="0.2">
      <c r="A168" s="4" t="str">
        <f>sample_event_meta!U93</f>
        <v>10May24-RST-Night</v>
      </c>
      <c r="B168" s="2">
        <v>45421</v>
      </c>
      <c r="C168" s="88" t="s">
        <v>92</v>
      </c>
      <c r="D168" s="85">
        <v>1.28</v>
      </c>
      <c r="E168" s="1">
        <v>4.25</v>
      </c>
      <c r="F168" s="1" t="s">
        <v>947</v>
      </c>
      <c r="I168" s="1">
        <v>10.27</v>
      </c>
      <c r="J168" s="1">
        <v>15</v>
      </c>
      <c r="N168" s="1">
        <v>10.5</v>
      </c>
      <c r="R168" s="1">
        <v>93.3</v>
      </c>
    </row>
    <row r="169" spans="1:19" ht="12" customHeight="1" x14ac:dyDescent="0.2">
      <c r="A169" s="4" t="str">
        <f>sample_event_meta!U93</f>
        <v>10May24-RST-Night</v>
      </c>
      <c r="B169" s="2">
        <v>45422</v>
      </c>
      <c r="C169" s="88" t="s">
        <v>229</v>
      </c>
      <c r="D169" s="85">
        <v>1.25</v>
      </c>
      <c r="E169" s="1">
        <v>3.25</v>
      </c>
      <c r="F169" s="1" t="s">
        <v>947</v>
      </c>
      <c r="G169" s="1" t="s">
        <v>948</v>
      </c>
      <c r="H169" s="1" t="s">
        <v>908</v>
      </c>
      <c r="I169" s="1">
        <v>10.53</v>
      </c>
      <c r="J169" s="1">
        <v>15</v>
      </c>
      <c r="N169" s="1">
        <v>9.5</v>
      </c>
      <c r="R169" s="1">
        <v>91.5</v>
      </c>
    </row>
    <row r="170" spans="1:19" ht="12" customHeight="1" x14ac:dyDescent="0.2">
      <c r="A170" s="4" t="str">
        <f>sample_event_meta!U94</f>
        <v>14May24-RST-Night</v>
      </c>
      <c r="B170" s="2">
        <v>45425</v>
      </c>
      <c r="C170" s="88" t="s">
        <v>1492</v>
      </c>
      <c r="D170" s="85">
        <v>1.07</v>
      </c>
      <c r="E170" s="1">
        <v>4.5</v>
      </c>
      <c r="F170" s="1" t="s">
        <v>947</v>
      </c>
      <c r="I170" s="1">
        <v>12.08</v>
      </c>
      <c r="J170" s="1">
        <v>15</v>
      </c>
      <c r="N170" s="1">
        <v>12.7</v>
      </c>
      <c r="R170" s="1">
        <v>96.9</v>
      </c>
    </row>
    <row r="171" spans="1:19" ht="12" customHeight="1" x14ac:dyDescent="0.2">
      <c r="A171" s="4" t="str">
        <f>sample_event_meta!U94</f>
        <v>14May24-RST-Night</v>
      </c>
      <c r="B171" s="2">
        <v>45426</v>
      </c>
      <c r="C171" s="88" t="s">
        <v>231</v>
      </c>
      <c r="D171" s="85">
        <v>1.18</v>
      </c>
      <c r="E171" s="156">
        <v>3</v>
      </c>
      <c r="F171" s="156" t="s">
        <v>947</v>
      </c>
      <c r="G171" s="156" t="s">
        <v>948</v>
      </c>
      <c r="H171" s="156" t="s">
        <v>908</v>
      </c>
      <c r="I171" s="156">
        <v>10.85</v>
      </c>
      <c r="J171" s="156">
        <v>15</v>
      </c>
      <c r="N171" s="1">
        <v>10.5</v>
      </c>
      <c r="R171" s="1">
        <v>91.6</v>
      </c>
    </row>
    <row r="172" spans="1:19" ht="12" customHeight="1" x14ac:dyDescent="0.2">
      <c r="A172" s="4" t="str">
        <f>sample_event_meta!U95</f>
        <v>15May24-RST-Night</v>
      </c>
      <c r="B172" s="2">
        <v>45426</v>
      </c>
      <c r="C172" s="88" t="s">
        <v>1485</v>
      </c>
      <c r="D172" s="85">
        <v>1.1599999999999999</v>
      </c>
      <c r="E172" s="156">
        <v>3.75</v>
      </c>
      <c r="F172" s="156" t="s">
        <v>947</v>
      </c>
      <c r="G172" s="156"/>
      <c r="H172" s="156"/>
      <c r="I172" s="156">
        <v>11.49</v>
      </c>
      <c r="J172" s="156">
        <v>15</v>
      </c>
      <c r="N172" s="1">
        <v>12</v>
      </c>
      <c r="R172" s="1">
        <v>94.8</v>
      </c>
    </row>
    <row r="173" spans="1:19" ht="12" customHeight="1" x14ac:dyDescent="0.2">
      <c r="A173" s="4" t="str">
        <f>sample_event_meta!U95</f>
        <v>15May24-RST-Night</v>
      </c>
      <c r="B173" s="2">
        <v>45427</v>
      </c>
      <c r="C173" s="88" t="s">
        <v>205</v>
      </c>
      <c r="D173" s="85">
        <v>1.1599999999999999</v>
      </c>
      <c r="E173" s="156">
        <v>3</v>
      </c>
      <c r="F173" s="156" t="s">
        <v>1458</v>
      </c>
      <c r="G173" s="156" t="s">
        <v>948</v>
      </c>
      <c r="H173" s="156" t="s">
        <v>908</v>
      </c>
      <c r="I173" s="156">
        <v>11.64</v>
      </c>
      <c r="J173" s="156">
        <v>15</v>
      </c>
      <c r="N173" s="1">
        <v>11</v>
      </c>
    </row>
    <row r="174" spans="1:19" ht="12" customHeight="1" x14ac:dyDescent="0.2">
      <c r="A174" s="4" t="str">
        <f>sample_event_meta!U96</f>
        <v>16May24-RST-Night</v>
      </c>
      <c r="B174" s="2">
        <v>45427</v>
      </c>
      <c r="C174" s="88" t="s">
        <v>1493</v>
      </c>
      <c r="D174" s="85">
        <v>1.1599999999999999</v>
      </c>
      <c r="E174" s="156">
        <v>3.75</v>
      </c>
      <c r="F174" s="156" t="s">
        <v>947</v>
      </c>
      <c r="G174" s="156"/>
      <c r="H174" s="156"/>
      <c r="I174" s="156">
        <v>12.09</v>
      </c>
      <c r="J174" s="156">
        <v>15</v>
      </c>
      <c r="N174" s="1">
        <v>11.5</v>
      </c>
    </row>
    <row r="175" spans="1:19" ht="12" customHeight="1" x14ac:dyDescent="0.2">
      <c r="A175" s="4" t="str">
        <f>sample_event_meta!U96</f>
        <v>16May24-RST-Night</v>
      </c>
      <c r="B175" s="2">
        <v>45428</v>
      </c>
      <c r="C175" s="88" t="s">
        <v>232</v>
      </c>
      <c r="E175" s="156">
        <v>2.5</v>
      </c>
      <c r="F175" s="156" t="s">
        <v>947</v>
      </c>
      <c r="G175" s="156"/>
      <c r="H175" s="156"/>
      <c r="I175" s="156">
        <v>13.35</v>
      </c>
      <c r="J175" s="156">
        <v>15</v>
      </c>
    </row>
    <row r="176" spans="1:19" ht="12" customHeight="1" x14ac:dyDescent="0.2">
      <c r="A176" s="4" t="str">
        <f>sample_event_meta!U97</f>
        <v>17May24-RST-Night</v>
      </c>
      <c r="B176" s="2">
        <v>45428</v>
      </c>
      <c r="C176" s="88" t="s">
        <v>233</v>
      </c>
      <c r="D176" s="85">
        <v>1.1599999999999999</v>
      </c>
      <c r="E176" s="156">
        <v>3.25</v>
      </c>
      <c r="F176" s="156" t="s">
        <v>947</v>
      </c>
      <c r="G176" s="156"/>
      <c r="H176" s="156"/>
      <c r="I176" s="156">
        <v>13.04</v>
      </c>
      <c r="J176" s="156">
        <v>15</v>
      </c>
      <c r="N176" s="1">
        <v>10.5</v>
      </c>
    </row>
    <row r="177" spans="1:19" ht="12" customHeight="1" x14ac:dyDescent="0.2">
      <c r="A177" s="4" t="str">
        <f>sample_event_meta!U97</f>
        <v>17May24-RST-Night</v>
      </c>
      <c r="B177" s="2">
        <v>45429</v>
      </c>
      <c r="C177" s="88" t="s">
        <v>234</v>
      </c>
      <c r="D177" s="85">
        <v>1.07</v>
      </c>
      <c r="E177" s="156">
        <v>2.5</v>
      </c>
      <c r="F177" s="156" t="s">
        <v>947</v>
      </c>
      <c r="G177" s="156"/>
      <c r="H177" s="156"/>
      <c r="I177" s="156">
        <v>12.9</v>
      </c>
      <c r="J177" s="156">
        <v>15</v>
      </c>
      <c r="N177" s="1">
        <v>10.5</v>
      </c>
      <c r="R177" s="1">
        <v>90.2</v>
      </c>
    </row>
    <row r="178" spans="1:19" ht="12" customHeight="1" x14ac:dyDescent="0.2">
      <c r="A178" s="4" t="str">
        <f>sample_event_meta!U98</f>
        <v>22May24-RST-Night</v>
      </c>
      <c r="B178" s="2">
        <v>45433</v>
      </c>
      <c r="C178" s="88" t="s">
        <v>1494</v>
      </c>
      <c r="D178" s="85">
        <v>1.1299999999999999</v>
      </c>
      <c r="E178" s="156">
        <v>3</v>
      </c>
      <c r="F178" s="156" t="s">
        <v>947</v>
      </c>
      <c r="G178" s="156"/>
      <c r="H178" s="156"/>
      <c r="I178" s="156">
        <v>14.67</v>
      </c>
      <c r="J178" s="156">
        <v>15</v>
      </c>
    </row>
    <row r="179" spans="1:19" ht="12" customHeight="1" x14ac:dyDescent="0.2">
      <c r="A179" s="4" t="str">
        <f>sample_event_meta!U98</f>
        <v>22May24-RST-Night</v>
      </c>
      <c r="B179" s="2">
        <v>45434</v>
      </c>
      <c r="C179" s="88" t="s">
        <v>236</v>
      </c>
      <c r="D179" s="85">
        <v>1.1599999999999999</v>
      </c>
      <c r="E179" s="156">
        <v>2.5</v>
      </c>
      <c r="F179" s="156" t="s">
        <v>1458</v>
      </c>
      <c r="G179" s="156" t="s">
        <v>948</v>
      </c>
      <c r="H179" s="156" t="s">
        <v>1450</v>
      </c>
      <c r="I179" s="156">
        <v>11.87</v>
      </c>
      <c r="J179" s="156">
        <v>15</v>
      </c>
      <c r="N179" s="1">
        <v>10.4</v>
      </c>
      <c r="R179" s="1">
        <v>93.2</v>
      </c>
    </row>
    <row r="180" spans="1:19" ht="12" customHeight="1" x14ac:dyDescent="0.2">
      <c r="A180" s="4" t="str">
        <f>sample_event_meta!U99</f>
        <v>23May24-RST-Night</v>
      </c>
      <c r="B180" s="2">
        <v>45434</v>
      </c>
      <c r="C180" s="88" t="s">
        <v>237</v>
      </c>
      <c r="D180" s="85">
        <v>1.1599999999999999</v>
      </c>
      <c r="E180" s="156">
        <v>2.5</v>
      </c>
      <c r="F180" s="156" t="s">
        <v>947</v>
      </c>
      <c r="G180" s="156"/>
      <c r="H180" s="156"/>
      <c r="I180" s="156">
        <v>11.23</v>
      </c>
      <c r="J180" s="156">
        <v>15</v>
      </c>
      <c r="N180" s="1">
        <v>10.4</v>
      </c>
      <c r="R180" s="1">
        <v>93.2</v>
      </c>
    </row>
    <row r="181" spans="1:19" ht="12" customHeight="1" x14ac:dyDescent="0.2">
      <c r="A181" s="4" t="str">
        <f>sample_event_meta!U99</f>
        <v>23May24-RST-Night</v>
      </c>
      <c r="B181" s="2">
        <v>45435</v>
      </c>
      <c r="C181" s="88" t="s">
        <v>238</v>
      </c>
      <c r="D181" s="85">
        <v>1.1000000000000001</v>
      </c>
      <c r="E181" s="156">
        <v>2.5</v>
      </c>
      <c r="F181" s="156" t="s">
        <v>947</v>
      </c>
      <c r="G181" s="156" t="s">
        <v>1483</v>
      </c>
      <c r="H181" s="156" t="s">
        <v>1484</v>
      </c>
      <c r="I181" s="156">
        <v>13.06</v>
      </c>
      <c r="J181" s="156">
        <v>15</v>
      </c>
    </row>
    <row r="182" spans="1:19" ht="12" customHeight="1" x14ac:dyDescent="0.2">
      <c r="A182" s="4" t="str">
        <f>sample_event_meta!U100</f>
        <v>24May24-RST-Night</v>
      </c>
      <c r="B182" s="2">
        <v>45435</v>
      </c>
      <c r="C182" s="88" t="s">
        <v>233</v>
      </c>
      <c r="D182" s="85">
        <v>1.1000000000000001</v>
      </c>
      <c r="E182" s="156">
        <v>2.5</v>
      </c>
      <c r="F182" s="156" t="s">
        <v>947</v>
      </c>
      <c r="G182" s="156"/>
      <c r="H182" s="156"/>
      <c r="I182" s="156">
        <v>12.94</v>
      </c>
      <c r="J182" s="156">
        <v>15</v>
      </c>
      <c r="N182" s="1">
        <v>11</v>
      </c>
    </row>
    <row r="183" spans="1:19" ht="12" customHeight="1" x14ac:dyDescent="0.2">
      <c r="A183" s="4" t="str">
        <f>sample_event_meta!U100</f>
        <v>24May24-RST-Night</v>
      </c>
      <c r="B183" s="2">
        <v>45436</v>
      </c>
      <c r="C183" s="88" t="s">
        <v>21</v>
      </c>
      <c r="D183" s="85">
        <v>1.03</v>
      </c>
      <c r="E183" s="156">
        <v>3.5</v>
      </c>
      <c r="F183" s="156" t="s">
        <v>947</v>
      </c>
      <c r="G183" s="156"/>
      <c r="H183" s="156"/>
      <c r="I183" s="156">
        <v>13.57</v>
      </c>
      <c r="J183" s="156">
        <v>15</v>
      </c>
    </row>
    <row r="184" spans="1:19" ht="12" customHeight="1" x14ac:dyDescent="0.2">
      <c r="A184" s="4" t="str">
        <f>sample_event_meta!U101</f>
        <v>28May24-RST-Night</v>
      </c>
      <c r="B184" s="2">
        <v>45439</v>
      </c>
      <c r="C184" s="88" t="s">
        <v>1495</v>
      </c>
      <c r="D184" s="85">
        <v>1.79</v>
      </c>
      <c r="E184" s="156">
        <v>6</v>
      </c>
      <c r="F184" s="156" t="s">
        <v>947</v>
      </c>
      <c r="G184" s="156"/>
      <c r="H184" s="156"/>
      <c r="I184" s="156">
        <v>8.92</v>
      </c>
      <c r="J184" s="156">
        <v>15</v>
      </c>
      <c r="N184" s="1">
        <v>10.9</v>
      </c>
      <c r="R184" s="1">
        <v>97</v>
      </c>
    </row>
    <row r="185" spans="1:19" ht="12" customHeight="1" x14ac:dyDescent="0.2">
      <c r="A185" s="4" t="str">
        <f>sample_event_meta!U101</f>
        <v>28May24-RST-Night</v>
      </c>
      <c r="B185" s="2">
        <v>45440</v>
      </c>
      <c r="C185" s="88" t="s">
        <v>241</v>
      </c>
      <c r="D185" s="85">
        <v>1.73</v>
      </c>
      <c r="E185" s="156">
        <v>4</v>
      </c>
      <c r="F185" s="156" t="s">
        <v>947</v>
      </c>
      <c r="G185" s="156"/>
      <c r="H185" s="156"/>
      <c r="I185" s="156">
        <v>9.9</v>
      </c>
      <c r="J185" s="156">
        <v>15</v>
      </c>
      <c r="N185" s="1">
        <v>9.9</v>
      </c>
      <c r="R185" s="1">
        <v>93</v>
      </c>
    </row>
    <row r="186" spans="1:19" ht="12" customHeight="1" x14ac:dyDescent="0.2">
      <c r="A186" s="4" t="str">
        <f>sample_event_meta!U102</f>
        <v>29May24-RST-Night</v>
      </c>
      <c r="B186" s="2">
        <v>45440</v>
      </c>
      <c r="C186" s="88" t="s">
        <v>1496</v>
      </c>
      <c r="D186" s="85">
        <v>1.73</v>
      </c>
      <c r="E186" s="156">
        <v>4.75</v>
      </c>
      <c r="F186" s="156" t="s">
        <v>947</v>
      </c>
      <c r="G186" s="156"/>
      <c r="H186" s="156"/>
      <c r="I186" s="156">
        <v>10.31</v>
      </c>
      <c r="J186" s="156">
        <v>15</v>
      </c>
      <c r="N186" s="1">
        <v>10.9</v>
      </c>
      <c r="R186" s="1">
        <v>95.9</v>
      </c>
    </row>
    <row r="187" spans="1:19" ht="12" customHeight="1" x14ac:dyDescent="0.2">
      <c r="A187" s="4" t="str">
        <f>sample_event_meta!U102</f>
        <v>29May24-RST-Night</v>
      </c>
      <c r="B187" s="2">
        <v>45441</v>
      </c>
      <c r="C187" s="88" t="s">
        <v>243</v>
      </c>
      <c r="D187" s="85">
        <v>1.37</v>
      </c>
      <c r="E187" s="156">
        <v>3.75</v>
      </c>
      <c r="F187" s="156" t="s">
        <v>1458</v>
      </c>
      <c r="G187" s="156" t="s">
        <v>948</v>
      </c>
      <c r="H187" s="156" t="s">
        <v>1450</v>
      </c>
      <c r="I187" s="156">
        <v>9.73</v>
      </c>
      <c r="J187" s="156">
        <v>15</v>
      </c>
      <c r="N187" s="1">
        <v>9.9</v>
      </c>
      <c r="R187" s="1">
        <v>94</v>
      </c>
    </row>
    <row r="188" spans="1:19" ht="12" customHeight="1" x14ac:dyDescent="0.2">
      <c r="A188" s="4" t="str">
        <f>sample_event_meta!U103</f>
        <v>30May24-RST-Night</v>
      </c>
      <c r="B188" s="2">
        <v>45441</v>
      </c>
      <c r="C188" s="88" t="s">
        <v>1497</v>
      </c>
      <c r="D188" s="85">
        <v>1.4</v>
      </c>
      <c r="E188" s="156">
        <v>4</v>
      </c>
      <c r="F188" s="156" t="s">
        <v>947</v>
      </c>
      <c r="G188" s="156"/>
      <c r="H188" s="156"/>
      <c r="I188" s="156">
        <v>10.74</v>
      </c>
      <c r="J188" s="156">
        <v>15</v>
      </c>
      <c r="N188" s="1">
        <v>10.6</v>
      </c>
      <c r="R188" s="1">
        <v>95.4</v>
      </c>
    </row>
    <row r="189" spans="1:19" ht="12" customHeight="1" x14ac:dyDescent="0.2">
      <c r="A189" s="4" t="str">
        <f>sample_event_meta!U103</f>
        <v>30May24-RST-Night</v>
      </c>
      <c r="B189" s="2">
        <v>45442</v>
      </c>
      <c r="C189" s="88" t="s">
        <v>244</v>
      </c>
      <c r="D189" s="85">
        <v>1.37</v>
      </c>
      <c r="E189" s="156">
        <v>3</v>
      </c>
      <c r="F189" s="156" t="s">
        <v>1458</v>
      </c>
      <c r="G189" s="156" t="s">
        <v>948</v>
      </c>
      <c r="H189" s="156" t="s">
        <v>908</v>
      </c>
      <c r="I189" s="156">
        <v>9.99</v>
      </c>
      <c r="J189" s="156">
        <v>15</v>
      </c>
    </row>
    <row r="190" spans="1:19" ht="12" customHeight="1" x14ac:dyDescent="0.2">
      <c r="A190" s="4" t="str">
        <f>sample_event_meta!U104</f>
        <v>31May24-RST-Night</v>
      </c>
      <c r="B190" s="2">
        <v>45442</v>
      </c>
      <c r="C190" s="88" t="s">
        <v>64</v>
      </c>
      <c r="D190" s="85">
        <v>1.37</v>
      </c>
      <c r="E190" s="156">
        <v>4</v>
      </c>
      <c r="F190" s="156" t="s">
        <v>947</v>
      </c>
      <c r="G190" s="156"/>
      <c r="H190" s="156"/>
      <c r="I190" s="156">
        <v>11.37</v>
      </c>
      <c r="J190" s="156">
        <v>15</v>
      </c>
    </row>
    <row r="191" spans="1:19" ht="12" customHeight="1" x14ac:dyDescent="0.2">
      <c r="A191" s="4" t="str">
        <f>sample_event_meta!U104</f>
        <v>31May24-RST-Night</v>
      </c>
      <c r="B191" s="2">
        <v>45443</v>
      </c>
      <c r="C191" s="88" t="s">
        <v>245</v>
      </c>
      <c r="D191" s="85">
        <v>1.31</v>
      </c>
      <c r="E191" s="156">
        <v>3</v>
      </c>
      <c r="F191" s="156" t="s">
        <v>1458</v>
      </c>
      <c r="G191" s="156" t="s">
        <v>948</v>
      </c>
      <c r="H191" s="156" t="s">
        <v>908</v>
      </c>
      <c r="I191" s="156">
        <v>10.67</v>
      </c>
      <c r="J191" s="156">
        <v>15</v>
      </c>
    </row>
    <row r="192" spans="1:19" ht="12" customHeight="1" x14ac:dyDescent="0.2">
      <c r="A192" s="4" t="str">
        <f>sample_event_meta!$U$105</f>
        <v>23May24-PRS-Nearshore/Offshore A-1</v>
      </c>
      <c r="B192" s="2">
        <v>45435</v>
      </c>
      <c r="C192" s="87" t="s">
        <v>1506</v>
      </c>
      <c r="E192" s="156"/>
      <c r="F192" s="156"/>
      <c r="G192" s="156"/>
      <c r="H192" s="156"/>
      <c r="I192" s="156"/>
      <c r="J192" s="156"/>
      <c r="L192" s="1">
        <v>30</v>
      </c>
      <c r="M192" s="156">
        <v>0</v>
      </c>
      <c r="N192" s="156">
        <v>11.6</v>
      </c>
      <c r="O192" s="156"/>
      <c r="P192" s="156">
        <v>40185</v>
      </c>
      <c r="Q192" s="156"/>
      <c r="R192" s="156">
        <v>123.9</v>
      </c>
      <c r="S192" s="156"/>
    </row>
    <row r="193" spans="1:19" ht="12" customHeight="1" x14ac:dyDescent="0.2">
      <c r="A193" s="4" t="str">
        <f>sample_event_meta!$U$105</f>
        <v>23May24-PRS-Nearshore/Offshore A-1</v>
      </c>
      <c r="B193" s="2">
        <v>45435</v>
      </c>
      <c r="C193" s="87" t="s">
        <v>1507</v>
      </c>
      <c r="E193" s="156"/>
      <c r="F193" s="156"/>
      <c r="G193" s="156"/>
      <c r="H193" s="156"/>
      <c r="I193" s="156"/>
      <c r="J193" s="156"/>
      <c r="L193" s="1">
        <v>30</v>
      </c>
      <c r="M193" s="156">
        <v>5</v>
      </c>
      <c r="N193" s="156">
        <v>9.8000000000000007</v>
      </c>
      <c r="O193" s="156"/>
      <c r="P193" s="156">
        <v>47351</v>
      </c>
      <c r="Q193" s="156"/>
      <c r="R193" s="156">
        <v>97</v>
      </c>
      <c r="S193" s="156"/>
    </row>
    <row r="194" spans="1:19" ht="12" customHeight="1" x14ac:dyDescent="0.2">
      <c r="A194" s="4" t="str">
        <f>sample_event_meta!$U$105</f>
        <v>23May24-PRS-Nearshore/Offshore A-1</v>
      </c>
      <c r="B194" s="2">
        <v>45435</v>
      </c>
      <c r="C194" s="88" t="s">
        <v>1508</v>
      </c>
      <c r="E194" s="156"/>
      <c r="F194" s="156"/>
      <c r="G194" s="156"/>
      <c r="H194" s="156"/>
      <c r="I194" s="156"/>
      <c r="J194" s="156"/>
      <c r="L194" s="1">
        <v>30</v>
      </c>
      <c r="M194" s="156">
        <v>10</v>
      </c>
      <c r="N194" s="156">
        <v>9.6999999999999993</v>
      </c>
      <c r="O194" s="156"/>
      <c r="P194" s="156">
        <v>47514</v>
      </c>
      <c r="Q194" s="156"/>
      <c r="R194" s="156">
        <v>93</v>
      </c>
      <c r="S194" s="156"/>
    </row>
    <row r="195" spans="1:19" ht="12" customHeight="1" x14ac:dyDescent="0.2">
      <c r="A195" s="4" t="str">
        <f>sample_event_meta!$U$106</f>
        <v>23May24-PRS-PRCD-1</v>
      </c>
      <c r="B195" s="2">
        <v>45435</v>
      </c>
      <c r="C195" s="158" t="s">
        <v>1548</v>
      </c>
      <c r="E195" s="156"/>
      <c r="F195" s="156"/>
      <c r="G195" s="156"/>
      <c r="H195" s="156"/>
      <c r="I195" s="156"/>
      <c r="J195" s="156"/>
      <c r="M195" s="156">
        <v>0</v>
      </c>
      <c r="N195" s="156">
        <v>11.8</v>
      </c>
      <c r="O195" s="156"/>
      <c r="P195" s="156">
        <v>43260</v>
      </c>
      <c r="Q195" s="156"/>
      <c r="R195" s="156">
        <v>136.6</v>
      </c>
      <c r="S195" s="156"/>
    </row>
    <row r="196" spans="1:19" ht="12" customHeight="1" x14ac:dyDescent="0.2">
      <c r="A196" s="4" t="str">
        <f>sample_event_meta!$U$106</f>
        <v>23May24-PRS-PRCD-1</v>
      </c>
      <c r="B196" s="2">
        <v>45435</v>
      </c>
      <c r="C196" s="158" t="s">
        <v>1549</v>
      </c>
      <c r="E196" s="156"/>
      <c r="F196" s="156"/>
      <c r="G196" s="156"/>
      <c r="H196" s="156"/>
      <c r="I196" s="156"/>
      <c r="J196" s="156"/>
      <c r="M196" s="156">
        <v>5</v>
      </c>
      <c r="N196" s="156">
        <v>9.9</v>
      </c>
      <c r="O196" s="156"/>
      <c r="P196" s="156">
        <v>47312</v>
      </c>
      <c r="Q196" s="156"/>
      <c r="R196" s="156">
        <v>102</v>
      </c>
      <c r="S196" s="156"/>
    </row>
    <row r="197" spans="1:19" ht="12" customHeight="1" x14ac:dyDescent="0.2">
      <c r="A197" s="4" t="str">
        <f>sample_event_meta!$U$106</f>
        <v>23May24-PRS-PRCD-1</v>
      </c>
      <c r="B197" s="2">
        <v>45435</v>
      </c>
      <c r="C197" s="158" t="s">
        <v>1550</v>
      </c>
      <c r="E197" s="156"/>
      <c r="F197" s="156"/>
      <c r="G197" s="156"/>
      <c r="H197" s="156"/>
      <c r="I197" s="156"/>
      <c r="J197" s="156"/>
      <c r="M197" s="156">
        <v>10</v>
      </c>
      <c r="N197" s="156">
        <v>9.6999999999999993</v>
      </c>
      <c r="O197" s="156"/>
      <c r="P197" s="156">
        <v>47462</v>
      </c>
      <c r="Q197" s="156"/>
      <c r="R197" s="156">
        <v>95</v>
      </c>
      <c r="S197" s="156"/>
    </row>
    <row r="198" spans="1:19" ht="12" customHeight="1" x14ac:dyDescent="0.2">
      <c r="A198" s="4" t="str">
        <f>sample_event_meta!$U$107</f>
        <v>23May24-PRS-Mill Bay-1</v>
      </c>
      <c r="B198" s="2">
        <v>45435</v>
      </c>
      <c r="C198" s="158" t="s">
        <v>1551</v>
      </c>
      <c r="E198" s="156"/>
      <c r="F198" s="157"/>
      <c r="G198" s="157"/>
      <c r="H198" s="156"/>
      <c r="I198" s="156"/>
      <c r="J198" s="156"/>
      <c r="M198" s="156">
        <v>0</v>
      </c>
      <c r="N198" s="156">
        <v>12.2</v>
      </c>
      <c r="O198" s="156"/>
      <c r="P198" s="156">
        <v>42582</v>
      </c>
      <c r="Q198" s="156"/>
      <c r="R198" s="156">
        <v>136.9</v>
      </c>
      <c r="S198" s="156"/>
    </row>
    <row r="199" spans="1:19" ht="12" customHeight="1" x14ac:dyDescent="0.2">
      <c r="A199" s="4" t="str">
        <f>sample_event_meta!$U$107</f>
        <v>23May24-PRS-Mill Bay-1</v>
      </c>
      <c r="B199" s="2">
        <v>45435</v>
      </c>
      <c r="C199" s="158" t="s">
        <v>1552</v>
      </c>
      <c r="E199" s="156"/>
      <c r="F199" s="157"/>
      <c r="G199" s="157"/>
      <c r="H199" s="156"/>
      <c r="I199" s="156"/>
      <c r="J199" s="156"/>
      <c r="M199" s="156">
        <v>5</v>
      </c>
      <c r="N199" s="156">
        <v>9.8000000000000007</v>
      </c>
      <c r="O199" s="156"/>
      <c r="P199" s="156">
        <v>47344</v>
      </c>
      <c r="Q199" s="156"/>
      <c r="R199" s="156">
        <v>103</v>
      </c>
      <c r="S199" s="156"/>
    </row>
    <row r="200" spans="1:19" ht="12" customHeight="1" x14ac:dyDescent="0.2">
      <c r="A200" s="4" t="str">
        <f>sample_event_meta!$U$107</f>
        <v>23May24-PRS-Mill Bay-1</v>
      </c>
      <c r="B200" s="2">
        <v>45435</v>
      </c>
      <c r="C200" s="158" t="s">
        <v>1553</v>
      </c>
      <c r="E200" s="156"/>
      <c r="F200" s="157"/>
      <c r="G200" s="157"/>
      <c r="H200" s="156"/>
      <c r="I200" s="156"/>
      <c r="J200" s="156"/>
      <c r="M200" s="156">
        <v>10</v>
      </c>
      <c r="N200" s="156">
        <v>9.6999999999999993</v>
      </c>
      <c r="O200" s="156"/>
      <c r="P200" s="156">
        <v>47527</v>
      </c>
      <c r="Q200" s="156"/>
      <c r="R200" s="156">
        <v>92</v>
      </c>
      <c r="S200" s="156"/>
    </row>
    <row r="201" spans="1:19" ht="12" customHeight="1" x14ac:dyDescent="0.2">
      <c r="A201" s="4" t="str">
        <f>sample_event_meta!$U$108</f>
        <v>23May24-PRS-Jap Rock-1</v>
      </c>
      <c r="B201" s="2">
        <v>45435</v>
      </c>
      <c r="C201" s="158" t="s">
        <v>1489</v>
      </c>
      <c r="E201" s="156"/>
      <c r="F201" s="157"/>
      <c r="G201" s="157"/>
      <c r="H201" s="156"/>
      <c r="I201" s="156"/>
      <c r="J201" s="156"/>
      <c r="M201" s="156">
        <v>0</v>
      </c>
      <c r="N201" s="156">
        <v>11.8</v>
      </c>
      <c r="O201" s="156"/>
      <c r="P201" s="156">
        <v>41559</v>
      </c>
      <c r="Q201" s="156"/>
      <c r="R201" s="156">
        <v>135.5</v>
      </c>
      <c r="S201" s="156"/>
    </row>
    <row r="202" spans="1:19" ht="12" customHeight="1" x14ac:dyDescent="0.2">
      <c r="A202" s="4" t="str">
        <f>sample_event_meta!$U$108</f>
        <v>23May24-PRS-Jap Rock-1</v>
      </c>
      <c r="B202" s="2">
        <v>45435</v>
      </c>
      <c r="C202" s="158" t="s">
        <v>1489</v>
      </c>
      <c r="E202" s="156"/>
      <c r="F202" s="157"/>
      <c r="G202" s="157"/>
      <c r="H202" s="156"/>
      <c r="I202" s="156"/>
      <c r="J202" s="156"/>
      <c r="M202" s="156">
        <v>5</v>
      </c>
      <c r="N202" s="156">
        <v>10</v>
      </c>
      <c r="O202" s="156"/>
      <c r="P202" s="156">
        <v>47210</v>
      </c>
      <c r="Q202" s="156"/>
      <c r="R202" s="156">
        <v>109</v>
      </c>
      <c r="S202" s="156"/>
    </row>
    <row r="203" spans="1:19" ht="12" customHeight="1" x14ac:dyDescent="0.2">
      <c r="A203" s="4" t="str">
        <f>sample_event_meta!$U$108</f>
        <v>23May24-PRS-Jap Rock-1</v>
      </c>
      <c r="B203" s="2">
        <v>45435</v>
      </c>
      <c r="C203" s="158" t="s">
        <v>1554</v>
      </c>
      <c r="E203" s="156"/>
      <c r="F203" s="157"/>
      <c r="G203" s="157"/>
      <c r="H203" s="156"/>
      <c r="I203" s="156"/>
      <c r="J203" s="156"/>
      <c r="M203" s="156">
        <v>10</v>
      </c>
      <c r="N203" s="156">
        <v>9.8000000000000007</v>
      </c>
      <c r="O203" s="156"/>
      <c r="P203" s="156">
        <v>47378</v>
      </c>
      <c r="Q203" s="156"/>
      <c r="R203" s="156">
        <v>103</v>
      </c>
      <c r="S203" s="156"/>
    </row>
    <row r="204" spans="1:19" ht="12" customHeight="1" x14ac:dyDescent="0.2">
      <c r="A204" s="4" t="str">
        <f>sample_event_meta!$U$109</f>
        <v>12Jun24-PRS-PRCD-1</v>
      </c>
      <c r="B204" s="2">
        <v>45455</v>
      </c>
      <c r="C204" s="158" t="s">
        <v>46</v>
      </c>
      <c r="E204" s="156"/>
      <c r="F204" s="157"/>
      <c r="G204" s="157"/>
      <c r="H204" s="156"/>
      <c r="I204" s="156"/>
      <c r="J204" s="156"/>
      <c r="L204" s="1">
        <v>30</v>
      </c>
      <c r="M204" s="156">
        <v>0</v>
      </c>
      <c r="N204" s="156">
        <v>11.9</v>
      </c>
      <c r="O204" s="156"/>
      <c r="P204" s="156">
        <v>32000</v>
      </c>
      <c r="Q204" s="156"/>
      <c r="R204" s="156">
        <v>118.6</v>
      </c>
      <c r="S204" s="156"/>
    </row>
    <row r="205" spans="1:19" ht="12" customHeight="1" x14ac:dyDescent="0.2">
      <c r="A205" s="4" t="str">
        <f>sample_event_meta!$U$109</f>
        <v>12Jun24-PRS-PRCD-1</v>
      </c>
      <c r="B205" s="2">
        <v>45455</v>
      </c>
      <c r="C205" s="158" t="s">
        <v>1555</v>
      </c>
      <c r="E205" s="156"/>
      <c r="F205" s="157"/>
      <c r="G205" s="157"/>
      <c r="H205" s="156"/>
      <c r="I205" s="156"/>
      <c r="J205" s="156"/>
      <c r="L205" s="1">
        <v>30</v>
      </c>
      <c r="M205" s="156">
        <v>5</v>
      </c>
      <c r="N205" s="156">
        <v>9.3000000000000007</v>
      </c>
      <c r="O205" s="156"/>
      <c r="P205" s="156">
        <v>48000</v>
      </c>
      <c r="Q205" s="156"/>
      <c r="R205" s="156">
        <v>86.2</v>
      </c>
      <c r="S205" s="156"/>
    </row>
    <row r="206" spans="1:19" ht="12" customHeight="1" x14ac:dyDescent="0.2">
      <c r="A206" s="4" t="str">
        <f>sample_event_meta!$U$109</f>
        <v>12Jun24-PRS-PRCD-1</v>
      </c>
      <c r="B206" s="2">
        <v>45455</v>
      </c>
      <c r="C206" s="158" t="s">
        <v>1556</v>
      </c>
      <c r="E206" s="156"/>
      <c r="F206" s="157"/>
      <c r="G206" s="157"/>
      <c r="H206" s="156"/>
      <c r="I206" s="156"/>
      <c r="J206" s="156"/>
      <c r="L206" s="1">
        <v>30</v>
      </c>
      <c r="M206" s="156">
        <v>10</v>
      </c>
      <c r="N206" s="156">
        <v>9.1</v>
      </c>
      <c r="O206" s="156"/>
      <c r="P206" s="156">
        <v>48000</v>
      </c>
      <c r="Q206" s="156"/>
      <c r="R206" s="156">
        <v>73</v>
      </c>
      <c r="S206" s="156"/>
    </row>
    <row r="207" spans="1:19" ht="12" customHeight="1" x14ac:dyDescent="0.2">
      <c r="A207" s="4" t="str">
        <f>sample_event_meta!$U$110</f>
        <v>12Jun24-PRS-Offshore A-1</v>
      </c>
      <c r="B207" s="2">
        <v>45455</v>
      </c>
      <c r="C207" s="158" t="s">
        <v>1549</v>
      </c>
      <c r="E207" s="156"/>
      <c r="F207" s="157"/>
      <c r="G207" s="157"/>
      <c r="H207" s="156"/>
      <c r="I207" s="156"/>
      <c r="J207" s="156"/>
      <c r="L207" s="1">
        <v>35</v>
      </c>
      <c r="M207" s="156">
        <v>0</v>
      </c>
      <c r="N207" s="156">
        <v>11.9</v>
      </c>
      <c r="O207" s="156"/>
      <c r="P207" s="156">
        <v>39467</v>
      </c>
      <c r="Q207" s="156"/>
      <c r="R207" s="156">
        <v>134.19999999999999</v>
      </c>
      <c r="S207" s="156"/>
    </row>
    <row r="208" spans="1:19" ht="12" customHeight="1" x14ac:dyDescent="0.2">
      <c r="A208" s="4" t="str">
        <f>sample_event_meta!$U$110</f>
        <v>12Jun24-PRS-Offshore A-1</v>
      </c>
      <c r="B208" s="2">
        <v>45455</v>
      </c>
      <c r="C208" s="158" t="s">
        <v>1549</v>
      </c>
      <c r="E208" s="156"/>
      <c r="F208" s="157"/>
      <c r="G208" s="157"/>
      <c r="H208" s="156"/>
      <c r="I208" s="156"/>
      <c r="J208" s="156"/>
      <c r="L208" s="1">
        <v>35</v>
      </c>
      <c r="M208" s="156">
        <v>5</v>
      </c>
      <c r="N208" s="156">
        <v>9.4</v>
      </c>
      <c r="O208" s="156"/>
      <c r="P208" s="156">
        <v>47976</v>
      </c>
      <c r="Q208" s="156"/>
      <c r="R208" s="156">
        <v>93.7</v>
      </c>
      <c r="S208" s="156"/>
    </row>
    <row r="209" spans="1:19" ht="12" customHeight="1" x14ac:dyDescent="0.2">
      <c r="A209" s="4" t="str">
        <f>sample_event_meta!$U$110</f>
        <v>12Jun24-PRS-Offshore A-1</v>
      </c>
      <c r="B209" s="2">
        <v>45455</v>
      </c>
      <c r="C209" s="158" t="s">
        <v>1557</v>
      </c>
      <c r="E209" s="156"/>
      <c r="F209" s="157"/>
      <c r="G209" s="157"/>
      <c r="H209" s="156"/>
      <c r="I209" s="156"/>
      <c r="J209" s="156"/>
      <c r="L209" s="1">
        <v>35</v>
      </c>
      <c r="M209" s="156">
        <v>10</v>
      </c>
      <c r="N209" s="156">
        <v>9.1999999999999993</v>
      </c>
      <c r="O209" s="156"/>
      <c r="P209" s="156">
        <v>48139</v>
      </c>
      <c r="Q209" s="156"/>
      <c r="R209" s="156">
        <v>80</v>
      </c>
      <c r="S209" s="156"/>
    </row>
    <row r="210" spans="1:19" ht="12" customHeight="1" x14ac:dyDescent="0.25">
      <c r="A210" s="4" t="str">
        <f>sample_event_meta!$U$111</f>
        <v>12Jun24-PRS-Jap Rock-1</v>
      </c>
      <c r="B210" s="2">
        <v>45455</v>
      </c>
      <c r="C210" s="158" t="s">
        <v>1558</v>
      </c>
      <c r="E210" s="156"/>
      <c r="F210" s="69"/>
      <c r="G210" s="69"/>
      <c r="H210" s="156"/>
      <c r="I210" s="156"/>
      <c r="J210" s="156"/>
      <c r="L210" s="1">
        <v>33</v>
      </c>
      <c r="M210" s="156">
        <v>0</v>
      </c>
      <c r="N210" s="156">
        <v>12</v>
      </c>
      <c r="O210" s="156"/>
      <c r="P210" s="156">
        <v>41426</v>
      </c>
      <c r="Q210" s="156"/>
      <c r="R210" s="156">
        <v>116.9</v>
      </c>
      <c r="S210" s="156" t="s">
        <v>1509</v>
      </c>
    </row>
    <row r="211" spans="1:19" ht="12" customHeight="1" x14ac:dyDescent="0.25">
      <c r="A211" s="4" t="str">
        <f>sample_event_meta!$U$111</f>
        <v>12Jun24-PRS-Jap Rock-1</v>
      </c>
      <c r="B211" s="2">
        <v>45455</v>
      </c>
      <c r="C211" s="158" t="s">
        <v>1558</v>
      </c>
      <c r="E211" s="156"/>
      <c r="F211" s="69"/>
      <c r="G211" s="69"/>
      <c r="H211" s="156"/>
      <c r="I211" s="156"/>
      <c r="J211" s="156"/>
      <c r="L211" s="1">
        <v>33</v>
      </c>
      <c r="M211" s="156">
        <v>5</v>
      </c>
      <c r="N211" s="156">
        <v>9.8000000000000007</v>
      </c>
      <c r="O211" s="156"/>
      <c r="P211" s="156">
        <v>47925</v>
      </c>
      <c r="Q211" s="156"/>
      <c r="R211" s="156">
        <v>111.4</v>
      </c>
      <c r="S211" s="156" t="s">
        <v>1509</v>
      </c>
    </row>
    <row r="212" spans="1:19" ht="12" customHeight="1" x14ac:dyDescent="0.25">
      <c r="A212" s="4" t="str">
        <f>sample_event_meta!$U$111</f>
        <v>12Jun24-PRS-Jap Rock-1</v>
      </c>
      <c r="B212" s="2">
        <v>45455</v>
      </c>
      <c r="C212" s="158" t="s">
        <v>164</v>
      </c>
      <c r="E212" s="156"/>
      <c r="F212" s="69"/>
      <c r="G212" s="69"/>
      <c r="H212" s="156"/>
      <c r="I212" s="156"/>
      <c r="J212" s="156"/>
      <c r="L212" s="1">
        <v>33</v>
      </c>
      <c r="M212" s="156">
        <v>10</v>
      </c>
      <c r="N212" s="156">
        <v>9.4</v>
      </c>
      <c r="O212" s="156"/>
      <c r="P212" s="156">
        <v>48104</v>
      </c>
      <c r="Q212" s="156"/>
      <c r="R212" s="156">
        <v>85</v>
      </c>
      <c r="S212" s="156" t="s">
        <v>1509</v>
      </c>
    </row>
    <row r="213" spans="1:19" ht="12" customHeight="1" x14ac:dyDescent="0.25">
      <c r="A213" s="4" t="str">
        <f>sample_event_meta!$U$112</f>
        <v>12Jun24-PRS-Offshore B-1</v>
      </c>
      <c r="B213" s="2">
        <v>45455</v>
      </c>
      <c r="C213" s="158" t="s">
        <v>1559</v>
      </c>
      <c r="E213" s="156"/>
      <c r="F213" s="69"/>
      <c r="G213" s="69"/>
      <c r="H213" s="156"/>
      <c r="I213" s="156"/>
      <c r="J213" s="156"/>
      <c r="L213" s="1">
        <v>48</v>
      </c>
      <c r="M213" s="156">
        <v>0</v>
      </c>
      <c r="N213" s="156">
        <v>11.3</v>
      </c>
      <c r="O213" s="156"/>
      <c r="P213" s="156">
        <v>44600</v>
      </c>
      <c r="Q213" s="156"/>
      <c r="R213" s="156">
        <v>121.6</v>
      </c>
      <c r="S213" s="156"/>
    </row>
    <row r="214" spans="1:19" ht="12" customHeight="1" x14ac:dyDescent="0.25">
      <c r="A214" s="4" t="str">
        <f>sample_event_meta!$U$112</f>
        <v>12Jun24-PRS-Offshore B-1</v>
      </c>
      <c r="B214" s="2">
        <v>45455</v>
      </c>
      <c r="C214" s="158" t="s">
        <v>1548</v>
      </c>
      <c r="E214" s="156"/>
      <c r="F214" s="69"/>
      <c r="G214" s="69"/>
      <c r="H214" s="156"/>
      <c r="I214" s="156"/>
      <c r="J214" s="156"/>
      <c r="L214" s="1">
        <v>48</v>
      </c>
      <c r="M214" s="156">
        <v>5</v>
      </c>
      <c r="N214" s="156">
        <v>9.5</v>
      </c>
      <c r="O214" s="156"/>
      <c r="P214" s="156">
        <v>48150</v>
      </c>
      <c r="Q214" s="156"/>
      <c r="R214" s="156">
        <v>97.5</v>
      </c>
      <c r="S214" s="156"/>
    </row>
    <row r="215" spans="1:19" ht="12" customHeight="1" x14ac:dyDescent="0.25">
      <c r="A215" s="4" t="str">
        <f>sample_event_meta!$U$112</f>
        <v>12Jun24-PRS-Offshore B-1</v>
      </c>
      <c r="B215" s="2">
        <v>45455</v>
      </c>
      <c r="C215" s="158" t="s">
        <v>1560</v>
      </c>
      <c r="E215" s="156"/>
      <c r="F215" s="69"/>
      <c r="G215" s="69"/>
      <c r="H215" s="156"/>
      <c r="I215" s="156"/>
      <c r="J215" s="156"/>
      <c r="L215" s="1">
        <v>48</v>
      </c>
      <c r="M215" s="156">
        <v>10</v>
      </c>
      <c r="N215" s="156">
        <v>9.1999999999999993</v>
      </c>
      <c r="O215" s="156"/>
      <c r="P215" s="156">
        <v>48290</v>
      </c>
      <c r="Q215" s="156"/>
      <c r="R215" s="156">
        <v>81.3</v>
      </c>
      <c r="S215" s="156"/>
    </row>
    <row r="216" spans="1:19" ht="12" customHeight="1" x14ac:dyDescent="0.25">
      <c r="A216" s="4" t="str">
        <f>sample_event_meta!$U$113</f>
        <v>20Jun24-PRS-Offshore A-1</v>
      </c>
      <c r="B216" s="2">
        <v>45463</v>
      </c>
      <c r="C216" s="158" t="s">
        <v>1515</v>
      </c>
      <c r="E216" s="156"/>
      <c r="F216" s="69"/>
      <c r="G216" s="69"/>
      <c r="H216" s="156"/>
      <c r="I216" s="156"/>
      <c r="J216" s="156"/>
      <c r="L216" s="1">
        <v>36</v>
      </c>
      <c r="M216" s="156">
        <v>0</v>
      </c>
      <c r="N216" s="156">
        <v>12.9</v>
      </c>
      <c r="O216" s="156"/>
      <c r="P216" s="156">
        <v>40553</v>
      </c>
      <c r="Q216" s="156"/>
      <c r="R216" s="156">
        <v>139.4</v>
      </c>
      <c r="S216" s="156"/>
    </row>
    <row r="217" spans="1:19" ht="12" customHeight="1" x14ac:dyDescent="0.25">
      <c r="A217" s="4" t="str">
        <f>sample_event_meta!$U$113</f>
        <v>20Jun24-PRS-Offshore A-1</v>
      </c>
      <c r="B217" s="2">
        <v>45463</v>
      </c>
      <c r="C217" s="158" t="s">
        <v>124</v>
      </c>
      <c r="E217" s="156"/>
      <c r="F217" s="69"/>
      <c r="G217" s="69"/>
      <c r="H217" s="156"/>
      <c r="I217" s="156"/>
      <c r="J217" s="156"/>
      <c r="L217" s="1">
        <v>36</v>
      </c>
      <c r="M217" s="156">
        <v>5</v>
      </c>
      <c r="N217" s="156">
        <v>10.5</v>
      </c>
      <c r="O217" s="156"/>
      <c r="P217" s="156">
        <v>47780</v>
      </c>
      <c r="Q217" s="156"/>
      <c r="R217" s="156">
        <v>124</v>
      </c>
      <c r="S217" s="156"/>
    </row>
    <row r="218" spans="1:19" ht="12" customHeight="1" x14ac:dyDescent="0.25">
      <c r="A218" s="4" t="str">
        <f>sample_event_meta!$U$113</f>
        <v>20Jun24-PRS-Offshore A-1</v>
      </c>
      <c r="B218" s="2">
        <v>45463</v>
      </c>
      <c r="C218" s="158" t="s">
        <v>1516</v>
      </c>
      <c r="E218" s="156"/>
      <c r="F218" s="69"/>
      <c r="G218" s="69"/>
      <c r="H218" s="156"/>
      <c r="I218" s="156"/>
      <c r="J218" s="156"/>
      <c r="L218" s="1">
        <v>36</v>
      </c>
      <c r="M218" s="156">
        <v>10</v>
      </c>
      <c r="N218" s="156">
        <v>10</v>
      </c>
      <c r="O218" s="156"/>
      <c r="P218" s="156">
        <v>47957</v>
      </c>
      <c r="Q218" s="156"/>
      <c r="R218" s="156">
        <v>98</v>
      </c>
      <c r="S218" s="156"/>
    </row>
    <row r="219" spans="1:19" ht="12" customHeight="1" x14ac:dyDescent="0.25">
      <c r="A219" s="4" t="str">
        <f>sample_event_meta!$U$114</f>
        <v>20Jun24-PRS-Thrasher-1</v>
      </c>
      <c r="B219" s="2">
        <v>45463</v>
      </c>
      <c r="C219" s="158" t="s">
        <v>1517</v>
      </c>
      <c r="E219" s="156"/>
      <c r="F219" s="69"/>
      <c r="G219" s="69"/>
      <c r="H219" s="156"/>
      <c r="I219" s="156"/>
      <c r="J219" s="156"/>
      <c r="L219" s="1">
        <v>30</v>
      </c>
      <c r="M219" s="156">
        <v>0</v>
      </c>
      <c r="N219" s="156">
        <v>13.4</v>
      </c>
      <c r="O219" s="156"/>
      <c r="P219" s="156">
        <v>39697</v>
      </c>
      <c r="Q219" s="156"/>
      <c r="R219" s="156">
        <v>136.6</v>
      </c>
      <c r="S219" s="156"/>
    </row>
    <row r="220" spans="1:19" ht="12" customHeight="1" x14ac:dyDescent="0.25">
      <c r="A220" s="4" t="str">
        <f>sample_event_meta!$U$114</f>
        <v>20Jun24-PRS-Thrasher-1</v>
      </c>
      <c r="B220" s="2">
        <v>45463</v>
      </c>
      <c r="C220" s="158" t="s">
        <v>1518</v>
      </c>
      <c r="E220" s="156"/>
      <c r="F220" s="69"/>
      <c r="G220" s="69"/>
      <c r="H220" s="156"/>
      <c r="I220" s="156"/>
      <c r="J220" s="156"/>
      <c r="L220" s="1">
        <v>30</v>
      </c>
      <c r="M220" s="156">
        <v>5</v>
      </c>
      <c r="N220" s="156">
        <v>10.8</v>
      </c>
      <c r="O220" s="156"/>
      <c r="P220" s="156">
        <v>47575</v>
      </c>
      <c r="Q220" s="156"/>
      <c r="R220" s="156">
        <v>128</v>
      </c>
      <c r="S220" s="156"/>
    </row>
    <row r="221" spans="1:19" ht="12" customHeight="1" x14ac:dyDescent="0.25">
      <c r="A221" s="4" t="str">
        <f>sample_event_meta!$U$114</f>
        <v>20Jun24-PRS-Thrasher-1</v>
      </c>
      <c r="B221" s="2">
        <v>45463</v>
      </c>
      <c r="C221" s="158" t="s">
        <v>1519</v>
      </c>
      <c r="E221" s="156"/>
      <c r="F221" s="69"/>
      <c r="G221" s="69"/>
      <c r="H221" s="156"/>
      <c r="I221" s="156"/>
      <c r="J221" s="156"/>
      <c r="L221" s="1">
        <v>30</v>
      </c>
      <c r="M221" s="156">
        <v>10</v>
      </c>
      <c r="N221" s="156">
        <v>9.9</v>
      </c>
      <c r="O221" s="156"/>
      <c r="P221" s="156">
        <v>47961</v>
      </c>
      <c r="Q221" s="156"/>
      <c r="R221" s="156">
        <v>92</v>
      </c>
      <c r="S221" s="156"/>
    </row>
    <row r="222" spans="1:19" ht="12" customHeight="1" x14ac:dyDescent="0.25">
      <c r="A222" s="4" t="str">
        <f>sample_event_meta!$U$115</f>
        <v>20Jun24-PRS-Offshore B-1</v>
      </c>
      <c r="B222" s="2">
        <v>45463</v>
      </c>
      <c r="C222" s="158" t="s">
        <v>1486</v>
      </c>
      <c r="E222" s="156"/>
      <c r="F222" s="69"/>
      <c r="G222" s="69"/>
      <c r="H222" s="156"/>
      <c r="I222" s="156"/>
      <c r="J222" s="156"/>
      <c r="L222" s="1">
        <v>54</v>
      </c>
      <c r="M222" s="156">
        <v>0</v>
      </c>
      <c r="N222" s="156">
        <v>12</v>
      </c>
      <c r="O222" s="156"/>
      <c r="P222" s="156">
        <v>45620</v>
      </c>
      <c r="Q222" s="156"/>
      <c r="R222" s="156">
        <v>125</v>
      </c>
      <c r="S222" s="156"/>
    </row>
    <row r="223" spans="1:19" ht="12" customHeight="1" x14ac:dyDescent="0.25">
      <c r="A223" s="4" t="str">
        <f>sample_event_meta!$U$115</f>
        <v>20Jun24-PRS-Offshore B-1</v>
      </c>
      <c r="B223" s="2">
        <v>45463</v>
      </c>
      <c r="C223" s="158" t="s">
        <v>161</v>
      </c>
      <c r="E223" s="156"/>
      <c r="F223" s="69"/>
      <c r="G223" s="69"/>
      <c r="H223" s="156"/>
      <c r="I223" s="156"/>
      <c r="J223" s="156"/>
      <c r="L223" s="1">
        <v>54</v>
      </c>
      <c r="M223" s="156">
        <v>5</v>
      </c>
      <c r="N223" s="156">
        <v>10.3</v>
      </c>
      <c r="O223" s="156"/>
      <c r="P223" s="156">
        <v>47752</v>
      </c>
      <c r="Q223" s="156"/>
      <c r="R223" s="156">
        <v>93</v>
      </c>
      <c r="S223" s="156"/>
    </row>
    <row r="224" spans="1:19" ht="12" customHeight="1" x14ac:dyDescent="0.25">
      <c r="A224" s="4" t="str">
        <f>sample_event_meta!$U$115</f>
        <v>20Jun24-PRS-Offshore B-1</v>
      </c>
      <c r="B224" s="2">
        <v>45463</v>
      </c>
      <c r="C224" s="158" t="s">
        <v>1520</v>
      </c>
      <c r="E224" s="156"/>
      <c r="F224" s="69"/>
      <c r="G224" s="69"/>
      <c r="H224" s="156"/>
      <c r="I224" s="156"/>
      <c r="J224" s="156"/>
      <c r="L224" s="1">
        <v>54</v>
      </c>
      <c r="M224" s="156">
        <v>10</v>
      </c>
      <c r="N224" s="156">
        <v>7.3</v>
      </c>
      <c r="O224" s="156"/>
      <c r="P224" s="156">
        <v>47770</v>
      </c>
      <c r="Q224" s="156"/>
      <c r="R224" s="156">
        <v>91.3</v>
      </c>
      <c r="S224" s="156"/>
    </row>
    <row r="225" spans="1:19" ht="12" customHeight="1" x14ac:dyDescent="0.25">
      <c r="A225" s="4" t="str">
        <f>sample_event_meta!$U$116</f>
        <v>20Jun24-PRS-Mill Bay-1</v>
      </c>
      <c r="B225" s="2">
        <v>45463</v>
      </c>
      <c r="C225" s="158" t="s">
        <v>943</v>
      </c>
      <c r="E225" s="156"/>
      <c r="F225" s="69"/>
      <c r="G225" s="69"/>
      <c r="H225" s="156"/>
      <c r="I225" s="156"/>
      <c r="J225" s="156"/>
      <c r="L225" s="1">
        <v>40</v>
      </c>
      <c r="M225" s="156">
        <v>0</v>
      </c>
      <c r="N225" s="156">
        <v>13.6</v>
      </c>
      <c r="O225" s="156"/>
      <c r="P225" s="156">
        <v>43749</v>
      </c>
      <c r="Q225" s="156"/>
      <c r="R225" s="156">
        <v>147.19999999999999</v>
      </c>
      <c r="S225" s="156"/>
    </row>
    <row r="226" spans="1:19" ht="12" customHeight="1" x14ac:dyDescent="0.25">
      <c r="A226" s="4" t="str">
        <f>sample_event_meta!$U$116</f>
        <v>20Jun24-PRS-Mill Bay-1</v>
      </c>
      <c r="B226" s="2">
        <v>45463</v>
      </c>
      <c r="C226" s="158" t="s">
        <v>155</v>
      </c>
      <c r="E226" s="156"/>
      <c r="F226" s="69"/>
      <c r="G226" s="69"/>
      <c r="H226" s="156"/>
      <c r="I226" s="156"/>
      <c r="J226" s="156"/>
      <c r="L226" s="1">
        <v>40</v>
      </c>
      <c r="M226" s="156">
        <v>5</v>
      </c>
      <c r="N226" s="156">
        <v>10.3</v>
      </c>
      <c r="O226" s="156"/>
      <c r="P226" s="156">
        <v>47461</v>
      </c>
      <c r="Q226" s="156"/>
      <c r="R226" s="156">
        <v>112.2</v>
      </c>
      <c r="S226" s="156"/>
    </row>
    <row r="227" spans="1:19" ht="12" customHeight="1" x14ac:dyDescent="0.25">
      <c r="A227" s="4" t="str">
        <f>sample_event_meta!$U$116</f>
        <v>20Jun24-PRS-Mill Bay-1</v>
      </c>
      <c r="B227" s="2">
        <v>45463</v>
      </c>
      <c r="C227" s="158" t="s">
        <v>1521</v>
      </c>
      <c r="E227" s="156"/>
      <c r="F227" s="69"/>
      <c r="G227" s="69"/>
      <c r="H227" s="156"/>
      <c r="I227" s="156"/>
      <c r="J227" s="156"/>
      <c r="L227" s="1">
        <v>40</v>
      </c>
      <c r="M227" s="156">
        <v>10</v>
      </c>
      <c r="N227" s="156">
        <v>9.9</v>
      </c>
      <c r="O227" s="156"/>
      <c r="P227" s="156">
        <v>47962</v>
      </c>
      <c r="Q227" s="156"/>
      <c r="R227" s="156">
        <v>94.6</v>
      </c>
      <c r="S227" s="156"/>
    </row>
    <row r="228" spans="1:19" ht="12" customHeight="1" x14ac:dyDescent="0.25">
      <c r="A228" s="4" t="str">
        <f>sample_event_meta!$U$117</f>
        <v>20Jun24-PRS-PRCD-1</v>
      </c>
      <c r="B228" s="2">
        <v>45463</v>
      </c>
      <c r="C228" s="158" t="s">
        <v>1522</v>
      </c>
      <c r="E228" s="156"/>
      <c r="F228" s="69"/>
      <c r="G228" s="69"/>
      <c r="H228" s="156"/>
      <c r="I228" s="156"/>
      <c r="J228" s="156"/>
      <c r="L228" s="1">
        <v>38</v>
      </c>
      <c r="M228" s="156">
        <v>0</v>
      </c>
      <c r="N228" s="156">
        <v>13.6</v>
      </c>
      <c r="O228" s="156"/>
      <c r="P228" s="156">
        <v>44700</v>
      </c>
      <c r="Q228" s="156"/>
      <c r="R228" s="156">
        <v>145</v>
      </c>
      <c r="S228" s="156"/>
    </row>
    <row r="229" spans="1:19" ht="12" customHeight="1" x14ac:dyDescent="0.25">
      <c r="A229" s="4" t="str">
        <f>sample_event_meta!$U$117</f>
        <v>20Jun24-PRS-PRCD-1</v>
      </c>
      <c r="B229" s="2">
        <v>45463</v>
      </c>
      <c r="C229" s="158" t="s">
        <v>1522</v>
      </c>
      <c r="E229" s="156"/>
      <c r="F229" s="69"/>
      <c r="G229" s="69"/>
      <c r="H229" s="156"/>
      <c r="I229" s="156"/>
      <c r="J229" s="156"/>
      <c r="L229" s="1">
        <v>38</v>
      </c>
      <c r="M229" s="156">
        <v>5</v>
      </c>
      <c r="N229" s="156">
        <v>10.8</v>
      </c>
      <c r="O229" s="156"/>
      <c r="P229" s="156">
        <v>44770</v>
      </c>
      <c r="Q229" s="156"/>
      <c r="R229" s="156">
        <v>147</v>
      </c>
      <c r="S229" s="156"/>
    </row>
    <row r="230" spans="1:19" ht="12" customHeight="1" x14ac:dyDescent="0.25">
      <c r="A230" s="4" t="str">
        <f>sample_event_meta!$U$117</f>
        <v>20Jun24-PRS-PRCD-1</v>
      </c>
      <c r="B230" s="2">
        <v>45463</v>
      </c>
      <c r="C230" s="158" t="s">
        <v>1523</v>
      </c>
      <c r="E230" s="156"/>
      <c r="F230" s="69"/>
      <c r="G230" s="69"/>
      <c r="H230" s="156"/>
      <c r="I230" s="156"/>
      <c r="J230" s="156"/>
      <c r="L230" s="1">
        <v>38</v>
      </c>
      <c r="M230" s="156">
        <v>10</v>
      </c>
      <c r="N230" s="156">
        <v>10.199999999999999</v>
      </c>
      <c r="O230" s="156"/>
      <c r="P230" s="156">
        <v>47910</v>
      </c>
      <c r="Q230" s="156"/>
      <c r="R230" s="156">
        <v>112</v>
      </c>
      <c r="S230" s="156"/>
    </row>
    <row r="231" spans="1:19" ht="12" customHeight="1" x14ac:dyDescent="0.25">
      <c r="A231" s="4" t="str">
        <f>sample_event_meta!$U$119</f>
        <v>20Jun24-PRS-Gordon R-1</v>
      </c>
      <c r="B231" s="2">
        <v>45463</v>
      </c>
      <c r="C231" s="158" t="s">
        <v>1524</v>
      </c>
      <c r="E231" s="156"/>
      <c r="F231" s="69"/>
      <c r="G231" s="69"/>
      <c r="H231" s="156"/>
      <c r="I231" s="156"/>
      <c r="J231" s="156"/>
      <c r="L231" s="1">
        <v>33</v>
      </c>
      <c r="M231" s="156">
        <v>0</v>
      </c>
      <c r="N231" s="156">
        <v>12</v>
      </c>
      <c r="O231" s="156"/>
      <c r="P231" s="156">
        <v>47092</v>
      </c>
      <c r="Q231" s="156"/>
      <c r="R231" s="156">
        <v>168.4</v>
      </c>
      <c r="S231" s="156"/>
    </row>
    <row r="232" spans="1:19" ht="12" customHeight="1" x14ac:dyDescent="0.25">
      <c r="A232" s="4" t="str">
        <f>sample_event_meta!$U$119</f>
        <v>20Jun24-PRS-Gordon R-1</v>
      </c>
      <c r="B232" s="2">
        <v>45463</v>
      </c>
      <c r="C232" s="158" t="s">
        <v>1525</v>
      </c>
      <c r="E232" s="156"/>
      <c r="F232" s="69"/>
      <c r="G232" s="69"/>
      <c r="H232" s="156"/>
      <c r="I232" s="156"/>
      <c r="J232" s="156"/>
      <c r="L232" s="1">
        <v>33</v>
      </c>
      <c r="M232" s="156">
        <v>5</v>
      </c>
      <c r="N232" s="156">
        <v>10.199999999999999</v>
      </c>
      <c r="O232" s="156"/>
      <c r="P232" s="156">
        <v>47880</v>
      </c>
      <c r="Q232" s="156"/>
      <c r="R232" s="156">
        <v>119.5</v>
      </c>
      <c r="S232" s="156"/>
    </row>
    <row r="233" spans="1:19" ht="12" customHeight="1" x14ac:dyDescent="0.25">
      <c r="A233" s="4" t="str">
        <f>sample_event_meta!$U$119</f>
        <v>20Jun24-PRS-Gordon R-1</v>
      </c>
      <c r="B233" s="2">
        <v>45463</v>
      </c>
      <c r="C233" s="158" t="s">
        <v>1526</v>
      </c>
      <c r="E233" s="156"/>
      <c r="F233" s="69"/>
      <c r="G233" s="69"/>
      <c r="H233" s="156"/>
      <c r="I233" s="156"/>
      <c r="J233" s="156"/>
      <c r="L233" s="1">
        <v>33</v>
      </c>
      <c r="M233" s="156">
        <v>10</v>
      </c>
      <c r="N233" s="156">
        <v>10</v>
      </c>
      <c r="O233" s="156"/>
      <c r="P233" s="156">
        <v>47959</v>
      </c>
      <c r="Q233" s="156"/>
      <c r="R233" s="156">
        <v>92</v>
      </c>
      <c r="S233" s="156"/>
    </row>
    <row r="234" spans="1:19" ht="12" customHeight="1" x14ac:dyDescent="0.25">
      <c r="A234" s="4" t="str">
        <f>sample_event_meta!$U$120</f>
        <v>20Jun24-PRS-Jap Rock-1</v>
      </c>
      <c r="B234" s="2">
        <v>45463</v>
      </c>
      <c r="C234" s="158" t="s">
        <v>1527</v>
      </c>
      <c r="E234" s="156"/>
      <c r="F234" s="69"/>
      <c r="G234" s="69"/>
      <c r="H234" s="156"/>
      <c r="I234" s="156"/>
      <c r="J234" s="156"/>
      <c r="L234" s="1">
        <v>33</v>
      </c>
      <c r="M234" s="156">
        <v>0</v>
      </c>
      <c r="N234" s="156">
        <v>12.6</v>
      </c>
      <c r="O234" s="156"/>
      <c r="P234" s="156">
        <v>46512</v>
      </c>
      <c r="Q234" s="156"/>
      <c r="R234" s="156">
        <v>141.30000000000001</v>
      </c>
      <c r="S234" s="156"/>
    </row>
    <row r="235" spans="1:19" ht="12" customHeight="1" x14ac:dyDescent="0.25">
      <c r="A235" s="4" t="str">
        <f>sample_event_meta!$U$120</f>
        <v>20Jun24-PRS-Jap Rock-1</v>
      </c>
      <c r="B235" s="2">
        <v>45463</v>
      </c>
      <c r="C235" s="158" t="s">
        <v>1527</v>
      </c>
      <c r="E235" s="156"/>
      <c r="F235" s="69"/>
      <c r="G235" s="69"/>
      <c r="H235" s="156"/>
      <c r="I235" s="156"/>
      <c r="J235" s="156"/>
      <c r="L235" s="1">
        <v>33</v>
      </c>
      <c r="M235" s="156">
        <v>5</v>
      </c>
      <c r="N235" s="156">
        <v>10.199999999999999</v>
      </c>
      <c r="O235" s="156"/>
      <c r="P235" s="156">
        <v>47883</v>
      </c>
      <c r="Q235" s="156"/>
      <c r="R235" s="156">
        <v>117.6</v>
      </c>
      <c r="S235" s="156"/>
    </row>
    <row r="236" spans="1:19" ht="12" customHeight="1" x14ac:dyDescent="0.25">
      <c r="A236" s="4" t="str">
        <f>sample_event_meta!$U$120</f>
        <v>20Jun24-PRS-Jap Rock-1</v>
      </c>
      <c r="B236" s="2">
        <v>45463</v>
      </c>
      <c r="C236" s="158" t="s">
        <v>1528</v>
      </c>
      <c r="E236" s="156"/>
      <c r="F236" s="69"/>
      <c r="G236" s="69"/>
      <c r="H236" s="156"/>
      <c r="I236" s="156"/>
      <c r="J236" s="156"/>
      <c r="L236" s="1">
        <v>33</v>
      </c>
      <c r="M236" s="156">
        <v>10</v>
      </c>
      <c r="N236" s="156">
        <v>10</v>
      </c>
      <c r="O236" s="156"/>
      <c r="P236" s="156">
        <v>47963</v>
      </c>
      <c r="Q236" s="156"/>
      <c r="R236" s="156">
        <v>100</v>
      </c>
      <c r="S236" s="156"/>
    </row>
    <row r="237" spans="1:19" ht="12" customHeight="1" x14ac:dyDescent="0.25">
      <c r="A237" s="4" t="str">
        <f>sample_event_meta!$U$121</f>
        <v>03Jul24-PRS-PRCD-1</v>
      </c>
      <c r="B237" s="2">
        <v>45476</v>
      </c>
      <c r="C237" s="158" t="s">
        <v>1529</v>
      </c>
      <c r="E237" s="156"/>
      <c r="F237" s="69"/>
      <c r="G237" s="69"/>
      <c r="H237" s="156"/>
      <c r="I237" s="156"/>
      <c r="J237" s="156"/>
      <c r="L237" s="1">
        <v>30</v>
      </c>
      <c r="M237" s="156">
        <v>0</v>
      </c>
      <c r="N237" s="156">
        <v>13.2</v>
      </c>
      <c r="O237" s="156"/>
      <c r="P237" s="156">
        <v>40629</v>
      </c>
      <c r="Q237" s="156"/>
      <c r="R237" s="156">
        <v>122.5</v>
      </c>
      <c r="S237" s="156"/>
    </row>
    <row r="238" spans="1:19" ht="12" customHeight="1" x14ac:dyDescent="0.25">
      <c r="A238" s="4" t="str">
        <f>sample_event_meta!$U$121</f>
        <v>03Jul24-PRS-PRCD-1</v>
      </c>
      <c r="B238" s="2">
        <v>45476</v>
      </c>
      <c r="C238" s="158" t="s">
        <v>64</v>
      </c>
      <c r="E238" s="156"/>
      <c r="F238" s="69"/>
      <c r="G238" s="69"/>
      <c r="H238" s="156"/>
      <c r="I238" s="156"/>
      <c r="J238" s="156"/>
      <c r="L238" s="1">
        <v>30</v>
      </c>
      <c r="M238" s="156">
        <v>5</v>
      </c>
      <c r="N238" s="156">
        <v>9.5</v>
      </c>
      <c r="O238" s="156"/>
      <c r="P238" s="156">
        <v>48152</v>
      </c>
      <c r="Q238" s="156"/>
      <c r="R238" s="156">
        <v>84.2</v>
      </c>
      <c r="S238" s="156"/>
    </row>
    <row r="239" spans="1:19" ht="12" customHeight="1" x14ac:dyDescent="0.25">
      <c r="A239" s="4" t="str">
        <f>sample_event_meta!$U$121</f>
        <v>03Jul24-PRS-PRCD-1</v>
      </c>
      <c r="B239" s="2">
        <v>45476</v>
      </c>
      <c r="C239" s="158" t="s">
        <v>1530</v>
      </c>
      <c r="E239" s="156"/>
      <c r="F239" s="69"/>
      <c r="G239" s="69"/>
      <c r="H239" s="156"/>
      <c r="I239" s="156"/>
      <c r="J239" s="156"/>
      <c r="L239" s="1">
        <v>30</v>
      </c>
      <c r="M239" s="156">
        <v>10</v>
      </c>
      <c r="N239" s="156">
        <v>9.4</v>
      </c>
      <c r="O239" s="156"/>
      <c r="P239" s="156">
        <v>48236</v>
      </c>
      <c r="Q239" s="156"/>
      <c r="R239" s="156">
        <v>68.5</v>
      </c>
      <c r="S239" s="156"/>
    </row>
    <row r="240" spans="1:19" ht="12" customHeight="1" x14ac:dyDescent="0.25">
      <c r="A240" s="4" t="str">
        <f>sample_event_meta!$U$122</f>
        <v>03Jul24-PRS-Jap Rock-1</v>
      </c>
      <c r="B240" s="2">
        <v>45476</v>
      </c>
      <c r="C240" s="158" t="s">
        <v>1531</v>
      </c>
      <c r="E240" s="156"/>
      <c r="F240" s="69"/>
      <c r="G240" s="69"/>
      <c r="H240" s="156"/>
      <c r="I240" s="156"/>
      <c r="J240" s="156"/>
      <c r="L240" s="1">
        <v>33</v>
      </c>
      <c r="M240" s="156">
        <v>0</v>
      </c>
      <c r="N240" s="156">
        <v>13.5</v>
      </c>
      <c r="O240" s="156"/>
      <c r="P240" s="156">
        <v>35140</v>
      </c>
      <c r="Q240" s="156"/>
      <c r="R240" s="156">
        <v>107.2</v>
      </c>
      <c r="S240" s="156"/>
    </row>
    <row r="241" spans="1:19" ht="12" customHeight="1" x14ac:dyDescent="0.25">
      <c r="A241" s="4" t="str">
        <f>sample_event_meta!$U$122</f>
        <v>03Jul24-PRS-Jap Rock-1</v>
      </c>
      <c r="B241" s="2">
        <v>45476</v>
      </c>
      <c r="C241" s="158" t="s">
        <v>1532</v>
      </c>
      <c r="E241" s="156"/>
      <c r="F241" s="69"/>
      <c r="G241" s="69"/>
      <c r="H241" s="156"/>
      <c r="I241" s="156"/>
      <c r="J241" s="156"/>
      <c r="L241" s="1">
        <v>33</v>
      </c>
      <c r="M241" s="156">
        <v>5</v>
      </c>
      <c r="N241" s="156">
        <v>9.6</v>
      </c>
      <c r="O241" s="156"/>
      <c r="P241" s="156">
        <v>48101</v>
      </c>
      <c r="Q241" s="156"/>
      <c r="R241" s="156">
        <v>88.1</v>
      </c>
      <c r="S241" s="156"/>
    </row>
    <row r="242" spans="1:19" ht="12" customHeight="1" x14ac:dyDescent="0.25">
      <c r="A242" s="4" t="str">
        <f>sample_event_meta!$U$122</f>
        <v>03Jul24-PRS-Jap Rock-1</v>
      </c>
      <c r="B242" s="2">
        <v>45476</v>
      </c>
      <c r="C242" s="158" t="s">
        <v>1533</v>
      </c>
      <c r="E242" s="156"/>
      <c r="F242" s="69"/>
      <c r="G242" s="69"/>
      <c r="H242" s="156"/>
      <c r="I242" s="156"/>
      <c r="J242" s="156"/>
      <c r="L242" s="1">
        <v>33</v>
      </c>
      <c r="M242" s="156">
        <v>10</v>
      </c>
      <c r="N242" s="156">
        <v>9.1999999999999993</v>
      </c>
      <c r="O242" s="156"/>
      <c r="P242" s="156">
        <v>48281</v>
      </c>
      <c r="Q242" s="156"/>
      <c r="R242" s="156">
        <v>63.7</v>
      </c>
      <c r="S242" s="156"/>
    </row>
    <row r="243" spans="1:19" ht="12" customHeight="1" x14ac:dyDescent="0.25">
      <c r="A243" s="4" t="str">
        <f>sample_event_meta!$U$123</f>
        <v>03Jul24-PRS-Thrasher-1</v>
      </c>
      <c r="B243" s="2">
        <v>45476</v>
      </c>
      <c r="C243" s="158" t="s">
        <v>1534</v>
      </c>
      <c r="E243" s="156"/>
      <c r="F243" s="69"/>
      <c r="G243" s="69"/>
      <c r="H243" s="156"/>
      <c r="I243" s="156"/>
      <c r="J243" s="156"/>
      <c r="L243" s="1">
        <v>31</v>
      </c>
      <c r="M243" s="156">
        <v>0</v>
      </c>
      <c r="N243" s="156">
        <v>12.9</v>
      </c>
      <c r="O243" s="156"/>
      <c r="P243" s="156">
        <v>40404</v>
      </c>
      <c r="Q243" s="156"/>
      <c r="R243" s="156">
        <v>128.9</v>
      </c>
      <c r="S243" s="156"/>
    </row>
    <row r="244" spans="1:19" ht="12" customHeight="1" x14ac:dyDescent="0.25">
      <c r="A244" s="4" t="str">
        <f>sample_event_meta!$U$123</f>
        <v>03Jul24-PRS-Thrasher-1</v>
      </c>
      <c r="B244" s="2">
        <v>45476</v>
      </c>
      <c r="C244" s="158" t="s">
        <v>1535</v>
      </c>
      <c r="E244" s="156"/>
      <c r="F244" s="69"/>
      <c r="G244" s="69"/>
      <c r="H244" s="156"/>
      <c r="I244" s="156"/>
      <c r="J244" s="156"/>
      <c r="L244" s="1">
        <v>31</v>
      </c>
      <c r="M244" s="156">
        <v>5</v>
      </c>
      <c r="N244" s="156">
        <v>10</v>
      </c>
      <c r="O244" s="156"/>
      <c r="P244" s="156">
        <v>48020</v>
      </c>
      <c r="Q244" s="156"/>
      <c r="R244" s="156">
        <v>106</v>
      </c>
      <c r="S244" s="156"/>
    </row>
    <row r="245" spans="1:19" ht="12" customHeight="1" x14ac:dyDescent="0.25">
      <c r="A245" s="4" t="str">
        <f>sample_event_meta!$U$123</f>
        <v>03Jul24-PRS-Thrasher-1</v>
      </c>
      <c r="B245" s="2">
        <v>45476</v>
      </c>
      <c r="C245" s="158" t="s">
        <v>1536</v>
      </c>
      <c r="E245" s="156"/>
      <c r="F245" s="69"/>
      <c r="G245" s="69"/>
      <c r="H245" s="156"/>
      <c r="I245" s="156"/>
      <c r="J245" s="156"/>
      <c r="L245" s="1">
        <v>31</v>
      </c>
      <c r="M245" s="156">
        <v>10</v>
      </c>
      <c r="N245" s="156">
        <v>9.3000000000000007</v>
      </c>
      <c r="O245" s="156"/>
      <c r="P245" s="156">
        <v>48319</v>
      </c>
      <c r="Q245" s="156"/>
      <c r="R245" s="156">
        <v>77.099999999999994</v>
      </c>
      <c r="S245" s="156"/>
    </row>
    <row r="246" spans="1:19" ht="12" customHeight="1" x14ac:dyDescent="0.25">
      <c r="A246" s="4" t="str">
        <f>sample_event_meta!$U$124</f>
        <v>03Jul24-PRS-Offshore B-1</v>
      </c>
      <c r="B246" s="2">
        <v>45476</v>
      </c>
      <c r="C246" s="158" t="s">
        <v>941</v>
      </c>
      <c r="E246" s="156"/>
      <c r="F246" s="69"/>
      <c r="G246" s="69"/>
      <c r="H246" s="156"/>
      <c r="I246" s="156"/>
      <c r="J246" s="156"/>
      <c r="L246" s="1">
        <v>48</v>
      </c>
      <c r="M246" s="156">
        <v>0</v>
      </c>
      <c r="N246" s="156">
        <v>13.2</v>
      </c>
      <c r="O246" s="156"/>
      <c r="P246" s="156">
        <v>43020</v>
      </c>
      <c r="Q246" s="156"/>
      <c r="R246" s="156">
        <v>123</v>
      </c>
      <c r="S246" s="156"/>
    </row>
    <row r="247" spans="1:19" ht="12" customHeight="1" x14ac:dyDescent="0.25">
      <c r="A247" s="4" t="str">
        <f>sample_event_meta!$U$124</f>
        <v>03Jul24-PRS-Offshore B-1</v>
      </c>
      <c r="B247" s="2">
        <v>45476</v>
      </c>
      <c r="C247" s="158" t="s">
        <v>941</v>
      </c>
      <c r="E247" s="156"/>
      <c r="F247" s="69"/>
      <c r="G247" s="69"/>
      <c r="H247" s="156"/>
      <c r="I247" s="156"/>
      <c r="J247" s="156"/>
      <c r="L247" s="1">
        <v>48</v>
      </c>
      <c r="M247" s="156">
        <v>5</v>
      </c>
      <c r="N247" s="156">
        <v>9.6</v>
      </c>
      <c r="O247" s="156"/>
      <c r="P247" s="156">
        <v>48153</v>
      </c>
      <c r="Q247" s="156"/>
      <c r="R247" s="156">
        <v>84.1</v>
      </c>
      <c r="S247" s="156"/>
    </row>
    <row r="248" spans="1:19" ht="12" customHeight="1" x14ac:dyDescent="0.25">
      <c r="A248" s="4" t="str">
        <f>sample_event_meta!$U$124</f>
        <v>03Jul24-PRS-Offshore B-1</v>
      </c>
      <c r="B248" s="2">
        <v>45476</v>
      </c>
      <c r="C248" s="158" t="s">
        <v>1537</v>
      </c>
      <c r="E248" s="156"/>
      <c r="F248" s="69"/>
      <c r="G248" s="69"/>
      <c r="H248" s="156"/>
      <c r="I248" s="156"/>
      <c r="J248" s="156"/>
      <c r="L248" s="1">
        <v>48</v>
      </c>
      <c r="M248" s="156">
        <v>10</v>
      </c>
      <c r="N248" s="156">
        <v>9.6</v>
      </c>
      <c r="O248" s="156"/>
      <c r="P248" s="156">
        <v>48217</v>
      </c>
      <c r="Q248" s="156"/>
      <c r="R248" s="156">
        <v>76.7</v>
      </c>
      <c r="S248" s="156"/>
    </row>
    <row r="249" spans="1:19" ht="12" customHeight="1" x14ac:dyDescent="0.25">
      <c r="A249" s="4" t="str">
        <f>sample_event_meta!$U$125</f>
        <v>03Jul24-PRS-Mill Bay-1</v>
      </c>
      <c r="B249" s="2">
        <v>45476</v>
      </c>
      <c r="C249" s="158" t="s">
        <v>132</v>
      </c>
      <c r="E249" s="156"/>
      <c r="F249" s="69"/>
      <c r="G249" s="69"/>
      <c r="H249" s="156"/>
      <c r="I249" s="156"/>
      <c r="J249" s="156"/>
      <c r="L249" s="1">
        <v>50</v>
      </c>
      <c r="M249" s="156">
        <v>0</v>
      </c>
      <c r="N249" s="156">
        <v>11.1</v>
      </c>
      <c r="O249" s="156"/>
      <c r="P249" s="156">
        <v>47152</v>
      </c>
      <c r="Q249" s="156"/>
      <c r="R249" s="156">
        <v>101</v>
      </c>
      <c r="S249" s="156"/>
    </row>
    <row r="250" spans="1:19" ht="12" customHeight="1" x14ac:dyDescent="0.25">
      <c r="A250" s="4" t="str">
        <f>sample_event_meta!$U$125</f>
        <v>03Jul24-PRS-Mill Bay-1</v>
      </c>
      <c r="B250" s="2">
        <v>45476</v>
      </c>
      <c r="C250" s="158" t="s">
        <v>132</v>
      </c>
      <c r="E250" s="156"/>
      <c r="F250" s="69"/>
      <c r="G250" s="69"/>
      <c r="H250" s="156"/>
      <c r="I250" s="69"/>
      <c r="J250" s="69"/>
      <c r="L250" s="1">
        <v>50</v>
      </c>
      <c r="M250" s="156">
        <v>5</v>
      </c>
      <c r="N250" s="156">
        <v>9.8000000000000007</v>
      </c>
      <c r="O250" s="156"/>
      <c r="P250" s="156">
        <v>48107</v>
      </c>
      <c r="Q250" s="156"/>
      <c r="R250" s="156">
        <v>93.1</v>
      </c>
      <c r="S250" s="156"/>
    </row>
    <row r="251" spans="1:19" ht="12" customHeight="1" x14ac:dyDescent="0.25">
      <c r="A251" s="4" t="str">
        <f>sample_event_meta!$U$125</f>
        <v>03Jul24-PRS-Mill Bay-1</v>
      </c>
      <c r="B251" s="2">
        <v>45476</v>
      </c>
      <c r="C251" s="158" t="s">
        <v>1538</v>
      </c>
      <c r="E251" s="156"/>
      <c r="F251" s="69"/>
      <c r="G251" s="69"/>
      <c r="H251" s="156"/>
      <c r="I251" s="156"/>
      <c r="J251" s="156"/>
      <c r="L251" s="1">
        <v>50</v>
      </c>
      <c r="M251" s="156">
        <v>10</v>
      </c>
      <c r="N251" s="156">
        <v>9.4</v>
      </c>
      <c r="O251" s="156"/>
      <c r="P251" s="156">
        <v>48271</v>
      </c>
      <c r="Q251" s="156"/>
      <c r="R251" s="156">
        <v>76.2</v>
      </c>
      <c r="S251" s="156"/>
    </row>
    <row r="252" spans="1:19" ht="12" customHeight="1" x14ac:dyDescent="0.25">
      <c r="A252" s="4" t="str">
        <f>sample_event_meta!$U$126</f>
        <v>15Jul24-PRS-PRCD-1</v>
      </c>
      <c r="B252" s="2">
        <v>45488</v>
      </c>
      <c r="C252" s="159" t="s">
        <v>1510</v>
      </c>
      <c r="E252" s="156"/>
      <c r="F252" s="69"/>
      <c r="G252" s="69"/>
      <c r="H252" s="156"/>
      <c r="I252" s="156"/>
      <c r="J252" s="156"/>
      <c r="L252" s="1">
        <v>30</v>
      </c>
      <c r="M252" s="156">
        <v>0</v>
      </c>
      <c r="N252" s="156">
        <v>12</v>
      </c>
      <c r="O252" s="156"/>
      <c r="P252" s="156">
        <v>45532</v>
      </c>
      <c r="Q252" s="156"/>
      <c r="R252" s="156">
        <v>141</v>
      </c>
      <c r="S252" s="156" t="s">
        <v>1561</v>
      </c>
    </row>
    <row r="253" spans="1:19" ht="12" customHeight="1" x14ac:dyDescent="0.25">
      <c r="A253" s="4" t="str">
        <f>sample_event_meta!$U$126</f>
        <v>15Jul24-PRS-PRCD-1</v>
      </c>
      <c r="B253" s="2">
        <v>45488</v>
      </c>
      <c r="C253" s="159"/>
      <c r="E253" s="156"/>
      <c r="F253" s="69"/>
      <c r="G253" s="69"/>
      <c r="H253" s="156"/>
      <c r="I253" s="156"/>
      <c r="J253" s="156"/>
      <c r="L253" s="1">
        <v>30</v>
      </c>
      <c r="M253" s="156">
        <v>5</v>
      </c>
      <c r="N253" s="156">
        <v>10</v>
      </c>
      <c r="O253" s="156"/>
      <c r="P253" s="156">
        <v>48010</v>
      </c>
      <c r="Q253" s="156"/>
      <c r="R253" s="156">
        <v>97</v>
      </c>
      <c r="S253" s="156"/>
    </row>
    <row r="254" spans="1:19" ht="12" customHeight="1" x14ac:dyDescent="0.25">
      <c r="A254" s="4" t="str">
        <f>sample_event_meta!$U$126</f>
        <v>15Jul24-PRS-PRCD-1</v>
      </c>
      <c r="B254" s="2">
        <v>45488</v>
      </c>
      <c r="C254" s="159"/>
      <c r="E254" s="156"/>
      <c r="F254" s="69"/>
      <c r="G254" s="69"/>
      <c r="H254" s="156"/>
      <c r="I254" s="156"/>
      <c r="J254" s="156"/>
      <c r="L254" s="1">
        <v>30</v>
      </c>
      <c r="M254" s="156">
        <v>10</v>
      </c>
      <c r="N254" s="156">
        <v>10</v>
      </c>
      <c r="O254" s="156"/>
      <c r="P254" s="156">
        <v>48112</v>
      </c>
      <c r="Q254" s="156"/>
      <c r="R254" s="156">
        <v>74</v>
      </c>
      <c r="S254" s="156"/>
    </row>
    <row r="255" spans="1:19" ht="12" customHeight="1" x14ac:dyDescent="0.25">
      <c r="A255" s="4" t="str">
        <f>sample_event_meta!$U$127</f>
        <v>15Jul24-PRS-Mill Bay-1</v>
      </c>
      <c r="B255" s="2">
        <v>45488</v>
      </c>
      <c r="C255" s="159" t="s">
        <v>1506</v>
      </c>
      <c r="E255" s="156"/>
      <c r="F255" s="69"/>
      <c r="G255" s="69"/>
      <c r="H255" s="156"/>
      <c r="I255" s="156"/>
      <c r="J255" s="156"/>
      <c r="L255" s="1">
        <v>35</v>
      </c>
      <c r="M255" s="156">
        <v>0</v>
      </c>
      <c r="N255" s="156">
        <v>12</v>
      </c>
      <c r="O255" s="156"/>
      <c r="P255" s="156">
        <v>45678</v>
      </c>
      <c r="Q255" s="156"/>
      <c r="R255" s="156">
        <v>114</v>
      </c>
      <c r="S255" s="156" t="s">
        <v>1561</v>
      </c>
    </row>
    <row r="256" spans="1:19" ht="12" customHeight="1" x14ac:dyDescent="0.25">
      <c r="A256" s="4" t="str">
        <f>sample_event_meta!$U$127</f>
        <v>15Jul24-PRS-Mill Bay-1</v>
      </c>
      <c r="B256" s="2">
        <v>45488</v>
      </c>
      <c r="C256" s="159"/>
      <c r="E256" s="156"/>
      <c r="F256" s="69"/>
      <c r="G256" s="69"/>
      <c r="H256" s="156"/>
      <c r="I256" s="69"/>
      <c r="J256" s="69"/>
      <c r="K256" s="69"/>
      <c r="L256" s="1">
        <v>35</v>
      </c>
      <c r="M256" s="156">
        <v>5</v>
      </c>
      <c r="N256" s="156">
        <v>10</v>
      </c>
      <c r="O256" s="156"/>
      <c r="P256" s="156">
        <v>48072</v>
      </c>
      <c r="Q256" s="156"/>
      <c r="R256" s="156">
        <v>89</v>
      </c>
      <c r="S256" s="156"/>
    </row>
    <row r="257" spans="1:19" ht="12" customHeight="1" x14ac:dyDescent="0.25">
      <c r="A257" s="4" t="str">
        <f>sample_event_meta!$U$127</f>
        <v>15Jul24-PRS-Mill Bay-1</v>
      </c>
      <c r="B257" s="2">
        <v>45488</v>
      </c>
      <c r="C257" s="159"/>
      <c r="E257" s="156"/>
      <c r="F257" s="69"/>
      <c r="G257" s="69"/>
      <c r="H257" s="156"/>
      <c r="I257" s="156"/>
      <c r="J257" s="156"/>
      <c r="K257" s="156"/>
      <c r="L257" s="1">
        <v>35</v>
      </c>
      <c r="M257" s="156">
        <v>10</v>
      </c>
      <c r="N257" s="156">
        <v>10</v>
      </c>
      <c r="O257" s="156"/>
      <c r="P257" s="156">
        <v>48130</v>
      </c>
      <c r="Q257" s="156"/>
      <c r="R257" s="156">
        <v>77</v>
      </c>
      <c r="S257" s="156"/>
    </row>
    <row r="258" spans="1:19" ht="12" customHeight="1" x14ac:dyDescent="0.25">
      <c r="A258" s="4" t="str">
        <f>sample_event_meta!$U$128</f>
        <v>15Jul24-PRS-Offshore B-1</v>
      </c>
      <c r="B258" s="2">
        <v>45488</v>
      </c>
      <c r="C258" s="159" t="s">
        <v>1511</v>
      </c>
      <c r="E258" s="156"/>
      <c r="F258" s="69"/>
      <c r="G258" s="69"/>
      <c r="H258" s="156"/>
      <c r="I258" s="156"/>
      <c r="J258" s="156"/>
      <c r="K258" s="156"/>
      <c r="L258" s="1">
        <v>56</v>
      </c>
      <c r="M258" s="156">
        <v>0</v>
      </c>
      <c r="N258" s="156">
        <v>13</v>
      </c>
      <c r="O258" s="156"/>
      <c r="P258" s="156">
        <v>46630</v>
      </c>
      <c r="Q258" s="156"/>
      <c r="R258" s="156">
        <v>135</v>
      </c>
      <c r="S258" s="156" t="s">
        <v>1561</v>
      </c>
    </row>
    <row r="259" spans="1:19" ht="12" customHeight="1" x14ac:dyDescent="0.25">
      <c r="A259" s="4" t="str">
        <f>sample_event_meta!$U$128</f>
        <v>15Jul24-PRS-Offshore B-1</v>
      </c>
      <c r="B259" s="2">
        <v>45488</v>
      </c>
      <c r="C259" s="159"/>
      <c r="E259" s="156"/>
      <c r="F259" s="69"/>
      <c r="G259" s="69"/>
      <c r="H259" s="156"/>
      <c r="I259" s="69"/>
      <c r="J259" s="69"/>
      <c r="K259" s="69"/>
      <c r="L259" s="1">
        <v>56</v>
      </c>
      <c r="M259" s="156">
        <v>5</v>
      </c>
      <c r="N259" s="156">
        <v>10</v>
      </c>
      <c r="O259" s="156"/>
      <c r="P259" s="156">
        <v>47876</v>
      </c>
      <c r="Q259" s="156"/>
      <c r="R259" s="156">
        <v>96</v>
      </c>
      <c r="S259" s="156"/>
    </row>
    <row r="260" spans="1:19" ht="12" customHeight="1" x14ac:dyDescent="0.25">
      <c r="A260" s="4" t="str">
        <f>sample_event_meta!$U$128</f>
        <v>15Jul24-PRS-Offshore B-1</v>
      </c>
      <c r="B260" s="2">
        <v>45488</v>
      </c>
      <c r="C260" s="159"/>
      <c r="E260" s="156"/>
      <c r="F260" s="69"/>
      <c r="G260" s="69"/>
      <c r="H260" s="156"/>
      <c r="I260" s="156"/>
      <c r="J260" s="156"/>
      <c r="L260" s="1">
        <v>56</v>
      </c>
      <c r="M260" s="156">
        <v>10</v>
      </c>
      <c r="N260" s="156">
        <v>10</v>
      </c>
      <c r="O260" s="156"/>
      <c r="P260" s="156">
        <v>48032</v>
      </c>
      <c r="Q260" s="156"/>
      <c r="R260" s="156">
        <v>81</v>
      </c>
      <c r="S260" s="156"/>
    </row>
    <row r="261" spans="1:19" ht="12" customHeight="1" x14ac:dyDescent="0.25">
      <c r="A261" s="4" t="str">
        <f>sample_event_meta!$U$129</f>
        <v>15Jul24-PRS-Thrasher-1</v>
      </c>
      <c r="B261" s="2">
        <v>45488</v>
      </c>
      <c r="C261" s="159" t="s">
        <v>1512</v>
      </c>
      <c r="E261" s="156"/>
      <c r="F261" s="69"/>
      <c r="G261" s="69"/>
      <c r="H261" s="156"/>
      <c r="I261" s="156"/>
      <c r="J261" s="156"/>
      <c r="L261" s="1">
        <v>30</v>
      </c>
      <c r="M261" s="156">
        <v>0</v>
      </c>
      <c r="N261" s="156">
        <v>13</v>
      </c>
      <c r="O261" s="156"/>
      <c r="P261" s="156">
        <v>47056</v>
      </c>
      <c r="Q261" s="156"/>
      <c r="R261" s="156">
        <v>148</v>
      </c>
      <c r="S261" s="156" t="s">
        <v>1561</v>
      </c>
    </row>
    <row r="262" spans="1:19" ht="12" customHeight="1" x14ac:dyDescent="0.25">
      <c r="A262" s="4" t="str">
        <f>sample_event_meta!$U$129</f>
        <v>15Jul24-PRS-Thrasher-1</v>
      </c>
      <c r="B262" s="2">
        <v>45488</v>
      </c>
      <c r="C262" s="159"/>
      <c r="E262" s="156"/>
      <c r="F262" s="69"/>
      <c r="G262" s="69"/>
      <c r="H262" s="156"/>
      <c r="I262" s="156"/>
      <c r="J262" s="156"/>
      <c r="L262" s="1">
        <v>30</v>
      </c>
      <c r="M262" s="156">
        <v>5</v>
      </c>
      <c r="N262" s="156">
        <v>10</v>
      </c>
      <c r="O262" s="156"/>
      <c r="P262" s="156">
        <v>47995</v>
      </c>
      <c r="Q262" s="156"/>
      <c r="R262" s="156">
        <v>102</v>
      </c>
      <c r="S262" s="156"/>
    </row>
    <row r="263" spans="1:19" ht="12" customHeight="1" x14ac:dyDescent="0.25">
      <c r="A263" s="4" t="str">
        <f>sample_event_meta!$U$129</f>
        <v>15Jul24-PRS-Thrasher-1</v>
      </c>
      <c r="B263" s="2">
        <v>45488</v>
      </c>
      <c r="C263" s="159"/>
      <c r="E263" s="156"/>
      <c r="F263" s="69"/>
      <c r="G263" s="69"/>
      <c r="H263" s="156"/>
      <c r="I263" s="156"/>
      <c r="J263" s="156"/>
      <c r="L263" s="1">
        <v>30</v>
      </c>
      <c r="M263" s="156">
        <v>10</v>
      </c>
      <c r="N263" s="156">
        <v>9</v>
      </c>
      <c r="O263" s="156"/>
      <c r="P263" s="156">
        <v>48160</v>
      </c>
      <c r="Q263" s="156"/>
      <c r="R263" s="156">
        <v>74</v>
      </c>
      <c r="S263" s="156"/>
    </row>
    <row r="264" spans="1:19" ht="12" customHeight="1" x14ac:dyDescent="0.25">
      <c r="A264" s="4" t="str">
        <f>sample_event_meta!$U$130</f>
        <v>15Jul24-PRS-Jap Rock-1</v>
      </c>
      <c r="B264" s="2">
        <v>45488</v>
      </c>
      <c r="C264" s="159" t="s">
        <v>133</v>
      </c>
      <c r="E264" s="156"/>
      <c r="F264" s="69"/>
      <c r="G264" s="69"/>
      <c r="H264" s="156"/>
      <c r="I264" s="156"/>
      <c r="J264" s="156"/>
      <c r="L264" s="1">
        <v>37</v>
      </c>
      <c r="M264" s="156">
        <v>0</v>
      </c>
      <c r="N264" s="156">
        <v>13</v>
      </c>
      <c r="O264" s="156"/>
      <c r="P264" s="156">
        <v>46060</v>
      </c>
      <c r="Q264" s="156"/>
      <c r="R264" s="156">
        <v>139</v>
      </c>
      <c r="S264" s="156" t="s">
        <v>1561</v>
      </c>
    </row>
    <row r="265" spans="1:19" ht="12" customHeight="1" x14ac:dyDescent="0.25">
      <c r="A265" s="4" t="str">
        <f>sample_event_meta!$U$130</f>
        <v>15Jul24-PRS-Jap Rock-1</v>
      </c>
      <c r="B265" s="2">
        <v>45488</v>
      </c>
      <c r="C265" s="156"/>
      <c r="E265" s="156"/>
      <c r="F265" s="69"/>
      <c r="G265" s="69"/>
      <c r="H265" s="156"/>
      <c r="I265" s="156"/>
      <c r="J265" s="156"/>
      <c r="L265" s="1">
        <v>37</v>
      </c>
      <c r="M265" s="156">
        <v>5</v>
      </c>
      <c r="N265" s="156">
        <v>10</v>
      </c>
      <c r="O265" s="156"/>
      <c r="P265" s="156">
        <v>48011</v>
      </c>
      <c r="Q265" s="156"/>
      <c r="R265" s="156">
        <v>82</v>
      </c>
      <c r="S265" s="156"/>
    </row>
    <row r="266" spans="1:19" ht="12" customHeight="1" x14ac:dyDescent="0.25">
      <c r="A266" s="4" t="str">
        <f>sample_event_meta!$U$130</f>
        <v>15Jul24-PRS-Jap Rock-1</v>
      </c>
      <c r="B266" s="2">
        <v>45488</v>
      </c>
      <c r="C266" s="159"/>
      <c r="E266" s="156"/>
      <c r="F266" s="69"/>
      <c r="G266" s="69"/>
      <c r="H266" s="156"/>
      <c r="I266" s="156"/>
      <c r="J266" s="156"/>
      <c r="L266" s="1">
        <v>37</v>
      </c>
      <c r="M266" s="156">
        <v>10</v>
      </c>
      <c r="N266" s="156">
        <v>10</v>
      </c>
      <c r="O266" s="156"/>
      <c r="P266" s="156">
        <v>48113</v>
      </c>
      <c r="Q266" s="156"/>
      <c r="R266" s="156">
        <v>70</v>
      </c>
      <c r="S266" s="156"/>
    </row>
    <row r="267" spans="1:19" ht="12" customHeight="1" x14ac:dyDescent="0.25">
      <c r="A267" s="4" t="str">
        <f>sample_event_meta!$U$131</f>
        <v>15Jul24-PRS-Offshore A-1</v>
      </c>
      <c r="B267" s="2">
        <v>45488</v>
      </c>
      <c r="C267" s="159" t="s">
        <v>1513</v>
      </c>
      <c r="E267" s="156"/>
      <c r="F267" s="69"/>
      <c r="G267" s="69"/>
      <c r="H267" s="156"/>
      <c r="I267" s="156"/>
      <c r="J267" s="156"/>
      <c r="L267" s="1">
        <v>33</v>
      </c>
      <c r="M267" s="156">
        <v>0</v>
      </c>
      <c r="N267" s="156">
        <v>13</v>
      </c>
      <c r="O267" s="156"/>
      <c r="P267" s="156">
        <v>46634</v>
      </c>
      <c r="Q267" s="156"/>
      <c r="R267" s="156">
        <v>144</v>
      </c>
      <c r="S267" s="156" t="s">
        <v>1561</v>
      </c>
    </row>
    <row r="268" spans="1:19" ht="12" customHeight="1" x14ac:dyDescent="0.25">
      <c r="A268" s="4" t="str">
        <f>sample_event_meta!$U$131</f>
        <v>15Jul24-PRS-Offshore A-1</v>
      </c>
      <c r="B268" s="2">
        <v>45488</v>
      </c>
      <c r="C268" s="159"/>
      <c r="E268" s="156"/>
      <c r="F268" s="69"/>
      <c r="G268" s="69"/>
      <c r="H268" s="156"/>
      <c r="I268" s="156"/>
      <c r="J268" s="156"/>
      <c r="L268" s="1">
        <v>33</v>
      </c>
      <c r="M268" s="156">
        <v>5</v>
      </c>
      <c r="N268" s="156">
        <v>11</v>
      </c>
      <c r="O268" s="156"/>
      <c r="P268" s="156">
        <v>47833</v>
      </c>
      <c r="Q268" s="156"/>
      <c r="R268" s="156">
        <v>127</v>
      </c>
      <c r="S268" s="156"/>
    </row>
    <row r="269" spans="1:19" ht="12" customHeight="1" x14ac:dyDescent="0.25">
      <c r="A269" s="4" t="str">
        <f>sample_event_meta!$U$131</f>
        <v>15Jul24-PRS-Offshore A-1</v>
      </c>
      <c r="B269" s="2">
        <v>45488</v>
      </c>
      <c r="C269" s="159"/>
      <c r="E269" s="156"/>
      <c r="F269" s="69"/>
      <c r="G269" s="69"/>
      <c r="H269" s="156"/>
      <c r="I269" s="156"/>
      <c r="J269" s="156"/>
      <c r="L269" s="1">
        <v>33</v>
      </c>
      <c r="M269" s="156">
        <v>10</v>
      </c>
      <c r="N269" s="156">
        <v>10</v>
      </c>
      <c r="O269" s="156"/>
      <c r="P269" s="156">
        <v>48119</v>
      </c>
      <c r="Q269" s="156"/>
      <c r="R269" s="156">
        <v>78</v>
      </c>
      <c r="S269" s="156"/>
    </row>
    <row r="270" spans="1:19" ht="12" customHeight="1" x14ac:dyDescent="0.25">
      <c r="A270" s="4" t="str">
        <f>sample_event_meta!$U$133</f>
        <v>26Aug24-PRS-PRCD-1</v>
      </c>
      <c r="B270" s="2">
        <v>45530</v>
      </c>
      <c r="C270" s="158" t="s">
        <v>1539</v>
      </c>
      <c r="E270" s="156"/>
      <c r="F270" s="69"/>
      <c r="G270" s="69"/>
      <c r="H270" s="156"/>
      <c r="I270" s="156"/>
      <c r="J270" s="156"/>
      <c r="L270" s="1">
        <v>30</v>
      </c>
      <c r="M270" s="156">
        <v>0</v>
      </c>
      <c r="N270" s="156">
        <v>10.8</v>
      </c>
      <c r="O270" s="156"/>
      <c r="P270" s="156">
        <v>46545</v>
      </c>
      <c r="Q270" s="156"/>
      <c r="R270" s="156">
        <v>77</v>
      </c>
      <c r="S270" s="156"/>
    </row>
    <row r="271" spans="1:19" ht="12" customHeight="1" x14ac:dyDescent="0.25">
      <c r="A271" s="4" t="str">
        <f>sample_event_meta!$U$133</f>
        <v>26Aug24-PRS-PRCD-1</v>
      </c>
      <c r="B271" s="2">
        <v>45530</v>
      </c>
      <c r="C271" s="158" t="s">
        <v>1540</v>
      </c>
      <c r="E271" s="156"/>
      <c r="F271" s="69"/>
      <c r="G271" s="69"/>
      <c r="H271" s="156"/>
      <c r="I271" s="156"/>
      <c r="J271" s="156"/>
      <c r="L271" s="1">
        <v>30</v>
      </c>
      <c r="M271" s="156">
        <v>5</v>
      </c>
      <c r="N271" s="156">
        <v>10.1</v>
      </c>
      <c r="O271" s="156"/>
      <c r="P271" s="156">
        <v>47165</v>
      </c>
      <c r="Q271" s="156"/>
      <c r="R271" s="156">
        <v>71</v>
      </c>
      <c r="S271" s="156"/>
    </row>
    <row r="272" spans="1:19" ht="12" customHeight="1" x14ac:dyDescent="0.25">
      <c r="A272" s="4" t="str">
        <f>sample_event_meta!$U$133</f>
        <v>26Aug24-PRS-PRCD-1</v>
      </c>
      <c r="B272" s="2">
        <v>45530</v>
      </c>
      <c r="C272" s="158" t="s">
        <v>1541</v>
      </c>
      <c r="E272" s="156"/>
      <c r="F272" s="69"/>
      <c r="G272" s="69"/>
      <c r="H272" s="156"/>
      <c r="I272" s="156"/>
      <c r="J272" s="156"/>
      <c r="L272" s="1">
        <v>30</v>
      </c>
      <c r="M272" s="156">
        <v>10</v>
      </c>
      <c r="N272" s="156">
        <v>10</v>
      </c>
      <c r="O272" s="156"/>
      <c r="P272" s="156">
        <v>47286</v>
      </c>
      <c r="Q272" s="156"/>
      <c r="R272" s="156">
        <v>69.2</v>
      </c>
      <c r="S272" s="156"/>
    </row>
    <row r="273" spans="1:19" ht="12" customHeight="1" x14ac:dyDescent="0.25">
      <c r="A273" s="4" t="str">
        <f>sample_event_meta!$U$134</f>
        <v>26Aug24-PRS-Mill Bay-1</v>
      </c>
      <c r="B273" s="2">
        <v>45530</v>
      </c>
      <c r="C273" s="158" t="s">
        <v>104</v>
      </c>
      <c r="E273" s="156"/>
      <c r="F273" s="69"/>
      <c r="G273" s="69"/>
      <c r="H273" s="156"/>
      <c r="I273" s="156"/>
      <c r="J273" s="156"/>
      <c r="L273" s="1">
        <v>35</v>
      </c>
      <c r="M273" s="156">
        <v>0</v>
      </c>
      <c r="N273" s="156">
        <v>10.4</v>
      </c>
      <c r="O273" s="156"/>
      <c r="P273" s="156">
        <v>47018</v>
      </c>
      <c r="Q273" s="156"/>
      <c r="R273" s="156">
        <v>72.3</v>
      </c>
      <c r="S273" s="156"/>
    </row>
    <row r="274" spans="1:19" ht="12" customHeight="1" x14ac:dyDescent="0.25">
      <c r="A274" s="4" t="str">
        <f>sample_event_meta!$U$134</f>
        <v>26Aug24-PRS-Mill Bay-1</v>
      </c>
      <c r="B274" s="2">
        <v>45530</v>
      </c>
      <c r="C274" s="158" t="s">
        <v>1531</v>
      </c>
      <c r="E274" s="156"/>
      <c r="F274" s="69"/>
      <c r="G274" s="69"/>
      <c r="H274" s="156"/>
      <c r="I274" s="69"/>
      <c r="J274" s="69"/>
      <c r="L274" s="1">
        <v>35</v>
      </c>
      <c r="M274" s="156">
        <v>5</v>
      </c>
      <c r="N274" s="156">
        <v>9.6</v>
      </c>
      <c r="O274" s="156"/>
      <c r="P274" s="156">
        <v>47535</v>
      </c>
      <c r="Q274" s="156"/>
      <c r="R274" s="156">
        <v>60.9</v>
      </c>
      <c r="S274" s="156"/>
    </row>
    <row r="275" spans="1:19" ht="12" customHeight="1" x14ac:dyDescent="0.25">
      <c r="A275" s="4" t="str">
        <f>sample_event_meta!$U$134</f>
        <v>26Aug24-PRS-Mill Bay-1</v>
      </c>
      <c r="B275" s="2">
        <v>45530</v>
      </c>
      <c r="C275" s="158" t="s">
        <v>1532</v>
      </c>
      <c r="E275" s="156"/>
      <c r="F275" s="69"/>
      <c r="G275" s="69"/>
      <c r="H275" s="156"/>
      <c r="I275" s="156"/>
      <c r="J275" s="156"/>
      <c r="L275" s="1">
        <v>35</v>
      </c>
      <c r="M275" s="156">
        <v>10</v>
      </c>
      <c r="N275" s="156">
        <v>9.4</v>
      </c>
      <c r="O275" s="156"/>
      <c r="P275" s="156">
        <v>47640</v>
      </c>
      <c r="Q275" s="156"/>
      <c r="R275" s="156">
        <v>56.6</v>
      </c>
      <c r="S275" s="156"/>
    </row>
    <row r="276" spans="1:19" ht="12" customHeight="1" x14ac:dyDescent="0.25">
      <c r="A276" s="4" t="str">
        <f>sample_event_meta!$U$135</f>
        <v>26Aug24-PRS-Offshore B-1</v>
      </c>
      <c r="B276" s="2">
        <v>45530</v>
      </c>
      <c r="C276" s="158" t="s">
        <v>1542</v>
      </c>
      <c r="E276" s="156"/>
      <c r="F276" s="69"/>
      <c r="G276" s="69"/>
      <c r="H276" s="156"/>
      <c r="I276" s="156"/>
      <c r="J276" s="156"/>
      <c r="L276" s="1">
        <v>54</v>
      </c>
      <c r="M276" s="156">
        <v>0</v>
      </c>
      <c r="N276" s="156">
        <v>10.199999999999999</v>
      </c>
      <c r="O276" s="156"/>
      <c r="P276" s="156">
        <v>47162</v>
      </c>
      <c r="Q276" s="156"/>
      <c r="R276" s="156">
        <v>73.599999999999994</v>
      </c>
      <c r="S276" s="156"/>
    </row>
    <row r="277" spans="1:19" ht="12" customHeight="1" x14ac:dyDescent="0.25">
      <c r="A277" s="4" t="str">
        <f>sample_event_meta!$U$135</f>
        <v>26Aug24-PRS-Offshore B-1</v>
      </c>
      <c r="B277" s="2">
        <v>45530</v>
      </c>
      <c r="C277" s="158" t="s">
        <v>1543</v>
      </c>
      <c r="E277" s="156"/>
      <c r="F277" s="69"/>
      <c r="G277" s="69"/>
      <c r="H277" s="156"/>
      <c r="I277" s="69"/>
      <c r="J277" s="69"/>
      <c r="L277" s="1">
        <v>54</v>
      </c>
      <c r="M277" s="156">
        <v>5</v>
      </c>
      <c r="N277" s="156">
        <v>9.9</v>
      </c>
      <c r="O277" s="156"/>
      <c r="P277" s="156">
        <v>47369</v>
      </c>
      <c r="Q277" s="156"/>
      <c r="R277" s="156">
        <v>67.099999999999994</v>
      </c>
      <c r="S277" s="156"/>
    </row>
    <row r="278" spans="1:19" ht="12" customHeight="1" x14ac:dyDescent="0.25">
      <c r="A278" s="4" t="str">
        <f>sample_event_meta!$U$135</f>
        <v>26Aug24-PRS-Offshore B-1</v>
      </c>
      <c r="B278" s="2">
        <v>45530</v>
      </c>
      <c r="C278" s="158" t="s">
        <v>160</v>
      </c>
      <c r="E278" s="156"/>
      <c r="F278" s="69"/>
      <c r="G278" s="69"/>
      <c r="H278" s="156"/>
      <c r="I278" s="156"/>
      <c r="J278" s="156"/>
      <c r="L278" s="1">
        <v>54</v>
      </c>
      <c r="M278" s="156">
        <v>10</v>
      </c>
      <c r="N278" s="156">
        <v>9.8000000000000007</v>
      </c>
      <c r="O278" s="156"/>
      <c r="P278" s="156">
        <v>47395</v>
      </c>
      <c r="Q278" s="156"/>
      <c r="R278" s="156">
        <v>65.3</v>
      </c>
      <c r="S278" s="156"/>
    </row>
    <row r="279" spans="1:19" ht="12" customHeight="1" x14ac:dyDescent="0.25">
      <c r="A279" s="4" t="str">
        <f>sample_event_meta!$U$136</f>
        <v>26Aug24-PRS-Thrasher-1</v>
      </c>
      <c r="B279" s="2">
        <v>45530</v>
      </c>
      <c r="C279" s="158" t="s">
        <v>130</v>
      </c>
      <c r="E279" s="156"/>
      <c r="F279" s="69"/>
      <c r="G279" s="69"/>
      <c r="H279" s="156"/>
      <c r="I279" s="156"/>
      <c r="J279" s="156"/>
      <c r="L279" s="1">
        <v>32</v>
      </c>
      <c r="M279" s="156">
        <v>0</v>
      </c>
      <c r="N279" s="156">
        <v>12.1</v>
      </c>
      <c r="O279" s="156"/>
      <c r="P279" s="156">
        <v>45769</v>
      </c>
      <c r="Q279" s="156"/>
      <c r="R279" s="156">
        <v>93.1</v>
      </c>
      <c r="S279" s="156"/>
    </row>
    <row r="280" spans="1:19" ht="12" customHeight="1" x14ac:dyDescent="0.25">
      <c r="A280" s="4" t="str">
        <f>sample_event_meta!$U$136</f>
        <v>26Aug24-PRS-Thrasher-1</v>
      </c>
      <c r="B280" s="2">
        <v>45530</v>
      </c>
      <c r="C280" s="158" t="s">
        <v>941</v>
      </c>
      <c r="E280" s="156"/>
      <c r="F280" s="69"/>
      <c r="G280" s="69"/>
      <c r="H280" s="156"/>
      <c r="I280" s="69"/>
      <c r="J280" s="69"/>
      <c r="L280" s="1">
        <v>32</v>
      </c>
      <c r="M280" s="156">
        <v>5</v>
      </c>
      <c r="N280" s="156">
        <v>10</v>
      </c>
      <c r="O280" s="156"/>
      <c r="P280" s="156">
        <v>47248</v>
      </c>
      <c r="Q280" s="156"/>
      <c r="R280" s="156">
        <v>78.400000000000006</v>
      </c>
      <c r="S280" s="156"/>
    </row>
    <row r="281" spans="1:19" ht="12" customHeight="1" x14ac:dyDescent="0.25">
      <c r="A281" s="4" t="str">
        <f>sample_event_meta!$U$136</f>
        <v>26Aug24-PRS-Thrasher-1</v>
      </c>
      <c r="B281" s="2">
        <v>45530</v>
      </c>
      <c r="C281" s="158" t="s">
        <v>1537</v>
      </c>
      <c r="E281" s="156"/>
      <c r="F281" s="69"/>
      <c r="G281" s="69"/>
      <c r="H281" s="156"/>
      <c r="I281" s="156"/>
      <c r="J281" s="156"/>
      <c r="L281" s="1">
        <v>32</v>
      </c>
      <c r="M281" s="156">
        <v>10</v>
      </c>
      <c r="N281" s="156">
        <v>9.6</v>
      </c>
      <c r="O281" s="156"/>
      <c r="P281" s="156">
        <v>47591</v>
      </c>
      <c r="Q281" s="156"/>
      <c r="R281" s="156">
        <v>53.5</v>
      </c>
      <c r="S281" s="156"/>
    </row>
    <row r="282" spans="1:19" ht="12" customHeight="1" x14ac:dyDescent="0.25">
      <c r="A282" s="4" t="str">
        <f>sample_event_meta!$U$137</f>
        <v>26Aug24-PRS-Jap Rock-1</v>
      </c>
      <c r="B282" s="2">
        <v>45530</v>
      </c>
      <c r="C282" s="158" t="s">
        <v>163</v>
      </c>
      <c r="E282" s="156"/>
      <c r="F282" s="69"/>
      <c r="G282" s="69"/>
      <c r="H282" s="156"/>
      <c r="I282" s="156"/>
      <c r="J282" s="156"/>
      <c r="L282" s="1">
        <v>34</v>
      </c>
      <c r="M282" s="156">
        <v>0</v>
      </c>
      <c r="N282" s="156">
        <v>12.4</v>
      </c>
      <c r="O282" s="156"/>
      <c r="P282" s="156">
        <v>44350</v>
      </c>
      <c r="Q282" s="156"/>
      <c r="R282" s="156">
        <v>105</v>
      </c>
      <c r="S282" s="156"/>
    </row>
    <row r="283" spans="1:19" ht="12" customHeight="1" x14ac:dyDescent="0.25">
      <c r="A283" s="4" t="str">
        <f>sample_event_meta!$U$137</f>
        <v>26Aug24-PRS-Jap Rock-1</v>
      </c>
      <c r="B283" s="2">
        <v>45530</v>
      </c>
      <c r="C283" s="158" t="s">
        <v>163</v>
      </c>
      <c r="E283" s="156"/>
      <c r="F283" s="69"/>
      <c r="G283" s="69"/>
      <c r="H283" s="156"/>
      <c r="I283" s="69"/>
      <c r="J283" s="69"/>
      <c r="L283" s="1">
        <v>34</v>
      </c>
      <c r="M283" s="156">
        <v>5</v>
      </c>
      <c r="N283" s="156">
        <v>10</v>
      </c>
      <c r="O283" s="156"/>
      <c r="P283" s="156">
        <v>47427</v>
      </c>
      <c r="Q283" s="156"/>
      <c r="R283" s="156">
        <v>75.5</v>
      </c>
      <c r="S283" s="156"/>
    </row>
    <row r="284" spans="1:19" ht="12" customHeight="1" x14ac:dyDescent="0.25">
      <c r="A284" s="4" t="str">
        <f>sample_event_meta!$U$137</f>
        <v>26Aug24-PRS-Jap Rock-1</v>
      </c>
      <c r="B284" s="2">
        <v>45530</v>
      </c>
      <c r="C284" s="158" t="s">
        <v>1474</v>
      </c>
      <c r="E284" s="156"/>
      <c r="F284" s="69"/>
      <c r="G284" s="69"/>
      <c r="H284" s="156"/>
      <c r="I284" s="156"/>
      <c r="J284" s="156"/>
      <c r="L284" s="1">
        <v>34</v>
      </c>
      <c r="M284" s="156">
        <v>10</v>
      </c>
      <c r="N284" s="156">
        <v>9.6</v>
      </c>
      <c r="O284" s="156"/>
      <c r="P284" s="156">
        <v>47604</v>
      </c>
      <c r="Q284" s="156"/>
      <c r="R284" s="156">
        <v>45.5</v>
      </c>
      <c r="S284" s="156"/>
    </row>
    <row r="285" spans="1:19" ht="12" customHeight="1" x14ac:dyDescent="0.25">
      <c r="A285" s="4" t="str">
        <f>sample_event_meta!$U$138</f>
        <v>26Aug24-PRS-Gordon R-1</v>
      </c>
      <c r="B285" s="2">
        <v>45530</v>
      </c>
      <c r="C285" s="158" t="s">
        <v>939</v>
      </c>
      <c r="E285" s="156"/>
      <c r="F285" s="69"/>
      <c r="G285" s="69"/>
      <c r="H285" s="156"/>
      <c r="I285" s="156"/>
      <c r="J285" s="156"/>
      <c r="L285" s="1">
        <v>31</v>
      </c>
      <c r="M285" s="156">
        <v>0</v>
      </c>
      <c r="N285" s="156">
        <v>11</v>
      </c>
      <c r="O285" s="156"/>
      <c r="P285" s="156">
        <v>46810</v>
      </c>
      <c r="Q285" s="156"/>
      <c r="R285" s="156">
        <v>87.5</v>
      </c>
      <c r="S285" s="156"/>
    </row>
    <row r="286" spans="1:19" ht="12" customHeight="1" x14ac:dyDescent="0.25">
      <c r="A286" s="4" t="str">
        <f>sample_event_meta!$U$138</f>
        <v>26Aug24-PRS-Gordon R-1</v>
      </c>
      <c r="B286" s="2">
        <v>45530</v>
      </c>
      <c r="C286" s="158" t="s">
        <v>939</v>
      </c>
      <c r="E286" s="156"/>
      <c r="F286" s="69"/>
      <c r="G286" s="69"/>
      <c r="H286" s="156"/>
      <c r="I286" s="69"/>
      <c r="J286" s="69"/>
      <c r="L286" s="1">
        <v>31</v>
      </c>
      <c r="M286" s="156">
        <v>5</v>
      </c>
      <c r="N286" s="156">
        <v>10</v>
      </c>
      <c r="O286" s="156"/>
      <c r="P286" s="156">
        <v>47275</v>
      </c>
      <c r="Q286" s="156"/>
      <c r="R286" s="156">
        <v>70.8</v>
      </c>
      <c r="S286" s="156"/>
    </row>
    <row r="287" spans="1:19" ht="12" customHeight="1" x14ac:dyDescent="0.25">
      <c r="A287" s="4" t="str">
        <f>sample_event_meta!$U$138</f>
        <v>26Aug24-PRS-Gordon R-1</v>
      </c>
      <c r="B287" s="2">
        <v>45530</v>
      </c>
      <c r="C287" s="158" t="s">
        <v>1489</v>
      </c>
      <c r="E287" s="156"/>
      <c r="F287" s="69"/>
      <c r="G287" s="69"/>
      <c r="H287" s="156"/>
      <c r="I287" s="156"/>
      <c r="J287" s="156"/>
      <c r="L287" s="1">
        <v>31</v>
      </c>
      <c r="M287" s="156">
        <v>10</v>
      </c>
      <c r="N287" s="156">
        <v>9.8000000000000007</v>
      </c>
      <c r="O287" s="156"/>
      <c r="P287" s="156">
        <v>47469</v>
      </c>
      <c r="Q287" s="156"/>
      <c r="R287" s="156">
        <v>60.5</v>
      </c>
      <c r="S287" s="156"/>
    </row>
    <row r="288" spans="1:19" ht="12" customHeight="1" x14ac:dyDescent="0.25">
      <c r="A288" s="4" t="str">
        <f>sample_event_meta!$U$139</f>
        <v>26Aug24-PRS-Offshore A-1</v>
      </c>
      <c r="B288" s="2">
        <v>45530</v>
      </c>
      <c r="C288" s="158" t="s">
        <v>1544</v>
      </c>
      <c r="E288" s="156"/>
      <c r="F288" s="69"/>
      <c r="G288" s="69"/>
      <c r="H288" s="156"/>
      <c r="I288" s="156"/>
      <c r="J288" s="156"/>
      <c r="L288" s="1">
        <v>36</v>
      </c>
      <c r="M288" s="156">
        <v>0</v>
      </c>
      <c r="N288" s="156">
        <v>11.6</v>
      </c>
      <c r="O288" s="156"/>
      <c r="P288" s="156">
        <v>45155</v>
      </c>
      <c r="Q288" s="156"/>
      <c r="R288" s="156">
        <v>83.7</v>
      </c>
      <c r="S288" s="156"/>
    </row>
    <row r="289" spans="1:19" ht="12" customHeight="1" x14ac:dyDescent="0.25">
      <c r="A289" s="4" t="str">
        <f>sample_event_meta!$U$139</f>
        <v>26Aug24-PRS-Offshore A-1</v>
      </c>
      <c r="B289" s="2">
        <v>45530</v>
      </c>
      <c r="C289" s="158" t="s">
        <v>1544</v>
      </c>
      <c r="E289" s="156"/>
      <c r="F289" s="69"/>
      <c r="G289" s="69"/>
      <c r="H289" s="156"/>
      <c r="I289" s="69"/>
      <c r="J289" s="69"/>
      <c r="L289" s="1">
        <v>36</v>
      </c>
      <c r="M289" s="156">
        <v>5</v>
      </c>
      <c r="N289" s="156">
        <v>10</v>
      </c>
      <c r="O289" s="156"/>
      <c r="P289" s="156">
        <v>47382</v>
      </c>
      <c r="Q289" s="156"/>
      <c r="R289" s="156">
        <v>75.599999999999994</v>
      </c>
      <c r="S289" s="156"/>
    </row>
    <row r="290" spans="1:19" ht="12" customHeight="1" x14ac:dyDescent="0.25">
      <c r="A290" s="4" t="str">
        <f>sample_event_meta!$U$139</f>
        <v>26Aug24-PRS-Offshore A-1</v>
      </c>
      <c r="B290" s="2">
        <v>45530</v>
      </c>
      <c r="C290" s="158" t="s">
        <v>1527</v>
      </c>
      <c r="E290" s="156"/>
      <c r="F290" s="69"/>
      <c r="G290" s="69"/>
      <c r="H290" s="156"/>
      <c r="I290" s="156"/>
      <c r="J290" s="156"/>
      <c r="L290" s="1">
        <v>36</v>
      </c>
      <c r="M290" s="156">
        <v>10</v>
      </c>
      <c r="N290" s="156">
        <v>9.4</v>
      </c>
      <c r="O290" s="156"/>
      <c r="P290" s="156">
        <v>47642</v>
      </c>
      <c r="Q290" s="156"/>
      <c r="R290" s="156">
        <v>59.8</v>
      </c>
      <c r="S290" s="156"/>
    </row>
    <row r="291" spans="1:19" ht="12" customHeight="1" x14ac:dyDescent="0.25">
      <c r="A291" s="4" t="str">
        <f>sample_event_meta!$U$143</f>
        <v>03Sep24-PRS-PRCD-1</v>
      </c>
      <c r="B291" s="2">
        <v>45538</v>
      </c>
      <c r="C291" s="156"/>
      <c r="E291" s="156"/>
      <c r="F291" s="156"/>
      <c r="G291" s="156"/>
      <c r="H291" s="156"/>
      <c r="I291" s="156"/>
      <c r="J291" s="156"/>
      <c r="L291"/>
      <c r="M291" s="156"/>
      <c r="N291" s="156"/>
      <c r="O291" s="156"/>
      <c r="P291" s="156"/>
      <c r="Q291" s="156"/>
      <c r="R291" s="156"/>
      <c r="S291" s="156" t="s">
        <v>1514</v>
      </c>
    </row>
    <row r="292" spans="1:19" ht="12" customHeight="1" x14ac:dyDescent="0.25">
      <c r="A292" s="4" t="str">
        <f>sample_event_meta!$U$144</f>
        <v>03Sep24-PRS-Mill Bay-1</v>
      </c>
      <c r="B292" s="2">
        <v>45538</v>
      </c>
      <c r="C292" s="156"/>
      <c r="E292" s="156"/>
      <c r="F292" s="156"/>
      <c r="G292" s="156"/>
      <c r="H292" s="156"/>
      <c r="I292" s="156"/>
      <c r="J292" s="156"/>
      <c r="L292">
        <v>35</v>
      </c>
      <c r="M292" s="156"/>
      <c r="N292" s="156"/>
      <c r="O292" s="156"/>
      <c r="P292" s="156"/>
      <c r="Q292" s="156"/>
      <c r="R292" s="156"/>
      <c r="S292" s="156" t="s">
        <v>1514</v>
      </c>
    </row>
    <row r="293" spans="1:19" ht="12" customHeight="1" x14ac:dyDescent="0.25">
      <c r="A293" s="4" t="str">
        <f>sample_event_meta!$U$145</f>
        <v>03Sep24-PRS-Offshore B-1</v>
      </c>
      <c r="B293" s="2">
        <v>45538</v>
      </c>
      <c r="C293" s="156"/>
      <c r="L293">
        <v>47</v>
      </c>
      <c r="M293" s="156"/>
      <c r="N293" s="156"/>
      <c r="O293" s="156"/>
      <c r="P293" s="156"/>
      <c r="Q293" s="156"/>
      <c r="R293" s="156"/>
      <c r="S293" s="156" t="s">
        <v>1514</v>
      </c>
    </row>
    <row r="294" spans="1:19" ht="12" customHeight="1" x14ac:dyDescent="0.25">
      <c r="A294" s="4" t="str">
        <f>sample_event_meta!$U$146</f>
        <v>03Sep24-PRS-Thrasher-1</v>
      </c>
      <c r="B294" s="2">
        <v>45538</v>
      </c>
      <c r="C294" s="156"/>
      <c r="L294">
        <v>29</v>
      </c>
      <c r="M294" s="156"/>
      <c r="N294" s="156"/>
      <c r="O294" s="156"/>
      <c r="P294" s="156"/>
      <c r="Q294" s="156"/>
      <c r="R294" s="156"/>
      <c r="S294" s="156" t="s">
        <v>1514</v>
      </c>
    </row>
    <row r="295" spans="1:19" ht="12" customHeight="1" x14ac:dyDescent="0.25">
      <c r="A295" s="4" t="str">
        <f>sample_event_meta!$U$147</f>
        <v>03Sep24-PRS-Jap Rock-1</v>
      </c>
      <c r="B295" s="2">
        <v>45538</v>
      </c>
      <c r="C295" s="156"/>
      <c r="L295">
        <v>33</v>
      </c>
      <c r="M295" s="156"/>
      <c r="N295" s="156"/>
      <c r="O295" s="156"/>
      <c r="P295" s="156"/>
      <c r="Q295" s="156"/>
      <c r="R295" s="156"/>
      <c r="S295" s="156" t="s">
        <v>1514</v>
      </c>
    </row>
    <row r="296" spans="1:19" ht="12" customHeight="1" x14ac:dyDescent="0.25">
      <c r="A296" s="4" t="str">
        <f>sample_event_meta!$U$148</f>
        <v>03Sep24-PRS-Gordon R-1</v>
      </c>
      <c r="B296" s="2">
        <v>45538</v>
      </c>
      <c r="C296" s="156"/>
      <c r="L296">
        <v>30</v>
      </c>
      <c r="M296" s="156"/>
      <c r="N296" s="156"/>
      <c r="O296" s="156"/>
      <c r="P296" s="156"/>
      <c r="Q296" s="156"/>
      <c r="R296" s="156"/>
      <c r="S296" s="156" t="s">
        <v>1514</v>
      </c>
    </row>
    <row r="297" spans="1:19" ht="12" customHeight="1" x14ac:dyDescent="0.25">
      <c r="A297" s="4" t="str">
        <f>sample_event_meta!$U$149</f>
        <v>03Sep24-PRS-**confirm w GPS**-1</v>
      </c>
      <c r="B297" s="2">
        <v>45538</v>
      </c>
      <c r="C297" s="156"/>
      <c r="L297">
        <v>34</v>
      </c>
      <c r="M297" s="156"/>
      <c r="N297" s="156"/>
      <c r="O297" s="156"/>
      <c r="P297" s="156"/>
      <c r="Q297" s="156"/>
      <c r="R297" s="156"/>
      <c r="S297" s="156" t="s">
        <v>1514</v>
      </c>
    </row>
    <row r="298" spans="1:19" ht="12" customHeight="1" x14ac:dyDescent="0.25">
      <c r="A298" s="4" t="str">
        <f>sample_event_meta!$U$150</f>
        <v>23Sep24-PRS-PRCD-1</v>
      </c>
      <c r="B298" s="2">
        <v>45558</v>
      </c>
      <c r="C298" s="156"/>
      <c r="L298">
        <v>30</v>
      </c>
      <c r="M298" s="156"/>
      <c r="N298" s="156"/>
      <c r="O298" s="156"/>
      <c r="P298" s="156"/>
      <c r="Q298" s="156"/>
      <c r="R298" s="156"/>
      <c r="S298" s="156" t="s">
        <v>1514</v>
      </c>
    </row>
    <row r="299" spans="1:19" ht="12" customHeight="1" x14ac:dyDescent="0.25">
      <c r="A299" s="4" t="str">
        <f>sample_event_meta!$U$151</f>
        <v>23Sep24-PRS-Mill Bay-1</v>
      </c>
      <c r="B299" s="2">
        <v>45558</v>
      </c>
      <c r="C299" s="156"/>
      <c r="L299">
        <v>35</v>
      </c>
      <c r="M299" s="156"/>
      <c r="N299" s="156"/>
      <c r="O299" s="156"/>
      <c r="P299" s="156"/>
      <c r="Q299" s="156"/>
      <c r="R299" s="156"/>
      <c r="S299" s="156" t="s">
        <v>1514</v>
      </c>
    </row>
    <row r="300" spans="1:19" ht="12" customHeight="1" x14ac:dyDescent="0.25">
      <c r="A300" s="4" t="str">
        <f>sample_event_meta!$U$152</f>
        <v>23Sep24-PRS-Offshore B-1</v>
      </c>
      <c r="B300" s="2">
        <v>45558</v>
      </c>
      <c r="C300" s="156"/>
      <c r="L300">
        <v>48</v>
      </c>
      <c r="M300" s="156"/>
      <c r="N300" s="156"/>
      <c r="O300" s="156"/>
      <c r="P300" s="156"/>
      <c r="Q300" s="156"/>
      <c r="R300" s="156"/>
      <c r="S300" s="156" t="s">
        <v>1514</v>
      </c>
    </row>
    <row r="301" spans="1:19" ht="12" customHeight="1" x14ac:dyDescent="0.25">
      <c r="A301" s="4" t="str">
        <f>sample_event_meta!$U$153</f>
        <v>23Sep24-PRS-Thrasher-1</v>
      </c>
      <c r="B301" s="2">
        <v>45558</v>
      </c>
      <c r="C301" s="156"/>
      <c r="L301">
        <v>46</v>
      </c>
      <c r="M301" s="156"/>
      <c r="N301" s="156"/>
      <c r="O301" s="156"/>
      <c r="P301" s="156"/>
      <c r="Q301" s="156"/>
      <c r="R301" s="156"/>
      <c r="S301" s="156" t="s">
        <v>1514</v>
      </c>
    </row>
    <row r="302" spans="1:19" ht="12" customHeight="1" x14ac:dyDescent="0.25">
      <c r="A302" s="4" t="str">
        <f>sample_event_meta!$U$154</f>
        <v>23Sep24-PRS-Jap Rock-1</v>
      </c>
      <c r="B302" s="2">
        <v>45558</v>
      </c>
      <c r="C302" s="156"/>
      <c r="L302">
        <v>35</v>
      </c>
      <c r="M302" s="156"/>
      <c r="N302" s="156"/>
      <c r="O302" s="156"/>
      <c r="P302" s="156"/>
      <c r="Q302" s="156"/>
      <c r="R302" s="156"/>
      <c r="S302" s="156" t="s">
        <v>1514</v>
      </c>
    </row>
    <row r="303" spans="1:19" ht="12" customHeight="1" x14ac:dyDescent="0.25">
      <c r="A303" s="4" t="str">
        <f>sample_event_meta!$U$155</f>
        <v>23Sep24-PRS-Gordon R-1</v>
      </c>
      <c r="B303" s="2">
        <v>45558</v>
      </c>
      <c r="C303" s="156"/>
      <c r="L303">
        <v>30</v>
      </c>
      <c r="M303" s="156"/>
      <c r="N303" s="156"/>
      <c r="O303" s="156"/>
      <c r="P303" s="156"/>
      <c r="Q303" s="156"/>
      <c r="R303" s="156"/>
      <c r="S303" s="156" t="s">
        <v>1514</v>
      </c>
    </row>
    <row r="304" spans="1:19" ht="12" customHeight="1" x14ac:dyDescent="0.25">
      <c r="A304" s="4" t="str">
        <f>sample_event_meta!$U$156</f>
        <v>23Sep24-PRS-Offshore A-1</v>
      </c>
      <c r="B304" s="2">
        <v>45558</v>
      </c>
      <c r="C304" s="156"/>
      <c r="L304">
        <v>34</v>
      </c>
      <c r="M304" s="156"/>
      <c r="N304" s="156"/>
      <c r="O304" s="156"/>
      <c r="P304" s="156"/>
      <c r="Q304" s="156"/>
      <c r="R304" s="156"/>
      <c r="S304" s="156" t="s">
        <v>1514</v>
      </c>
    </row>
    <row r="305" spans="1:19" ht="12" customHeight="1" x14ac:dyDescent="0.2">
      <c r="A305" s="4" t="str">
        <f>sample_event_meta!$U$157</f>
        <v>22Oct24-PRS-Mill Bay-1</v>
      </c>
      <c r="B305" s="2">
        <v>45587</v>
      </c>
      <c r="C305" s="158" t="s">
        <v>1545</v>
      </c>
      <c r="L305" s="1">
        <v>35</v>
      </c>
      <c r="M305" s="156">
        <v>0</v>
      </c>
      <c r="N305" s="156">
        <v>10.1</v>
      </c>
      <c r="O305" s="156"/>
      <c r="P305" s="156">
        <v>43000</v>
      </c>
      <c r="Q305" s="156"/>
      <c r="R305" s="156">
        <v>84</v>
      </c>
      <c r="S305" s="156" t="s">
        <v>1561</v>
      </c>
    </row>
    <row r="306" spans="1:19" ht="12" customHeight="1" x14ac:dyDescent="0.2">
      <c r="A306" s="4" t="str">
        <f>sample_event_meta!$U$157</f>
        <v>22Oct24-PRS-Mill Bay-1</v>
      </c>
      <c r="B306" s="2">
        <v>45587</v>
      </c>
      <c r="C306" s="156"/>
      <c r="L306" s="1">
        <v>35</v>
      </c>
      <c r="M306" s="156">
        <v>5</v>
      </c>
      <c r="N306" s="156">
        <v>9.6999999999999993</v>
      </c>
      <c r="O306" s="156"/>
      <c r="P306" s="156">
        <v>46792</v>
      </c>
      <c r="Q306" s="156"/>
      <c r="R306" s="156">
        <v>69</v>
      </c>
      <c r="S306" s="156"/>
    </row>
    <row r="307" spans="1:19" ht="12" customHeight="1" x14ac:dyDescent="0.2">
      <c r="A307" s="4" t="str">
        <f>sample_event_meta!$U$157</f>
        <v>22Oct24-PRS-Mill Bay-1</v>
      </c>
      <c r="B307" s="2">
        <v>45587</v>
      </c>
      <c r="C307" s="156"/>
      <c r="L307" s="1">
        <v>35</v>
      </c>
      <c r="M307" s="156">
        <v>10</v>
      </c>
      <c r="N307" s="156">
        <v>9.4</v>
      </c>
      <c r="O307" s="156"/>
      <c r="P307" s="156">
        <v>47343</v>
      </c>
      <c r="Q307" s="156"/>
      <c r="R307" s="156">
        <v>60</v>
      </c>
      <c r="S307" s="156"/>
    </row>
    <row r="308" spans="1:19" ht="12" customHeight="1" x14ac:dyDescent="0.2">
      <c r="A308" s="4" t="str">
        <f>sample_event_meta!$U$158</f>
        <v>22Oct24-PRS-Offshore B-1</v>
      </c>
      <c r="B308" s="2">
        <v>45587</v>
      </c>
      <c r="C308" s="158" t="s">
        <v>1546</v>
      </c>
      <c r="L308" s="1">
        <v>54</v>
      </c>
      <c r="M308" s="156">
        <v>0</v>
      </c>
      <c r="N308" s="156">
        <v>10</v>
      </c>
      <c r="O308" s="156"/>
      <c r="P308" s="156">
        <v>28735</v>
      </c>
      <c r="Q308" s="156"/>
      <c r="R308" s="156">
        <v>89</v>
      </c>
      <c r="S308" s="156" t="s">
        <v>1561</v>
      </c>
    </row>
    <row r="309" spans="1:19" ht="12" customHeight="1" x14ac:dyDescent="0.2">
      <c r="A309" s="4" t="str">
        <f>sample_event_meta!$U$158</f>
        <v>22Oct24-PRS-Offshore B-1</v>
      </c>
      <c r="B309" s="2">
        <v>45587</v>
      </c>
      <c r="C309" s="156"/>
      <c r="L309" s="1">
        <v>54</v>
      </c>
      <c r="M309" s="156">
        <v>5</v>
      </c>
      <c r="N309" s="156">
        <v>9.5</v>
      </c>
      <c r="O309" s="156"/>
      <c r="P309" s="156">
        <v>46715</v>
      </c>
      <c r="Q309" s="156"/>
      <c r="R309" s="156">
        <v>70</v>
      </c>
      <c r="S309" s="156"/>
    </row>
    <row r="310" spans="1:19" ht="12" customHeight="1" x14ac:dyDescent="0.2">
      <c r="A310" s="4" t="str">
        <f>sample_event_meta!$U$158</f>
        <v>22Oct24-PRS-Offshore B-1</v>
      </c>
      <c r="B310" s="2">
        <v>45587</v>
      </c>
      <c r="C310" s="156"/>
      <c r="L310" s="1">
        <v>54</v>
      </c>
      <c r="M310" s="156">
        <v>10</v>
      </c>
      <c r="N310" s="156">
        <v>9.4</v>
      </c>
      <c r="O310" s="156"/>
      <c r="P310" s="156">
        <v>47111</v>
      </c>
      <c r="Q310" s="156"/>
      <c r="R310" s="156">
        <v>64</v>
      </c>
      <c r="S310" s="156"/>
    </row>
    <row r="311" spans="1:19" ht="12" customHeight="1" x14ac:dyDescent="0.2">
      <c r="A311" s="4" t="str">
        <f>sample_event_meta!$U$159</f>
        <v>22Oct24-PRS-Thrasher-1</v>
      </c>
      <c r="B311" s="2">
        <v>45587</v>
      </c>
      <c r="C311" s="158" t="s">
        <v>46</v>
      </c>
      <c r="L311" s="1">
        <v>32</v>
      </c>
      <c r="M311" s="156">
        <v>0</v>
      </c>
      <c r="N311" s="156">
        <v>10</v>
      </c>
      <c r="O311" s="156"/>
      <c r="P311" s="156">
        <v>16672</v>
      </c>
      <c r="Q311" s="156"/>
      <c r="R311" s="156">
        <v>93</v>
      </c>
      <c r="S311" s="156" t="s">
        <v>1561</v>
      </c>
    </row>
    <row r="312" spans="1:19" ht="12" customHeight="1" x14ac:dyDescent="0.2">
      <c r="A312" s="4" t="str">
        <f>sample_event_meta!$U$159</f>
        <v>22Oct24-PRS-Thrasher-1</v>
      </c>
      <c r="B312" s="2">
        <v>45587</v>
      </c>
      <c r="C312" s="156"/>
      <c r="L312" s="1">
        <v>32</v>
      </c>
      <c r="M312" s="156">
        <v>5</v>
      </c>
      <c r="N312" s="156">
        <v>9.6999999999999993</v>
      </c>
      <c r="O312" s="156"/>
      <c r="P312" s="156">
        <v>46620</v>
      </c>
      <c r="Q312" s="156"/>
      <c r="R312" s="156">
        <v>72</v>
      </c>
      <c r="S312" s="156"/>
    </row>
    <row r="313" spans="1:19" ht="12" customHeight="1" x14ac:dyDescent="0.2">
      <c r="A313" s="4" t="str">
        <f>sample_event_meta!$U$159</f>
        <v>22Oct24-PRS-Thrasher-1</v>
      </c>
      <c r="B313" s="2">
        <v>45587</v>
      </c>
      <c r="C313" s="156"/>
      <c r="L313" s="1">
        <v>32</v>
      </c>
      <c r="M313" s="156">
        <v>10</v>
      </c>
      <c r="N313" s="156">
        <v>9.5</v>
      </c>
      <c r="O313" s="156"/>
      <c r="P313" s="156">
        <v>47331</v>
      </c>
      <c r="Q313" s="156"/>
      <c r="R313" s="156">
        <v>61</v>
      </c>
      <c r="S313" s="156"/>
    </row>
    <row r="314" spans="1:19" ht="12" customHeight="1" x14ac:dyDescent="0.2">
      <c r="A314" s="4" t="str">
        <f>sample_event_meta!$U$160</f>
        <v>22Oct24-PRS-Jap Rock-1</v>
      </c>
      <c r="B314" s="2">
        <v>45587</v>
      </c>
      <c r="C314" s="158" t="s">
        <v>1547</v>
      </c>
      <c r="L314" s="1">
        <v>33</v>
      </c>
      <c r="M314" s="156">
        <v>0</v>
      </c>
      <c r="N314" s="156">
        <v>10</v>
      </c>
      <c r="O314" s="156"/>
      <c r="P314" s="156">
        <v>26102</v>
      </c>
      <c r="Q314" s="156"/>
      <c r="R314" s="156">
        <v>89</v>
      </c>
      <c r="S314" s="156" t="s">
        <v>1561</v>
      </c>
    </row>
    <row r="315" spans="1:19" ht="12" customHeight="1" x14ac:dyDescent="0.2">
      <c r="A315" s="4" t="str">
        <f>sample_event_meta!$U$160</f>
        <v>22Oct24-PRS-Jap Rock-1</v>
      </c>
      <c r="B315" s="2">
        <v>45587</v>
      </c>
      <c r="C315" s="156"/>
      <c r="L315" s="1">
        <v>33</v>
      </c>
      <c r="M315" s="156">
        <v>5</v>
      </c>
      <c r="N315" s="156">
        <v>9.6</v>
      </c>
      <c r="O315" s="156"/>
      <c r="P315" s="156">
        <v>46305</v>
      </c>
      <c r="Q315" s="156"/>
      <c r="R315" s="156">
        <v>72</v>
      </c>
      <c r="S315" s="156"/>
    </row>
    <row r="316" spans="1:19" ht="12" customHeight="1" x14ac:dyDescent="0.2">
      <c r="A316" s="4" t="str">
        <f>sample_event_meta!$U$160</f>
        <v>22Oct24-PRS-Jap Rock-1</v>
      </c>
      <c r="B316" s="2">
        <v>45587</v>
      </c>
      <c r="C316" s="156"/>
      <c r="L316" s="1">
        <v>33</v>
      </c>
      <c r="M316" s="156">
        <v>10</v>
      </c>
      <c r="N316" s="156">
        <v>9.6999999999999993</v>
      </c>
      <c r="O316" s="156"/>
      <c r="P316" s="156">
        <v>47000</v>
      </c>
      <c r="Q316" s="156"/>
      <c r="R316" s="156">
        <v>55</v>
      </c>
      <c r="S316" s="156"/>
    </row>
    <row r="317" spans="1:19" ht="12" customHeight="1" x14ac:dyDescent="0.2">
      <c r="A317" s="4" t="str">
        <f>sample_event_meta!$U$161</f>
        <v>22Oct24-PRS-Gordon R-1</v>
      </c>
      <c r="B317" s="2">
        <v>45587</v>
      </c>
      <c r="C317" s="158" t="s">
        <v>153</v>
      </c>
      <c r="L317" s="1">
        <v>32</v>
      </c>
      <c r="M317" s="156">
        <v>0</v>
      </c>
      <c r="N317" s="156">
        <v>10.3</v>
      </c>
      <c r="O317" s="156"/>
      <c r="P317" s="156">
        <v>28704</v>
      </c>
      <c r="Q317" s="156"/>
      <c r="R317" s="156">
        <v>89</v>
      </c>
      <c r="S317" s="156" t="s">
        <v>1561</v>
      </c>
    </row>
    <row r="318" spans="1:19" ht="12" customHeight="1" x14ac:dyDescent="0.2">
      <c r="A318" s="4" t="str">
        <f>sample_event_meta!$U$161</f>
        <v>22Oct24-PRS-Gordon R-1</v>
      </c>
      <c r="B318" s="2">
        <v>45587</v>
      </c>
      <c r="C318" s="156"/>
      <c r="L318" s="1">
        <v>32</v>
      </c>
      <c r="M318" s="156">
        <v>5</v>
      </c>
      <c r="N318" s="156">
        <v>9.6999999999999993</v>
      </c>
      <c r="O318" s="156"/>
      <c r="P318" s="156">
        <v>46213</v>
      </c>
      <c r="Q318" s="156"/>
      <c r="R318" s="156">
        <v>75</v>
      </c>
      <c r="S318" s="156"/>
    </row>
    <row r="319" spans="1:19" ht="12" customHeight="1" x14ac:dyDescent="0.2">
      <c r="A319" s="4" t="str">
        <f>sample_event_meta!$U$161</f>
        <v>22Oct24-PRS-Gordon R-1</v>
      </c>
      <c r="B319" s="2">
        <v>45587</v>
      </c>
      <c r="C319" s="156"/>
      <c r="L319" s="1">
        <v>32</v>
      </c>
      <c r="M319" s="156">
        <v>10</v>
      </c>
      <c r="N319" s="156">
        <v>9.6</v>
      </c>
      <c r="O319" s="156"/>
      <c r="P319" s="156">
        <v>46715</v>
      </c>
      <c r="Q319" s="156"/>
      <c r="R319" s="156">
        <v>61</v>
      </c>
      <c r="S319" s="156"/>
    </row>
    <row r="320" spans="1:19" ht="12" customHeight="1" x14ac:dyDescent="0.2">
      <c r="A320" s="4" t="str">
        <f>sample_event_meta!$U$162</f>
        <v>22Oct24-PRS-Offshore A-1</v>
      </c>
      <c r="B320" s="2">
        <v>45587</v>
      </c>
      <c r="C320" s="158" t="s">
        <v>154</v>
      </c>
      <c r="L320" s="1">
        <v>35</v>
      </c>
      <c r="M320" s="156">
        <v>0</v>
      </c>
      <c r="N320" s="156">
        <v>10.1</v>
      </c>
      <c r="O320" s="156"/>
      <c r="P320" s="156">
        <v>35517</v>
      </c>
      <c r="Q320" s="156"/>
      <c r="R320" s="156">
        <v>87</v>
      </c>
      <c r="S320" s="156" t="s">
        <v>1561</v>
      </c>
    </row>
    <row r="321" spans="1:19" ht="12" customHeight="1" x14ac:dyDescent="0.2">
      <c r="A321" s="4" t="str">
        <f>sample_event_meta!$U$162</f>
        <v>22Oct24-PRS-Offshore A-1</v>
      </c>
      <c r="B321" s="2">
        <v>45587</v>
      </c>
      <c r="C321" s="156"/>
      <c r="L321" s="1">
        <v>35</v>
      </c>
      <c r="M321" s="156">
        <v>5</v>
      </c>
      <c r="N321" s="156">
        <v>9.6999999999999993</v>
      </c>
      <c r="O321" s="156"/>
      <c r="P321" s="156">
        <v>46471</v>
      </c>
      <c r="Q321" s="156"/>
      <c r="R321" s="156">
        <v>72</v>
      </c>
      <c r="S321" s="156"/>
    </row>
    <row r="322" spans="1:19" ht="12" customHeight="1" x14ac:dyDescent="0.2">
      <c r="A322" s="4" t="str">
        <f>sample_event_meta!$U$162</f>
        <v>22Oct24-PRS-Offshore A-1</v>
      </c>
      <c r="B322" s="2">
        <v>45587</v>
      </c>
      <c r="C322" s="156"/>
      <c r="L322" s="1">
        <v>35</v>
      </c>
      <c r="M322" s="156">
        <v>10</v>
      </c>
      <c r="N322" s="156">
        <v>9.5</v>
      </c>
      <c r="O322" s="156"/>
      <c r="P322" s="156">
        <v>47166</v>
      </c>
      <c r="Q322" s="156"/>
      <c r="R322" s="156">
        <v>62</v>
      </c>
      <c r="S322" s="156"/>
    </row>
    <row r="323" spans="1:19" ht="12" customHeight="1" x14ac:dyDescent="0.25">
      <c r="A323" s="4" t="str">
        <f>sample_event_meta!$U$163</f>
        <v>27Feb25-RST-Night/Day</v>
      </c>
      <c r="B323" s="94">
        <v>45715</v>
      </c>
      <c r="C323" s="98" t="s">
        <v>1646</v>
      </c>
      <c r="E323" s="1">
        <v>2.75</v>
      </c>
      <c r="F323" s="1" t="s">
        <v>900</v>
      </c>
      <c r="G323" t="s">
        <v>1683</v>
      </c>
      <c r="H323" s="1" t="s">
        <v>1464</v>
      </c>
      <c r="M323" s="156"/>
      <c r="N323" s="156">
        <v>5.5</v>
      </c>
      <c r="O323" s="156"/>
      <c r="P323" s="156"/>
      <c r="Q323" s="156"/>
      <c r="R323" s="156"/>
      <c r="S323" s="156"/>
    </row>
    <row r="324" spans="1:19" ht="12" customHeight="1" x14ac:dyDescent="0.25">
      <c r="A324" s="4" t="str">
        <f>sample_event_meta!$U$164</f>
        <v>28Feb25-RST-Night/Day</v>
      </c>
      <c r="B324" s="94">
        <v>45716</v>
      </c>
      <c r="C324" s="98" t="s">
        <v>1539</v>
      </c>
      <c r="E324" s="1">
        <v>2.75</v>
      </c>
      <c r="F324" s="1" t="s">
        <v>900</v>
      </c>
      <c r="G324" t="s">
        <v>1683</v>
      </c>
      <c r="H324" s="1" t="s">
        <v>1464</v>
      </c>
    </row>
    <row r="325" spans="1:19" ht="12" customHeight="1" x14ac:dyDescent="0.25">
      <c r="A325" s="4" t="str">
        <f>sample_event_meta!$U$165</f>
        <v>04Mar25-RST-Night/Day</v>
      </c>
      <c r="B325" s="94">
        <v>45720</v>
      </c>
      <c r="C325" s="98" t="s">
        <v>1648</v>
      </c>
      <c r="E325" s="1">
        <v>6</v>
      </c>
      <c r="F325" s="1" t="s">
        <v>1681</v>
      </c>
      <c r="G325"/>
    </row>
    <row r="326" spans="1:19" ht="12" customHeight="1" x14ac:dyDescent="0.25">
      <c r="A326" s="4" t="str">
        <f>sample_event_meta!$U$166</f>
        <v>05Mar25-RST-Night/Day</v>
      </c>
      <c r="B326" s="94">
        <v>45721</v>
      </c>
      <c r="C326" s="98" t="s">
        <v>907</v>
      </c>
      <c r="E326" s="1">
        <v>5.5</v>
      </c>
      <c r="G326"/>
      <c r="N326" s="1">
        <v>6.5</v>
      </c>
    </row>
    <row r="327" spans="1:19" ht="12" customHeight="1" x14ac:dyDescent="0.25">
      <c r="A327" s="4" t="str">
        <f>sample_event_meta!$U$167</f>
        <v>06Mar25-RST-Night/Day</v>
      </c>
      <c r="B327" s="94">
        <v>45722</v>
      </c>
      <c r="C327" s="98" t="s">
        <v>1650</v>
      </c>
      <c r="E327" s="1">
        <v>5.75</v>
      </c>
      <c r="F327" s="1" t="s">
        <v>900</v>
      </c>
      <c r="G327" t="s">
        <v>1683</v>
      </c>
      <c r="H327" s="1" t="s">
        <v>1684</v>
      </c>
      <c r="N327" s="1">
        <v>5.38</v>
      </c>
      <c r="Q327" s="1">
        <v>12.61</v>
      </c>
      <c r="S327" s="1" t="s">
        <v>1686</v>
      </c>
    </row>
    <row r="328" spans="1:19" ht="12" customHeight="1" x14ac:dyDescent="0.25">
      <c r="A328" s="4" t="str">
        <f>sample_event_meta!$U$168</f>
        <v>07Mar25-RST-Night/Day</v>
      </c>
      <c r="B328" s="94">
        <v>45723</v>
      </c>
      <c r="C328" s="98" t="s">
        <v>14</v>
      </c>
      <c r="E328" s="1">
        <v>5</v>
      </c>
      <c r="G328"/>
      <c r="N328" s="1">
        <v>5.24</v>
      </c>
      <c r="Q328" s="1">
        <v>12.47</v>
      </c>
      <c r="S328" s="1" t="s">
        <v>1686</v>
      </c>
    </row>
    <row r="329" spans="1:19" ht="12" customHeight="1" x14ac:dyDescent="0.25">
      <c r="A329" s="4" t="str">
        <f>sample_event_meta!$U$169</f>
        <v>11Mar25-RST-Night/Day</v>
      </c>
      <c r="B329" s="94">
        <v>45727</v>
      </c>
      <c r="C329" s="93"/>
      <c r="G329"/>
      <c r="N329" s="1">
        <v>5.46</v>
      </c>
      <c r="Q329" s="1">
        <v>12.54</v>
      </c>
      <c r="S329" s="1" t="s">
        <v>1686</v>
      </c>
    </row>
    <row r="330" spans="1:19" ht="12" customHeight="1" x14ac:dyDescent="0.25">
      <c r="A330" s="4" t="str">
        <f>sample_event_meta!$U$170</f>
        <v>12Mar25-RST-Night/Day</v>
      </c>
      <c r="B330" s="94">
        <v>45728</v>
      </c>
      <c r="C330" s="98" t="s">
        <v>907</v>
      </c>
      <c r="F330" s="1" t="s">
        <v>1681</v>
      </c>
      <c r="G330"/>
      <c r="N330" s="1">
        <v>5.34</v>
      </c>
      <c r="Q330" s="1">
        <v>12.47</v>
      </c>
      <c r="S330" s="1" t="s">
        <v>1686</v>
      </c>
    </row>
    <row r="331" spans="1:19" ht="12" customHeight="1" x14ac:dyDescent="0.25">
      <c r="A331" s="4" t="str">
        <f>sample_event_meta!$U$171</f>
        <v>13Mar25-RST-Night/Day</v>
      </c>
      <c r="B331" s="94">
        <v>45729</v>
      </c>
      <c r="C331" s="98" t="s">
        <v>21</v>
      </c>
      <c r="E331" s="1">
        <v>3</v>
      </c>
      <c r="F331" s="1" t="s">
        <v>1681</v>
      </c>
      <c r="G331"/>
      <c r="N331" s="1">
        <v>5.2</v>
      </c>
      <c r="Q331" s="1">
        <v>12.47</v>
      </c>
      <c r="S331" s="1" t="s">
        <v>1686</v>
      </c>
    </row>
    <row r="332" spans="1:19" ht="12" customHeight="1" x14ac:dyDescent="0.25">
      <c r="A332" s="4" t="str">
        <f>sample_event_meta!$U$172</f>
        <v>14Mar25-RST-Night/Day</v>
      </c>
      <c r="B332" s="94">
        <v>45730</v>
      </c>
      <c r="C332" s="98" t="s">
        <v>1649</v>
      </c>
      <c r="E332" s="1">
        <v>3</v>
      </c>
      <c r="F332" s="1" t="s">
        <v>900</v>
      </c>
      <c r="G332"/>
      <c r="N332" s="1">
        <v>5</v>
      </c>
      <c r="Q332" s="1">
        <v>12.45</v>
      </c>
      <c r="S332" s="1" t="s">
        <v>1686</v>
      </c>
    </row>
    <row r="333" spans="1:19" ht="12" customHeight="1" x14ac:dyDescent="0.25">
      <c r="A333" s="4" t="str">
        <f>sample_event_meta!$U$173</f>
        <v>18Mar25-RST-Night/Day</v>
      </c>
      <c r="B333" s="94">
        <v>45734</v>
      </c>
      <c r="C333" s="95">
        <v>0.375</v>
      </c>
      <c r="E333" s="1">
        <v>5</v>
      </c>
      <c r="F333" s="1" t="s">
        <v>900</v>
      </c>
      <c r="G333" t="s">
        <v>1683</v>
      </c>
      <c r="H333" s="1" t="s">
        <v>948</v>
      </c>
    </row>
    <row r="334" spans="1:19" ht="12" customHeight="1" x14ac:dyDescent="0.25">
      <c r="A334" s="4" t="str">
        <f>sample_event_meta!$U$174</f>
        <v>19Mar25-RST-Night/Day</v>
      </c>
      <c r="B334" s="94">
        <v>45735</v>
      </c>
      <c r="C334" s="98" t="s">
        <v>76</v>
      </c>
      <c r="E334" s="1">
        <v>5.75</v>
      </c>
      <c r="F334" s="1" t="s">
        <v>900</v>
      </c>
      <c r="G334"/>
      <c r="N334" s="1">
        <v>5.24</v>
      </c>
      <c r="Q334" s="1">
        <v>12.45</v>
      </c>
      <c r="S334" s="1" t="s">
        <v>1686</v>
      </c>
    </row>
    <row r="335" spans="1:19" ht="12" customHeight="1" x14ac:dyDescent="0.25">
      <c r="A335" s="4" t="str">
        <f>sample_event_meta!$U$175</f>
        <v>20Mar25-RST-Night/Day</v>
      </c>
      <c r="B335" s="94">
        <v>45736</v>
      </c>
      <c r="C335" s="93"/>
      <c r="E335" s="1">
        <v>5.75</v>
      </c>
      <c r="G335"/>
      <c r="N335" s="1">
        <v>5.22</v>
      </c>
      <c r="Q335" s="1">
        <v>12.76</v>
      </c>
      <c r="S335" s="1" t="s">
        <v>1686</v>
      </c>
    </row>
    <row r="336" spans="1:19" ht="12" customHeight="1" x14ac:dyDescent="0.25">
      <c r="A336" s="4" t="str">
        <f>sample_event_meta!$U$176</f>
        <v>21Mar25-RST-Night/Day</v>
      </c>
      <c r="B336" s="94">
        <v>45737</v>
      </c>
      <c r="C336" s="93"/>
      <c r="F336" s="1" t="s">
        <v>900</v>
      </c>
      <c r="G336"/>
      <c r="N336" s="1">
        <v>4.9800000000000004</v>
      </c>
      <c r="Q336" s="1">
        <v>12.98</v>
      </c>
      <c r="S336" s="1" t="s">
        <v>1686</v>
      </c>
    </row>
    <row r="337" spans="1:19" ht="12" customHeight="1" x14ac:dyDescent="0.25">
      <c r="A337" s="4" t="str">
        <f>sample_event_meta!$U$177</f>
        <v>02Apr25-RST-Night/Day</v>
      </c>
      <c r="B337" s="94">
        <v>45749</v>
      </c>
      <c r="C337" s="98" t="s">
        <v>76</v>
      </c>
      <c r="E337" s="1">
        <v>5</v>
      </c>
      <c r="F337" s="1" t="s">
        <v>900</v>
      </c>
      <c r="G337" t="s">
        <v>1464</v>
      </c>
      <c r="H337" s="1" t="s">
        <v>1685</v>
      </c>
      <c r="N337" s="1">
        <v>6.92</v>
      </c>
      <c r="Q337" s="1">
        <v>11.85</v>
      </c>
      <c r="S337" s="1" t="s">
        <v>1686</v>
      </c>
    </row>
    <row r="338" spans="1:19" ht="12" customHeight="1" x14ac:dyDescent="0.25">
      <c r="A338" s="4" t="str">
        <f>sample_event_meta!$U$178</f>
        <v>03Apr25-RST-Night/Day</v>
      </c>
      <c r="B338" s="94">
        <v>45750</v>
      </c>
      <c r="C338" s="98" t="s">
        <v>76</v>
      </c>
      <c r="E338" s="1">
        <v>5</v>
      </c>
      <c r="G338"/>
      <c r="N338" s="1">
        <v>6.2</v>
      </c>
      <c r="Q338" s="1">
        <v>12.06</v>
      </c>
      <c r="S338" s="1" t="s">
        <v>1686</v>
      </c>
    </row>
    <row r="339" spans="1:19" ht="12" customHeight="1" x14ac:dyDescent="0.25">
      <c r="A339" s="4" t="str">
        <f>sample_event_meta!$U$179</f>
        <v>04Apr25-RST-Night/Day</v>
      </c>
      <c r="B339" s="94">
        <v>45751</v>
      </c>
      <c r="C339" s="98" t="s">
        <v>14</v>
      </c>
      <c r="E339" s="1">
        <v>4</v>
      </c>
      <c r="G339"/>
      <c r="N339" s="1">
        <v>6.3</v>
      </c>
      <c r="Q339" s="1">
        <v>12.06</v>
      </c>
      <c r="S339" s="1" t="s">
        <v>1686</v>
      </c>
    </row>
    <row r="340" spans="1:19" ht="12" customHeight="1" x14ac:dyDescent="0.25">
      <c r="A340" s="4" t="str">
        <f>sample_event_meta!$U$180</f>
        <v>08Apr25-RST-Night/Day</v>
      </c>
      <c r="B340" s="94">
        <v>45755</v>
      </c>
      <c r="C340" s="98" t="s">
        <v>907</v>
      </c>
      <c r="E340" s="1">
        <v>6</v>
      </c>
      <c r="F340" s="1" t="s">
        <v>900</v>
      </c>
      <c r="G340"/>
      <c r="N340" s="1">
        <v>6.82</v>
      </c>
      <c r="Q340" s="1">
        <v>12.04</v>
      </c>
      <c r="S340" s="1" t="s">
        <v>1686</v>
      </c>
    </row>
    <row r="341" spans="1:19" ht="12" customHeight="1" x14ac:dyDescent="0.25">
      <c r="A341" s="4" t="str">
        <f>sample_event_meta!$U$181</f>
        <v>09Apr25-RST-Night/Day</v>
      </c>
      <c r="B341" s="94">
        <v>45756</v>
      </c>
      <c r="C341" s="98" t="s">
        <v>244</v>
      </c>
      <c r="E341" s="1">
        <v>5.5</v>
      </c>
      <c r="F341" s="1" t="s">
        <v>1682</v>
      </c>
      <c r="G341" t="s">
        <v>908</v>
      </c>
      <c r="N341" s="1">
        <v>6.36</v>
      </c>
      <c r="Q341" s="1">
        <v>12.55</v>
      </c>
      <c r="S341" s="1" t="s">
        <v>1686</v>
      </c>
    </row>
    <row r="342" spans="1:19" ht="12" customHeight="1" x14ac:dyDescent="0.25">
      <c r="A342" s="4" t="str">
        <f>sample_event_meta!$U$182</f>
        <v>10Apr25-RST-Night/Day</v>
      </c>
      <c r="B342" s="94">
        <v>45757</v>
      </c>
      <c r="C342" s="98" t="s">
        <v>198</v>
      </c>
      <c r="E342" s="1">
        <v>4</v>
      </c>
      <c r="F342" s="1" t="s">
        <v>900</v>
      </c>
      <c r="G342"/>
      <c r="N342" s="1">
        <v>6.82</v>
      </c>
      <c r="Q342" s="1">
        <v>12.06</v>
      </c>
      <c r="S342" s="1" t="s">
        <v>1686</v>
      </c>
    </row>
    <row r="343" spans="1:19" ht="12" customHeight="1" x14ac:dyDescent="0.25">
      <c r="A343" s="4" t="str">
        <f>sample_event_meta!$U$183</f>
        <v>11Apr25-RST-Night/Day</v>
      </c>
      <c r="B343" s="94">
        <v>45758</v>
      </c>
      <c r="C343" s="98" t="s">
        <v>28</v>
      </c>
      <c r="E343" s="1">
        <v>4.75</v>
      </c>
      <c r="F343" s="1" t="s">
        <v>900</v>
      </c>
      <c r="G343"/>
      <c r="N343" s="1">
        <v>6.68</v>
      </c>
      <c r="Q343" s="1">
        <v>12.39</v>
      </c>
      <c r="S343" s="1" t="s">
        <v>1686</v>
      </c>
    </row>
    <row r="344" spans="1:19" ht="12" customHeight="1" x14ac:dyDescent="0.25">
      <c r="A344" s="4" t="str">
        <f>sample_event_meta!$U$184</f>
        <v>15Apr25-RST-Night/Day</v>
      </c>
      <c r="B344" s="94">
        <v>45762</v>
      </c>
      <c r="C344" s="98" t="s">
        <v>76</v>
      </c>
      <c r="E344" s="1">
        <v>6</v>
      </c>
      <c r="F344" s="1" t="s">
        <v>900</v>
      </c>
      <c r="G344"/>
      <c r="N344" s="1">
        <v>7.4</v>
      </c>
      <c r="Q344" s="1">
        <v>11.63</v>
      </c>
      <c r="S344" s="1" t="s">
        <v>1686</v>
      </c>
    </row>
    <row r="345" spans="1:19" ht="12" customHeight="1" x14ac:dyDescent="0.25">
      <c r="A345" s="4" t="str">
        <f>sample_event_meta!$U$185</f>
        <v>16Apr25-RST-Night/Day</v>
      </c>
      <c r="B345" s="94">
        <v>45763</v>
      </c>
      <c r="C345" s="98" t="s">
        <v>49</v>
      </c>
      <c r="E345" s="1">
        <v>4.75</v>
      </c>
      <c r="F345" s="1" t="s">
        <v>900</v>
      </c>
      <c r="G345"/>
      <c r="N345" s="1">
        <v>7.6</v>
      </c>
      <c r="Q345" s="1">
        <v>11.54</v>
      </c>
      <c r="S345" s="1" t="s">
        <v>1686</v>
      </c>
    </row>
    <row r="346" spans="1:19" ht="12" customHeight="1" x14ac:dyDescent="0.25">
      <c r="A346" s="4" t="str">
        <f>sample_event_meta!$U$186</f>
        <v>17Apr25-RST-Night/Day</v>
      </c>
      <c r="B346" s="94">
        <v>45764</v>
      </c>
      <c r="C346" s="98" t="s">
        <v>97</v>
      </c>
      <c r="E346" s="1">
        <v>5.25</v>
      </c>
      <c r="F346" s="1" t="s">
        <v>900</v>
      </c>
      <c r="G346"/>
      <c r="N346" s="1">
        <v>7.44</v>
      </c>
      <c r="Q346" s="1">
        <v>11.48</v>
      </c>
      <c r="S346" s="1" t="s">
        <v>1686</v>
      </c>
    </row>
    <row r="347" spans="1:19" ht="12" customHeight="1" x14ac:dyDescent="0.25">
      <c r="A347" s="4" t="str">
        <f>sample_event_meta!$U$187</f>
        <v>18Apr25-RST-Night/Day</v>
      </c>
      <c r="B347" s="94">
        <v>45765</v>
      </c>
      <c r="C347" s="98" t="s">
        <v>198</v>
      </c>
      <c r="G347"/>
      <c r="N347" s="1">
        <v>7.56</v>
      </c>
      <c r="Q347" s="1">
        <v>11.47</v>
      </c>
    </row>
    <row r="348" spans="1:19" ht="12" customHeight="1" x14ac:dyDescent="0.25">
      <c r="A348" s="4" t="str">
        <f>sample_event_meta!$U$188</f>
        <v>24Apr25-RST-Night/Day</v>
      </c>
      <c r="B348" s="94">
        <v>45771</v>
      </c>
      <c r="C348" s="98" t="s">
        <v>1565</v>
      </c>
      <c r="E348" s="1">
        <v>6</v>
      </c>
      <c r="G348"/>
      <c r="N348" s="1">
        <v>8.1</v>
      </c>
      <c r="Q348" s="1">
        <v>10.93</v>
      </c>
    </row>
    <row r="349" spans="1:19" ht="12" customHeight="1" x14ac:dyDescent="0.25">
      <c r="A349" s="4" t="str">
        <f>sample_event_meta!$U$189</f>
        <v>25Apr25-RST-Night/Day</v>
      </c>
      <c r="B349" s="94">
        <v>45772</v>
      </c>
      <c r="C349" s="98" t="s">
        <v>14</v>
      </c>
      <c r="E349" s="1">
        <v>5.5</v>
      </c>
      <c r="F349" s="1" t="s">
        <v>900</v>
      </c>
      <c r="G349"/>
      <c r="N349" s="1">
        <v>8.52</v>
      </c>
      <c r="Q349" s="1">
        <v>10.83</v>
      </c>
    </row>
    <row r="350" spans="1:19" ht="12" customHeight="1" x14ac:dyDescent="0.25">
      <c r="A350" s="4" t="str">
        <f>sample_event_meta!$U$190</f>
        <v>28Apr25-RST-Night/Day</v>
      </c>
      <c r="B350" s="94">
        <v>45775</v>
      </c>
      <c r="C350" s="98" t="s">
        <v>14</v>
      </c>
      <c r="G350"/>
      <c r="N350" s="1">
        <v>10.72</v>
      </c>
      <c r="Q350" s="1">
        <v>11.32</v>
      </c>
    </row>
    <row r="351" spans="1:19" ht="12" customHeight="1" x14ac:dyDescent="0.25">
      <c r="A351" s="4" t="str">
        <f>sample_event_meta!$U$191</f>
        <v>29Apr25-RST-Night/Day</v>
      </c>
      <c r="B351" s="94">
        <v>45776</v>
      </c>
      <c r="C351" s="98" t="s">
        <v>99</v>
      </c>
      <c r="E351" s="1">
        <v>5</v>
      </c>
      <c r="G351"/>
      <c r="N351" s="1">
        <v>9.5</v>
      </c>
      <c r="Q351" s="1">
        <v>10.46</v>
      </c>
    </row>
    <row r="352" spans="1:19" ht="12" customHeight="1" x14ac:dyDescent="0.25">
      <c r="A352" s="4" t="str">
        <f>sample_event_meta!$U$192</f>
        <v>30Apr25-RST-Night/Day</v>
      </c>
      <c r="B352" s="94">
        <v>45777</v>
      </c>
      <c r="C352" s="98" t="s">
        <v>97</v>
      </c>
      <c r="E352" s="1">
        <v>5.5</v>
      </c>
      <c r="G352"/>
      <c r="N352" s="1">
        <v>9.42</v>
      </c>
      <c r="Q352" s="1">
        <v>10.46</v>
      </c>
    </row>
    <row r="353" spans="1:19" ht="12" customHeight="1" x14ac:dyDescent="0.25">
      <c r="A353" s="4" t="str">
        <f>sample_event_meta!$U$193</f>
        <v>02May25-RST-Night/Day</v>
      </c>
      <c r="B353" s="94">
        <v>45779</v>
      </c>
      <c r="C353" s="98" t="s">
        <v>1565</v>
      </c>
      <c r="F353" s="1" t="s">
        <v>900</v>
      </c>
      <c r="G353" t="s">
        <v>948</v>
      </c>
      <c r="H353" s="1" t="s">
        <v>908</v>
      </c>
      <c r="N353" s="1">
        <v>10.24</v>
      </c>
      <c r="Q353" s="1">
        <v>10.09</v>
      </c>
    </row>
    <row r="354" spans="1:19" ht="12" customHeight="1" x14ac:dyDescent="0.2">
      <c r="A354" s="4" t="str">
        <f>sample_event_meta!$U$194</f>
        <v>05May25-RST-Night/Day</v>
      </c>
      <c r="B354" s="212">
        <v>45782</v>
      </c>
      <c r="C354" s="168" t="s">
        <v>76</v>
      </c>
      <c r="D354" s="166"/>
      <c r="E354" s="166">
        <v>5</v>
      </c>
      <c r="F354" s="166"/>
      <c r="G354" s="166"/>
      <c r="H354" s="166"/>
      <c r="I354" s="166"/>
      <c r="J354" s="166"/>
      <c r="K354" s="166"/>
      <c r="L354" s="166"/>
      <c r="M354" s="166"/>
      <c r="N354" s="166"/>
      <c r="O354" s="166"/>
      <c r="P354" s="166"/>
      <c r="Q354" s="166"/>
      <c r="R354" s="166"/>
      <c r="S354" s="166"/>
    </row>
    <row r="355" spans="1:19" ht="12" customHeight="1" x14ac:dyDescent="0.2">
      <c r="A355" s="4" t="str">
        <f>sample_event_meta!$U$195</f>
        <v>06May25-RST-Night/Day</v>
      </c>
      <c r="B355" s="212">
        <v>45783</v>
      </c>
      <c r="C355" s="168" t="s">
        <v>244</v>
      </c>
      <c r="D355" s="166"/>
      <c r="E355" s="166">
        <v>0</v>
      </c>
      <c r="F355" s="166" t="s">
        <v>913</v>
      </c>
      <c r="G355" s="166" t="s">
        <v>1728</v>
      </c>
      <c r="H355" s="166" t="s">
        <v>1464</v>
      </c>
      <c r="I355" s="166"/>
      <c r="J355" s="166"/>
      <c r="K355" s="166"/>
      <c r="L355" s="166"/>
      <c r="M355" s="166"/>
      <c r="N355" s="166"/>
      <c r="O355" s="166"/>
      <c r="P355" s="166"/>
      <c r="Q355" s="166"/>
      <c r="R355" s="166"/>
      <c r="S355" s="166"/>
    </row>
    <row r="356" spans="1:19" ht="12" customHeight="1" x14ac:dyDescent="0.2">
      <c r="A356" s="4" t="str">
        <f>sample_event_meta!$U$196</f>
        <v>07May25-RST-Night/Day</v>
      </c>
      <c r="B356" s="212">
        <v>45784</v>
      </c>
      <c r="C356" s="168" t="s">
        <v>82</v>
      </c>
      <c r="D356" s="166"/>
      <c r="E356" s="166">
        <v>5.5</v>
      </c>
      <c r="F356" s="166" t="s">
        <v>900</v>
      </c>
      <c r="G356" s="166" t="s">
        <v>1683</v>
      </c>
      <c r="H356" s="166"/>
      <c r="I356" s="166"/>
      <c r="J356" s="166"/>
      <c r="K356" s="166"/>
      <c r="L356" s="166"/>
      <c r="M356" s="166"/>
      <c r="N356" s="166"/>
      <c r="O356" s="166"/>
      <c r="P356" s="166"/>
      <c r="Q356" s="166"/>
      <c r="R356" s="166"/>
      <c r="S356" s="166"/>
    </row>
    <row r="357" spans="1:19" ht="12" customHeight="1" x14ac:dyDescent="0.2">
      <c r="A357" s="4" t="str">
        <f>sample_event_meta!$U$197</f>
        <v>08May25-RST-Night/Day</v>
      </c>
      <c r="B357" s="212">
        <v>45785</v>
      </c>
      <c r="C357" s="168" t="s">
        <v>907</v>
      </c>
      <c r="D357" s="166"/>
      <c r="E357" s="166">
        <v>5</v>
      </c>
      <c r="F357" s="166" t="s">
        <v>900</v>
      </c>
      <c r="G357" s="166"/>
      <c r="H357" s="166"/>
      <c r="I357" s="166"/>
      <c r="J357" s="166"/>
      <c r="K357" s="166"/>
      <c r="L357" s="166"/>
      <c r="M357" s="166"/>
      <c r="N357" s="166"/>
      <c r="O357" s="166"/>
      <c r="P357" s="166"/>
      <c r="Q357" s="166"/>
      <c r="R357" s="166"/>
      <c r="S357" s="166"/>
    </row>
    <row r="358" spans="1:19" ht="12" customHeight="1" x14ac:dyDescent="0.2">
      <c r="A358" s="4" t="str">
        <f>sample_event_meta!$U$198</f>
        <v>09May25-RST-Night/Day</v>
      </c>
      <c r="B358" s="212">
        <v>45786</v>
      </c>
      <c r="C358" s="168" t="s">
        <v>907</v>
      </c>
      <c r="D358" s="166"/>
      <c r="E358" s="166">
        <v>5</v>
      </c>
      <c r="F358" s="166" t="s">
        <v>900</v>
      </c>
      <c r="G358" s="166"/>
      <c r="H358" s="166"/>
      <c r="I358" s="166"/>
      <c r="J358" s="166"/>
      <c r="K358" s="166"/>
      <c r="L358" s="166"/>
      <c r="M358" s="166"/>
      <c r="N358" s="166"/>
      <c r="O358" s="166"/>
      <c r="P358" s="166"/>
      <c r="Q358" s="166"/>
      <c r="R358" s="166"/>
      <c r="S358" s="166"/>
    </row>
    <row r="359" spans="1:19" ht="12" customHeight="1" x14ac:dyDescent="0.2">
      <c r="A359" s="4" t="str">
        <f>sample_event_meta!$U$199</f>
        <v>13May25-RST-Night/Day</v>
      </c>
      <c r="B359" s="212">
        <v>45790</v>
      </c>
      <c r="C359" s="168" t="s">
        <v>244</v>
      </c>
      <c r="D359" s="166"/>
      <c r="E359" s="166">
        <v>4</v>
      </c>
      <c r="F359" s="166" t="s">
        <v>900</v>
      </c>
      <c r="G359" s="166"/>
      <c r="H359" s="166"/>
      <c r="I359" s="166"/>
      <c r="J359" s="166"/>
      <c r="K359" s="166"/>
      <c r="L359" s="166"/>
      <c r="M359" s="166"/>
      <c r="N359" s="166"/>
      <c r="O359" s="166"/>
      <c r="P359" s="166"/>
      <c r="Q359" s="166"/>
      <c r="R359" s="166"/>
      <c r="S359" s="166"/>
    </row>
    <row r="360" spans="1:19" ht="12" customHeight="1" x14ac:dyDescent="0.2">
      <c r="A360" s="4" t="str">
        <f>sample_event_meta!$U$200</f>
        <v>14May25-RST-Night/Day</v>
      </c>
      <c r="B360" s="212">
        <v>45791</v>
      </c>
      <c r="C360" s="166"/>
      <c r="D360" s="166"/>
      <c r="E360" s="166">
        <v>4</v>
      </c>
      <c r="F360" s="166" t="s">
        <v>900</v>
      </c>
      <c r="G360" s="166"/>
      <c r="H360" s="166"/>
      <c r="I360" s="166"/>
      <c r="J360" s="166"/>
      <c r="K360" s="166"/>
      <c r="L360" s="166"/>
      <c r="M360" s="166"/>
      <c r="N360" s="166"/>
      <c r="O360" s="166"/>
      <c r="P360" s="166"/>
      <c r="Q360" s="166"/>
      <c r="R360" s="166"/>
      <c r="S360" s="166"/>
    </row>
    <row r="361" spans="1:19" ht="12" customHeight="1" x14ac:dyDescent="0.2">
      <c r="A361" s="4" t="str">
        <f>sample_event_meta!$U$201</f>
        <v>16May25-RST-Night/Day</v>
      </c>
      <c r="B361" s="212">
        <v>45793</v>
      </c>
      <c r="C361" s="168" t="s">
        <v>76</v>
      </c>
      <c r="D361" s="166"/>
      <c r="E361" s="166">
        <v>4.25</v>
      </c>
      <c r="F361" s="166" t="s">
        <v>900</v>
      </c>
      <c r="G361" s="166"/>
      <c r="H361" s="166"/>
      <c r="I361" s="166"/>
      <c r="J361" s="166"/>
      <c r="K361" s="166"/>
      <c r="L361" s="166"/>
      <c r="M361" s="166"/>
      <c r="N361" s="166"/>
      <c r="O361" s="166"/>
      <c r="P361" s="166"/>
      <c r="Q361" s="166"/>
      <c r="R361" s="166"/>
      <c r="S361" s="166"/>
    </row>
    <row r="362" spans="1:19" ht="12" customHeight="1" x14ac:dyDescent="0.2">
      <c r="A362" s="4" t="str">
        <f>sample_event_meta!$U$202</f>
        <v>20May25-RST-Night/Day</v>
      </c>
      <c r="B362" s="212">
        <v>45797</v>
      </c>
      <c r="C362" s="168" t="s">
        <v>64</v>
      </c>
      <c r="D362" s="166"/>
      <c r="E362" s="166">
        <v>5</v>
      </c>
      <c r="F362" s="166" t="s">
        <v>913</v>
      </c>
      <c r="G362" s="166" t="s">
        <v>1729</v>
      </c>
      <c r="H362" s="166" t="s">
        <v>1730</v>
      </c>
      <c r="I362" s="166"/>
      <c r="J362" s="166"/>
      <c r="K362" s="166"/>
      <c r="L362" s="166"/>
      <c r="M362" s="166"/>
      <c r="N362" s="166"/>
      <c r="O362" s="166"/>
      <c r="P362" s="166"/>
      <c r="Q362" s="166"/>
      <c r="R362" s="166"/>
      <c r="S362" s="166"/>
    </row>
    <row r="363" spans="1:19" ht="12" customHeight="1" x14ac:dyDescent="0.2">
      <c r="A363" s="4" t="str">
        <f>sample_event_meta!$U$203</f>
        <v>21May25-RST-Night/Day</v>
      </c>
      <c r="B363" s="212">
        <v>45798</v>
      </c>
      <c r="C363" s="168" t="s">
        <v>76</v>
      </c>
      <c r="D363" s="166"/>
      <c r="E363" s="166">
        <v>5</v>
      </c>
      <c r="F363" s="166" t="s">
        <v>900</v>
      </c>
      <c r="G363" s="166"/>
      <c r="H363" s="166"/>
      <c r="I363" s="166"/>
      <c r="J363" s="166"/>
      <c r="K363" s="166"/>
      <c r="L363" s="166"/>
      <c r="M363" s="166"/>
      <c r="N363" s="166"/>
      <c r="O363" s="166"/>
      <c r="P363" s="166"/>
      <c r="Q363" s="166"/>
      <c r="R363" s="166"/>
      <c r="S363" s="166"/>
    </row>
    <row r="364" spans="1:19" ht="12" customHeight="1" x14ac:dyDescent="0.2">
      <c r="A364" s="4" t="str">
        <f>sample_event_meta!$U$204</f>
        <v>22May25-RST-Night/Day</v>
      </c>
      <c r="B364" s="212">
        <v>45799</v>
      </c>
      <c r="C364" s="168" t="s">
        <v>244</v>
      </c>
      <c r="D364" s="166"/>
      <c r="E364" s="166">
        <v>5.5</v>
      </c>
      <c r="F364" s="166" t="s">
        <v>911</v>
      </c>
      <c r="G364" s="166"/>
      <c r="H364" s="166"/>
      <c r="I364" s="166"/>
      <c r="J364" s="166"/>
      <c r="K364" s="166"/>
      <c r="L364" s="166"/>
      <c r="M364" s="166"/>
      <c r="N364" s="166"/>
      <c r="O364" s="166"/>
      <c r="P364" s="166"/>
      <c r="Q364" s="166"/>
      <c r="R364" s="166"/>
      <c r="S364" s="166" t="s">
        <v>1731</v>
      </c>
    </row>
    <row r="365" spans="1:19" ht="12" customHeight="1" x14ac:dyDescent="0.2">
      <c r="A365" s="4" t="str">
        <f>sample_event_meta!$U$205</f>
        <v>26May25-RST-Night/Day</v>
      </c>
      <c r="B365" s="2">
        <v>45803</v>
      </c>
      <c r="C365" s="88" t="s">
        <v>14</v>
      </c>
      <c r="E365" s="1">
        <v>5.5</v>
      </c>
      <c r="F365" s="1" t="s">
        <v>900</v>
      </c>
    </row>
    <row r="366" spans="1:19" ht="12" customHeight="1" x14ac:dyDescent="0.2">
      <c r="A366" s="4" t="str">
        <f>sample_event_meta!$U$206</f>
        <v>27May25-RST-Night/Day</v>
      </c>
      <c r="B366" s="2">
        <v>45804</v>
      </c>
      <c r="C366" s="88" t="s">
        <v>82</v>
      </c>
      <c r="E366" s="1">
        <v>0</v>
      </c>
      <c r="F366" s="1" t="s">
        <v>913</v>
      </c>
      <c r="G366" s="1" t="s">
        <v>908</v>
      </c>
      <c r="S366" s="1" t="s">
        <v>1774</v>
      </c>
    </row>
    <row r="367" spans="1:19" ht="12" customHeight="1" x14ac:dyDescent="0.2">
      <c r="A367" s="4" t="str">
        <f>sample_event_meta!$U$207</f>
        <v>28May25-RST-Night/Day</v>
      </c>
      <c r="B367" s="2">
        <v>45805</v>
      </c>
      <c r="C367" s="88" t="s">
        <v>1642</v>
      </c>
      <c r="E367" s="1">
        <v>4.5</v>
      </c>
      <c r="F367" s="1" t="s">
        <v>900</v>
      </c>
    </row>
    <row r="368" spans="1:19" ht="12" customHeight="1" x14ac:dyDescent="0.2">
      <c r="A368" s="4" t="str">
        <f>sample_event_meta!$U$208</f>
        <v>30May25-RST-Night/Day</v>
      </c>
      <c r="B368" s="2">
        <v>45807</v>
      </c>
      <c r="C368" s="88" t="s">
        <v>1776</v>
      </c>
      <c r="S368" s="1" t="s">
        <v>1778</v>
      </c>
    </row>
    <row r="369" spans="1:18" ht="12" customHeight="1" x14ac:dyDescent="0.2">
      <c r="A369" s="4" t="str">
        <f>sample_event_meta!$U$209</f>
        <v>29May25-PRS-PRCD-1</v>
      </c>
      <c r="B369" s="2">
        <v>45806</v>
      </c>
      <c r="C369" s="88" t="s">
        <v>1787</v>
      </c>
      <c r="L369" s="1">
        <v>30</v>
      </c>
      <c r="M369" s="1">
        <v>0</v>
      </c>
      <c r="N369" s="1">
        <v>11.8</v>
      </c>
      <c r="P369" s="1">
        <v>40399</v>
      </c>
      <c r="R369" s="1">
        <v>117</v>
      </c>
    </row>
    <row r="370" spans="1:18" ht="12" customHeight="1" x14ac:dyDescent="0.2">
      <c r="A370" s="4" t="str">
        <f>sample_event_meta!$U$209</f>
        <v>29May25-PRS-PRCD-1</v>
      </c>
      <c r="B370" s="2">
        <v>45806</v>
      </c>
      <c r="C370" s="88" t="s">
        <v>1787</v>
      </c>
      <c r="L370" s="1">
        <v>30</v>
      </c>
      <c r="M370" s="1">
        <v>5</v>
      </c>
      <c r="N370" s="1">
        <v>10.199999999999999</v>
      </c>
      <c r="P370" s="1">
        <v>46760</v>
      </c>
      <c r="R370" s="1">
        <v>108</v>
      </c>
    </row>
    <row r="371" spans="1:18" ht="12" customHeight="1" x14ac:dyDescent="0.2">
      <c r="A371" s="4" t="str">
        <f>sample_event_meta!$U$209</f>
        <v>29May25-PRS-PRCD-1</v>
      </c>
      <c r="B371" s="2">
        <v>45806</v>
      </c>
      <c r="C371" s="88" t="s">
        <v>1787</v>
      </c>
      <c r="L371" s="1">
        <v>30</v>
      </c>
      <c r="M371" s="1">
        <v>10</v>
      </c>
      <c r="N371" s="1">
        <v>9.8000000000000007</v>
      </c>
      <c r="P371" s="1">
        <v>47157</v>
      </c>
      <c r="R371" s="1">
        <v>95</v>
      </c>
    </row>
    <row r="372" spans="1:18" ht="12" customHeight="1" x14ac:dyDescent="0.2">
      <c r="A372" s="4" t="str">
        <f>sample_event_meta!$U$210</f>
        <v>29May25-PRS-PGM "Mouth"-1</v>
      </c>
      <c r="B372" s="2">
        <v>45806</v>
      </c>
      <c r="C372" s="88" t="s">
        <v>1564</v>
      </c>
      <c r="L372" s="1">
        <v>26</v>
      </c>
      <c r="M372" s="1">
        <v>0</v>
      </c>
      <c r="N372" s="1">
        <v>12.1</v>
      </c>
      <c r="P372" s="1">
        <v>40041</v>
      </c>
      <c r="R372" s="1">
        <v>120</v>
      </c>
    </row>
    <row r="373" spans="1:18" ht="12" customHeight="1" x14ac:dyDescent="0.2">
      <c r="A373" s="4" t="str">
        <f>sample_event_meta!$U$210</f>
        <v>29May25-PRS-PGM "Mouth"-1</v>
      </c>
      <c r="B373" s="2">
        <v>45806</v>
      </c>
      <c r="C373" s="88" t="s">
        <v>1564</v>
      </c>
      <c r="L373" s="1">
        <v>26</v>
      </c>
      <c r="M373" s="1">
        <v>5</v>
      </c>
      <c r="N373" s="1">
        <v>10.3</v>
      </c>
      <c r="P373" s="1">
        <v>46723</v>
      </c>
      <c r="R373" s="1">
        <v>114</v>
      </c>
    </row>
    <row r="374" spans="1:18" ht="12" customHeight="1" x14ac:dyDescent="0.2">
      <c r="A374" s="4" t="str">
        <f>sample_event_meta!$U$210</f>
        <v>29May25-PRS-PGM "Mouth"-1</v>
      </c>
      <c r="B374" s="2">
        <v>45806</v>
      </c>
      <c r="C374" s="88" t="s">
        <v>1564</v>
      </c>
      <c r="L374" s="1">
        <v>26</v>
      </c>
      <c r="M374" s="1">
        <v>10</v>
      </c>
      <c r="N374" s="1">
        <v>9.5</v>
      </c>
      <c r="P374" s="1">
        <v>47282</v>
      </c>
      <c r="R374" s="1">
        <v>90</v>
      </c>
    </row>
    <row r="375" spans="1:18" ht="12" customHeight="1" x14ac:dyDescent="0.2">
      <c r="A375" s="4" t="str">
        <f>sample_event_meta!$U$211</f>
        <v>12May25-PRS-Mill Bay-1</v>
      </c>
      <c r="B375" s="2">
        <v>45789</v>
      </c>
      <c r="C375" s="88" t="s">
        <v>1795</v>
      </c>
      <c r="L375" s="1">
        <v>42</v>
      </c>
      <c r="M375" s="1">
        <v>0</v>
      </c>
      <c r="N375" s="1">
        <v>9</v>
      </c>
      <c r="P375" s="1">
        <v>46620</v>
      </c>
      <c r="R375" s="1">
        <v>98</v>
      </c>
    </row>
    <row r="376" spans="1:18" ht="12" customHeight="1" x14ac:dyDescent="0.2">
      <c r="A376" s="4" t="str">
        <f>sample_event_meta!$U$211</f>
        <v>12May25-PRS-Mill Bay-1</v>
      </c>
      <c r="B376" s="2">
        <v>45789</v>
      </c>
      <c r="C376" s="88" t="s">
        <v>1795</v>
      </c>
      <c r="L376" s="1">
        <v>42</v>
      </c>
      <c r="M376" s="1">
        <v>5</v>
      </c>
      <c r="N376" s="1">
        <v>9</v>
      </c>
      <c r="P376" s="1">
        <v>47870</v>
      </c>
      <c r="R376" s="1">
        <v>95</v>
      </c>
    </row>
    <row r="377" spans="1:18" ht="12" customHeight="1" x14ac:dyDescent="0.2">
      <c r="A377" s="4" t="str">
        <f>sample_event_meta!$U$211</f>
        <v>12May25-PRS-Mill Bay-1</v>
      </c>
      <c r="B377" s="2">
        <v>45789</v>
      </c>
      <c r="C377" s="88" t="s">
        <v>1795</v>
      </c>
      <c r="L377" s="1">
        <v>42</v>
      </c>
      <c r="M377" s="1">
        <v>10</v>
      </c>
      <c r="N377" s="1">
        <v>9</v>
      </c>
      <c r="P377" s="1">
        <v>47141</v>
      </c>
      <c r="R377" s="1">
        <v>90</v>
      </c>
    </row>
    <row r="378" spans="1:18" ht="12" customHeight="1" x14ac:dyDescent="0.2">
      <c r="A378" s="4" t="str">
        <f>sample_event_meta!$U$212</f>
        <v>12May25-PRS-Offshore B-1</v>
      </c>
      <c r="B378" s="2">
        <v>45789</v>
      </c>
      <c r="C378" s="88" t="s">
        <v>1533</v>
      </c>
      <c r="L378" s="1">
        <v>54</v>
      </c>
      <c r="M378" s="1">
        <v>0</v>
      </c>
      <c r="N378" s="1">
        <v>10</v>
      </c>
      <c r="P378" s="1">
        <v>44381</v>
      </c>
      <c r="R378" s="1">
        <v>126</v>
      </c>
    </row>
    <row r="379" spans="1:18" ht="12" customHeight="1" x14ac:dyDescent="0.2">
      <c r="A379" s="4" t="str">
        <f>sample_event_meta!$U$212</f>
        <v>12May25-PRS-Offshore B-1</v>
      </c>
      <c r="B379" s="2">
        <v>45789</v>
      </c>
      <c r="C379" s="88" t="s">
        <v>1533</v>
      </c>
      <c r="L379" s="1">
        <v>54</v>
      </c>
      <c r="M379" s="1">
        <v>5</v>
      </c>
      <c r="N379" s="1">
        <v>9</v>
      </c>
      <c r="P379" s="1">
        <v>47012</v>
      </c>
      <c r="R379" s="1">
        <v>102</v>
      </c>
    </row>
    <row r="380" spans="1:18" ht="12" customHeight="1" x14ac:dyDescent="0.2">
      <c r="A380" s="4" t="str">
        <f>sample_event_meta!$U$212</f>
        <v>12May25-PRS-Offshore B-1</v>
      </c>
      <c r="B380" s="2">
        <v>45789</v>
      </c>
      <c r="C380" s="88" t="s">
        <v>1533</v>
      </c>
      <c r="L380" s="1">
        <v>54</v>
      </c>
      <c r="M380" s="1">
        <v>10</v>
      </c>
      <c r="N380" s="1">
        <v>9</v>
      </c>
      <c r="P380" s="1">
        <v>47070</v>
      </c>
      <c r="R380" s="1">
        <v>94</v>
      </c>
    </row>
    <row r="381" spans="1:18" ht="12" customHeight="1" x14ac:dyDescent="0.2">
      <c r="A381" s="4" t="str">
        <f>sample_event_meta!$U$213</f>
        <v>12May25-PRS-Thrasher-1</v>
      </c>
      <c r="B381" s="2">
        <v>45789</v>
      </c>
      <c r="C381" s="88" t="s">
        <v>159</v>
      </c>
      <c r="L381" s="1">
        <v>32</v>
      </c>
      <c r="M381" s="1">
        <v>0</v>
      </c>
      <c r="N381" s="1">
        <v>11</v>
      </c>
      <c r="P381" s="1">
        <v>42634</v>
      </c>
      <c r="R381" s="1">
        <v>136</v>
      </c>
    </row>
    <row r="382" spans="1:18" ht="12" customHeight="1" x14ac:dyDescent="0.2">
      <c r="A382" s="4" t="str">
        <f>sample_event_meta!$U$213</f>
        <v>12May25-PRS-Thrasher-1</v>
      </c>
      <c r="B382" s="2">
        <v>45789</v>
      </c>
      <c r="C382" s="88" t="s">
        <v>159</v>
      </c>
      <c r="L382" s="1">
        <v>32</v>
      </c>
      <c r="M382" s="1">
        <v>5</v>
      </c>
      <c r="N382" s="1">
        <v>9</v>
      </c>
      <c r="P382" s="1">
        <v>46440</v>
      </c>
      <c r="R382" s="1">
        <v>125</v>
      </c>
    </row>
    <row r="383" spans="1:18" ht="12" customHeight="1" x14ac:dyDescent="0.2">
      <c r="A383" s="4" t="str">
        <f>sample_event_meta!$U$213</f>
        <v>12May25-PRS-Thrasher-1</v>
      </c>
      <c r="B383" s="2">
        <v>45789</v>
      </c>
      <c r="C383" s="88" t="s">
        <v>159</v>
      </c>
      <c r="L383" s="1">
        <v>32</v>
      </c>
      <c r="M383" s="1">
        <v>10</v>
      </c>
      <c r="N383" s="1">
        <v>9</v>
      </c>
      <c r="P383" s="1">
        <v>47225</v>
      </c>
      <c r="R383" s="1">
        <v>101</v>
      </c>
    </row>
    <row r="384" spans="1:18" ht="12" customHeight="1" x14ac:dyDescent="0.2">
      <c r="A384" s="4" t="str">
        <f>sample_event_meta!$U$214</f>
        <v>12May25-PRS-Jap Rock-1</v>
      </c>
      <c r="B384" s="2">
        <v>45789</v>
      </c>
      <c r="C384" s="88" t="s">
        <v>140</v>
      </c>
      <c r="L384" s="1">
        <v>33</v>
      </c>
      <c r="M384" s="1">
        <v>0</v>
      </c>
      <c r="N384" s="1">
        <v>11</v>
      </c>
      <c r="P384" s="1">
        <v>41372</v>
      </c>
      <c r="R384" s="1">
        <v>125</v>
      </c>
    </row>
    <row r="385" spans="1:19" ht="12" customHeight="1" x14ac:dyDescent="0.2">
      <c r="A385" s="4" t="str">
        <f>sample_event_meta!$U$214</f>
        <v>12May25-PRS-Jap Rock-1</v>
      </c>
      <c r="B385" s="2">
        <v>45789</v>
      </c>
      <c r="C385" s="88" t="s">
        <v>140</v>
      </c>
      <c r="L385" s="1">
        <v>33</v>
      </c>
      <c r="M385" s="1">
        <v>5</v>
      </c>
      <c r="N385" s="1">
        <v>9</v>
      </c>
      <c r="P385" s="1">
        <v>47002</v>
      </c>
      <c r="R385" s="1">
        <v>124</v>
      </c>
    </row>
    <row r="386" spans="1:19" ht="12" customHeight="1" x14ac:dyDescent="0.2">
      <c r="A386" s="4" t="str">
        <f>sample_event_meta!$U$214</f>
        <v>12May25-PRS-Jap Rock-1</v>
      </c>
      <c r="B386" s="2">
        <v>45789</v>
      </c>
      <c r="C386" s="88" t="s">
        <v>140</v>
      </c>
      <c r="L386" s="1">
        <v>33</v>
      </c>
      <c r="M386" s="1">
        <v>10</v>
      </c>
      <c r="N386" s="1">
        <v>9</v>
      </c>
      <c r="P386" s="1">
        <v>47102</v>
      </c>
      <c r="R386" s="1">
        <v>111</v>
      </c>
    </row>
    <row r="387" spans="1:19" ht="12" customHeight="1" x14ac:dyDescent="0.2">
      <c r="A387" s="4" t="str">
        <f>sample_event_meta!$U$215</f>
        <v>29May25-RST-Night/Day</v>
      </c>
      <c r="B387" s="2">
        <v>45806</v>
      </c>
      <c r="C387" s="88" t="s">
        <v>1649</v>
      </c>
      <c r="E387" s="1">
        <v>3.5</v>
      </c>
      <c r="F387" s="1" t="s">
        <v>900</v>
      </c>
      <c r="G387" s="1" t="s">
        <v>1818</v>
      </c>
    </row>
    <row r="388" spans="1:19" ht="12" customHeight="1" x14ac:dyDescent="0.2">
      <c r="A388" s="191" t="str">
        <f>sample_event_meta!U216</f>
        <v>29May25-BS-BS24-1</v>
      </c>
      <c r="B388" s="2">
        <v>45806</v>
      </c>
      <c r="C388" s="191"/>
      <c r="S388" s="97" t="s">
        <v>1827</v>
      </c>
    </row>
    <row r="389" spans="1:19" ht="12" customHeight="1" x14ac:dyDescent="0.2">
      <c r="A389" s="4" t="str">
        <f>sample_event_meta!U220</f>
        <v>23Jun25-PRS-Mill Bay-1</v>
      </c>
      <c r="B389" s="2">
        <v>45831</v>
      </c>
      <c r="C389" s="194">
        <v>0.40763888888888888</v>
      </c>
      <c r="M389" s="1">
        <v>0</v>
      </c>
      <c r="N389" s="1">
        <v>12.7</v>
      </c>
      <c r="O389" s="1">
        <v>27.63</v>
      </c>
      <c r="P389" s="1">
        <v>43772</v>
      </c>
      <c r="Q389" s="1">
        <v>11.8</v>
      </c>
      <c r="R389" s="1">
        <v>138</v>
      </c>
      <c r="S389" s="1" t="s">
        <v>1855</v>
      </c>
    </row>
    <row r="390" spans="1:19" ht="12" customHeight="1" x14ac:dyDescent="0.2">
      <c r="A390" s="4" t="s">
        <v>1850</v>
      </c>
      <c r="B390" s="2">
        <v>45831</v>
      </c>
      <c r="C390" s="194">
        <v>0.40763888888888888</v>
      </c>
      <c r="M390" s="1">
        <v>5</v>
      </c>
      <c r="N390" s="1">
        <v>9.6999999999999993</v>
      </c>
      <c r="O390" s="1">
        <v>30.51</v>
      </c>
      <c r="P390" s="1">
        <v>47222</v>
      </c>
      <c r="Q390" s="1">
        <v>8</v>
      </c>
      <c r="R390" s="1">
        <v>86</v>
      </c>
      <c r="S390" s="1" t="s">
        <v>1855</v>
      </c>
    </row>
    <row r="391" spans="1:19" ht="12" customHeight="1" x14ac:dyDescent="0.2">
      <c r="A391" s="4" t="s">
        <v>1850</v>
      </c>
      <c r="B391" s="2">
        <v>45831</v>
      </c>
      <c r="C391" s="194">
        <v>0.40763888888888888</v>
      </c>
      <c r="M391" s="1">
        <v>10</v>
      </c>
      <c r="N391" s="1">
        <v>9.5</v>
      </c>
      <c r="O391" s="1">
        <v>30.55</v>
      </c>
      <c r="P391" s="1">
        <v>47287</v>
      </c>
      <c r="Q391" s="1">
        <v>7.3</v>
      </c>
      <c r="R391" s="1">
        <v>77</v>
      </c>
      <c r="S391" s="1" t="s">
        <v>1855</v>
      </c>
    </row>
    <row r="392" spans="1:19" ht="12" customHeight="1" x14ac:dyDescent="0.2">
      <c r="A392" s="4" t="str">
        <f>sample_event_meta!U221</f>
        <v>23Jun25-PRS-Offshore B-2</v>
      </c>
      <c r="B392" s="2">
        <v>45831</v>
      </c>
      <c r="C392" s="194">
        <v>0.47638888888888892</v>
      </c>
      <c r="M392" s="1">
        <v>0</v>
      </c>
      <c r="N392" s="1">
        <v>13.5</v>
      </c>
      <c r="O392" s="1">
        <v>28.66</v>
      </c>
      <c r="P392" s="1">
        <v>44442</v>
      </c>
      <c r="Q392" s="1">
        <v>12.5</v>
      </c>
      <c r="R392" s="1">
        <v>140</v>
      </c>
      <c r="S392" s="1" t="s">
        <v>1855</v>
      </c>
    </row>
    <row r="393" spans="1:19" ht="12" customHeight="1" x14ac:dyDescent="0.2">
      <c r="A393" s="4" t="s">
        <v>1851</v>
      </c>
      <c r="B393" s="2">
        <v>45831</v>
      </c>
      <c r="C393" s="194">
        <v>0.47638888888888892</v>
      </c>
      <c r="M393" s="1">
        <v>5</v>
      </c>
      <c r="N393" s="1">
        <v>10.5</v>
      </c>
      <c r="O393" s="1">
        <v>30.21</v>
      </c>
      <c r="P393" s="1">
        <v>46730</v>
      </c>
      <c r="Q393" s="1">
        <v>10.1</v>
      </c>
      <c r="R393" s="1">
        <v>110</v>
      </c>
      <c r="S393" s="1" t="s">
        <v>1855</v>
      </c>
    </row>
    <row r="394" spans="1:19" ht="12" customHeight="1" x14ac:dyDescent="0.2">
      <c r="A394" s="4" t="s">
        <v>1851</v>
      </c>
      <c r="B394" s="2">
        <v>45831</v>
      </c>
      <c r="C394" s="194">
        <v>0.47638888888888892</v>
      </c>
      <c r="M394" s="1">
        <v>10</v>
      </c>
      <c r="N394" s="1">
        <v>9.8000000000000007</v>
      </c>
      <c r="O394" s="1">
        <v>30.5</v>
      </c>
      <c r="P394" s="1">
        <v>47194</v>
      </c>
      <c r="Q394" s="1">
        <v>7.9</v>
      </c>
      <c r="R394" s="1">
        <v>85</v>
      </c>
      <c r="S394" s="1" t="s">
        <v>1855</v>
      </c>
    </row>
    <row r="395" spans="1:19" ht="12" customHeight="1" x14ac:dyDescent="0.2">
      <c r="A395" s="4" t="str">
        <f>sample_event_meta!U222</f>
        <v>23Jun25-PRS-Thrasher-3</v>
      </c>
      <c r="B395" s="2">
        <v>45831</v>
      </c>
      <c r="C395" s="194">
        <v>0.52847222222222223</v>
      </c>
      <c r="M395" s="1">
        <v>0</v>
      </c>
      <c r="N395" s="1">
        <v>14.4</v>
      </c>
      <c r="O395" s="1">
        <v>26.72</v>
      </c>
      <c r="P395" s="1">
        <v>41606</v>
      </c>
      <c r="Q395" s="1">
        <v>12.1</v>
      </c>
      <c r="R395" s="1">
        <v>139</v>
      </c>
      <c r="S395" s="1" t="s">
        <v>1855</v>
      </c>
    </row>
    <row r="396" spans="1:19" ht="12" customHeight="1" x14ac:dyDescent="0.2">
      <c r="A396" s="4" t="s">
        <v>1852</v>
      </c>
      <c r="B396" s="2">
        <v>45831</v>
      </c>
      <c r="C396" s="194">
        <v>0.52847222222222223</v>
      </c>
      <c r="M396" s="1">
        <v>5</v>
      </c>
      <c r="N396" s="1">
        <v>9.9</v>
      </c>
      <c r="O396" s="1">
        <v>30.3</v>
      </c>
      <c r="P396" s="1">
        <v>46890</v>
      </c>
      <c r="Q396" s="1">
        <v>9</v>
      </c>
      <c r="R396" s="1">
        <v>96</v>
      </c>
      <c r="S396" s="1" t="s">
        <v>1855</v>
      </c>
    </row>
    <row r="397" spans="1:19" ht="12" customHeight="1" x14ac:dyDescent="0.2">
      <c r="A397" s="4" t="s">
        <v>1852</v>
      </c>
      <c r="B397" s="2">
        <v>45831</v>
      </c>
      <c r="C397" s="194">
        <v>0.52847222222222223</v>
      </c>
      <c r="M397" s="1">
        <v>10</v>
      </c>
      <c r="N397" s="1">
        <v>9.5</v>
      </c>
      <c r="O397" s="1">
        <v>30.5</v>
      </c>
      <c r="P397" s="1">
        <v>47216</v>
      </c>
      <c r="Q397" s="1">
        <v>6.5</v>
      </c>
      <c r="R397" s="1">
        <v>70</v>
      </c>
      <c r="S397" s="1" t="s">
        <v>1855</v>
      </c>
    </row>
    <row r="398" spans="1:19" ht="12" customHeight="1" x14ac:dyDescent="0.2">
      <c r="A398" s="4" t="str">
        <f>sample_event_meta!U223</f>
        <v>23Jun25-PRS-Jap Rock-4</v>
      </c>
      <c r="B398" s="2">
        <v>45831</v>
      </c>
      <c r="C398" s="194">
        <v>0.57986111111111105</v>
      </c>
      <c r="M398" s="1">
        <v>0</v>
      </c>
      <c r="N398" s="1">
        <v>13.8</v>
      </c>
      <c r="O398" s="1">
        <v>28.1</v>
      </c>
      <c r="P398" s="1">
        <v>43704</v>
      </c>
      <c r="Q398" s="1">
        <v>11.1</v>
      </c>
      <c r="R398" s="1">
        <v>129</v>
      </c>
      <c r="S398" s="1" t="s">
        <v>1855</v>
      </c>
    </row>
    <row r="399" spans="1:19" ht="12" customHeight="1" x14ac:dyDescent="0.2">
      <c r="A399" s="4" t="s">
        <v>1853</v>
      </c>
      <c r="B399" s="2">
        <v>45831</v>
      </c>
      <c r="C399" s="194">
        <v>0.57986111111111105</v>
      </c>
      <c r="M399" s="1">
        <v>5</v>
      </c>
      <c r="N399" s="1">
        <v>9.5</v>
      </c>
      <c r="O399" s="1">
        <v>30.41</v>
      </c>
      <c r="P399" s="1">
        <v>47094</v>
      </c>
      <c r="Q399" s="1">
        <v>7.3</v>
      </c>
      <c r="R399" s="1">
        <v>78</v>
      </c>
      <c r="S399" s="1" t="s">
        <v>1855</v>
      </c>
    </row>
    <row r="400" spans="1:19" ht="12" customHeight="1" x14ac:dyDescent="0.2">
      <c r="A400" s="4" t="s">
        <v>1853</v>
      </c>
      <c r="B400" s="2">
        <v>45831</v>
      </c>
      <c r="C400" s="194">
        <v>0.57986111111111105</v>
      </c>
      <c r="M400" s="1">
        <v>10</v>
      </c>
      <c r="N400" s="1">
        <v>9.4</v>
      </c>
      <c r="O400" s="1">
        <v>30.5</v>
      </c>
      <c r="P400" s="1">
        <v>47242</v>
      </c>
      <c r="Q400" s="1">
        <v>5.7</v>
      </c>
      <c r="R400" s="1">
        <v>62</v>
      </c>
      <c r="S400" s="1" t="s">
        <v>1855</v>
      </c>
    </row>
    <row r="401" spans="1:19" ht="12" customHeight="1" x14ac:dyDescent="0.2">
      <c r="A401" s="4" t="str">
        <f>sample_event_meta!U224</f>
        <v>23Jun25-PRS-Offshore A-5</v>
      </c>
      <c r="B401" s="2">
        <v>45831</v>
      </c>
      <c r="C401" s="194">
        <v>0.61458333333333337</v>
      </c>
      <c r="M401" s="1">
        <v>0</v>
      </c>
      <c r="N401" s="1">
        <v>13.2</v>
      </c>
      <c r="O401" s="1">
        <v>28.3</v>
      </c>
      <c r="P401" s="1">
        <v>43856</v>
      </c>
      <c r="Q401" s="1">
        <v>12.2</v>
      </c>
      <c r="R401" s="1">
        <v>138</v>
      </c>
      <c r="S401" s="1" t="s">
        <v>1855</v>
      </c>
    </row>
    <row r="402" spans="1:19" ht="12" customHeight="1" x14ac:dyDescent="0.2">
      <c r="A402" s="4" t="s">
        <v>1854</v>
      </c>
      <c r="B402" s="2">
        <v>45831</v>
      </c>
      <c r="C402" s="194">
        <v>0.61458333333333337</v>
      </c>
      <c r="M402" s="1">
        <v>5</v>
      </c>
      <c r="N402" s="1">
        <v>9.8000000000000007</v>
      </c>
      <c r="O402" s="1">
        <v>30.45</v>
      </c>
      <c r="P402" s="1">
        <v>47120</v>
      </c>
      <c r="Q402" s="1">
        <v>8.6</v>
      </c>
      <c r="R402" s="1">
        <v>93</v>
      </c>
      <c r="S402" s="1" t="s">
        <v>1855</v>
      </c>
    </row>
    <row r="403" spans="1:19" ht="12" customHeight="1" x14ac:dyDescent="0.2">
      <c r="A403" s="4" t="s">
        <v>1854</v>
      </c>
      <c r="B403" s="2">
        <v>45831</v>
      </c>
      <c r="C403" s="194">
        <v>0.61458333333333337</v>
      </c>
      <c r="M403" s="1">
        <v>10</v>
      </c>
      <c r="N403" s="1">
        <v>9.6</v>
      </c>
      <c r="O403" s="1">
        <v>30.51</v>
      </c>
      <c r="P403" s="1">
        <v>47229</v>
      </c>
      <c r="Q403" s="1">
        <v>7.3</v>
      </c>
      <c r="R403" s="1">
        <v>78</v>
      </c>
      <c r="S403" s="1" t="s">
        <v>1855</v>
      </c>
    </row>
    <row r="404" spans="1:19" ht="12" customHeight="1" x14ac:dyDescent="0.2">
      <c r="A404" s="4" t="str">
        <f>sample_event_meta!U225</f>
        <v>03Jul25-PRS-Gordon R-1</v>
      </c>
      <c r="B404" s="2">
        <v>45841</v>
      </c>
      <c r="C404" s="194">
        <v>0.32847222222222222</v>
      </c>
      <c r="M404" s="1">
        <v>0</v>
      </c>
      <c r="N404" s="1">
        <v>13.4</v>
      </c>
      <c r="O404" s="1">
        <v>29.42</v>
      </c>
      <c r="P404" s="1">
        <v>45545</v>
      </c>
      <c r="R404" s="1">
        <v>128.6</v>
      </c>
    </row>
    <row r="405" spans="1:19" ht="12" customHeight="1" x14ac:dyDescent="0.2">
      <c r="A405" s="4" t="str">
        <f>sample_event_meta!U225</f>
        <v>03Jul25-PRS-Gordon R-1</v>
      </c>
      <c r="B405" s="2">
        <v>45841</v>
      </c>
      <c r="C405" s="194">
        <v>0.32847222222222222</v>
      </c>
      <c r="M405" s="1">
        <v>5</v>
      </c>
      <c r="N405" s="1">
        <v>10.8</v>
      </c>
      <c r="O405" s="1">
        <v>32.659999999999997</v>
      </c>
      <c r="P405" s="1">
        <v>50069</v>
      </c>
      <c r="R405" s="1">
        <v>109.7</v>
      </c>
    </row>
    <row r="406" spans="1:19" ht="12" customHeight="1" x14ac:dyDescent="0.2">
      <c r="A406" s="4" t="str">
        <f>sample_event_meta!U225</f>
        <v>03Jul25-PRS-Gordon R-1</v>
      </c>
      <c r="B406" s="2">
        <v>45841</v>
      </c>
      <c r="C406" s="194">
        <v>0.32847222222222222</v>
      </c>
      <c r="M406" s="1">
        <v>10</v>
      </c>
      <c r="N406" s="1">
        <v>9.3000000000000007</v>
      </c>
      <c r="O406" s="1">
        <v>33.08</v>
      </c>
      <c r="P406" s="1">
        <v>50069</v>
      </c>
      <c r="R406" s="1">
        <v>56.3</v>
      </c>
    </row>
    <row r="407" spans="1:19" ht="12" customHeight="1" x14ac:dyDescent="0.2">
      <c r="A407" s="4" t="str">
        <f>sample_event_meta!U225</f>
        <v>03Jul25-PRS-Gordon R-1</v>
      </c>
      <c r="B407" s="2">
        <v>45841</v>
      </c>
      <c r="C407" s="194">
        <v>0.32847222222222222</v>
      </c>
      <c r="M407" s="1">
        <v>20</v>
      </c>
      <c r="N407" s="1">
        <v>9.3000000000000007</v>
      </c>
      <c r="O407" s="1">
        <v>32.92</v>
      </c>
      <c r="P407" s="1">
        <v>50536</v>
      </c>
      <c r="R407" s="1">
        <v>49.2</v>
      </c>
    </row>
    <row r="408" spans="1:19" ht="12" customHeight="1" x14ac:dyDescent="0.2">
      <c r="A408" s="4" t="str">
        <f>sample_event_meta!U226</f>
        <v>03Jul25-PRS-Jap Rock-2</v>
      </c>
      <c r="B408" s="2">
        <v>45841</v>
      </c>
      <c r="C408" s="186"/>
      <c r="M408" s="1">
        <v>0</v>
      </c>
      <c r="N408" s="1">
        <v>12.4</v>
      </c>
      <c r="O408" s="1">
        <v>31.67</v>
      </c>
      <c r="P408" s="1">
        <v>48620</v>
      </c>
      <c r="R408" s="1">
        <v>143.69999999999999</v>
      </c>
    </row>
    <row r="409" spans="1:19" ht="12" customHeight="1" x14ac:dyDescent="0.2">
      <c r="A409" s="4" t="str">
        <f>sample_event_meta!U226</f>
        <v>03Jul25-PRS-Jap Rock-2</v>
      </c>
      <c r="B409" s="2">
        <v>45841</v>
      </c>
      <c r="C409" s="186"/>
      <c r="M409" s="1">
        <v>5</v>
      </c>
      <c r="N409" s="1">
        <v>10.8</v>
      </c>
      <c r="O409" s="1">
        <v>32.869999999999997</v>
      </c>
      <c r="P409" s="1">
        <v>50377</v>
      </c>
      <c r="R409" s="1">
        <v>110.9</v>
      </c>
    </row>
    <row r="410" spans="1:19" ht="12" customHeight="1" x14ac:dyDescent="0.2">
      <c r="A410" s="4" t="str">
        <f>sample_event_meta!U226</f>
        <v>03Jul25-PRS-Jap Rock-2</v>
      </c>
      <c r="B410" s="2">
        <v>45841</v>
      </c>
      <c r="C410" s="186"/>
      <c r="M410" s="1">
        <v>10</v>
      </c>
      <c r="N410" s="1">
        <v>9.6999999999999993</v>
      </c>
      <c r="O410" s="1">
        <v>33.14</v>
      </c>
      <c r="P410" s="1">
        <v>50849</v>
      </c>
      <c r="R410" s="1">
        <v>68.5</v>
      </c>
    </row>
    <row r="411" spans="1:19" ht="12" customHeight="1" x14ac:dyDescent="0.2">
      <c r="A411" s="4" t="str">
        <f>sample_event_meta!U226</f>
        <v>03Jul25-PRS-Jap Rock-2</v>
      </c>
      <c r="B411" s="2">
        <v>45841</v>
      </c>
      <c r="C411" s="186"/>
      <c r="M411" s="1">
        <v>20</v>
      </c>
      <c r="N411" s="1">
        <v>9</v>
      </c>
      <c r="O411" s="1">
        <v>32.89</v>
      </c>
      <c r="P411" s="1">
        <v>50613</v>
      </c>
      <c r="R411" s="1">
        <v>51.4</v>
      </c>
    </row>
    <row r="412" spans="1:19" ht="12" customHeight="1" x14ac:dyDescent="0.2">
      <c r="A412" s="4" t="str">
        <f>sample_event_meta!U227</f>
        <v>03Jul25-PRS-Thrasher-3</v>
      </c>
      <c r="B412" s="2">
        <v>45841</v>
      </c>
      <c r="C412" s="194">
        <v>0.41805555555555557</v>
      </c>
      <c r="M412" s="1">
        <v>0</v>
      </c>
      <c r="N412" s="1">
        <v>11.7</v>
      </c>
      <c r="O412" s="1">
        <v>33.46</v>
      </c>
      <c r="P412" s="1">
        <v>49759</v>
      </c>
      <c r="R412" s="1">
        <v>142.30000000000001</v>
      </c>
    </row>
    <row r="413" spans="1:19" ht="12" customHeight="1" x14ac:dyDescent="0.2">
      <c r="A413" s="4" t="str">
        <f>sample_event_meta!U227</f>
        <v>03Jul25-PRS-Thrasher-3</v>
      </c>
      <c r="B413" s="2">
        <v>45841</v>
      </c>
      <c r="C413" s="194">
        <v>0.41805555555555557</v>
      </c>
      <c r="M413" s="1">
        <v>5</v>
      </c>
      <c r="N413" s="1">
        <v>10.199999999999999</v>
      </c>
      <c r="O413" s="1">
        <v>33.200000000000003</v>
      </c>
      <c r="P413" s="1">
        <v>50629</v>
      </c>
      <c r="R413" s="1">
        <v>94.1</v>
      </c>
    </row>
    <row r="414" spans="1:19" ht="12" customHeight="1" x14ac:dyDescent="0.2">
      <c r="A414" s="4" t="str">
        <f>sample_event_meta!U227</f>
        <v>03Jul25-PRS-Thrasher-3</v>
      </c>
      <c r="B414" s="2">
        <v>45841</v>
      </c>
      <c r="C414" s="194">
        <v>0.41805555555555557</v>
      </c>
      <c r="M414" s="1">
        <v>10</v>
      </c>
      <c r="N414" s="1">
        <v>9.1999999999999993</v>
      </c>
      <c r="O414" s="1">
        <v>33.07</v>
      </c>
      <c r="P414" s="1">
        <v>50798</v>
      </c>
      <c r="R414" s="1">
        <v>63.3</v>
      </c>
    </row>
    <row r="415" spans="1:19" ht="12" customHeight="1" x14ac:dyDescent="0.2">
      <c r="A415" s="4" t="str">
        <f>sample_event_meta!U227</f>
        <v>03Jul25-PRS-Thrasher-3</v>
      </c>
      <c r="B415" s="2">
        <v>45841</v>
      </c>
      <c r="C415" s="194">
        <v>0.41805555555555557</v>
      </c>
      <c r="M415" s="1">
        <v>20</v>
      </c>
      <c r="N415" s="1">
        <v>9.1999999999999993</v>
      </c>
      <c r="O415" s="1">
        <v>33.119999999999997</v>
      </c>
      <c r="P415" s="1">
        <v>50873</v>
      </c>
      <c r="R415" s="1">
        <v>55.3</v>
      </c>
    </row>
    <row r="416" spans="1:19" ht="12" customHeight="1" x14ac:dyDescent="0.2">
      <c r="A416" s="4" t="str">
        <f>sample_event_meta!U228</f>
        <v>03Jul25-PRS-Offshore B-4</v>
      </c>
      <c r="B416" s="2">
        <v>45841</v>
      </c>
      <c r="C416" s="194">
        <v>0.47569444444444442</v>
      </c>
      <c r="M416" s="1">
        <v>0</v>
      </c>
      <c r="N416" s="1">
        <v>12.1</v>
      </c>
      <c r="O416" s="1">
        <v>2.77</v>
      </c>
      <c r="P416" s="1">
        <v>16497</v>
      </c>
      <c r="R416" s="1">
        <v>148.1</v>
      </c>
    </row>
    <row r="417" spans="1:18" ht="12" customHeight="1" x14ac:dyDescent="0.2">
      <c r="A417" s="4" t="str">
        <f>sample_event_meta!U228</f>
        <v>03Jul25-PRS-Offshore B-4</v>
      </c>
      <c r="B417" s="2">
        <v>45841</v>
      </c>
      <c r="C417" s="194">
        <v>0.47569444444444442</v>
      </c>
      <c r="M417" s="1">
        <v>5</v>
      </c>
      <c r="N417" s="1">
        <v>9.6999999999999993</v>
      </c>
      <c r="O417" s="1">
        <v>33.08</v>
      </c>
      <c r="P417" s="1">
        <v>50757</v>
      </c>
      <c r="R417" s="1">
        <v>83.6</v>
      </c>
    </row>
    <row r="418" spans="1:18" ht="12" customHeight="1" x14ac:dyDescent="0.2">
      <c r="A418" s="4" t="str">
        <f>sample_event_meta!U228</f>
        <v>03Jul25-PRS-Offshore B-4</v>
      </c>
      <c r="B418" s="2">
        <v>45841</v>
      </c>
      <c r="C418" s="194">
        <v>0.47569444444444442</v>
      </c>
      <c r="M418" s="1">
        <v>10</v>
      </c>
      <c r="N418" s="1">
        <v>9.3000000000000007</v>
      </c>
      <c r="O418" s="1">
        <v>33.15</v>
      </c>
      <c r="P418" s="1">
        <v>50922</v>
      </c>
      <c r="R418" s="1">
        <v>68.5</v>
      </c>
    </row>
    <row r="419" spans="1:18" ht="12" customHeight="1" x14ac:dyDescent="0.2">
      <c r="A419" s="4" t="str">
        <f>sample_event_meta!U229</f>
        <v>03Jul25-PRS-Mill Bay-5</v>
      </c>
      <c r="B419" s="2">
        <v>45841</v>
      </c>
      <c r="C419" s="194"/>
      <c r="M419" s="1">
        <v>0</v>
      </c>
      <c r="N419" s="1">
        <v>11.2</v>
      </c>
      <c r="O419" s="1">
        <v>32.700000000000003</v>
      </c>
      <c r="P419" s="1">
        <v>50146</v>
      </c>
      <c r="R419" s="1">
        <v>126</v>
      </c>
    </row>
    <row r="420" spans="1:18" ht="12" customHeight="1" x14ac:dyDescent="0.2">
      <c r="A420" s="4" t="str">
        <f>sample_event_meta!U229</f>
        <v>03Jul25-PRS-Mill Bay-5</v>
      </c>
      <c r="B420" s="2">
        <v>45841</v>
      </c>
      <c r="M420" s="1">
        <v>5</v>
      </c>
      <c r="N420" s="1">
        <v>9.8000000000000007</v>
      </c>
      <c r="O420" s="1">
        <v>33.119999999999997</v>
      </c>
      <c r="P420" s="1">
        <v>50733</v>
      </c>
      <c r="R420" s="1">
        <v>96</v>
      </c>
    </row>
    <row r="421" spans="1:18" ht="12" customHeight="1" x14ac:dyDescent="0.2">
      <c r="A421" s="4" t="str">
        <f>sample_event_meta!U229</f>
        <v>03Jul25-PRS-Mill Bay-5</v>
      </c>
      <c r="B421" s="2">
        <v>45841</v>
      </c>
      <c r="M421" s="1">
        <v>10</v>
      </c>
      <c r="N421" s="1">
        <v>9.4</v>
      </c>
      <c r="O421" s="1">
        <v>33.119999999999997</v>
      </c>
      <c r="P421" s="1">
        <v>50865</v>
      </c>
      <c r="R421" s="1">
        <v>77</v>
      </c>
    </row>
    <row r="422" spans="1:18" ht="12" customHeight="1" x14ac:dyDescent="0.2">
      <c r="A422" s="4" t="str">
        <f>sample_event_meta!U229</f>
        <v>03Jul25-PRS-Mill Bay-5</v>
      </c>
      <c r="B422" s="2">
        <v>45841</v>
      </c>
      <c r="M422" s="1">
        <v>20</v>
      </c>
      <c r="N422" s="1">
        <v>9.1999999999999993</v>
      </c>
      <c r="O422" s="1">
        <v>33.15</v>
      </c>
      <c r="P422" s="1">
        <v>50927</v>
      </c>
      <c r="R422" s="1">
        <v>63.4</v>
      </c>
    </row>
    <row r="423" spans="1:18" ht="12" customHeight="1" x14ac:dyDescent="0.2">
      <c r="A423" s="4" t="str">
        <f>sample_event_meta!U230</f>
        <v>17Jul25-PRS-Gordon R-1</v>
      </c>
      <c r="B423" s="2">
        <v>45855</v>
      </c>
      <c r="M423" s="1">
        <v>0</v>
      </c>
      <c r="N423" s="1">
        <v>13.4</v>
      </c>
      <c r="O423" s="1">
        <v>30.92</v>
      </c>
      <c r="P423" s="1">
        <v>47511</v>
      </c>
      <c r="R423" s="1">
        <v>118.4</v>
      </c>
    </row>
    <row r="424" spans="1:18" ht="12" customHeight="1" x14ac:dyDescent="0.2">
      <c r="A424" s="4" t="str">
        <f>sample_event_meta!U230</f>
        <v>17Jul25-PRS-Gordon R-1</v>
      </c>
      <c r="B424" s="2">
        <v>45855</v>
      </c>
      <c r="M424" s="1">
        <v>5</v>
      </c>
      <c r="N424" s="1">
        <v>11.3</v>
      </c>
      <c r="O424" s="1">
        <v>32.71</v>
      </c>
      <c r="P424" s="1">
        <v>50122</v>
      </c>
      <c r="R424" s="1">
        <v>93</v>
      </c>
    </row>
    <row r="425" spans="1:18" ht="12" customHeight="1" x14ac:dyDescent="0.2">
      <c r="A425" s="4" t="str">
        <f>sample_event_meta!U230</f>
        <v>17Jul25-PRS-Gordon R-1</v>
      </c>
      <c r="B425" s="2">
        <v>45855</v>
      </c>
      <c r="M425" s="1">
        <v>10</v>
      </c>
      <c r="N425" s="1">
        <v>10.199999999999999</v>
      </c>
      <c r="O425" s="1">
        <v>32.89</v>
      </c>
      <c r="P425" s="1">
        <v>50466</v>
      </c>
      <c r="R425" s="1">
        <v>66.2</v>
      </c>
    </row>
    <row r="426" spans="1:18" ht="12" customHeight="1" x14ac:dyDescent="0.2">
      <c r="A426" s="4" t="str">
        <f>sample_event_meta!U231</f>
        <v>17Jul25-PRS-Jap Rock-2</v>
      </c>
      <c r="B426" s="2">
        <v>45855</v>
      </c>
      <c r="C426" s="195">
        <v>0.38958333333333334</v>
      </c>
      <c r="M426" s="1">
        <v>0</v>
      </c>
      <c r="N426" s="1">
        <v>13.1</v>
      </c>
      <c r="O426" s="1">
        <v>4.24</v>
      </c>
      <c r="P426" s="1">
        <v>5185</v>
      </c>
      <c r="R426" s="1">
        <v>112.4</v>
      </c>
    </row>
    <row r="427" spans="1:18" ht="12" customHeight="1" x14ac:dyDescent="0.2">
      <c r="A427" s="4" t="str">
        <f>sample_event_meta!U231</f>
        <v>17Jul25-PRS-Jap Rock-2</v>
      </c>
      <c r="B427" s="2">
        <v>45855</v>
      </c>
      <c r="C427" s="195">
        <v>0.38958333333333334</v>
      </c>
      <c r="M427" s="1">
        <v>5</v>
      </c>
      <c r="N427" s="1">
        <v>11.3</v>
      </c>
      <c r="O427" s="1">
        <v>32.869999999999997</v>
      </c>
      <c r="P427" s="1">
        <v>50329</v>
      </c>
      <c r="R427" s="1">
        <v>98.2</v>
      </c>
    </row>
    <row r="428" spans="1:18" ht="12" customHeight="1" x14ac:dyDescent="0.2">
      <c r="A428" s="4" t="str">
        <f>sample_event_meta!U231</f>
        <v>17Jul25-PRS-Jap Rock-2</v>
      </c>
      <c r="B428" s="2">
        <v>45855</v>
      </c>
      <c r="C428" s="195">
        <v>0.38958333333333334</v>
      </c>
      <c r="M428" s="1">
        <v>10</v>
      </c>
      <c r="N428" s="1">
        <v>9.9</v>
      </c>
      <c r="O428" s="1">
        <v>32.99</v>
      </c>
      <c r="P428" s="1">
        <v>50622</v>
      </c>
      <c r="R428" s="1">
        <v>68</v>
      </c>
    </row>
    <row r="429" spans="1:18" ht="12" customHeight="1" x14ac:dyDescent="0.2">
      <c r="A429" s="4" t="str">
        <f>sample_event_meta!U232</f>
        <v>17Jul25-PRS-Thrasher-3</v>
      </c>
      <c r="B429" s="2">
        <v>45855</v>
      </c>
      <c r="M429" s="1">
        <v>0</v>
      </c>
      <c r="N429" s="1">
        <v>13.6</v>
      </c>
      <c r="O429" s="1">
        <v>31.72</v>
      </c>
      <c r="P429" s="1">
        <v>48772</v>
      </c>
      <c r="R429" s="1">
        <v>115.8</v>
      </c>
    </row>
    <row r="430" spans="1:18" ht="12" customHeight="1" x14ac:dyDescent="0.2">
      <c r="A430" s="4" t="str">
        <f>sample_event_meta!U232</f>
        <v>17Jul25-PRS-Thrasher-3</v>
      </c>
      <c r="B430" s="2">
        <v>45855</v>
      </c>
      <c r="M430" s="1">
        <v>5</v>
      </c>
      <c r="N430" s="1">
        <v>10.9</v>
      </c>
      <c r="O430" s="1">
        <v>32.81</v>
      </c>
      <c r="P430" s="1">
        <v>50344</v>
      </c>
      <c r="R430" s="1">
        <v>91.2</v>
      </c>
    </row>
    <row r="431" spans="1:18" ht="12" customHeight="1" x14ac:dyDescent="0.2">
      <c r="A431" s="4" t="str">
        <f>sample_event_meta!U232</f>
        <v>17Jul25-PRS-Thrasher-3</v>
      </c>
      <c r="B431" s="2">
        <v>45855</v>
      </c>
      <c r="M431" s="1">
        <v>10</v>
      </c>
      <c r="N431" s="1">
        <v>10.3</v>
      </c>
      <c r="O431" s="1">
        <v>32.94</v>
      </c>
      <c r="P431" s="1">
        <v>50512</v>
      </c>
      <c r="R431" s="1">
        <v>71</v>
      </c>
    </row>
    <row r="432" spans="1:18" ht="12" customHeight="1" x14ac:dyDescent="0.2">
      <c r="A432" s="4" t="str">
        <f>sample_event_meta!U233</f>
        <v>17Jul25-PRS-Offshore B-4</v>
      </c>
      <c r="B432" s="2">
        <v>45855</v>
      </c>
      <c r="M432" s="1">
        <v>0</v>
      </c>
      <c r="N432" s="1">
        <v>13.7</v>
      </c>
      <c r="O432" s="1">
        <v>31.87</v>
      </c>
      <c r="P432" s="1">
        <v>48815</v>
      </c>
      <c r="R432" s="1">
        <v>119</v>
      </c>
    </row>
    <row r="433" spans="1:18" ht="12" customHeight="1" x14ac:dyDescent="0.2">
      <c r="A433" s="4" t="str">
        <f>sample_event_meta!U233</f>
        <v>17Jul25-PRS-Offshore B-4</v>
      </c>
      <c r="B433" s="2">
        <v>45855</v>
      </c>
      <c r="M433" s="1">
        <v>5</v>
      </c>
      <c r="N433" s="1">
        <v>10.6</v>
      </c>
      <c r="O433" s="1">
        <v>32.869999999999997</v>
      </c>
      <c r="P433" s="1">
        <v>50399</v>
      </c>
      <c r="R433" s="1">
        <v>81.5</v>
      </c>
    </row>
    <row r="434" spans="1:18" ht="12" customHeight="1" x14ac:dyDescent="0.2">
      <c r="A434" s="4" t="str">
        <f>sample_event_meta!U233</f>
        <v>17Jul25-PRS-Offshore B-4</v>
      </c>
      <c r="B434" s="2">
        <v>45855</v>
      </c>
      <c r="M434" s="1">
        <v>10</v>
      </c>
      <c r="N434" s="1">
        <v>10</v>
      </c>
      <c r="O434" s="1">
        <v>33.04</v>
      </c>
      <c r="P434" s="1">
        <v>50764</v>
      </c>
      <c r="R434" s="1">
        <v>70.599999999999994</v>
      </c>
    </row>
    <row r="435" spans="1:18" ht="12" customHeight="1" x14ac:dyDescent="0.2">
      <c r="A435" s="4" t="str">
        <f>sample_event_meta!U234</f>
        <v>17Jul25-PRS-PRCD-5</v>
      </c>
      <c r="B435" s="2">
        <v>45855</v>
      </c>
      <c r="C435" s="195">
        <v>0.4861111111111111</v>
      </c>
      <c r="M435" s="1">
        <v>0</v>
      </c>
      <c r="N435" s="1">
        <v>12.1</v>
      </c>
      <c r="O435" s="1">
        <v>32.409999999999997</v>
      </c>
      <c r="P435" s="1">
        <v>12389</v>
      </c>
      <c r="R435" s="1">
        <v>102.8</v>
      </c>
    </row>
    <row r="436" spans="1:18" ht="12" customHeight="1" x14ac:dyDescent="0.2">
      <c r="A436" s="4" t="str">
        <f>sample_event_meta!U234</f>
        <v>17Jul25-PRS-PRCD-5</v>
      </c>
      <c r="B436" s="2">
        <v>45855</v>
      </c>
      <c r="C436" s="195">
        <v>0.4861111111111111</v>
      </c>
      <c r="M436" s="1">
        <v>5</v>
      </c>
      <c r="N436" s="1">
        <v>10.7</v>
      </c>
      <c r="O436" s="1">
        <v>32.950000000000003</v>
      </c>
      <c r="P436" s="1">
        <v>36951</v>
      </c>
      <c r="R436" s="1">
        <v>85</v>
      </c>
    </row>
    <row r="437" spans="1:18" ht="12" customHeight="1" x14ac:dyDescent="0.2">
      <c r="A437" s="4" t="str">
        <f>sample_event_meta!U234</f>
        <v>17Jul25-PRS-PRCD-5</v>
      </c>
      <c r="B437" s="2">
        <v>45855</v>
      </c>
      <c r="C437" s="195">
        <v>0.4861111111111111</v>
      </c>
      <c r="M437" s="1">
        <v>10</v>
      </c>
      <c r="N437" s="1">
        <v>10.1</v>
      </c>
      <c r="O437" s="1">
        <v>32.96</v>
      </c>
      <c r="P437" s="1">
        <v>36246</v>
      </c>
      <c r="R437" s="1">
        <v>73.099999999999994</v>
      </c>
    </row>
    <row r="438" spans="1:18" ht="12" customHeight="1" x14ac:dyDescent="0.2">
      <c r="A438" s="4" t="str">
        <f>sample_event_meta!U235</f>
        <v>30Jul25-PRS-Gordon R-1</v>
      </c>
      <c r="B438" s="2">
        <v>45868</v>
      </c>
      <c r="C438" s="195">
        <v>0.42708333333333331</v>
      </c>
      <c r="M438" s="1">
        <v>0</v>
      </c>
      <c r="N438" s="1">
        <v>13</v>
      </c>
      <c r="O438" s="1">
        <v>7.91</v>
      </c>
      <c r="P438" s="1">
        <v>18925</v>
      </c>
      <c r="R438" s="1">
        <v>148</v>
      </c>
    </row>
    <row r="439" spans="1:18" ht="12" customHeight="1" x14ac:dyDescent="0.2">
      <c r="A439" s="4" t="str">
        <f>sample_event_meta!U235</f>
        <v>30Jul25-PRS-Gordon R-1</v>
      </c>
      <c r="B439" s="2">
        <v>45868</v>
      </c>
      <c r="C439" s="195">
        <v>0.42708333333333331</v>
      </c>
      <c r="M439" s="1">
        <v>5</v>
      </c>
      <c r="N439" s="1">
        <v>11.1</v>
      </c>
      <c r="O439" s="1">
        <v>32.799999999999997</v>
      </c>
      <c r="P439" s="1">
        <v>50286</v>
      </c>
      <c r="R439" s="1">
        <v>87.9</v>
      </c>
    </row>
    <row r="440" spans="1:18" ht="12" customHeight="1" x14ac:dyDescent="0.2">
      <c r="A440" s="4" t="str">
        <f>sample_event_meta!U235</f>
        <v>30Jul25-PRS-Gordon R-1</v>
      </c>
      <c r="B440" s="2">
        <v>45868</v>
      </c>
      <c r="C440" s="195">
        <v>0.42708333333333331</v>
      </c>
      <c r="M440" s="1">
        <v>10</v>
      </c>
      <c r="N440" s="1">
        <v>10.1</v>
      </c>
      <c r="O440" s="1">
        <v>32.93</v>
      </c>
      <c r="P440" s="1">
        <v>50511</v>
      </c>
      <c r="R440" s="1">
        <v>81</v>
      </c>
    </row>
    <row r="441" spans="1:18" ht="12" customHeight="1" x14ac:dyDescent="0.2">
      <c r="A441" s="4" t="str">
        <f>sample_event_meta!U236</f>
        <v>30Jul25-PRS-Jap Rock-2</v>
      </c>
      <c r="B441" s="2">
        <v>45868</v>
      </c>
      <c r="C441" s="195">
        <v>0.47569444444444442</v>
      </c>
      <c r="M441" s="1">
        <v>0</v>
      </c>
      <c r="N441" s="1">
        <v>13.3</v>
      </c>
      <c r="O441" s="1">
        <v>32.479999999999997</v>
      </c>
      <c r="P441" s="1">
        <v>49667</v>
      </c>
      <c r="R441" s="1">
        <v>160.5</v>
      </c>
    </row>
    <row r="442" spans="1:18" ht="12" customHeight="1" x14ac:dyDescent="0.2">
      <c r="A442" s="4" t="str">
        <f>sample_event_meta!U236</f>
        <v>30Jul25-PRS-Jap Rock-2</v>
      </c>
      <c r="B442" s="2">
        <v>45868</v>
      </c>
      <c r="C442" s="195">
        <v>0.47569444444444442</v>
      </c>
      <c r="M442" s="1">
        <v>5</v>
      </c>
      <c r="N442" s="1">
        <v>11</v>
      </c>
      <c r="O442" s="1">
        <v>32.93</v>
      </c>
      <c r="P442" s="1">
        <v>50472</v>
      </c>
      <c r="R442" s="1">
        <v>95.5</v>
      </c>
    </row>
    <row r="443" spans="1:18" ht="12" customHeight="1" x14ac:dyDescent="0.2">
      <c r="A443" s="4" t="str">
        <f>sample_event_meta!U236</f>
        <v>30Jul25-PRS-Jap Rock-2</v>
      </c>
      <c r="B443" s="2">
        <v>45868</v>
      </c>
      <c r="C443" s="195">
        <v>0.47569444444444442</v>
      </c>
      <c r="M443" s="1">
        <v>10</v>
      </c>
      <c r="N443" s="1">
        <v>10</v>
      </c>
      <c r="O443" s="1">
        <v>33</v>
      </c>
      <c r="P443" s="1">
        <v>50620</v>
      </c>
      <c r="R443" s="1">
        <v>66.400000000000006</v>
      </c>
    </row>
    <row r="444" spans="1:18" ht="12" customHeight="1" x14ac:dyDescent="0.2">
      <c r="A444" s="4" t="str">
        <f>sample_event_meta!U237</f>
        <v>30Jul25-PRS-Thrasher-3</v>
      </c>
      <c r="B444" s="2">
        <v>45868</v>
      </c>
      <c r="C444" s="195">
        <v>0.52083333333333337</v>
      </c>
      <c r="M444" s="1">
        <v>0</v>
      </c>
      <c r="N444" s="1">
        <v>13.3</v>
      </c>
      <c r="O444" s="1">
        <v>32.26</v>
      </c>
      <c r="P444" s="1">
        <v>49372</v>
      </c>
      <c r="R444" s="1">
        <v>142.30000000000001</v>
      </c>
    </row>
    <row r="445" spans="1:18" ht="12" customHeight="1" x14ac:dyDescent="0.2">
      <c r="A445" s="4" t="str">
        <f>sample_event_meta!U237</f>
        <v>30Jul25-PRS-Thrasher-3</v>
      </c>
      <c r="B445" s="2">
        <v>45868</v>
      </c>
      <c r="C445" s="195">
        <v>0.52083333333333337</v>
      </c>
      <c r="M445" s="1">
        <v>5</v>
      </c>
      <c r="N445" s="1">
        <v>10.9</v>
      </c>
      <c r="O445" s="1">
        <v>32.869999999999997</v>
      </c>
      <c r="P445" s="1">
        <v>50370</v>
      </c>
      <c r="R445" s="1">
        <v>88</v>
      </c>
    </row>
    <row r="446" spans="1:18" ht="12" customHeight="1" x14ac:dyDescent="0.2">
      <c r="A446" s="4" t="str">
        <f>sample_event_meta!U237</f>
        <v>30Jul25-PRS-Thrasher-3</v>
      </c>
      <c r="B446" s="2">
        <v>45868</v>
      </c>
      <c r="C446" s="195">
        <v>0.52083333333333337</v>
      </c>
      <c r="M446" s="1">
        <v>10</v>
      </c>
      <c r="N446" s="1">
        <v>10.1</v>
      </c>
      <c r="O446" s="1">
        <v>32.96</v>
      </c>
      <c r="P446" s="1">
        <v>50563</v>
      </c>
      <c r="R446" s="1">
        <v>65.8</v>
      </c>
    </row>
    <row r="447" spans="1:18" ht="12" customHeight="1" x14ac:dyDescent="0.2">
      <c r="A447" s="4" t="str">
        <f>sample_event_meta!U238</f>
        <v>30Jul25-PRS-Offshore B-4</v>
      </c>
      <c r="B447" s="2">
        <v>45868</v>
      </c>
      <c r="C447" s="195">
        <v>0.54999999999999993</v>
      </c>
      <c r="M447" s="1">
        <v>0</v>
      </c>
      <c r="N447" s="1">
        <v>12</v>
      </c>
      <c r="O447" s="1">
        <v>32.57</v>
      </c>
      <c r="P447" s="1">
        <v>49855</v>
      </c>
      <c r="R447" s="1">
        <v>107.9</v>
      </c>
    </row>
    <row r="448" spans="1:18" ht="12" customHeight="1" x14ac:dyDescent="0.2">
      <c r="A448" s="4" t="str">
        <f>sample_event_meta!U238</f>
        <v>30Jul25-PRS-Offshore B-4</v>
      </c>
      <c r="B448" s="2">
        <v>45868</v>
      </c>
      <c r="C448" s="195">
        <v>0.54999999999999993</v>
      </c>
      <c r="M448" s="1">
        <v>5</v>
      </c>
      <c r="N448" s="1">
        <v>10.7</v>
      </c>
      <c r="O448" s="1">
        <v>32.94</v>
      </c>
      <c r="P448" s="1">
        <v>50492</v>
      </c>
      <c r="R448" s="1">
        <v>96</v>
      </c>
    </row>
    <row r="449" spans="1:18" ht="12" customHeight="1" x14ac:dyDescent="0.2">
      <c r="A449" s="4" t="str">
        <f>sample_event_meta!U238</f>
        <v>30Jul25-PRS-Offshore B-4</v>
      </c>
      <c r="B449" s="2">
        <v>45868</v>
      </c>
      <c r="C449" s="195">
        <v>0.54999999999999993</v>
      </c>
      <c r="M449" s="1">
        <v>10</v>
      </c>
      <c r="N449" s="1">
        <v>10.199999999999999</v>
      </c>
      <c r="O449" s="1">
        <v>33</v>
      </c>
      <c r="P449" s="1">
        <v>50606</v>
      </c>
      <c r="R449" s="1">
        <v>74.8</v>
      </c>
    </row>
    <row r="450" spans="1:18" ht="12" customHeight="1" x14ac:dyDescent="0.2">
      <c r="A450" s="4" t="str">
        <f>sample_event_meta!U239</f>
        <v>30Jul25-PRS-PRCD-5</v>
      </c>
      <c r="B450" s="2">
        <v>45868</v>
      </c>
      <c r="C450" s="195">
        <v>0.5805555555555556</v>
      </c>
      <c r="M450" s="1">
        <v>0</v>
      </c>
      <c r="N450" s="1">
        <v>11.9</v>
      </c>
      <c r="O450" s="1">
        <v>32.58</v>
      </c>
      <c r="P450" s="1">
        <v>18150</v>
      </c>
      <c r="R450" s="1">
        <v>93</v>
      </c>
    </row>
    <row r="451" spans="1:18" ht="12" customHeight="1" x14ac:dyDescent="0.2">
      <c r="A451" s="4" t="str">
        <f>sample_event_meta!U239</f>
        <v>30Jul25-PRS-PRCD-5</v>
      </c>
      <c r="B451" s="2">
        <v>45868</v>
      </c>
      <c r="C451" s="195">
        <v>0.5805555555555556</v>
      </c>
      <c r="M451" s="1">
        <v>5</v>
      </c>
      <c r="N451" s="1">
        <v>10.5</v>
      </c>
      <c r="O451" s="1">
        <v>32.75</v>
      </c>
      <c r="P451" s="1">
        <v>50253</v>
      </c>
      <c r="R451" s="1">
        <v>82.1</v>
      </c>
    </row>
    <row r="452" spans="1:18" ht="12" customHeight="1" x14ac:dyDescent="0.2">
      <c r="A452" s="4" t="str">
        <f>sample_event_meta!U239</f>
        <v>30Jul25-PRS-PRCD-5</v>
      </c>
      <c r="B452" s="2">
        <v>45868</v>
      </c>
      <c r="C452" s="195">
        <v>0.5805555555555556</v>
      </c>
      <c r="M452" s="1">
        <v>10</v>
      </c>
      <c r="N452" s="1">
        <v>10.1</v>
      </c>
      <c r="O452" s="1">
        <v>32.92</v>
      </c>
      <c r="P452" s="1">
        <v>50501</v>
      </c>
      <c r="R452" s="1">
        <v>66.2</v>
      </c>
    </row>
    <row r="453" spans="1:18" ht="12" customHeight="1" x14ac:dyDescent="0.2">
      <c r="A453" s="4" t="str">
        <f>sample_event_meta!U240</f>
        <v>27Aug25-PRS-PRCD-1</v>
      </c>
      <c r="B453" s="2">
        <v>45896</v>
      </c>
      <c r="C453" s="195">
        <v>0.39097222222222222</v>
      </c>
      <c r="M453" s="1">
        <v>0</v>
      </c>
      <c r="N453" s="1">
        <v>12.9</v>
      </c>
      <c r="O453" s="1">
        <v>28.81</v>
      </c>
      <c r="P453" s="1">
        <v>44493</v>
      </c>
      <c r="Q453" s="1">
        <v>7.67</v>
      </c>
      <c r="R453" s="1">
        <v>86.6</v>
      </c>
    </row>
    <row r="454" spans="1:18" ht="12" customHeight="1" x14ac:dyDescent="0.2">
      <c r="A454" s="4" t="str">
        <f>sample_event_meta!U240</f>
        <v>27Aug25-PRS-PRCD-1</v>
      </c>
      <c r="B454" s="2">
        <v>45896</v>
      </c>
      <c r="C454" s="195">
        <v>0.39097222222222222</v>
      </c>
      <c r="M454" s="1">
        <v>5</v>
      </c>
      <c r="N454" s="1">
        <v>10.6</v>
      </c>
      <c r="O454" s="1">
        <v>32.770000000000003</v>
      </c>
      <c r="P454" s="1">
        <v>50249</v>
      </c>
      <c r="Q454" s="1">
        <v>5.6</v>
      </c>
      <c r="R454" s="1">
        <v>62.2</v>
      </c>
    </row>
    <row r="455" spans="1:18" ht="12" customHeight="1" x14ac:dyDescent="0.2">
      <c r="A455" s="4" t="str">
        <f>sample_event_meta!U240</f>
        <v>27Aug25-PRS-PRCD-1</v>
      </c>
      <c r="B455" s="2">
        <v>45896</v>
      </c>
      <c r="C455" s="195">
        <v>0.39097222222222222</v>
      </c>
      <c r="M455" s="1">
        <v>10</v>
      </c>
      <c r="N455" s="1">
        <v>10.4</v>
      </c>
      <c r="O455" s="1">
        <v>32.86</v>
      </c>
      <c r="P455" s="1">
        <v>50397</v>
      </c>
      <c r="Q455" s="1">
        <v>5.17</v>
      </c>
      <c r="R455" s="1">
        <v>57.3</v>
      </c>
    </row>
    <row r="456" spans="1:18" ht="12" customHeight="1" x14ac:dyDescent="0.2">
      <c r="A456" s="4" t="str">
        <f>sample_event_meta!U241</f>
        <v>27Aug25-PRS-Mill Bay-2</v>
      </c>
      <c r="B456" s="2">
        <v>45896</v>
      </c>
      <c r="C456" s="195">
        <v>0.44027777777777777</v>
      </c>
      <c r="M456" s="1">
        <v>0</v>
      </c>
      <c r="N456" s="1">
        <v>11.3</v>
      </c>
      <c r="O456" s="1">
        <v>32.71</v>
      </c>
      <c r="P456" s="1">
        <v>50127</v>
      </c>
      <c r="Q456" s="1">
        <v>6.38</v>
      </c>
      <c r="R456" s="1">
        <v>71.7</v>
      </c>
    </row>
    <row r="457" spans="1:18" ht="12" customHeight="1" x14ac:dyDescent="0.2">
      <c r="A457" s="4" t="str">
        <f>sample_event_meta!U241</f>
        <v>27Aug25-PRS-Mill Bay-2</v>
      </c>
      <c r="B457" s="2">
        <v>45896</v>
      </c>
      <c r="C457" s="195">
        <v>0.44027777777777777</v>
      </c>
      <c r="M457" s="1">
        <v>5</v>
      </c>
      <c r="N457" s="1">
        <v>10.199999999999999</v>
      </c>
      <c r="O457" s="1">
        <v>32.979999999999997</v>
      </c>
      <c r="P457" s="1">
        <v>50588</v>
      </c>
      <c r="Q457" s="1">
        <v>5.0199999999999996</v>
      </c>
      <c r="R457" s="1">
        <v>55.5</v>
      </c>
    </row>
    <row r="458" spans="1:18" ht="12" customHeight="1" x14ac:dyDescent="0.2">
      <c r="A458" s="4" t="str">
        <f>sample_event_meta!U241</f>
        <v>27Aug25-PRS-Mill Bay-2</v>
      </c>
      <c r="B458" s="2">
        <v>45896</v>
      </c>
      <c r="C458" s="195">
        <v>0.44027777777777777</v>
      </c>
      <c r="M458" s="1">
        <v>10</v>
      </c>
      <c r="N458" s="1">
        <v>10</v>
      </c>
      <c r="O458" s="1">
        <v>33.1</v>
      </c>
      <c r="P458" s="1">
        <v>50764</v>
      </c>
      <c r="Q458" s="1">
        <v>4.6399999999999997</v>
      </c>
      <c r="R458" s="1">
        <v>50.9</v>
      </c>
    </row>
    <row r="459" spans="1:18" ht="12" customHeight="1" x14ac:dyDescent="0.2">
      <c r="A459" s="4" t="str">
        <f>sample_event_meta!U242</f>
        <v>27Aug25-PRS-Offshore B-3</v>
      </c>
      <c r="B459" s="2">
        <v>45896</v>
      </c>
      <c r="C459" s="195">
        <v>0.46388888888888885</v>
      </c>
      <c r="M459" s="1">
        <v>0</v>
      </c>
      <c r="N459" s="1">
        <v>12.3</v>
      </c>
      <c r="O459" s="1">
        <v>32.200000000000003</v>
      </c>
      <c r="P459" s="1">
        <v>49882</v>
      </c>
      <c r="Q459" s="1">
        <v>7.48</v>
      </c>
      <c r="R459" s="1">
        <v>85.6</v>
      </c>
    </row>
    <row r="460" spans="1:18" ht="12" customHeight="1" x14ac:dyDescent="0.2">
      <c r="A460" s="4" t="str">
        <f>sample_event_meta!U242</f>
        <v>27Aug25-PRS-Offshore B-3</v>
      </c>
      <c r="B460" s="2">
        <v>45896</v>
      </c>
      <c r="C460" s="195">
        <v>0.46388888888888885</v>
      </c>
      <c r="M460" s="1">
        <v>5</v>
      </c>
      <c r="N460" s="1">
        <v>10.4</v>
      </c>
      <c r="O460" s="1">
        <v>32.799999999999997</v>
      </c>
      <c r="P460" s="1">
        <v>50315</v>
      </c>
      <c r="Q460" s="1">
        <v>5.76</v>
      </c>
      <c r="R460" s="1">
        <v>64.7</v>
      </c>
    </row>
    <row r="461" spans="1:18" ht="12" customHeight="1" x14ac:dyDescent="0.2">
      <c r="A461" s="4" t="str">
        <f>sample_event_meta!U242</f>
        <v>27Aug25-PRS-Offshore B-3</v>
      </c>
      <c r="B461" s="2">
        <v>45896</v>
      </c>
      <c r="C461" s="195">
        <v>0.46388888888888885</v>
      </c>
      <c r="M461" s="1">
        <v>10</v>
      </c>
      <c r="N461" s="1">
        <v>9.9</v>
      </c>
      <c r="O461" s="1">
        <v>33.119999999999997</v>
      </c>
      <c r="P461" s="1">
        <v>50809</v>
      </c>
      <c r="Q461" s="1">
        <v>5.7</v>
      </c>
      <c r="R461" s="1">
        <v>51.2</v>
      </c>
    </row>
    <row r="462" spans="1:18" ht="12" customHeight="1" x14ac:dyDescent="0.2">
      <c r="A462" s="4" t="str">
        <f>sample_event_meta!U243</f>
        <v>27Aug25-PRS-Thrasher-4</v>
      </c>
      <c r="B462" s="2">
        <v>45896</v>
      </c>
      <c r="C462" s="195">
        <v>0.4861111111111111</v>
      </c>
      <c r="M462" s="1">
        <v>0</v>
      </c>
      <c r="N462" s="1">
        <v>13.6</v>
      </c>
      <c r="O462" s="1">
        <v>30.55</v>
      </c>
      <c r="P462" s="1">
        <v>47089</v>
      </c>
      <c r="Q462" s="1">
        <v>9.09</v>
      </c>
      <c r="R462" s="1">
        <v>105.7</v>
      </c>
    </row>
    <row r="463" spans="1:18" ht="12" customHeight="1" x14ac:dyDescent="0.2">
      <c r="A463" s="4" t="str">
        <f>sample_event_meta!U243</f>
        <v>27Aug25-PRS-Thrasher-4</v>
      </c>
      <c r="B463" s="2">
        <v>45896</v>
      </c>
      <c r="C463" s="195">
        <v>0.4861111111111111</v>
      </c>
      <c r="M463" s="1">
        <v>5</v>
      </c>
      <c r="N463" s="1">
        <v>10.6</v>
      </c>
      <c r="O463" s="1">
        <v>32.89</v>
      </c>
      <c r="P463" s="1">
        <v>50425</v>
      </c>
      <c r="Q463" s="1">
        <v>5.77</v>
      </c>
      <c r="R463" s="1">
        <v>64.400000000000006</v>
      </c>
    </row>
    <row r="464" spans="1:18" ht="12" customHeight="1" x14ac:dyDescent="0.2">
      <c r="A464" s="4" t="str">
        <f>sample_event_meta!U243</f>
        <v>27Aug25-PRS-Thrasher-4</v>
      </c>
      <c r="B464" s="2">
        <v>45896</v>
      </c>
      <c r="C464" s="195">
        <v>0.4861111111111111</v>
      </c>
      <c r="M464" s="1">
        <v>10</v>
      </c>
      <c r="N464" s="1">
        <v>10.1</v>
      </c>
      <c r="O464" s="1">
        <v>33.04</v>
      </c>
      <c r="P464" s="1">
        <v>50679</v>
      </c>
      <c r="Q464" s="1">
        <v>4.72</v>
      </c>
      <c r="R464" s="1">
        <v>52.1</v>
      </c>
    </row>
    <row r="465" spans="1:18" ht="12" customHeight="1" x14ac:dyDescent="0.2">
      <c r="A465" s="4" t="str">
        <f>sample_event_meta!U244</f>
        <v>27Aug25-PRS-Jap Rock-5</v>
      </c>
      <c r="B465" s="2">
        <v>45896</v>
      </c>
      <c r="C465" s="195">
        <v>0.51527777777777783</v>
      </c>
      <c r="M465" s="1">
        <v>0</v>
      </c>
      <c r="N465" s="1">
        <v>14.3</v>
      </c>
      <c r="O465" s="1">
        <v>29.49</v>
      </c>
      <c r="P465" s="1">
        <v>45588</v>
      </c>
      <c r="Q465" s="1">
        <v>10.1</v>
      </c>
      <c r="R465" s="1">
        <v>118.3</v>
      </c>
    </row>
    <row r="466" spans="1:18" ht="12" customHeight="1" x14ac:dyDescent="0.2">
      <c r="A466" s="4" t="str">
        <f>sample_event_meta!U244</f>
        <v>27Aug25-PRS-Jap Rock-5</v>
      </c>
      <c r="B466" s="2">
        <v>45896</v>
      </c>
      <c r="C466" s="195">
        <v>0.51527777777777783</v>
      </c>
      <c r="M466" s="1">
        <v>5</v>
      </c>
      <c r="N466" s="1">
        <v>10.7</v>
      </c>
      <c r="O466" s="1">
        <v>32.9</v>
      </c>
      <c r="P466" s="1">
        <v>50437</v>
      </c>
      <c r="Q466" s="1">
        <v>5.6</v>
      </c>
      <c r="R466" s="1">
        <v>62.2</v>
      </c>
    </row>
    <row r="467" spans="1:18" ht="12" customHeight="1" x14ac:dyDescent="0.2">
      <c r="A467" s="4" t="str">
        <f>sample_event_meta!U244</f>
        <v>27Aug25-PRS-Jap Rock-5</v>
      </c>
      <c r="B467" s="2">
        <v>45896</v>
      </c>
      <c r="C467" s="195">
        <v>0.51527777777777783</v>
      </c>
      <c r="M467" s="1">
        <v>10</v>
      </c>
      <c r="N467" s="1">
        <v>10.1</v>
      </c>
      <c r="O467" s="1">
        <v>32.99</v>
      </c>
      <c r="P467" s="1">
        <v>50613</v>
      </c>
      <c r="Q467" s="1">
        <v>4.7699999999999996</v>
      </c>
      <c r="R467" s="1">
        <v>52.6</v>
      </c>
    </row>
    <row r="468" spans="1:18" ht="12" customHeight="1" x14ac:dyDescent="0.2">
      <c r="A468" s="4" t="str">
        <f>sample_event_meta!U245</f>
        <v>27Aug25-PRS-Gordon R-6</v>
      </c>
      <c r="B468" s="2">
        <v>45896</v>
      </c>
      <c r="C468" s="195">
        <v>0.53472222222222221</v>
      </c>
      <c r="M468" s="1">
        <v>0</v>
      </c>
      <c r="N468" s="1">
        <v>14.2</v>
      </c>
      <c r="O468" s="1">
        <v>29.85</v>
      </c>
      <c r="P468" s="1">
        <v>45941</v>
      </c>
      <c r="Q468" s="1">
        <v>9.5399999999999991</v>
      </c>
      <c r="R468" s="1">
        <v>111.6</v>
      </c>
    </row>
    <row r="469" spans="1:18" ht="12" customHeight="1" x14ac:dyDescent="0.2">
      <c r="A469" s="4" t="str">
        <f>sample_event_meta!U245</f>
        <v>27Aug25-PRS-Gordon R-6</v>
      </c>
      <c r="B469" s="2">
        <v>45896</v>
      </c>
      <c r="C469" s="195">
        <v>0.53472222222222221</v>
      </c>
      <c r="M469" s="1">
        <v>5</v>
      </c>
      <c r="N469" s="1">
        <v>10.7</v>
      </c>
      <c r="O469" s="1">
        <v>32.869999999999997</v>
      </c>
      <c r="P469" s="1">
        <v>50355</v>
      </c>
      <c r="Q469" s="1">
        <v>5.16</v>
      </c>
      <c r="R469" s="1">
        <v>61.9</v>
      </c>
    </row>
    <row r="470" spans="1:18" ht="12" customHeight="1" x14ac:dyDescent="0.2">
      <c r="A470" s="4" t="str">
        <f>sample_event_meta!U245</f>
        <v>27Aug25-PRS-Gordon R-6</v>
      </c>
      <c r="B470" s="2">
        <v>45896</v>
      </c>
      <c r="C470" s="195">
        <v>0.53472222222222221</v>
      </c>
      <c r="M470" s="1">
        <v>10</v>
      </c>
      <c r="N470" s="1">
        <v>10.3</v>
      </c>
      <c r="O470" s="1">
        <v>33</v>
      </c>
      <c r="P470" s="1">
        <v>50600</v>
      </c>
      <c r="Q470" s="1">
        <v>4.58</v>
      </c>
      <c r="R470" s="1">
        <v>50.5</v>
      </c>
    </row>
  </sheetData>
  <phoneticPr fontId="20" type="noConversion"/>
  <conditionalFormatting sqref="A136">
    <cfRule type="containsText" dxfId="12" priority="1" operator="containsText" text="FLAG">
      <formula>NOT(ISERROR(SEARCH("FLAG",A136)))</formula>
    </cfRule>
  </conditionalFormatting>
  <pageMargins left="0.7" right="0.7" top="0.75" bottom="0.75" header="0.3" footer="0.3"/>
  <pageSetup orientation="portrait" r:id="rId1"/>
  <headerFooter>
    <oddHeader>&amp;R&amp;"Calibri"&amp;12&amp;K000000 Unclassified - Non-Classifié&amp;1#_x000D_</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CC88-E6AC-4E8E-AE19-3A315F5D8929}">
  <sheetPr filterMode="1"/>
  <dimension ref="A1:R801"/>
  <sheetViews>
    <sheetView zoomScale="85" zoomScaleNormal="85" workbookViewId="0">
      <pane ySplit="1" topLeftCell="A164" activePane="bottomLeft" state="frozen"/>
      <selection pane="bottomLeft" activeCell="C199" sqref="C199:C202"/>
    </sheetView>
  </sheetViews>
  <sheetFormatPr defaultColWidth="9.140625" defaultRowHeight="12.75" x14ac:dyDescent="0.2"/>
  <cols>
    <col min="1" max="1" width="9.140625" style="17"/>
    <col min="2" max="2" width="14.7109375" style="17" bestFit="1" customWidth="1"/>
    <col min="3" max="3" width="34.140625" style="16" bestFit="1" customWidth="1"/>
    <col min="4" max="4" width="14" style="21" customWidth="1"/>
    <col min="5" max="5" width="14" style="22" customWidth="1"/>
    <col min="6" max="6" width="20" style="17" bestFit="1" customWidth="1"/>
    <col min="7" max="7" width="9.7109375" style="17" bestFit="1" customWidth="1"/>
    <col min="8" max="8" width="13.5703125" style="17" bestFit="1" customWidth="1"/>
    <col min="9" max="9" width="26.140625" style="17" bestFit="1" customWidth="1"/>
    <col min="10" max="10" width="26.7109375" style="17" bestFit="1" customWidth="1"/>
    <col min="11" max="11" width="18.5703125" style="16" customWidth="1"/>
    <col min="12" max="12" width="36.85546875" style="16" customWidth="1"/>
    <col min="13" max="13" width="39.42578125" style="17" bestFit="1" customWidth="1"/>
    <col min="14" max="14" width="39.42578125" style="17" customWidth="1"/>
    <col min="15" max="15" width="35.42578125" style="17" bestFit="1" customWidth="1"/>
    <col min="16" max="16" width="13.5703125" style="17" bestFit="1" customWidth="1"/>
    <col min="17" max="17" width="12.5703125" style="17" bestFit="1" customWidth="1"/>
    <col min="18" max="18" width="89.42578125" style="17" bestFit="1" customWidth="1"/>
    <col min="19" max="16384" width="9.140625" style="17"/>
  </cols>
  <sheetData>
    <row r="1" spans="1:18" x14ac:dyDescent="0.2">
      <c r="A1" s="14" t="s">
        <v>170</v>
      </c>
      <c r="B1" s="14" t="s">
        <v>6</v>
      </c>
      <c r="C1" s="11" t="s">
        <v>11</v>
      </c>
      <c r="D1" s="12" t="s">
        <v>418</v>
      </c>
      <c r="E1" s="13" t="s">
        <v>419</v>
      </c>
      <c r="F1" s="14" t="s">
        <v>333</v>
      </c>
      <c r="G1" s="14" t="s">
        <v>334</v>
      </c>
      <c r="H1" s="14" t="s">
        <v>422</v>
      </c>
      <c r="I1" s="15" t="s">
        <v>432</v>
      </c>
      <c r="J1" s="15" t="s">
        <v>433</v>
      </c>
      <c r="K1" s="11" t="s">
        <v>425</v>
      </c>
      <c r="L1" s="148" t="s">
        <v>426</v>
      </c>
      <c r="M1" s="23" t="s">
        <v>424</v>
      </c>
      <c r="N1" s="14" t="s">
        <v>428</v>
      </c>
      <c r="O1" s="14" t="s">
        <v>429</v>
      </c>
      <c r="P1" s="23" t="s">
        <v>430</v>
      </c>
      <c r="Q1" s="14" t="s">
        <v>431</v>
      </c>
      <c r="R1" s="14" t="s">
        <v>335</v>
      </c>
    </row>
    <row r="2" spans="1:18" hidden="1" x14ac:dyDescent="0.2">
      <c r="A2" s="17">
        <v>2023</v>
      </c>
      <c r="B2" s="17" t="s">
        <v>16</v>
      </c>
      <c r="C2" s="16" t="s">
        <v>1566</v>
      </c>
      <c r="D2" s="21">
        <f t="shared" ref="D2:D65" si="0">DATEVALUE(LEFT(C2, SEARCH("-", C2) - 1))</f>
        <v>45009</v>
      </c>
      <c r="E2" s="22">
        <f xml:space="preserve"> D2 - DATE(YEAR(D2), 1, 0)</f>
        <v>83</v>
      </c>
      <c r="F2" s="17" t="s">
        <v>337</v>
      </c>
      <c r="G2" s="17" t="s">
        <v>338</v>
      </c>
      <c r="I2" s="18">
        <f>SUM(K2:Q2)</f>
        <v>2</v>
      </c>
      <c r="J2" s="18">
        <f>SUM(L2:Q2)</f>
        <v>2</v>
      </c>
      <c r="K2" s="16">
        <v>0</v>
      </c>
      <c r="M2" s="17">
        <v>1</v>
      </c>
      <c r="O2" s="17">
        <v>1</v>
      </c>
      <c r="R2" s="17" t="s">
        <v>339</v>
      </c>
    </row>
    <row r="3" spans="1:18" hidden="1" x14ac:dyDescent="0.2">
      <c r="A3" s="17">
        <v>2023</v>
      </c>
      <c r="B3" s="17" t="s">
        <v>16</v>
      </c>
      <c r="C3" s="16" t="s">
        <v>1566</v>
      </c>
      <c r="D3" s="21">
        <f t="shared" si="0"/>
        <v>45009</v>
      </c>
      <c r="E3" s="22">
        <f t="shared" ref="E3:E66" si="1" xml:space="preserve"> D3 - DATE(YEAR(D3), 1, 0)</f>
        <v>83</v>
      </c>
      <c r="F3" s="17" t="s">
        <v>340</v>
      </c>
      <c r="G3" s="17" t="s">
        <v>341</v>
      </c>
      <c r="I3" s="18">
        <f t="shared" ref="I3:I66" si="2">SUM(K3:Q3)</f>
        <v>8</v>
      </c>
      <c r="J3" s="18">
        <f t="shared" ref="J3:J66" si="3">SUM(L3:Q3)</f>
        <v>8</v>
      </c>
      <c r="K3" s="16">
        <v>0</v>
      </c>
      <c r="M3" s="17">
        <v>4</v>
      </c>
      <c r="Q3" s="17">
        <v>4</v>
      </c>
      <c r="R3" s="17" t="s">
        <v>342</v>
      </c>
    </row>
    <row r="4" spans="1:18" hidden="1" x14ac:dyDescent="0.2">
      <c r="A4" s="17">
        <v>2023</v>
      </c>
      <c r="B4" s="17" t="s">
        <v>16</v>
      </c>
      <c r="C4" s="16" t="s">
        <v>1566</v>
      </c>
      <c r="D4" s="21">
        <f t="shared" si="0"/>
        <v>45009</v>
      </c>
      <c r="E4" s="22">
        <f t="shared" si="1"/>
        <v>83</v>
      </c>
      <c r="F4" s="17" t="s">
        <v>343</v>
      </c>
      <c r="G4" s="17" t="s">
        <v>341</v>
      </c>
      <c r="I4" s="18">
        <f t="shared" si="2"/>
        <v>31</v>
      </c>
      <c r="J4" s="18">
        <f t="shared" si="3"/>
        <v>31</v>
      </c>
      <c r="K4" s="16">
        <v>0</v>
      </c>
      <c r="M4" s="17">
        <v>27</v>
      </c>
      <c r="Q4" s="17">
        <v>4</v>
      </c>
      <c r="R4" s="17" t="s">
        <v>339</v>
      </c>
    </row>
    <row r="5" spans="1:18" hidden="1" x14ac:dyDescent="0.2">
      <c r="A5" s="17">
        <v>2023</v>
      </c>
      <c r="B5" s="17" t="s">
        <v>16</v>
      </c>
      <c r="C5" s="16" t="s">
        <v>1566</v>
      </c>
      <c r="D5" s="21">
        <f t="shared" si="0"/>
        <v>45009</v>
      </c>
      <c r="E5" s="22">
        <f t="shared" si="1"/>
        <v>83</v>
      </c>
      <c r="F5" s="17" t="s">
        <v>344</v>
      </c>
      <c r="G5" s="17" t="s">
        <v>341</v>
      </c>
      <c r="H5" s="17" t="s">
        <v>423</v>
      </c>
      <c r="I5" s="18">
        <f t="shared" si="2"/>
        <v>4</v>
      </c>
      <c r="J5" s="18">
        <f t="shared" si="3"/>
        <v>4</v>
      </c>
      <c r="K5" s="16">
        <v>0</v>
      </c>
      <c r="M5" s="17">
        <v>3</v>
      </c>
      <c r="Q5" s="17">
        <v>1</v>
      </c>
      <c r="R5" s="17" t="s">
        <v>339</v>
      </c>
    </row>
    <row r="6" spans="1:18" hidden="1" x14ac:dyDescent="0.2">
      <c r="A6" s="17">
        <v>2023</v>
      </c>
      <c r="B6" s="17" t="s">
        <v>16</v>
      </c>
      <c r="C6" s="16" t="s">
        <v>1566</v>
      </c>
      <c r="D6" s="21">
        <f t="shared" si="0"/>
        <v>45009</v>
      </c>
      <c r="E6" s="22">
        <f t="shared" si="1"/>
        <v>83</v>
      </c>
      <c r="F6" s="17" t="s">
        <v>345</v>
      </c>
      <c r="I6" s="18">
        <f t="shared" si="2"/>
        <v>2</v>
      </c>
      <c r="J6" s="18">
        <f t="shared" si="3"/>
        <v>2</v>
      </c>
      <c r="K6" s="16">
        <v>0</v>
      </c>
      <c r="O6" s="17">
        <v>2</v>
      </c>
      <c r="R6" s="17" t="s">
        <v>339</v>
      </c>
    </row>
    <row r="7" spans="1:18" hidden="1" x14ac:dyDescent="0.2">
      <c r="A7" s="17">
        <v>2023</v>
      </c>
      <c r="B7" s="17" t="s">
        <v>16</v>
      </c>
      <c r="C7" s="16" t="s">
        <v>1566</v>
      </c>
      <c r="D7" s="21">
        <f t="shared" si="0"/>
        <v>45009</v>
      </c>
      <c r="E7" s="22">
        <f t="shared" si="1"/>
        <v>83</v>
      </c>
      <c r="F7" s="17" t="s">
        <v>346</v>
      </c>
      <c r="I7" s="18">
        <f t="shared" si="2"/>
        <v>1</v>
      </c>
      <c r="J7" s="18">
        <f t="shared" si="3"/>
        <v>1</v>
      </c>
      <c r="K7" s="16">
        <v>0</v>
      </c>
      <c r="O7" s="17">
        <v>1</v>
      </c>
      <c r="R7" s="17" t="s">
        <v>339</v>
      </c>
    </row>
    <row r="8" spans="1:18" hidden="1" x14ac:dyDescent="0.2">
      <c r="A8" s="17">
        <v>2023</v>
      </c>
      <c r="B8" s="17" t="s">
        <v>16</v>
      </c>
      <c r="C8" s="16" t="s">
        <v>1566</v>
      </c>
      <c r="D8" s="21">
        <f t="shared" si="0"/>
        <v>45009</v>
      </c>
      <c r="E8" s="22">
        <f t="shared" si="1"/>
        <v>83</v>
      </c>
      <c r="F8" s="17" t="s">
        <v>343</v>
      </c>
      <c r="G8" s="17" t="s">
        <v>347</v>
      </c>
      <c r="I8" s="18">
        <f t="shared" si="2"/>
        <v>7</v>
      </c>
      <c r="J8" s="18">
        <f t="shared" si="3"/>
        <v>7</v>
      </c>
      <c r="K8" s="16">
        <v>0</v>
      </c>
      <c r="M8" s="17">
        <v>7</v>
      </c>
      <c r="R8" s="17" t="s">
        <v>339</v>
      </c>
    </row>
    <row r="9" spans="1:18" hidden="1" x14ac:dyDescent="0.2">
      <c r="A9" s="17">
        <v>2023</v>
      </c>
      <c r="B9" s="17" t="s">
        <v>16</v>
      </c>
      <c r="C9" s="16" t="s">
        <v>1567</v>
      </c>
      <c r="D9" s="21">
        <f t="shared" si="0"/>
        <v>45015</v>
      </c>
      <c r="E9" s="22">
        <f t="shared" si="1"/>
        <v>89</v>
      </c>
      <c r="F9" s="17" t="s">
        <v>343</v>
      </c>
      <c r="G9" s="17" t="s">
        <v>341</v>
      </c>
      <c r="I9" s="18">
        <f t="shared" si="2"/>
        <v>148</v>
      </c>
      <c r="J9" s="18">
        <f t="shared" si="3"/>
        <v>148</v>
      </c>
      <c r="K9" s="16">
        <v>0</v>
      </c>
      <c r="M9" s="17">
        <v>30</v>
      </c>
      <c r="O9" s="17">
        <v>96</v>
      </c>
      <c r="Q9" s="17">
        <v>22</v>
      </c>
      <c r="R9" s="17" t="s">
        <v>349</v>
      </c>
    </row>
    <row r="10" spans="1:18" hidden="1" x14ac:dyDescent="0.2">
      <c r="A10" s="17">
        <v>2023</v>
      </c>
      <c r="B10" s="17" t="s">
        <v>16</v>
      </c>
      <c r="C10" s="16" t="s">
        <v>1567</v>
      </c>
      <c r="D10" s="21">
        <f t="shared" si="0"/>
        <v>45015</v>
      </c>
      <c r="E10" s="22">
        <f t="shared" si="1"/>
        <v>89</v>
      </c>
      <c r="F10" s="19" t="s">
        <v>340</v>
      </c>
      <c r="G10" s="17" t="s">
        <v>341</v>
      </c>
      <c r="I10" s="18">
        <f t="shared" si="2"/>
        <v>52</v>
      </c>
      <c r="J10" s="18">
        <f t="shared" si="3"/>
        <v>52</v>
      </c>
      <c r="K10" s="16">
        <v>0</v>
      </c>
      <c r="M10" s="17">
        <v>30</v>
      </c>
      <c r="O10" s="17">
        <v>16</v>
      </c>
      <c r="Q10" s="17">
        <v>6</v>
      </c>
      <c r="R10" s="17" t="s">
        <v>350</v>
      </c>
    </row>
    <row r="11" spans="1:18" hidden="1" x14ac:dyDescent="0.2">
      <c r="A11" s="17">
        <v>2023</v>
      </c>
      <c r="B11" s="17" t="s">
        <v>16</v>
      </c>
      <c r="C11" s="16" t="s">
        <v>1567</v>
      </c>
      <c r="D11" s="21">
        <f t="shared" si="0"/>
        <v>45015</v>
      </c>
      <c r="E11" s="22">
        <f t="shared" si="1"/>
        <v>89</v>
      </c>
      <c r="F11" s="19" t="s">
        <v>344</v>
      </c>
      <c r="G11" s="17" t="s">
        <v>341</v>
      </c>
      <c r="H11" s="17" t="s">
        <v>423</v>
      </c>
      <c r="I11" s="18">
        <f t="shared" si="2"/>
        <v>29</v>
      </c>
      <c r="J11" s="18">
        <f t="shared" si="3"/>
        <v>29</v>
      </c>
      <c r="K11" s="16">
        <v>0</v>
      </c>
      <c r="M11" s="17">
        <v>28</v>
      </c>
      <c r="Q11" s="17">
        <v>1</v>
      </c>
      <c r="R11" s="17" t="s">
        <v>350</v>
      </c>
    </row>
    <row r="12" spans="1:18" hidden="1" x14ac:dyDescent="0.2">
      <c r="A12" s="17">
        <v>2023</v>
      </c>
      <c r="B12" s="17" t="s">
        <v>16</v>
      </c>
      <c r="C12" s="16" t="s">
        <v>1567</v>
      </c>
      <c r="D12" s="21">
        <f t="shared" si="0"/>
        <v>45015</v>
      </c>
      <c r="E12" s="22">
        <f t="shared" si="1"/>
        <v>89</v>
      </c>
      <c r="F12" s="19" t="s">
        <v>346</v>
      </c>
      <c r="I12" s="18">
        <f t="shared" si="2"/>
        <v>1</v>
      </c>
      <c r="J12" s="18">
        <f t="shared" si="3"/>
        <v>1</v>
      </c>
      <c r="K12" s="16">
        <v>0</v>
      </c>
      <c r="O12" s="17">
        <v>1</v>
      </c>
    </row>
    <row r="13" spans="1:18" hidden="1" x14ac:dyDescent="0.2">
      <c r="A13" s="17">
        <v>2023</v>
      </c>
      <c r="B13" s="17" t="s">
        <v>16</v>
      </c>
      <c r="C13" s="16" t="s">
        <v>1567</v>
      </c>
      <c r="D13" s="21">
        <f t="shared" si="0"/>
        <v>45015</v>
      </c>
      <c r="E13" s="22">
        <f t="shared" si="1"/>
        <v>89</v>
      </c>
      <c r="F13" s="19" t="s">
        <v>345</v>
      </c>
      <c r="I13" s="18">
        <f t="shared" si="2"/>
        <v>1</v>
      </c>
      <c r="J13" s="18">
        <f t="shared" si="3"/>
        <v>1</v>
      </c>
      <c r="K13" s="16">
        <v>0</v>
      </c>
      <c r="Q13" s="17">
        <v>1</v>
      </c>
    </row>
    <row r="14" spans="1:18" hidden="1" x14ac:dyDescent="0.2">
      <c r="A14" s="17">
        <v>2023</v>
      </c>
      <c r="B14" s="17" t="s">
        <v>16</v>
      </c>
      <c r="C14" s="16" t="s">
        <v>1567</v>
      </c>
      <c r="D14" s="21">
        <f t="shared" si="0"/>
        <v>45015</v>
      </c>
      <c r="E14" s="22">
        <f t="shared" si="1"/>
        <v>89</v>
      </c>
      <c r="F14" s="19" t="s">
        <v>343</v>
      </c>
      <c r="G14" s="17" t="s">
        <v>347</v>
      </c>
      <c r="I14" s="18">
        <f t="shared" si="2"/>
        <v>2</v>
      </c>
      <c r="J14" s="18">
        <f t="shared" si="3"/>
        <v>2</v>
      </c>
      <c r="K14" s="16">
        <v>0</v>
      </c>
      <c r="M14" s="17">
        <v>2</v>
      </c>
      <c r="R14" s="17" t="s">
        <v>351</v>
      </c>
    </row>
    <row r="15" spans="1:18" hidden="1" x14ac:dyDescent="0.2">
      <c r="A15" s="17">
        <v>2023</v>
      </c>
      <c r="B15" s="17" t="s">
        <v>16</v>
      </c>
      <c r="C15" s="16" t="s">
        <v>1567</v>
      </c>
      <c r="D15" s="21">
        <f t="shared" si="0"/>
        <v>45015</v>
      </c>
      <c r="E15" s="22">
        <f t="shared" si="1"/>
        <v>89</v>
      </c>
      <c r="F15" s="19" t="s">
        <v>337</v>
      </c>
      <c r="G15" s="17" t="s">
        <v>338</v>
      </c>
      <c r="I15" s="18">
        <f t="shared" si="2"/>
        <v>1</v>
      </c>
      <c r="J15" s="18">
        <f t="shared" si="3"/>
        <v>1</v>
      </c>
      <c r="K15" s="16">
        <v>0</v>
      </c>
      <c r="M15" s="17">
        <v>1</v>
      </c>
    </row>
    <row r="16" spans="1:18" hidden="1" x14ac:dyDescent="0.2">
      <c r="A16" s="17">
        <v>2023</v>
      </c>
      <c r="B16" s="17" t="s">
        <v>16</v>
      </c>
      <c r="C16" s="16" t="s">
        <v>1567</v>
      </c>
      <c r="D16" s="21">
        <f t="shared" si="0"/>
        <v>45015</v>
      </c>
      <c r="E16" s="22">
        <f t="shared" si="1"/>
        <v>89</v>
      </c>
      <c r="F16" s="19" t="s">
        <v>337</v>
      </c>
      <c r="G16" s="20" t="s">
        <v>341</v>
      </c>
      <c r="H16" s="20"/>
      <c r="I16" s="18">
        <f t="shared" si="2"/>
        <v>1</v>
      </c>
      <c r="J16" s="18">
        <f t="shared" si="3"/>
        <v>1</v>
      </c>
      <c r="K16" s="16">
        <v>0</v>
      </c>
      <c r="M16" s="17">
        <v>1</v>
      </c>
    </row>
    <row r="17" spans="1:18" hidden="1" x14ac:dyDescent="0.2">
      <c r="A17" s="17">
        <v>2023</v>
      </c>
      <c r="B17" s="17" t="s">
        <v>16</v>
      </c>
      <c r="C17" s="16" t="s">
        <v>1568</v>
      </c>
      <c r="D17" s="21">
        <f t="shared" si="0"/>
        <v>45016</v>
      </c>
      <c r="E17" s="22">
        <f t="shared" si="1"/>
        <v>90</v>
      </c>
      <c r="F17" s="17" t="s">
        <v>353</v>
      </c>
      <c r="I17" s="18">
        <f t="shared" si="2"/>
        <v>1</v>
      </c>
      <c r="J17" s="18">
        <f t="shared" si="3"/>
        <v>1</v>
      </c>
      <c r="K17" s="16">
        <v>0</v>
      </c>
      <c r="O17" s="17">
        <v>1</v>
      </c>
    </row>
    <row r="18" spans="1:18" hidden="1" x14ac:dyDescent="0.2">
      <c r="A18" s="17">
        <v>2023</v>
      </c>
      <c r="B18" s="17" t="s">
        <v>16</v>
      </c>
      <c r="C18" s="16" t="s">
        <v>1568</v>
      </c>
      <c r="D18" s="21">
        <f t="shared" si="0"/>
        <v>45016</v>
      </c>
      <c r="E18" s="22">
        <f t="shared" si="1"/>
        <v>90</v>
      </c>
      <c r="F18" s="17" t="s">
        <v>354</v>
      </c>
      <c r="I18" s="18">
        <f t="shared" si="2"/>
        <v>1</v>
      </c>
      <c r="J18" s="18">
        <f t="shared" si="3"/>
        <v>1</v>
      </c>
      <c r="K18" s="16">
        <v>0</v>
      </c>
      <c r="O18" s="17">
        <v>1</v>
      </c>
    </row>
    <row r="19" spans="1:18" hidden="1" x14ac:dyDescent="0.2">
      <c r="A19" s="17">
        <v>2023</v>
      </c>
      <c r="B19" s="17" t="s">
        <v>16</v>
      </c>
      <c r="C19" s="16" t="s">
        <v>1568</v>
      </c>
      <c r="D19" s="21">
        <f t="shared" si="0"/>
        <v>45016</v>
      </c>
      <c r="E19" s="22">
        <f t="shared" si="1"/>
        <v>90</v>
      </c>
      <c r="F19" s="17" t="s">
        <v>355</v>
      </c>
      <c r="I19" s="18">
        <f t="shared" si="2"/>
        <v>2</v>
      </c>
      <c r="J19" s="18">
        <f t="shared" si="3"/>
        <v>2</v>
      </c>
      <c r="K19" s="16">
        <v>0</v>
      </c>
      <c r="O19" s="17">
        <v>2</v>
      </c>
      <c r="R19" s="17" t="s">
        <v>356</v>
      </c>
    </row>
    <row r="20" spans="1:18" hidden="1" x14ac:dyDescent="0.2">
      <c r="A20" s="17">
        <v>2023</v>
      </c>
      <c r="B20" s="17" t="s">
        <v>16</v>
      </c>
      <c r="C20" s="16" t="s">
        <v>1568</v>
      </c>
      <c r="D20" s="21">
        <f t="shared" si="0"/>
        <v>45016</v>
      </c>
      <c r="E20" s="22">
        <f t="shared" si="1"/>
        <v>90</v>
      </c>
      <c r="F20" s="17" t="s">
        <v>346</v>
      </c>
      <c r="I20" s="18">
        <f t="shared" si="2"/>
        <v>2</v>
      </c>
      <c r="J20" s="18">
        <f t="shared" si="3"/>
        <v>2</v>
      </c>
      <c r="K20" s="16">
        <v>0</v>
      </c>
      <c r="O20" s="17">
        <v>1</v>
      </c>
      <c r="Q20" s="17">
        <v>1</v>
      </c>
    </row>
    <row r="21" spans="1:18" hidden="1" x14ac:dyDescent="0.2">
      <c r="A21" s="17">
        <v>2023</v>
      </c>
      <c r="B21" s="17" t="s">
        <v>16</v>
      </c>
      <c r="C21" s="16" t="s">
        <v>1568</v>
      </c>
      <c r="D21" s="21">
        <f t="shared" si="0"/>
        <v>45016</v>
      </c>
      <c r="E21" s="22">
        <f t="shared" si="1"/>
        <v>90</v>
      </c>
      <c r="F21" s="17" t="s">
        <v>343</v>
      </c>
      <c r="G21" s="17" t="s">
        <v>341</v>
      </c>
      <c r="I21" s="18">
        <f t="shared" si="2"/>
        <v>253</v>
      </c>
      <c r="J21" s="18">
        <f t="shared" si="3"/>
        <v>253</v>
      </c>
      <c r="K21" s="16">
        <v>0</v>
      </c>
      <c r="M21" s="17">
        <v>30</v>
      </c>
      <c r="O21" s="17">
        <v>221</v>
      </c>
      <c r="Q21" s="17">
        <v>2</v>
      </c>
    </row>
    <row r="22" spans="1:18" hidden="1" x14ac:dyDescent="0.2">
      <c r="A22" s="17">
        <v>2023</v>
      </c>
      <c r="B22" s="17" t="s">
        <v>16</v>
      </c>
      <c r="C22" s="16" t="s">
        <v>1568</v>
      </c>
      <c r="D22" s="21">
        <f t="shared" si="0"/>
        <v>45016</v>
      </c>
      <c r="E22" s="22">
        <f t="shared" si="1"/>
        <v>90</v>
      </c>
      <c r="F22" s="17" t="s">
        <v>340</v>
      </c>
      <c r="G22" s="17" t="s">
        <v>341</v>
      </c>
      <c r="I22" s="18">
        <f t="shared" si="2"/>
        <v>83</v>
      </c>
      <c r="J22" s="18">
        <f t="shared" si="3"/>
        <v>83</v>
      </c>
      <c r="K22" s="16">
        <v>0</v>
      </c>
      <c r="M22" s="17">
        <v>27</v>
      </c>
      <c r="O22" s="17">
        <v>55</v>
      </c>
      <c r="Q22" s="17">
        <v>1</v>
      </c>
    </row>
    <row r="23" spans="1:18" hidden="1" x14ac:dyDescent="0.2">
      <c r="A23" s="17">
        <v>2023</v>
      </c>
      <c r="B23" s="17" t="s">
        <v>16</v>
      </c>
      <c r="C23" s="16" t="s">
        <v>1568</v>
      </c>
      <c r="D23" s="21">
        <f t="shared" si="0"/>
        <v>45016</v>
      </c>
      <c r="E23" s="22">
        <f t="shared" si="1"/>
        <v>90</v>
      </c>
      <c r="F23" s="17" t="s">
        <v>343</v>
      </c>
      <c r="G23" s="17" t="s">
        <v>347</v>
      </c>
      <c r="I23" s="18">
        <f t="shared" si="2"/>
        <v>6</v>
      </c>
      <c r="J23" s="18">
        <f t="shared" si="3"/>
        <v>6</v>
      </c>
      <c r="K23" s="16">
        <v>0</v>
      </c>
      <c r="M23" s="17">
        <v>6</v>
      </c>
    </row>
    <row r="24" spans="1:18" hidden="1" x14ac:dyDescent="0.2">
      <c r="A24" s="17">
        <v>2023</v>
      </c>
      <c r="B24" s="17" t="s">
        <v>16</v>
      </c>
      <c r="C24" s="16" t="s">
        <v>1568</v>
      </c>
      <c r="D24" s="21">
        <f t="shared" si="0"/>
        <v>45016</v>
      </c>
      <c r="E24" s="22">
        <f t="shared" si="1"/>
        <v>90</v>
      </c>
      <c r="F24" s="17" t="s">
        <v>344</v>
      </c>
      <c r="G24" s="17" t="s">
        <v>341</v>
      </c>
      <c r="H24" s="17" t="s">
        <v>423</v>
      </c>
      <c r="I24" s="18">
        <f t="shared" si="2"/>
        <v>33</v>
      </c>
      <c r="J24" s="18">
        <f t="shared" si="3"/>
        <v>33</v>
      </c>
      <c r="K24" s="16">
        <v>0</v>
      </c>
      <c r="M24" s="17">
        <v>30</v>
      </c>
      <c r="O24" s="17">
        <v>3</v>
      </c>
    </row>
    <row r="25" spans="1:18" hidden="1" x14ac:dyDescent="0.2">
      <c r="A25" s="17">
        <v>2023</v>
      </c>
      <c r="B25" s="17" t="s">
        <v>16</v>
      </c>
      <c r="C25" s="16" t="s">
        <v>1568</v>
      </c>
      <c r="D25" s="21">
        <f t="shared" si="0"/>
        <v>45016</v>
      </c>
      <c r="E25" s="22">
        <f t="shared" si="1"/>
        <v>90</v>
      </c>
      <c r="F25" s="17" t="s">
        <v>337</v>
      </c>
      <c r="G25" s="17" t="s">
        <v>338</v>
      </c>
      <c r="I25" s="18">
        <f t="shared" si="2"/>
        <v>1</v>
      </c>
      <c r="J25" s="18">
        <f t="shared" si="3"/>
        <v>1</v>
      </c>
      <c r="K25" s="16">
        <v>0</v>
      </c>
      <c r="M25" s="17">
        <v>1</v>
      </c>
    </row>
    <row r="26" spans="1:18" hidden="1" x14ac:dyDescent="0.2">
      <c r="A26" s="17">
        <v>2023</v>
      </c>
      <c r="B26" s="17" t="s">
        <v>16</v>
      </c>
      <c r="C26" s="16" t="s">
        <v>1569</v>
      </c>
      <c r="D26" s="21">
        <f t="shared" si="0"/>
        <v>45021</v>
      </c>
      <c r="E26" s="22">
        <f t="shared" si="1"/>
        <v>95</v>
      </c>
      <c r="F26" s="17" t="s">
        <v>343</v>
      </c>
      <c r="G26" s="17" t="s">
        <v>341</v>
      </c>
      <c r="I26" s="18">
        <f t="shared" si="2"/>
        <v>143</v>
      </c>
      <c r="J26" s="18">
        <f t="shared" si="3"/>
        <v>143</v>
      </c>
      <c r="K26" s="16">
        <v>0</v>
      </c>
      <c r="M26" s="17">
        <v>30</v>
      </c>
      <c r="O26" s="17">
        <v>113</v>
      </c>
    </row>
    <row r="27" spans="1:18" hidden="1" x14ac:dyDescent="0.2">
      <c r="A27" s="17">
        <v>2023</v>
      </c>
      <c r="B27" s="17" t="s">
        <v>16</v>
      </c>
      <c r="C27" s="16" t="s">
        <v>1569</v>
      </c>
      <c r="D27" s="21">
        <f t="shared" si="0"/>
        <v>45021</v>
      </c>
      <c r="E27" s="22">
        <f t="shared" si="1"/>
        <v>95</v>
      </c>
      <c r="F27" s="17" t="s">
        <v>340</v>
      </c>
      <c r="G27" s="17" t="s">
        <v>341</v>
      </c>
      <c r="I27" s="18">
        <f t="shared" si="2"/>
        <v>38</v>
      </c>
      <c r="J27" s="18">
        <f t="shared" si="3"/>
        <v>38</v>
      </c>
      <c r="K27" s="16">
        <v>0</v>
      </c>
      <c r="M27" s="17">
        <v>30</v>
      </c>
      <c r="O27" s="17">
        <v>8</v>
      </c>
      <c r="R27" s="17" t="s">
        <v>358</v>
      </c>
    </row>
    <row r="28" spans="1:18" hidden="1" x14ac:dyDescent="0.2">
      <c r="A28" s="17">
        <v>2023</v>
      </c>
      <c r="B28" s="17" t="s">
        <v>16</v>
      </c>
      <c r="C28" s="16" t="s">
        <v>1569</v>
      </c>
      <c r="D28" s="21">
        <f t="shared" si="0"/>
        <v>45021</v>
      </c>
      <c r="E28" s="22">
        <f t="shared" si="1"/>
        <v>95</v>
      </c>
      <c r="F28" s="17" t="s">
        <v>344</v>
      </c>
      <c r="G28" s="17" t="s">
        <v>341</v>
      </c>
      <c r="H28" s="17" t="s">
        <v>423</v>
      </c>
      <c r="I28" s="18">
        <f t="shared" si="2"/>
        <v>23</v>
      </c>
      <c r="J28" s="18">
        <f t="shared" si="3"/>
        <v>23</v>
      </c>
      <c r="K28" s="16">
        <v>0</v>
      </c>
      <c r="M28" s="17">
        <v>23</v>
      </c>
    </row>
    <row r="29" spans="1:18" hidden="1" x14ac:dyDescent="0.2">
      <c r="A29" s="17">
        <v>2023</v>
      </c>
      <c r="B29" s="17" t="s">
        <v>16</v>
      </c>
      <c r="C29" s="16" t="s">
        <v>1569</v>
      </c>
      <c r="D29" s="21">
        <f t="shared" si="0"/>
        <v>45021</v>
      </c>
      <c r="E29" s="22">
        <f t="shared" si="1"/>
        <v>95</v>
      </c>
      <c r="F29" s="17" t="s">
        <v>343</v>
      </c>
      <c r="G29" s="17" t="s">
        <v>347</v>
      </c>
      <c r="I29" s="18">
        <f t="shared" si="2"/>
        <v>10</v>
      </c>
      <c r="J29" s="18">
        <f t="shared" si="3"/>
        <v>10</v>
      </c>
      <c r="K29" s="16">
        <v>0</v>
      </c>
      <c r="M29" s="17">
        <v>10</v>
      </c>
    </row>
    <row r="30" spans="1:18" hidden="1" x14ac:dyDescent="0.2">
      <c r="A30" s="17">
        <v>2023</v>
      </c>
      <c r="B30" s="17" t="s">
        <v>16</v>
      </c>
      <c r="C30" s="16" t="s">
        <v>1570</v>
      </c>
      <c r="D30" s="21">
        <f t="shared" si="0"/>
        <v>45022</v>
      </c>
      <c r="E30" s="22">
        <f t="shared" si="1"/>
        <v>96</v>
      </c>
      <c r="F30" s="17" t="s">
        <v>344</v>
      </c>
      <c r="G30" s="17" t="s">
        <v>341</v>
      </c>
      <c r="H30" s="17" t="s">
        <v>423</v>
      </c>
      <c r="I30" s="18">
        <f t="shared" si="2"/>
        <v>27</v>
      </c>
      <c r="J30" s="18">
        <f t="shared" si="3"/>
        <v>27</v>
      </c>
      <c r="K30" s="16">
        <v>0</v>
      </c>
      <c r="M30" s="17">
        <v>20</v>
      </c>
      <c r="P30" s="17">
        <v>7</v>
      </c>
    </row>
    <row r="31" spans="1:18" hidden="1" x14ac:dyDescent="0.2">
      <c r="A31" s="17">
        <v>2023</v>
      </c>
      <c r="B31" s="17" t="s">
        <v>16</v>
      </c>
      <c r="C31" s="16" t="s">
        <v>1570</v>
      </c>
      <c r="D31" s="21">
        <f t="shared" si="0"/>
        <v>45022</v>
      </c>
      <c r="E31" s="22">
        <f t="shared" si="1"/>
        <v>96</v>
      </c>
      <c r="F31" s="17" t="s">
        <v>343</v>
      </c>
      <c r="G31" s="17" t="s">
        <v>341</v>
      </c>
      <c r="I31" s="18">
        <f t="shared" si="2"/>
        <v>178</v>
      </c>
      <c r="J31" s="18">
        <f t="shared" si="3"/>
        <v>178</v>
      </c>
      <c r="K31" s="16">
        <v>0</v>
      </c>
      <c r="M31" s="17">
        <v>30</v>
      </c>
      <c r="O31" s="17">
        <v>142</v>
      </c>
      <c r="Q31" s="17">
        <v>6</v>
      </c>
    </row>
    <row r="32" spans="1:18" hidden="1" x14ac:dyDescent="0.2">
      <c r="A32" s="17">
        <v>2023</v>
      </c>
      <c r="B32" s="17" t="s">
        <v>16</v>
      </c>
      <c r="C32" s="16" t="s">
        <v>1570</v>
      </c>
      <c r="D32" s="21">
        <f t="shared" si="0"/>
        <v>45022</v>
      </c>
      <c r="E32" s="22">
        <f t="shared" si="1"/>
        <v>96</v>
      </c>
      <c r="F32" s="17" t="s">
        <v>340</v>
      </c>
      <c r="G32" s="17" t="s">
        <v>341</v>
      </c>
      <c r="I32" s="18">
        <f t="shared" si="2"/>
        <v>9</v>
      </c>
      <c r="J32" s="18">
        <f t="shared" si="3"/>
        <v>9</v>
      </c>
      <c r="K32" s="16">
        <v>0</v>
      </c>
      <c r="M32" s="17">
        <v>9</v>
      </c>
    </row>
    <row r="33" spans="1:18" hidden="1" x14ac:dyDescent="0.2">
      <c r="A33" s="17">
        <v>2023</v>
      </c>
      <c r="B33" s="17" t="s">
        <v>16</v>
      </c>
      <c r="C33" s="16" t="s">
        <v>1570</v>
      </c>
      <c r="D33" s="21">
        <f t="shared" si="0"/>
        <v>45022</v>
      </c>
      <c r="E33" s="22">
        <f t="shared" si="1"/>
        <v>96</v>
      </c>
      <c r="F33" s="17" t="s">
        <v>343</v>
      </c>
      <c r="G33" s="17" t="s">
        <v>347</v>
      </c>
      <c r="I33" s="18">
        <f t="shared" si="2"/>
        <v>2</v>
      </c>
      <c r="J33" s="18">
        <f t="shared" si="3"/>
        <v>2</v>
      </c>
      <c r="K33" s="16">
        <v>0</v>
      </c>
      <c r="M33" s="17">
        <v>2</v>
      </c>
    </row>
    <row r="34" spans="1:18" hidden="1" x14ac:dyDescent="0.2">
      <c r="A34" s="17">
        <v>2023</v>
      </c>
      <c r="B34" s="17" t="s">
        <v>16</v>
      </c>
      <c r="C34" s="16" t="s">
        <v>1570</v>
      </c>
      <c r="D34" s="21">
        <f t="shared" si="0"/>
        <v>45022</v>
      </c>
      <c r="E34" s="22">
        <f t="shared" si="1"/>
        <v>96</v>
      </c>
      <c r="F34" s="17" t="s">
        <v>337</v>
      </c>
      <c r="G34" s="20" t="s">
        <v>338</v>
      </c>
      <c r="H34" s="20"/>
      <c r="I34" s="18">
        <f t="shared" si="2"/>
        <v>1</v>
      </c>
      <c r="J34" s="18">
        <f t="shared" si="3"/>
        <v>1</v>
      </c>
      <c r="K34" s="16">
        <v>0</v>
      </c>
      <c r="M34" s="17">
        <v>1</v>
      </c>
    </row>
    <row r="35" spans="1:18" hidden="1" x14ac:dyDescent="0.2">
      <c r="A35" s="17">
        <v>2023</v>
      </c>
      <c r="B35" s="17" t="s">
        <v>16</v>
      </c>
      <c r="C35" s="16" t="s">
        <v>1570</v>
      </c>
      <c r="D35" s="21">
        <f t="shared" si="0"/>
        <v>45022</v>
      </c>
      <c r="E35" s="22">
        <f t="shared" si="1"/>
        <v>96</v>
      </c>
      <c r="F35" s="17" t="s">
        <v>353</v>
      </c>
      <c r="I35" s="18">
        <f t="shared" si="2"/>
        <v>1</v>
      </c>
      <c r="J35" s="18">
        <f t="shared" si="3"/>
        <v>1</v>
      </c>
      <c r="K35" s="16">
        <v>0</v>
      </c>
      <c r="O35" s="17">
        <v>1</v>
      </c>
    </row>
    <row r="36" spans="1:18" hidden="1" x14ac:dyDescent="0.2">
      <c r="A36" s="17">
        <v>2023</v>
      </c>
      <c r="B36" s="17" t="s">
        <v>16</v>
      </c>
      <c r="C36" s="16" t="s">
        <v>1570</v>
      </c>
      <c r="D36" s="21">
        <f t="shared" si="0"/>
        <v>45022</v>
      </c>
      <c r="E36" s="22">
        <f t="shared" si="1"/>
        <v>96</v>
      </c>
      <c r="F36" s="17" t="s">
        <v>354</v>
      </c>
      <c r="I36" s="18">
        <f t="shared" si="2"/>
        <v>2</v>
      </c>
      <c r="J36" s="18">
        <f t="shared" si="3"/>
        <v>2</v>
      </c>
      <c r="K36" s="16">
        <v>0</v>
      </c>
      <c r="O36" s="17">
        <v>2</v>
      </c>
      <c r="R36" s="17" t="s">
        <v>360</v>
      </c>
    </row>
    <row r="37" spans="1:18" hidden="1" x14ac:dyDescent="0.2">
      <c r="A37" s="17">
        <v>2023</v>
      </c>
      <c r="B37" s="17" t="s">
        <v>16</v>
      </c>
      <c r="C37" s="16" t="s">
        <v>1571</v>
      </c>
      <c r="D37" s="21">
        <f t="shared" si="0"/>
        <v>45029</v>
      </c>
      <c r="E37" s="22">
        <f t="shared" si="1"/>
        <v>103</v>
      </c>
      <c r="F37" s="17" t="s">
        <v>343</v>
      </c>
      <c r="G37" s="17" t="s">
        <v>341</v>
      </c>
      <c r="I37" s="18">
        <f t="shared" si="2"/>
        <v>228</v>
      </c>
      <c r="J37" s="18">
        <f t="shared" si="3"/>
        <v>228</v>
      </c>
      <c r="K37" s="16">
        <v>0</v>
      </c>
      <c r="M37" s="17">
        <v>30</v>
      </c>
      <c r="O37" s="17">
        <v>74</v>
      </c>
      <c r="Q37" s="17">
        <v>124</v>
      </c>
      <c r="R37" s="17" t="s">
        <v>362</v>
      </c>
    </row>
    <row r="38" spans="1:18" hidden="1" x14ac:dyDescent="0.2">
      <c r="A38" s="17">
        <v>2023</v>
      </c>
      <c r="B38" s="17" t="s">
        <v>16</v>
      </c>
      <c r="C38" s="16" t="s">
        <v>1571</v>
      </c>
      <c r="D38" s="21">
        <f t="shared" si="0"/>
        <v>45029</v>
      </c>
      <c r="E38" s="22">
        <f t="shared" si="1"/>
        <v>103</v>
      </c>
      <c r="F38" s="17" t="s">
        <v>343</v>
      </c>
      <c r="G38" s="17" t="s">
        <v>347</v>
      </c>
      <c r="I38" s="18">
        <f t="shared" si="2"/>
        <v>21</v>
      </c>
      <c r="J38" s="18">
        <f t="shared" si="3"/>
        <v>21</v>
      </c>
      <c r="K38" s="16">
        <v>0</v>
      </c>
      <c r="M38" s="17">
        <v>21</v>
      </c>
    </row>
    <row r="39" spans="1:18" hidden="1" x14ac:dyDescent="0.2">
      <c r="A39" s="17">
        <v>2023</v>
      </c>
      <c r="B39" s="17" t="s">
        <v>16</v>
      </c>
      <c r="C39" s="16" t="s">
        <v>1571</v>
      </c>
      <c r="D39" s="21">
        <f t="shared" si="0"/>
        <v>45029</v>
      </c>
      <c r="E39" s="22">
        <f t="shared" si="1"/>
        <v>103</v>
      </c>
      <c r="F39" s="17" t="s">
        <v>363</v>
      </c>
      <c r="G39" s="20" t="s">
        <v>338</v>
      </c>
      <c r="H39" s="20"/>
      <c r="I39" s="18">
        <f t="shared" si="2"/>
        <v>2</v>
      </c>
      <c r="J39" s="18">
        <f t="shared" si="3"/>
        <v>2</v>
      </c>
      <c r="K39" s="16">
        <v>0</v>
      </c>
      <c r="M39" s="17">
        <v>2</v>
      </c>
    </row>
    <row r="40" spans="1:18" hidden="1" x14ac:dyDescent="0.2">
      <c r="A40" s="17">
        <v>2023</v>
      </c>
      <c r="B40" s="17" t="s">
        <v>16</v>
      </c>
      <c r="C40" s="16" t="s">
        <v>1572</v>
      </c>
      <c r="D40" s="21">
        <f t="shared" si="0"/>
        <v>45036</v>
      </c>
      <c r="E40" s="22">
        <f t="shared" si="1"/>
        <v>110</v>
      </c>
      <c r="F40" s="17" t="s">
        <v>343</v>
      </c>
      <c r="G40" s="17" t="s">
        <v>341</v>
      </c>
      <c r="I40" s="18">
        <f t="shared" si="2"/>
        <v>139</v>
      </c>
      <c r="J40" s="18">
        <f t="shared" si="3"/>
        <v>139</v>
      </c>
      <c r="K40" s="16">
        <v>0</v>
      </c>
      <c r="M40" s="17">
        <v>30</v>
      </c>
      <c r="O40" s="17">
        <v>80</v>
      </c>
      <c r="Q40" s="17">
        <f>16+13</f>
        <v>29</v>
      </c>
    </row>
    <row r="41" spans="1:18" hidden="1" x14ac:dyDescent="0.2">
      <c r="A41" s="17">
        <v>2023</v>
      </c>
      <c r="B41" s="17" t="s">
        <v>16</v>
      </c>
      <c r="C41" s="16" t="s">
        <v>1572</v>
      </c>
      <c r="D41" s="21">
        <f t="shared" si="0"/>
        <v>45036</v>
      </c>
      <c r="E41" s="22">
        <f t="shared" si="1"/>
        <v>110</v>
      </c>
      <c r="F41" s="17" t="s">
        <v>345</v>
      </c>
      <c r="I41" s="18">
        <f t="shared" si="2"/>
        <v>1</v>
      </c>
      <c r="J41" s="18">
        <f t="shared" si="3"/>
        <v>1</v>
      </c>
      <c r="K41" s="16">
        <v>0</v>
      </c>
      <c r="Q41" s="17">
        <v>1</v>
      </c>
    </row>
    <row r="42" spans="1:18" hidden="1" x14ac:dyDescent="0.2">
      <c r="A42" s="17">
        <v>2023</v>
      </c>
      <c r="B42" s="17" t="s">
        <v>16</v>
      </c>
      <c r="C42" s="16" t="s">
        <v>1572</v>
      </c>
      <c r="D42" s="21">
        <f t="shared" si="0"/>
        <v>45036</v>
      </c>
      <c r="E42" s="22">
        <f t="shared" si="1"/>
        <v>110</v>
      </c>
      <c r="F42" s="17" t="s">
        <v>343</v>
      </c>
      <c r="G42" s="17" t="s">
        <v>347</v>
      </c>
      <c r="I42" s="18">
        <f t="shared" si="2"/>
        <v>13</v>
      </c>
      <c r="J42" s="18">
        <f t="shared" si="3"/>
        <v>13</v>
      </c>
      <c r="K42" s="16">
        <v>0</v>
      </c>
      <c r="M42" s="17">
        <v>13</v>
      </c>
    </row>
    <row r="43" spans="1:18" hidden="1" x14ac:dyDescent="0.2">
      <c r="A43" s="17">
        <v>2023</v>
      </c>
      <c r="B43" s="17" t="s">
        <v>16</v>
      </c>
      <c r="C43" s="16" t="s">
        <v>1572</v>
      </c>
      <c r="D43" s="21">
        <f t="shared" si="0"/>
        <v>45036</v>
      </c>
      <c r="E43" s="22">
        <f t="shared" si="1"/>
        <v>110</v>
      </c>
      <c r="F43" s="17" t="s">
        <v>344</v>
      </c>
      <c r="G43" s="17" t="s">
        <v>341</v>
      </c>
      <c r="H43" s="17" t="s">
        <v>423</v>
      </c>
      <c r="I43" s="18">
        <f t="shared" si="2"/>
        <v>5</v>
      </c>
      <c r="J43" s="18">
        <f t="shared" si="3"/>
        <v>5</v>
      </c>
      <c r="K43" s="16">
        <v>0</v>
      </c>
      <c r="M43" s="17">
        <v>5</v>
      </c>
    </row>
    <row r="44" spans="1:18" hidden="1" x14ac:dyDescent="0.2">
      <c r="A44" s="17">
        <v>2023</v>
      </c>
      <c r="B44" s="17" t="s">
        <v>16</v>
      </c>
      <c r="C44" s="16" t="s">
        <v>1572</v>
      </c>
      <c r="D44" s="21">
        <f t="shared" si="0"/>
        <v>45036</v>
      </c>
      <c r="E44" s="22">
        <f t="shared" si="1"/>
        <v>110</v>
      </c>
      <c r="F44" s="17" t="s">
        <v>340</v>
      </c>
      <c r="G44" s="17" t="s">
        <v>341</v>
      </c>
      <c r="I44" s="18">
        <f t="shared" si="2"/>
        <v>1</v>
      </c>
      <c r="J44" s="18">
        <f t="shared" si="3"/>
        <v>1</v>
      </c>
      <c r="K44" s="16">
        <v>0</v>
      </c>
      <c r="M44" s="17">
        <v>1</v>
      </c>
    </row>
    <row r="45" spans="1:18" hidden="1" x14ac:dyDescent="0.2">
      <c r="A45" s="17">
        <v>2023</v>
      </c>
      <c r="B45" s="17" t="s">
        <v>16</v>
      </c>
      <c r="C45" s="16" t="s">
        <v>1572</v>
      </c>
      <c r="D45" s="21">
        <f t="shared" si="0"/>
        <v>45036</v>
      </c>
      <c r="E45" s="22">
        <f t="shared" si="1"/>
        <v>110</v>
      </c>
      <c r="F45" s="17" t="s">
        <v>363</v>
      </c>
      <c r="G45" s="20" t="s">
        <v>338</v>
      </c>
      <c r="H45" s="20"/>
      <c r="I45" s="18">
        <f t="shared" si="2"/>
        <v>1</v>
      </c>
      <c r="J45" s="18">
        <f t="shared" si="3"/>
        <v>1</v>
      </c>
      <c r="K45" s="16">
        <v>0</v>
      </c>
      <c r="M45" s="17">
        <v>1</v>
      </c>
    </row>
    <row r="46" spans="1:18" hidden="1" x14ac:dyDescent="0.2">
      <c r="A46" s="17">
        <v>2023</v>
      </c>
      <c r="B46" s="17" t="s">
        <v>16</v>
      </c>
      <c r="C46" s="16" t="s">
        <v>1572</v>
      </c>
      <c r="D46" s="21">
        <f t="shared" si="0"/>
        <v>45036</v>
      </c>
      <c r="E46" s="22">
        <f t="shared" si="1"/>
        <v>110</v>
      </c>
      <c r="F46" s="17" t="s">
        <v>365</v>
      </c>
      <c r="G46" s="17" t="s">
        <v>341</v>
      </c>
      <c r="I46" s="18">
        <f t="shared" si="2"/>
        <v>2</v>
      </c>
      <c r="J46" s="18">
        <f t="shared" si="3"/>
        <v>2</v>
      </c>
      <c r="K46" s="16">
        <v>0</v>
      </c>
      <c r="Q46" s="17">
        <v>2</v>
      </c>
    </row>
    <row r="47" spans="1:18" hidden="1" x14ac:dyDescent="0.2">
      <c r="A47" s="17">
        <v>2023</v>
      </c>
      <c r="B47" s="17" t="s">
        <v>16</v>
      </c>
      <c r="C47" s="16" t="s">
        <v>1573</v>
      </c>
      <c r="D47" s="21">
        <f t="shared" si="0"/>
        <v>45037</v>
      </c>
      <c r="E47" s="22">
        <f t="shared" si="1"/>
        <v>111</v>
      </c>
      <c r="F47" s="17" t="s">
        <v>343</v>
      </c>
      <c r="G47" s="17" t="s">
        <v>341</v>
      </c>
      <c r="I47" s="18">
        <f t="shared" si="2"/>
        <v>406</v>
      </c>
      <c r="J47" s="18">
        <f t="shared" si="3"/>
        <v>406</v>
      </c>
      <c r="K47" s="16">
        <v>0</v>
      </c>
      <c r="M47" s="17">
        <v>60</v>
      </c>
      <c r="O47" s="17">
        <v>291</v>
      </c>
      <c r="Q47" s="17">
        <v>55</v>
      </c>
    </row>
    <row r="48" spans="1:18" hidden="1" x14ac:dyDescent="0.2">
      <c r="A48" s="17">
        <v>2023</v>
      </c>
      <c r="B48" s="17" t="s">
        <v>16</v>
      </c>
      <c r="C48" s="16" t="s">
        <v>1573</v>
      </c>
      <c r="D48" s="21">
        <f t="shared" si="0"/>
        <v>45037</v>
      </c>
      <c r="E48" s="22">
        <f t="shared" si="1"/>
        <v>111</v>
      </c>
      <c r="F48" s="17" t="s">
        <v>343</v>
      </c>
      <c r="G48" s="17" t="s">
        <v>347</v>
      </c>
      <c r="I48" s="18">
        <f t="shared" si="2"/>
        <v>2</v>
      </c>
      <c r="J48" s="18">
        <f t="shared" si="3"/>
        <v>2</v>
      </c>
      <c r="K48" s="16">
        <v>0</v>
      </c>
      <c r="M48" s="17">
        <v>2</v>
      </c>
    </row>
    <row r="49" spans="1:18" hidden="1" x14ac:dyDescent="0.2">
      <c r="A49" s="17">
        <v>2023</v>
      </c>
      <c r="B49" s="17" t="s">
        <v>16</v>
      </c>
      <c r="C49" s="16" t="s">
        <v>1573</v>
      </c>
      <c r="D49" s="21">
        <f t="shared" si="0"/>
        <v>45037</v>
      </c>
      <c r="E49" s="22">
        <f t="shared" si="1"/>
        <v>111</v>
      </c>
      <c r="F49" s="17" t="s">
        <v>344</v>
      </c>
      <c r="G49" s="17" t="s">
        <v>341</v>
      </c>
      <c r="H49" s="17" t="s">
        <v>423</v>
      </c>
      <c r="I49" s="18">
        <f t="shared" si="2"/>
        <v>4</v>
      </c>
      <c r="J49" s="18">
        <f t="shared" si="3"/>
        <v>4</v>
      </c>
      <c r="K49" s="16">
        <v>0</v>
      </c>
      <c r="M49" s="17">
        <v>4</v>
      </c>
    </row>
    <row r="50" spans="1:18" hidden="1" x14ac:dyDescent="0.2">
      <c r="A50" s="17">
        <v>2023</v>
      </c>
      <c r="B50" s="17" t="s">
        <v>16</v>
      </c>
      <c r="C50" s="16" t="s">
        <v>1573</v>
      </c>
      <c r="D50" s="21">
        <f t="shared" si="0"/>
        <v>45037</v>
      </c>
      <c r="E50" s="22">
        <f t="shared" si="1"/>
        <v>111</v>
      </c>
      <c r="F50" s="17" t="s">
        <v>343</v>
      </c>
      <c r="G50" s="17" t="s">
        <v>367</v>
      </c>
      <c r="I50" s="18">
        <f t="shared" si="2"/>
        <v>7</v>
      </c>
      <c r="J50" s="18">
        <f t="shared" si="3"/>
        <v>7</v>
      </c>
      <c r="K50" s="16">
        <v>0</v>
      </c>
      <c r="M50" s="17">
        <v>7</v>
      </c>
    </row>
    <row r="51" spans="1:18" hidden="1" x14ac:dyDescent="0.2">
      <c r="A51" s="17">
        <v>2023</v>
      </c>
      <c r="B51" s="17" t="s">
        <v>16</v>
      </c>
      <c r="C51" s="16" t="s">
        <v>1573</v>
      </c>
      <c r="D51" s="21">
        <f t="shared" si="0"/>
        <v>45037</v>
      </c>
      <c r="E51" s="22">
        <f t="shared" si="1"/>
        <v>111</v>
      </c>
      <c r="F51" s="17" t="s">
        <v>337</v>
      </c>
      <c r="G51" s="17" t="s">
        <v>341</v>
      </c>
      <c r="I51" s="18">
        <f t="shared" si="2"/>
        <v>1</v>
      </c>
      <c r="J51" s="18">
        <f t="shared" si="3"/>
        <v>1</v>
      </c>
      <c r="K51" s="16">
        <v>0</v>
      </c>
      <c r="M51" s="17">
        <v>1</v>
      </c>
    </row>
    <row r="52" spans="1:18" hidden="1" x14ac:dyDescent="0.2">
      <c r="A52" s="17">
        <v>2023</v>
      </c>
      <c r="B52" s="17" t="s">
        <v>16</v>
      </c>
      <c r="C52" s="16" t="s">
        <v>1573</v>
      </c>
      <c r="D52" s="21">
        <f t="shared" si="0"/>
        <v>45037</v>
      </c>
      <c r="E52" s="22">
        <f t="shared" si="1"/>
        <v>111</v>
      </c>
      <c r="F52" s="17" t="s">
        <v>340</v>
      </c>
      <c r="G52" s="17" t="s">
        <v>341</v>
      </c>
      <c r="I52" s="18">
        <f t="shared" si="2"/>
        <v>2</v>
      </c>
      <c r="J52" s="18">
        <f t="shared" si="3"/>
        <v>2</v>
      </c>
      <c r="K52" s="16">
        <v>0</v>
      </c>
      <c r="M52" s="17">
        <v>1</v>
      </c>
      <c r="Q52" s="17">
        <v>1</v>
      </c>
    </row>
    <row r="53" spans="1:18" hidden="1" x14ac:dyDescent="0.2">
      <c r="A53" s="17">
        <v>2023</v>
      </c>
      <c r="B53" s="17" t="s">
        <v>16</v>
      </c>
      <c r="C53" s="16" t="s">
        <v>1574</v>
      </c>
      <c r="D53" s="21">
        <f t="shared" si="0"/>
        <v>45043</v>
      </c>
      <c r="E53" s="22">
        <f t="shared" si="1"/>
        <v>117</v>
      </c>
      <c r="F53" s="17" t="s">
        <v>343</v>
      </c>
      <c r="G53" s="17" t="s">
        <v>341</v>
      </c>
      <c r="I53" s="18">
        <f t="shared" si="2"/>
        <v>11</v>
      </c>
      <c r="J53" s="18">
        <f t="shared" si="3"/>
        <v>11</v>
      </c>
      <c r="K53" s="16">
        <v>0</v>
      </c>
      <c r="O53" s="17">
        <v>11</v>
      </c>
      <c r="R53" s="17" t="s">
        <v>369</v>
      </c>
    </row>
    <row r="54" spans="1:18" hidden="1" x14ac:dyDescent="0.2">
      <c r="A54" s="17">
        <v>2023</v>
      </c>
      <c r="B54" s="17" t="s">
        <v>16</v>
      </c>
      <c r="C54" s="16" t="s">
        <v>1574</v>
      </c>
      <c r="D54" s="21">
        <f t="shared" si="0"/>
        <v>45043</v>
      </c>
      <c r="E54" s="22">
        <f t="shared" si="1"/>
        <v>117</v>
      </c>
      <c r="F54" s="17" t="s">
        <v>340</v>
      </c>
      <c r="G54" s="17" t="s">
        <v>341</v>
      </c>
      <c r="I54" s="18">
        <f t="shared" si="2"/>
        <v>2</v>
      </c>
      <c r="J54" s="18">
        <f t="shared" si="3"/>
        <v>2</v>
      </c>
      <c r="K54" s="16">
        <v>0</v>
      </c>
      <c r="O54" s="17">
        <v>2</v>
      </c>
      <c r="R54" s="17" t="s">
        <v>369</v>
      </c>
    </row>
    <row r="55" spans="1:18" hidden="1" x14ac:dyDescent="0.2">
      <c r="A55" s="17">
        <v>2023</v>
      </c>
      <c r="B55" s="17" t="s">
        <v>16</v>
      </c>
      <c r="C55" s="16" t="s">
        <v>1574</v>
      </c>
      <c r="D55" s="21">
        <f t="shared" si="0"/>
        <v>45043</v>
      </c>
      <c r="E55" s="22">
        <f t="shared" si="1"/>
        <v>117</v>
      </c>
      <c r="F55" s="17" t="s">
        <v>343</v>
      </c>
      <c r="G55" s="17" t="s">
        <v>347</v>
      </c>
      <c r="I55" s="18">
        <f t="shared" si="2"/>
        <v>1</v>
      </c>
      <c r="J55" s="18">
        <f t="shared" si="3"/>
        <v>1</v>
      </c>
      <c r="K55" s="16">
        <v>0</v>
      </c>
      <c r="O55" s="17">
        <v>1</v>
      </c>
      <c r="R55" s="17" t="s">
        <v>369</v>
      </c>
    </row>
    <row r="56" spans="1:18" hidden="1" x14ac:dyDescent="0.2">
      <c r="A56" s="17">
        <v>2023</v>
      </c>
      <c r="B56" s="17" t="s">
        <v>16</v>
      </c>
      <c r="C56" s="16" t="s">
        <v>1574</v>
      </c>
      <c r="D56" s="21">
        <f t="shared" si="0"/>
        <v>45043</v>
      </c>
      <c r="E56" s="22">
        <f t="shared" si="1"/>
        <v>117</v>
      </c>
      <c r="F56" s="17" t="s">
        <v>363</v>
      </c>
      <c r="I56" s="18">
        <f t="shared" si="2"/>
        <v>1</v>
      </c>
      <c r="J56" s="18">
        <f t="shared" si="3"/>
        <v>1</v>
      </c>
      <c r="K56" s="16">
        <v>0</v>
      </c>
      <c r="Q56" s="17">
        <v>1</v>
      </c>
      <c r="R56" s="17" t="s">
        <v>369</v>
      </c>
    </row>
    <row r="57" spans="1:18" hidden="1" x14ac:dyDescent="0.2">
      <c r="A57" s="17">
        <v>2023</v>
      </c>
      <c r="B57" s="17" t="s">
        <v>16</v>
      </c>
      <c r="C57" s="16" t="s">
        <v>1574</v>
      </c>
      <c r="D57" s="21">
        <f t="shared" si="0"/>
        <v>45043</v>
      </c>
      <c r="E57" s="22">
        <f t="shared" si="1"/>
        <v>117</v>
      </c>
      <c r="F57" s="17" t="s">
        <v>354</v>
      </c>
      <c r="I57" s="18">
        <f t="shared" si="2"/>
        <v>4</v>
      </c>
      <c r="J57" s="18">
        <f t="shared" si="3"/>
        <v>4</v>
      </c>
      <c r="K57" s="16">
        <v>0</v>
      </c>
      <c r="O57" s="17">
        <v>4</v>
      </c>
      <c r="R57" s="17" t="s">
        <v>369</v>
      </c>
    </row>
    <row r="58" spans="1:18" hidden="1" x14ac:dyDescent="0.2">
      <c r="A58" s="17">
        <v>2023</v>
      </c>
      <c r="B58" s="17" t="s">
        <v>16</v>
      </c>
      <c r="C58" s="16" t="s">
        <v>1574</v>
      </c>
      <c r="D58" s="21">
        <f t="shared" si="0"/>
        <v>45043</v>
      </c>
      <c r="E58" s="22">
        <f t="shared" si="1"/>
        <v>117</v>
      </c>
      <c r="F58" s="17" t="s">
        <v>353</v>
      </c>
      <c r="I58" s="18">
        <f t="shared" si="2"/>
        <v>1</v>
      </c>
      <c r="J58" s="18">
        <f t="shared" si="3"/>
        <v>1</v>
      </c>
      <c r="K58" s="16">
        <v>0</v>
      </c>
      <c r="O58" s="17">
        <v>1</v>
      </c>
      <c r="R58" s="17" t="s">
        <v>369</v>
      </c>
    </row>
    <row r="59" spans="1:18" hidden="1" x14ac:dyDescent="0.2">
      <c r="A59" s="17">
        <v>2023</v>
      </c>
      <c r="B59" s="17" t="s">
        <v>16</v>
      </c>
      <c r="C59" s="16" t="s">
        <v>1575</v>
      </c>
      <c r="D59" s="21">
        <f t="shared" si="0"/>
        <v>45043</v>
      </c>
      <c r="E59" s="22">
        <f t="shared" si="1"/>
        <v>117</v>
      </c>
      <c r="F59" s="17" t="s">
        <v>343</v>
      </c>
      <c r="G59" s="17" t="s">
        <v>341</v>
      </c>
      <c r="I59" s="18">
        <f t="shared" si="2"/>
        <v>247</v>
      </c>
      <c r="J59" s="18">
        <f t="shared" si="3"/>
        <v>247</v>
      </c>
      <c r="K59" s="16">
        <v>0</v>
      </c>
      <c r="M59" s="17">
        <v>45</v>
      </c>
      <c r="O59" s="17">
        <v>127</v>
      </c>
      <c r="Q59" s="17">
        <v>75</v>
      </c>
    </row>
    <row r="60" spans="1:18" hidden="1" x14ac:dyDescent="0.2">
      <c r="A60" s="17">
        <v>2023</v>
      </c>
      <c r="B60" s="17" t="s">
        <v>16</v>
      </c>
      <c r="C60" s="16" t="s">
        <v>1575</v>
      </c>
      <c r="D60" s="21">
        <f t="shared" si="0"/>
        <v>45043</v>
      </c>
      <c r="E60" s="22">
        <f t="shared" si="1"/>
        <v>117</v>
      </c>
      <c r="F60" s="17" t="s">
        <v>353</v>
      </c>
      <c r="I60" s="18">
        <f t="shared" si="2"/>
        <v>15</v>
      </c>
      <c r="J60" s="18">
        <f t="shared" si="3"/>
        <v>15</v>
      </c>
      <c r="K60" s="16">
        <v>0</v>
      </c>
      <c r="O60" s="17">
        <v>15</v>
      </c>
      <c r="R60" s="17" t="s">
        <v>371</v>
      </c>
    </row>
    <row r="61" spans="1:18" hidden="1" x14ac:dyDescent="0.2">
      <c r="A61" s="17">
        <v>2023</v>
      </c>
      <c r="B61" s="17" t="s">
        <v>16</v>
      </c>
      <c r="C61" s="16" t="s">
        <v>1575</v>
      </c>
      <c r="D61" s="21">
        <f t="shared" si="0"/>
        <v>45043</v>
      </c>
      <c r="E61" s="22">
        <f t="shared" si="1"/>
        <v>117</v>
      </c>
      <c r="F61" s="17" t="s">
        <v>343</v>
      </c>
      <c r="G61" s="17" t="s">
        <v>347</v>
      </c>
      <c r="I61" s="18">
        <f t="shared" si="2"/>
        <v>14</v>
      </c>
      <c r="J61" s="18">
        <f t="shared" si="3"/>
        <v>14</v>
      </c>
      <c r="K61" s="16">
        <v>0</v>
      </c>
      <c r="M61" s="17">
        <v>13</v>
      </c>
      <c r="Q61" s="17">
        <v>1</v>
      </c>
    </row>
    <row r="62" spans="1:18" hidden="1" x14ac:dyDescent="0.2">
      <c r="A62" s="17">
        <v>2023</v>
      </c>
      <c r="B62" s="17" t="s">
        <v>16</v>
      </c>
      <c r="C62" s="16" t="s">
        <v>1575</v>
      </c>
      <c r="D62" s="21">
        <f t="shared" si="0"/>
        <v>45043</v>
      </c>
      <c r="E62" s="22">
        <f t="shared" si="1"/>
        <v>117</v>
      </c>
      <c r="F62" s="17" t="s">
        <v>344</v>
      </c>
      <c r="G62" s="17" t="s">
        <v>341</v>
      </c>
      <c r="H62" s="17" t="s">
        <v>423</v>
      </c>
      <c r="I62" s="18">
        <f t="shared" si="2"/>
        <v>1</v>
      </c>
      <c r="J62" s="18">
        <f t="shared" si="3"/>
        <v>1</v>
      </c>
      <c r="K62" s="16">
        <v>0</v>
      </c>
      <c r="M62" s="17">
        <v>1</v>
      </c>
    </row>
    <row r="63" spans="1:18" hidden="1" x14ac:dyDescent="0.2">
      <c r="A63" s="17">
        <v>2023</v>
      </c>
      <c r="B63" s="17" t="s">
        <v>16</v>
      </c>
      <c r="C63" s="16" t="s">
        <v>1575</v>
      </c>
      <c r="D63" s="21">
        <f t="shared" si="0"/>
        <v>45043</v>
      </c>
      <c r="E63" s="22">
        <f t="shared" si="1"/>
        <v>117</v>
      </c>
      <c r="F63" s="17" t="s">
        <v>346</v>
      </c>
      <c r="I63" s="18">
        <f t="shared" si="2"/>
        <v>1</v>
      </c>
      <c r="J63" s="18">
        <f t="shared" si="3"/>
        <v>1</v>
      </c>
      <c r="K63" s="16">
        <v>0</v>
      </c>
      <c r="O63" s="17">
        <v>1</v>
      </c>
      <c r="R63" s="17" t="s">
        <v>372</v>
      </c>
    </row>
    <row r="64" spans="1:18" hidden="1" x14ac:dyDescent="0.2">
      <c r="A64" s="17">
        <v>2023</v>
      </c>
      <c r="B64" s="17" t="s">
        <v>16</v>
      </c>
      <c r="C64" s="16" t="s">
        <v>1575</v>
      </c>
      <c r="D64" s="21">
        <f t="shared" si="0"/>
        <v>45043</v>
      </c>
      <c r="E64" s="22">
        <f t="shared" si="1"/>
        <v>117</v>
      </c>
      <c r="F64" s="17" t="s">
        <v>345</v>
      </c>
      <c r="I64" s="18">
        <f t="shared" si="2"/>
        <v>2</v>
      </c>
      <c r="J64" s="18">
        <f t="shared" si="3"/>
        <v>2</v>
      </c>
      <c r="K64" s="16">
        <v>0</v>
      </c>
      <c r="O64" s="17">
        <v>2</v>
      </c>
      <c r="R64" s="17" t="s">
        <v>373</v>
      </c>
    </row>
    <row r="65" spans="1:18" hidden="1" x14ac:dyDescent="0.2">
      <c r="A65" s="17">
        <v>2023</v>
      </c>
      <c r="B65" s="17" t="s">
        <v>16</v>
      </c>
      <c r="C65" s="16" t="s">
        <v>1576</v>
      </c>
      <c r="D65" s="21">
        <f t="shared" si="0"/>
        <v>45044</v>
      </c>
      <c r="E65" s="22">
        <f t="shared" si="1"/>
        <v>118</v>
      </c>
      <c r="F65" s="17" t="s">
        <v>343</v>
      </c>
      <c r="G65" s="17" t="s">
        <v>341</v>
      </c>
      <c r="I65" s="18">
        <f t="shared" si="2"/>
        <v>231</v>
      </c>
      <c r="J65" s="18">
        <f t="shared" si="3"/>
        <v>231</v>
      </c>
      <c r="K65" s="16">
        <v>0</v>
      </c>
      <c r="M65" s="17">
        <v>20</v>
      </c>
      <c r="Q65" s="17">
        <v>211</v>
      </c>
    </row>
    <row r="66" spans="1:18" hidden="1" x14ac:dyDescent="0.2">
      <c r="A66" s="17">
        <v>2023</v>
      </c>
      <c r="B66" s="17" t="s">
        <v>16</v>
      </c>
      <c r="C66" s="16" t="s">
        <v>1576</v>
      </c>
      <c r="D66" s="21">
        <f t="shared" ref="D66:D130" si="4">DATEVALUE(LEFT(C66, SEARCH("-", C66) - 1))</f>
        <v>45044</v>
      </c>
      <c r="E66" s="22">
        <f t="shared" si="1"/>
        <v>118</v>
      </c>
      <c r="F66" s="17" t="s">
        <v>343</v>
      </c>
      <c r="G66" s="17" t="s">
        <v>347</v>
      </c>
      <c r="I66" s="18">
        <f t="shared" si="2"/>
        <v>47</v>
      </c>
      <c r="J66" s="18">
        <f t="shared" si="3"/>
        <v>47</v>
      </c>
      <c r="K66" s="16">
        <v>0</v>
      </c>
      <c r="M66" s="17">
        <v>43</v>
      </c>
      <c r="Q66" s="17">
        <v>4</v>
      </c>
    </row>
    <row r="67" spans="1:18" hidden="1" x14ac:dyDescent="0.2">
      <c r="A67" s="17">
        <v>2023</v>
      </c>
      <c r="B67" s="17" t="s">
        <v>16</v>
      </c>
      <c r="C67" s="16" t="s">
        <v>1576</v>
      </c>
      <c r="D67" s="21">
        <f t="shared" si="4"/>
        <v>45044</v>
      </c>
      <c r="E67" s="22">
        <f t="shared" ref="E67:E131" si="5" xml:space="preserve"> D67 - DATE(YEAR(D67), 1, 0)</f>
        <v>118</v>
      </c>
      <c r="F67" s="17" t="s">
        <v>344</v>
      </c>
      <c r="G67" s="17" t="s">
        <v>341</v>
      </c>
      <c r="H67" s="17" t="s">
        <v>423</v>
      </c>
      <c r="I67" s="18">
        <f t="shared" ref="I67:I131" si="6">SUM(K67:Q67)</f>
        <v>3</v>
      </c>
      <c r="J67" s="18">
        <f t="shared" ref="J67:J131" si="7">SUM(L67:Q67)</f>
        <v>3</v>
      </c>
      <c r="K67" s="16">
        <v>0</v>
      </c>
      <c r="M67" s="17">
        <v>1</v>
      </c>
      <c r="Q67" s="17">
        <v>2</v>
      </c>
    </row>
    <row r="68" spans="1:18" hidden="1" x14ac:dyDescent="0.2">
      <c r="A68" s="17">
        <v>2023</v>
      </c>
      <c r="B68" s="17" t="s">
        <v>16</v>
      </c>
      <c r="C68" s="16" t="s">
        <v>1576</v>
      </c>
      <c r="D68" s="21">
        <f t="shared" si="4"/>
        <v>45044</v>
      </c>
      <c r="E68" s="22">
        <f t="shared" si="5"/>
        <v>118</v>
      </c>
      <c r="F68" s="17" t="s">
        <v>337</v>
      </c>
      <c r="G68" s="20" t="s">
        <v>338</v>
      </c>
      <c r="H68" s="20"/>
      <c r="I68" s="18">
        <f t="shared" si="6"/>
        <v>6</v>
      </c>
      <c r="J68" s="18">
        <f t="shared" si="7"/>
        <v>6</v>
      </c>
      <c r="K68" s="16">
        <v>0</v>
      </c>
      <c r="M68" s="17">
        <v>6</v>
      </c>
    </row>
    <row r="69" spans="1:18" hidden="1" x14ac:dyDescent="0.2">
      <c r="A69" s="17">
        <v>2023</v>
      </c>
      <c r="B69" s="17" t="s">
        <v>16</v>
      </c>
      <c r="C69" s="16" t="s">
        <v>1576</v>
      </c>
      <c r="D69" s="21">
        <f t="shared" si="4"/>
        <v>45044</v>
      </c>
      <c r="E69" s="22">
        <f t="shared" si="5"/>
        <v>118</v>
      </c>
      <c r="F69" s="17" t="s">
        <v>345</v>
      </c>
      <c r="I69" s="18">
        <f t="shared" si="6"/>
        <v>2</v>
      </c>
      <c r="J69" s="18">
        <f t="shared" si="7"/>
        <v>2</v>
      </c>
      <c r="K69" s="16">
        <v>0</v>
      </c>
      <c r="O69" s="17">
        <v>2</v>
      </c>
    </row>
    <row r="70" spans="1:18" hidden="1" x14ac:dyDescent="0.2">
      <c r="A70" s="17">
        <v>2023</v>
      </c>
      <c r="B70" s="17" t="s">
        <v>16</v>
      </c>
      <c r="C70" s="16" t="s">
        <v>1576</v>
      </c>
      <c r="D70" s="21">
        <f t="shared" si="4"/>
        <v>45044</v>
      </c>
      <c r="E70" s="22">
        <f t="shared" si="5"/>
        <v>118</v>
      </c>
      <c r="F70" s="17" t="s">
        <v>346</v>
      </c>
      <c r="I70" s="18">
        <f t="shared" si="6"/>
        <v>1</v>
      </c>
      <c r="J70" s="18">
        <f t="shared" si="7"/>
        <v>1</v>
      </c>
      <c r="K70" s="16">
        <v>0</v>
      </c>
      <c r="O70" s="17">
        <v>1</v>
      </c>
    </row>
    <row r="71" spans="1:18" hidden="1" x14ac:dyDescent="0.2">
      <c r="A71" s="17">
        <v>2023</v>
      </c>
      <c r="B71" s="17" t="s">
        <v>16</v>
      </c>
      <c r="C71" s="16" t="s">
        <v>1576</v>
      </c>
      <c r="D71" s="21">
        <f t="shared" si="4"/>
        <v>45044</v>
      </c>
      <c r="E71" s="22">
        <f t="shared" si="5"/>
        <v>118</v>
      </c>
      <c r="F71" s="17" t="s">
        <v>340</v>
      </c>
      <c r="G71" s="17" t="s">
        <v>341</v>
      </c>
      <c r="I71" s="18">
        <f t="shared" si="6"/>
        <v>1</v>
      </c>
      <c r="J71" s="18">
        <f t="shared" si="7"/>
        <v>1</v>
      </c>
      <c r="K71" s="16">
        <v>0</v>
      </c>
      <c r="Q71" s="17">
        <v>1</v>
      </c>
    </row>
    <row r="72" spans="1:18" hidden="1" x14ac:dyDescent="0.2">
      <c r="A72" s="17">
        <v>2023</v>
      </c>
      <c r="B72" s="17" t="s">
        <v>16</v>
      </c>
      <c r="C72" s="16" t="s">
        <v>1577</v>
      </c>
      <c r="D72" s="21">
        <f t="shared" si="4"/>
        <v>45051</v>
      </c>
      <c r="E72" s="22">
        <f t="shared" si="5"/>
        <v>125</v>
      </c>
      <c r="F72" s="17" t="s">
        <v>343</v>
      </c>
      <c r="G72" s="17" t="s">
        <v>341</v>
      </c>
      <c r="I72" s="18">
        <f t="shared" si="6"/>
        <v>187</v>
      </c>
      <c r="J72" s="18">
        <f t="shared" si="7"/>
        <v>187</v>
      </c>
      <c r="K72" s="16">
        <v>0</v>
      </c>
      <c r="M72" s="17">
        <v>30</v>
      </c>
      <c r="O72" s="17">
        <v>101</v>
      </c>
      <c r="Q72" s="17">
        <v>56</v>
      </c>
    </row>
    <row r="73" spans="1:18" hidden="1" x14ac:dyDescent="0.2">
      <c r="A73" s="17">
        <v>2023</v>
      </c>
      <c r="B73" s="17" t="s">
        <v>16</v>
      </c>
      <c r="C73" s="16" t="s">
        <v>1577</v>
      </c>
      <c r="D73" s="21">
        <f t="shared" si="4"/>
        <v>45051</v>
      </c>
      <c r="E73" s="22">
        <f t="shared" si="5"/>
        <v>125</v>
      </c>
      <c r="F73" s="17" t="s">
        <v>343</v>
      </c>
      <c r="G73" s="17" t="s">
        <v>347</v>
      </c>
      <c r="I73" s="18">
        <f t="shared" si="6"/>
        <v>5</v>
      </c>
      <c r="J73" s="18">
        <f t="shared" si="7"/>
        <v>5</v>
      </c>
      <c r="K73" s="16">
        <v>0</v>
      </c>
      <c r="M73" s="17">
        <v>5</v>
      </c>
    </row>
    <row r="74" spans="1:18" hidden="1" x14ac:dyDescent="0.2">
      <c r="A74" s="17">
        <v>2023</v>
      </c>
      <c r="B74" s="17" t="s">
        <v>16</v>
      </c>
      <c r="C74" s="16" t="s">
        <v>1577</v>
      </c>
      <c r="D74" s="21">
        <f t="shared" si="4"/>
        <v>45051</v>
      </c>
      <c r="E74" s="22">
        <f t="shared" si="5"/>
        <v>125</v>
      </c>
      <c r="F74" s="17" t="s">
        <v>376</v>
      </c>
      <c r="G74" s="17" t="s">
        <v>337</v>
      </c>
      <c r="I74" s="18">
        <f t="shared" si="6"/>
        <v>1</v>
      </c>
      <c r="J74" s="18">
        <f t="shared" si="7"/>
        <v>1</v>
      </c>
      <c r="K74" s="16">
        <v>0</v>
      </c>
      <c r="M74" s="17">
        <v>1</v>
      </c>
    </row>
    <row r="75" spans="1:18" hidden="1" x14ac:dyDescent="0.2">
      <c r="A75" s="17">
        <v>2023</v>
      </c>
      <c r="B75" s="17" t="s">
        <v>16</v>
      </c>
      <c r="C75" s="16" t="s">
        <v>1577</v>
      </c>
      <c r="D75" s="21">
        <f t="shared" si="4"/>
        <v>45051</v>
      </c>
      <c r="E75" s="22">
        <f t="shared" si="5"/>
        <v>125</v>
      </c>
      <c r="F75" s="17" t="s">
        <v>344</v>
      </c>
      <c r="G75" s="17" t="s">
        <v>341</v>
      </c>
      <c r="H75" s="17" t="s">
        <v>423</v>
      </c>
      <c r="I75" s="18">
        <f t="shared" si="6"/>
        <v>2</v>
      </c>
      <c r="J75" s="18">
        <f t="shared" si="7"/>
        <v>2</v>
      </c>
      <c r="K75" s="16">
        <v>0</v>
      </c>
      <c r="M75" s="17">
        <v>2</v>
      </c>
    </row>
    <row r="76" spans="1:18" hidden="1" x14ac:dyDescent="0.2">
      <c r="A76" s="17">
        <v>2023</v>
      </c>
      <c r="B76" s="17" t="s">
        <v>427</v>
      </c>
      <c r="C76" s="16" t="s">
        <v>377</v>
      </c>
      <c r="D76" s="21">
        <f t="shared" si="4"/>
        <v>45051</v>
      </c>
      <c r="E76" s="22">
        <f t="shared" si="5"/>
        <v>125</v>
      </c>
      <c r="F76" s="17" t="s">
        <v>343</v>
      </c>
      <c r="G76" s="17" t="s">
        <v>341</v>
      </c>
      <c r="I76" s="18">
        <f t="shared" si="6"/>
        <v>84</v>
      </c>
      <c r="J76" s="18">
        <f t="shared" si="7"/>
        <v>84</v>
      </c>
      <c r="K76" s="16">
        <v>0</v>
      </c>
      <c r="M76" s="17">
        <v>30</v>
      </c>
      <c r="O76" s="17">
        <v>54</v>
      </c>
      <c r="R76" s="17" t="s">
        <v>378</v>
      </c>
    </row>
    <row r="77" spans="1:18" hidden="1" x14ac:dyDescent="0.2">
      <c r="A77" s="17">
        <v>2023</v>
      </c>
      <c r="B77" s="17" t="s">
        <v>427</v>
      </c>
      <c r="C77" s="16" t="s">
        <v>377</v>
      </c>
      <c r="D77" s="21">
        <f t="shared" si="4"/>
        <v>45051</v>
      </c>
      <c r="E77" s="22">
        <f t="shared" si="5"/>
        <v>125</v>
      </c>
      <c r="F77" s="17" t="s">
        <v>345</v>
      </c>
      <c r="I77" s="18">
        <f t="shared" si="6"/>
        <v>8</v>
      </c>
      <c r="J77" s="18">
        <f t="shared" si="7"/>
        <v>8</v>
      </c>
      <c r="K77" s="16">
        <v>0</v>
      </c>
      <c r="M77" s="17">
        <v>8</v>
      </c>
      <c r="R77" s="17" t="s">
        <v>378</v>
      </c>
    </row>
    <row r="78" spans="1:18" hidden="1" x14ac:dyDescent="0.2">
      <c r="A78" s="17">
        <v>2023</v>
      </c>
      <c r="B78" s="17" t="s">
        <v>16</v>
      </c>
      <c r="C78" s="16" t="s">
        <v>1578</v>
      </c>
      <c r="D78" s="21">
        <f t="shared" si="4"/>
        <v>45057</v>
      </c>
      <c r="E78" s="22">
        <f t="shared" si="5"/>
        <v>131</v>
      </c>
      <c r="F78" s="17" t="s">
        <v>345</v>
      </c>
      <c r="I78" s="18">
        <f t="shared" si="6"/>
        <v>0</v>
      </c>
      <c r="J78" s="18">
        <f t="shared" si="7"/>
        <v>0</v>
      </c>
      <c r="K78" s="16">
        <v>0</v>
      </c>
      <c r="R78" s="17" t="s">
        <v>380</v>
      </c>
    </row>
    <row r="79" spans="1:18" hidden="1" x14ac:dyDescent="0.2">
      <c r="A79" s="17">
        <v>2023</v>
      </c>
      <c r="B79" s="17" t="s">
        <v>16</v>
      </c>
      <c r="C79" s="16" t="s">
        <v>1578</v>
      </c>
      <c r="D79" s="21">
        <f t="shared" si="4"/>
        <v>45057</v>
      </c>
      <c r="E79" s="22">
        <f t="shared" si="5"/>
        <v>131</v>
      </c>
      <c r="F79" s="17" t="s">
        <v>343</v>
      </c>
      <c r="G79" s="17" t="s">
        <v>341</v>
      </c>
      <c r="I79" s="18">
        <f t="shared" si="6"/>
        <v>524</v>
      </c>
      <c r="J79" s="18">
        <f t="shared" si="7"/>
        <v>524</v>
      </c>
      <c r="K79" s="16">
        <v>0</v>
      </c>
      <c r="M79" s="17">
        <v>30</v>
      </c>
      <c r="O79" s="17">
        <v>365</v>
      </c>
      <c r="Q79" s="17">
        <v>129</v>
      </c>
    </row>
    <row r="80" spans="1:18" hidden="1" x14ac:dyDescent="0.2">
      <c r="A80" s="17">
        <v>2023</v>
      </c>
      <c r="B80" s="17" t="s">
        <v>16</v>
      </c>
      <c r="C80" s="16" t="s">
        <v>1578</v>
      </c>
      <c r="D80" s="21">
        <f t="shared" si="4"/>
        <v>45057</v>
      </c>
      <c r="E80" s="22">
        <f t="shared" si="5"/>
        <v>131</v>
      </c>
      <c r="F80" s="17" t="s">
        <v>343</v>
      </c>
      <c r="G80" s="17" t="s">
        <v>347</v>
      </c>
      <c r="I80" s="18">
        <f t="shared" si="6"/>
        <v>3</v>
      </c>
      <c r="J80" s="18">
        <f t="shared" si="7"/>
        <v>3</v>
      </c>
      <c r="K80" s="16">
        <v>0</v>
      </c>
      <c r="M80" s="17">
        <v>3</v>
      </c>
    </row>
    <row r="81" spans="1:17" hidden="1" x14ac:dyDescent="0.2">
      <c r="A81" s="17">
        <v>2023</v>
      </c>
      <c r="B81" s="17" t="s">
        <v>16</v>
      </c>
      <c r="C81" s="16" t="s">
        <v>1578</v>
      </c>
      <c r="D81" s="21">
        <f t="shared" si="4"/>
        <v>45057</v>
      </c>
      <c r="E81" s="22">
        <f t="shared" si="5"/>
        <v>131</v>
      </c>
      <c r="F81" s="17" t="s">
        <v>376</v>
      </c>
      <c r="G81" s="17" t="s">
        <v>337</v>
      </c>
      <c r="I81" s="18">
        <f t="shared" si="6"/>
        <v>1</v>
      </c>
      <c r="J81" s="18">
        <f t="shared" si="7"/>
        <v>1</v>
      </c>
      <c r="K81" s="16">
        <v>0</v>
      </c>
      <c r="M81" s="17">
        <v>1</v>
      </c>
    </row>
    <row r="82" spans="1:17" hidden="1" x14ac:dyDescent="0.2">
      <c r="A82" s="17">
        <v>2023</v>
      </c>
      <c r="B82" s="17" t="s">
        <v>16</v>
      </c>
      <c r="C82" s="16" t="s">
        <v>1579</v>
      </c>
      <c r="D82" s="21">
        <f t="shared" si="4"/>
        <v>45079</v>
      </c>
      <c r="E82" s="22">
        <f t="shared" si="5"/>
        <v>153</v>
      </c>
      <c r="F82" s="17" t="s">
        <v>343</v>
      </c>
      <c r="G82" s="17" t="s">
        <v>341</v>
      </c>
      <c r="I82" s="18">
        <f t="shared" si="6"/>
        <v>52</v>
      </c>
      <c r="J82" s="18">
        <f t="shared" si="7"/>
        <v>52</v>
      </c>
      <c r="K82" s="16">
        <v>0</v>
      </c>
      <c r="M82" s="17">
        <v>30</v>
      </c>
      <c r="O82" s="17">
        <v>22</v>
      </c>
    </row>
    <row r="83" spans="1:17" hidden="1" x14ac:dyDescent="0.2">
      <c r="A83" s="17">
        <v>2023</v>
      </c>
      <c r="B83" s="17" t="s">
        <v>16</v>
      </c>
      <c r="C83" s="16" t="s">
        <v>1579</v>
      </c>
      <c r="D83" s="21">
        <f t="shared" si="4"/>
        <v>45079</v>
      </c>
      <c r="E83" s="22">
        <f t="shared" si="5"/>
        <v>153</v>
      </c>
      <c r="F83" s="17" t="s">
        <v>343</v>
      </c>
      <c r="G83" s="17" t="s">
        <v>347</v>
      </c>
      <c r="I83" s="18">
        <f t="shared" si="6"/>
        <v>4</v>
      </c>
      <c r="J83" s="18">
        <f t="shared" si="7"/>
        <v>4</v>
      </c>
      <c r="K83" s="16">
        <v>0</v>
      </c>
      <c r="M83" s="17">
        <v>4</v>
      </c>
    </row>
    <row r="84" spans="1:17" hidden="1" x14ac:dyDescent="0.2">
      <c r="A84" s="17">
        <v>2023</v>
      </c>
      <c r="B84" s="17" t="s">
        <v>16</v>
      </c>
      <c r="C84" s="16" t="s">
        <v>1579</v>
      </c>
      <c r="D84" s="21">
        <f t="shared" si="4"/>
        <v>45079</v>
      </c>
      <c r="E84" s="22">
        <f t="shared" si="5"/>
        <v>153</v>
      </c>
      <c r="F84" s="17" t="s">
        <v>344</v>
      </c>
      <c r="G84" s="17" t="s">
        <v>341</v>
      </c>
      <c r="H84" s="17" t="s">
        <v>423</v>
      </c>
      <c r="I84" s="18">
        <f t="shared" si="6"/>
        <v>1</v>
      </c>
      <c r="J84" s="18">
        <f t="shared" si="7"/>
        <v>1</v>
      </c>
      <c r="K84" s="16">
        <v>0</v>
      </c>
      <c r="M84" s="17">
        <v>1</v>
      </c>
    </row>
    <row r="85" spans="1:17" hidden="1" x14ac:dyDescent="0.2">
      <c r="A85" s="17">
        <v>2023</v>
      </c>
      <c r="B85" s="17" t="s">
        <v>16</v>
      </c>
      <c r="C85" s="16" t="s">
        <v>1579</v>
      </c>
      <c r="D85" s="21">
        <f t="shared" si="4"/>
        <v>45079</v>
      </c>
      <c r="E85" s="22">
        <f t="shared" si="5"/>
        <v>153</v>
      </c>
      <c r="F85" s="17" t="s">
        <v>346</v>
      </c>
      <c r="I85" s="18">
        <f t="shared" si="6"/>
        <v>1</v>
      </c>
      <c r="J85" s="18">
        <f t="shared" si="7"/>
        <v>1</v>
      </c>
      <c r="K85" s="16">
        <v>0</v>
      </c>
      <c r="O85" s="17">
        <v>1</v>
      </c>
    </row>
    <row r="86" spans="1:17" hidden="1" x14ac:dyDescent="0.2">
      <c r="A86" s="17">
        <v>2023</v>
      </c>
      <c r="B86" s="17" t="s">
        <v>16</v>
      </c>
      <c r="C86" s="16" t="s">
        <v>1579</v>
      </c>
      <c r="D86" s="21">
        <f t="shared" si="4"/>
        <v>45079</v>
      </c>
      <c r="E86" s="22">
        <f t="shared" si="5"/>
        <v>153</v>
      </c>
      <c r="F86" s="17" t="s">
        <v>355</v>
      </c>
      <c r="I86" s="18">
        <f t="shared" si="6"/>
        <v>1</v>
      </c>
      <c r="J86" s="18">
        <f t="shared" si="7"/>
        <v>1</v>
      </c>
      <c r="K86" s="16">
        <v>0</v>
      </c>
      <c r="O86" s="17">
        <v>1</v>
      </c>
    </row>
    <row r="87" spans="1:17" hidden="1" x14ac:dyDescent="0.2">
      <c r="A87" s="17">
        <v>2023</v>
      </c>
      <c r="B87" s="17" t="s">
        <v>16</v>
      </c>
      <c r="C87" s="16" t="s">
        <v>1579</v>
      </c>
      <c r="D87" s="21">
        <f t="shared" si="4"/>
        <v>45079</v>
      </c>
      <c r="E87" s="22">
        <f t="shared" si="5"/>
        <v>153</v>
      </c>
      <c r="F87" s="17" t="s">
        <v>345</v>
      </c>
      <c r="I87" s="18">
        <f t="shared" si="6"/>
        <v>2</v>
      </c>
      <c r="J87" s="18">
        <f t="shared" si="7"/>
        <v>2</v>
      </c>
      <c r="K87" s="16">
        <v>0</v>
      </c>
      <c r="O87" s="17">
        <v>2</v>
      </c>
    </row>
    <row r="88" spans="1:17" hidden="1" x14ac:dyDescent="0.2">
      <c r="A88" s="17">
        <v>2023</v>
      </c>
      <c r="B88" s="17" t="s">
        <v>16</v>
      </c>
      <c r="C88" s="16" t="s">
        <v>1580</v>
      </c>
      <c r="D88" s="21">
        <f t="shared" si="4"/>
        <v>45085</v>
      </c>
      <c r="E88" s="22">
        <f t="shared" si="5"/>
        <v>159</v>
      </c>
      <c r="F88" s="17" t="s">
        <v>346</v>
      </c>
      <c r="I88" s="18">
        <f t="shared" si="6"/>
        <v>5</v>
      </c>
      <c r="J88" s="18">
        <f t="shared" si="7"/>
        <v>5</v>
      </c>
      <c r="K88" s="16">
        <v>0</v>
      </c>
      <c r="O88" s="17">
        <v>5</v>
      </c>
    </row>
    <row r="89" spans="1:17" hidden="1" x14ac:dyDescent="0.2">
      <c r="A89" s="17">
        <v>2023</v>
      </c>
      <c r="B89" s="17" t="s">
        <v>16</v>
      </c>
      <c r="C89" s="16" t="s">
        <v>1580</v>
      </c>
      <c r="D89" s="21">
        <f t="shared" si="4"/>
        <v>45085</v>
      </c>
      <c r="E89" s="22">
        <f t="shared" si="5"/>
        <v>159</v>
      </c>
      <c r="F89" s="17" t="s">
        <v>355</v>
      </c>
      <c r="I89" s="18">
        <f t="shared" si="6"/>
        <v>1</v>
      </c>
      <c r="J89" s="18">
        <f t="shared" si="7"/>
        <v>1</v>
      </c>
      <c r="K89" s="16">
        <v>0</v>
      </c>
      <c r="O89" s="17">
        <v>1</v>
      </c>
    </row>
    <row r="90" spans="1:17" hidden="1" x14ac:dyDescent="0.2">
      <c r="A90" s="17">
        <v>2023</v>
      </c>
      <c r="B90" s="17" t="s">
        <v>16</v>
      </c>
      <c r="C90" s="16" t="s">
        <v>1580</v>
      </c>
      <c r="D90" s="21">
        <f t="shared" si="4"/>
        <v>45085</v>
      </c>
      <c r="E90" s="22">
        <f t="shared" si="5"/>
        <v>159</v>
      </c>
      <c r="F90" s="17" t="s">
        <v>345</v>
      </c>
      <c r="I90" s="18">
        <f t="shared" si="6"/>
        <v>2</v>
      </c>
      <c r="J90" s="18">
        <f t="shared" si="7"/>
        <v>2</v>
      </c>
      <c r="K90" s="16">
        <v>0</v>
      </c>
      <c r="O90" s="17">
        <v>2</v>
      </c>
    </row>
    <row r="91" spans="1:17" hidden="1" x14ac:dyDescent="0.2">
      <c r="A91" s="17">
        <v>2023</v>
      </c>
      <c r="B91" s="17" t="s">
        <v>16</v>
      </c>
      <c r="C91" s="16" t="s">
        <v>1580</v>
      </c>
      <c r="D91" s="21">
        <f t="shared" si="4"/>
        <v>45085</v>
      </c>
      <c r="E91" s="22">
        <f t="shared" si="5"/>
        <v>159</v>
      </c>
      <c r="F91" s="17" t="s">
        <v>343</v>
      </c>
      <c r="G91" s="17" t="s">
        <v>341</v>
      </c>
      <c r="I91" s="18">
        <f t="shared" si="6"/>
        <v>108</v>
      </c>
      <c r="J91" s="18">
        <f t="shared" si="7"/>
        <v>108</v>
      </c>
      <c r="K91" s="16">
        <v>0</v>
      </c>
      <c r="M91" s="17">
        <v>30</v>
      </c>
      <c r="O91" s="17">
        <v>77</v>
      </c>
      <c r="Q91" s="17">
        <v>1</v>
      </c>
    </row>
    <row r="92" spans="1:17" hidden="1" x14ac:dyDescent="0.2">
      <c r="A92" s="17">
        <v>2023</v>
      </c>
      <c r="B92" s="17" t="s">
        <v>16</v>
      </c>
      <c r="C92" s="16" t="s">
        <v>1580</v>
      </c>
      <c r="D92" s="21">
        <f t="shared" si="4"/>
        <v>45085</v>
      </c>
      <c r="E92" s="22">
        <f t="shared" si="5"/>
        <v>159</v>
      </c>
      <c r="F92" s="17" t="s">
        <v>343</v>
      </c>
      <c r="G92" s="17" t="s">
        <v>347</v>
      </c>
      <c r="I92" s="18">
        <f t="shared" si="6"/>
        <v>2</v>
      </c>
      <c r="J92" s="18">
        <f t="shared" si="7"/>
        <v>2</v>
      </c>
      <c r="K92" s="16">
        <v>0</v>
      </c>
      <c r="M92" s="17">
        <v>2</v>
      </c>
    </row>
    <row r="93" spans="1:17" hidden="1" x14ac:dyDescent="0.2">
      <c r="A93" s="17">
        <v>2023</v>
      </c>
      <c r="B93" s="17" t="s">
        <v>16</v>
      </c>
      <c r="C93" s="16" t="s">
        <v>1581</v>
      </c>
      <c r="D93" s="21">
        <f t="shared" si="4"/>
        <v>45086</v>
      </c>
      <c r="E93" s="22">
        <f t="shared" si="5"/>
        <v>160</v>
      </c>
      <c r="F93" s="17" t="s">
        <v>343</v>
      </c>
      <c r="G93" s="17" t="s">
        <v>341</v>
      </c>
      <c r="I93" s="18">
        <f t="shared" si="6"/>
        <v>47</v>
      </c>
      <c r="J93" s="18">
        <f t="shared" si="7"/>
        <v>47</v>
      </c>
      <c r="K93" s="16">
        <v>0</v>
      </c>
      <c r="M93" s="17">
        <v>30</v>
      </c>
      <c r="O93" s="17">
        <v>17</v>
      </c>
    </row>
    <row r="94" spans="1:17" hidden="1" x14ac:dyDescent="0.2">
      <c r="A94" s="17">
        <v>2023</v>
      </c>
      <c r="B94" s="17" t="s">
        <v>16</v>
      </c>
      <c r="C94" s="16" t="s">
        <v>1581</v>
      </c>
      <c r="D94" s="21">
        <f t="shared" si="4"/>
        <v>45086</v>
      </c>
      <c r="E94" s="22">
        <f t="shared" si="5"/>
        <v>160</v>
      </c>
      <c r="F94" s="17" t="s">
        <v>354</v>
      </c>
      <c r="I94" s="18">
        <f t="shared" si="6"/>
        <v>1</v>
      </c>
      <c r="J94" s="18">
        <f t="shared" si="7"/>
        <v>1</v>
      </c>
      <c r="K94" s="16">
        <v>0</v>
      </c>
      <c r="O94" s="17">
        <v>1</v>
      </c>
    </row>
    <row r="95" spans="1:17" hidden="1" x14ac:dyDescent="0.2">
      <c r="A95" s="17">
        <v>2023</v>
      </c>
      <c r="B95" s="17" t="s">
        <v>16</v>
      </c>
      <c r="C95" s="16" t="s">
        <v>1581</v>
      </c>
      <c r="D95" s="21">
        <f t="shared" si="4"/>
        <v>45086</v>
      </c>
      <c r="E95" s="22">
        <f t="shared" si="5"/>
        <v>160</v>
      </c>
      <c r="F95" s="17" t="s">
        <v>345</v>
      </c>
      <c r="I95" s="18">
        <f t="shared" si="6"/>
        <v>1</v>
      </c>
      <c r="J95" s="18">
        <f t="shared" si="7"/>
        <v>1</v>
      </c>
      <c r="K95" s="16">
        <v>0</v>
      </c>
      <c r="O95" s="17">
        <v>1</v>
      </c>
    </row>
    <row r="96" spans="1:17" hidden="1" x14ac:dyDescent="0.2">
      <c r="A96" s="17">
        <v>2023</v>
      </c>
      <c r="B96" s="17" t="s">
        <v>16</v>
      </c>
      <c r="C96" s="16" t="s">
        <v>1581</v>
      </c>
      <c r="D96" s="21">
        <f t="shared" si="4"/>
        <v>45086</v>
      </c>
      <c r="E96" s="22">
        <f t="shared" si="5"/>
        <v>160</v>
      </c>
      <c r="F96" s="17" t="s">
        <v>346</v>
      </c>
      <c r="I96" s="18">
        <f t="shared" si="6"/>
        <v>1</v>
      </c>
      <c r="J96" s="18">
        <f t="shared" si="7"/>
        <v>1</v>
      </c>
      <c r="K96" s="16">
        <v>0</v>
      </c>
      <c r="O96" s="17">
        <v>1</v>
      </c>
    </row>
    <row r="97" spans="1:17" hidden="1" x14ac:dyDescent="0.2">
      <c r="A97" s="17">
        <v>2023</v>
      </c>
      <c r="B97" s="17" t="s">
        <v>16</v>
      </c>
      <c r="C97" s="16" t="s">
        <v>1581</v>
      </c>
      <c r="D97" s="21">
        <f t="shared" si="4"/>
        <v>45086</v>
      </c>
      <c r="E97" s="22">
        <f t="shared" si="5"/>
        <v>160</v>
      </c>
      <c r="F97" s="17" t="s">
        <v>340</v>
      </c>
      <c r="G97" s="17" t="s">
        <v>341</v>
      </c>
      <c r="I97" s="18">
        <f t="shared" si="6"/>
        <v>1</v>
      </c>
      <c r="J97" s="18">
        <f t="shared" si="7"/>
        <v>1</v>
      </c>
      <c r="K97" s="16">
        <v>0</v>
      </c>
      <c r="M97" s="17">
        <v>1</v>
      </c>
    </row>
    <row r="98" spans="1:17" hidden="1" x14ac:dyDescent="0.2">
      <c r="A98" s="17">
        <v>2023</v>
      </c>
      <c r="B98" s="17" t="s">
        <v>16</v>
      </c>
      <c r="C98" s="16" t="s">
        <v>1581</v>
      </c>
      <c r="D98" s="21">
        <f t="shared" si="4"/>
        <v>45086</v>
      </c>
      <c r="E98" s="22">
        <f t="shared" si="5"/>
        <v>160</v>
      </c>
      <c r="F98" s="17" t="s">
        <v>337</v>
      </c>
      <c r="I98" s="18">
        <f t="shared" si="6"/>
        <v>1</v>
      </c>
      <c r="J98" s="18">
        <f t="shared" si="7"/>
        <v>1</v>
      </c>
      <c r="K98" s="16">
        <v>0</v>
      </c>
      <c r="M98" s="17">
        <v>1</v>
      </c>
    </row>
    <row r="99" spans="1:17" hidden="1" x14ac:dyDescent="0.2">
      <c r="A99" s="17">
        <v>2023</v>
      </c>
      <c r="B99" s="17" t="s">
        <v>16</v>
      </c>
      <c r="C99" s="16" t="s">
        <v>1582</v>
      </c>
      <c r="D99" s="21">
        <f t="shared" si="4"/>
        <v>45092</v>
      </c>
      <c r="E99" s="22">
        <f t="shared" si="5"/>
        <v>166</v>
      </c>
      <c r="F99" s="17" t="s">
        <v>343</v>
      </c>
      <c r="G99" s="17" t="s">
        <v>341</v>
      </c>
      <c r="I99" s="18">
        <f t="shared" si="6"/>
        <v>105</v>
      </c>
      <c r="J99" s="18">
        <f t="shared" si="7"/>
        <v>105</v>
      </c>
      <c r="K99" s="16">
        <v>0</v>
      </c>
      <c r="M99" s="17">
        <v>30</v>
      </c>
      <c r="O99" s="17">
        <v>75</v>
      </c>
    </row>
    <row r="100" spans="1:17" hidden="1" x14ac:dyDescent="0.2">
      <c r="A100" s="17">
        <v>2023</v>
      </c>
      <c r="B100" s="17" t="s">
        <v>16</v>
      </c>
      <c r="C100" s="16" t="s">
        <v>1582</v>
      </c>
      <c r="D100" s="21">
        <f t="shared" si="4"/>
        <v>45092</v>
      </c>
      <c r="E100" s="22">
        <f t="shared" si="5"/>
        <v>166</v>
      </c>
      <c r="F100" s="17" t="s">
        <v>345</v>
      </c>
      <c r="I100" s="18">
        <f t="shared" si="6"/>
        <v>2</v>
      </c>
      <c r="J100" s="18">
        <f t="shared" si="7"/>
        <v>2</v>
      </c>
      <c r="K100" s="16">
        <v>0</v>
      </c>
      <c r="O100" s="17">
        <v>1</v>
      </c>
      <c r="Q100" s="17">
        <v>1</v>
      </c>
    </row>
    <row r="101" spans="1:17" hidden="1" x14ac:dyDescent="0.2">
      <c r="A101" s="17">
        <v>2023</v>
      </c>
      <c r="B101" s="17" t="s">
        <v>16</v>
      </c>
      <c r="C101" s="16" t="s">
        <v>1582</v>
      </c>
      <c r="D101" s="21">
        <f t="shared" si="4"/>
        <v>45092</v>
      </c>
      <c r="E101" s="22">
        <f t="shared" si="5"/>
        <v>166</v>
      </c>
      <c r="F101" s="17" t="s">
        <v>343</v>
      </c>
      <c r="G101" s="17" t="s">
        <v>347</v>
      </c>
      <c r="I101" s="18">
        <f t="shared" si="6"/>
        <v>1</v>
      </c>
      <c r="J101" s="18">
        <f t="shared" si="7"/>
        <v>1</v>
      </c>
      <c r="K101" s="16">
        <v>0</v>
      </c>
      <c r="M101" s="17">
        <v>1</v>
      </c>
    </row>
    <row r="102" spans="1:17" hidden="1" x14ac:dyDescent="0.2">
      <c r="A102" s="17">
        <v>2023</v>
      </c>
      <c r="B102" s="17" t="s">
        <v>16</v>
      </c>
      <c r="C102" s="16" t="s">
        <v>1582</v>
      </c>
      <c r="D102" s="21">
        <f t="shared" si="4"/>
        <v>45092</v>
      </c>
      <c r="E102" s="22">
        <f t="shared" si="5"/>
        <v>166</v>
      </c>
      <c r="F102" s="17" t="s">
        <v>346</v>
      </c>
      <c r="I102" s="18">
        <f t="shared" si="6"/>
        <v>5</v>
      </c>
      <c r="J102" s="18">
        <f t="shared" si="7"/>
        <v>5</v>
      </c>
      <c r="K102" s="16">
        <v>0</v>
      </c>
      <c r="O102" s="17">
        <v>5</v>
      </c>
    </row>
    <row r="103" spans="1:17" hidden="1" x14ac:dyDescent="0.2">
      <c r="A103" s="17">
        <v>2023</v>
      </c>
      <c r="B103" s="17" t="s">
        <v>16</v>
      </c>
      <c r="C103" s="16" t="s">
        <v>1583</v>
      </c>
      <c r="D103" s="21">
        <f t="shared" si="4"/>
        <v>45093</v>
      </c>
      <c r="E103" s="22">
        <f t="shared" si="5"/>
        <v>167</v>
      </c>
      <c r="F103" s="17" t="s">
        <v>343</v>
      </c>
      <c r="G103" s="17" t="s">
        <v>341</v>
      </c>
      <c r="I103" s="18">
        <f t="shared" si="6"/>
        <v>42</v>
      </c>
      <c r="J103" s="18">
        <f t="shared" si="7"/>
        <v>42</v>
      </c>
      <c r="K103" s="16">
        <v>0</v>
      </c>
      <c r="M103" s="17">
        <v>40</v>
      </c>
      <c r="Q103" s="17">
        <v>2</v>
      </c>
    </row>
    <row r="104" spans="1:17" hidden="1" x14ac:dyDescent="0.2">
      <c r="A104" s="17">
        <v>2023</v>
      </c>
      <c r="B104" s="17" t="s">
        <v>16</v>
      </c>
      <c r="C104" s="16" t="s">
        <v>1583</v>
      </c>
      <c r="D104" s="21">
        <f t="shared" si="4"/>
        <v>45093</v>
      </c>
      <c r="E104" s="22">
        <f t="shared" si="5"/>
        <v>167</v>
      </c>
      <c r="F104" s="17" t="s">
        <v>345</v>
      </c>
      <c r="I104" s="18">
        <f t="shared" si="6"/>
        <v>3</v>
      </c>
      <c r="J104" s="18">
        <f t="shared" si="7"/>
        <v>3</v>
      </c>
      <c r="K104" s="16">
        <v>0</v>
      </c>
      <c r="M104" s="17">
        <v>1</v>
      </c>
      <c r="O104" s="17">
        <v>1</v>
      </c>
      <c r="Q104" s="17">
        <v>1</v>
      </c>
    </row>
    <row r="105" spans="1:17" hidden="1" x14ac:dyDescent="0.2">
      <c r="A105" s="17">
        <v>2023</v>
      </c>
      <c r="B105" s="17" t="s">
        <v>420</v>
      </c>
      <c r="C105" s="16" t="s">
        <v>386</v>
      </c>
      <c r="D105" s="21">
        <f t="shared" si="4"/>
        <v>45093</v>
      </c>
      <c r="E105" s="22">
        <f t="shared" si="5"/>
        <v>167</v>
      </c>
      <c r="F105" s="17" t="s">
        <v>344</v>
      </c>
      <c r="G105" s="17" t="s">
        <v>347</v>
      </c>
      <c r="H105" s="17" t="s">
        <v>423</v>
      </c>
      <c r="I105" s="18">
        <f t="shared" si="6"/>
        <v>33</v>
      </c>
      <c r="J105" s="18">
        <f t="shared" si="7"/>
        <v>33</v>
      </c>
      <c r="O105" s="17">
        <v>24</v>
      </c>
      <c r="P105" s="17">
        <v>9</v>
      </c>
    </row>
    <row r="106" spans="1:17" hidden="1" x14ac:dyDescent="0.2">
      <c r="A106" s="17">
        <v>2023</v>
      </c>
      <c r="B106" s="17" t="s">
        <v>420</v>
      </c>
      <c r="C106" s="16" t="s">
        <v>386</v>
      </c>
      <c r="D106" s="21">
        <f t="shared" si="4"/>
        <v>45093</v>
      </c>
      <c r="E106" s="22">
        <f t="shared" si="5"/>
        <v>167</v>
      </c>
      <c r="F106" s="17" t="s">
        <v>343</v>
      </c>
      <c r="G106" s="17" t="s">
        <v>347</v>
      </c>
      <c r="I106" s="18">
        <f t="shared" si="6"/>
        <v>14</v>
      </c>
      <c r="J106" s="18">
        <f t="shared" si="7"/>
        <v>14</v>
      </c>
      <c r="O106" s="17">
        <v>13</v>
      </c>
      <c r="Q106" s="17">
        <v>1</v>
      </c>
    </row>
    <row r="107" spans="1:17" hidden="1" x14ac:dyDescent="0.2">
      <c r="A107" s="17">
        <v>2023</v>
      </c>
      <c r="B107" s="17" t="s">
        <v>420</v>
      </c>
      <c r="C107" s="16" t="s">
        <v>386</v>
      </c>
      <c r="D107" s="21">
        <f t="shared" si="4"/>
        <v>45093</v>
      </c>
      <c r="E107" s="22">
        <f t="shared" si="5"/>
        <v>167</v>
      </c>
      <c r="F107" s="17" t="s">
        <v>387</v>
      </c>
      <c r="I107" s="18">
        <f t="shared" si="6"/>
        <v>7</v>
      </c>
      <c r="J107" s="18">
        <f t="shared" si="7"/>
        <v>7</v>
      </c>
      <c r="O107" s="17">
        <v>7</v>
      </c>
    </row>
    <row r="108" spans="1:17" hidden="1" x14ac:dyDescent="0.2">
      <c r="A108" s="17">
        <v>2023</v>
      </c>
      <c r="B108" s="17" t="s">
        <v>420</v>
      </c>
      <c r="C108" s="16" t="s">
        <v>386</v>
      </c>
      <c r="D108" s="21">
        <f t="shared" si="4"/>
        <v>45093</v>
      </c>
      <c r="E108" s="22">
        <f t="shared" si="5"/>
        <v>167</v>
      </c>
      <c r="F108" s="17" t="s">
        <v>346</v>
      </c>
      <c r="I108" s="18">
        <f t="shared" si="6"/>
        <v>6</v>
      </c>
      <c r="J108" s="18">
        <f t="shared" si="7"/>
        <v>6</v>
      </c>
      <c r="O108" s="17">
        <v>6</v>
      </c>
    </row>
    <row r="109" spans="1:17" hidden="1" x14ac:dyDescent="0.2">
      <c r="A109" s="17">
        <v>2023</v>
      </c>
      <c r="B109" s="17" t="s">
        <v>420</v>
      </c>
      <c r="C109" s="16" t="s">
        <v>386</v>
      </c>
      <c r="D109" s="21">
        <f t="shared" si="4"/>
        <v>45093</v>
      </c>
      <c r="E109" s="22">
        <f t="shared" si="5"/>
        <v>167</v>
      </c>
      <c r="F109" s="17" t="s">
        <v>388</v>
      </c>
      <c r="I109" s="18">
        <f t="shared" si="6"/>
        <v>4</v>
      </c>
      <c r="J109" s="18">
        <f t="shared" si="7"/>
        <v>4</v>
      </c>
      <c r="O109" s="17">
        <v>4</v>
      </c>
    </row>
    <row r="110" spans="1:17" hidden="1" x14ac:dyDescent="0.2">
      <c r="A110" s="17">
        <v>2023</v>
      </c>
      <c r="B110" s="17" t="s">
        <v>420</v>
      </c>
      <c r="C110" s="16" t="s">
        <v>386</v>
      </c>
      <c r="D110" s="21">
        <f t="shared" si="4"/>
        <v>45093</v>
      </c>
      <c r="E110" s="22">
        <f t="shared" si="5"/>
        <v>167</v>
      </c>
      <c r="F110" s="17" t="s">
        <v>389</v>
      </c>
      <c r="I110" s="18">
        <f t="shared" si="6"/>
        <v>5</v>
      </c>
      <c r="J110" s="18">
        <f t="shared" si="7"/>
        <v>5</v>
      </c>
      <c r="O110" s="17">
        <v>5</v>
      </c>
    </row>
    <row r="111" spans="1:17" hidden="1" x14ac:dyDescent="0.2">
      <c r="A111" s="17">
        <v>2023</v>
      </c>
      <c r="B111" s="17" t="s">
        <v>420</v>
      </c>
      <c r="C111" s="16" t="s">
        <v>386</v>
      </c>
      <c r="D111" s="21">
        <f t="shared" si="4"/>
        <v>45093</v>
      </c>
      <c r="E111" s="22">
        <f t="shared" si="5"/>
        <v>167</v>
      </c>
      <c r="F111" s="17" t="s">
        <v>390</v>
      </c>
      <c r="I111" s="18">
        <f t="shared" si="6"/>
        <v>2</v>
      </c>
      <c r="J111" s="18">
        <f t="shared" si="7"/>
        <v>2</v>
      </c>
      <c r="O111" s="17">
        <v>2</v>
      </c>
    </row>
    <row r="112" spans="1:17" hidden="1" x14ac:dyDescent="0.2">
      <c r="A112" s="17">
        <v>2023</v>
      </c>
      <c r="B112" s="17" t="s">
        <v>420</v>
      </c>
      <c r="C112" s="16" t="s">
        <v>391</v>
      </c>
      <c r="D112" s="21">
        <f t="shared" si="4"/>
        <v>45093</v>
      </c>
      <c r="E112" s="22">
        <f t="shared" si="5"/>
        <v>167</v>
      </c>
      <c r="F112" s="17" t="s">
        <v>346</v>
      </c>
      <c r="I112" s="18">
        <f t="shared" si="6"/>
        <v>4</v>
      </c>
      <c r="J112" s="18">
        <f t="shared" si="7"/>
        <v>4</v>
      </c>
      <c r="O112" s="17">
        <v>4</v>
      </c>
    </row>
    <row r="113" spans="1:18" hidden="1" x14ac:dyDescent="0.2">
      <c r="A113" s="17">
        <v>2023</v>
      </c>
      <c r="B113" s="17" t="s">
        <v>420</v>
      </c>
      <c r="C113" s="16" t="s">
        <v>391</v>
      </c>
      <c r="D113" s="21">
        <f t="shared" si="4"/>
        <v>45093</v>
      </c>
      <c r="E113" s="22">
        <f t="shared" si="5"/>
        <v>167</v>
      </c>
      <c r="F113" s="17" t="s">
        <v>387</v>
      </c>
      <c r="I113" s="18">
        <f t="shared" si="6"/>
        <v>4</v>
      </c>
      <c r="J113" s="18">
        <f t="shared" si="7"/>
        <v>4</v>
      </c>
      <c r="O113" s="17">
        <v>4</v>
      </c>
    </row>
    <row r="114" spans="1:18" hidden="1" x14ac:dyDescent="0.2">
      <c r="A114" s="17">
        <v>2023</v>
      </c>
      <c r="B114" s="17" t="s">
        <v>420</v>
      </c>
      <c r="C114" s="16" t="s">
        <v>391</v>
      </c>
      <c r="D114" s="21">
        <f t="shared" si="4"/>
        <v>45093</v>
      </c>
      <c r="E114" s="22">
        <f t="shared" si="5"/>
        <v>167</v>
      </c>
      <c r="F114" s="17" t="s">
        <v>389</v>
      </c>
      <c r="I114" s="18">
        <f t="shared" si="6"/>
        <v>3</v>
      </c>
      <c r="J114" s="18">
        <f t="shared" si="7"/>
        <v>3</v>
      </c>
      <c r="O114" s="17">
        <v>3</v>
      </c>
    </row>
    <row r="115" spans="1:18" hidden="1" x14ac:dyDescent="0.2">
      <c r="A115" s="17">
        <v>2023</v>
      </c>
      <c r="B115" s="17" t="s">
        <v>420</v>
      </c>
      <c r="C115" s="16" t="s">
        <v>391</v>
      </c>
      <c r="D115" s="21">
        <f t="shared" si="4"/>
        <v>45093</v>
      </c>
      <c r="E115" s="22">
        <f t="shared" si="5"/>
        <v>167</v>
      </c>
      <c r="F115" s="17" t="s">
        <v>392</v>
      </c>
      <c r="I115" s="18">
        <f t="shared" si="6"/>
        <v>4</v>
      </c>
      <c r="J115" s="18">
        <f t="shared" si="7"/>
        <v>4</v>
      </c>
      <c r="O115" s="17">
        <v>4</v>
      </c>
    </row>
    <row r="116" spans="1:18" hidden="1" x14ac:dyDescent="0.2">
      <c r="A116" s="17">
        <v>2023</v>
      </c>
      <c r="B116" s="17" t="s">
        <v>420</v>
      </c>
      <c r="C116" s="16" t="s">
        <v>393</v>
      </c>
      <c r="D116" s="21">
        <f t="shared" si="4"/>
        <v>45093</v>
      </c>
      <c r="E116" s="22">
        <f t="shared" si="5"/>
        <v>167</v>
      </c>
      <c r="F116" s="17" t="s">
        <v>343</v>
      </c>
      <c r="G116" s="17" t="s">
        <v>347</v>
      </c>
      <c r="I116" s="18">
        <f t="shared" si="6"/>
        <v>10</v>
      </c>
      <c r="J116" s="18">
        <f t="shared" si="7"/>
        <v>10</v>
      </c>
      <c r="P116" s="17">
        <v>10</v>
      </c>
    </row>
    <row r="117" spans="1:18" hidden="1" x14ac:dyDescent="0.2">
      <c r="A117" s="17">
        <v>2023</v>
      </c>
      <c r="B117" s="17" t="s">
        <v>420</v>
      </c>
      <c r="C117" s="16" t="s">
        <v>393</v>
      </c>
      <c r="D117" s="21">
        <f t="shared" si="4"/>
        <v>45093</v>
      </c>
      <c r="E117" s="22">
        <f t="shared" si="5"/>
        <v>167</v>
      </c>
      <c r="F117" s="17" t="s">
        <v>344</v>
      </c>
      <c r="G117" s="17" t="s">
        <v>347</v>
      </c>
      <c r="H117" s="17" t="s">
        <v>423</v>
      </c>
      <c r="I117" s="18">
        <f t="shared" si="6"/>
        <v>28</v>
      </c>
      <c r="J117" s="18">
        <f t="shared" si="7"/>
        <v>28</v>
      </c>
      <c r="P117" s="17">
        <v>22</v>
      </c>
      <c r="Q117" s="17">
        <v>6</v>
      </c>
    </row>
    <row r="118" spans="1:18" hidden="1" x14ac:dyDescent="0.2">
      <c r="A118" s="17">
        <v>2023</v>
      </c>
      <c r="B118" s="17" t="s">
        <v>420</v>
      </c>
      <c r="C118" s="16" t="s">
        <v>393</v>
      </c>
      <c r="D118" s="21">
        <f t="shared" si="4"/>
        <v>45093</v>
      </c>
      <c r="E118" s="22">
        <f t="shared" si="5"/>
        <v>167</v>
      </c>
      <c r="F118" s="17" t="s">
        <v>389</v>
      </c>
      <c r="I118" s="18">
        <f t="shared" si="6"/>
        <v>25</v>
      </c>
      <c r="J118" s="18">
        <f t="shared" si="7"/>
        <v>25</v>
      </c>
      <c r="P118" s="17">
        <v>25</v>
      </c>
    </row>
    <row r="119" spans="1:18" hidden="1" x14ac:dyDescent="0.2">
      <c r="A119" s="17">
        <v>2023</v>
      </c>
      <c r="B119" s="17" t="s">
        <v>420</v>
      </c>
      <c r="C119" s="16" t="s">
        <v>393</v>
      </c>
      <c r="D119" s="21">
        <f t="shared" si="4"/>
        <v>45093</v>
      </c>
      <c r="E119" s="22">
        <f t="shared" si="5"/>
        <v>167</v>
      </c>
      <c r="F119" s="17" t="s">
        <v>387</v>
      </c>
      <c r="I119" s="18">
        <f t="shared" si="6"/>
        <v>12</v>
      </c>
      <c r="J119" s="18">
        <f t="shared" si="7"/>
        <v>12</v>
      </c>
      <c r="P119" s="17">
        <v>12</v>
      </c>
    </row>
    <row r="120" spans="1:18" hidden="1" x14ac:dyDescent="0.2">
      <c r="A120" s="17">
        <v>2023</v>
      </c>
      <c r="B120" s="17" t="s">
        <v>420</v>
      </c>
      <c r="C120" s="16" t="s">
        <v>393</v>
      </c>
      <c r="D120" s="21">
        <f t="shared" si="4"/>
        <v>45093</v>
      </c>
      <c r="E120" s="22">
        <f t="shared" si="5"/>
        <v>167</v>
      </c>
      <c r="F120" s="17" t="s">
        <v>392</v>
      </c>
      <c r="I120" s="18">
        <f t="shared" si="6"/>
        <v>4</v>
      </c>
      <c r="J120" s="18">
        <f t="shared" si="7"/>
        <v>4</v>
      </c>
      <c r="P120" s="17">
        <v>4</v>
      </c>
    </row>
    <row r="121" spans="1:18" hidden="1" x14ac:dyDescent="0.2">
      <c r="A121" s="17">
        <v>2023</v>
      </c>
      <c r="B121" s="17" t="s">
        <v>420</v>
      </c>
      <c r="C121" s="16" t="s">
        <v>393</v>
      </c>
      <c r="D121" s="21">
        <f t="shared" si="4"/>
        <v>45093</v>
      </c>
      <c r="E121" s="22">
        <f t="shared" si="5"/>
        <v>167</v>
      </c>
      <c r="F121" s="17" t="s">
        <v>346</v>
      </c>
      <c r="I121" s="18">
        <f t="shared" si="6"/>
        <v>3</v>
      </c>
      <c r="J121" s="18">
        <f t="shared" si="7"/>
        <v>3</v>
      </c>
      <c r="P121" s="17">
        <v>3</v>
      </c>
    </row>
    <row r="122" spans="1:18" x14ac:dyDescent="0.2">
      <c r="A122" s="17">
        <v>2023</v>
      </c>
      <c r="B122" s="17" t="s">
        <v>421</v>
      </c>
      <c r="C122" s="16" t="str">
        <f>sample_event_meta!$U$31</f>
        <v>28Jun23-PRS-PGM-1</v>
      </c>
      <c r="D122" s="21">
        <f>DATEVALUE(LEFT(C122, SEARCH("-", C122) - 1))</f>
        <v>45105</v>
      </c>
      <c r="E122" s="22">
        <f t="shared" si="5"/>
        <v>179</v>
      </c>
      <c r="F122" s="17" t="s">
        <v>340</v>
      </c>
      <c r="G122" s="17" t="s">
        <v>347</v>
      </c>
      <c r="I122" s="18">
        <f t="shared" si="6"/>
        <v>1</v>
      </c>
      <c r="J122" s="18">
        <f t="shared" si="7"/>
        <v>1</v>
      </c>
      <c r="O122" s="17">
        <v>1</v>
      </c>
      <c r="R122" s="17" t="s">
        <v>394</v>
      </c>
    </row>
    <row r="123" spans="1:18" x14ac:dyDescent="0.2">
      <c r="A123" s="17">
        <v>2023</v>
      </c>
      <c r="B123" s="17" t="s">
        <v>421</v>
      </c>
      <c r="C123" s="16" t="str">
        <f>sample_event_meta!$U$31</f>
        <v>28Jun23-PRS-PGM-1</v>
      </c>
      <c r="D123" s="21">
        <f>DATEVALUE(LEFT(C123, SEARCH("-", C123) - 1))</f>
        <v>45105</v>
      </c>
      <c r="E123" s="22">
        <f t="shared" si="5"/>
        <v>179</v>
      </c>
      <c r="F123" s="17" t="s">
        <v>344</v>
      </c>
      <c r="G123" s="17" t="s">
        <v>347</v>
      </c>
      <c r="H123" s="17" t="s">
        <v>423</v>
      </c>
      <c r="I123" s="18">
        <f t="shared" si="6"/>
        <v>1</v>
      </c>
      <c r="J123" s="18">
        <f t="shared" si="7"/>
        <v>1</v>
      </c>
      <c r="O123" s="17">
        <v>1</v>
      </c>
      <c r="R123" s="17" t="s">
        <v>394</v>
      </c>
    </row>
    <row r="124" spans="1:18" x14ac:dyDescent="0.2">
      <c r="A124" s="17">
        <v>2023</v>
      </c>
      <c r="B124" s="17" t="s">
        <v>421</v>
      </c>
      <c r="C124" s="16" t="str">
        <f>sample_event_meta!$U$31</f>
        <v>28Jun23-PRS-PGM-1</v>
      </c>
      <c r="D124" s="21">
        <f t="shared" si="4"/>
        <v>45105</v>
      </c>
      <c r="E124" s="22">
        <f t="shared" si="5"/>
        <v>179</v>
      </c>
      <c r="F124" s="17" t="s">
        <v>395</v>
      </c>
      <c r="I124" s="18">
        <f t="shared" si="6"/>
        <v>1</v>
      </c>
      <c r="J124" s="18">
        <f t="shared" si="7"/>
        <v>1</v>
      </c>
      <c r="O124" s="17">
        <v>1</v>
      </c>
      <c r="R124" s="17" t="s">
        <v>396</v>
      </c>
    </row>
    <row r="125" spans="1:18" x14ac:dyDescent="0.2">
      <c r="A125" s="17">
        <v>2023</v>
      </c>
      <c r="B125" s="17" t="s">
        <v>421</v>
      </c>
      <c r="C125" s="16" t="str">
        <f>sample_event_meta!$U$31</f>
        <v>28Jun23-PRS-PGM-1</v>
      </c>
      <c r="D125" s="21">
        <f t="shared" si="4"/>
        <v>45105</v>
      </c>
      <c r="E125" s="22">
        <f t="shared" si="5"/>
        <v>179</v>
      </c>
      <c r="F125" s="17" t="s">
        <v>397</v>
      </c>
      <c r="I125" s="18">
        <f t="shared" si="6"/>
        <v>1</v>
      </c>
      <c r="J125" s="18">
        <f t="shared" si="7"/>
        <v>1</v>
      </c>
      <c r="O125" s="17">
        <v>1</v>
      </c>
      <c r="R125" s="17" t="s">
        <v>398</v>
      </c>
    </row>
    <row r="126" spans="1:18" x14ac:dyDescent="0.2">
      <c r="A126" s="17">
        <v>2023</v>
      </c>
      <c r="B126" s="17" t="s">
        <v>421</v>
      </c>
      <c r="C126" s="16" t="str">
        <f>sample_event_meta!$U$32</f>
        <v>28Jun23-PRS-PRCD-2</v>
      </c>
      <c r="D126" s="21">
        <f t="shared" si="4"/>
        <v>45105</v>
      </c>
      <c r="E126" s="22">
        <f t="shared" si="5"/>
        <v>179</v>
      </c>
      <c r="F126" s="17" t="s">
        <v>343</v>
      </c>
      <c r="G126" s="17" t="s">
        <v>347</v>
      </c>
      <c r="I126" s="18">
        <f t="shared" si="6"/>
        <v>2</v>
      </c>
      <c r="J126" s="18">
        <f t="shared" si="7"/>
        <v>2</v>
      </c>
      <c r="M126" s="17">
        <v>2</v>
      </c>
      <c r="R126" s="17" t="s">
        <v>399</v>
      </c>
    </row>
    <row r="127" spans="1:18" x14ac:dyDescent="0.2">
      <c r="A127" s="17">
        <v>2023</v>
      </c>
      <c r="B127" s="17" t="s">
        <v>421</v>
      </c>
      <c r="C127" s="16" t="str">
        <f>sample_event_meta!$U$32</f>
        <v>28Jun23-PRS-PRCD-2</v>
      </c>
      <c r="D127" s="21">
        <f t="shared" si="4"/>
        <v>45105</v>
      </c>
      <c r="E127" s="22">
        <f t="shared" si="5"/>
        <v>179</v>
      </c>
      <c r="F127" s="17" t="s">
        <v>340</v>
      </c>
      <c r="G127" s="17" t="s">
        <v>347</v>
      </c>
      <c r="I127" s="18">
        <f t="shared" si="6"/>
        <v>2</v>
      </c>
      <c r="J127" s="18">
        <f t="shared" si="7"/>
        <v>2</v>
      </c>
      <c r="M127" s="17">
        <v>2</v>
      </c>
    </row>
    <row r="128" spans="1:18" x14ac:dyDescent="0.2">
      <c r="A128" s="17">
        <v>2023</v>
      </c>
      <c r="B128" s="17" t="s">
        <v>421</v>
      </c>
      <c r="C128" s="16" t="str">
        <f>sample_event_meta!$U$32</f>
        <v>28Jun23-PRS-PRCD-2</v>
      </c>
      <c r="D128" s="21">
        <f t="shared" si="4"/>
        <v>45105</v>
      </c>
      <c r="E128" s="22">
        <f t="shared" si="5"/>
        <v>179</v>
      </c>
      <c r="F128" s="17" t="s">
        <v>344</v>
      </c>
      <c r="G128" s="17" t="s">
        <v>347</v>
      </c>
      <c r="H128" s="17" t="s">
        <v>423</v>
      </c>
      <c r="I128" s="18">
        <f t="shared" si="6"/>
        <v>2</v>
      </c>
      <c r="J128" s="18">
        <f t="shared" si="7"/>
        <v>2</v>
      </c>
      <c r="M128" s="17">
        <v>2</v>
      </c>
    </row>
    <row r="129" spans="1:18" x14ac:dyDescent="0.2">
      <c r="A129" s="17">
        <v>2023</v>
      </c>
      <c r="B129" s="17" t="s">
        <v>421</v>
      </c>
      <c r="C129" s="16" t="str">
        <f>sample_event_meta!$U$33</f>
        <v>28Jun23-PRS-Mill Bay-3</v>
      </c>
      <c r="D129" s="21">
        <f t="shared" ref="D129" si="8">DATEVALUE(LEFT(C129, SEARCH("-", C129) - 1))</f>
        <v>45105</v>
      </c>
      <c r="E129" s="22">
        <f t="shared" ref="E129" si="9" xml:space="preserve"> D129 - DATE(YEAR(D129), 1, 0)</f>
        <v>179</v>
      </c>
      <c r="I129" s="18">
        <v>0</v>
      </c>
      <c r="J129" s="18">
        <v>0</v>
      </c>
    </row>
    <row r="130" spans="1:18" x14ac:dyDescent="0.2">
      <c r="A130" s="17">
        <v>2023</v>
      </c>
      <c r="B130" s="17" t="s">
        <v>421</v>
      </c>
      <c r="C130" s="16" t="str">
        <f>sample_event_meta!$U$34</f>
        <v>28Jun23-PRS-Thrasher-4</v>
      </c>
      <c r="D130" s="21">
        <f t="shared" si="4"/>
        <v>45105</v>
      </c>
      <c r="E130" s="22">
        <f t="shared" si="5"/>
        <v>179</v>
      </c>
      <c r="F130" s="17" t="s">
        <v>400</v>
      </c>
      <c r="I130" s="18">
        <f t="shared" si="6"/>
        <v>160</v>
      </c>
      <c r="J130" s="18">
        <f t="shared" si="7"/>
        <v>160</v>
      </c>
      <c r="O130" s="17">
        <f>136+19+2</f>
        <v>157</v>
      </c>
      <c r="P130" s="17">
        <v>3</v>
      </c>
    </row>
    <row r="131" spans="1:18" x14ac:dyDescent="0.2">
      <c r="A131" s="17">
        <v>2023</v>
      </c>
      <c r="B131" s="17" t="s">
        <v>421</v>
      </c>
      <c r="C131" s="16" t="str">
        <f>sample_event_meta!$U$34</f>
        <v>28Jun23-PRS-Thrasher-4</v>
      </c>
      <c r="D131" s="21">
        <f t="shared" ref="D131:D196" si="10">DATEVALUE(LEFT(C131, SEARCH("-", C131) - 1))</f>
        <v>45105</v>
      </c>
      <c r="E131" s="22">
        <f t="shared" si="5"/>
        <v>179</v>
      </c>
      <c r="F131" s="17" t="s">
        <v>401</v>
      </c>
      <c r="I131" s="18">
        <f t="shared" si="6"/>
        <v>40</v>
      </c>
      <c r="J131" s="18">
        <f t="shared" si="7"/>
        <v>40</v>
      </c>
      <c r="M131" s="17">
        <v>9</v>
      </c>
      <c r="O131" s="17">
        <v>31</v>
      </c>
    </row>
    <row r="132" spans="1:18" x14ac:dyDescent="0.2">
      <c r="A132" s="17">
        <v>2023</v>
      </c>
      <c r="B132" s="17" t="s">
        <v>421</v>
      </c>
      <c r="C132" s="16" t="str">
        <f>sample_event_meta!$U$34</f>
        <v>28Jun23-PRS-Thrasher-4</v>
      </c>
      <c r="D132" s="21">
        <f t="shared" si="10"/>
        <v>45105</v>
      </c>
      <c r="E132" s="22">
        <f t="shared" ref="E132:E197" si="11" xml:space="preserve"> D132 - DATE(YEAR(D132), 1, 0)</f>
        <v>179</v>
      </c>
      <c r="F132" s="17" t="s">
        <v>340</v>
      </c>
      <c r="G132" s="17" t="s">
        <v>347</v>
      </c>
      <c r="I132" s="18">
        <f t="shared" ref="I132:I197" si="12">SUM(K132:Q132)</f>
        <v>2</v>
      </c>
      <c r="J132" s="18">
        <f t="shared" ref="J132:J197" si="13">SUM(L132:Q132)</f>
        <v>2</v>
      </c>
      <c r="M132" s="17">
        <v>2</v>
      </c>
    </row>
    <row r="133" spans="1:18" x14ac:dyDescent="0.2">
      <c r="A133" s="17">
        <v>2023</v>
      </c>
      <c r="B133" s="17" t="s">
        <v>421</v>
      </c>
      <c r="C133" s="16" t="str">
        <f>sample_event_meta!$U$34</f>
        <v>28Jun23-PRS-Thrasher-4</v>
      </c>
      <c r="D133" s="21">
        <f t="shared" si="10"/>
        <v>45105</v>
      </c>
      <c r="E133" s="22">
        <f t="shared" si="11"/>
        <v>179</v>
      </c>
      <c r="F133" s="17" t="s">
        <v>344</v>
      </c>
      <c r="G133" s="17" t="s">
        <v>347</v>
      </c>
      <c r="H133" s="17" t="s">
        <v>423</v>
      </c>
      <c r="I133" s="18">
        <f t="shared" si="12"/>
        <v>10</v>
      </c>
      <c r="J133" s="18">
        <f t="shared" si="13"/>
        <v>10</v>
      </c>
      <c r="M133" s="17">
        <v>10</v>
      </c>
    </row>
    <row r="134" spans="1:18" x14ac:dyDescent="0.2">
      <c r="A134" s="17">
        <v>2023</v>
      </c>
      <c r="B134" s="17" t="s">
        <v>421</v>
      </c>
      <c r="C134" s="16" t="str">
        <f>sample_event_meta!$U$35</f>
        <v>28Jun23-PRS-Jap Rock-5</v>
      </c>
      <c r="D134" s="21">
        <f t="shared" si="10"/>
        <v>45105</v>
      </c>
      <c r="E134" s="22">
        <f t="shared" si="11"/>
        <v>179</v>
      </c>
      <c r="F134" s="17" t="s">
        <v>402</v>
      </c>
      <c r="I134" s="18">
        <f t="shared" si="12"/>
        <v>1</v>
      </c>
      <c r="J134" s="18">
        <f t="shared" si="13"/>
        <v>1</v>
      </c>
      <c r="O134" s="17">
        <v>1</v>
      </c>
      <c r="R134" s="17" t="s">
        <v>403</v>
      </c>
    </row>
    <row r="135" spans="1:18" x14ac:dyDescent="0.2">
      <c r="A135" s="17">
        <v>2023</v>
      </c>
      <c r="B135" s="17" t="s">
        <v>421</v>
      </c>
      <c r="C135" s="16" t="str">
        <f>sample_event_meta!$U$35</f>
        <v>28Jun23-PRS-Jap Rock-5</v>
      </c>
      <c r="D135" s="21">
        <f t="shared" si="10"/>
        <v>45105</v>
      </c>
      <c r="E135" s="22">
        <f t="shared" si="11"/>
        <v>179</v>
      </c>
      <c r="F135" s="17" t="s">
        <v>344</v>
      </c>
      <c r="G135" s="17" t="s">
        <v>347</v>
      </c>
      <c r="H135" s="17" t="s">
        <v>423</v>
      </c>
      <c r="I135" s="18">
        <f t="shared" si="12"/>
        <v>10</v>
      </c>
      <c r="J135" s="18">
        <f t="shared" si="13"/>
        <v>10</v>
      </c>
      <c r="M135" s="17">
        <v>10</v>
      </c>
    </row>
    <row r="136" spans="1:18" x14ac:dyDescent="0.2">
      <c r="A136" s="17">
        <v>2023</v>
      </c>
      <c r="B136" s="17" t="s">
        <v>421</v>
      </c>
      <c r="C136" s="16" t="str">
        <f>sample_event_meta!$U$35</f>
        <v>28Jun23-PRS-Jap Rock-5</v>
      </c>
      <c r="D136" s="21">
        <f t="shared" si="10"/>
        <v>45105</v>
      </c>
      <c r="E136" s="22">
        <f t="shared" si="11"/>
        <v>179</v>
      </c>
      <c r="F136" s="17" t="s">
        <v>401</v>
      </c>
      <c r="I136" s="18">
        <f t="shared" si="12"/>
        <v>24</v>
      </c>
      <c r="J136" s="18">
        <f t="shared" si="13"/>
        <v>24</v>
      </c>
      <c r="M136" s="17">
        <v>10</v>
      </c>
      <c r="O136" s="17">
        <v>14</v>
      </c>
    </row>
    <row r="137" spans="1:18" x14ac:dyDescent="0.2">
      <c r="A137" s="17">
        <v>2023</v>
      </c>
      <c r="B137" s="17" t="s">
        <v>421</v>
      </c>
      <c r="C137" s="16" t="str">
        <f>sample_event_meta!$U$35</f>
        <v>28Jun23-PRS-Jap Rock-5</v>
      </c>
      <c r="D137" s="21">
        <f t="shared" si="10"/>
        <v>45105</v>
      </c>
      <c r="E137" s="22">
        <f t="shared" si="11"/>
        <v>179</v>
      </c>
      <c r="F137" s="17" t="s">
        <v>404</v>
      </c>
      <c r="I137" s="18">
        <f t="shared" si="12"/>
        <v>1</v>
      </c>
      <c r="J137" s="18">
        <f t="shared" si="13"/>
        <v>1</v>
      </c>
      <c r="O137" s="17">
        <v>1</v>
      </c>
      <c r="R137" s="17" t="s">
        <v>405</v>
      </c>
    </row>
    <row r="138" spans="1:18" x14ac:dyDescent="0.2">
      <c r="A138" s="17">
        <v>2023</v>
      </c>
      <c r="B138" s="17" t="s">
        <v>421</v>
      </c>
      <c r="C138" s="16" t="str">
        <f>sample_event_meta!$U$35</f>
        <v>28Jun23-PRS-Jap Rock-5</v>
      </c>
      <c r="D138" s="21">
        <f t="shared" si="10"/>
        <v>45105</v>
      </c>
      <c r="E138" s="22">
        <f t="shared" si="11"/>
        <v>179</v>
      </c>
      <c r="F138" s="17" t="s">
        <v>400</v>
      </c>
      <c r="I138" s="18">
        <f t="shared" si="12"/>
        <v>1</v>
      </c>
      <c r="J138" s="18">
        <f t="shared" si="13"/>
        <v>1</v>
      </c>
      <c r="O138" s="17">
        <v>1</v>
      </c>
    </row>
    <row r="139" spans="1:18" x14ac:dyDescent="0.2">
      <c r="A139" s="17">
        <v>2023</v>
      </c>
      <c r="B139" s="17" t="s">
        <v>421</v>
      </c>
      <c r="C139" s="16" t="str">
        <f>sample_event_meta!U36</f>
        <v>07Jul23-PRS-Gordon R-1</v>
      </c>
      <c r="D139" s="21">
        <f t="shared" ref="D139" si="14">DATEVALUE(LEFT(C139, SEARCH("-", C139) - 1))</f>
        <v>45114</v>
      </c>
      <c r="E139" s="22">
        <f t="shared" ref="E139" si="15" xml:space="preserve"> D139 - DATE(YEAR(D139), 1, 0)</f>
        <v>188</v>
      </c>
      <c r="I139" s="18">
        <v>0</v>
      </c>
      <c r="J139" s="18">
        <v>0</v>
      </c>
    </row>
    <row r="140" spans="1:18" x14ac:dyDescent="0.2">
      <c r="A140" s="17">
        <v>2023</v>
      </c>
      <c r="B140" s="17" t="s">
        <v>421</v>
      </c>
      <c r="C140" s="16" t="str">
        <f>sample_event_meta!$U$37</f>
        <v>07Jul23-PRS-Gordon R-2</v>
      </c>
      <c r="D140" s="21">
        <f t="shared" si="10"/>
        <v>45114</v>
      </c>
      <c r="E140" s="22">
        <f t="shared" si="11"/>
        <v>188</v>
      </c>
      <c r="F140" s="17" t="s">
        <v>401</v>
      </c>
      <c r="I140" s="18">
        <f t="shared" si="12"/>
        <v>20</v>
      </c>
      <c r="J140" s="18">
        <f t="shared" si="13"/>
        <v>20</v>
      </c>
      <c r="M140" s="17">
        <v>10</v>
      </c>
      <c r="O140" s="17">
        <v>10</v>
      </c>
      <c r="R140" s="17" t="s">
        <v>406</v>
      </c>
    </row>
    <row r="141" spans="1:18" x14ac:dyDescent="0.2">
      <c r="A141" s="17">
        <v>2023</v>
      </c>
      <c r="B141" s="17" t="s">
        <v>421</v>
      </c>
      <c r="C141" s="16" t="str">
        <f>sample_event_meta!$U$37</f>
        <v>07Jul23-PRS-Gordon R-2</v>
      </c>
      <c r="D141" s="21">
        <f t="shared" si="10"/>
        <v>45114</v>
      </c>
      <c r="E141" s="22">
        <f t="shared" si="11"/>
        <v>188</v>
      </c>
      <c r="F141" s="17" t="s">
        <v>400</v>
      </c>
      <c r="I141" s="18">
        <f t="shared" si="12"/>
        <v>1</v>
      </c>
      <c r="J141" s="18">
        <f t="shared" si="13"/>
        <v>1</v>
      </c>
      <c r="O141" s="17">
        <v>1</v>
      </c>
    </row>
    <row r="142" spans="1:18" x14ac:dyDescent="0.2">
      <c r="A142" s="17">
        <v>2023</v>
      </c>
      <c r="B142" s="17" t="s">
        <v>421</v>
      </c>
      <c r="C142" s="16" t="str">
        <f>sample_event_meta!$U$37</f>
        <v>07Jul23-PRS-Gordon R-2</v>
      </c>
      <c r="D142" s="21">
        <f t="shared" si="10"/>
        <v>45114</v>
      </c>
      <c r="E142" s="22">
        <f t="shared" si="11"/>
        <v>188</v>
      </c>
      <c r="F142" s="17" t="s">
        <v>407</v>
      </c>
      <c r="I142" s="18">
        <f t="shared" si="12"/>
        <v>112</v>
      </c>
      <c r="J142" s="18">
        <f t="shared" si="13"/>
        <v>112</v>
      </c>
      <c r="O142" s="17">
        <v>112</v>
      </c>
    </row>
    <row r="143" spans="1:18" x14ac:dyDescent="0.2">
      <c r="A143" s="17">
        <v>2023</v>
      </c>
      <c r="B143" s="17" t="s">
        <v>421</v>
      </c>
      <c r="C143" s="16" t="str">
        <f>sample_event_meta!$U$37</f>
        <v>07Jul23-PRS-Gordon R-2</v>
      </c>
      <c r="D143" s="21">
        <f t="shared" si="10"/>
        <v>45114</v>
      </c>
      <c r="E143" s="22">
        <f t="shared" si="11"/>
        <v>188</v>
      </c>
      <c r="F143" s="17" t="s">
        <v>344</v>
      </c>
      <c r="G143" s="17" t="s">
        <v>347</v>
      </c>
      <c r="H143" s="17" t="s">
        <v>423</v>
      </c>
      <c r="I143" s="18">
        <f t="shared" si="12"/>
        <v>1</v>
      </c>
      <c r="J143" s="18">
        <f t="shared" si="13"/>
        <v>1</v>
      </c>
      <c r="P143" s="17">
        <v>1</v>
      </c>
    </row>
    <row r="144" spans="1:18" x14ac:dyDescent="0.2">
      <c r="A144" s="17">
        <v>2023</v>
      </c>
      <c r="B144" s="17" t="s">
        <v>421</v>
      </c>
      <c r="C144" s="16" t="str">
        <f>sample_event_meta!$U$38</f>
        <v>07Jul23-PRS-Jap Rock-3</v>
      </c>
      <c r="D144" s="21">
        <f t="shared" si="10"/>
        <v>45114</v>
      </c>
      <c r="E144" s="22">
        <f t="shared" si="11"/>
        <v>188</v>
      </c>
      <c r="F144" s="17" t="s">
        <v>401</v>
      </c>
      <c r="I144" s="18">
        <f t="shared" si="12"/>
        <v>345</v>
      </c>
      <c r="J144" s="18">
        <f t="shared" si="13"/>
        <v>345</v>
      </c>
      <c r="M144" s="17">
        <v>10</v>
      </c>
      <c r="O144" s="17">
        <v>335</v>
      </c>
    </row>
    <row r="145" spans="1:18" x14ac:dyDescent="0.2">
      <c r="A145" s="17">
        <v>2023</v>
      </c>
      <c r="B145" s="17" t="s">
        <v>421</v>
      </c>
      <c r="C145" s="16" t="str">
        <f>sample_event_meta!$U$38</f>
        <v>07Jul23-PRS-Jap Rock-3</v>
      </c>
      <c r="D145" s="21">
        <f t="shared" si="10"/>
        <v>45114</v>
      </c>
      <c r="E145" s="22">
        <f t="shared" si="11"/>
        <v>188</v>
      </c>
      <c r="F145" s="17" t="s">
        <v>408</v>
      </c>
      <c r="I145" s="18">
        <f t="shared" si="12"/>
        <v>1</v>
      </c>
      <c r="J145" s="18">
        <f t="shared" si="13"/>
        <v>1</v>
      </c>
      <c r="O145" s="17">
        <v>1</v>
      </c>
    </row>
    <row r="146" spans="1:18" x14ac:dyDescent="0.2">
      <c r="A146" s="17">
        <v>2023</v>
      </c>
      <c r="B146" s="17" t="s">
        <v>421</v>
      </c>
      <c r="C146" s="16" t="str">
        <f>sample_event_meta!$U$38</f>
        <v>07Jul23-PRS-Jap Rock-3</v>
      </c>
      <c r="D146" s="21">
        <f t="shared" si="10"/>
        <v>45114</v>
      </c>
      <c r="E146" s="22">
        <f t="shared" si="11"/>
        <v>188</v>
      </c>
      <c r="F146" s="17" t="s">
        <v>407</v>
      </c>
      <c r="I146" s="18">
        <f t="shared" si="12"/>
        <v>36</v>
      </c>
      <c r="J146" s="18">
        <f t="shared" si="13"/>
        <v>36</v>
      </c>
      <c r="O146" s="17">
        <v>36</v>
      </c>
    </row>
    <row r="147" spans="1:18" x14ac:dyDescent="0.2">
      <c r="A147" s="17">
        <v>2023</v>
      </c>
      <c r="B147" s="17" t="s">
        <v>421</v>
      </c>
      <c r="C147" s="16" t="str">
        <f>sample_event_meta!$U$38</f>
        <v>07Jul23-PRS-Jap Rock-3</v>
      </c>
      <c r="D147" s="21">
        <f t="shared" si="10"/>
        <v>45114</v>
      </c>
      <c r="E147" s="22">
        <f t="shared" si="11"/>
        <v>188</v>
      </c>
      <c r="F147" s="17" t="s">
        <v>400</v>
      </c>
      <c r="I147" s="18">
        <f t="shared" si="12"/>
        <v>55</v>
      </c>
      <c r="J147" s="18">
        <f t="shared" si="13"/>
        <v>55</v>
      </c>
      <c r="O147" s="17">
        <v>55</v>
      </c>
    </row>
    <row r="148" spans="1:18" x14ac:dyDescent="0.2">
      <c r="A148" s="17">
        <v>2023</v>
      </c>
      <c r="B148" s="17" t="s">
        <v>421</v>
      </c>
      <c r="C148" s="16" t="str">
        <f>sample_event_meta!$U$38</f>
        <v>07Jul23-PRS-Jap Rock-3</v>
      </c>
      <c r="D148" s="21">
        <f t="shared" si="10"/>
        <v>45114</v>
      </c>
      <c r="E148" s="22">
        <f t="shared" si="11"/>
        <v>188</v>
      </c>
      <c r="F148" s="17" t="s">
        <v>344</v>
      </c>
      <c r="G148" s="17" t="s">
        <v>347</v>
      </c>
      <c r="H148" s="17" t="s">
        <v>423</v>
      </c>
      <c r="I148" s="18">
        <f t="shared" si="12"/>
        <v>4</v>
      </c>
      <c r="J148" s="18">
        <f t="shared" si="13"/>
        <v>4</v>
      </c>
      <c r="M148" s="17">
        <v>4</v>
      </c>
    </row>
    <row r="149" spans="1:18" x14ac:dyDescent="0.2">
      <c r="A149" s="17">
        <v>2023</v>
      </c>
      <c r="B149" s="17" t="s">
        <v>421</v>
      </c>
      <c r="C149" s="16" t="str">
        <f>sample_event_meta!$U$39</f>
        <v>07Jul23-PRS-Thrasher-4</v>
      </c>
      <c r="D149" s="21">
        <f t="shared" si="10"/>
        <v>45114</v>
      </c>
      <c r="E149" s="22">
        <f t="shared" si="11"/>
        <v>188</v>
      </c>
      <c r="F149" s="17" t="s">
        <v>401</v>
      </c>
      <c r="I149" s="18">
        <f t="shared" si="12"/>
        <v>70</v>
      </c>
      <c r="J149" s="18">
        <f t="shared" si="13"/>
        <v>70</v>
      </c>
      <c r="M149" s="17">
        <v>9</v>
      </c>
      <c r="O149" s="17">
        <v>61</v>
      </c>
    </row>
    <row r="150" spans="1:18" x14ac:dyDescent="0.2">
      <c r="A150" s="17">
        <v>2023</v>
      </c>
      <c r="B150" s="17" t="s">
        <v>421</v>
      </c>
      <c r="C150" s="16" t="str">
        <f>sample_event_meta!$U$39</f>
        <v>07Jul23-PRS-Thrasher-4</v>
      </c>
      <c r="D150" s="21">
        <f t="shared" si="10"/>
        <v>45114</v>
      </c>
      <c r="E150" s="22">
        <f t="shared" si="11"/>
        <v>188</v>
      </c>
      <c r="F150" s="17" t="s">
        <v>407</v>
      </c>
      <c r="I150" s="18">
        <f t="shared" si="12"/>
        <v>11</v>
      </c>
      <c r="J150" s="18">
        <f t="shared" si="13"/>
        <v>11</v>
      </c>
      <c r="O150" s="17">
        <v>11</v>
      </c>
    </row>
    <row r="151" spans="1:18" x14ac:dyDescent="0.2">
      <c r="A151" s="17">
        <v>2023</v>
      </c>
      <c r="B151" s="17" t="s">
        <v>421</v>
      </c>
      <c r="C151" s="16" t="str">
        <f>sample_event_meta!$U$39</f>
        <v>07Jul23-PRS-Thrasher-4</v>
      </c>
      <c r="D151" s="21">
        <f t="shared" si="10"/>
        <v>45114</v>
      </c>
      <c r="E151" s="22">
        <f t="shared" si="11"/>
        <v>188</v>
      </c>
      <c r="F151" s="17" t="s">
        <v>400</v>
      </c>
      <c r="I151" s="18">
        <f t="shared" si="12"/>
        <v>1</v>
      </c>
      <c r="J151" s="18">
        <f t="shared" si="13"/>
        <v>1</v>
      </c>
      <c r="O151" s="17">
        <v>1</v>
      </c>
    </row>
    <row r="152" spans="1:18" x14ac:dyDescent="0.2">
      <c r="A152" s="17">
        <v>2023</v>
      </c>
      <c r="B152" s="17" t="s">
        <v>421</v>
      </c>
      <c r="C152" s="16" t="str">
        <f>sample_event_meta!$U$39</f>
        <v>07Jul23-PRS-Thrasher-4</v>
      </c>
      <c r="D152" s="21">
        <f t="shared" si="10"/>
        <v>45114</v>
      </c>
      <c r="E152" s="22">
        <f t="shared" si="11"/>
        <v>188</v>
      </c>
      <c r="F152" s="17" t="s">
        <v>344</v>
      </c>
      <c r="G152" s="17" t="s">
        <v>347</v>
      </c>
      <c r="H152" s="17" t="s">
        <v>423</v>
      </c>
      <c r="I152" s="18">
        <f t="shared" si="12"/>
        <v>3</v>
      </c>
      <c r="J152" s="18">
        <f t="shared" si="13"/>
        <v>3</v>
      </c>
      <c r="M152" s="17">
        <v>1</v>
      </c>
      <c r="P152" s="17">
        <v>2</v>
      </c>
    </row>
    <row r="153" spans="1:18" x14ac:dyDescent="0.2">
      <c r="A153" s="17">
        <v>2023</v>
      </c>
      <c r="B153" s="17" t="s">
        <v>421</v>
      </c>
      <c r="C153" s="16" t="str">
        <f>sample_event_meta!$U$40</f>
        <v>07Jul23-PRS-Mill Bay-5</v>
      </c>
      <c r="D153" s="21">
        <f t="shared" si="10"/>
        <v>45114</v>
      </c>
      <c r="E153" s="22">
        <f t="shared" si="11"/>
        <v>188</v>
      </c>
      <c r="F153" s="17" t="s">
        <v>344</v>
      </c>
      <c r="G153" s="17" t="s">
        <v>347</v>
      </c>
      <c r="H153" s="17" t="s">
        <v>423</v>
      </c>
      <c r="I153" s="18">
        <f t="shared" si="12"/>
        <v>13</v>
      </c>
      <c r="J153" s="18">
        <f t="shared" si="13"/>
        <v>13</v>
      </c>
      <c r="M153" s="17">
        <v>12</v>
      </c>
      <c r="P153" s="17">
        <v>1</v>
      </c>
      <c r="R153" s="17" t="s">
        <v>131</v>
      </c>
    </row>
    <row r="154" spans="1:18" x14ac:dyDescent="0.2">
      <c r="A154" s="17">
        <v>2023</v>
      </c>
      <c r="B154" s="17" t="s">
        <v>421</v>
      </c>
      <c r="C154" s="16" t="str">
        <f>sample_event_meta!$U$40</f>
        <v>07Jul23-PRS-Mill Bay-5</v>
      </c>
      <c r="D154" s="21">
        <f t="shared" si="10"/>
        <v>45114</v>
      </c>
      <c r="E154" s="22">
        <f t="shared" si="11"/>
        <v>188</v>
      </c>
      <c r="F154" s="17" t="s">
        <v>340</v>
      </c>
      <c r="G154" s="17" t="s">
        <v>347</v>
      </c>
      <c r="I154" s="18">
        <f t="shared" si="12"/>
        <v>1</v>
      </c>
      <c r="J154" s="18">
        <f t="shared" si="13"/>
        <v>1</v>
      </c>
      <c r="M154" s="17">
        <v>1</v>
      </c>
      <c r="R154" s="17" t="s">
        <v>131</v>
      </c>
    </row>
    <row r="155" spans="1:18" x14ac:dyDescent="0.2">
      <c r="A155" s="17">
        <v>2023</v>
      </c>
      <c r="B155" s="17" t="s">
        <v>421</v>
      </c>
      <c r="C155" s="16" t="str">
        <f>sample_event_meta!$U$41</f>
        <v>07Jul23-PRS-PRCD-6</v>
      </c>
      <c r="D155" s="21">
        <f t="shared" si="10"/>
        <v>45114</v>
      </c>
      <c r="E155" s="22">
        <f t="shared" si="11"/>
        <v>188</v>
      </c>
      <c r="F155" s="17" t="s">
        <v>401</v>
      </c>
      <c r="I155" s="18">
        <f t="shared" si="12"/>
        <v>130</v>
      </c>
      <c r="J155" s="18">
        <f t="shared" si="13"/>
        <v>130</v>
      </c>
      <c r="M155" s="17">
        <v>10</v>
      </c>
      <c r="O155" s="17">
        <v>120</v>
      </c>
    </row>
    <row r="156" spans="1:18" x14ac:dyDescent="0.2">
      <c r="A156" s="17">
        <v>2023</v>
      </c>
      <c r="B156" s="17" t="s">
        <v>421</v>
      </c>
      <c r="C156" s="16" t="str">
        <f>sample_event_meta!$U$41</f>
        <v>07Jul23-PRS-PRCD-6</v>
      </c>
      <c r="D156" s="21">
        <f t="shared" si="10"/>
        <v>45114</v>
      </c>
      <c r="E156" s="22">
        <f t="shared" si="11"/>
        <v>188</v>
      </c>
      <c r="F156" s="17" t="s">
        <v>407</v>
      </c>
      <c r="I156" s="18">
        <f t="shared" si="12"/>
        <v>5</v>
      </c>
      <c r="J156" s="18">
        <f t="shared" si="13"/>
        <v>5</v>
      </c>
      <c r="O156" s="17">
        <v>5</v>
      </c>
    </row>
    <row r="157" spans="1:18" x14ac:dyDescent="0.2">
      <c r="A157" s="17">
        <v>2023</v>
      </c>
      <c r="B157" s="17" t="s">
        <v>421</v>
      </c>
      <c r="C157" s="16" t="str">
        <f>sample_event_meta!$U$41</f>
        <v>07Jul23-PRS-PRCD-6</v>
      </c>
      <c r="D157" s="21">
        <f t="shared" si="10"/>
        <v>45114</v>
      </c>
      <c r="E157" s="22">
        <f t="shared" si="11"/>
        <v>188</v>
      </c>
      <c r="F157" s="17" t="s">
        <v>400</v>
      </c>
      <c r="I157" s="18">
        <f t="shared" si="12"/>
        <v>2</v>
      </c>
      <c r="J157" s="18">
        <f t="shared" si="13"/>
        <v>2</v>
      </c>
      <c r="O157" s="17">
        <v>2</v>
      </c>
    </row>
    <row r="158" spans="1:18" x14ac:dyDescent="0.2">
      <c r="A158" s="17">
        <v>2023</v>
      </c>
      <c r="B158" s="17" t="s">
        <v>421</v>
      </c>
      <c r="C158" s="16" t="str">
        <f>sample_event_meta!$U$41</f>
        <v>07Jul23-PRS-PRCD-6</v>
      </c>
      <c r="D158" s="21">
        <f t="shared" si="10"/>
        <v>45114</v>
      </c>
      <c r="E158" s="22">
        <f t="shared" si="11"/>
        <v>188</v>
      </c>
      <c r="F158" s="17" t="s">
        <v>392</v>
      </c>
      <c r="I158" s="18">
        <f t="shared" si="12"/>
        <v>4</v>
      </c>
      <c r="J158" s="18">
        <f t="shared" si="13"/>
        <v>4</v>
      </c>
      <c r="O158" s="17">
        <v>4</v>
      </c>
    </row>
    <row r="159" spans="1:18" x14ac:dyDescent="0.2">
      <c r="A159" s="17">
        <v>2023</v>
      </c>
      <c r="B159" s="17" t="s">
        <v>421</v>
      </c>
      <c r="C159" s="16" t="str">
        <f>sample_event_meta!$U$41</f>
        <v>07Jul23-PRS-PRCD-6</v>
      </c>
      <c r="D159" s="21">
        <f t="shared" si="10"/>
        <v>45114</v>
      </c>
      <c r="E159" s="22">
        <f t="shared" si="11"/>
        <v>188</v>
      </c>
      <c r="F159" s="17" t="s">
        <v>344</v>
      </c>
      <c r="G159" s="17" t="s">
        <v>347</v>
      </c>
      <c r="H159" s="17" t="s">
        <v>423</v>
      </c>
      <c r="I159" s="18">
        <f t="shared" si="12"/>
        <v>5</v>
      </c>
      <c r="J159" s="18">
        <f t="shared" si="13"/>
        <v>5</v>
      </c>
      <c r="M159" s="17">
        <v>4</v>
      </c>
      <c r="P159" s="17">
        <v>1</v>
      </c>
    </row>
    <row r="160" spans="1:18" x14ac:dyDescent="0.2">
      <c r="A160" s="17">
        <v>2023</v>
      </c>
      <c r="B160" s="17" t="s">
        <v>421</v>
      </c>
      <c r="C160" s="16" t="str">
        <f>sample_event_meta!$U$41</f>
        <v>07Jul23-PRS-PRCD-6</v>
      </c>
      <c r="D160" s="21">
        <f t="shared" si="10"/>
        <v>45114</v>
      </c>
      <c r="E160" s="22">
        <f t="shared" si="11"/>
        <v>188</v>
      </c>
      <c r="F160" s="17" t="s">
        <v>340</v>
      </c>
      <c r="G160" s="17" t="s">
        <v>347</v>
      </c>
      <c r="I160" s="18">
        <f t="shared" si="12"/>
        <v>2</v>
      </c>
      <c r="J160" s="18">
        <f t="shared" si="13"/>
        <v>2</v>
      </c>
      <c r="M160" s="17">
        <v>2</v>
      </c>
    </row>
    <row r="161" spans="1:18" x14ac:dyDescent="0.2">
      <c r="A161" s="17">
        <v>2023</v>
      </c>
      <c r="B161" s="17" t="s">
        <v>421</v>
      </c>
      <c r="C161" s="16" t="str">
        <f>sample_event_meta!$U$42</f>
        <v>07Jul23-PRS-Offshore A-7</v>
      </c>
      <c r="D161" s="21">
        <f t="shared" si="10"/>
        <v>45114</v>
      </c>
      <c r="E161" s="22">
        <f t="shared" si="11"/>
        <v>188</v>
      </c>
      <c r="F161" s="17" t="s">
        <v>401</v>
      </c>
      <c r="I161" s="18">
        <f t="shared" si="12"/>
        <v>1428</v>
      </c>
      <c r="J161" s="18">
        <f t="shared" si="13"/>
        <v>1428</v>
      </c>
      <c r="M161" s="17">
        <v>11</v>
      </c>
      <c r="O161" s="17">
        <f>1428-11</f>
        <v>1417</v>
      </c>
    </row>
    <row r="162" spans="1:18" x14ac:dyDescent="0.2">
      <c r="A162" s="17">
        <v>2023</v>
      </c>
      <c r="B162" s="17" t="s">
        <v>421</v>
      </c>
      <c r="C162" s="16" t="str">
        <f>sample_event_meta!$U$42</f>
        <v>07Jul23-PRS-Offshore A-7</v>
      </c>
      <c r="D162" s="21">
        <f t="shared" si="10"/>
        <v>45114</v>
      </c>
      <c r="E162" s="22">
        <f t="shared" si="11"/>
        <v>188</v>
      </c>
      <c r="F162" s="17" t="s">
        <v>407</v>
      </c>
      <c r="I162" s="18">
        <f t="shared" si="12"/>
        <v>59</v>
      </c>
      <c r="J162" s="18">
        <f t="shared" si="13"/>
        <v>59</v>
      </c>
      <c r="O162" s="17">
        <v>59</v>
      </c>
    </row>
    <row r="163" spans="1:18" x14ac:dyDescent="0.2">
      <c r="A163" s="17">
        <v>2023</v>
      </c>
      <c r="B163" s="17" t="s">
        <v>421</v>
      </c>
      <c r="C163" s="16" t="str">
        <f>sample_event_meta!$U$42</f>
        <v>07Jul23-PRS-Offshore A-7</v>
      </c>
      <c r="D163" s="21">
        <f t="shared" si="10"/>
        <v>45114</v>
      </c>
      <c r="E163" s="22">
        <f t="shared" si="11"/>
        <v>188</v>
      </c>
      <c r="F163" s="17" t="s">
        <v>400</v>
      </c>
      <c r="I163" s="18">
        <f t="shared" si="12"/>
        <v>285</v>
      </c>
      <c r="J163" s="18">
        <f t="shared" si="13"/>
        <v>285</v>
      </c>
      <c r="O163" s="17">
        <v>285</v>
      </c>
    </row>
    <row r="164" spans="1:18" x14ac:dyDescent="0.2">
      <c r="A164" s="17">
        <v>2023</v>
      </c>
      <c r="B164" s="17" t="s">
        <v>421</v>
      </c>
      <c r="C164" s="16" t="str">
        <f>sample_event_meta!$U$42</f>
        <v>07Jul23-PRS-Offshore A-7</v>
      </c>
      <c r="D164" s="21">
        <f t="shared" si="10"/>
        <v>45114</v>
      </c>
      <c r="E164" s="22">
        <f t="shared" si="11"/>
        <v>188</v>
      </c>
      <c r="F164" s="17" t="s">
        <v>392</v>
      </c>
      <c r="I164" s="18">
        <f t="shared" si="12"/>
        <v>4</v>
      </c>
      <c r="J164" s="18">
        <f t="shared" si="13"/>
        <v>4</v>
      </c>
      <c r="O164" s="17">
        <v>4</v>
      </c>
    </row>
    <row r="165" spans="1:18" x14ac:dyDescent="0.2">
      <c r="A165" s="17">
        <v>2023</v>
      </c>
      <c r="B165" s="17" t="s">
        <v>421</v>
      </c>
      <c r="C165" s="16" t="str">
        <f>sample_event_meta!$U$42</f>
        <v>07Jul23-PRS-Offshore A-7</v>
      </c>
      <c r="D165" s="21">
        <f t="shared" si="10"/>
        <v>45114</v>
      </c>
      <c r="E165" s="22">
        <f t="shared" si="11"/>
        <v>188</v>
      </c>
      <c r="F165" s="17" t="s">
        <v>344</v>
      </c>
      <c r="G165" s="17" t="s">
        <v>347</v>
      </c>
      <c r="H165" s="17" t="s">
        <v>423</v>
      </c>
      <c r="I165" s="18">
        <f t="shared" si="12"/>
        <v>3</v>
      </c>
      <c r="J165" s="18">
        <f t="shared" si="13"/>
        <v>3</v>
      </c>
      <c r="M165" s="17">
        <v>3</v>
      </c>
    </row>
    <row r="166" spans="1:18" x14ac:dyDescent="0.2">
      <c r="A166" s="17">
        <v>2023</v>
      </c>
      <c r="B166" s="17" t="s">
        <v>421</v>
      </c>
      <c r="C166" s="16" t="str">
        <f>sample_event_meta!$U$43</f>
        <v>20Jul23-PRS-PRCD-1</v>
      </c>
      <c r="D166" s="21">
        <f t="shared" si="10"/>
        <v>45127</v>
      </c>
      <c r="E166" s="22">
        <f t="shared" si="11"/>
        <v>201</v>
      </c>
      <c r="F166" s="17" t="s">
        <v>344</v>
      </c>
      <c r="G166" s="17" t="s">
        <v>347</v>
      </c>
      <c r="H166" s="17" t="s">
        <v>423</v>
      </c>
      <c r="I166" s="18">
        <f t="shared" si="12"/>
        <v>18</v>
      </c>
      <c r="J166" s="18">
        <f t="shared" si="13"/>
        <v>18</v>
      </c>
      <c r="M166" s="17">
        <v>12</v>
      </c>
      <c r="P166" s="17">
        <v>6</v>
      </c>
      <c r="R166" s="17" t="s">
        <v>409</v>
      </c>
    </row>
    <row r="167" spans="1:18" x14ac:dyDescent="0.2">
      <c r="A167" s="17">
        <v>2023</v>
      </c>
      <c r="B167" s="17" t="s">
        <v>421</v>
      </c>
      <c r="C167" s="16" t="str">
        <f>sample_event_meta!$U$43</f>
        <v>20Jul23-PRS-PRCD-1</v>
      </c>
      <c r="D167" s="21">
        <f t="shared" si="10"/>
        <v>45127</v>
      </c>
      <c r="E167" s="22">
        <f t="shared" si="11"/>
        <v>201</v>
      </c>
      <c r="F167" s="17" t="s">
        <v>404</v>
      </c>
      <c r="I167" s="18">
        <f t="shared" si="12"/>
        <v>5</v>
      </c>
      <c r="J167" s="18">
        <f t="shared" si="13"/>
        <v>5</v>
      </c>
      <c r="O167" s="17">
        <v>5</v>
      </c>
    </row>
    <row r="168" spans="1:18" x14ac:dyDescent="0.2">
      <c r="A168" s="17">
        <v>2023</v>
      </c>
      <c r="B168" s="17" t="s">
        <v>421</v>
      </c>
      <c r="C168" s="16" t="str">
        <f>sample_event_meta!$U$43</f>
        <v>20Jul23-PRS-PRCD-1</v>
      </c>
      <c r="D168" s="21">
        <f t="shared" si="10"/>
        <v>45127</v>
      </c>
      <c r="E168" s="22">
        <f t="shared" si="11"/>
        <v>201</v>
      </c>
      <c r="F168" s="17" t="s">
        <v>343</v>
      </c>
      <c r="G168" s="17" t="s">
        <v>347</v>
      </c>
      <c r="I168" s="18">
        <f t="shared" si="12"/>
        <v>3</v>
      </c>
      <c r="J168" s="18">
        <f t="shared" si="13"/>
        <v>3</v>
      </c>
      <c r="M168" s="17">
        <v>3</v>
      </c>
    </row>
    <row r="169" spans="1:18" x14ac:dyDescent="0.2">
      <c r="A169" s="17">
        <v>2023</v>
      </c>
      <c r="B169" s="17" t="s">
        <v>421</v>
      </c>
      <c r="C169" s="16" t="str">
        <f>sample_event_meta!U44</f>
        <v>20Jul23-PRS-Offshore A-2</v>
      </c>
      <c r="D169" s="21">
        <f t="shared" si="10"/>
        <v>45127</v>
      </c>
      <c r="E169" s="22">
        <f t="shared" si="11"/>
        <v>201</v>
      </c>
      <c r="F169" s="17" t="s">
        <v>401</v>
      </c>
      <c r="I169" s="18">
        <f t="shared" si="12"/>
        <v>91</v>
      </c>
      <c r="J169" s="18">
        <f t="shared" si="13"/>
        <v>91</v>
      </c>
      <c r="M169" s="17">
        <v>10</v>
      </c>
      <c r="O169" s="17">
        <v>81</v>
      </c>
    </row>
    <row r="170" spans="1:18" x14ac:dyDescent="0.2">
      <c r="A170" s="17">
        <v>2023</v>
      </c>
      <c r="B170" s="17" t="s">
        <v>421</v>
      </c>
      <c r="C170" s="16" t="str">
        <f>sample_event_meta!U45</f>
        <v>20Jul23-PRS-Offshore B-3</v>
      </c>
      <c r="D170" s="21">
        <f t="shared" si="10"/>
        <v>45127</v>
      </c>
      <c r="E170" s="22">
        <f t="shared" si="11"/>
        <v>201</v>
      </c>
      <c r="F170" s="17" t="s">
        <v>401</v>
      </c>
      <c r="I170" s="18">
        <f t="shared" si="12"/>
        <v>9</v>
      </c>
      <c r="J170" s="18">
        <f t="shared" si="13"/>
        <v>9</v>
      </c>
      <c r="M170" s="17">
        <v>9</v>
      </c>
      <c r="R170" s="17" t="s">
        <v>131</v>
      </c>
    </row>
    <row r="171" spans="1:18" x14ac:dyDescent="0.2">
      <c r="A171" s="17">
        <v>2023</v>
      </c>
      <c r="B171" s="17" t="s">
        <v>421</v>
      </c>
      <c r="C171" s="16" t="str">
        <f>sample_event_meta!U46</f>
        <v>20Jul23-PRS-Thrasher-4</v>
      </c>
      <c r="D171" s="21">
        <f t="shared" si="10"/>
        <v>45127</v>
      </c>
      <c r="E171" s="22">
        <f t="shared" si="11"/>
        <v>201</v>
      </c>
      <c r="F171" s="17" t="s">
        <v>400</v>
      </c>
      <c r="I171" s="18">
        <f t="shared" si="12"/>
        <v>15</v>
      </c>
      <c r="J171" s="18">
        <f t="shared" si="13"/>
        <v>15</v>
      </c>
      <c r="M171" s="17">
        <v>1</v>
      </c>
      <c r="O171" s="17">
        <v>14</v>
      </c>
    </row>
    <row r="172" spans="1:18" x14ac:dyDescent="0.2">
      <c r="A172" s="17">
        <v>2023</v>
      </c>
      <c r="B172" s="17" t="s">
        <v>421</v>
      </c>
      <c r="C172" s="16" t="str">
        <f>sample_event_meta!U47</f>
        <v>20Jul23-PRS--5</v>
      </c>
      <c r="D172" s="21">
        <f t="shared" si="10"/>
        <v>45127</v>
      </c>
      <c r="E172" s="22">
        <f t="shared" si="11"/>
        <v>201</v>
      </c>
      <c r="F172" s="17" t="s">
        <v>401</v>
      </c>
      <c r="I172" s="18">
        <f t="shared" si="12"/>
        <v>454</v>
      </c>
      <c r="J172" s="18">
        <f t="shared" si="13"/>
        <v>454</v>
      </c>
      <c r="M172" s="17">
        <v>10</v>
      </c>
      <c r="O172" s="17">
        <v>444</v>
      </c>
    </row>
    <row r="173" spans="1:18" x14ac:dyDescent="0.2">
      <c r="A173" s="17">
        <v>2023</v>
      </c>
      <c r="B173" s="17" t="s">
        <v>421</v>
      </c>
      <c r="C173" s="16" t="str">
        <f>sample_event_meta!$U$48</f>
        <v>09Aug23-PRS-PRCD-1</v>
      </c>
      <c r="D173" s="21">
        <f t="shared" si="10"/>
        <v>45147</v>
      </c>
      <c r="E173" s="22">
        <f t="shared" si="11"/>
        <v>221</v>
      </c>
      <c r="F173" s="17" t="s">
        <v>401</v>
      </c>
      <c r="I173" s="18">
        <f t="shared" si="12"/>
        <v>177</v>
      </c>
      <c r="J173" s="18">
        <f t="shared" si="13"/>
        <v>177</v>
      </c>
      <c r="M173" s="17">
        <v>10</v>
      </c>
      <c r="O173" s="17">
        <v>167</v>
      </c>
    </row>
    <row r="174" spans="1:18" x14ac:dyDescent="0.2">
      <c r="A174" s="17">
        <v>2023</v>
      </c>
      <c r="B174" s="17" t="s">
        <v>421</v>
      </c>
      <c r="C174" s="16" t="str">
        <f>sample_event_meta!$U$48</f>
        <v>09Aug23-PRS-PRCD-1</v>
      </c>
      <c r="D174" s="21">
        <f t="shared" si="10"/>
        <v>45147</v>
      </c>
      <c r="E174" s="22">
        <f t="shared" si="11"/>
        <v>221</v>
      </c>
      <c r="F174" s="17" t="s">
        <v>410</v>
      </c>
      <c r="I174" s="18">
        <f t="shared" si="12"/>
        <v>12</v>
      </c>
      <c r="J174" s="18">
        <f t="shared" si="13"/>
        <v>12</v>
      </c>
      <c r="O174" s="17">
        <v>12</v>
      </c>
    </row>
    <row r="175" spans="1:18" x14ac:dyDescent="0.2">
      <c r="A175" s="17">
        <v>2023</v>
      </c>
      <c r="B175" s="17" t="s">
        <v>421</v>
      </c>
      <c r="C175" s="16" t="str">
        <f>sample_event_meta!$U$48</f>
        <v>09Aug23-PRS-PRCD-1</v>
      </c>
      <c r="D175" s="21">
        <f t="shared" si="10"/>
        <v>45147</v>
      </c>
      <c r="E175" s="22">
        <f t="shared" si="11"/>
        <v>221</v>
      </c>
      <c r="F175" s="17" t="s">
        <v>407</v>
      </c>
      <c r="I175" s="18">
        <f t="shared" si="12"/>
        <v>1</v>
      </c>
      <c r="J175" s="18">
        <f t="shared" si="13"/>
        <v>1</v>
      </c>
      <c r="O175" s="17">
        <v>1</v>
      </c>
    </row>
    <row r="176" spans="1:18" x14ac:dyDescent="0.2">
      <c r="A176" s="17">
        <v>2023</v>
      </c>
      <c r="B176" s="17" t="s">
        <v>421</v>
      </c>
      <c r="C176" s="16" t="str">
        <f>sample_event_meta!$U$48</f>
        <v>09Aug23-PRS-PRCD-1</v>
      </c>
      <c r="D176" s="21">
        <f t="shared" si="10"/>
        <v>45147</v>
      </c>
      <c r="E176" s="22">
        <f t="shared" si="11"/>
        <v>221</v>
      </c>
      <c r="F176" s="17" t="s">
        <v>344</v>
      </c>
      <c r="G176" s="17" t="s">
        <v>347</v>
      </c>
      <c r="H176" s="17" t="s">
        <v>423</v>
      </c>
      <c r="I176" s="18">
        <f t="shared" si="12"/>
        <v>6</v>
      </c>
      <c r="J176" s="18">
        <f t="shared" si="13"/>
        <v>6</v>
      </c>
      <c r="M176" s="17">
        <v>6</v>
      </c>
    </row>
    <row r="177" spans="1:18" x14ac:dyDescent="0.2">
      <c r="A177" s="17">
        <v>2023</v>
      </c>
      <c r="B177" s="17" t="s">
        <v>421</v>
      </c>
      <c r="C177" s="16" t="str">
        <f>sample_event_meta!U49</f>
        <v>09Aug23-PRS-Mill Bay-2</v>
      </c>
      <c r="D177" s="21">
        <f t="shared" si="10"/>
        <v>45147</v>
      </c>
      <c r="E177" s="22">
        <f t="shared" si="11"/>
        <v>221</v>
      </c>
      <c r="F177" s="17" t="s">
        <v>344</v>
      </c>
      <c r="G177" s="17" t="s">
        <v>347</v>
      </c>
      <c r="H177" s="17" t="s">
        <v>423</v>
      </c>
      <c r="I177" s="18">
        <f t="shared" si="12"/>
        <v>4</v>
      </c>
      <c r="J177" s="18">
        <f t="shared" si="13"/>
        <v>4</v>
      </c>
      <c r="M177" s="17">
        <v>4</v>
      </c>
    </row>
    <row r="178" spans="1:18" x14ac:dyDescent="0.2">
      <c r="A178" s="17">
        <v>2023</v>
      </c>
      <c r="B178" s="17" t="s">
        <v>421</v>
      </c>
      <c r="C178" s="16" t="str">
        <f>sample_event_meta!$U$51</f>
        <v>09Aug23-PRS-Thrasher-4</v>
      </c>
      <c r="D178" s="21">
        <f t="shared" si="10"/>
        <v>45147</v>
      </c>
      <c r="E178" s="22">
        <f t="shared" si="11"/>
        <v>221</v>
      </c>
      <c r="F178" s="17" t="s">
        <v>344</v>
      </c>
      <c r="G178" s="17" t="s">
        <v>347</v>
      </c>
      <c r="H178" s="17" t="s">
        <v>423</v>
      </c>
      <c r="I178" s="18">
        <f t="shared" si="12"/>
        <v>4</v>
      </c>
      <c r="J178" s="18">
        <f t="shared" si="13"/>
        <v>4</v>
      </c>
      <c r="M178" s="17">
        <v>4</v>
      </c>
    </row>
    <row r="179" spans="1:18" x14ac:dyDescent="0.2">
      <c r="A179" s="17">
        <v>2023</v>
      </c>
      <c r="B179" s="17" t="s">
        <v>421</v>
      </c>
      <c r="C179" s="16" t="str">
        <f>sample_event_meta!$U$51</f>
        <v>09Aug23-PRS-Thrasher-4</v>
      </c>
      <c r="D179" s="21">
        <f t="shared" si="10"/>
        <v>45147</v>
      </c>
      <c r="E179" s="22">
        <f t="shared" si="11"/>
        <v>221</v>
      </c>
      <c r="F179" s="17" t="s">
        <v>410</v>
      </c>
      <c r="I179" s="18">
        <f t="shared" si="12"/>
        <v>6</v>
      </c>
      <c r="J179" s="18">
        <f t="shared" si="13"/>
        <v>6</v>
      </c>
      <c r="O179" s="17">
        <v>6</v>
      </c>
    </row>
    <row r="180" spans="1:18" x14ac:dyDescent="0.2">
      <c r="A180" s="17">
        <v>2023</v>
      </c>
      <c r="B180" s="17" t="s">
        <v>421</v>
      </c>
      <c r="C180" s="16" t="str">
        <f>sample_event_meta!$U$51</f>
        <v>09Aug23-PRS-Thrasher-4</v>
      </c>
      <c r="D180" s="21">
        <f t="shared" si="10"/>
        <v>45147</v>
      </c>
      <c r="E180" s="22">
        <f t="shared" si="11"/>
        <v>221</v>
      </c>
      <c r="F180" s="17" t="s">
        <v>401</v>
      </c>
      <c r="I180" s="18">
        <f t="shared" si="12"/>
        <v>2</v>
      </c>
      <c r="J180" s="18">
        <f t="shared" si="13"/>
        <v>2</v>
      </c>
      <c r="M180" s="17">
        <v>2</v>
      </c>
    </row>
    <row r="181" spans="1:18" x14ac:dyDescent="0.2">
      <c r="A181" s="17">
        <v>2023</v>
      </c>
      <c r="B181" s="17" t="s">
        <v>421</v>
      </c>
      <c r="C181" s="16" t="str">
        <f>sample_event_meta!$U$52</f>
        <v>09Aug23-PRS-Jap Rock-5</v>
      </c>
      <c r="D181" s="21">
        <f t="shared" si="10"/>
        <v>45147</v>
      </c>
      <c r="E181" s="22">
        <f t="shared" si="11"/>
        <v>221</v>
      </c>
      <c r="F181" s="17" t="s">
        <v>411</v>
      </c>
      <c r="I181" s="18">
        <f t="shared" si="12"/>
        <v>25</v>
      </c>
      <c r="J181" s="18">
        <f t="shared" si="13"/>
        <v>25</v>
      </c>
      <c r="O181" s="17">
        <v>25</v>
      </c>
    </row>
    <row r="182" spans="1:18" x14ac:dyDescent="0.2">
      <c r="A182" s="17">
        <v>2023</v>
      </c>
      <c r="B182" s="17" t="s">
        <v>421</v>
      </c>
      <c r="C182" s="16" t="str">
        <f>sample_event_meta!$U$52</f>
        <v>09Aug23-PRS-Jap Rock-5</v>
      </c>
      <c r="D182" s="21">
        <f t="shared" si="10"/>
        <v>45147</v>
      </c>
      <c r="E182" s="22">
        <f t="shared" si="11"/>
        <v>221</v>
      </c>
      <c r="F182" s="17" t="s">
        <v>401</v>
      </c>
      <c r="I182" s="18">
        <f t="shared" si="12"/>
        <v>329</v>
      </c>
      <c r="J182" s="18">
        <f t="shared" si="13"/>
        <v>329</v>
      </c>
      <c r="M182" s="17">
        <v>10</v>
      </c>
      <c r="O182" s="17">
        <v>319</v>
      </c>
    </row>
    <row r="183" spans="1:18" x14ac:dyDescent="0.2">
      <c r="A183" s="17">
        <v>2023</v>
      </c>
      <c r="B183" s="17" t="s">
        <v>421</v>
      </c>
      <c r="C183" s="16" t="str">
        <f>sample_event_meta!$U$52</f>
        <v>09Aug23-PRS-Jap Rock-5</v>
      </c>
      <c r="D183" s="21">
        <f t="shared" si="10"/>
        <v>45147</v>
      </c>
      <c r="E183" s="22">
        <f t="shared" si="11"/>
        <v>221</v>
      </c>
      <c r="F183" s="17" t="s">
        <v>412</v>
      </c>
      <c r="I183" s="18">
        <f t="shared" si="12"/>
        <v>1</v>
      </c>
      <c r="J183" s="18">
        <f t="shared" si="13"/>
        <v>1</v>
      </c>
      <c r="M183" s="17">
        <v>1</v>
      </c>
    </row>
    <row r="184" spans="1:18" x14ac:dyDescent="0.2">
      <c r="A184" s="17">
        <v>2023</v>
      </c>
      <c r="B184" s="17" t="s">
        <v>421</v>
      </c>
      <c r="C184" s="16" t="str">
        <f>sample_event_meta!$U$52</f>
        <v>09Aug23-PRS-Jap Rock-5</v>
      </c>
      <c r="D184" s="21">
        <f t="shared" si="10"/>
        <v>45147</v>
      </c>
      <c r="E184" s="22">
        <f t="shared" si="11"/>
        <v>221</v>
      </c>
      <c r="F184" s="17" t="s">
        <v>344</v>
      </c>
      <c r="G184" s="17" t="s">
        <v>347</v>
      </c>
      <c r="H184" s="17" t="s">
        <v>423</v>
      </c>
      <c r="I184" s="18">
        <f t="shared" si="12"/>
        <v>30</v>
      </c>
      <c r="J184" s="18">
        <f t="shared" si="13"/>
        <v>30</v>
      </c>
      <c r="M184" s="17">
        <v>3</v>
      </c>
      <c r="O184" s="17">
        <v>27</v>
      </c>
      <c r="R184" s="17" t="s">
        <v>413</v>
      </c>
    </row>
    <row r="185" spans="1:18" x14ac:dyDescent="0.2">
      <c r="A185" s="17">
        <v>2023</v>
      </c>
      <c r="B185" s="17" t="s">
        <v>421</v>
      </c>
      <c r="C185" s="16" t="str">
        <f>sample_event_meta!$U$53</f>
        <v>23Aug23-PRS-Jap Rock-1</v>
      </c>
      <c r="D185" s="21">
        <f t="shared" si="10"/>
        <v>45161</v>
      </c>
      <c r="E185" s="22">
        <f t="shared" si="11"/>
        <v>235</v>
      </c>
      <c r="F185" s="17" t="s">
        <v>410</v>
      </c>
      <c r="I185" s="18">
        <f t="shared" si="12"/>
        <v>3</v>
      </c>
      <c r="J185" s="18">
        <f t="shared" si="13"/>
        <v>3</v>
      </c>
      <c r="O185" s="17">
        <v>3</v>
      </c>
    </row>
    <row r="186" spans="1:18" x14ac:dyDescent="0.2">
      <c r="A186" s="17">
        <v>2023</v>
      </c>
      <c r="B186" s="17" t="s">
        <v>421</v>
      </c>
      <c r="C186" s="16" t="str">
        <f>sample_event_meta!$U$53</f>
        <v>23Aug23-PRS-Jap Rock-1</v>
      </c>
      <c r="D186" s="21">
        <f t="shared" si="10"/>
        <v>45161</v>
      </c>
      <c r="E186" s="22">
        <f t="shared" si="11"/>
        <v>235</v>
      </c>
      <c r="F186" s="17" t="s">
        <v>401</v>
      </c>
      <c r="I186" s="18">
        <f t="shared" si="12"/>
        <v>656</v>
      </c>
      <c r="J186" s="18">
        <f t="shared" si="13"/>
        <v>656</v>
      </c>
      <c r="M186" s="17">
        <v>10</v>
      </c>
      <c r="O186" s="17">
        <v>646</v>
      </c>
    </row>
    <row r="187" spans="1:18" x14ac:dyDescent="0.2">
      <c r="A187" s="17">
        <v>2023</v>
      </c>
      <c r="B187" s="17" t="s">
        <v>421</v>
      </c>
      <c r="C187" s="16" t="str">
        <f>sample_event_meta!$U$53</f>
        <v>23Aug23-PRS-Jap Rock-1</v>
      </c>
      <c r="D187" s="21">
        <f t="shared" si="10"/>
        <v>45161</v>
      </c>
      <c r="E187" s="22">
        <f t="shared" si="11"/>
        <v>235</v>
      </c>
      <c r="F187" s="17" t="s">
        <v>414</v>
      </c>
      <c r="I187" s="18">
        <f t="shared" si="12"/>
        <v>1</v>
      </c>
      <c r="J187" s="18">
        <f t="shared" si="13"/>
        <v>1</v>
      </c>
      <c r="O187" s="17">
        <v>1</v>
      </c>
    </row>
    <row r="188" spans="1:18" x14ac:dyDescent="0.2">
      <c r="A188" s="17">
        <v>2023</v>
      </c>
      <c r="B188" s="17" t="s">
        <v>421</v>
      </c>
      <c r="C188" s="16" t="str">
        <f>sample_event_meta!$U$54</f>
        <v>23Aug23-PRS-Thrasher-2</v>
      </c>
      <c r="D188" s="21">
        <f t="shared" si="10"/>
        <v>45161</v>
      </c>
      <c r="E188" s="22">
        <f t="shared" si="11"/>
        <v>235</v>
      </c>
      <c r="F188" s="17" t="s">
        <v>410</v>
      </c>
      <c r="I188" s="18">
        <f t="shared" si="12"/>
        <v>191</v>
      </c>
      <c r="J188" s="18">
        <f t="shared" si="13"/>
        <v>191</v>
      </c>
      <c r="O188" s="17">
        <v>191</v>
      </c>
    </row>
    <row r="189" spans="1:18" x14ac:dyDescent="0.2">
      <c r="A189" s="17">
        <v>2023</v>
      </c>
      <c r="B189" s="17" t="s">
        <v>421</v>
      </c>
      <c r="C189" s="16" t="str">
        <f>sample_event_meta!$U$54</f>
        <v>23Aug23-PRS-Thrasher-2</v>
      </c>
      <c r="D189" s="21">
        <f t="shared" si="10"/>
        <v>45161</v>
      </c>
      <c r="E189" s="22">
        <f t="shared" si="11"/>
        <v>235</v>
      </c>
      <c r="F189" s="17" t="s">
        <v>401</v>
      </c>
      <c r="I189" s="18">
        <f t="shared" si="12"/>
        <v>3</v>
      </c>
      <c r="J189" s="18">
        <f t="shared" si="13"/>
        <v>3</v>
      </c>
      <c r="M189" s="17">
        <v>2</v>
      </c>
      <c r="O189" s="17">
        <v>1</v>
      </c>
    </row>
    <row r="190" spans="1:18" x14ac:dyDescent="0.2">
      <c r="A190" s="17">
        <v>2023</v>
      </c>
      <c r="B190" s="17" t="s">
        <v>421</v>
      </c>
      <c r="C190" s="16" t="str">
        <f>sample_event_meta!U55</f>
        <v>23Aug23-PRS-Mill Bay-3</v>
      </c>
      <c r="D190" s="21">
        <f t="shared" ref="D190" si="16">DATEVALUE(LEFT(C190, SEARCH("-", C190) - 1))</f>
        <v>45161</v>
      </c>
      <c r="E190" s="22">
        <f t="shared" ref="E190" si="17" xml:space="preserve"> D190 - DATE(YEAR(D190), 1, 0)</f>
        <v>235</v>
      </c>
      <c r="I190" s="18">
        <v>0</v>
      </c>
      <c r="J190" s="18">
        <v>0</v>
      </c>
    </row>
    <row r="191" spans="1:18" x14ac:dyDescent="0.2">
      <c r="A191" s="17">
        <v>2023</v>
      </c>
      <c r="B191" s="17" t="s">
        <v>421</v>
      </c>
      <c r="C191" s="16" t="str">
        <f>sample_event_meta!$U$56</f>
        <v>23Aug23-PRS-PRCD-4</v>
      </c>
      <c r="D191" s="21">
        <f t="shared" si="10"/>
        <v>45161</v>
      </c>
      <c r="E191" s="22">
        <f t="shared" si="11"/>
        <v>235</v>
      </c>
      <c r="F191" s="17" t="s">
        <v>410</v>
      </c>
      <c r="I191" s="18">
        <f t="shared" si="12"/>
        <v>3</v>
      </c>
      <c r="J191" s="18">
        <f t="shared" si="13"/>
        <v>3</v>
      </c>
      <c r="O191" s="17">
        <v>3</v>
      </c>
    </row>
    <row r="192" spans="1:18" x14ac:dyDescent="0.2">
      <c r="A192" s="17">
        <v>2023</v>
      </c>
      <c r="B192" s="17" t="s">
        <v>421</v>
      </c>
      <c r="C192" s="16" t="str">
        <f>sample_event_meta!$U$56</f>
        <v>23Aug23-PRS-PRCD-4</v>
      </c>
      <c r="D192" s="21">
        <f t="shared" si="10"/>
        <v>45161</v>
      </c>
      <c r="E192" s="22">
        <f t="shared" si="11"/>
        <v>235</v>
      </c>
      <c r="F192" s="17" t="s">
        <v>401</v>
      </c>
      <c r="I192" s="18">
        <f t="shared" si="12"/>
        <v>2</v>
      </c>
      <c r="J192" s="18">
        <f t="shared" si="13"/>
        <v>2</v>
      </c>
      <c r="M192" s="17">
        <v>1</v>
      </c>
      <c r="O192" s="17">
        <v>1</v>
      </c>
    </row>
    <row r="193" spans="1:18" x14ac:dyDescent="0.2">
      <c r="A193" s="17">
        <v>2023</v>
      </c>
      <c r="B193" s="17" t="s">
        <v>421</v>
      </c>
      <c r="C193" s="16" t="str">
        <f>sample_event_meta!$U$56</f>
        <v>23Aug23-PRS-PRCD-4</v>
      </c>
      <c r="D193" s="21">
        <f t="shared" si="10"/>
        <v>45161</v>
      </c>
      <c r="E193" s="22">
        <f t="shared" si="11"/>
        <v>235</v>
      </c>
      <c r="F193" s="17" t="s">
        <v>344</v>
      </c>
      <c r="G193" s="17" t="s">
        <v>347</v>
      </c>
      <c r="H193" s="17" t="s">
        <v>423</v>
      </c>
      <c r="I193" s="18">
        <f t="shared" si="12"/>
        <v>1</v>
      </c>
      <c r="J193" s="18">
        <f t="shared" si="13"/>
        <v>1</v>
      </c>
      <c r="M193" s="17">
        <v>1</v>
      </c>
    </row>
    <row r="194" spans="1:18" x14ac:dyDescent="0.2">
      <c r="A194" s="17">
        <v>2023</v>
      </c>
      <c r="B194" s="17" t="s">
        <v>421</v>
      </c>
      <c r="C194" s="16" t="str">
        <f>sample_event_meta!$U$57</f>
        <v>23Aug23-PRS-Offshore A-5</v>
      </c>
      <c r="D194" s="21">
        <f t="shared" si="10"/>
        <v>45161</v>
      </c>
      <c r="E194" s="22">
        <f t="shared" si="11"/>
        <v>235</v>
      </c>
      <c r="F194" s="17" t="s">
        <v>344</v>
      </c>
      <c r="G194" s="17" t="s">
        <v>347</v>
      </c>
      <c r="H194" s="17" t="s">
        <v>423</v>
      </c>
      <c r="I194" s="18">
        <f t="shared" si="12"/>
        <v>1</v>
      </c>
      <c r="J194" s="18">
        <f t="shared" si="13"/>
        <v>1</v>
      </c>
      <c r="M194" s="17">
        <v>1</v>
      </c>
    </row>
    <row r="195" spans="1:18" x14ac:dyDescent="0.2">
      <c r="A195" s="17">
        <v>2023</v>
      </c>
      <c r="B195" s="17" t="s">
        <v>421</v>
      </c>
      <c r="C195" s="16" t="str">
        <f>sample_event_meta!$U$57</f>
        <v>23Aug23-PRS-Offshore A-5</v>
      </c>
      <c r="D195" s="21">
        <f t="shared" si="10"/>
        <v>45161</v>
      </c>
      <c r="E195" s="22">
        <f t="shared" si="11"/>
        <v>235</v>
      </c>
      <c r="F195" s="17" t="s">
        <v>401</v>
      </c>
      <c r="I195" s="18">
        <f t="shared" si="12"/>
        <v>15</v>
      </c>
      <c r="J195" s="18">
        <f t="shared" si="13"/>
        <v>15</v>
      </c>
      <c r="M195" s="17">
        <v>10</v>
      </c>
      <c r="O195" s="17">
        <v>5</v>
      </c>
    </row>
    <row r="196" spans="1:18" x14ac:dyDescent="0.2">
      <c r="A196" s="17">
        <v>2023</v>
      </c>
      <c r="B196" s="17" t="s">
        <v>421</v>
      </c>
      <c r="C196" s="16" t="str">
        <f>sample_event_meta!$U$57</f>
        <v>23Aug23-PRS-Offshore A-5</v>
      </c>
      <c r="D196" s="21">
        <f t="shared" si="10"/>
        <v>45161</v>
      </c>
      <c r="E196" s="22">
        <f t="shared" si="11"/>
        <v>235</v>
      </c>
      <c r="F196" s="17" t="s">
        <v>410</v>
      </c>
      <c r="I196" s="18">
        <f t="shared" si="12"/>
        <v>214</v>
      </c>
      <c r="J196" s="18">
        <f t="shared" si="13"/>
        <v>214</v>
      </c>
      <c r="O196" s="17">
        <v>214</v>
      </c>
    </row>
    <row r="197" spans="1:18" x14ac:dyDescent="0.2">
      <c r="A197" s="17">
        <v>2023</v>
      </c>
      <c r="B197" s="17" t="s">
        <v>421</v>
      </c>
      <c r="C197" s="16" t="str">
        <f>sample_event_meta!$U$58</f>
        <v>23Aug23-PRS-Offshore B-6</v>
      </c>
      <c r="D197" s="21">
        <f t="shared" ref="D197:D209" si="18">DATEVALUE(LEFT(C197, SEARCH("-", C197) - 1))</f>
        <v>45161</v>
      </c>
      <c r="E197" s="22">
        <f t="shared" si="11"/>
        <v>235</v>
      </c>
      <c r="F197" s="17" t="s">
        <v>415</v>
      </c>
      <c r="G197" s="17" t="s">
        <v>416</v>
      </c>
      <c r="I197" s="18">
        <f t="shared" si="12"/>
        <v>2</v>
      </c>
      <c r="J197" s="18">
        <f t="shared" si="13"/>
        <v>2</v>
      </c>
      <c r="O197" s="17">
        <v>2</v>
      </c>
      <c r="R197" s="17" t="s">
        <v>417</v>
      </c>
    </row>
    <row r="198" spans="1:18" x14ac:dyDescent="0.2">
      <c r="A198" s="17">
        <v>2023</v>
      </c>
      <c r="B198" s="17" t="s">
        <v>421</v>
      </c>
      <c r="C198" s="16" t="str">
        <f>sample_event_meta!$U$58</f>
        <v>23Aug23-PRS-Offshore B-6</v>
      </c>
      <c r="D198" s="21">
        <f t="shared" si="18"/>
        <v>45161</v>
      </c>
      <c r="E198" s="22">
        <f t="shared" ref="E198:E261" si="19" xml:space="preserve"> D198 - DATE(YEAR(D198), 1, 0)</f>
        <v>235</v>
      </c>
      <c r="F198" s="17" t="s">
        <v>344</v>
      </c>
      <c r="G198" s="17" t="s">
        <v>347</v>
      </c>
      <c r="H198" s="17" t="s">
        <v>423</v>
      </c>
      <c r="I198" s="18">
        <f t="shared" ref="I198:I261" si="20">SUM(K198:Q198)</f>
        <v>1</v>
      </c>
      <c r="J198" s="18">
        <f t="shared" ref="J198:J261" si="21">SUM(L198:Q198)</f>
        <v>1</v>
      </c>
      <c r="M198" s="17">
        <v>1</v>
      </c>
      <c r="R198" s="17" t="s">
        <v>417</v>
      </c>
    </row>
    <row r="199" spans="1:18" x14ac:dyDescent="0.2">
      <c r="A199" s="17">
        <v>2023</v>
      </c>
      <c r="B199" s="17" t="s">
        <v>421</v>
      </c>
      <c r="C199" s="16" t="str">
        <f>sample_event_meta!$U$59</f>
        <v>23Aug23-PRS-Nearshore-7</v>
      </c>
      <c r="D199" s="21">
        <f t="shared" si="18"/>
        <v>45161</v>
      </c>
      <c r="E199" s="22">
        <f t="shared" si="19"/>
        <v>235</v>
      </c>
      <c r="F199" s="17" t="s">
        <v>410</v>
      </c>
      <c r="I199" s="18">
        <f t="shared" si="20"/>
        <v>12</v>
      </c>
      <c r="J199" s="18">
        <f t="shared" si="21"/>
        <v>12</v>
      </c>
      <c r="O199" s="17">
        <v>12</v>
      </c>
    </row>
    <row r="200" spans="1:18" x14ac:dyDescent="0.2">
      <c r="A200" s="17">
        <v>2023</v>
      </c>
      <c r="B200" s="17" t="s">
        <v>421</v>
      </c>
      <c r="C200" s="16" t="str">
        <f>sample_event_meta!$U$59</f>
        <v>23Aug23-PRS-Nearshore-7</v>
      </c>
      <c r="D200" s="21">
        <f t="shared" si="18"/>
        <v>45161</v>
      </c>
      <c r="E200" s="22">
        <f t="shared" si="19"/>
        <v>235</v>
      </c>
      <c r="F200" s="17" t="s">
        <v>401</v>
      </c>
      <c r="I200" s="18">
        <f t="shared" si="20"/>
        <v>35</v>
      </c>
      <c r="J200" s="18">
        <f t="shared" si="21"/>
        <v>35</v>
      </c>
      <c r="M200" s="17">
        <v>10</v>
      </c>
      <c r="O200" s="17">
        <v>25</v>
      </c>
    </row>
    <row r="201" spans="1:18" x14ac:dyDescent="0.2">
      <c r="A201" s="17">
        <v>2023</v>
      </c>
      <c r="B201" s="17" t="s">
        <v>421</v>
      </c>
      <c r="C201" s="16" t="str">
        <f>sample_event_meta!$U$59</f>
        <v>23Aug23-PRS-Nearshore-7</v>
      </c>
      <c r="D201" s="21">
        <f t="shared" si="18"/>
        <v>45161</v>
      </c>
      <c r="E201" s="22">
        <f t="shared" si="19"/>
        <v>235</v>
      </c>
      <c r="F201" s="17" t="s">
        <v>389</v>
      </c>
      <c r="I201" s="18">
        <f t="shared" si="20"/>
        <v>1</v>
      </c>
      <c r="J201" s="18">
        <f t="shared" si="21"/>
        <v>1</v>
      </c>
      <c r="O201" s="17">
        <v>1</v>
      </c>
    </row>
    <row r="202" spans="1:18" x14ac:dyDescent="0.2">
      <c r="A202" s="17">
        <v>2023</v>
      </c>
      <c r="B202" s="17" t="s">
        <v>421</v>
      </c>
      <c r="C202" s="16" t="str">
        <f>sample_event_meta!$U$59</f>
        <v>23Aug23-PRS-Nearshore-7</v>
      </c>
      <c r="D202" s="21">
        <f t="shared" si="18"/>
        <v>45161</v>
      </c>
      <c r="E202" s="22">
        <f t="shared" si="19"/>
        <v>235</v>
      </c>
      <c r="F202" s="17" t="s">
        <v>344</v>
      </c>
      <c r="G202" s="17" t="s">
        <v>347</v>
      </c>
      <c r="H202" s="17" t="s">
        <v>423</v>
      </c>
      <c r="I202" s="18">
        <f t="shared" si="20"/>
        <v>2</v>
      </c>
      <c r="J202" s="18">
        <f t="shared" si="21"/>
        <v>2</v>
      </c>
      <c r="M202" s="17">
        <v>1</v>
      </c>
      <c r="O202" s="17">
        <v>1</v>
      </c>
    </row>
    <row r="203" spans="1:18" hidden="1" x14ac:dyDescent="0.2">
      <c r="A203" s="17">
        <v>2024</v>
      </c>
      <c r="B203" s="17" t="s">
        <v>171</v>
      </c>
      <c r="C203" s="16" t="str">
        <f>sample_event_meta!U60</f>
        <v>13Mar24-IPT-Day/Night</v>
      </c>
      <c r="D203" s="21">
        <f t="shared" si="18"/>
        <v>45364</v>
      </c>
      <c r="E203" s="22">
        <f t="shared" si="19"/>
        <v>73</v>
      </c>
      <c r="F203" s="17" t="s">
        <v>344</v>
      </c>
      <c r="G203" s="17" t="s">
        <v>341</v>
      </c>
      <c r="H203" s="17" t="s">
        <v>423</v>
      </c>
      <c r="I203" s="18">
        <f t="shared" si="20"/>
        <v>2</v>
      </c>
      <c r="J203" s="18">
        <f t="shared" si="21"/>
        <v>2</v>
      </c>
      <c r="K203" s="16">
        <v>0</v>
      </c>
      <c r="L203" s="17">
        <v>2</v>
      </c>
    </row>
    <row r="204" spans="1:18" hidden="1" x14ac:dyDescent="0.2">
      <c r="A204" s="17">
        <v>2024</v>
      </c>
      <c r="B204" s="17" t="s">
        <v>171</v>
      </c>
      <c r="C204" s="16" t="str">
        <f>sample_event_meta!U60</f>
        <v>13Mar24-IPT-Day/Night</v>
      </c>
      <c r="D204" s="21">
        <f t="shared" si="18"/>
        <v>45364</v>
      </c>
      <c r="E204" s="22">
        <f t="shared" si="19"/>
        <v>73</v>
      </c>
      <c r="F204" s="17" t="s">
        <v>340</v>
      </c>
      <c r="G204" s="17" t="s">
        <v>341</v>
      </c>
      <c r="I204" s="18">
        <f t="shared" si="20"/>
        <v>2</v>
      </c>
      <c r="J204" s="18">
        <f t="shared" si="21"/>
        <v>2</v>
      </c>
      <c r="K204" s="16">
        <v>0</v>
      </c>
      <c r="L204" s="17">
        <v>2</v>
      </c>
    </row>
    <row r="205" spans="1:18" hidden="1" x14ac:dyDescent="0.2">
      <c r="A205" s="17">
        <v>2024</v>
      </c>
      <c r="B205" s="17" t="s">
        <v>171</v>
      </c>
      <c r="C205" s="16" t="str">
        <f>sample_event_meta!U60</f>
        <v>13Mar24-IPT-Day/Night</v>
      </c>
      <c r="D205" s="21">
        <f t="shared" si="18"/>
        <v>45364</v>
      </c>
      <c r="E205" s="22">
        <f t="shared" si="19"/>
        <v>73</v>
      </c>
      <c r="F205" s="17" t="s">
        <v>346</v>
      </c>
      <c r="I205" s="18">
        <f t="shared" si="20"/>
        <v>1</v>
      </c>
      <c r="J205" s="18">
        <f t="shared" si="21"/>
        <v>1</v>
      </c>
      <c r="K205" s="16">
        <v>0</v>
      </c>
      <c r="O205" s="17">
        <v>1</v>
      </c>
    </row>
    <row r="206" spans="1:18" hidden="1" x14ac:dyDescent="0.2">
      <c r="A206" s="17">
        <v>2024</v>
      </c>
      <c r="B206" s="17" t="s">
        <v>171</v>
      </c>
      <c r="C206" s="16" t="str">
        <f>sample_event_meta!U61</f>
        <v>14Mar24-IPT-Night</v>
      </c>
      <c r="D206" s="21">
        <f t="shared" si="18"/>
        <v>45365</v>
      </c>
      <c r="E206" s="22">
        <f t="shared" si="19"/>
        <v>74</v>
      </c>
      <c r="F206" s="17" t="s">
        <v>344</v>
      </c>
      <c r="G206" s="17" t="s">
        <v>341</v>
      </c>
      <c r="H206" s="17" t="s">
        <v>423</v>
      </c>
      <c r="I206" s="18">
        <f t="shared" si="20"/>
        <v>2</v>
      </c>
      <c r="J206" s="18">
        <f t="shared" si="21"/>
        <v>2</v>
      </c>
      <c r="K206" s="16">
        <v>0</v>
      </c>
      <c r="M206" s="17">
        <v>2</v>
      </c>
    </row>
    <row r="207" spans="1:18" hidden="1" x14ac:dyDescent="0.2">
      <c r="A207" s="17">
        <v>2024</v>
      </c>
      <c r="B207" s="17" t="s">
        <v>171</v>
      </c>
      <c r="C207" s="16" t="str">
        <f>sample_event_meta!U61</f>
        <v>14Mar24-IPT-Night</v>
      </c>
      <c r="D207" s="21">
        <f t="shared" si="18"/>
        <v>45365</v>
      </c>
      <c r="E207" s="22">
        <f t="shared" si="19"/>
        <v>74</v>
      </c>
      <c r="F207" s="17" t="s">
        <v>343</v>
      </c>
      <c r="G207" s="17" t="s">
        <v>341</v>
      </c>
      <c r="I207" s="18">
        <f t="shared" si="20"/>
        <v>1</v>
      </c>
      <c r="J207" s="18">
        <f t="shared" si="21"/>
        <v>1</v>
      </c>
      <c r="K207" s="16">
        <v>0</v>
      </c>
      <c r="M207" s="17">
        <v>1</v>
      </c>
    </row>
    <row r="208" spans="1:18" hidden="1" x14ac:dyDescent="0.2">
      <c r="A208" s="17">
        <v>2024</v>
      </c>
      <c r="B208" s="17" t="s">
        <v>171</v>
      </c>
      <c r="C208" s="16" t="str">
        <f>sample_event_meta!U62</f>
        <v>15Mar24-IPT-Night</v>
      </c>
      <c r="D208" s="21">
        <f t="shared" si="18"/>
        <v>45366</v>
      </c>
      <c r="E208" s="22">
        <f t="shared" si="19"/>
        <v>75</v>
      </c>
      <c r="F208" s="17" t="s">
        <v>344</v>
      </c>
      <c r="G208" s="17" t="s">
        <v>341</v>
      </c>
      <c r="H208" s="17" t="s">
        <v>423</v>
      </c>
      <c r="I208" s="18">
        <f t="shared" si="20"/>
        <v>1</v>
      </c>
      <c r="J208" s="18">
        <f t="shared" si="21"/>
        <v>1</v>
      </c>
      <c r="K208" s="16">
        <v>0</v>
      </c>
      <c r="M208" s="17">
        <v>1</v>
      </c>
    </row>
    <row r="209" spans="1:18" ht="15" hidden="1" x14ac:dyDescent="0.25">
      <c r="A209" s="17">
        <v>2024</v>
      </c>
      <c r="B209" s="17" t="s">
        <v>171</v>
      </c>
      <c r="C209" s="26" t="str">
        <f>sample_event_meta!U63</f>
        <v>18Mar24-IPT-Day</v>
      </c>
      <c r="D209" s="21">
        <f t="shared" si="18"/>
        <v>45369</v>
      </c>
      <c r="E209" s="22">
        <f t="shared" si="19"/>
        <v>78</v>
      </c>
      <c r="I209" s="18">
        <f t="shared" si="20"/>
        <v>0</v>
      </c>
      <c r="J209" s="18">
        <f t="shared" si="21"/>
        <v>0</v>
      </c>
      <c r="K209" s="16">
        <v>0</v>
      </c>
      <c r="R209" s="17" t="s">
        <v>445</v>
      </c>
    </row>
    <row r="210" spans="1:18" ht="15" hidden="1" x14ac:dyDescent="0.25">
      <c r="A210" s="17">
        <v>2024</v>
      </c>
      <c r="B210" s="17" t="s">
        <v>171</v>
      </c>
      <c r="C210" s="26"/>
      <c r="D210" s="21" t="e">
        <f t="shared" ref="D210:D226" si="22">DATEVALUE(LEFT(C210, SEARCH("-", C210) - 1))</f>
        <v>#VALUE!</v>
      </c>
      <c r="E210" s="22" t="e">
        <f t="shared" si="19"/>
        <v>#VALUE!</v>
      </c>
      <c r="I210" s="18">
        <f t="shared" si="20"/>
        <v>0</v>
      </c>
      <c r="J210" s="18">
        <f t="shared" si="21"/>
        <v>0</v>
      </c>
      <c r="K210" s="16">
        <v>0</v>
      </c>
    </row>
    <row r="211" spans="1:18" ht="15" hidden="1" x14ac:dyDescent="0.25">
      <c r="A211" s="17">
        <v>2024</v>
      </c>
      <c r="B211" s="17" t="s">
        <v>171</v>
      </c>
      <c r="C211" s="26"/>
      <c r="D211" s="21" t="e">
        <f t="shared" si="22"/>
        <v>#VALUE!</v>
      </c>
      <c r="E211" s="22" t="e">
        <f t="shared" si="19"/>
        <v>#VALUE!</v>
      </c>
      <c r="I211" s="18">
        <f t="shared" si="20"/>
        <v>0</v>
      </c>
      <c r="J211" s="18">
        <f t="shared" si="21"/>
        <v>0</v>
      </c>
      <c r="K211" s="16">
        <v>0</v>
      </c>
    </row>
    <row r="212" spans="1:18" hidden="1" x14ac:dyDescent="0.2">
      <c r="A212" s="17">
        <v>2024</v>
      </c>
      <c r="B212" s="17" t="s">
        <v>171</v>
      </c>
      <c r="C212" s="27" t="str">
        <f>sample_event_meta!U64</f>
        <v>19Mar24-IPT-Night</v>
      </c>
      <c r="D212" s="21">
        <f t="shared" si="22"/>
        <v>45370</v>
      </c>
      <c r="E212" s="22">
        <f t="shared" si="19"/>
        <v>79</v>
      </c>
      <c r="F212" s="17" t="s">
        <v>344</v>
      </c>
      <c r="G212" s="17" t="s">
        <v>341</v>
      </c>
      <c r="H212" s="17" t="s">
        <v>423</v>
      </c>
      <c r="I212" s="18">
        <f t="shared" si="20"/>
        <v>24</v>
      </c>
      <c r="J212" s="18">
        <f t="shared" si="21"/>
        <v>24</v>
      </c>
      <c r="K212" s="16">
        <v>0</v>
      </c>
      <c r="L212" s="32">
        <v>24</v>
      </c>
    </row>
    <row r="213" spans="1:18" hidden="1" x14ac:dyDescent="0.2">
      <c r="A213" s="17">
        <v>2024</v>
      </c>
      <c r="B213" s="17" t="s">
        <v>171</v>
      </c>
      <c r="C213" s="27" t="str">
        <f>sample_event_meta!U64</f>
        <v>19Mar24-IPT-Night</v>
      </c>
      <c r="D213" s="21">
        <f t="shared" si="22"/>
        <v>45370</v>
      </c>
      <c r="E213" s="22">
        <f t="shared" si="19"/>
        <v>79</v>
      </c>
      <c r="F213" s="17" t="s">
        <v>343</v>
      </c>
      <c r="G213" s="17" t="s">
        <v>341</v>
      </c>
      <c r="I213" s="18">
        <f t="shared" si="20"/>
        <v>151</v>
      </c>
      <c r="J213" s="18">
        <f>SUM(L213:Q213)</f>
        <v>151</v>
      </c>
      <c r="K213" s="16">
        <v>0</v>
      </c>
      <c r="L213" s="32">
        <v>29</v>
      </c>
      <c r="N213" s="32">
        <f>146-L213</f>
        <v>117</v>
      </c>
      <c r="Q213" s="32">
        <v>5</v>
      </c>
    </row>
    <row r="214" spans="1:18" hidden="1" x14ac:dyDescent="0.2">
      <c r="A214" s="17">
        <v>2024</v>
      </c>
      <c r="B214" s="17" t="s">
        <v>171</v>
      </c>
      <c r="C214" s="27" t="str">
        <f>sample_event_meta!U64</f>
        <v>19Mar24-IPT-Night</v>
      </c>
      <c r="D214" s="21">
        <f t="shared" si="22"/>
        <v>45370</v>
      </c>
      <c r="E214" s="22">
        <f t="shared" si="19"/>
        <v>79</v>
      </c>
      <c r="F214" s="17" t="s">
        <v>340</v>
      </c>
      <c r="G214" s="17" t="s">
        <v>341</v>
      </c>
      <c r="I214" s="18">
        <f t="shared" si="20"/>
        <v>0</v>
      </c>
      <c r="J214" s="18">
        <f t="shared" si="21"/>
        <v>0</v>
      </c>
      <c r="K214" s="16">
        <v>0</v>
      </c>
      <c r="M214" s="40" t="s">
        <v>782</v>
      </c>
    </row>
    <row r="215" spans="1:18" hidden="1" x14ac:dyDescent="0.2">
      <c r="A215" s="17">
        <v>2024</v>
      </c>
      <c r="B215" s="17" t="s">
        <v>171</v>
      </c>
      <c r="C215" s="27" t="str">
        <f>sample_event_meta!U64</f>
        <v>19Mar24-IPT-Night</v>
      </c>
      <c r="D215" s="21">
        <f t="shared" si="22"/>
        <v>45370</v>
      </c>
      <c r="E215" s="22">
        <f t="shared" si="19"/>
        <v>79</v>
      </c>
      <c r="F215" s="17" t="s">
        <v>354</v>
      </c>
      <c r="I215" s="18">
        <f t="shared" si="20"/>
        <v>1</v>
      </c>
      <c r="J215" s="18">
        <f t="shared" si="21"/>
        <v>1</v>
      </c>
      <c r="K215" s="16">
        <v>0</v>
      </c>
      <c r="O215" s="17">
        <v>1</v>
      </c>
    </row>
    <row r="216" spans="1:18" hidden="1" x14ac:dyDescent="0.2">
      <c r="A216" s="17">
        <v>2024</v>
      </c>
      <c r="B216" s="17" t="s">
        <v>171</v>
      </c>
      <c r="C216" s="27" t="str">
        <f>sample_event_meta!U64</f>
        <v>19Mar24-IPT-Night</v>
      </c>
      <c r="D216" s="21">
        <f t="shared" si="22"/>
        <v>45370</v>
      </c>
      <c r="E216" s="22">
        <f t="shared" si="19"/>
        <v>79</v>
      </c>
      <c r="F216" s="17" t="s">
        <v>353</v>
      </c>
      <c r="I216" s="18">
        <f t="shared" si="20"/>
        <v>1</v>
      </c>
      <c r="J216" s="18">
        <f t="shared" si="21"/>
        <v>1</v>
      </c>
      <c r="K216" s="16">
        <v>0</v>
      </c>
      <c r="O216" s="17">
        <v>1</v>
      </c>
    </row>
    <row r="217" spans="1:18" hidden="1" x14ac:dyDescent="0.2">
      <c r="A217" s="17">
        <v>2024</v>
      </c>
      <c r="B217" s="17" t="s">
        <v>171</v>
      </c>
      <c r="C217" s="20" t="str">
        <f>sample_event_meta!$U$65</f>
        <v>19Mar24-IPT-Day</v>
      </c>
      <c r="D217" s="21">
        <f t="shared" si="22"/>
        <v>45370</v>
      </c>
      <c r="E217" s="22">
        <f t="shared" si="19"/>
        <v>79</v>
      </c>
      <c r="F217" s="17" t="s">
        <v>344</v>
      </c>
      <c r="G217" s="17" t="s">
        <v>341</v>
      </c>
      <c r="H217" s="17" t="s">
        <v>423</v>
      </c>
      <c r="I217" s="18">
        <f t="shared" si="20"/>
        <v>12</v>
      </c>
      <c r="J217" s="18">
        <f t="shared" si="21"/>
        <v>12</v>
      </c>
      <c r="K217" s="16">
        <v>0</v>
      </c>
      <c r="O217" s="17">
        <v>12</v>
      </c>
    </row>
    <row r="218" spans="1:18" hidden="1" x14ac:dyDescent="0.2">
      <c r="A218" s="17">
        <v>2024</v>
      </c>
      <c r="B218" s="17" t="s">
        <v>171</v>
      </c>
      <c r="C218" s="20" t="str">
        <f>sample_event_meta!$U$65</f>
        <v>19Mar24-IPT-Day</v>
      </c>
      <c r="D218" s="21">
        <f t="shared" si="22"/>
        <v>45370</v>
      </c>
      <c r="E218" s="22">
        <f t="shared" si="19"/>
        <v>79</v>
      </c>
      <c r="F218" s="17" t="s">
        <v>340</v>
      </c>
      <c r="G218" s="17" t="s">
        <v>341</v>
      </c>
      <c r="H218" s="17" t="s">
        <v>423</v>
      </c>
      <c r="I218" s="18">
        <f t="shared" si="20"/>
        <v>1</v>
      </c>
      <c r="J218" s="18">
        <f t="shared" si="21"/>
        <v>1</v>
      </c>
      <c r="K218" s="16">
        <v>0</v>
      </c>
      <c r="O218" s="17">
        <v>1</v>
      </c>
    </row>
    <row r="219" spans="1:18" hidden="1" x14ac:dyDescent="0.2">
      <c r="A219" s="17">
        <v>2024</v>
      </c>
      <c r="B219" s="17" t="s">
        <v>171</v>
      </c>
      <c r="C219" s="20" t="str">
        <f>sample_event_meta!$U$65</f>
        <v>19Mar24-IPT-Day</v>
      </c>
      <c r="D219" s="21">
        <f t="shared" si="22"/>
        <v>45370</v>
      </c>
      <c r="E219" s="22">
        <f t="shared" si="19"/>
        <v>79</v>
      </c>
      <c r="F219" s="17" t="s">
        <v>346</v>
      </c>
      <c r="I219" s="18">
        <f t="shared" si="20"/>
        <v>1</v>
      </c>
      <c r="J219" s="18">
        <f t="shared" si="21"/>
        <v>1</v>
      </c>
      <c r="K219" s="16">
        <v>0</v>
      </c>
      <c r="O219" s="17">
        <v>1</v>
      </c>
    </row>
    <row r="220" spans="1:18" hidden="1" x14ac:dyDescent="0.2">
      <c r="A220" s="17">
        <v>2024</v>
      </c>
      <c r="B220" s="17" t="s">
        <v>171</v>
      </c>
      <c r="C220" s="42" t="str">
        <f>sample_event_meta!$U$66</f>
        <v>20Mar24-IPT-Night/Day</v>
      </c>
      <c r="D220" s="21">
        <f t="shared" si="22"/>
        <v>45371</v>
      </c>
      <c r="E220" s="22">
        <f t="shared" si="19"/>
        <v>80</v>
      </c>
      <c r="F220" s="17" t="s">
        <v>344</v>
      </c>
      <c r="G220" s="17" t="s">
        <v>341</v>
      </c>
      <c r="H220" s="17" t="s">
        <v>423</v>
      </c>
      <c r="I220" s="18">
        <f t="shared" si="20"/>
        <v>14</v>
      </c>
      <c r="J220" s="18">
        <f t="shared" si="21"/>
        <v>14</v>
      </c>
      <c r="K220" s="16">
        <v>0</v>
      </c>
      <c r="L220" s="16">
        <v>14</v>
      </c>
    </row>
    <row r="221" spans="1:18" hidden="1" x14ac:dyDescent="0.2">
      <c r="A221" s="17">
        <v>2024</v>
      </c>
      <c r="B221" s="17" t="s">
        <v>171</v>
      </c>
      <c r="C221" s="42" t="str">
        <f>sample_event_meta!$U$66</f>
        <v>20Mar24-IPT-Night/Day</v>
      </c>
      <c r="D221" s="21">
        <f t="shared" si="22"/>
        <v>45371</v>
      </c>
      <c r="E221" s="22">
        <f t="shared" si="19"/>
        <v>80</v>
      </c>
      <c r="F221" s="17" t="s">
        <v>343</v>
      </c>
      <c r="G221" s="17" t="s">
        <v>341</v>
      </c>
      <c r="I221" s="18">
        <f t="shared" si="20"/>
        <v>14</v>
      </c>
      <c r="J221" s="18">
        <f t="shared" si="21"/>
        <v>14</v>
      </c>
      <c r="K221" s="16">
        <v>0</v>
      </c>
      <c r="L221" s="16">
        <v>14</v>
      </c>
    </row>
    <row r="222" spans="1:18" hidden="1" x14ac:dyDescent="0.2">
      <c r="A222" s="17">
        <v>2024</v>
      </c>
      <c r="B222" s="17" t="s">
        <v>171</v>
      </c>
      <c r="C222" s="42" t="str">
        <f>sample_event_meta!$U$66</f>
        <v>20Mar24-IPT-Night/Day</v>
      </c>
      <c r="D222" s="21">
        <f t="shared" si="22"/>
        <v>45371</v>
      </c>
      <c r="E222" s="22">
        <f t="shared" si="19"/>
        <v>80</v>
      </c>
      <c r="F222" s="17" t="s">
        <v>340</v>
      </c>
      <c r="G222" s="17" t="s">
        <v>341</v>
      </c>
      <c r="I222" s="18">
        <f t="shared" si="20"/>
        <v>4</v>
      </c>
      <c r="J222" s="18">
        <f t="shared" si="21"/>
        <v>4</v>
      </c>
      <c r="K222" s="16">
        <v>0</v>
      </c>
      <c r="L222" s="16">
        <v>4</v>
      </c>
    </row>
    <row r="223" spans="1:18" ht="15" hidden="1" x14ac:dyDescent="0.25">
      <c r="A223" s="17">
        <v>2024</v>
      </c>
      <c r="B223" s="17" t="s">
        <v>171</v>
      </c>
      <c r="C223" s="5" t="str">
        <f>sample_event_meta!$U$67</f>
        <v>21Mar24-IPT-Night</v>
      </c>
      <c r="D223" s="21">
        <f t="shared" si="22"/>
        <v>45372</v>
      </c>
      <c r="E223" s="22">
        <f t="shared" si="19"/>
        <v>81</v>
      </c>
      <c r="F223" s="17" t="s">
        <v>343</v>
      </c>
      <c r="G223" s="17" t="s">
        <v>347</v>
      </c>
      <c r="I223" s="18">
        <f t="shared" si="20"/>
        <v>2</v>
      </c>
      <c r="J223" s="18">
        <f t="shared" si="21"/>
        <v>2</v>
      </c>
      <c r="K223" s="16">
        <v>0</v>
      </c>
      <c r="M223" s="17">
        <v>2</v>
      </c>
    </row>
    <row r="224" spans="1:18" ht="15" hidden="1" x14ac:dyDescent="0.25">
      <c r="A224" s="17">
        <v>2024</v>
      </c>
      <c r="B224" s="17" t="s">
        <v>171</v>
      </c>
      <c r="C224" s="5" t="str">
        <f>sample_event_meta!$U$67</f>
        <v>21Mar24-IPT-Night</v>
      </c>
      <c r="D224" s="21">
        <f t="shared" si="22"/>
        <v>45372</v>
      </c>
      <c r="E224" s="22">
        <f t="shared" si="19"/>
        <v>81</v>
      </c>
      <c r="F224" s="17" t="s">
        <v>344</v>
      </c>
      <c r="G224" s="17" t="s">
        <v>341</v>
      </c>
      <c r="H224" s="17" t="s">
        <v>423</v>
      </c>
      <c r="I224" s="18">
        <f t="shared" si="20"/>
        <v>40</v>
      </c>
      <c r="J224" s="18">
        <f t="shared" si="21"/>
        <v>40</v>
      </c>
      <c r="K224" s="16">
        <v>0</v>
      </c>
      <c r="M224" s="37">
        <v>40</v>
      </c>
    </row>
    <row r="225" spans="1:18" ht="15" hidden="1" x14ac:dyDescent="0.25">
      <c r="A225" s="17">
        <v>2024</v>
      </c>
      <c r="B225" s="17" t="s">
        <v>171</v>
      </c>
      <c r="C225" s="5" t="str">
        <f>sample_event_meta!$U$67</f>
        <v>21Mar24-IPT-Night</v>
      </c>
      <c r="D225" s="21">
        <f t="shared" si="22"/>
        <v>45372</v>
      </c>
      <c r="E225" s="22">
        <f t="shared" si="19"/>
        <v>81</v>
      </c>
      <c r="F225" s="17" t="s">
        <v>343</v>
      </c>
      <c r="G225" s="17" t="s">
        <v>341</v>
      </c>
      <c r="I225" s="18">
        <f t="shared" si="20"/>
        <v>63</v>
      </c>
      <c r="J225" s="18">
        <f t="shared" si="21"/>
        <v>63</v>
      </c>
      <c r="K225" s="16">
        <v>0</v>
      </c>
      <c r="M225" s="37">
        <v>63</v>
      </c>
    </row>
    <row r="226" spans="1:18" ht="15" hidden="1" x14ac:dyDescent="0.25">
      <c r="A226" s="17">
        <v>2024</v>
      </c>
      <c r="B226" s="17" t="s">
        <v>171</v>
      </c>
      <c r="C226" s="5" t="str">
        <f>sample_event_meta!$U$67</f>
        <v>21Mar24-IPT-Night</v>
      </c>
      <c r="D226" s="21">
        <f t="shared" si="22"/>
        <v>45372</v>
      </c>
      <c r="E226" s="22">
        <f t="shared" si="19"/>
        <v>81</v>
      </c>
      <c r="F226" s="17" t="s">
        <v>340</v>
      </c>
      <c r="G226" s="17" t="s">
        <v>341</v>
      </c>
      <c r="I226" s="18">
        <f t="shared" si="20"/>
        <v>14</v>
      </c>
      <c r="J226" s="18">
        <f t="shared" si="21"/>
        <v>14</v>
      </c>
      <c r="K226" s="16">
        <v>0</v>
      </c>
      <c r="M226" s="37">
        <v>14</v>
      </c>
    </row>
    <row r="227" spans="1:18" hidden="1" x14ac:dyDescent="0.2">
      <c r="A227" s="17">
        <v>2024</v>
      </c>
      <c r="B227" s="17" t="s">
        <v>16</v>
      </c>
      <c r="C227" s="32" t="str">
        <f>sample_event_meta!$U$68</f>
        <v>26Mar24-RST-Night</v>
      </c>
      <c r="D227" s="21">
        <f t="shared" ref="D227:D290" si="23">DATEVALUE(LEFT(C227, SEARCH("-", C227) - 1))</f>
        <v>45377</v>
      </c>
      <c r="E227" s="22">
        <f t="shared" si="19"/>
        <v>86</v>
      </c>
      <c r="F227" s="17" t="s">
        <v>343</v>
      </c>
      <c r="G227" s="17" t="s">
        <v>347</v>
      </c>
      <c r="I227" s="18">
        <f t="shared" si="20"/>
        <v>7</v>
      </c>
      <c r="J227" s="18">
        <f>SUM(L227:Q227)</f>
        <v>7</v>
      </c>
      <c r="K227" s="16">
        <v>0</v>
      </c>
      <c r="L227" s="17">
        <v>7</v>
      </c>
    </row>
    <row r="228" spans="1:18" hidden="1" x14ac:dyDescent="0.2">
      <c r="A228" s="17">
        <v>2024</v>
      </c>
      <c r="B228" s="17" t="s">
        <v>16</v>
      </c>
      <c r="C228" s="32" t="str">
        <f>sample_event_meta!$U$68</f>
        <v>26Mar24-RST-Night</v>
      </c>
      <c r="D228" s="21">
        <f t="shared" si="23"/>
        <v>45377</v>
      </c>
      <c r="E228" s="22">
        <f t="shared" si="19"/>
        <v>86</v>
      </c>
      <c r="F228" s="17" t="s">
        <v>344</v>
      </c>
      <c r="G228" s="17" t="s">
        <v>341</v>
      </c>
      <c r="H228" s="17" t="s">
        <v>423</v>
      </c>
      <c r="I228" s="18">
        <f t="shared" si="20"/>
        <v>3</v>
      </c>
      <c r="J228" s="18">
        <f t="shared" si="21"/>
        <v>3</v>
      </c>
      <c r="K228" s="16">
        <v>0</v>
      </c>
      <c r="L228" s="16">
        <v>3</v>
      </c>
    </row>
    <row r="229" spans="1:18" hidden="1" x14ac:dyDescent="0.2">
      <c r="A229" s="17">
        <v>2024</v>
      </c>
      <c r="B229" s="17" t="s">
        <v>16</v>
      </c>
      <c r="C229" s="32" t="str">
        <f>sample_event_meta!$U$68</f>
        <v>26Mar24-RST-Night</v>
      </c>
      <c r="D229" s="21">
        <f t="shared" si="23"/>
        <v>45377</v>
      </c>
      <c r="E229" s="22">
        <f t="shared" si="19"/>
        <v>86</v>
      </c>
      <c r="F229" s="17" t="s">
        <v>343</v>
      </c>
      <c r="G229" s="17" t="s">
        <v>341</v>
      </c>
      <c r="I229" s="18">
        <f t="shared" si="20"/>
        <v>3</v>
      </c>
      <c r="J229" s="18">
        <f t="shared" si="21"/>
        <v>3</v>
      </c>
      <c r="K229" s="16">
        <v>0</v>
      </c>
      <c r="L229" s="16">
        <v>3</v>
      </c>
    </row>
    <row r="230" spans="1:18" hidden="1" x14ac:dyDescent="0.2">
      <c r="A230" s="17">
        <v>2024</v>
      </c>
      <c r="B230" s="17" t="s">
        <v>16</v>
      </c>
      <c r="C230" s="32" t="str">
        <f>sample_event_meta!$U$68</f>
        <v>26Mar24-RST-Night</v>
      </c>
      <c r="D230" s="21">
        <f t="shared" si="23"/>
        <v>45377</v>
      </c>
      <c r="E230" s="22">
        <f t="shared" si="19"/>
        <v>86</v>
      </c>
      <c r="F230" s="17" t="s">
        <v>345</v>
      </c>
      <c r="I230" s="18">
        <f t="shared" si="20"/>
        <v>1</v>
      </c>
      <c r="J230" s="18">
        <f t="shared" si="21"/>
        <v>1</v>
      </c>
      <c r="K230" s="16">
        <v>0</v>
      </c>
      <c r="O230" s="17">
        <v>1</v>
      </c>
    </row>
    <row r="231" spans="1:18" hidden="1" x14ac:dyDescent="0.2">
      <c r="A231" s="17">
        <v>2024</v>
      </c>
      <c r="B231" s="17" t="s">
        <v>16</v>
      </c>
      <c r="C231" s="32" t="str">
        <f>sample_event_meta!$U$68</f>
        <v>26Mar24-RST-Night</v>
      </c>
      <c r="D231" s="21">
        <f t="shared" si="23"/>
        <v>45377</v>
      </c>
      <c r="E231" s="22">
        <f t="shared" si="19"/>
        <v>86</v>
      </c>
      <c r="F231" s="17" t="s">
        <v>353</v>
      </c>
      <c r="I231" s="18">
        <f t="shared" si="20"/>
        <v>1</v>
      </c>
      <c r="J231" s="18">
        <f t="shared" si="21"/>
        <v>1</v>
      </c>
      <c r="K231" s="16">
        <v>0</v>
      </c>
      <c r="O231" s="17">
        <v>1</v>
      </c>
    </row>
    <row r="232" spans="1:18" hidden="1" x14ac:dyDescent="0.2">
      <c r="A232" s="17">
        <v>2024</v>
      </c>
      <c r="B232" s="17" t="s">
        <v>16</v>
      </c>
      <c r="C232" s="43" t="str">
        <f>sample_event_meta!$U$69</f>
        <v>27Mar24-RST-Night</v>
      </c>
      <c r="D232" s="21">
        <f t="shared" si="23"/>
        <v>45378</v>
      </c>
      <c r="E232" s="22">
        <f t="shared" si="19"/>
        <v>87</v>
      </c>
      <c r="F232" s="17" t="s">
        <v>343</v>
      </c>
      <c r="G232" s="17" t="s">
        <v>347</v>
      </c>
      <c r="I232" s="18">
        <f t="shared" si="20"/>
        <v>1</v>
      </c>
      <c r="J232" s="18">
        <f t="shared" si="21"/>
        <v>1</v>
      </c>
      <c r="K232" s="16">
        <v>0</v>
      </c>
      <c r="L232" s="16">
        <v>1</v>
      </c>
    </row>
    <row r="233" spans="1:18" hidden="1" x14ac:dyDescent="0.2">
      <c r="A233" s="17">
        <v>2024</v>
      </c>
      <c r="B233" s="17" t="s">
        <v>16</v>
      </c>
      <c r="C233" s="43" t="str">
        <f>sample_event_meta!$U$69</f>
        <v>27Mar24-RST-Night</v>
      </c>
      <c r="D233" s="21">
        <f t="shared" si="23"/>
        <v>45378</v>
      </c>
      <c r="E233" s="22">
        <f t="shared" si="19"/>
        <v>87</v>
      </c>
      <c r="F233" s="17" t="s">
        <v>344</v>
      </c>
      <c r="G233" s="17" t="s">
        <v>341</v>
      </c>
      <c r="H233" s="17" t="s">
        <v>423</v>
      </c>
      <c r="I233" s="18">
        <f t="shared" si="20"/>
        <v>32</v>
      </c>
      <c r="J233" s="18">
        <f t="shared" si="21"/>
        <v>32</v>
      </c>
      <c r="K233" s="16">
        <v>0</v>
      </c>
      <c r="L233" s="32">
        <v>32</v>
      </c>
    </row>
    <row r="234" spans="1:18" hidden="1" x14ac:dyDescent="0.2">
      <c r="A234" s="17">
        <v>2024</v>
      </c>
      <c r="B234" s="17" t="s">
        <v>16</v>
      </c>
      <c r="C234" s="43" t="str">
        <f>sample_event_meta!$U$69</f>
        <v>27Mar24-RST-Night</v>
      </c>
      <c r="D234" s="21">
        <f t="shared" si="23"/>
        <v>45378</v>
      </c>
      <c r="E234" s="22">
        <f t="shared" si="19"/>
        <v>87</v>
      </c>
      <c r="F234" s="17" t="s">
        <v>343</v>
      </c>
      <c r="G234" s="17" t="s">
        <v>341</v>
      </c>
      <c r="I234" s="18">
        <f t="shared" si="20"/>
        <v>318</v>
      </c>
      <c r="J234" s="18">
        <f t="shared" si="21"/>
        <v>318</v>
      </c>
      <c r="K234" s="16">
        <v>0</v>
      </c>
      <c r="L234" s="16">
        <v>28</v>
      </c>
      <c r="N234" s="17">
        <f>318-L234</f>
        <v>290</v>
      </c>
    </row>
    <row r="235" spans="1:18" hidden="1" x14ac:dyDescent="0.2">
      <c r="A235" s="17">
        <v>2024</v>
      </c>
      <c r="B235" s="17" t="s">
        <v>16</v>
      </c>
      <c r="C235" s="43" t="str">
        <f>sample_event_meta!$U$69</f>
        <v>27Mar24-RST-Night</v>
      </c>
      <c r="D235" s="21">
        <f t="shared" si="23"/>
        <v>45378</v>
      </c>
      <c r="E235" s="22">
        <f t="shared" si="19"/>
        <v>87</v>
      </c>
      <c r="F235" s="17" t="s">
        <v>340</v>
      </c>
      <c r="G235" s="17" t="s">
        <v>341</v>
      </c>
      <c r="I235" s="18">
        <f t="shared" si="20"/>
        <v>3</v>
      </c>
      <c r="J235" s="18">
        <f t="shared" si="21"/>
        <v>3</v>
      </c>
      <c r="K235" s="16">
        <v>0</v>
      </c>
      <c r="L235" s="16">
        <v>3</v>
      </c>
    </row>
    <row r="236" spans="1:18" hidden="1" x14ac:dyDescent="0.2">
      <c r="A236" s="17">
        <v>2024</v>
      </c>
      <c r="B236" s="17" t="s">
        <v>16</v>
      </c>
      <c r="C236" s="45" t="str">
        <f>sample_event_meta!$U$70</f>
        <v>28Mar24-RST-Night</v>
      </c>
      <c r="D236" s="21">
        <f t="shared" si="23"/>
        <v>45379</v>
      </c>
      <c r="E236" s="22">
        <f t="shared" si="19"/>
        <v>88</v>
      </c>
      <c r="F236" s="17" t="s">
        <v>343</v>
      </c>
      <c r="G236" s="17" t="s">
        <v>347</v>
      </c>
      <c r="I236" s="18">
        <f t="shared" si="20"/>
        <v>5</v>
      </c>
      <c r="J236" s="18">
        <f>SUM(M236:Q236)</f>
        <v>5</v>
      </c>
      <c r="K236" s="16">
        <v>0</v>
      </c>
      <c r="M236" s="16">
        <v>5</v>
      </c>
      <c r="R236" s="17" t="s">
        <v>831</v>
      </c>
    </row>
    <row r="237" spans="1:18" hidden="1" x14ac:dyDescent="0.2">
      <c r="A237" s="17">
        <v>2024</v>
      </c>
      <c r="B237" s="17" t="s">
        <v>16</v>
      </c>
      <c r="C237" s="45" t="str">
        <f>sample_event_meta!$U$70</f>
        <v>28Mar24-RST-Night</v>
      </c>
      <c r="D237" s="21">
        <f t="shared" si="23"/>
        <v>45379</v>
      </c>
      <c r="E237" s="22">
        <f t="shared" si="19"/>
        <v>88</v>
      </c>
      <c r="F237" s="17" t="s">
        <v>344</v>
      </c>
      <c r="G237" s="17" t="s">
        <v>341</v>
      </c>
      <c r="H237" s="17" t="s">
        <v>423</v>
      </c>
      <c r="I237" s="18">
        <f t="shared" si="20"/>
        <v>15</v>
      </c>
      <c r="J237" s="18">
        <f t="shared" si="21"/>
        <v>14</v>
      </c>
      <c r="K237" s="16">
        <v>1</v>
      </c>
      <c r="M237" s="17">
        <v>14</v>
      </c>
      <c r="R237" s="17" t="s">
        <v>831</v>
      </c>
    </row>
    <row r="238" spans="1:18" hidden="1" x14ac:dyDescent="0.2">
      <c r="A238" s="17">
        <v>2024</v>
      </c>
      <c r="B238" s="17" t="s">
        <v>16</v>
      </c>
      <c r="C238" s="45" t="str">
        <f>sample_event_meta!$U$70</f>
        <v>28Mar24-RST-Night</v>
      </c>
      <c r="D238" s="21">
        <f t="shared" si="23"/>
        <v>45379</v>
      </c>
      <c r="E238" s="22">
        <f t="shared" si="19"/>
        <v>88</v>
      </c>
      <c r="F238" s="17" t="s">
        <v>343</v>
      </c>
      <c r="G238" s="17" t="s">
        <v>341</v>
      </c>
      <c r="I238" s="18">
        <f t="shared" si="20"/>
        <v>343</v>
      </c>
      <c r="J238" s="18">
        <f t="shared" si="21"/>
        <v>342</v>
      </c>
      <c r="K238" s="16">
        <v>1</v>
      </c>
      <c r="M238" s="17">
        <v>29</v>
      </c>
      <c r="O238" s="17">
        <f>330-M238-K238</f>
        <v>300</v>
      </c>
      <c r="Q238" s="17">
        <v>13</v>
      </c>
      <c r="R238" s="17" t="s">
        <v>831</v>
      </c>
    </row>
    <row r="239" spans="1:18" hidden="1" x14ac:dyDescent="0.2">
      <c r="A239" s="17">
        <v>2024</v>
      </c>
      <c r="B239" s="17" t="s">
        <v>16</v>
      </c>
      <c r="C239" s="45" t="str">
        <f>sample_event_meta!$U$70</f>
        <v>28Mar24-RST-Night</v>
      </c>
      <c r="D239" s="21">
        <f t="shared" si="23"/>
        <v>45379</v>
      </c>
      <c r="E239" s="22">
        <f t="shared" si="19"/>
        <v>88</v>
      </c>
      <c r="F239" s="17" t="s">
        <v>340</v>
      </c>
      <c r="G239" s="17" t="s">
        <v>341</v>
      </c>
      <c r="I239" s="18">
        <f t="shared" si="20"/>
        <v>1</v>
      </c>
      <c r="J239" s="18">
        <f t="shared" si="21"/>
        <v>1</v>
      </c>
      <c r="K239" s="16">
        <v>0</v>
      </c>
      <c r="M239" s="17">
        <v>1</v>
      </c>
      <c r="R239" s="17" t="s">
        <v>831</v>
      </c>
    </row>
    <row r="240" spans="1:18" hidden="1" x14ac:dyDescent="0.2">
      <c r="A240" s="17">
        <v>2024</v>
      </c>
      <c r="B240" s="17" t="s">
        <v>16</v>
      </c>
      <c r="C240" s="45" t="str">
        <f>sample_event_meta!$U$70</f>
        <v>28Mar24-RST-Night</v>
      </c>
      <c r="D240" s="21">
        <f t="shared" si="23"/>
        <v>45379</v>
      </c>
      <c r="E240" s="22">
        <f t="shared" si="19"/>
        <v>88</v>
      </c>
      <c r="F240" s="17" t="s">
        <v>355</v>
      </c>
      <c r="I240" s="18">
        <f t="shared" si="20"/>
        <v>2</v>
      </c>
      <c r="J240" s="18">
        <f t="shared" si="21"/>
        <v>2</v>
      </c>
      <c r="K240" s="16">
        <v>0</v>
      </c>
      <c r="O240" s="17">
        <v>2</v>
      </c>
      <c r="R240" s="17" t="s">
        <v>831</v>
      </c>
    </row>
    <row r="241" spans="1:17" ht="15" hidden="1" x14ac:dyDescent="0.25">
      <c r="A241" s="17">
        <v>2024</v>
      </c>
      <c r="B241" s="17" t="s">
        <v>16</v>
      </c>
      <c r="C241" s="7" t="str">
        <f>sample_event_meta!$U$71</f>
        <v>03Apr24-RST-Night</v>
      </c>
      <c r="D241" s="21">
        <f t="shared" si="23"/>
        <v>45385</v>
      </c>
      <c r="E241" s="22">
        <f t="shared" si="19"/>
        <v>94</v>
      </c>
      <c r="F241" s="17" t="s">
        <v>343</v>
      </c>
      <c r="G241" s="17" t="s">
        <v>347</v>
      </c>
      <c r="I241" s="18">
        <f t="shared" si="20"/>
        <v>7</v>
      </c>
      <c r="J241" s="18">
        <f t="shared" si="21"/>
        <v>7</v>
      </c>
      <c r="K241" s="16">
        <v>0</v>
      </c>
      <c r="L241" s="16">
        <v>7</v>
      </c>
      <c r="M241" s="46"/>
    </row>
    <row r="242" spans="1:17" ht="15" hidden="1" x14ac:dyDescent="0.25">
      <c r="A242" s="17">
        <v>2024</v>
      </c>
      <c r="B242" s="17" t="s">
        <v>16</v>
      </c>
      <c r="C242" s="7" t="str">
        <f>sample_event_meta!$U$71</f>
        <v>03Apr24-RST-Night</v>
      </c>
      <c r="D242" s="21">
        <f t="shared" si="23"/>
        <v>45385</v>
      </c>
      <c r="E242" s="22">
        <f t="shared" si="19"/>
        <v>94</v>
      </c>
      <c r="F242" s="17" t="s">
        <v>344</v>
      </c>
      <c r="G242" s="17" t="s">
        <v>341</v>
      </c>
      <c r="H242" s="17" t="s">
        <v>423</v>
      </c>
      <c r="I242" s="18">
        <f t="shared" si="20"/>
        <v>35</v>
      </c>
      <c r="J242" s="18">
        <f t="shared" si="21"/>
        <v>35</v>
      </c>
      <c r="K242" s="16">
        <v>0</v>
      </c>
      <c r="L242" s="16">
        <v>35</v>
      </c>
    </row>
    <row r="243" spans="1:17" ht="15" hidden="1" x14ac:dyDescent="0.25">
      <c r="A243" s="17">
        <v>2024</v>
      </c>
      <c r="B243" s="17" t="s">
        <v>16</v>
      </c>
      <c r="C243" s="7" t="str">
        <f>sample_event_meta!$U$71</f>
        <v>03Apr24-RST-Night</v>
      </c>
      <c r="D243" s="21">
        <f t="shared" si="23"/>
        <v>45385</v>
      </c>
      <c r="E243" s="22">
        <f t="shared" si="19"/>
        <v>94</v>
      </c>
      <c r="F243" s="17" t="s">
        <v>343</v>
      </c>
      <c r="G243" s="17" t="s">
        <v>341</v>
      </c>
      <c r="I243" s="18">
        <f t="shared" si="20"/>
        <v>606</v>
      </c>
      <c r="J243" s="18">
        <f t="shared" si="21"/>
        <v>606</v>
      </c>
      <c r="K243" s="16">
        <v>0</v>
      </c>
      <c r="L243" s="16">
        <v>487</v>
      </c>
      <c r="Q243" s="17">
        <v>119</v>
      </c>
    </row>
    <row r="244" spans="1:17" ht="15" hidden="1" x14ac:dyDescent="0.25">
      <c r="A244" s="17">
        <v>2024</v>
      </c>
      <c r="B244" s="17" t="s">
        <v>16</v>
      </c>
      <c r="C244" s="7" t="str">
        <f>sample_event_meta!$U$71</f>
        <v>03Apr24-RST-Night</v>
      </c>
      <c r="D244" s="21">
        <f t="shared" si="23"/>
        <v>45385</v>
      </c>
      <c r="E244" s="22">
        <f t="shared" si="19"/>
        <v>94</v>
      </c>
      <c r="F244" s="17" t="s">
        <v>340</v>
      </c>
      <c r="G244" s="17" t="s">
        <v>341</v>
      </c>
      <c r="I244" s="18">
        <f t="shared" si="20"/>
        <v>3</v>
      </c>
      <c r="J244" s="18">
        <f t="shared" si="21"/>
        <v>3</v>
      </c>
      <c r="K244" s="16">
        <v>0</v>
      </c>
      <c r="L244" s="16">
        <v>2</v>
      </c>
      <c r="Q244" s="17">
        <v>1</v>
      </c>
    </row>
    <row r="245" spans="1:17" ht="15" hidden="1" x14ac:dyDescent="0.25">
      <c r="A245" s="17">
        <v>2024</v>
      </c>
      <c r="B245" s="17" t="s">
        <v>16</v>
      </c>
      <c r="C245" s="7" t="str">
        <f>sample_event_meta!$U$71</f>
        <v>03Apr24-RST-Night</v>
      </c>
      <c r="D245" s="21">
        <f t="shared" si="23"/>
        <v>45385</v>
      </c>
      <c r="E245" s="22">
        <f t="shared" si="19"/>
        <v>94</v>
      </c>
      <c r="F245" s="17" t="s">
        <v>345</v>
      </c>
      <c r="I245" s="18">
        <f t="shared" si="20"/>
        <v>3</v>
      </c>
      <c r="J245" s="18">
        <f t="shared" si="21"/>
        <v>3</v>
      </c>
      <c r="K245" s="16">
        <v>0</v>
      </c>
      <c r="O245" s="17">
        <v>3</v>
      </c>
    </row>
    <row r="246" spans="1:17" ht="15" hidden="1" x14ac:dyDescent="0.25">
      <c r="A246" s="17">
        <v>2024</v>
      </c>
      <c r="B246" s="17" t="s">
        <v>16</v>
      </c>
      <c r="C246" s="7" t="str">
        <f>sample_event_meta!$U$71</f>
        <v>03Apr24-RST-Night</v>
      </c>
      <c r="D246" s="21">
        <f t="shared" si="23"/>
        <v>45385</v>
      </c>
      <c r="E246" s="22">
        <f t="shared" si="19"/>
        <v>94</v>
      </c>
      <c r="F246" s="17" t="s">
        <v>346</v>
      </c>
      <c r="I246" s="18">
        <f t="shared" si="20"/>
        <v>3</v>
      </c>
      <c r="J246" s="18">
        <f t="shared" si="21"/>
        <v>3</v>
      </c>
      <c r="K246" s="16">
        <v>0</v>
      </c>
      <c r="O246" s="17">
        <v>3</v>
      </c>
    </row>
    <row r="247" spans="1:17" hidden="1" x14ac:dyDescent="0.2">
      <c r="A247" s="17">
        <v>2024</v>
      </c>
      <c r="B247" s="17" t="s">
        <v>16</v>
      </c>
      <c r="C247" s="47" t="str">
        <f>sample_event_meta!$U$72</f>
        <v>04Apr24-RST-Night</v>
      </c>
      <c r="D247" s="21">
        <f t="shared" si="23"/>
        <v>45386</v>
      </c>
      <c r="E247" s="22">
        <f t="shared" si="19"/>
        <v>95</v>
      </c>
      <c r="F247" s="17" t="s">
        <v>343</v>
      </c>
      <c r="G247" s="17" t="s">
        <v>347</v>
      </c>
      <c r="I247" s="18">
        <f t="shared" si="20"/>
        <v>4</v>
      </c>
      <c r="J247" s="18">
        <f t="shared" si="21"/>
        <v>4</v>
      </c>
      <c r="K247" s="16">
        <v>0</v>
      </c>
      <c r="M247" s="17">
        <v>4</v>
      </c>
    </row>
    <row r="248" spans="1:17" hidden="1" x14ac:dyDescent="0.2">
      <c r="A248" s="17">
        <v>2024</v>
      </c>
      <c r="B248" s="17" t="s">
        <v>16</v>
      </c>
      <c r="C248" s="47" t="str">
        <f>sample_event_meta!$U$72</f>
        <v>04Apr24-RST-Night</v>
      </c>
      <c r="D248" s="21">
        <f t="shared" si="23"/>
        <v>45386</v>
      </c>
      <c r="E248" s="22">
        <f t="shared" si="19"/>
        <v>95</v>
      </c>
      <c r="F248" s="17" t="s">
        <v>344</v>
      </c>
      <c r="G248" s="17" t="s">
        <v>341</v>
      </c>
      <c r="H248" s="17" t="s">
        <v>423</v>
      </c>
      <c r="I248" s="18">
        <f t="shared" si="20"/>
        <v>52</v>
      </c>
      <c r="J248" s="18">
        <f t="shared" si="21"/>
        <v>52</v>
      </c>
      <c r="K248" s="16">
        <v>0</v>
      </c>
      <c r="M248" s="17">
        <v>52</v>
      </c>
    </row>
    <row r="249" spans="1:17" hidden="1" x14ac:dyDescent="0.2">
      <c r="A249" s="17">
        <v>2024</v>
      </c>
      <c r="B249" s="17" t="s">
        <v>16</v>
      </c>
      <c r="C249" s="47" t="str">
        <f>sample_event_meta!$U$72</f>
        <v>04Apr24-RST-Night</v>
      </c>
      <c r="D249" s="21">
        <f t="shared" si="23"/>
        <v>45386</v>
      </c>
      <c r="E249" s="22">
        <f t="shared" si="19"/>
        <v>95</v>
      </c>
      <c r="F249" s="17" t="s">
        <v>343</v>
      </c>
      <c r="G249" s="17" t="s">
        <v>341</v>
      </c>
      <c r="I249" s="18">
        <f t="shared" si="20"/>
        <v>983</v>
      </c>
      <c r="J249" s="18">
        <f t="shared" si="21"/>
        <v>973</v>
      </c>
      <c r="K249" s="16">
        <v>10</v>
      </c>
      <c r="M249" s="17">
        <v>966</v>
      </c>
      <c r="Q249" s="17">
        <v>7</v>
      </c>
    </row>
    <row r="250" spans="1:17" hidden="1" x14ac:dyDescent="0.2">
      <c r="A250" s="17">
        <v>2024</v>
      </c>
      <c r="B250" s="17" t="s">
        <v>16</v>
      </c>
      <c r="C250" s="47" t="str">
        <f>sample_event_meta!$U$72</f>
        <v>04Apr24-RST-Night</v>
      </c>
      <c r="D250" s="21">
        <f t="shared" si="23"/>
        <v>45386</v>
      </c>
      <c r="E250" s="22">
        <f t="shared" si="19"/>
        <v>95</v>
      </c>
      <c r="F250" s="17" t="s">
        <v>340</v>
      </c>
      <c r="G250" s="17" t="s">
        <v>341</v>
      </c>
      <c r="I250" s="18">
        <f t="shared" si="20"/>
        <v>5</v>
      </c>
      <c r="J250" s="18">
        <f t="shared" si="21"/>
        <v>5</v>
      </c>
      <c r="M250" s="17">
        <v>5</v>
      </c>
    </row>
    <row r="251" spans="1:17" hidden="1" x14ac:dyDescent="0.2">
      <c r="A251" s="17">
        <v>2024</v>
      </c>
      <c r="B251" s="17" t="s">
        <v>808</v>
      </c>
      <c r="C251" s="42" t="str">
        <f>sample_event_meta!$U$73</f>
        <v>05Apr24-RST-Night</v>
      </c>
      <c r="D251" s="21">
        <f t="shared" si="23"/>
        <v>45387</v>
      </c>
      <c r="E251" s="22">
        <f t="shared" si="19"/>
        <v>96</v>
      </c>
      <c r="F251" s="17" t="s">
        <v>343</v>
      </c>
      <c r="G251" s="17" t="s">
        <v>347</v>
      </c>
      <c r="I251" s="18">
        <f t="shared" si="20"/>
        <v>2</v>
      </c>
      <c r="J251" s="18">
        <f t="shared" si="21"/>
        <v>1</v>
      </c>
      <c r="K251" s="16">
        <v>1</v>
      </c>
      <c r="M251" s="17">
        <v>1</v>
      </c>
    </row>
    <row r="252" spans="1:17" hidden="1" x14ac:dyDescent="0.2">
      <c r="A252" s="17">
        <v>2024</v>
      </c>
      <c r="B252" s="17" t="s">
        <v>808</v>
      </c>
      <c r="C252" s="42" t="str">
        <f>sample_event_meta!$U$73</f>
        <v>05Apr24-RST-Night</v>
      </c>
      <c r="D252" s="21">
        <f t="shared" si="23"/>
        <v>45387</v>
      </c>
      <c r="E252" s="22">
        <f t="shared" si="19"/>
        <v>96</v>
      </c>
      <c r="F252" s="17" t="s">
        <v>344</v>
      </c>
      <c r="G252" s="17" t="s">
        <v>341</v>
      </c>
      <c r="H252" s="17" t="s">
        <v>423</v>
      </c>
      <c r="I252" s="18">
        <f t="shared" si="20"/>
        <v>68</v>
      </c>
      <c r="J252" s="18">
        <f t="shared" si="21"/>
        <v>68</v>
      </c>
      <c r="M252" s="17">
        <v>68</v>
      </c>
    </row>
    <row r="253" spans="1:17" hidden="1" x14ac:dyDescent="0.2">
      <c r="A253" s="17">
        <v>2024</v>
      </c>
      <c r="B253" s="17" t="s">
        <v>808</v>
      </c>
      <c r="C253" s="42" t="str">
        <f>sample_event_meta!$U$73</f>
        <v>05Apr24-RST-Night</v>
      </c>
      <c r="D253" s="21">
        <f t="shared" si="23"/>
        <v>45387</v>
      </c>
      <c r="E253" s="22">
        <f t="shared" si="19"/>
        <v>96</v>
      </c>
      <c r="F253" s="17" t="s">
        <v>343</v>
      </c>
      <c r="G253" s="17" t="s">
        <v>341</v>
      </c>
      <c r="I253" s="18">
        <f t="shared" si="20"/>
        <v>1724</v>
      </c>
      <c r="J253" s="18">
        <f t="shared" si="21"/>
        <v>1724</v>
      </c>
      <c r="M253" s="17">
        <v>1724</v>
      </c>
    </row>
    <row r="254" spans="1:17" hidden="1" x14ac:dyDescent="0.2">
      <c r="A254" s="17">
        <v>2024</v>
      </c>
      <c r="B254" s="17" t="s">
        <v>808</v>
      </c>
      <c r="C254" s="42" t="str">
        <f>sample_event_meta!$U$73</f>
        <v>05Apr24-RST-Night</v>
      </c>
      <c r="D254" s="21">
        <f t="shared" si="23"/>
        <v>45387</v>
      </c>
      <c r="E254" s="22">
        <f t="shared" si="19"/>
        <v>96</v>
      </c>
      <c r="F254" s="17" t="s">
        <v>340</v>
      </c>
      <c r="G254" s="17" t="s">
        <v>341</v>
      </c>
      <c r="I254" s="18">
        <f t="shared" si="20"/>
        <v>12</v>
      </c>
      <c r="J254" s="18">
        <f t="shared" si="21"/>
        <v>12</v>
      </c>
      <c r="M254" s="17">
        <v>12</v>
      </c>
    </row>
    <row r="255" spans="1:17" hidden="1" x14ac:dyDescent="0.2">
      <c r="A255" s="17">
        <v>2024</v>
      </c>
      <c r="B255" s="17" t="s">
        <v>16</v>
      </c>
      <c r="C255" s="52" t="str">
        <f>sample_event_meta!$U$74</f>
        <v>09Apr24-RST-Night</v>
      </c>
      <c r="D255" s="21">
        <f t="shared" si="23"/>
        <v>45391</v>
      </c>
      <c r="E255" s="22">
        <f t="shared" si="19"/>
        <v>100</v>
      </c>
      <c r="F255" s="17" t="s">
        <v>343</v>
      </c>
      <c r="G255" s="17" t="s">
        <v>347</v>
      </c>
      <c r="I255" s="18">
        <f t="shared" si="20"/>
        <v>1</v>
      </c>
      <c r="J255" s="18">
        <f t="shared" si="21"/>
        <v>1</v>
      </c>
      <c r="L255" s="16">
        <v>1</v>
      </c>
    </row>
    <row r="256" spans="1:17" hidden="1" x14ac:dyDescent="0.2">
      <c r="A256" s="17">
        <v>2024</v>
      </c>
      <c r="B256" s="17" t="s">
        <v>16</v>
      </c>
      <c r="C256" s="52" t="str">
        <f>sample_event_meta!$U$74</f>
        <v>09Apr24-RST-Night</v>
      </c>
      <c r="D256" s="21">
        <f t="shared" si="23"/>
        <v>45391</v>
      </c>
      <c r="E256" s="22">
        <f t="shared" si="19"/>
        <v>100</v>
      </c>
      <c r="F256" s="17" t="s">
        <v>344</v>
      </c>
      <c r="G256" s="17" t="s">
        <v>341</v>
      </c>
      <c r="H256" s="17" t="s">
        <v>423</v>
      </c>
      <c r="I256" s="18">
        <f t="shared" si="20"/>
        <v>16</v>
      </c>
      <c r="J256" s="18">
        <f t="shared" si="21"/>
        <v>16</v>
      </c>
      <c r="L256" s="16">
        <v>16</v>
      </c>
    </row>
    <row r="257" spans="1:18" hidden="1" x14ac:dyDescent="0.2">
      <c r="A257" s="17">
        <v>2024</v>
      </c>
      <c r="B257" s="17" t="s">
        <v>16</v>
      </c>
      <c r="C257" s="52" t="str">
        <f>sample_event_meta!$U$74</f>
        <v>09Apr24-RST-Night</v>
      </c>
      <c r="D257" s="21">
        <f t="shared" si="23"/>
        <v>45391</v>
      </c>
      <c r="E257" s="22">
        <f t="shared" si="19"/>
        <v>100</v>
      </c>
      <c r="F257" s="17" t="s">
        <v>343</v>
      </c>
      <c r="G257" s="17" t="s">
        <v>341</v>
      </c>
      <c r="I257" s="18">
        <f t="shared" si="20"/>
        <v>33</v>
      </c>
      <c r="J257" s="18">
        <f t="shared" si="21"/>
        <v>33</v>
      </c>
      <c r="L257" s="16">
        <v>33</v>
      </c>
    </row>
    <row r="258" spans="1:18" hidden="1" x14ac:dyDescent="0.2">
      <c r="A258" s="17">
        <v>2024</v>
      </c>
      <c r="B258" s="17" t="s">
        <v>16</v>
      </c>
      <c r="C258" s="52" t="str">
        <f>sample_event_meta!$U$74</f>
        <v>09Apr24-RST-Night</v>
      </c>
      <c r="D258" s="21">
        <f t="shared" si="23"/>
        <v>45391</v>
      </c>
      <c r="E258" s="22">
        <f t="shared" si="19"/>
        <v>100</v>
      </c>
      <c r="F258" s="17" t="s">
        <v>340</v>
      </c>
      <c r="G258" s="17" t="s">
        <v>341</v>
      </c>
      <c r="I258" s="18">
        <f t="shared" si="20"/>
        <v>2</v>
      </c>
      <c r="J258" s="18">
        <f t="shared" si="21"/>
        <v>2</v>
      </c>
      <c r="L258" s="16">
        <v>2</v>
      </c>
    </row>
    <row r="259" spans="1:18" hidden="1" x14ac:dyDescent="0.2">
      <c r="A259" s="17">
        <v>2024</v>
      </c>
      <c r="B259" s="17" t="s">
        <v>16</v>
      </c>
      <c r="C259" s="53" t="str">
        <f>sample_event_meta!$U$75</f>
        <v>10Apr24-RST-Night</v>
      </c>
      <c r="D259" s="21">
        <f t="shared" si="23"/>
        <v>45392</v>
      </c>
      <c r="E259" s="22">
        <f t="shared" si="19"/>
        <v>101</v>
      </c>
      <c r="F259" s="17" t="s">
        <v>343</v>
      </c>
      <c r="G259" s="17" t="s">
        <v>347</v>
      </c>
      <c r="I259" s="18">
        <f t="shared" si="20"/>
        <v>10</v>
      </c>
      <c r="J259" s="18">
        <f t="shared" si="21"/>
        <v>10</v>
      </c>
      <c r="L259" s="16">
        <v>10</v>
      </c>
      <c r="R259" s="17" t="s">
        <v>832</v>
      </c>
    </row>
    <row r="260" spans="1:18" hidden="1" x14ac:dyDescent="0.2">
      <c r="A260" s="17">
        <v>2024</v>
      </c>
      <c r="B260" s="17" t="s">
        <v>16</v>
      </c>
      <c r="C260" s="53" t="str">
        <f>sample_event_meta!$U$75</f>
        <v>10Apr24-RST-Night</v>
      </c>
      <c r="D260" s="21">
        <f t="shared" si="23"/>
        <v>45392</v>
      </c>
      <c r="E260" s="22">
        <f t="shared" si="19"/>
        <v>101</v>
      </c>
      <c r="F260" s="17" t="s">
        <v>343</v>
      </c>
      <c r="G260" s="17" t="s">
        <v>341</v>
      </c>
      <c r="I260" s="18">
        <f t="shared" si="20"/>
        <v>97</v>
      </c>
      <c r="J260" s="18">
        <f t="shared" si="21"/>
        <v>97</v>
      </c>
      <c r="L260" s="16">
        <v>70</v>
      </c>
      <c r="Q260" s="17">
        <v>27</v>
      </c>
      <c r="R260" s="17" t="s">
        <v>832</v>
      </c>
    </row>
    <row r="261" spans="1:18" hidden="1" x14ac:dyDescent="0.2">
      <c r="A261" s="17">
        <v>2024</v>
      </c>
      <c r="B261" s="17" t="s">
        <v>16</v>
      </c>
      <c r="C261" s="53" t="str">
        <f>sample_event_meta!$U$75</f>
        <v>10Apr24-RST-Night</v>
      </c>
      <c r="D261" s="21">
        <f t="shared" si="23"/>
        <v>45392</v>
      </c>
      <c r="E261" s="22">
        <f t="shared" si="19"/>
        <v>101</v>
      </c>
      <c r="F261" s="17" t="s">
        <v>345</v>
      </c>
      <c r="I261" s="18">
        <f t="shared" si="20"/>
        <v>5</v>
      </c>
      <c r="J261" s="18">
        <f t="shared" si="21"/>
        <v>5</v>
      </c>
      <c r="O261" s="17">
        <v>5</v>
      </c>
    </row>
    <row r="262" spans="1:18" hidden="1" x14ac:dyDescent="0.2">
      <c r="A262" s="17">
        <v>2024</v>
      </c>
      <c r="B262" s="17" t="s">
        <v>16</v>
      </c>
      <c r="C262" s="53" t="str">
        <f>sample_event_meta!$U$75</f>
        <v>10Apr24-RST-Night</v>
      </c>
      <c r="D262" s="21">
        <f t="shared" si="23"/>
        <v>45392</v>
      </c>
      <c r="E262" s="22">
        <f t="shared" ref="E262:E327" si="24" xml:space="preserve"> D262 - DATE(YEAR(D262), 1, 0)</f>
        <v>101</v>
      </c>
      <c r="F262" s="17" t="s">
        <v>355</v>
      </c>
      <c r="I262" s="18">
        <f t="shared" ref="I262:I327" si="25">SUM(K262:Q262)</f>
        <v>2</v>
      </c>
      <c r="J262" s="18">
        <f t="shared" ref="J262:J327" si="26">SUM(L262:Q262)</f>
        <v>2</v>
      </c>
      <c r="O262" s="17">
        <v>2</v>
      </c>
    </row>
    <row r="263" spans="1:18" hidden="1" x14ac:dyDescent="0.2">
      <c r="A263" s="17">
        <v>2024</v>
      </c>
      <c r="B263" s="17" t="s">
        <v>16</v>
      </c>
      <c r="C263" s="54" t="str">
        <f>sample_event_meta!$U$76</f>
        <v>11Apr24-RST-Night</v>
      </c>
      <c r="D263" s="21">
        <f t="shared" si="23"/>
        <v>45393</v>
      </c>
      <c r="E263" s="22">
        <f t="shared" si="24"/>
        <v>102</v>
      </c>
      <c r="F263" s="17" t="s">
        <v>343</v>
      </c>
      <c r="G263" s="17" t="s">
        <v>347</v>
      </c>
      <c r="I263" s="18">
        <f t="shared" si="25"/>
        <v>4</v>
      </c>
      <c r="J263" s="18">
        <f t="shared" si="26"/>
        <v>4</v>
      </c>
      <c r="M263" s="17">
        <v>4</v>
      </c>
    </row>
    <row r="264" spans="1:18" hidden="1" x14ac:dyDescent="0.2">
      <c r="A264" s="17">
        <v>2024</v>
      </c>
      <c r="B264" s="17" t="s">
        <v>16</v>
      </c>
      <c r="C264" s="54" t="str">
        <f>sample_event_meta!$U$76</f>
        <v>11Apr24-RST-Night</v>
      </c>
      <c r="D264" s="21">
        <f t="shared" si="23"/>
        <v>45393</v>
      </c>
      <c r="E264" s="22">
        <f t="shared" si="24"/>
        <v>102</v>
      </c>
      <c r="F264" s="17" t="s">
        <v>344</v>
      </c>
      <c r="G264" s="17" t="s">
        <v>341</v>
      </c>
      <c r="H264" s="17" t="s">
        <v>423</v>
      </c>
      <c r="I264" s="18">
        <f t="shared" si="25"/>
        <v>24</v>
      </c>
      <c r="J264" s="18">
        <f t="shared" si="26"/>
        <v>24</v>
      </c>
      <c r="M264" s="17">
        <v>24</v>
      </c>
    </row>
    <row r="265" spans="1:18" hidden="1" x14ac:dyDescent="0.2">
      <c r="A265" s="17">
        <v>2024</v>
      </c>
      <c r="B265" s="17" t="s">
        <v>16</v>
      </c>
      <c r="C265" s="54" t="str">
        <f>sample_event_meta!$U$76</f>
        <v>11Apr24-RST-Night</v>
      </c>
      <c r="D265" s="21">
        <f t="shared" si="23"/>
        <v>45393</v>
      </c>
      <c r="E265" s="22">
        <f t="shared" si="24"/>
        <v>102</v>
      </c>
      <c r="F265" s="17" t="s">
        <v>343</v>
      </c>
      <c r="G265" s="17" t="s">
        <v>341</v>
      </c>
      <c r="I265" s="18">
        <f t="shared" si="25"/>
        <v>823</v>
      </c>
      <c r="J265" s="18">
        <f t="shared" si="26"/>
        <v>823</v>
      </c>
      <c r="M265" s="17">
        <v>815</v>
      </c>
      <c r="Q265" s="17">
        <v>8</v>
      </c>
      <c r="R265" s="17" t="s">
        <v>833</v>
      </c>
    </row>
    <row r="266" spans="1:18" hidden="1" x14ac:dyDescent="0.2">
      <c r="A266" s="17">
        <v>2024</v>
      </c>
      <c r="B266" s="17" t="s">
        <v>16</v>
      </c>
      <c r="C266" s="54" t="str">
        <f>sample_event_meta!$U$76</f>
        <v>11Apr24-RST-Night</v>
      </c>
      <c r="D266" s="21">
        <f t="shared" si="23"/>
        <v>45393</v>
      </c>
      <c r="E266" s="22">
        <f t="shared" si="24"/>
        <v>102</v>
      </c>
      <c r="F266" s="17" t="s">
        <v>340</v>
      </c>
      <c r="G266" s="17" t="s">
        <v>341</v>
      </c>
      <c r="I266" s="18">
        <f t="shared" si="25"/>
        <v>12</v>
      </c>
      <c r="J266" s="18">
        <f t="shared" si="26"/>
        <v>12</v>
      </c>
      <c r="M266" s="17">
        <v>12</v>
      </c>
    </row>
    <row r="267" spans="1:18" hidden="1" x14ac:dyDescent="0.2">
      <c r="A267" s="17">
        <v>2024</v>
      </c>
      <c r="B267" s="17" t="s">
        <v>16</v>
      </c>
      <c r="C267" s="54" t="str">
        <f>sample_event_meta!$U$76</f>
        <v>11Apr24-RST-Night</v>
      </c>
      <c r="D267" s="21">
        <f t="shared" si="23"/>
        <v>45393</v>
      </c>
      <c r="E267" s="22">
        <f t="shared" si="24"/>
        <v>102</v>
      </c>
      <c r="F267" s="17" t="s">
        <v>345</v>
      </c>
      <c r="I267" s="18">
        <f t="shared" si="25"/>
        <v>2</v>
      </c>
      <c r="J267" s="18">
        <f t="shared" si="26"/>
        <v>2</v>
      </c>
      <c r="O267" s="17">
        <v>2</v>
      </c>
    </row>
    <row r="268" spans="1:18" hidden="1" x14ac:dyDescent="0.2">
      <c r="A268" s="17">
        <v>2024</v>
      </c>
      <c r="B268" s="17" t="s">
        <v>16</v>
      </c>
      <c r="C268" s="54" t="str">
        <f>sample_event_meta!$U$76</f>
        <v>11Apr24-RST-Night</v>
      </c>
      <c r="D268" s="21">
        <f t="shared" si="23"/>
        <v>45393</v>
      </c>
      <c r="E268" s="22">
        <f t="shared" si="24"/>
        <v>102</v>
      </c>
      <c r="F268" s="17" t="s">
        <v>355</v>
      </c>
      <c r="I268" s="18">
        <f t="shared" si="25"/>
        <v>3</v>
      </c>
      <c r="J268" s="18">
        <f t="shared" si="26"/>
        <v>3</v>
      </c>
      <c r="O268" s="17">
        <v>3</v>
      </c>
    </row>
    <row r="269" spans="1:18" hidden="1" x14ac:dyDescent="0.2">
      <c r="A269" s="17">
        <v>2024</v>
      </c>
      <c r="B269" s="17" t="s">
        <v>16</v>
      </c>
      <c r="C269" s="55" t="str">
        <f>sample_event_meta!$U$77</f>
        <v>12Apr24-RST-Night</v>
      </c>
      <c r="D269" s="21">
        <f t="shared" si="23"/>
        <v>45394</v>
      </c>
      <c r="E269" s="22">
        <f t="shared" si="24"/>
        <v>103</v>
      </c>
      <c r="F269" s="17" t="s">
        <v>343</v>
      </c>
      <c r="G269" s="17" t="s">
        <v>347</v>
      </c>
      <c r="I269" s="18">
        <f t="shared" si="25"/>
        <v>1</v>
      </c>
      <c r="J269" s="18">
        <f t="shared" si="26"/>
        <v>1</v>
      </c>
      <c r="M269" s="17">
        <v>1</v>
      </c>
    </row>
    <row r="270" spans="1:18" hidden="1" x14ac:dyDescent="0.2">
      <c r="A270" s="17">
        <v>2024</v>
      </c>
      <c r="B270" s="17" t="s">
        <v>16</v>
      </c>
      <c r="C270" s="55" t="str">
        <f>sample_event_meta!$U$77</f>
        <v>12Apr24-RST-Night</v>
      </c>
      <c r="D270" s="21">
        <f t="shared" si="23"/>
        <v>45394</v>
      </c>
      <c r="E270" s="22">
        <f t="shared" si="24"/>
        <v>103</v>
      </c>
      <c r="F270" s="17" t="s">
        <v>845</v>
      </c>
      <c r="G270" s="17" t="s">
        <v>347</v>
      </c>
      <c r="I270" s="18">
        <f t="shared" si="25"/>
        <v>1</v>
      </c>
      <c r="J270" s="18">
        <f t="shared" si="26"/>
        <v>1</v>
      </c>
      <c r="M270" s="17">
        <v>1</v>
      </c>
    </row>
    <row r="271" spans="1:18" hidden="1" x14ac:dyDescent="0.2">
      <c r="A271" s="17">
        <v>2024</v>
      </c>
      <c r="B271" s="17" t="s">
        <v>16</v>
      </c>
      <c r="C271" s="55" t="str">
        <f>sample_event_meta!$U$77</f>
        <v>12Apr24-RST-Night</v>
      </c>
      <c r="D271" s="21">
        <f t="shared" si="23"/>
        <v>45394</v>
      </c>
      <c r="E271" s="22">
        <f t="shared" si="24"/>
        <v>103</v>
      </c>
      <c r="F271" s="17" t="s">
        <v>343</v>
      </c>
      <c r="G271" s="17" t="s">
        <v>341</v>
      </c>
      <c r="I271" s="18">
        <f t="shared" si="25"/>
        <v>79</v>
      </c>
      <c r="J271" s="18">
        <f t="shared" si="26"/>
        <v>79</v>
      </c>
      <c r="M271" s="17">
        <v>65</v>
      </c>
      <c r="Q271" s="17">
        <v>14</v>
      </c>
    </row>
    <row r="272" spans="1:18" hidden="1" x14ac:dyDescent="0.2">
      <c r="A272" s="17">
        <v>2024</v>
      </c>
      <c r="B272" s="17" t="s">
        <v>16</v>
      </c>
      <c r="C272" s="56" t="str">
        <f>sample_event_meta!$U$78</f>
        <v>16Apr24-RST-Night</v>
      </c>
      <c r="D272" s="21">
        <f t="shared" si="23"/>
        <v>45398</v>
      </c>
      <c r="E272" s="22">
        <f t="shared" si="24"/>
        <v>107</v>
      </c>
      <c r="F272" s="17" t="s">
        <v>343</v>
      </c>
      <c r="G272" s="17" t="s">
        <v>347</v>
      </c>
      <c r="I272" s="18">
        <f t="shared" si="25"/>
        <v>2</v>
      </c>
      <c r="J272" s="18">
        <f t="shared" si="26"/>
        <v>2</v>
      </c>
      <c r="L272" s="16">
        <v>2</v>
      </c>
    </row>
    <row r="273" spans="1:17" hidden="1" x14ac:dyDescent="0.2">
      <c r="A273" s="17">
        <v>2024</v>
      </c>
      <c r="B273" s="17" t="s">
        <v>16</v>
      </c>
      <c r="C273" s="56" t="str">
        <f>sample_event_meta!$U$78</f>
        <v>16Apr24-RST-Night</v>
      </c>
      <c r="D273" s="21">
        <f t="shared" si="23"/>
        <v>45398</v>
      </c>
      <c r="E273" s="22">
        <f t="shared" si="24"/>
        <v>107</v>
      </c>
      <c r="F273" s="17" t="s">
        <v>343</v>
      </c>
      <c r="G273" s="17" t="s">
        <v>341</v>
      </c>
      <c r="I273" s="18">
        <f t="shared" si="25"/>
        <v>13</v>
      </c>
      <c r="J273" s="18">
        <f t="shared" si="26"/>
        <v>13</v>
      </c>
      <c r="L273" s="16">
        <v>13</v>
      </c>
    </row>
    <row r="274" spans="1:17" hidden="1" x14ac:dyDescent="0.2">
      <c r="A274" s="17">
        <v>2024</v>
      </c>
      <c r="B274" s="17" t="s">
        <v>16</v>
      </c>
      <c r="C274" s="56" t="str">
        <f>sample_event_meta!$U$78</f>
        <v>16Apr24-RST-Night</v>
      </c>
      <c r="D274" s="21">
        <f t="shared" si="23"/>
        <v>45398</v>
      </c>
      <c r="E274" s="22">
        <f t="shared" si="24"/>
        <v>107</v>
      </c>
      <c r="F274" s="17" t="s">
        <v>345</v>
      </c>
      <c r="I274" s="18">
        <f t="shared" si="25"/>
        <v>1</v>
      </c>
      <c r="J274" s="18">
        <f t="shared" si="26"/>
        <v>1</v>
      </c>
      <c r="O274" s="17">
        <v>1</v>
      </c>
    </row>
    <row r="275" spans="1:17" hidden="1" x14ac:dyDescent="0.2">
      <c r="A275" s="17">
        <v>2024</v>
      </c>
      <c r="B275" s="17" t="s">
        <v>16</v>
      </c>
      <c r="C275" s="56" t="str">
        <f>sample_event_meta!$U$78</f>
        <v>16Apr24-RST-Night</v>
      </c>
      <c r="D275" s="21">
        <f t="shared" si="23"/>
        <v>45398</v>
      </c>
      <c r="E275" s="22">
        <f t="shared" si="24"/>
        <v>107</v>
      </c>
      <c r="F275" s="17" t="s">
        <v>353</v>
      </c>
      <c r="I275" s="18">
        <f t="shared" si="25"/>
        <v>1</v>
      </c>
      <c r="J275" s="18">
        <f t="shared" si="26"/>
        <v>1</v>
      </c>
      <c r="O275" s="17">
        <v>1</v>
      </c>
    </row>
    <row r="276" spans="1:17" hidden="1" x14ac:dyDescent="0.2">
      <c r="A276" s="17">
        <v>2024</v>
      </c>
      <c r="B276" s="17" t="s">
        <v>16</v>
      </c>
      <c r="C276" s="57" t="str">
        <f>sample_event_meta!$U$79</f>
        <v>17Apr24-RST-Night</v>
      </c>
      <c r="D276" s="21">
        <f t="shared" si="23"/>
        <v>45399</v>
      </c>
      <c r="E276" s="22">
        <f t="shared" si="24"/>
        <v>108</v>
      </c>
      <c r="F276" s="17" t="s">
        <v>343</v>
      </c>
      <c r="G276" s="17" t="s">
        <v>347</v>
      </c>
      <c r="I276" s="18">
        <f t="shared" si="25"/>
        <v>4</v>
      </c>
      <c r="J276" s="18">
        <f t="shared" si="26"/>
        <v>4</v>
      </c>
      <c r="L276" s="16">
        <v>4</v>
      </c>
    </row>
    <row r="277" spans="1:17" hidden="1" x14ac:dyDescent="0.2">
      <c r="A277" s="17">
        <v>2024</v>
      </c>
      <c r="B277" s="17" t="s">
        <v>16</v>
      </c>
      <c r="C277" s="57" t="str">
        <f>sample_event_meta!$U$79</f>
        <v>17Apr24-RST-Night</v>
      </c>
      <c r="D277" s="21">
        <f t="shared" si="23"/>
        <v>45399</v>
      </c>
      <c r="E277" s="22">
        <f t="shared" si="24"/>
        <v>108</v>
      </c>
      <c r="F277" s="17" t="s">
        <v>344</v>
      </c>
      <c r="G277" s="17" t="s">
        <v>341</v>
      </c>
      <c r="H277" s="17" t="s">
        <v>423</v>
      </c>
      <c r="I277" s="18">
        <f t="shared" si="25"/>
        <v>3</v>
      </c>
      <c r="J277" s="18">
        <f t="shared" si="26"/>
        <v>3</v>
      </c>
      <c r="L277" s="16">
        <v>3</v>
      </c>
    </row>
    <row r="278" spans="1:17" hidden="1" x14ac:dyDescent="0.2">
      <c r="A278" s="17">
        <v>2024</v>
      </c>
      <c r="B278" s="17" t="s">
        <v>16</v>
      </c>
      <c r="C278" s="57" t="str">
        <f>sample_event_meta!$U$79</f>
        <v>17Apr24-RST-Night</v>
      </c>
      <c r="D278" s="21">
        <f t="shared" si="23"/>
        <v>45399</v>
      </c>
      <c r="E278" s="22">
        <f t="shared" si="24"/>
        <v>108</v>
      </c>
      <c r="F278" s="17" t="s">
        <v>343</v>
      </c>
      <c r="G278" s="17" t="s">
        <v>341</v>
      </c>
      <c r="I278" s="18">
        <f t="shared" si="25"/>
        <v>44</v>
      </c>
      <c r="J278" s="18">
        <f t="shared" si="26"/>
        <v>44</v>
      </c>
      <c r="L278" s="16">
        <v>44</v>
      </c>
    </row>
    <row r="279" spans="1:17" hidden="1" x14ac:dyDescent="0.2">
      <c r="A279" s="17">
        <v>2024</v>
      </c>
      <c r="B279" s="17" t="s">
        <v>16</v>
      </c>
      <c r="C279" s="57" t="str">
        <f>sample_event_meta!$U$79</f>
        <v>17Apr24-RST-Night</v>
      </c>
      <c r="D279" s="21">
        <f t="shared" si="23"/>
        <v>45399</v>
      </c>
      <c r="E279" s="22">
        <f t="shared" si="24"/>
        <v>108</v>
      </c>
      <c r="F279" s="17" t="s">
        <v>340</v>
      </c>
      <c r="G279" s="17" t="s">
        <v>341</v>
      </c>
      <c r="I279" s="18">
        <f t="shared" si="25"/>
        <v>2</v>
      </c>
      <c r="J279" s="18">
        <f t="shared" si="26"/>
        <v>2</v>
      </c>
      <c r="L279" s="16">
        <v>2</v>
      </c>
    </row>
    <row r="280" spans="1:17" hidden="1" x14ac:dyDescent="0.2">
      <c r="A280" s="17">
        <v>2024</v>
      </c>
      <c r="B280" s="17" t="s">
        <v>16</v>
      </c>
      <c r="C280" s="57" t="str">
        <f>sample_event_meta!$U$79</f>
        <v>17Apr24-RST-Night</v>
      </c>
      <c r="D280" s="21">
        <f t="shared" si="23"/>
        <v>45399</v>
      </c>
      <c r="E280" s="22">
        <f t="shared" si="24"/>
        <v>108</v>
      </c>
      <c r="F280" s="17" t="s">
        <v>345</v>
      </c>
      <c r="I280" s="18">
        <f t="shared" si="25"/>
        <v>2</v>
      </c>
      <c r="J280" s="18">
        <f t="shared" si="26"/>
        <v>2</v>
      </c>
      <c r="O280" s="17">
        <v>2</v>
      </c>
    </row>
    <row r="281" spans="1:17" hidden="1" x14ac:dyDescent="0.2">
      <c r="A281" s="17">
        <v>2024</v>
      </c>
      <c r="B281" s="17" t="s">
        <v>16</v>
      </c>
      <c r="C281" s="58" t="str">
        <f>sample_event_meta!$U$80</f>
        <v>18Apr24-RST-Night</v>
      </c>
      <c r="D281" s="21">
        <f t="shared" si="23"/>
        <v>45400</v>
      </c>
      <c r="E281" s="22">
        <f t="shared" si="24"/>
        <v>109</v>
      </c>
      <c r="F281" s="17" t="s">
        <v>343</v>
      </c>
      <c r="G281" s="17" t="s">
        <v>347</v>
      </c>
      <c r="I281" s="18">
        <f t="shared" si="25"/>
        <v>3</v>
      </c>
      <c r="J281" s="18">
        <f t="shared" si="26"/>
        <v>3</v>
      </c>
      <c r="M281" s="17">
        <v>3</v>
      </c>
    </row>
    <row r="282" spans="1:17" hidden="1" x14ac:dyDescent="0.2">
      <c r="A282" s="17">
        <v>2024</v>
      </c>
      <c r="B282" s="17" t="s">
        <v>16</v>
      </c>
      <c r="C282" s="58" t="str">
        <f>sample_event_meta!$U$80</f>
        <v>18Apr24-RST-Night</v>
      </c>
      <c r="D282" s="21">
        <f t="shared" si="23"/>
        <v>45400</v>
      </c>
      <c r="E282" s="22">
        <f t="shared" si="24"/>
        <v>109</v>
      </c>
      <c r="F282" s="17" t="s">
        <v>344</v>
      </c>
      <c r="G282" s="17" t="s">
        <v>341</v>
      </c>
      <c r="H282" s="17" t="s">
        <v>423</v>
      </c>
      <c r="I282" s="18">
        <f t="shared" si="25"/>
        <v>2</v>
      </c>
      <c r="J282" s="18">
        <f t="shared" si="26"/>
        <v>2</v>
      </c>
      <c r="M282" s="17">
        <v>2</v>
      </c>
    </row>
    <row r="283" spans="1:17" hidden="1" x14ac:dyDescent="0.2">
      <c r="A283" s="17">
        <v>2024</v>
      </c>
      <c r="B283" s="17" t="s">
        <v>16</v>
      </c>
      <c r="C283" s="58" t="str">
        <f>sample_event_meta!$U$80</f>
        <v>18Apr24-RST-Night</v>
      </c>
      <c r="D283" s="21">
        <f t="shared" si="23"/>
        <v>45400</v>
      </c>
      <c r="E283" s="22">
        <f t="shared" si="24"/>
        <v>109</v>
      </c>
      <c r="F283" s="17" t="s">
        <v>343</v>
      </c>
      <c r="G283" s="17" t="s">
        <v>341</v>
      </c>
      <c r="I283" s="18">
        <f t="shared" si="25"/>
        <v>16</v>
      </c>
      <c r="J283" s="18">
        <f t="shared" si="26"/>
        <v>16</v>
      </c>
      <c r="M283" s="17">
        <v>15</v>
      </c>
      <c r="Q283" s="17">
        <v>1</v>
      </c>
    </row>
    <row r="284" spans="1:17" hidden="1" x14ac:dyDescent="0.2">
      <c r="A284" s="17">
        <v>2024</v>
      </c>
      <c r="B284" s="17" t="s">
        <v>16</v>
      </c>
      <c r="C284" s="58" t="str">
        <f>sample_event_meta!$U$80</f>
        <v>18Apr24-RST-Night</v>
      </c>
      <c r="D284" s="21">
        <f t="shared" si="23"/>
        <v>45400</v>
      </c>
      <c r="E284" s="22">
        <f t="shared" si="24"/>
        <v>109</v>
      </c>
      <c r="F284" s="17" t="s">
        <v>345</v>
      </c>
      <c r="I284" s="18">
        <f t="shared" si="25"/>
        <v>2</v>
      </c>
      <c r="J284" s="18">
        <f t="shared" si="26"/>
        <v>2</v>
      </c>
      <c r="O284" s="17">
        <v>2</v>
      </c>
    </row>
    <row r="285" spans="1:17" hidden="1" x14ac:dyDescent="0.2">
      <c r="A285" s="17">
        <v>2024</v>
      </c>
      <c r="B285" s="17" t="s">
        <v>16</v>
      </c>
      <c r="C285" s="59" t="str">
        <f>sample_event_meta!$U$81</f>
        <v>19Apr24-RST-Night</v>
      </c>
      <c r="D285" s="21">
        <f t="shared" si="23"/>
        <v>45401</v>
      </c>
      <c r="E285" s="22">
        <f t="shared" si="24"/>
        <v>110</v>
      </c>
      <c r="F285" s="17" t="s">
        <v>343</v>
      </c>
      <c r="G285" s="17" t="s">
        <v>347</v>
      </c>
      <c r="I285" s="18">
        <f t="shared" si="25"/>
        <v>1</v>
      </c>
      <c r="J285" s="18">
        <f t="shared" si="26"/>
        <v>1</v>
      </c>
      <c r="M285" s="17">
        <v>1</v>
      </c>
    </row>
    <row r="286" spans="1:17" hidden="1" x14ac:dyDescent="0.2">
      <c r="A286" s="17">
        <v>2024</v>
      </c>
      <c r="B286" s="17" t="s">
        <v>16</v>
      </c>
      <c r="C286" s="59" t="str">
        <f>sample_event_meta!$U$81</f>
        <v>19Apr24-RST-Night</v>
      </c>
      <c r="D286" s="21">
        <f t="shared" si="23"/>
        <v>45401</v>
      </c>
      <c r="E286" s="22">
        <f t="shared" si="24"/>
        <v>110</v>
      </c>
      <c r="F286" s="17" t="s">
        <v>344</v>
      </c>
      <c r="G286" s="17" t="s">
        <v>341</v>
      </c>
      <c r="H286" s="17" t="s">
        <v>423</v>
      </c>
      <c r="I286" s="18">
        <f t="shared" si="25"/>
        <v>1</v>
      </c>
      <c r="J286" s="18">
        <f t="shared" si="26"/>
        <v>1</v>
      </c>
      <c r="M286" s="17">
        <v>1</v>
      </c>
    </row>
    <row r="287" spans="1:17" hidden="1" x14ac:dyDescent="0.2">
      <c r="A287" s="17">
        <v>2024</v>
      </c>
      <c r="B287" s="17" t="s">
        <v>16</v>
      </c>
      <c r="C287" s="59" t="str">
        <f>sample_event_meta!$U$81</f>
        <v>19Apr24-RST-Night</v>
      </c>
      <c r="D287" s="21">
        <f t="shared" si="23"/>
        <v>45401</v>
      </c>
      <c r="E287" s="22">
        <f t="shared" si="24"/>
        <v>110</v>
      </c>
      <c r="F287" s="17" t="s">
        <v>343</v>
      </c>
      <c r="G287" s="17" t="s">
        <v>341</v>
      </c>
      <c r="I287" s="18">
        <f t="shared" si="25"/>
        <v>24</v>
      </c>
      <c r="J287" s="18">
        <f t="shared" si="26"/>
        <v>24</v>
      </c>
      <c r="M287" s="17">
        <v>24</v>
      </c>
    </row>
    <row r="288" spans="1:17" hidden="1" x14ac:dyDescent="0.2">
      <c r="A288" s="17">
        <v>2024</v>
      </c>
      <c r="B288" s="17" t="s">
        <v>16</v>
      </c>
      <c r="C288" s="59" t="str">
        <f>sample_event_meta!$U$81</f>
        <v>19Apr24-RST-Night</v>
      </c>
      <c r="D288" s="21">
        <f t="shared" si="23"/>
        <v>45401</v>
      </c>
      <c r="E288" s="22">
        <f t="shared" si="24"/>
        <v>110</v>
      </c>
      <c r="F288" s="17" t="s">
        <v>340</v>
      </c>
      <c r="G288" s="17" t="s">
        <v>341</v>
      </c>
      <c r="I288" s="18">
        <f t="shared" si="25"/>
        <v>2</v>
      </c>
      <c r="J288" s="18">
        <f t="shared" si="26"/>
        <v>2</v>
      </c>
      <c r="M288" s="17">
        <v>2</v>
      </c>
    </row>
    <row r="289" spans="1:18" hidden="1" x14ac:dyDescent="0.2">
      <c r="A289" s="17">
        <v>2024</v>
      </c>
      <c r="B289" s="17" t="s">
        <v>16</v>
      </c>
      <c r="C289" s="59" t="str">
        <f>sample_event_meta!$U$81</f>
        <v>19Apr24-RST-Night</v>
      </c>
      <c r="D289" s="21">
        <f t="shared" si="23"/>
        <v>45401</v>
      </c>
      <c r="E289" s="22">
        <f t="shared" si="24"/>
        <v>110</v>
      </c>
      <c r="F289" s="17" t="s">
        <v>345</v>
      </c>
      <c r="I289" s="18">
        <f t="shared" si="25"/>
        <v>3</v>
      </c>
      <c r="J289" s="18">
        <f t="shared" si="26"/>
        <v>3</v>
      </c>
      <c r="O289" s="17">
        <v>3</v>
      </c>
    </row>
    <row r="290" spans="1:18" hidden="1" x14ac:dyDescent="0.2">
      <c r="A290" s="17">
        <v>2024</v>
      </c>
      <c r="B290" s="17" t="s">
        <v>16</v>
      </c>
      <c r="C290" s="60" t="str">
        <f>sample_event_meta!$U$82</f>
        <v>23Apr24-RST-Night</v>
      </c>
      <c r="D290" s="21">
        <f t="shared" si="23"/>
        <v>45405</v>
      </c>
      <c r="E290" s="22">
        <f t="shared" si="24"/>
        <v>114</v>
      </c>
      <c r="F290" s="17" t="s">
        <v>343</v>
      </c>
      <c r="G290" s="17" t="s">
        <v>347</v>
      </c>
      <c r="I290" s="18">
        <f t="shared" si="25"/>
        <v>3</v>
      </c>
      <c r="J290" s="18">
        <f t="shared" si="26"/>
        <v>0</v>
      </c>
      <c r="K290" s="61">
        <v>3</v>
      </c>
    </row>
    <row r="291" spans="1:18" hidden="1" x14ac:dyDescent="0.2">
      <c r="A291" s="17">
        <v>2024</v>
      </c>
      <c r="B291" s="17" t="s">
        <v>16</v>
      </c>
      <c r="C291" s="60" t="str">
        <f>sample_event_meta!$U$82</f>
        <v>23Apr24-RST-Night</v>
      </c>
      <c r="D291" s="21">
        <f t="shared" ref="D291:D356" si="27">DATEVALUE(LEFT(C291, SEARCH("-", C291) - 1))</f>
        <v>45405</v>
      </c>
      <c r="E291" s="22">
        <f t="shared" si="24"/>
        <v>114</v>
      </c>
      <c r="F291" s="17" t="s">
        <v>344</v>
      </c>
      <c r="G291" s="17" t="s">
        <v>341</v>
      </c>
      <c r="H291" s="17" t="s">
        <v>423</v>
      </c>
      <c r="I291" s="18">
        <f t="shared" si="25"/>
        <v>2</v>
      </c>
      <c r="J291" s="18">
        <f t="shared" si="26"/>
        <v>1</v>
      </c>
      <c r="K291" s="16">
        <v>1</v>
      </c>
      <c r="L291" s="16">
        <v>1</v>
      </c>
    </row>
    <row r="292" spans="1:18" hidden="1" x14ac:dyDescent="0.2">
      <c r="A292" s="17">
        <v>2024</v>
      </c>
      <c r="B292" s="17" t="s">
        <v>16</v>
      </c>
      <c r="C292" s="60" t="str">
        <f>sample_event_meta!$U$82</f>
        <v>23Apr24-RST-Night</v>
      </c>
      <c r="D292" s="21">
        <f t="shared" si="27"/>
        <v>45405</v>
      </c>
      <c r="E292" s="22">
        <f t="shared" si="24"/>
        <v>114</v>
      </c>
      <c r="F292" s="17" t="s">
        <v>343</v>
      </c>
      <c r="G292" s="17" t="s">
        <v>341</v>
      </c>
      <c r="I292" s="18">
        <f t="shared" si="25"/>
        <v>31</v>
      </c>
      <c r="J292" s="18">
        <f t="shared" si="26"/>
        <v>31</v>
      </c>
      <c r="L292" s="16">
        <v>31</v>
      </c>
    </row>
    <row r="293" spans="1:18" hidden="1" x14ac:dyDescent="0.2">
      <c r="A293" s="17">
        <v>2024</v>
      </c>
      <c r="B293" s="17" t="s">
        <v>16</v>
      </c>
      <c r="C293" s="60" t="str">
        <f>sample_event_meta!$U$82</f>
        <v>23Apr24-RST-Night</v>
      </c>
      <c r="D293" s="21">
        <f t="shared" si="27"/>
        <v>45405</v>
      </c>
      <c r="E293" s="22">
        <f t="shared" si="24"/>
        <v>114</v>
      </c>
      <c r="F293" s="17" t="s">
        <v>340</v>
      </c>
      <c r="G293" s="17" t="s">
        <v>341</v>
      </c>
      <c r="I293" s="18">
        <f t="shared" si="25"/>
        <v>3</v>
      </c>
      <c r="J293" s="18">
        <f t="shared" si="26"/>
        <v>3</v>
      </c>
      <c r="L293" s="16">
        <v>3</v>
      </c>
    </row>
    <row r="294" spans="1:18" hidden="1" x14ac:dyDescent="0.2">
      <c r="A294" s="17">
        <v>2024</v>
      </c>
      <c r="B294" s="17" t="s">
        <v>16</v>
      </c>
      <c r="C294" s="60" t="str">
        <f>sample_event_meta!$U$82</f>
        <v>23Apr24-RST-Night</v>
      </c>
      <c r="D294" s="21">
        <f t="shared" si="27"/>
        <v>45405</v>
      </c>
      <c r="E294" s="22">
        <f t="shared" si="24"/>
        <v>114</v>
      </c>
      <c r="F294" s="17" t="s">
        <v>345</v>
      </c>
      <c r="I294" s="18">
        <f t="shared" si="25"/>
        <v>1</v>
      </c>
      <c r="J294" s="18">
        <f t="shared" si="26"/>
        <v>1</v>
      </c>
      <c r="O294" s="17">
        <v>1</v>
      </c>
    </row>
    <row r="295" spans="1:18" hidden="1" x14ac:dyDescent="0.2">
      <c r="A295" s="17">
        <v>2024</v>
      </c>
      <c r="B295" s="17" t="s">
        <v>16</v>
      </c>
      <c r="C295" s="63" t="str">
        <f>sample_event_meta!$U$83</f>
        <v>24Apr24-RST-Night</v>
      </c>
      <c r="D295" s="21">
        <f t="shared" si="27"/>
        <v>45406</v>
      </c>
      <c r="E295" s="22">
        <f t="shared" si="24"/>
        <v>115</v>
      </c>
      <c r="F295" s="17" t="s">
        <v>343</v>
      </c>
      <c r="G295" s="17" t="s">
        <v>347</v>
      </c>
      <c r="I295" s="18">
        <f t="shared" si="25"/>
        <v>3</v>
      </c>
      <c r="J295" s="18">
        <f t="shared" si="26"/>
        <v>3</v>
      </c>
      <c r="M295" s="17">
        <v>3</v>
      </c>
      <c r="R295" s="17" t="s">
        <v>854</v>
      </c>
    </row>
    <row r="296" spans="1:18" hidden="1" x14ac:dyDescent="0.2">
      <c r="A296" s="17">
        <v>2024</v>
      </c>
      <c r="B296" s="17" t="s">
        <v>16</v>
      </c>
      <c r="C296" s="63" t="str">
        <f>sample_event_meta!$U$83</f>
        <v>24Apr24-RST-Night</v>
      </c>
      <c r="D296" s="21">
        <f t="shared" ref="D296:D297" si="28">DATEVALUE(LEFT(C296, SEARCH("-", C296) - 1))</f>
        <v>45406</v>
      </c>
      <c r="E296" s="22">
        <f t="shared" ref="E296:E297" si="29" xml:space="preserve"> D296 - DATE(YEAR(D296), 1, 0)</f>
        <v>115</v>
      </c>
      <c r="F296" s="17" t="s">
        <v>343</v>
      </c>
      <c r="G296" s="17" t="s">
        <v>341</v>
      </c>
      <c r="I296" s="18"/>
      <c r="J296" s="18"/>
      <c r="M296" s="17">
        <v>4</v>
      </c>
      <c r="R296" s="17" t="s">
        <v>854</v>
      </c>
    </row>
    <row r="297" spans="1:18" hidden="1" x14ac:dyDescent="0.2">
      <c r="A297" s="17">
        <v>2024</v>
      </c>
      <c r="B297" s="17" t="s">
        <v>16</v>
      </c>
      <c r="C297" s="63" t="str">
        <f>sample_event_meta!$U$83</f>
        <v>24Apr24-RST-Night</v>
      </c>
      <c r="D297" s="21">
        <f t="shared" si="28"/>
        <v>45406</v>
      </c>
      <c r="E297" s="22">
        <f t="shared" si="29"/>
        <v>115</v>
      </c>
      <c r="F297" s="17" t="s">
        <v>344</v>
      </c>
      <c r="G297" s="17" t="s">
        <v>347</v>
      </c>
      <c r="H297" s="17" t="s">
        <v>423</v>
      </c>
      <c r="I297" s="18"/>
      <c r="J297" s="18"/>
      <c r="M297" s="17">
        <v>1</v>
      </c>
      <c r="R297" s="17" t="s">
        <v>854</v>
      </c>
    </row>
    <row r="298" spans="1:18" ht="15" hidden="1" x14ac:dyDescent="0.25">
      <c r="A298" s="17">
        <v>2024</v>
      </c>
      <c r="B298" s="17" t="s">
        <v>16</v>
      </c>
      <c r="C298" s="8" t="str">
        <f>sample_event_meta!$U$84</f>
        <v>25Apr24-RST-Night</v>
      </c>
      <c r="D298" s="21">
        <f t="shared" si="27"/>
        <v>45407</v>
      </c>
      <c r="E298" s="22">
        <f t="shared" si="24"/>
        <v>116</v>
      </c>
      <c r="F298" s="17" t="s">
        <v>344</v>
      </c>
      <c r="G298" s="17" t="s">
        <v>347</v>
      </c>
      <c r="H298" s="17" t="s">
        <v>423</v>
      </c>
      <c r="I298" s="18">
        <f t="shared" si="25"/>
        <v>1</v>
      </c>
      <c r="J298" s="18">
        <f>SUM(M298:Q298)</f>
        <v>1</v>
      </c>
      <c r="M298" s="16">
        <v>1</v>
      </c>
      <c r="R298" t="s">
        <v>849</v>
      </c>
    </row>
    <row r="299" spans="1:18" ht="15" hidden="1" x14ac:dyDescent="0.25">
      <c r="A299" s="17">
        <v>2024</v>
      </c>
      <c r="B299" s="17" t="s">
        <v>16</v>
      </c>
      <c r="C299" s="8" t="str">
        <f>sample_event_meta!$U$84</f>
        <v>25Apr24-RST-Night</v>
      </c>
      <c r="D299" s="21">
        <f t="shared" si="27"/>
        <v>45407</v>
      </c>
      <c r="E299" s="22">
        <f t="shared" si="24"/>
        <v>116</v>
      </c>
      <c r="F299" s="17" t="s">
        <v>344</v>
      </c>
      <c r="G299" s="17" t="s">
        <v>341</v>
      </c>
      <c r="H299" s="17" t="s">
        <v>423</v>
      </c>
      <c r="I299" s="18">
        <f t="shared" si="25"/>
        <v>1</v>
      </c>
      <c r="J299" s="18">
        <f>SUM(M299:Q299)</f>
        <v>1</v>
      </c>
      <c r="M299" s="16">
        <v>1</v>
      </c>
      <c r="R299" t="s">
        <v>849</v>
      </c>
    </row>
    <row r="300" spans="1:18" ht="15" hidden="1" x14ac:dyDescent="0.25">
      <c r="A300" s="17">
        <v>2024</v>
      </c>
      <c r="B300" s="17" t="s">
        <v>16</v>
      </c>
      <c r="C300" s="8" t="str">
        <f>sample_event_meta!$U$84</f>
        <v>25Apr24-RST-Night</v>
      </c>
      <c r="D300" s="21">
        <f t="shared" si="27"/>
        <v>45407</v>
      </c>
      <c r="E300" s="22">
        <f t="shared" si="24"/>
        <v>116</v>
      </c>
      <c r="F300" s="17" t="s">
        <v>343</v>
      </c>
      <c r="G300" s="17" t="s">
        <v>341</v>
      </c>
      <c r="I300" s="18">
        <f t="shared" si="25"/>
        <v>137</v>
      </c>
      <c r="J300" s="18">
        <f>SUM(M300:Q300)</f>
        <v>137</v>
      </c>
      <c r="M300" s="16">
        <v>136</v>
      </c>
      <c r="Q300" s="17">
        <v>1</v>
      </c>
      <c r="R300" t="s">
        <v>849</v>
      </c>
    </row>
    <row r="301" spans="1:18" ht="15" hidden="1" x14ac:dyDescent="0.25">
      <c r="A301" s="17">
        <v>2024</v>
      </c>
      <c r="B301" s="17" t="s">
        <v>16</v>
      </c>
      <c r="C301" s="8" t="str">
        <f>sample_event_meta!$U$84</f>
        <v>25Apr24-RST-Night</v>
      </c>
      <c r="D301" s="21">
        <f t="shared" si="27"/>
        <v>45407</v>
      </c>
      <c r="E301" s="22">
        <f t="shared" si="24"/>
        <v>116</v>
      </c>
      <c r="F301" s="17" t="s">
        <v>340</v>
      </c>
      <c r="G301" s="17" t="s">
        <v>341</v>
      </c>
      <c r="I301" s="18">
        <f t="shared" si="25"/>
        <v>1</v>
      </c>
      <c r="J301" s="18">
        <f>SUM(M301:Q301)</f>
        <v>1</v>
      </c>
      <c r="M301" s="16">
        <v>1</v>
      </c>
      <c r="R301" t="s">
        <v>849</v>
      </c>
    </row>
    <row r="302" spans="1:18" ht="15" hidden="1" x14ac:dyDescent="0.25">
      <c r="A302" s="17">
        <v>2024</v>
      </c>
      <c r="B302" s="17" t="s">
        <v>16</v>
      </c>
      <c r="C302" s="8" t="str">
        <f>sample_event_meta!$U$84</f>
        <v>25Apr24-RST-Night</v>
      </c>
      <c r="D302" s="21">
        <f t="shared" si="27"/>
        <v>45407</v>
      </c>
      <c r="E302" s="22">
        <f t="shared" si="24"/>
        <v>116</v>
      </c>
      <c r="F302" s="17" t="s">
        <v>354</v>
      </c>
      <c r="I302" s="18">
        <f t="shared" si="25"/>
        <v>1</v>
      </c>
      <c r="J302" s="18">
        <f t="shared" si="26"/>
        <v>1</v>
      </c>
      <c r="O302" s="17">
        <v>1</v>
      </c>
    </row>
    <row r="303" spans="1:18" hidden="1" x14ac:dyDescent="0.2">
      <c r="A303" s="17">
        <v>2024</v>
      </c>
      <c r="B303" s="17" t="s">
        <v>16</v>
      </c>
      <c r="C303" s="62" t="str">
        <f>sample_event_meta!$U$85</f>
        <v>26Apr24-RST-Night</v>
      </c>
      <c r="D303" s="21">
        <f t="shared" si="27"/>
        <v>45408</v>
      </c>
      <c r="E303" s="22">
        <f t="shared" si="24"/>
        <v>117</v>
      </c>
      <c r="F303" s="17" t="s">
        <v>343</v>
      </c>
      <c r="G303" s="17" t="s">
        <v>347</v>
      </c>
      <c r="I303" s="18">
        <f t="shared" si="25"/>
        <v>1</v>
      </c>
      <c r="J303" s="18">
        <f>SUM(M303:Q303)</f>
        <v>1</v>
      </c>
      <c r="M303" s="16">
        <v>1</v>
      </c>
      <c r="R303" s="17" t="s">
        <v>856</v>
      </c>
    </row>
    <row r="304" spans="1:18" hidden="1" x14ac:dyDescent="0.2">
      <c r="A304" s="17">
        <v>2024</v>
      </c>
      <c r="B304" s="17" t="s">
        <v>16</v>
      </c>
      <c r="C304" s="62" t="str">
        <f>sample_event_meta!$U$85</f>
        <v>26Apr24-RST-Night</v>
      </c>
      <c r="D304" s="21">
        <f t="shared" si="27"/>
        <v>45408</v>
      </c>
      <c r="E304" s="22">
        <f t="shared" si="24"/>
        <v>117</v>
      </c>
      <c r="F304" s="17" t="s">
        <v>344</v>
      </c>
      <c r="G304" s="17" t="s">
        <v>341</v>
      </c>
      <c r="H304" s="17" t="s">
        <v>423</v>
      </c>
      <c r="I304" s="18">
        <f t="shared" si="25"/>
        <v>1</v>
      </c>
      <c r="J304" s="18">
        <f>SUM(M304:Q304)</f>
        <v>1</v>
      </c>
      <c r="M304" s="16">
        <v>1</v>
      </c>
      <c r="R304" s="17" t="s">
        <v>856</v>
      </c>
    </row>
    <row r="305" spans="1:18" hidden="1" x14ac:dyDescent="0.2">
      <c r="A305" s="17">
        <v>2024</v>
      </c>
      <c r="B305" s="17" t="s">
        <v>16</v>
      </c>
      <c r="C305" s="62" t="str">
        <f>sample_event_meta!$U$85</f>
        <v>26Apr24-RST-Night</v>
      </c>
      <c r="D305" s="21">
        <f t="shared" si="27"/>
        <v>45408</v>
      </c>
      <c r="E305" s="22">
        <f t="shared" si="24"/>
        <v>117</v>
      </c>
      <c r="F305" s="17" t="s">
        <v>343</v>
      </c>
      <c r="G305" s="17" t="s">
        <v>341</v>
      </c>
      <c r="I305" s="18">
        <f t="shared" si="25"/>
        <v>153</v>
      </c>
      <c r="J305" s="18">
        <f>SUM(M305:Q305)</f>
        <v>153</v>
      </c>
      <c r="M305" s="16">
        <v>131</v>
      </c>
      <c r="Q305" s="17">
        <v>22</v>
      </c>
      <c r="R305" s="17" t="s">
        <v>857</v>
      </c>
    </row>
    <row r="306" spans="1:18" hidden="1" x14ac:dyDescent="0.2">
      <c r="A306" s="17">
        <v>2024</v>
      </c>
      <c r="B306" s="17" t="s">
        <v>16</v>
      </c>
      <c r="C306" s="62" t="str">
        <f>sample_event_meta!$U$85</f>
        <v>26Apr24-RST-Night</v>
      </c>
      <c r="D306" s="21">
        <f t="shared" si="27"/>
        <v>45408</v>
      </c>
      <c r="E306" s="22">
        <f t="shared" si="24"/>
        <v>117</v>
      </c>
      <c r="F306" s="17" t="s">
        <v>337</v>
      </c>
      <c r="G306" s="17" t="s">
        <v>338</v>
      </c>
      <c r="I306" s="18">
        <f t="shared" si="25"/>
        <v>1</v>
      </c>
      <c r="J306" s="18">
        <f t="shared" si="26"/>
        <v>1</v>
      </c>
      <c r="M306" s="17">
        <v>1</v>
      </c>
    </row>
    <row r="307" spans="1:18" hidden="1" x14ac:dyDescent="0.2">
      <c r="A307" s="17">
        <v>2024</v>
      </c>
      <c r="B307" s="17" t="s">
        <v>16</v>
      </c>
      <c r="C307" s="64" t="str">
        <f>sample_event_meta!$U$86</f>
        <v>30Apr24-RST-Night</v>
      </c>
      <c r="D307" s="21">
        <f t="shared" si="27"/>
        <v>45412</v>
      </c>
      <c r="E307" s="22">
        <f t="shared" si="24"/>
        <v>121</v>
      </c>
      <c r="F307" s="17" t="s">
        <v>343</v>
      </c>
      <c r="G307" s="17" t="s">
        <v>347</v>
      </c>
      <c r="I307" s="18">
        <f t="shared" si="25"/>
        <v>5</v>
      </c>
      <c r="J307" s="18">
        <f t="shared" si="26"/>
        <v>5</v>
      </c>
      <c r="L307" s="16">
        <v>5</v>
      </c>
    </row>
    <row r="308" spans="1:18" hidden="1" x14ac:dyDescent="0.2">
      <c r="A308" s="17">
        <v>2024</v>
      </c>
      <c r="B308" s="17" t="s">
        <v>16</v>
      </c>
      <c r="C308" s="64" t="str">
        <f>sample_event_meta!$U$86</f>
        <v>30Apr24-RST-Night</v>
      </c>
      <c r="D308" s="21">
        <f t="shared" si="27"/>
        <v>45412</v>
      </c>
      <c r="E308" s="22">
        <f t="shared" si="24"/>
        <v>121</v>
      </c>
      <c r="F308" s="17" t="s">
        <v>343</v>
      </c>
      <c r="G308" s="17" t="s">
        <v>341</v>
      </c>
      <c r="I308" s="18">
        <f t="shared" si="25"/>
        <v>241</v>
      </c>
      <c r="J308" s="18">
        <f t="shared" si="26"/>
        <v>241</v>
      </c>
      <c r="L308" s="16">
        <v>241</v>
      </c>
      <c r="R308" s="17" t="s">
        <v>860</v>
      </c>
    </row>
    <row r="309" spans="1:18" hidden="1" x14ac:dyDescent="0.2">
      <c r="A309" s="17">
        <v>2024</v>
      </c>
      <c r="B309" s="17" t="s">
        <v>16</v>
      </c>
      <c r="C309" s="64" t="str">
        <f>sample_event_meta!$U$86</f>
        <v>30Apr24-RST-Night</v>
      </c>
      <c r="D309" s="21">
        <f t="shared" si="27"/>
        <v>45412</v>
      </c>
      <c r="E309" s="22">
        <f t="shared" si="24"/>
        <v>121</v>
      </c>
      <c r="F309" s="17" t="s">
        <v>845</v>
      </c>
      <c r="G309" s="17" t="s">
        <v>859</v>
      </c>
      <c r="I309" s="18">
        <f t="shared" si="25"/>
        <v>2</v>
      </c>
      <c r="J309" s="18">
        <f t="shared" si="26"/>
        <v>2</v>
      </c>
      <c r="L309" s="16">
        <v>2</v>
      </c>
    </row>
    <row r="310" spans="1:18" hidden="1" x14ac:dyDescent="0.2">
      <c r="A310" s="17">
        <v>2024</v>
      </c>
      <c r="B310" s="17" t="s">
        <v>16</v>
      </c>
      <c r="C310" s="64" t="str">
        <f>sample_event_meta!$U$86</f>
        <v>30Apr24-RST-Night</v>
      </c>
      <c r="D310" s="21">
        <f t="shared" si="27"/>
        <v>45412</v>
      </c>
      <c r="E310" s="22">
        <f t="shared" si="24"/>
        <v>121</v>
      </c>
      <c r="F310" s="17" t="s">
        <v>344</v>
      </c>
      <c r="G310" s="17" t="s">
        <v>347</v>
      </c>
      <c r="H310" s="17" t="s">
        <v>862</v>
      </c>
      <c r="I310" s="18">
        <f t="shared" si="25"/>
        <v>1500</v>
      </c>
      <c r="J310" s="18">
        <f t="shared" si="26"/>
        <v>1500</v>
      </c>
      <c r="O310" s="32">
        <v>1500</v>
      </c>
    </row>
    <row r="311" spans="1:18" hidden="1" x14ac:dyDescent="0.2">
      <c r="A311" s="17">
        <v>2024</v>
      </c>
      <c r="B311" s="17" t="s">
        <v>16</v>
      </c>
      <c r="C311" s="65" t="str">
        <f>sample_event_meta!$U$87</f>
        <v>01May24-RST-Night</v>
      </c>
      <c r="D311" s="21">
        <f t="shared" si="27"/>
        <v>45413</v>
      </c>
      <c r="E311" s="22">
        <f t="shared" si="24"/>
        <v>122</v>
      </c>
      <c r="F311" s="17" t="s">
        <v>344</v>
      </c>
      <c r="G311" s="17" t="s">
        <v>347</v>
      </c>
      <c r="H311" s="17" t="s">
        <v>862</v>
      </c>
      <c r="I311" s="18">
        <f t="shared" si="25"/>
        <v>3</v>
      </c>
      <c r="J311" s="18">
        <f>SUM(M311:Q311)</f>
        <v>3</v>
      </c>
      <c r="M311" s="16">
        <v>3</v>
      </c>
    </row>
    <row r="312" spans="1:18" hidden="1" x14ac:dyDescent="0.2">
      <c r="A312" s="17">
        <v>2024</v>
      </c>
      <c r="B312" s="17" t="s">
        <v>16</v>
      </c>
      <c r="C312" s="65" t="str">
        <f>sample_event_meta!$U$87</f>
        <v>01May24-RST-Night</v>
      </c>
      <c r="D312" s="21">
        <f t="shared" si="27"/>
        <v>45413</v>
      </c>
      <c r="E312" s="22">
        <f t="shared" si="24"/>
        <v>122</v>
      </c>
      <c r="F312" s="17" t="s">
        <v>344</v>
      </c>
      <c r="G312" s="17" t="s">
        <v>341</v>
      </c>
      <c r="H312" s="17" t="s">
        <v>423</v>
      </c>
      <c r="I312" s="18">
        <f t="shared" si="25"/>
        <v>2</v>
      </c>
      <c r="J312" s="18">
        <f t="shared" si="26"/>
        <v>2</v>
      </c>
      <c r="L312" s="16">
        <v>2</v>
      </c>
    </row>
    <row r="313" spans="1:18" hidden="1" x14ac:dyDescent="0.2">
      <c r="A313" s="17">
        <v>2024</v>
      </c>
      <c r="B313" s="17" t="s">
        <v>16</v>
      </c>
      <c r="C313" s="65" t="str">
        <f>sample_event_meta!$U$87</f>
        <v>01May24-RST-Night</v>
      </c>
      <c r="D313" s="21">
        <f t="shared" si="27"/>
        <v>45413</v>
      </c>
      <c r="E313" s="22">
        <f t="shared" si="24"/>
        <v>122</v>
      </c>
      <c r="F313" s="17" t="s">
        <v>343</v>
      </c>
      <c r="G313" s="17" t="s">
        <v>341</v>
      </c>
      <c r="I313" s="18">
        <f t="shared" si="25"/>
        <v>213</v>
      </c>
      <c r="J313" s="18">
        <f t="shared" si="26"/>
        <v>213</v>
      </c>
      <c r="L313" s="16">
        <v>209</v>
      </c>
      <c r="Q313" s="17">
        <v>4</v>
      </c>
    </row>
    <row r="314" spans="1:18" hidden="1" x14ac:dyDescent="0.2">
      <c r="A314" s="17">
        <v>2024</v>
      </c>
      <c r="B314" s="17" t="s">
        <v>16</v>
      </c>
      <c r="C314" s="66" t="str">
        <f>sample_event_meta!$U$88</f>
        <v>02May24-RST-Night</v>
      </c>
      <c r="D314" s="21">
        <f t="shared" si="27"/>
        <v>45414</v>
      </c>
      <c r="E314" s="22">
        <f t="shared" si="24"/>
        <v>123</v>
      </c>
      <c r="F314" s="17" t="s">
        <v>344</v>
      </c>
      <c r="G314" s="17" t="s">
        <v>347</v>
      </c>
      <c r="H314" s="17" t="s">
        <v>862</v>
      </c>
      <c r="I314" s="18">
        <f t="shared" si="25"/>
        <v>3</v>
      </c>
      <c r="J314" s="18">
        <f t="shared" si="26"/>
        <v>3</v>
      </c>
      <c r="M314" s="17">
        <v>1</v>
      </c>
      <c r="Q314" s="17">
        <v>2</v>
      </c>
    </row>
    <row r="315" spans="1:18" hidden="1" x14ac:dyDescent="0.2">
      <c r="A315" s="17">
        <v>2024</v>
      </c>
      <c r="B315" s="17" t="s">
        <v>16</v>
      </c>
      <c r="C315" s="66" t="str">
        <f>sample_event_meta!$U$88</f>
        <v>02May24-RST-Night</v>
      </c>
      <c r="D315" s="21">
        <f t="shared" si="27"/>
        <v>45414</v>
      </c>
      <c r="E315" s="22">
        <f t="shared" si="24"/>
        <v>123</v>
      </c>
      <c r="F315" s="17" t="s">
        <v>343</v>
      </c>
      <c r="G315" s="17" t="s">
        <v>347</v>
      </c>
      <c r="I315" s="18">
        <f t="shared" si="25"/>
        <v>13</v>
      </c>
      <c r="J315" s="18">
        <f t="shared" si="26"/>
        <v>13</v>
      </c>
      <c r="L315" s="16">
        <v>13</v>
      </c>
    </row>
    <row r="316" spans="1:18" hidden="1" x14ac:dyDescent="0.2">
      <c r="A316" s="17">
        <v>2024</v>
      </c>
      <c r="B316" s="17" t="s">
        <v>16</v>
      </c>
      <c r="C316" s="66" t="str">
        <f>sample_event_meta!$U$88</f>
        <v>02May24-RST-Night</v>
      </c>
      <c r="D316" s="21">
        <f t="shared" si="27"/>
        <v>45414</v>
      </c>
      <c r="E316" s="22">
        <f t="shared" si="24"/>
        <v>123</v>
      </c>
      <c r="F316" s="17" t="s">
        <v>343</v>
      </c>
      <c r="G316" s="17" t="s">
        <v>341</v>
      </c>
      <c r="I316" s="18">
        <f t="shared" si="25"/>
        <v>146</v>
      </c>
      <c r="J316" s="18">
        <f t="shared" si="26"/>
        <v>146</v>
      </c>
      <c r="L316" s="16">
        <v>142</v>
      </c>
      <c r="Q316" s="17">
        <v>4</v>
      </c>
    </row>
    <row r="317" spans="1:18" hidden="1" x14ac:dyDescent="0.2">
      <c r="A317" s="17">
        <v>2024</v>
      </c>
      <c r="B317" s="17" t="s">
        <v>16</v>
      </c>
      <c r="C317" s="66" t="str">
        <f>sample_event_meta!$U$88</f>
        <v>02May24-RST-Night</v>
      </c>
      <c r="D317" s="21">
        <f t="shared" si="27"/>
        <v>45414</v>
      </c>
      <c r="E317" s="22">
        <f t="shared" si="24"/>
        <v>123</v>
      </c>
      <c r="F317" s="17" t="s">
        <v>345</v>
      </c>
      <c r="I317" s="18">
        <f t="shared" si="25"/>
        <v>9</v>
      </c>
      <c r="J317" s="18">
        <f t="shared" si="26"/>
        <v>9</v>
      </c>
      <c r="O317" s="17">
        <v>9</v>
      </c>
    </row>
    <row r="318" spans="1:18" hidden="1" x14ac:dyDescent="0.2">
      <c r="A318" s="17">
        <v>2024</v>
      </c>
      <c r="B318" s="17" t="s">
        <v>16</v>
      </c>
      <c r="C318" s="66" t="str">
        <f>sample_event_meta!$U$88</f>
        <v>02May24-RST-Night</v>
      </c>
      <c r="D318" s="21">
        <f t="shared" si="27"/>
        <v>45414</v>
      </c>
      <c r="E318" s="22">
        <f t="shared" si="24"/>
        <v>123</v>
      </c>
      <c r="F318" s="17" t="s">
        <v>355</v>
      </c>
      <c r="I318" s="18">
        <f t="shared" si="25"/>
        <v>1</v>
      </c>
      <c r="J318" s="18">
        <f t="shared" si="26"/>
        <v>1</v>
      </c>
      <c r="O318" s="17">
        <v>1</v>
      </c>
    </row>
    <row r="319" spans="1:18" hidden="1" x14ac:dyDescent="0.2">
      <c r="A319" s="17">
        <v>2024</v>
      </c>
      <c r="B319" s="17" t="s">
        <v>16</v>
      </c>
      <c r="C319" s="67" t="str">
        <f>sample_event_meta!$U$89</f>
        <v>03May24-RST-Night</v>
      </c>
      <c r="D319" s="21">
        <f t="shared" si="27"/>
        <v>45415</v>
      </c>
      <c r="E319" s="22">
        <f t="shared" si="24"/>
        <v>124</v>
      </c>
      <c r="F319" s="17" t="s">
        <v>343</v>
      </c>
      <c r="G319" s="17" t="s">
        <v>347</v>
      </c>
      <c r="I319" s="18">
        <f t="shared" si="25"/>
        <v>3</v>
      </c>
      <c r="J319" s="18">
        <f t="shared" si="26"/>
        <v>3</v>
      </c>
      <c r="L319" s="16">
        <v>3</v>
      </c>
    </row>
    <row r="320" spans="1:18" hidden="1" x14ac:dyDescent="0.2">
      <c r="A320" s="17">
        <v>2024</v>
      </c>
      <c r="B320" s="17" t="s">
        <v>16</v>
      </c>
      <c r="C320" s="67" t="str">
        <f>sample_event_meta!$U$89</f>
        <v>03May24-RST-Night</v>
      </c>
      <c r="D320" s="21">
        <f t="shared" si="27"/>
        <v>45415</v>
      </c>
      <c r="E320" s="22">
        <f t="shared" si="24"/>
        <v>124</v>
      </c>
      <c r="F320" s="17" t="s">
        <v>343</v>
      </c>
      <c r="G320" s="17" t="s">
        <v>341</v>
      </c>
      <c r="I320" s="18">
        <f t="shared" si="25"/>
        <v>59</v>
      </c>
      <c r="J320" s="18">
        <f t="shared" si="26"/>
        <v>59</v>
      </c>
      <c r="L320" s="16">
        <v>59</v>
      </c>
    </row>
    <row r="321" spans="1:17" hidden="1" x14ac:dyDescent="0.2">
      <c r="A321" s="17">
        <v>2024</v>
      </c>
      <c r="B321" s="17" t="s">
        <v>16</v>
      </c>
      <c r="C321" s="67" t="str">
        <f>sample_event_meta!$U$89</f>
        <v>03May24-RST-Night</v>
      </c>
      <c r="D321" s="21">
        <f t="shared" si="27"/>
        <v>45415</v>
      </c>
      <c r="E321" s="22">
        <f t="shared" si="24"/>
        <v>124</v>
      </c>
      <c r="F321" s="17" t="s">
        <v>845</v>
      </c>
      <c r="G321" s="17" t="s">
        <v>338</v>
      </c>
      <c r="I321" s="18">
        <f t="shared" si="25"/>
        <v>1</v>
      </c>
      <c r="J321" s="18">
        <f t="shared" si="26"/>
        <v>1</v>
      </c>
      <c r="L321" s="16">
        <v>1</v>
      </c>
    </row>
    <row r="322" spans="1:17" hidden="1" x14ac:dyDescent="0.2">
      <c r="A322" s="17">
        <v>2024</v>
      </c>
      <c r="B322" s="17" t="s">
        <v>16</v>
      </c>
      <c r="C322" s="67" t="str">
        <f>sample_event_meta!$U$89</f>
        <v>03May24-RST-Night</v>
      </c>
      <c r="D322" s="21">
        <f t="shared" si="27"/>
        <v>45415</v>
      </c>
      <c r="E322" s="22">
        <f t="shared" si="24"/>
        <v>124</v>
      </c>
      <c r="F322" s="17" t="s">
        <v>345</v>
      </c>
      <c r="I322" s="18">
        <f t="shared" si="25"/>
        <v>5</v>
      </c>
      <c r="J322" s="18">
        <f t="shared" si="26"/>
        <v>5</v>
      </c>
      <c r="O322" s="17">
        <v>5</v>
      </c>
    </row>
    <row r="323" spans="1:17" hidden="1" x14ac:dyDescent="0.2">
      <c r="A323" s="17">
        <v>2024</v>
      </c>
      <c r="B323" s="17" t="s">
        <v>16</v>
      </c>
      <c r="C323" s="68" t="str">
        <f>sample_event_meta!$U$90</f>
        <v>07May24-RST-Night</v>
      </c>
      <c r="D323" s="21">
        <f t="shared" si="27"/>
        <v>45419</v>
      </c>
      <c r="E323" s="22">
        <f t="shared" si="24"/>
        <v>128</v>
      </c>
      <c r="F323" s="17" t="s">
        <v>344</v>
      </c>
      <c r="G323" s="17" t="s">
        <v>347</v>
      </c>
      <c r="H323" s="17" t="s">
        <v>423</v>
      </c>
      <c r="I323" s="18">
        <f t="shared" si="25"/>
        <v>1</v>
      </c>
      <c r="J323" s="18">
        <f>SUM(L323:Q323)</f>
        <v>1</v>
      </c>
      <c r="L323" s="17">
        <v>1</v>
      </c>
    </row>
    <row r="324" spans="1:17" hidden="1" x14ac:dyDescent="0.2">
      <c r="A324" s="17">
        <v>2024</v>
      </c>
      <c r="B324" s="17" t="s">
        <v>16</v>
      </c>
      <c r="C324" s="68" t="str">
        <f>sample_event_meta!$U$90</f>
        <v>07May24-RST-Night</v>
      </c>
      <c r="D324" s="21">
        <f t="shared" si="27"/>
        <v>45419</v>
      </c>
      <c r="E324" s="22">
        <f t="shared" si="24"/>
        <v>128</v>
      </c>
      <c r="F324" s="17" t="s">
        <v>343</v>
      </c>
      <c r="G324" s="17" t="s">
        <v>347</v>
      </c>
      <c r="I324" s="18">
        <f t="shared" si="25"/>
        <v>9</v>
      </c>
      <c r="J324" s="18">
        <f t="shared" si="26"/>
        <v>9</v>
      </c>
      <c r="L324" s="16">
        <v>9</v>
      </c>
    </row>
    <row r="325" spans="1:17" hidden="1" x14ac:dyDescent="0.2">
      <c r="A325" s="17">
        <v>2024</v>
      </c>
      <c r="B325" s="17" t="s">
        <v>16</v>
      </c>
      <c r="C325" s="68" t="str">
        <f>sample_event_meta!$U$90</f>
        <v>07May24-RST-Night</v>
      </c>
      <c r="D325" s="21">
        <f t="shared" si="27"/>
        <v>45419</v>
      </c>
      <c r="E325" s="22">
        <f t="shared" si="24"/>
        <v>128</v>
      </c>
      <c r="F325" s="17" t="s">
        <v>344</v>
      </c>
      <c r="G325" s="17" t="s">
        <v>341</v>
      </c>
      <c r="H325" s="17" t="s">
        <v>423</v>
      </c>
      <c r="I325" s="18">
        <f t="shared" si="25"/>
        <v>2</v>
      </c>
      <c r="J325" s="18">
        <f t="shared" si="26"/>
        <v>2</v>
      </c>
      <c r="L325" s="16">
        <v>1</v>
      </c>
      <c r="Q325" s="17">
        <v>1</v>
      </c>
    </row>
    <row r="326" spans="1:17" hidden="1" x14ac:dyDescent="0.2">
      <c r="A326" s="17">
        <v>2024</v>
      </c>
      <c r="B326" s="17" t="s">
        <v>16</v>
      </c>
      <c r="C326" s="68" t="str">
        <f>sample_event_meta!$U$90</f>
        <v>07May24-RST-Night</v>
      </c>
      <c r="D326" s="21">
        <f t="shared" si="27"/>
        <v>45419</v>
      </c>
      <c r="E326" s="22">
        <f t="shared" si="24"/>
        <v>128</v>
      </c>
      <c r="F326" s="17" t="s">
        <v>343</v>
      </c>
      <c r="G326" s="17" t="s">
        <v>341</v>
      </c>
      <c r="I326" s="18">
        <f t="shared" si="25"/>
        <v>281</v>
      </c>
      <c r="J326" s="18">
        <f t="shared" si="26"/>
        <v>281</v>
      </c>
      <c r="L326" s="16">
        <v>199</v>
      </c>
      <c r="Q326" s="17">
        <v>82</v>
      </c>
    </row>
    <row r="327" spans="1:17" hidden="1" x14ac:dyDescent="0.2">
      <c r="A327" s="17">
        <v>2024</v>
      </c>
      <c r="B327" s="17" t="s">
        <v>16</v>
      </c>
      <c r="C327" s="68" t="str">
        <f>sample_event_meta!$U$90</f>
        <v>07May24-RST-Night</v>
      </c>
      <c r="D327" s="21">
        <f t="shared" si="27"/>
        <v>45419</v>
      </c>
      <c r="E327" s="22">
        <f t="shared" si="24"/>
        <v>128</v>
      </c>
      <c r="F327" s="17" t="s">
        <v>345</v>
      </c>
      <c r="I327" s="18">
        <f t="shared" si="25"/>
        <v>8</v>
      </c>
      <c r="J327" s="18">
        <f t="shared" si="26"/>
        <v>8</v>
      </c>
      <c r="O327" s="17">
        <v>8</v>
      </c>
    </row>
    <row r="328" spans="1:17" hidden="1" x14ac:dyDescent="0.2">
      <c r="A328" s="17">
        <v>2024</v>
      </c>
      <c r="B328" s="17" t="s">
        <v>16</v>
      </c>
      <c r="C328" s="70" t="str">
        <f>sample_event_meta!$U$91</f>
        <v>08May24-RST-Night</v>
      </c>
      <c r="D328" s="21">
        <f t="shared" si="27"/>
        <v>45420</v>
      </c>
      <c r="E328" s="22">
        <f t="shared" ref="E328:E390" si="30" xml:space="preserve"> D328 - DATE(YEAR(D328), 1, 0)</f>
        <v>129</v>
      </c>
      <c r="F328" s="17" t="s">
        <v>343</v>
      </c>
      <c r="G328" s="17" t="s">
        <v>347</v>
      </c>
      <c r="I328" s="18">
        <f t="shared" ref="I328:I390" si="31">SUM(K328:Q328)</f>
        <v>8</v>
      </c>
      <c r="J328" s="18">
        <f t="shared" ref="J328:J390" si="32">SUM(L328:Q328)</f>
        <v>8</v>
      </c>
      <c r="L328" s="16">
        <v>8</v>
      </c>
    </row>
    <row r="329" spans="1:17" hidden="1" x14ac:dyDescent="0.2">
      <c r="A329" s="17">
        <v>2024</v>
      </c>
      <c r="B329" s="17" t="s">
        <v>16</v>
      </c>
      <c r="C329" s="70" t="str">
        <f>sample_event_meta!$U$91</f>
        <v>08May24-RST-Night</v>
      </c>
      <c r="D329" s="21">
        <f t="shared" si="27"/>
        <v>45420</v>
      </c>
      <c r="E329" s="22">
        <f t="shared" si="30"/>
        <v>129</v>
      </c>
      <c r="F329" s="17" t="s">
        <v>845</v>
      </c>
      <c r="G329" s="17" t="s">
        <v>338</v>
      </c>
      <c r="I329" s="18">
        <f t="shared" si="31"/>
        <v>2</v>
      </c>
      <c r="J329" s="18">
        <f t="shared" si="32"/>
        <v>2</v>
      </c>
      <c r="L329" s="16">
        <v>2</v>
      </c>
    </row>
    <row r="330" spans="1:17" hidden="1" x14ac:dyDescent="0.2">
      <c r="A330" s="17">
        <v>2024</v>
      </c>
      <c r="B330" s="17" t="s">
        <v>16</v>
      </c>
      <c r="C330" s="70" t="str">
        <f>sample_event_meta!$U$91</f>
        <v>08May24-RST-Night</v>
      </c>
      <c r="D330" s="21">
        <f t="shared" si="27"/>
        <v>45420</v>
      </c>
      <c r="E330" s="22">
        <f t="shared" si="30"/>
        <v>129</v>
      </c>
      <c r="F330" s="17" t="s">
        <v>363</v>
      </c>
      <c r="G330" s="17" t="s">
        <v>338</v>
      </c>
      <c r="I330" s="18">
        <f t="shared" si="31"/>
        <v>2</v>
      </c>
      <c r="J330" s="18">
        <f t="shared" si="32"/>
        <v>2</v>
      </c>
      <c r="L330" s="16">
        <v>2</v>
      </c>
    </row>
    <row r="331" spans="1:17" hidden="1" x14ac:dyDescent="0.2">
      <c r="A331" s="17">
        <v>2024</v>
      </c>
      <c r="B331" s="17" t="s">
        <v>16</v>
      </c>
      <c r="C331" s="70" t="str">
        <f>sample_event_meta!$U$91</f>
        <v>08May24-RST-Night</v>
      </c>
      <c r="D331" s="21">
        <f t="shared" si="27"/>
        <v>45420</v>
      </c>
      <c r="E331" s="22">
        <f t="shared" si="30"/>
        <v>129</v>
      </c>
      <c r="F331" s="17" t="s">
        <v>343</v>
      </c>
      <c r="G331" s="17" t="s">
        <v>341</v>
      </c>
      <c r="I331" s="18">
        <f t="shared" si="31"/>
        <v>51</v>
      </c>
      <c r="J331" s="18">
        <f t="shared" si="32"/>
        <v>49</v>
      </c>
      <c r="K331" s="16">
        <v>2</v>
      </c>
      <c r="L331" s="16">
        <v>41</v>
      </c>
      <c r="Q331" s="17">
        <v>8</v>
      </c>
    </row>
    <row r="332" spans="1:17" hidden="1" x14ac:dyDescent="0.2">
      <c r="A332" s="17">
        <v>2024</v>
      </c>
      <c r="B332" s="17" t="s">
        <v>16</v>
      </c>
      <c r="C332" s="70" t="str">
        <f>sample_event_meta!$U$91</f>
        <v>08May24-RST-Night</v>
      </c>
      <c r="D332" s="21">
        <f t="shared" si="27"/>
        <v>45420</v>
      </c>
      <c r="E332" s="22">
        <f t="shared" si="30"/>
        <v>129</v>
      </c>
      <c r="F332" s="17" t="s">
        <v>345</v>
      </c>
      <c r="I332" s="18">
        <f t="shared" si="31"/>
        <v>7</v>
      </c>
      <c r="J332" s="18">
        <f t="shared" si="32"/>
        <v>7</v>
      </c>
      <c r="O332" s="17">
        <v>7</v>
      </c>
    </row>
    <row r="333" spans="1:17" hidden="1" x14ac:dyDescent="0.2">
      <c r="A333" s="17">
        <v>2024</v>
      </c>
      <c r="B333" s="17" t="s">
        <v>16</v>
      </c>
      <c r="C333" s="71" t="str">
        <f>sample_event_meta!$U$92</f>
        <v>09May24-RST-Night</v>
      </c>
      <c r="D333" s="21">
        <f t="shared" si="27"/>
        <v>45421</v>
      </c>
      <c r="E333" s="22">
        <f t="shared" si="30"/>
        <v>130</v>
      </c>
      <c r="F333" s="17" t="s">
        <v>343</v>
      </c>
      <c r="G333" s="17" t="s">
        <v>347</v>
      </c>
      <c r="I333" s="18">
        <f t="shared" si="31"/>
        <v>14</v>
      </c>
      <c r="J333" s="18">
        <f t="shared" si="32"/>
        <v>14</v>
      </c>
      <c r="L333" s="16">
        <v>2</v>
      </c>
      <c r="Q333" s="17">
        <v>12</v>
      </c>
    </row>
    <row r="334" spans="1:17" hidden="1" x14ac:dyDescent="0.2">
      <c r="A334" s="17">
        <v>2024</v>
      </c>
      <c r="B334" s="17" t="s">
        <v>16</v>
      </c>
      <c r="C334" s="71" t="str">
        <f>sample_event_meta!$U$92</f>
        <v>09May24-RST-Night</v>
      </c>
      <c r="D334" s="21">
        <f t="shared" si="27"/>
        <v>45421</v>
      </c>
      <c r="E334" s="22">
        <f t="shared" si="30"/>
        <v>130</v>
      </c>
      <c r="F334" s="17" t="s">
        <v>343</v>
      </c>
      <c r="G334" s="17" t="s">
        <v>341</v>
      </c>
      <c r="I334" s="18">
        <f t="shared" si="31"/>
        <v>30</v>
      </c>
      <c r="J334" s="18">
        <f t="shared" si="32"/>
        <v>30</v>
      </c>
      <c r="L334" s="16">
        <v>29</v>
      </c>
      <c r="Q334" s="17">
        <v>1</v>
      </c>
    </row>
    <row r="335" spans="1:17" hidden="1" x14ac:dyDescent="0.2">
      <c r="A335" s="17">
        <v>2024</v>
      </c>
      <c r="B335" s="17" t="s">
        <v>16</v>
      </c>
      <c r="C335" s="71" t="str">
        <f>sample_event_meta!$U$92</f>
        <v>09May24-RST-Night</v>
      </c>
      <c r="D335" s="21">
        <f t="shared" si="27"/>
        <v>45421</v>
      </c>
      <c r="E335" s="22">
        <f t="shared" si="30"/>
        <v>130</v>
      </c>
      <c r="F335" s="17" t="s">
        <v>345</v>
      </c>
      <c r="I335" s="18">
        <f t="shared" si="31"/>
        <v>4</v>
      </c>
      <c r="J335" s="18">
        <f t="shared" si="32"/>
        <v>4</v>
      </c>
      <c r="O335" s="17">
        <v>4</v>
      </c>
    </row>
    <row r="336" spans="1:17" hidden="1" x14ac:dyDescent="0.2">
      <c r="A336" s="17">
        <v>2024</v>
      </c>
      <c r="B336" s="17" t="s">
        <v>16</v>
      </c>
      <c r="C336" s="72" t="str">
        <f>sample_event_meta!$U$93</f>
        <v>10May24-RST-Night</v>
      </c>
      <c r="D336" s="21">
        <f t="shared" si="27"/>
        <v>45422</v>
      </c>
      <c r="E336" s="22">
        <f t="shared" si="30"/>
        <v>131</v>
      </c>
      <c r="F336" s="17" t="s">
        <v>343</v>
      </c>
      <c r="G336" s="17" t="s">
        <v>347</v>
      </c>
      <c r="I336" s="18">
        <f t="shared" si="31"/>
        <v>4</v>
      </c>
      <c r="J336" s="18">
        <f>SUM(M336:Q336)</f>
        <v>4</v>
      </c>
      <c r="M336" s="16">
        <v>4</v>
      </c>
    </row>
    <row r="337" spans="1:18" hidden="1" x14ac:dyDescent="0.2">
      <c r="A337" s="17">
        <v>2024</v>
      </c>
      <c r="B337" s="17" t="s">
        <v>16</v>
      </c>
      <c r="C337" s="72" t="str">
        <f>sample_event_meta!$U$93</f>
        <v>10May24-RST-Night</v>
      </c>
      <c r="D337" s="21">
        <f t="shared" si="27"/>
        <v>45422</v>
      </c>
      <c r="E337" s="22">
        <f t="shared" si="30"/>
        <v>131</v>
      </c>
      <c r="F337" s="17" t="s">
        <v>343</v>
      </c>
      <c r="G337" s="17" t="s">
        <v>341</v>
      </c>
      <c r="I337" s="18">
        <f t="shared" si="31"/>
        <v>10</v>
      </c>
      <c r="J337" s="18">
        <f t="shared" si="32"/>
        <v>10</v>
      </c>
      <c r="M337" s="17">
        <v>10</v>
      </c>
    </row>
    <row r="338" spans="1:18" hidden="1" x14ac:dyDescent="0.2">
      <c r="A338" s="17">
        <v>2024</v>
      </c>
      <c r="B338" s="17" t="s">
        <v>16</v>
      </c>
      <c r="C338" s="73" t="str">
        <f>sample_event_meta!$U$94</f>
        <v>14May24-RST-Night</v>
      </c>
      <c r="D338" s="21">
        <f t="shared" si="27"/>
        <v>45426</v>
      </c>
      <c r="E338" s="22">
        <f t="shared" si="30"/>
        <v>135</v>
      </c>
      <c r="F338" s="17" t="s">
        <v>343</v>
      </c>
      <c r="G338" s="17" t="s">
        <v>347</v>
      </c>
      <c r="I338" s="18">
        <f t="shared" si="31"/>
        <v>5</v>
      </c>
      <c r="J338" s="18">
        <f t="shared" si="32"/>
        <v>5</v>
      </c>
      <c r="L338" s="16">
        <v>5</v>
      </c>
    </row>
    <row r="339" spans="1:18" hidden="1" x14ac:dyDescent="0.2">
      <c r="A339" s="17">
        <v>2024</v>
      </c>
      <c r="B339" s="17" t="s">
        <v>16</v>
      </c>
      <c r="C339" s="73" t="str">
        <f>sample_event_meta!$U$94</f>
        <v>14May24-RST-Night</v>
      </c>
      <c r="D339" s="21">
        <f t="shared" si="27"/>
        <v>45426</v>
      </c>
      <c r="E339" s="22">
        <f t="shared" si="30"/>
        <v>135</v>
      </c>
      <c r="F339" s="17" t="s">
        <v>343</v>
      </c>
      <c r="G339" s="17" t="s">
        <v>341</v>
      </c>
      <c r="I339" s="18">
        <f t="shared" si="31"/>
        <v>36</v>
      </c>
      <c r="J339" s="18">
        <f t="shared" si="32"/>
        <v>36</v>
      </c>
      <c r="L339" s="16">
        <v>31</v>
      </c>
      <c r="Q339" s="17">
        <v>5</v>
      </c>
    </row>
    <row r="340" spans="1:18" hidden="1" x14ac:dyDescent="0.2">
      <c r="A340" s="17">
        <v>2024</v>
      </c>
      <c r="B340" s="17" t="s">
        <v>16</v>
      </c>
      <c r="C340" s="73" t="str">
        <f>sample_event_meta!$U$94</f>
        <v>14May24-RST-Night</v>
      </c>
      <c r="D340" s="21">
        <f t="shared" si="27"/>
        <v>45426</v>
      </c>
      <c r="E340" s="22">
        <f t="shared" si="30"/>
        <v>135</v>
      </c>
      <c r="F340" s="17" t="s">
        <v>345</v>
      </c>
      <c r="I340" s="18">
        <f t="shared" si="31"/>
        <v>6</v>
      </c>
      <c r="J340" s="18">
        <f t="shared" si="32"/>
        <v>6</v>
      </c>
      <c r="O340" s="17">
        <v>6</v>
      </c>
    </row>
    <row r="341" spans="1:18" hidden="1" x14ac:dyDescent="0.2">
      <c r="A341" s="17">
        <v>2024</v>
      </c>
      <c r="B341" s="17" t="s">
        <v>16</v>
      </c>
      <c r="C341" s="73" t="str">
        <f>sample_event_meta!$U$94</f>
        <v>14May24-RST-Night</v>
      </c>
      <c r="D341" s="21">
        <f t="shared" si="27"/>
        <v>45426</v>
      </c>
      <c r="E341" s="22">
        <f t="shared" si="30"/>
        <v>135</v>
      </c>
      <c r="F341" s="17" t="s">
        <v>337</v>
      </c>
      <c r="G341" s="17" t="s">
        <v>338</v>
      </c>
      <c r="I341" s="18">
        <f t="shared" si="31"/>
        <v>4</v>
      </c>
      <c r="J341" s="18">
        <f t="shared" si="32"/>
        <v>4</v>
      </c>
      <c r="O341" s="17">
        <v>4</v>
      </c>
    </row>
    <row r="342" spans="1:18" hidden="1" x14ac:dyDescent="0.2">
      <c r="A342" s="17">
        <v>2024</v>
      </c>
      <c r="B342" s="17" t="s">
        <v>16</v>
      </c>
      <c r="C342" s="73" t="str">
        <f>sample_event_meta!$U$94</f>
        <v>14May24-RST-Night</v>
      </c>
      <c r="D342" s="21">
        <f t="shared" si="27"/>
        <v>45426</v>
      </c>
      <c r="E342" s="22">
        <f t="shared" si="30"/>
        <v>135</v>
      </c>
      <c r="F342" s="17" t="s">
        <v>346</v>
      </c>
      <c r="I342" s="18">
        <f t="shared" si="31"/>
        <v>1</v>
      </c>
      <c r="J342" s="18">
        <f t="shared" si="32"/>
        <v>1</v>
      </c>
      <c r="O342" s="17">
        <v>1</v>
      </c>
    </row>
    <row r="343" spans="1:18" hidden="1" x14ac:dyDescent="0.2">
      <c r="A343" s="17">
        <v>2024</v>
      </c>
      <c r="B343" s="17" t="s">
        <v>16</v>
      </c>
      <c r="C343" s="74" t="str">
        <f>sample_event_meta!$U$95</f>
        <v>15May24-RST-Night</v>
      </c>
      <c r="D343" s="21">
        <f t="shared" si="27"/>
        <v>45427</v>
      </c>
      <c r="E343" s="22">
        <f t="shared" si="30"/>
        <v>136</v>
      </c>
      <c r="F343" s="17" t="s">
        <v>343</v>
      </c>
      <c r="G343" s="17" t="s">
        <v>347</v>
      </c>
      <c r="I343" s="18">
        <f t="shared" si="31"/>
        <v>8</v>
      </c>
      <c r="J343" s="18">
        <f t="shared" si="32"/>
        <v>8</v>
      </c>
      <c r="M343" s="17">
        <v>8</v>
      </c>
      <c r="R343" s="17" t="s">
        <v>878</v>
      </c>
    </row>
    <row r="344" spans="1:18" hidden="1" x14ac:dyDescent="0.2">
      <c r="A344" s="17">
        <v>2024</v>
      </c>
      <c r="B344" s="17" t="s">
        <v>16</v>
      </c>
      <c r="C344" s="74" t="str">
        <f>sample_event_meta!$U$95</f>
        <v>15May24-RST-Night</v>
      </c>
      <c r="D344" s="21">
        <f t="shared" si="27"/>
        <v>45427</v>
      </c>
      <c r="E344" s="22">
        <f t="shared" si="30"/>
        <v>136</v>
      </c>
      <c r="F344" s="17" t="s">
        <v>337</v>
      </c>
      <c r="G344" s="17" t="s">
        <v>338</v>
      </c>
      <c r="I344" s="18">
        <f t="shared" si="31"/>
        <v>9</v>
      </c>
      <c r="J344" s="18">
        <f t="shared" si="32"/>
        <v>9</v>
      </c>
      <c r="M344" s="17">
        <v>9</v>
      </c>
      <c r="R344" s="17" t="s">
        <v>878</v>
      </c>
    </row>
    <row r="345" spans="1:18" hidden="1" x14ac:dyDescent="0.2">
      <c r="A345" s="17">
        <v>2024</v>
      </c>
      <c r="B345" s="17" t="s">
        <v>16</v>
      </c>
      <c r="C345" s="74" t="str">
        <f>sample_event_meta!$U$95</f>
        <v>15May24-RST-Night</v>
      </c>
      <c r="D345" s="21">
        <f t="shared" si="27"/>
        <v>45427</v>
      </c>
      <c r="E345" s="22">
        <f t="shared" si="30"/>
        <v>136</v>
      </c>
      <c r="F345" s="17" t="s">
        <v>343</v>
      </c>
      <c r="G345" s="17" t="s">
        <v>341</v>
      </c>
      <c r="I345" s="18">
        <f t="shared" si="31"/>
        <v>4</v>
      </c>
      <c r="J345" s="18">
        <f t="shared" si="32"/>
        <v>4</v>
      </c>
      <c r="M345" s="17">
        <v>4</v>
      </c>
      <c r="R345" s="17" t="s">
        <v>878</v>
      </c>
    </row>
    <row r="346" spans="1:18" hidden="1" x14ac:dyDescent="0.2">
      <c r="A346" s="17">
        <v>2024</v>
      </c>
      <c r="B346" s="17" t="s">
        <v>16</v>
      </c>
      <c r="C346" s="74" t="str">
        <f>sample_event_meta!$U$95</f>
        <v>15May24-RST-Night</v>
      </c>
      <c r="D346" s="21">
        <f t="shared" si="27"/>
        <v>45427</v>
      </c>
      <c r="E346" s="22">
        <f t="shared" si="30"/>
        <v>136</v>
      </c>
      <c r="F346" s="17" t="s">
        <v>345</v>
      </c>
      <c r="I346" s="18">
        <f t="shared" si="31"/>
        <v>7</v>
      </c>
      <c r="J346" s="18">
        <f t="shared" si="32"/>
        <v>7</v>
      </c>
      <c r="O346" s="17">
        <v>7</v>
      </c>
      <c r="R346" s="17" t="s">
        <v>878</v>
      </c>
    </row>
    <row r="347" spans="1:18" hidden="1" x14ac:dyDescent="0.2">
      <c r="A347" s="17">
        <v>2024</v>
      </c>
      <c r="B347" s="17" t="s">
        <v>16</v>
      </c>
      <c r="C347" s="74" t="str">
        <f>sample_event_meta!$U$95</f>
        <v>15May24-RST-Night</v>
      </c>
      <c r="D347" s="21">
        <f t="shared" si="27"/>
        <v>45427</v>
      </c>
      <c r="E347" s="22">
        <f t="shared" si="30"/>
        <v>136</v>
      </c>
      <c r="F347" s="17" t="s">
        <v>346</v>
      </c>
      <c r="I347" s="18">
        <f t="shared" si="31"/>
        <v>1</v>
      </c>
      <c r="J347" s="18">
        <f t="shared" si="32"/>
        <v>1</v>
      </c>
      <c r="O347" s="17">
        <v>1</v>
      </c>
      <c r="R347" s="17" t="s">
        <v>878</v>
      </c>
    </row>
    <row r="348" spans="1:18" hidden="1" x14ac:dyDescent="0.2">
      <c r="A348" s="17">
        <v>2024</v>
      </c>
      <c r="B348" s="17" t="s">
        <v>16</v>
      </c>
      <c r="C348" s="62" t="str">
        <f>sample_event_meta!$U$96</f>
        <v>16May24-RST-Night</v>
      </c>
      <c r="D348" s="21">
        <f t="shared" si="27"/>
        <v>45428</v>
      </c>
      <c r="E348" s="22">
        <f t="shared" si="30"/>
        <v>137</v>
      </c>
      <c r="F348" s="17" t="s">
        <v>343</v>
      </c>
      <c r="G348" s="17" t="s">
        <v>347</v>
      </c>
      <c r="I348" s="18">
        <f t="shared" si="31"/>
        <v>3</v>
      </c>
      <c r="J348" s="18">
        <f>SUM(M348:Q348)</f>
        <v>3</v>
      </c>
      <c r="M348" s="16">
        <v>3</v>
      </c>
    </row>
    <row r="349" spans="1:18" hidden="1" x14ac:dyDescent="0.2">
      <c r="A349" s="17">
        <v>2024</v>
      </c>
      <c r="B349" s="17" t="s">
        <v>16</v>
      </c>
      <c r="C349" s="62" t="str">
        <f>sample_event_meta!$U$96</f>
        <v>16May24-RST-Night</v>
      </c>
      <c r="D349" s="21">
        <f t="shared" si="27"/>
        <v>45428</v>
      </c>
      <c r="E349" s="22">
        <f t="shared" si="30"/>
        <v>137</v>
      </c>
      <c r="F349" s="17" t="s">
        <v>343</v>
      </c>
      <c r="G349" s="17" t="s">
        <v>341</v>
      </c>
      <c r="I349" s="18">
        <f t="shared" si="31"/>
        <v>8</v>
      </c>
      <c r="J349" s="18">
        <f t="shared" si="32"/>
        <v>8</v>
      </c>
      <c r="M349" s="17">
        <v>8</v>
      </c>
    </row>
    <row r="350" spans="1:18" hidden="1" x14ac:dyDescent="0.2">
      <c r="A350" s="17">
        <v>2024</v>
      </c>
      <c r="B350" s="17" t="s">
        <v>16</v>
      </c>
      <c r="C350" s="62" t="str">
        <f>sample_event_meta!$U$96</f>
        <v>16May24-RST-Night</v>
      </c>
      <c r="D350" s="21">
        <f t="shared" si="27"/>
        <v>45428</v>
      </c>
      <c r="E350" s="22">
        <f t="shared" si="30"/>
        <v>137</v>
      </c>
      <c r="F350" s="17" t="s">
        <v>345</v>
      </c>
      <c r="I350" s="18">
        <f t="shared" si="31"/>
        <v>8</v>
      </c>
      <c r="J350" s="18">
        <f t="shared" si="32"/>
        <v>8</v>
      </c>
      <c r="O350" s="17">
        <v>8</v>
      </c>
    </row>
    <row r="351" spans="1:18" hidden="1" x14ac:dyDescent="0.2">
      <c r="A351" s="17">
        <v>2024</v>
      </c>
      <c r="B351" s="17" t="s">
        <v>16</v>
      </c>
      <c r="C351" s="62" t="str">
        <f>sample_event_meta!$U$96</f>
        <v>16May24-RST-Night</v>
      </c>
      <c r="D351" s="21">
        <f t="shared" si="27"/>
        <v>45428</v>
      </c>
      <c r="E351" s="22">
        <f t="shared" si="30"/>
        <v>137</v>
      </c>
      <c r="F351" s="17" t="s">
        <v>354</v>
      </c>
      <c r="I351" s="18">
        <f t="shared" si="31"/>
        <v>1</v>
      </c>
      <c r="J351" s="18">
        <f t="shared" si="32"/>
        <v>1</v>
      </c>
      <c r="O351" s="17">
        <v>1</v>
      </c>
    </row>
    <row r="352" spans="1:18" hidden="1" x14ac:dyDescent="0.2">
      <c r="A352" s="17">
        <v>2024</v>
      </c>
      <c r="B352" s="17" t="s">
        <v>16</v>
      </c>
      <c r="C352" s="75" t="str">
        <f>sample_event_meta!$U$97</f>
        <v>17May24-RST-Night</v>
      </c>
      <c r="D352" s="21">
        <f t="shared" si="27"/>
        <v>45429</v>
      </c>
      <c r="E352" s="22">
        <f t="shared" si="30"/>
        <v>138</v>
      </c>
      <c r="F352" s="17" t="s">
        <v>343</v>
      </c>
      <c r="G352" s="17" t="s">
        <v>347</v>
      </c>
      <c r="I352" s="18">
        <f t="shared" si="31"/>
        <v>5</v>
      </c>
      <c r="J352" s="18">
        <f t="shared" si="32"/>
        <v>5</v>
      </c>
      <c r="L352" s="16">
        <v>5</v>
      </c>
    </row>
    <row r="353" spans="1:18" hidden="1" x14ac:dyDescent="0.2">
      <c r="A353" s="17">
        <v>2024</v>
      </c>
      <c r="B353" s="17" t="s">
        <v>16</v>
      </c>
      <c r="C353" s="75" t="str">
        <f>sample_event_meta!$U$97</f>
        <v>17May24-RST-Night</v>
      </c>
      <c r="D353" s="21">
        <f t="shared" si="27"/>
        <v>45429</v>
      </c>
      <c r="E353" s="22">
        <f t="shared" si="30"/>
        <v>138</v>
      </c>
      <c r="F353" s="17" t="s">
        <v>344</v>
      </c>
      <c r="G353" s="17" t="s">
        <v>341</v>
      </c>
      <c r="H353" s="17" t="s">
        <v>423</v>
      </c>
      <c r="I353" s="18">
        <f t="shared" si="31"/>
        <v>1</v>
      </c>
      <c r="J353" s="18">
        <f t="shared" si="32"/>
        <v>1</v>
      </c>
      <c r="L353" s="16">
        <v>1</v>
      </c>
    </row>
    <row r="354" spans="1:18" hidden="1" x14ac:dyDescent="0.2">
      <c r="A354" s="17">
        <v>2024</v>
      </c>
      <c r="B354" s="17" t="s">
        <v>16</v>
      </c>
      <c r="C354" s="75" t="str">
        <f>sample_event_meta!$U$97</f>
        <v>17May24-RST-Night</v>
      </c>
      <c r="D354" s="21">
        <f t="shared" si="27"/>
        <v>45429</v>
      </c>
      <c r="E354" s="22">
        <f t="shared" si="30"/>
        <v>138</v>
      </c>
      <c r="F354" s="17" t="s">
        <v>346</v>
      </c>
      <c r="I354" s="18">
        <f t="shared" si="31"/>
        <v>1</v>
      </c>
      <c r="J354" s="18">
        <f t="shared" si="32"/>
        <v>1</v>
      </c>
      <c r="O354" s="17">
        <v>1</v>
      </c>
    </row>
    <row r="355" spans="1:18" hidden="1" x14ac:dyDescent="0.2">
      <c r="A355" s="17">
        <v>2024</v>
      </c>
      <c r="B355" s="17" t="s">
        <v>16</v>
      </c>
      <c r="C355" s="75" t="str">
        <f>sample_event_meta!$U$97</f>
        <v>17May24-RST-Night</v>
      </c>
      <c r="D355" s="21">
        <f t="shared" si="27"/>
        <v>45429</v>
      </c>
      <c r="E355" s="22">
        <f t="shared" si="30"/>
        <v>138</v>
      </c>
      <c r="F355" s="17" t="s">
        <v>363</v>
      </c>
      <c r="G355" s="17" t="s">
        <v>338</v>
      </c>
      <c r="I355" s="18">
        <f t="shared" si="31"/>
        <v>2</v>
      </c>
      <c r="J355" s="18">
        <f>SUM(L355:Q355)</f>
        <v>2</v>
      </c>
      <c r="L355" s="17">
        <v>2</v>
      </c>
    </row>
    <row r="356" spans="1:18" hidden="1" x14ac:dyDescent="0.2">
      <c r="A356" s="17">
        <v>2024</v>
      </c>
      <c r="B356" s="17" t="s">
        <v>16</v>
      </c>
      <c r="C356" s="75" t="str">
        <f>sample_event_meta!$U$97</f>
        <v>17May24-RST-Night</v>
      </c>
      <c r="D356" s="21">
        <f t="shared" si="27"/>
        <v>45429</v>
      </c>
      <c r="E356" s="22">
        <f t="shared" si="30"/>
        <v>138</v>
      </c>
      <c r="F356" s="17" t="s">
        <v>354</v>
      </c>
      <c r="I356" s="18">
        <f t="shared" si="31"/>
        <v>1</v>
      </c>
      <c r="J356" s="18">
        <f t="shared" si="32"/>
        <v>1</v>
      </c>
      <c r="O356" s="17">
        <v>1</v>
      </c>
    </row>
    <row r="357" spans="1:18" hidden="1" x14ac:dyDescent="0.2">
      <c r="A357" s="17">
        <v>2024</v>
      </c>
      <c r="B357" s="17" t="s">
        <v>16</v>
      </c>
      <c r="C357" s="76" t="str">
        <f>sample_event_meta!$U$98</f>
        <v>22May24-RST-Night</v>
      </c>
      <c r="D357" s="21">
        <f t="shared" ref="D357:D419" si="33">DATEVALUE(LEFT(C357, SEARCH("-", C357) - 1))</f>
        <v>45434</v>
      </c>
      <c r="E357" s="22">
        <f t="shared" si="30"/>
        <v>143</v>
      </c>
      <c r="F357" s="17" t="s">
        <v>343</v>
      </c>
      <c r="G357" s="17" t="s">
        <v>341</v>
      </c>
      <c r="I357" s="18">
        <f t="shared" si="31"/>
        <v>1</v>
      </c>
      <c r="J357" s="18">
        <f>SUM(M357:Q357)</f>
        <v>1</v>
      </c>
      <c r="M357" s="16">
        <v>1</v>
      </c>
      <c r="R357" s="17" t="s">
        <v>883</v>
      </c>
    </row>
    <row r="358" spans="1:18" hidden="1" x14ac:dyDescent="0.2">
      <c r="A358" s="17">
        <v>2024</v>
      </c>
      <c r="B358" s="17" t="s">
        <v>16</v>
      </c>
      <c r="C358" s="76" t="str">
        <f>sample_event_meta!$U$98</f>
        <v>22May24-RST-Night</v>
      </c>
      <c r="D358" s="21">
        <f t="shared" si="33"/>
        <v>45434</v>
      </c>
      <c r="E358" s="22">
        <f t="shared" si="30"/>
        <v>143</v>
      </c>
      <c r="F358" s="17" t="s">
        <v>345</v>
      </c>
      <c r="I358" s="18">
        <f t="shared" si="31"/>
        <v>1</v>
      </c>
      <c r="J358" s="18">
        <f t="shared" si="32"/>
        <v>1</v>
      </c>
      <c r="O358" s="17">
        <v>1</v>
      </c>
    </row>
    <row r="359" spans="1:18" hidden="1" x14ac:dyDescent="0.2">
      <c r="A359" s="17">
        <v>2024</v>
      </c>
      <c r="B359" s="17" t="s">
        <v>16</v>
      </c>
      <c r="C359" s="77" t="str">
        <f>sample_event_meta!$U$99</f>
        <v>23May24-RST-Night</v>
      </c>
      <c r="D359" s="21">
        <f t="shared" si="33"/>
        <v>45435</v>
      </c>
      <c r="E359" s="22">
        <f t="shared" si="30"/>
        <v>144</v>
      </c>
      <c r="F359" s="17" t="s">
        <v>343</v>
      </c>
      <c r="G359" s="17" t="s">
        <v>347</v>
      </c>
      <c r="I359" s="18">
        <f t="shared" si="31"/>
        <v>2</v>
      </c>
      <c r="J359" s="18">
        <f>SUM(M359:Q359)</f>
        <v>2</v>
      </c>
      <c r="M359" s="16">
        <v>2</v>
      </c>
    </row>
    <row r="360" spans="1:18" hidden="1" x14ac:dyDescent="0.2">
      <c r="A360" s="17">
        <v>2024</v>
      </c>
      <c r="B360" s="17" t="s">
        <v>16</v>
      </c>
      <c r="C360" s="77" t="str">
        <f>sample_event_meta!$U$99</f>
        <v>23May24-RST-Night</v>
      </c>
      <c r="D360" s="21">
        <f t="shared" si="33"/>
        <v>45435</v>
      </c>
      <c r="E360" s="22">
        <f t="shared" si="30"/>
        <v>144</v>
      </c>
      <c r="F360" s="17" t="s">
        <v>337</v>
      </c>
      <c r="G360" s="17" t="s">
        <v>338</v>
      </c>
      <c r="I360" s="18">
        <f t="shared" si="31"/>
        <v>1</v>
      </c>
      <c r="J360" s="18">
        <f t="shared" si="32"/>
        <v>1</v>
      </c>
      <c r="M360" s="17">
        <v>1</v>
      </c>
    </row>
    <row r="361" spans="1:18" hidden="1" x14ac:dyDescent="0.2">
      <c r="A361" s="17">
        <v>2024</v>
      </c>
      <c r="B361" s="17" t="s">
        <v>16</v>
      </c>
      <c r="C361" s="32" t="str">
        <f>sample_event_meta!$U$100</f>
        <v>24May24-RST-Night</v>
      </c>
      <c r="D361" s="21">
        <f t="shared" si="33"/>
        <v>45436</v>
      </c>
      <c r="E361" s="22">
        <f t="shared" si="30"/>
        <v>145</v>
      </c>
      <c r="F361" s="17" t="s">
        <v>343</v>
      </c>
      <c r="G361" s="17" t="s">
        <v>347</v>
      </c>
      <c r="I361" s="18">
        <f t="shared" si="31"/>
        <v>2</v>
      </c>
      <c r="J361" s="18">
        <f t="shared" si="32"/>
        <v>2</v>
      </c>
      <c r="M361" s="17">
        <v>2</v>
      </c>
    </row>
    <row r="362" spans="1:18" hidden="1" x14ac:dyDescent="0.2">
      <c r="A362" s="17">
        <v>2024</v>
      </c>
      <c r="B362" s="17" t="s">
        <v>16</v>
      </c>
      <c r="C362" s="78" t="str">
        <f>sample_event_meta!$U$101</f>
        <v>28May24-RST-Night</v>
      </c>
      <c r="D362" s="21">
        <f t="shared" si="33"/>
        <v>45440</v>
      </c>
      <c r="E362" s="22">
        <f t="shared" si="30"/>
        <v>149</v>
      </c>
      <c r="F362" s="17" t="s">
        <v>344</v>
      </c>
      <c r="G362" s="17" t="s">
        <v>347</v>
      </c>
      <c r="H362" s="17" t="s">
        <v>862</v>
      </c>
      <c r="I362" s="18">
        <f t="shared" si="31"/>
        <v>5</v>
      </c>
      <c r="J362" s="18">
        <f t="shared" si="32"/>
        <v>5</v>
      </c>
      <c r="M362" s="17">
        <v>2</v>
      </c>
      <c r="Q362" s="17">
        <v>3</v>
      </c>
    </row>
    <row r="363" spans="1:18" hidden="1" x14ac:dyDescent="0.2">
      <c r="A363" s="17">
        <v>2024</v>
      </c>
      <c r="B363" s="17" t="s">
        <v>16</v>
      </c>
      <c r="C363" s="78" t="str">
        <f>sample_event_meta!$U$101</f>
        <v>28May24-RST-Night</v>
      </c>
      <c r="D363" s="21">
        <f t="shared" si="33"/>
        <v>45440</v>
      </c>
      <c r="E363" s="22">
        <f t="shared" si="30"/>
        <v>149</v>
      </c>
      <c r="F363" s="17" t="s">
        <v>343</v>
      </c>
      <c r="G363" s="17" t="s">
        <v>347</v>
      </c>
      <c r="I363" s="18">
        <f t="shared" si="31"/>
        <v>1</v>
      </c>
      <c r="J363" s="18">
        <f t="shared" si="32"/>
        <v>1</v>
      </c>
      <c r="M363" s="17">
        <v>1</v>
      </c>
    </row>
    <row r="364" spans="1:18" hidden="1" x14ac:dyDescent="0.2">
      <c r="A364" s="17">
        <v>2024</v>
      </c>
      <c r="B364" s="17" t="s">
        <v>16</v>
      </c>
      <c r="C364" s="78" t="str">
        <f>sample_event_meta!$U$101</f>
        <v>28May24-RST-Night</v>
      </c>
      <c r="D364" s="21">
        <f t="shared" si="33"/>
        <v>45440</v>
      </c>
      <c r="E364" s="22">
        <f t="shared" si="30"/>
        <v>149</v>
      </c>
      <c r="F364" s="17" t="s">
        <v>344</v>
      </c>
      <c r="G364" s="17" t="s">
        <v>347</v>
      </c>
      <c r="H364" s="17" t="s">
        <v>423</v>
      </c>
      <c r="I364" s="18">
        <f t="shared" si="31"/>
        <v>2</v>
      </c>
      <c r="J364" s="18">
        <f t="shared" si="32"/>
        <v>2</v>
      </c>
      <c r="Q364" s="17">
        <v>2</v>
      </c>
    </row>
    <row r="365" spans="1:18" hidden="1" x14ac:dyDescent="0.2">
      <c r="A365" s="17">
        <v>2024</v>
      </c>
      <c r="B365" s="17" t="s">
        <v>16</v>
      </c>
      <c r="C365" s="78" t="str">
        <f>sample_event_meta!$U$101</f>
        <v>28May24-RST-Night</v>
      </c>
      <c r="D365" s="21">
        <f t="shared" si="33"/>
        <v>45440</v>
      </c>
      <c r="E365" s="22">
        <f t="shared" si="30"/>
        <v>149</v>
      </c>
      <c r="F365" s="17" t="s">
        <v>344</v>
      </c>
      <c r="G365" s="17" t="s">
        <v>341</v>
      </c>
      <c r="H365" s="17" t="s">
        <v>423</v>
      </c>
      <c r="I365" s="18">
        <f t="shared" si="31"/>
        <v>10</v>
      </c>
      <c r="J365" s="18">
        <f t="shared" si="32"/>
        <v>10</v>
      </c>
      <c r="L365" s="16">
        <v>8</v>
      </c>
      <c r="Q365" s="17">
        <v>2</v>
      </c>
    </row>
    <row r="366" spans="1:18" hidden="1" x14ac:dyDescent="0.2">
      <c r="A366" s="17">
        <v>2024</v>
      </c>
      <c r="B366" s="17" t="s">
        <v>16</v>
      </c>
      <c r="C366" s="78" t="str">
        <f>sample_event_meta!$U$101</f>
        <v>28May24-RST-Night</v>
      </c>
      <c r="D366" s="21">
        <f t="shared" si="33"/>
        <v>45440</v>
      </c>
      <c r="E366" s="22">
        <f t="shared" si="30"/>
        <v>149</v>
      </c>
      <c r="F366" s="17" t="s">
        <v>343</v>
      </c>
      <c r="G366" s="17" t="s">
        <v>341</v>
      </c>
      <c r="I366" s="18">
        <f t="shared" si="31"/>
        <v>103</v>
      </c>
      <c r="J366" s="18">
        <f t="shared" si="32"/>
        <v>103</v>
      </c>
      <c r="L366" s="16">
        <v>92</v>
      </c>
      <c r="Q366" s="17">
        <v>11</v>
      </c>
    </row>
    <row r="367" spans="1:18" hidden="1" x14ac:dyDescent="0.2">
      <c r="A367" s="17">
        <v>2024</v>
      </c>
      <c r="B367" s="17" t="s">
        <v>16</v>
      </c>
      <c r="C367" s="78" t="str">
        <f>sample_event_meta!$U$101</f>
        <v>28May24-RST-Night</v>
      </c>
      <c r="D367" s="21">
        <f t="shared" si="33"/>
        <v>45440</v>
      </c>
      <c r="E367" s="22">
        <f t="shared" si="30"/>
        <v>149</v>
      </c>
      <c r="F367" s="17" t="s">
        <v>345</v>
      </c>
      <c r="I367" s="18">
        <f t="shared" si="31"/>
        <v>10</v>
      </c>
      <c r="J367" s="18">
        <f t="shared" si="32"/>
        <v>10</v>
      </c>
      <c r="O367" s="17">
        <v>10</v>
      </c>
    </row>
    <row r="368" spans="1:18" hidden="1" x14ac:dyDescent="0.2">
      <c r="A368" s="17">
        <v>2024</v>
      </c>
      <c r="B368" s="17" t="s">
        <v>16</v>
      </c>
      <c r="C368" s="78" t="str">
        <f>sample_event_meta!$U$101</f>
        <v>28May24-RST-Night</v>
      </c>
      <c r="D368" s="21">
        <f t="shared" si="33"/>
        <v>45440</v>
      </c>
      <c r="E368" s="22">
        <f t="shared" si="30"/>
        <v>149</v>
      </c>
      <c r="F368" s="17" t="s">
        <v>346</v>
      </c>
      <c r="I368" s="18">
        <f t="shared" si="31"/>
        <v>2</v>
      </c>
      <c r="J368" s="18">
        <f t="shared" si="32"/>
        <v>2</v>
      </c>
      <c r="O368" s="17">
        <v>2</v>
      </c>
    </row>
    <row r="369" spans="1:17" hidden="1" x14ac:dyDescent="0.2">
      <c r="A369" s="17">
        <v>2024</v>
      </c>
      <c r="B369" s="17" t="s">
        <v>16</v>
      </c>
      <c r="C369" s="78" t="str">
        <f>sample_event_meta!$U$101</f>
        <v>28May24-RST-Night</v>
      </c>
      <c r="D369" s="21">
        <f t="shared" si="33"/>
        <v>45440</v>
      </c>
      <c r="E369" s="22">
        <f t="shared" si="30"/>
        <v>149</v>
      </c>
      <c r="F369" s="17" t="s">
        <v>354</v>
      </c>
      <c r="I369" s="18">
        <f t="shared" si="31"/>
        <v>2</v>
      </c>
      <c r="J369" s="18">
        <f t="shared" si="32"/>
        <v>2</v>
      </c>
      <c r="O369" s="17">
        <v>2</v>
      </c>
    </row>
    <row r="370" spans="1:17" hidden="1" x14ac:dyDescent="0.2">
      <c r="A370" s="17">
        <v>2024</v>
      </c>
      <c r="B370" s="17" t="s">
        <v>16</v>
      </c>
      <c r="C370" s="80" t="str">
        <f>sample_event_meta!$U$102</f>
        <v>29May24-RST-Night</v>
      </c>
      <c r="D370" s="21">
        <f t="shared" si="33"/>
        <v>45441</v>
      </c>
      <c r="E370" s="22">
        <f t="shared" si="30"/>
        <v>150</v>
      </c>
      <c r="F370" s="17" t="s">
        <v>344</v>
      </c>
      <c r="G370" s="17" t="s">
        <v>347</v>
      </c>
      <c r="H370" s="17" t="s">
        <v>862</v>
      </c>
      <c r="I370" s="18">
        <f t="shared" si="31"/>
        <v>2</v>
      </c>
      <c r="J370" s="18">
        <f t="shared" si="32"/>
        <v>2</v>
      </c>
      <c r="M370" s="17">
        <v>2</v>
      </c>
    </row>
    <row r="371" spans="1:17" hidden="1" x14ac:dyDescent="0.2">
      <c r="A371" s="17">
        <v>2024</v>
      </c>
      <c r="B371" s="17" t="s">
        <v>16</v>
      </c>
      <c r="C371" s="80" t="str">
        <f>sample_event_meta!$U$102</f>
        <v>29May24-RST-Night</v>
      </c>
      <c r="D371" s="21">
        <f t="shared" si="33"/>
        <v>45441</v>
      </c>
      <c r="E371" s="22">
        <f t="shared" si="30"/>
        <v>150</v>
      </c>
      <c r="F371" s="17" t="s">
        <v>344</v>
      </c>
      <c r="G371" s="17" t="s">
        <v>347</v>
      </c>
      <c r="H371" s="17" t="s">
        <v>423</v>
      </c>
      <c r="I371" s="18">
        <f t="shared" si="31"/>
        <v>4</v>
      </c>
      <c r="J371" s="18">
        <f t="shared" si="32"/>
        <v>4</v>
      </c>
      <c r="L371" s="16">
        <v>4</v>
      </c>
    </row>
    <row r="372" spans="1:17" hidden="1" x14ac:dyDescent="0.2">
      <c r="A372" s="17">
        <v>2024</v>
      </c>
      <c r="B372" s="17" t="s">
        <v>16</v>
      </c>
      <c r="C372" s="80" t="str">
        <f>sample_event_meta!$U$102</f>
        <v>29May24-RST-Night</v>
      </c>
      <c r="D372" s="21">
        <f t="shared" si="33"/>
        <v>45441</v>
      </c>
      <c r="E372" s="22">
        <f t="shared" si="30"/>
        <v>150</v>
      </c>
      <c r="F372" s="17" t="s">
        <v>343</v>
      </c>
      <c r="G372" s="17" t="s">
        <v>347</v>
      </c>
      <c r="I372" s="18">
        <f t="shared" si="31"/>
        <v>4</v>
      </c>
      <c r="J372" s="18">
        <f t="shared" si="32"/>
        <v>4</v>
      </c>
      <c r="L372" s="16">
        <v>4</v>
      </c>
    </row>
    <row r="373" spans="1:17" hidden="1" x14ac:dyDescent="0.2">
      <c r="A373" s="17">
        <v>2024</v>
      </c>
      <c r="B373" s="17" t="s">
        <v>16</v>
      </c>
      <c r="C373" s="80" t="str">
        <f>sample_event_meta!$U$102</f>
        <v>29May24-RST-Night</v>
      </c>
      <c r="D373" s="21">
        <f t="shared" si="33"/>
        <v>45441</v>
      </c>
      <c r="E373" s="22">
        <f t="shared" si="30"/>
        <v>150</v>
      </c>
      <c r="F373" s="17" t="s">
        <v>344</v>
      </c>
      <c r="G373" s="17" t="s">
        <v>341</v>
      </c>
      <c r="H373" s="17" t="s">
        <v>423</v>
      </c>
      <c r="I373" s="18">
        <f t="shared" si="31"/>
        <v>2</v>
      </c>
      <c r="J373" s="18">
        <f t="shared" si="32"/>
        <v>2</v>
      </c>
      <c r="L373" s="16">
        <v>2</v>
      </c>
    </row>
    <row r="374" spans="1:17" hidden="1" x14ac:dyDescent="0.2">
      <c r="A374" s="17">
        <v>2024</v>
      </c>
      <c r="B374" s="17" t="s">
        <v>16</v>
      </c>
      <c r="C374" s="80" t="str">
        <f>sample_event_meta!$U$102</f>
        <v>29May24-RST-Night</v>
      </c>
      <c r="D374" s="21">
        <f t="shared" si="33"/>
        <v>45441</v>
      </c>
      <c r="E374" s="22">
        <f t="shared" si="30"/>
        <v>150</v>
      </c>
      <c r="F374" s="17" t="s">
        <v>343</v>
      </c>
      <c r="G374" s="17" t="s">
        <v>341</v>
      </c>
      <c r="I374" s="18">
        <f t="shared" si="31"/>
        <v>25</v>
      </c>
      <c r="J374" s="18">
        <f t="shared" si="32"/>
        <v>15</v>
      </c>
      <c r="K374" s="16">
        <v>10</v>
      </c>
      <c r="L374" s="16">
        <v>10</v>
      </c>
      <c r="Q374" s="17">
        <v>5</v>
      </c>
    </row>
    <row r="375" spans="1:17" hidden="1" x14ac:dyDescent="0.2">
      <c r="A375" s="17">
        <v>2024</v>
      </c>
      <c r="B375" s="17" t="s">
        <v>16</v>
      </c>
      <c r="C375" s="80" t="str">
        <f>sample_event_meta!$U$102</f>
        <v>29May24-RST-Night</v>
      </c>
      <c r="D375" s="21">
        <f t="shared" si="33"/>
        <v>45441</v>
      </c>
      <c r="E375" s="22">
        <f t="shared" si="30"/>
        <v>150</v>
      </c>
      <c r="F375" s="17" t="s">
        <v>345</v>
      </c>
      <c r="I375" s="18">
        <f t="shared" si="31"/>
        <v>5</v>
      </c>
      <c r="J375" s="18">
        <f t="shared" si="32"/>
        <v>5</v>
      </c>
      <c r="O375" s="17">
        <v>5</v>
      </c>
    </row>
    <row r="376" spans="1:17" hidden="1" x14ac:dyDescent="0.2">
      <c r="A376" s="17">
        <v>2024</v>
      </c>
      <c r="B376" s="17" t="s">
        <v>16</v>
      </c>
      <c r="C376" s="80" t="str">
        <f>sample_event_meta!$U$102</f>
        <v>29May24-RST-Night</v>
      </c>
      <c r="D376" s="21">
        <f t="shared" si="33"/>
        <v>45441</v>
      </c>
      <c r="E376" s="22">
        <f t="shared" si="30"/>
        <v>150</v>
      </c>
      <c r="F376" s="17" t="s">
        <v>337</v>
      </c>
      <c r="G376" s="17" t="s">
        <v>338</v>
      </c>
      <c r="I376" s="18">
        <f t="shared" si="31"/>
        <v>1</v>
      </c>
      <c r="J376" s="18">
        <f>SUM(L376:Q376)</f>
        <v>1</v>
      </c>
      <c r="L376" s="17">
        <v>1</v>
      </c>
    </row>
    <row r="377" spans="1:17" hidden="1" x14ac:dyDescent="0.2">
      <c r="A377" s="17">
        <v>2024</v>
      </c>
      <c r="B377" s="17" t="s">
        <v>16</v>
      </c>
      <c r="C377" s="80" t="str">
        <f>sample_event_meta!$U$102</f>
        <v>29May24-RST-Night</v>
      </c>
      <c r="D377" s="21">
        <f t="shared" si="33"/>
        <v>45441</v>
      </c>
      <c r="E377" s="22">
        <f t="shared" si="30"/>
        <v>150</v>
      </c>
      <c r="F377" s="17" t="s">
        <v>363</v>
      </c>
      <c r="G377" s="17" t="s">
        <v>338</v>
      </c>
      <c r="I377" s="18">
        <f t="shared" si="31"/>
        <v>2</v>
      </c>
      <c r="J377" s="18">
        <f t="shared" si="32"/>
        <v>2</v>
      </c>
      <c r="O377" s="17">
        <v>2</v>
      </c>
    </row>
    <row r="378" spans="1:17" hidden="1" x14ac:dyDescent="0.2">
      <c r="A378" s="17">
        <v>2024</v>
      </c>
      <c r="B378" s="17" t="s">
        <v>16</v>
      </c>
      <c r="C378" s="81" t="str">
        <f>sample_event_meta!$U$103</f>
        <v>30May24-RST-Night</v>
      </c>
      <c r="D378" s="21">
        <f t="shared" si="33"/>
        <v>45442</v>
      </c>
      <c r="E378" s="22">
        <f t="shared" si="30"/>
        <v>151</v>
      </c>
      <c r="F378" s="17" t="s">
        <v>344</v>
      </c>
      <c r="G378" s="17" t="s">
        <v>341</v>
      </c>
      <c r="H378" s="16" t="s">
        <v>423</v>
      </c>
      <c r="I378" s="18">
        <f t="shared" si="31"/>
        <v>1</v>
      </c>
      <c r="J378" s="18">
        <f t="shared" si="32"/>
        <v>1</v>
      </c>
      <c r="M378" s="17">
        <v>1</v>
      </c>
    </row>
    <row r="379" spans="1:17" hidden="1" x14ac:dyDescent="0.2">
      <c r="A379" s="17">
        <v>2024</v>
      </c>
      <c r="B379" s="17" t="s">
        <v>16</v>
      </c>
      <c r="C379" s="81" t="str">
        <f>sample_event_meta!$U$103</f>
        <v>30May24-RST-Night</v>
      </c>
      <c r="D379" s="21">
        <f t="shared" si="33"/>
        <v>45442</v>
      </c>
      <c r="E379" s="22">
        <f t="shared" si="30"/>
        <v>151</v>
      </c>
      <c r="F379" s="17" t="s">
        <v>343</v>
      </c>
      <c r="G379" s="17" t="s">
        <v>341</v>
      </c>
      <c r="I379" s="18">
        <f t="shared" si="31"/>
        <v>2</v>
      </c>
      <c r="J379" s="18">
        <f t="shared" si="32"/>
        <v>2</v>
      </c>
      <c r="M379" s="17">
        <v>2</v>
      </c>
    </row>
    <row r="380" spans="1:17" hidden="1" x14ac:dyDescent="0.2">
      <c r="A380" s="17">
        <v>2024</v>
      </c>
      <c r="B380" s="17" t="s">
        <v>16</v>
      </c>
      <c r="C380" s="81" t="str">
        <f>sample_event_meta!$U$103</f>
        <v>30May24-RST-Night</v>
      </c>
      <c r="D380" s="21">
        <f t="shared" si="33"/>
        <v>45442</v>
      </c>
      <c r="E380" s="22">
        <f t="shared" si="30"/>
        <v>151</v>
      </c>
      <c r="F380" s="17" t="s">
        <v>345</v>
      </c>
      <c r="I380" s="18">
        <f t="shared" si="31"/>
        <v>5</v>
      </c>
      <c r="J380" s="18">
        <f t="shared" si="32"/>
        <v>5</v>
      </c>
      <c r="O380" s="17">
        <v>5</v>
      </c>
    </row>
    <row r="381" spans="1:17" hidden="1" x14ac:dyDescent="0.2">
      <c r="A381" s="17">
        <v>2024</v>
      </c>
      <c r="B381" s="17" t="s">
        <v>967</v>
      </c>
      <c r="C381" s="16" t="str">
        <f>sample_event_meta!$U$105</f>
        <v>23May24-PRS-Nearshore/Offshore A-1</v>
      </c>
      <c r="D381" s="21">
        <f t="shared" si="33"/>
        <v>45435</v>
      </c>
      <c r="E381" s="22">
        <f t="shared" si="30"/>
        <v>144</v>
      </c>
      <c r="F381" s="17" t="s">
        <v>344</v>
      </c>
      <c r="G381" s="17" t="s">
        <v>347</v>
      </c>
      <c r="H381" s="17" t="s">
        <v>423</v>
      </c>
      <c r="I381" s="18">
        <f t="shared" si="31"/>
        <v>1</v>
      </c>
      <c r="J381" s="18">
        <f t="shared" si="32"/>
        <v>1</v>
      </c>
      <c r="M381" s="17">
        <v>1</v>
      </c>
    </row>
    <row r="382" spans="1:17" hidden="1" x14ac:dyDescent="0.2">
      <c r="A382" s="17">
        <v>2024</v>
      </c>
      <c r="B382" s="17" t="s">
        <v>967</v>
      </c>
      <c r="C382" s="16" t="str">
        <f>sample_event_meta!$U$105</f>
        <v>23May24-PRS-Nearshore/Offshore A-1</v>
      </c>
      <c r="D382" s="21">
        <f t="shared" si="33"/>
        <v>45435</v>
      </c>
      <c r="E382" s="22">
        <f t="shared" si="30"/>
        <v>144</v>
      </c>
      <c r="F382" s="17" t="s">
        <v>343</v>
      </c>
      <c r="G382" s="17" t="s">
        <v>347</v>
      </c>
      <c r="I382" s="18">
        <f t="shared" si="31"/>
        <v>2</v>
      </c>
      <c r="J382" s="18">
        <f t="shared" si="32"/>
        <v>2</v>
      </c>
      <c r="M382" s="17">
        <v>2</v>
      </c>
    </row>
    <row r="383" spans="1:17" hidden="1" x14ac:dyDescent="0.2">
      <c r="A383" s="17">
        <v>2024</v>
      </c>
      <c r="B383" s="17" t="s">
        <v>967</v>
      </c>
      <c r="C383" s="16" t="str">
        <f>sample_event_meta!$U$105</f>
        <v>23May24-PRS-Nearshore/Offshore A-1</v>
      </c>
      <c r="D383" s="21">
        <f t="shared" si="33"/>
        <v>45435</v>
      </c>
      <c r="E383" s="22">
        <f t="shared" si="30"/>
        <v>144</v>
      </c>
      <c r="F383" s="17" t="s">
        <v>401</v>
      </c>
      <c r="I383" s="18">
        <f t="shared" si="31"/>
        <v>16</v>
      </c>
      <c r="J383" s="18">
        <f t="shared" si="32"/>
        <v>16</v>
      </c>
      <c r="M383" s="17">
        <v>16</v>
      </c>
    </row>
    <row r="384" spans="1:17" hidden="1" x14ac:dyDescent="0.2">
      <c r="A384" s="17">
        <v>2024</v>
      </c>
      <c r="B384" s="17" t="s">
        <v>967</v>
      </c>
      <c r="C384" s="16" t="str">
        <f>sample_event_meta!$U$105</f>
        <v>23May24-PRS-Nearshore/Offshore A-1</v>
      </c>
      <c r="D384" s="21">
        <f t="shared" si="33"/>
        <v>45435</v>
      </c>
      <c r="E384" s="22">
        <f t="shared" si="30"/>
        <v>144</v>
      </c>
      <c r="F384" s="17" t="s">
        <v>400</v>
      </c>
      <c r="I384" s="18">
        <f t="shared" si="31"/>
        <v>64</v>
      </c>
      <c r="J384" s="18">
        <f t="shared" si="32"/>
        <v>64</v>
      </c>
      <c r="M384" s="17">
        <v>13</v>
      </c>
      <c r="O384" s="17">
        <f>64-M384</f>
        <v>51</v>
      </c>
    </row>
    <row r="385" spans="1:18" hidden="1" x14ac:dyDescent="0.2">
      <c r="A385" s="17">
        <v>2024</v>
      </c>
      <c r="B385" s="17" t="s">
        <v>967</v>
      </c>
      <c r="C385" s="16" t="str">
        <f>sample_event_meta!$U$107</f>
        <v>23May24-PRS-Mill Bay-1</v>
      </c>
      <c r="D385" s="21">
        <f t="shared" si="33"/>
        <v>45435</v>
      </c>
      <c r="E385" s="22">
        <f t="shared" si="30"/>
        <v>144</v>
      </c>
      <c r="F385" s="17" t="s">
        <v>344</v>
      </c>
      <c r="G385" s="17" t="s">
        <v>347</v>
      </c>
      <c r="H385" s="17" t="s">
        <v>423</v>
      </c>
      <c r="I385" s="18">
        <f t="shared" si="31"/>
        <v>2</v>
      </c>
      <c r="J385" s="18">
        <f t="shared" si="32"/>
        <v>2</v>
      </c>
      <c r="M385" s="17">
        <v>2</v>
      </c>
    </row>
    <row r="386" spans="1:18" hidden="1" x14ac:dyDescent="0.2">
      <c r="A386" s="17">
        <v>2024</v>
      </c>
      <c r="B386" s="17" t="s">
        <v>967</v>
      </c>
      <c r="C386" s="16" t="str">
        <f>sample_event_meta!$U$107</f>
        <v>23May24-PRS-Mill Bay-1</v>
      </c>
      <c r="D386" s="21">
        <f t="shared" si="33"/>
        <v>45435</v>
      </c>
      <c r="E386" s="22">
        <f t="shared" si="30"/>
        <v>144</v>
      </c>
      <c r="F386" s="17" t="s">
        <v>340</v>
      </c>
      <c r="G386" s="17" t="s">
        <v>347</v>
      </c>
      <c r="I386" s="18">
        <f t="shared" si="31"/>
        <v>13</v>
      </c>
      <c r="J386" s="18">
        <f t="shared" si="32"/>
        <v>13</v>
      </c>
      <c r="M386" s="17">
        <v>13</v>
      </c>
    </row>
    <row r="387" spans="1:18" hidden="1" x14ac:dyDescent="0.2">
      <c r="A387" s="17">
        <v>2024</v>
      </c>
      <c r="B387" s="17" t="s">
        <v>967</v>
      </c>
      <c r="C387" s="16" t="str">
        <f>sample_event_meta!$U$108</f>
        <v>23May24-PRS-Jap Rock-1</v>
      </c>
      <c r="D387" s="21">
        <f t="shared" si="33"/>
        <v>45435</v>
      </c>
      <c r="E387" s="22">
        <f t="shared" si="30"/>
        <v>144</v>
      </c>
      <c r="F387" s="17" t="s">
        <v>344</v>
      </c>
      <c r="G387" s="17" t="s">
        <v>347</v>
      </c>
      <c r="H387" s="17" t="s">
        <v>423</v>
      </c>
      <c r="I387" s="18">
        <f t="shared" si="31"/>
        <v>1</v>
      </c>
      <c r="J387" s="18">
        <f t="shared" si="32"/>
        <v>1</v>
      </c>
      <c r="M387" s="17">
        <v>1</v>
      </c>
    </row>
    <row r="388" spans="1:18" hidden="1" x14ac:dyDescent="0.2">
      <c r="A388" s="17">
        <v>2024</v>
      </c>
      <c r="B388" s="17" t="s">
        <v>967</v>
      </c>
      <c r="C388" s="16" t="str">
        <f>sample_event_meta!$U$108</f>
        <v>23May24-PRS-Jap Rock-1</v>
      </c>
      <c r="D388" s="21">
        <f t="shared" si="33"/>
        <v>45435</v>
      </c>
      <c r="E388" s="22">
        <f t="shared" si="30"/>
        <v>144</v>
      </c>
      <c r="F388" s="17" t="s">
        <v>343</v>
      </c>
      <c r="G388" s="17" t="s">
        <v>347</v>
      </c>
      <c r="I388" s="18">
        <f t="shared" si="31"/>
        <v>1</v>
      </c>
      <c r="J388" s="18">
        <f t="shared" si="32"/>
        <v>1</v>
      </c>
      <c r="M388" s="17">
        <v>1</v>
      </c>
    </row>
    <row r="389" spans="1:18" hidden="1" x14ac:dyDescent="0.2">
      <c r="A389" s="17">
        <v>2024</v>
      </c>
      <c r="B389" s="17" t="s">
        <v>967</v>
      </c>
      <c r="C389" s="16" t="str">
        <f>sample_event_meta!$U$108</f>
        <v>23May24-PRS-Jap Rock-1</v>
      </c>
      <c r="D389" s="21">
        <f t="shared" si="33"/>
        <v>45435</v>
      </c>
      <c r="E389" s="22">
        <f t="shared" si="30"/>
        <v>144</v>
      </c>
      <c r="F389" s="17" t="s">
        <v>340</v>
      </c>
      <c r="G389" s="17" t="s">
        <v>347</v>
      </c>
      <c r="I389" s="18">
        <f t="shared" si="31"/>
        <v>6</v>
      </c>
      <c r="J389" s="18">
        <f t="shared" si="32"/>
        <v>6</v>
      </c>
      <c r="M389" s="17">
        <v>6</v>
      </c>
    </row>
    <row r="390" spans="1:18" hidden="1" x14ac:dyDescent="0.2">
      <c r="A390" s="17">
        <v>2024</v>
      </c>
      <c r="B390" s="17" t="s">
        <v>967</v>
      </c>
      <c r="C390" s="16" t="str">
        <f>sample_event_meta!$U$108</f>
        <v>23May24-PRS-Jap Rock-1</v>
      </c>
      <c r="D390" s="21">
        <f t="shared" si="33"/>
        <v>45435</v>
      </c>
      <c r="E390" s="22">
        <f t="shared" si="30"/>
        <v>144</v>
      </c>
      <c r="F390" s="17" t="s">
        <v>401</v>
      </c>
      <c r="I390" s="18">
        <f t="shared" si="31"/>
        <v>565</v>
      </c>
      <c r="J390" s="18">
        <f t="shared" si="32"/>
        <v>565</v>
      </c>
      <c r="O390" s="17">
        <v>565</v>
      </c>
    </row>
    <row r="391" spans="1:18" hidden="1" x14ac:dyDescent="0.2">
      <c r="A391" s="17">
        <v>2024</v>
      </c>
      <c r="B391" s="17" t="s">
        <v>967</v>
      </c>
      <c r="C391" s="16" t="str">
        <f>sample_event_meta!$U$108</f>
        <v>23May24-PRS-Jap Rock-1</v>
      </c>
      <c r="D391" s="21">
        <f t="shared" si="33"/>
        <v>45435</v>
      </c>
      <c r="E391" s="22">
        <f t="shared" ref="E391:E455" si="34" xml:space="preserve"> D391 - DATE(YEAR(D391), 1, 0)</f>
        <v>144</v>
      </c>
      <c r="F391" s="17" t="s">
        <v>400</v>
      </c>
      <c r="I391" s="18">
        <f t="shared" ref="I391:I455" si="35">SUM(K391:Q391)</f>
        <v>15</v>
      </c>
      <c r="J391" s="18">
        <f t="shared" ref="J391:J455" si="36">SUM(L391:Q391)</f>
        <v>15</v>
      </c>
      <c r="O391" s="17">
        <v>15</v>
      </c>
    </row>
    <row r="392" spans="1:18" hidden="1" x14ac:dyDescent="0.2">
      <c r="A392" s="17">
        <v>2024</v>
      </c>
      <c r="B392" s="17" t="s">
        <v>967</v>
      </c>
      <c r="C392" s="16" t="str">
        <f>sample_event_meta!$U$108</f>
        <v>23May24-PRS-Jap Rock-1</v>
      </c>
      <c r="D392" s="21">
        <f t="shared" si="33"/>
        <v>45435</v>
      </c>
      <c r="E392" s="22">
        <f t="shared" si="34"/>
        <v>144</v>
      </c>
      <c r="F392" s="17" t="s">
        <v>404</v>
      </c>
      <c r="I392" s="18">
        <f t="shared" si="35"/>
        <v>5</v>
      </c>
      <c r="J392" s="18">
        <f t="shared" si="36"/>
        <v>5</v>
      </c>
      <c r="M392" s="17">
        <v>1</v>
      </c>
      <c r="O392" s="17">
        <f>5-M392</f>
        <v>4</v>
      </c>
    </row>
    <row r="393" spans="1:18" hidden="1" x14ac:dyDescent="0.2">
      <c r="A393" s="17">
        <v>2024</v>
      </c>
      <c r="B393" s="17" t="s">
        <v>967</v>
      </c>
      <c r="C393" s="16" t="str">
        <f>sample_event_meta!$U$109</f>
        <v>12Jun24-PRS-PRCD-1</v>
      </c>
      <c r="D393" s="21">
        <f t="shared" si="33"/>
        <v>45455</v>
      </c>
      <c r="E393" s="22">
        <f t="shared" si="34"/>
        <v>164</v>
      </c>
      <c r="F393" s="17" t="s">
        <v>344</v>
      </c>
      <c r="G393" s="17" t="s">
        <v>347</v>
      </c>
      <c r="H393" s="17" t="s">
        <v>862</v>
      </c>
      <c r="I393" s="18">
        <f t="shared" si="35"/>
        <v>2</v>
      </c>
      <c r="J393" s="18">
        <f t="shared" si="36"/>
        <v>2</v>
      </c>
      <c r="M393" s="17">
        <v>2</v>
      </c>
    </row>
    <row r="394" spans="1:18" hidden="1" x14ac:dyDescent="0.2">
      <c r="A394" s="17">
        <v>2024</v>
      </c>
      <c r="B394" s="17" t="s">
        <v>967</v>
      </c>
      <c r="C394" s="16" t="str">
        <f>sample_event_meta!$U$109</f>
        <v>12Jun24-PRS-PRCD-1</v>
      </c>
      <c r="D394" s="21">
        <f t="shared" si="33"/>
        <v>45455</v>
      </c>
      <c r="E394" s="22">
        <f t="shared" si="34"/>
        <v>164</v>
      </c>
      <c r="F394" s="17" t="s">
        <v>344</v>
      </c>
      <c r="G394" s="17" t="s">
        <v>347</v>
      </c>
      <c r="H394" s="17" t="s">
        <v>423</v>
      </c>
      <c r="I394" s="18">
        <f t="shared" si="35"/>
        <v>1</v>
      </c>
      <c r="J394" s="18">
        <f t="shared" si="36"/>
        <v>1</v>
      </c>
      <c r="M394" s="17">
        <v>1</v>
      </c>
    </row>
    <row r="395" spans="1:18" hidden="1" x14ac:dyDescent="0.2">
      <c r="A395" s="17">
        <v>2024</v>
      </c>
      <c r="B395" s="17" t="s">
        <v>967</v>
      </c>
      <c r="C395" s="16" t="str">
        <f>sample_event_meta!$U$109</f>
        <v>12Jun24-PRS-PRCD-1</v>
      </c>
      <c r="D395" s="21">
        <f t="shared" si="33"/>
        <v>45455</v>
      </c>
      <c r="E395" s="22">
        <f t="shared" si="34"/>
        <v>164</v>
      </c>
      <c r="F395" s="17" t="s">
        <v>407</v>
      </c>
      <c r="I395" s="18">
        <f t="shared" si="35"/>
        <v>5</v>
      </c>
      <c r="J395" s="18">
        <f t="shared" si="36"/>
        <v>5</v>
      </c>
      <c r="M395" s="32">
        <v>5</v>
      </c>
    </row>
    <row r="396" spans="1:18" hidden="1" x14ac:dyDescent="0.2">
      <c r="A396" s="17">
        <v>2024</v>
      </c>
      <c r="B396" s="17" t="s">
        <v>967</v>
      </c>
      <c r="C396" s="16" t="str">
        <f>sample_event_meta!$U$109</f>
        <v>12Jun24-PRS-PRCD-1</v>
      </c>
      <c r="D396" s="21">
        <f t="shared" si="33"/>
        <v>45455</v>
      </c>
      <c r="E396" s="22">
        <f t="shared" si="34"/>
        <v>164</v>
      </c>
      <c r="F396" s="17" t="s">
        <v>401</v>
      </c>
      <c r="I396" s="18">
        <f t="shared" si="35"/>
        <v>123</v>
      </c>
      <c r="J396" s="18">
        <f t="shared" si="36"/>
        <v>123</v>
      </c>
      <c r="M396" s="17">
        <v>15</v>
      </c>
      <c r="O396" s="17">
        <f>123-M396</f>
        <v>108</v>
      </c>
    </row>
    <row r="397" spans="1:18" hidden="1" x14ac:dyDescent="0.2">
      <c r="A397" s="17">
        <v>2024</v>
      </c>
      <c r="B397" s="17" t="s">
        <v>967</v>
      </c>
      <c r="C397" s="16" t="str">
        <f>sample_event_meta!$U$109</f>
        <v>12Jun24-PRS-PRCD-1</v>
      </c>
      <c r="D397" s="21">
        <f t="shared" si="33"/>
        <v>45455</v>
      </c>
      <c r="E397" s="22">
        <f t="shared" si="34"/>
        <v>164</v>
      </c>
      <c r="F397" s="17" t="s">
        <v>400</v>
      </c>
      <c r="I397" s="18">
        <f t="shared" si="35"/>
        <v>8</v>
      </c>
      <c r="J397" s="18">
        <f t="shared" si="36"/>
        <v>8</v>
      </c>
      <c r="M397" s="32">
        <v>8</v>
      </c>
    </row>
    <row r="398" spans="1:18" hidden="1" x14ac:dyDescent="0.2">
      <c r="A398" s="17">
        <v>2024</v>
      </c>
      <c r="B398" s="17" t="s">
        <v>967</v>
      </c>
      <c r="C398" s="16" t="str">
        <f>sample_event_meta!$U$109</f>
        <v>12Jun24-PRS-PRCD-1</v>
      </c>
      <c r="D398" s="21">
        <f t="shared" si="33"/>
        <v>45455</v>
      </c>
      <c r="E398" s="22">
        <f t="shared" si="34"/>
        <v>164</v>
      </c>
      <c r="F398" s="17" t="s">
        <v>392</v>
      </c>
      <c r="G398" s="17" t="s">
        <v>416</v>
      </c>
      <c r="I398" s="18">
        <f t="shared" si="35"/>
        <v>6</v>
      </c>
      <c r="J398" s="18">
        <f t="shared" si="36"/>
        <v>6</v>
      </c>
      <c r="M398" s="32">
        <v>5</v>
      </c>
      <c r="Q398" s="17">
        <v>1</v>
      </c>
      <c r="R398" s="17" t="s">
        <v>1133</v>
      </c>
    </row>
    <row r="399" spans="1:18" hidden="1" x14ac:dyDescent="0.2">
      <c r="A399" s="17">
        <v>2024</v>
      </c>
      <c r="B399" s="17" t="s">
        <v>967</v>
      </c>
      <c r="C399" s="16" t="str">
        <f>sample_event_meta!$U$109</f>
        <v>12Jun24-PRS-PRCD-1</v>
      </c>
      <c r="D399" s="21">
        <f t="shared" si="33"/>
        <v>45455</v>
      </c>
      <c r="E399" s="22">
        <f t="shared" si="34"/>
        <v>164</v>
      </c>
      <c r="F399" s="17" t="s">
        <v>404</v>
      </c>
      <c r="I399" s="18">
        <f t="shared" si="35"/>
        <v>1</v>
      </c>
      <c r="J399" s="18">
        <f t="shared" si="36"/>
        <v>1</v>
      </c>
      <c r="M399" s="17">
        <v>1</v>
      </c>
    </row>
    <row r="400" spans="1:18" hidden="1" x14ac:dyDescent="0.2">
      <c r="A400" s="17">
        <v>2024</v>
      </c>
      <c r="B400" s="17" t="s">
        <v>967</v>
      </c>
      <c r="C400" s="16" t="str">
        <f>sample_event_meta!$U$110</f>
        <v>12Jun24-PRS-Offshore A-1</v>
      </c>
      <c r="D400" s="21">
        <f t="shared" si="33"/>
        <v>45455</v>
      </c>
      <c r="E400" s="22">
        <f t="shared" si="34"/>
        <v>164</v>
      </c>
      <c r="F400" s="17" t="s">
        <v>344</v>
      </c>
      <c r="G400" s="17" t="s">
        <v>347</v>
      </c>
      <c r="H400" s="17" t="s">
        <v>423</v>
      </c>
      <c r="I400" s="18">
        <f t="shared" si="35"/>
        <v>3</v>
      </c>
      <c r="J400" s="18">
        <f t="shared" si="36"/>
        <v>3</v>
      </c>
      <c r="M400" s="17">
        <v>3</v>
      </c>
    </row>
    <row r="401" spans="1:15" hidden="1" x14ac:dyDescent="0.2">
      <c r="A401" s="17">
        <v>2024</v>
      </c>
      <c r="B401" s="17" t="s">
        <v>967</v>
      </c>
      <c r="C401" s="16" t="str">
        <f>sample_event_meta!$U$110</f>
        <v>12Jun24-PRS-Offshore A-1</v>
      </c>
      <c r="D401" s="21">
        <f t="shared" si="33"/>
        <v>45455</v>
      </c>
      <c r="E401" s="22">
        <f t="shared" si="34"/>
        <v>164</v>
      </c>
      <c r="F401" s="17" t="s">
        <v>340</v>
      </c>
      <c r="G401" s="17" t="s">
        <v>347</v>
      </c>
      <c r="I401" s="18">
        <f t="shared" si="35"/>
        <v>1</v>
      </c>
      <c r="J401" s="18">
        <f t="shared" si="36"/>
        <v>1</v>
      </c>
      <c r="M401" s="17">
        <v>1</v>
      </c>
    </row>
    <row r="402" spans="1:15" hidden="1" x14ac:dyDescent="0.2">
      <c r="A402" s="17">
        <v>2024</v>
      </c>
      <c r="B402" s="17" t="s">
        <v>967</v>
      </c>
      <c r="C402" s="16" t="str">
        <f>sample_event_meta!$U$110</f>
        <v>12Jun24-PRS-Offshore A-1</v>
      </c>
      <c r="D402" s="21">
        <f t="shared" si="33"/>
        <v>45455</v>
      </c>
      <c r="E402" s="22">
        <f t="shared" si="34"/>
        <v>164</v>
      </c>
      <c r="F402" s="17" t="s">
        <v>401</v>
      </c>
      <c r="I402" s="18">
        <f t="shared" si="35"/>
        <v>350</v>
      </c>
      <c r="J402" s="18">
        <f t="shared" si="36"/>
        <v>350</v>
      </c>
      <c r="O402" s="17">
        <v>350</v>
      </c>
    </row>
    <row r="403" spans="1:15" hidden="1" x14ac:dyDescent="0.2">
      <c r="A403" s="17">
        <v>2024</v>
      </c>
      <c r="B403" s="17" t="s">
        <v>967</v>
      </c>
      <c r="C403" s="16" t="str">
        <f>sample_event_meta!$U$110</f>
        <v>12Jun24-PRS-Offshore A-1</v>
      </c>
      <c r="D403" s="21">
        <f t="shared" si="33"/>
        <v>45455</v>
      </c>
      <c r="E403" s="22">
        <f t="shared" si="34"/>
        <v>164</v>
      </c>
      <c r="F403" s="17" t="s">
        <v>400</v>
      </c>
      <c r="I403" s="18">
        <f t="shared" si="35"/>
        <v>16</v>
      </c>
      <c r="J403" s="18">
        <f t="shared" si="36"/>
        <v>16</v>
      </c>
      <c r="M403" s="17">
        <v>11</v>
      </c>
      <c r="O403" s="17">
        <f>16-M403</f>
        <v>5</v>
      </c>
    </row>
    <row r="404" spans="1:15" hidden="1" x14ac:dyDescent="0.2">
      <c r="A404" s="17">
        <v>2024</v>
      </c>
      <c r="B404" s="17" t="s">
        <v>967</v>
      </c>
      <c r="C404" s="16" t="str">
        <f>sample_event_meta!$U$110</f>
        <v>12Jun24-PRS-Offshore A-1</v>
      </c>
      <c r="D404" s="21">
        <f t="shared" si="33"/>
        <v>45455</v>
      </c>
      <c r="E404" s="22">
        <f t="shared" si="34"/>
        <v>164</v>
      </c>
      <c r="F404" s="17" t="s">
        <v>408</v>
      </c>
      <c r="I404" s="18">
        <f t="shared" si="35"/>
        <v>1</v>
      </c>
      <c r="J404" s="18">
        <f t="shared" si="36"/>
        <v>1</v>
      </c>
      <c r="O404" s="17">
        <v>1</v>
      </c>
    </row>
    <row r="405" spans="1:15" hidden="1" x14ac:dyDescent="0.2">
      <c r="A405" s="17">
        <v>2024</v>
      </c>
      <c r="B405" s="17" t="s">
        <v>967</v>
      </c>
      <c r="C405" s="16" t="str">
        <f>sample_event_meta!$U$110</f>
        <v>12Jun24-PRS-Offshore A-1</v>
      </c>
      <c r="D405" s="21">
        <f t="shared" si="33"/>
        <v>45455</v>
      </c>
      <c r="E405" s="22">
        <f t="shared" si="34"/>
        <v>164</v>
      </c>
      <c r="F405" s="17" t="s">
        <v>404</v>
      </c>
      <c r="I405" s="18">
        <f t="shared" si="35"/>
        <v>134</v>
      </c>
      <c r="J405" s="18">
        <f t="shared" si="36"/>
        <v>134</v>
      </c>
      <c r="M405" s="17">
        <v>13</v>
      </c>
      <c r="O405" s="17">
        <f>134-M405</f>
        <v>121</v>
      </c>
    </row>
    <row r="406" spans="1:15" hidden="1" x14ac:dyDescent="0.2">
      <c r="A406" s="17">
        <v>2024</v>
      </c>
      <c r="B406" s="17" t="s">
        <v>967</v>
      </c>
      <c r="C406" s="16" t="str">
        <f>sample_event_meta!$U$111</f>
        <v>12Jun24-PRS-Jap Rock-1</v>
      </c>
      <c r="D406" s="21">
        <f t="shared" si="33"/>
        <v>45455</v>
      </c>
      <c r="E406" s="22">
        <f t="shared" si="34"/>
        <v>164</v>
      </c>
      <c r="F406" s="17" t="s">
        <v>344</v>
      </c>
      <c r="G406" s="17" t="s">
        <v>347</v>
      </c>
      <c r="H406" s="17" t="s">
        <v>423</v>
      </c>
      <c r="I406" s="18">
        <f t="shared" si="35"/>
        <v>2</v>
      </c>
      <c r="J406" s="18">
        <f t="shared" si="36"/>
        <v>2</v>
      </c>
      <c r="M406" s="17">
        <v>2</v>
      </c>
    </row>
    <row r="407" spans="1:15" hidden="1" x14ac:dyDescent="0.2">
      <c r="A407" s="17">
        <v>2024</v>
      </c>
      <c r="B407" s="17" t="s">
        <v>967</v>
      </c>
      <c r="C407" s="16" t="str">
        <f>sample_event_meta!$U$111</f>
        <v>12Jun24-PRS-Jap Rock-1</v>
      </c>
      <c r="D407" s="21">
        <f t="shared" si="33"/>
        <v>45455</v>
      </c>
      <c r="E407" s="22">
        <f t="shared" si="34"/>
        <v>164</v>
      </c>
      <c r="F407" s="17" t="s">
        <v>401</v>
      </c>
      <c r="I407" s="18">
        <f t="shared" si="35"/>
        <v>62</v>
      </c>
      <c r="J407" s="18">
        <f t="shared" si="36"/>
        <v>62</v>
      </c>
      <c r="O407" s="17">
        <v>62</v>
      </c>
    </row>
    <row r="408" spans="1:15" hidden="1" x14ac:dyDescent="0.2">
      <c r="A408" s="17">
        <v>2024</v>
      </c>
      <c r="B408" s="17" t="s">
        <v>967</v>
      </c>
      <c r="C408" s="16" t="str">
        <f>sample_event_meta!$U$111</f>
        <v>12Jun24-PRS-Jap Rock-1</v>
      </c>
      <c r="D408" s="21">
        <f t="shared" si="33"/>
        <v>45455</v>
      </c>
      <c r="E408" s="22">
        <f t="shared" si="34"/>
        <v>164</v>
      </c>
      <c r="F408" s="17" t="s">
        <v>400</v>
      </c>
      <c r="I408" s="18">
        <f t="shared" si="35"/>
        <v>52</v>
      </c>
      <c r="J408" s="18">
        <f t="shared" si="36"/>
        <v>52</v>
      </c>
      <c r="O408" s="17">
        <v>52</v>
      </c>
    </row>
    <row r="409" spans="1:15" hidden="1" x14ac:dyDescent="0.2">
      <c r="A409" s="17">
        <v>2024</v>
      </c>
      <c r="B409" s="17" t="s">
        <v>967</v>
      </c>
      <c r="C409" s="16" t="str">
        <f>sample_event_meta!$U$112</f>
        <v>12Jun24-PRS-Offshore B-1</v>
      </c>
      <c r="D409" s="21">
        <f t="shared" si="33"/>
        <v>45455</v>
      </c>
      <c r="E409" s="22">
        <f t="shared" si="34"/>
        <v>164</v>
      </c>
      <c r="F409" s="17" t="s">
        <v>344</v>
      </c>
      <c r="G409" s="17" t="s">
        <v>347</v>
      </c>
      <c r="H409" s="17" t="s">
        <v>862</v>
      </c>
      <c r="I409" s="18">
        <f t="shared" si="35"/>
        <v>2</v>
      </c>
      <c r="J409" s="18">
        <f t="shared" si="36"/>
        <v>2</v>
      </c>
      <c r="M409" s="17">
        <v>2</v>
      </c>
    </row>
    <row r="410" spans="1:15" hidden="1" x14ac:dyDescent="0.2">
      <c r="A410" s="17">
        <v>2024</v>
      </c>
      <c r="B410" s="17" t="s">
        <v>967</v>
      </c>
      <c r="C410" s="16" t="str">
        <f>sample_event_meta!$U$112</f>
        <v>12Jun24-PRS-Offshore B-1</v>
      </c>
      <c r="D410" s="21">
        <f t="shared" si="33"/>
        <v>45455</v>
      </c>
      <c r="E410" s="22">
        <f t="shared" si="34"/>
        <v>164</v>
      </c>
      <c r="F410" s="17" t="s">
        <v>344</v>
      </c>
      <c r="G410" s="17" t="s">
        <v>347</v>
      </c>
      <c r="H410" s="17" t="s">
        <v>423</v>
      </c>
      <c r="I410" s="18">
        <f t="shared" si="35"/>
        <v>1</v>
      </c>
      <c r="J410" s="18">
        <f t="shared" si="36"/>
        <v>1</v>
      </c>
      <c r="M410" s="17">
        <v>1</v>
      </c>
    </row>
    <row r="411" spans="1:15" hidden="1" x14ac:dyDescent="0.2">
      <c r="A411" s="17">
        <v>2024</v>
      </c>
      <c r="B411" s="17" t="s">
        <v>967</v>
      </c>
      <c r="C411" s="16" t="str">
        <f>sample_event_meta!$U$112</f>
        <v>12Jun24-PRS-Offshore B-1</v>
      </c>
      <c r="D411" s="21">
        <f t="shared" si="33"/>
        <v>45455</v>
      </c>
      <c r="E411" s="22">
        <f t="shared" si="34"/>
        <v>164</v>
      </c>
      <c r="F411" s="17" t="s">
        <v>340</v>
      </c>
      <c r="G411" s="17" t="s">
        <v>347</v>
      </c>
      <c r="I411" s="18">
        <f t="shared" si="35"/>
        <v>2</v>
      </c>
      <c r="J411" s="18">
        <f t="shared" si="36"/>
        <v>2</v>
      </c>
      <c r="M411" s="17">
        <v>2</v>
      </c>
    </row>
    <row r="412" spans="1:15" hidden="1" x14ac:dyDescent="0.2">
      <c r="A412" s="17">
        <v>2024</v>
      </c>
      <c r="B412" s="17" t="s">
        <v>967</v>
      </c>
      <c r="C412" s="16" t="str">
        <f>sample_event_meta!$U$112</f>
        <v>12Jun24-PRS-Offshore B-1</v>
      </c>
      <c r="D412" s="21">
        <f t="shared" si="33"/>
        <v>45455</v>
      </c>
      <c r="E412" s="22">
        <f t="shared" si="34"/>
        <v>164</v>
      </c>
      <c r="F412" s="17" t="s">
        <v>401</v>
      </c>
      <c r="I412" s="18">
        <f t="shared" si="35"/>
        <v>26</v>
      </c>
      <c r="J412" s="18">
        <f t="shared" si="36"/>
        <v>26</v>
      </c>
      <c r="M412" s="17">
        <v>26</v>
      </c>
    </row>
    <row r="413" spans="1:15" hidden="1" x14ac:dyDescent="0.2">
      <c r="A413" s="17">
        <v>2024</v>
      </c>
      <c r="B413" s="17" t="s">
        <v>967</v>
      </c>
      <c r="C413" s="16" t="str">
        <f>sample_event_meta!$U$112</f>
        <v>12Jun24-PRS-Offshore B-1</v>
      </c>
      <c r="D413" s="21">
        <f t="shared" si="33"/>
        <v>45455</v>
      </c>
      <c r="E413" s="22">
        <f t="shared" si="34"/>
        <v>164</v>
      </c>
      <c r="F413" s="17" t="s">
        <v>400</v>
      </c>
      <c r="I413" s="18">
        <f t="shared" si="35"/>
        <v>1</v>
      </c>
      <c r="J413" s="18">
        <f t="shared" si="36"/>
        <v>1</v>
      </c>
      <c r="M413" s="17">
        <v>1</v>
      </c>
    </row>
    <row r="414" spans="1:15" hidden="1" x14ac:dyDescent="0.2">
      <c r="A414" s="17">
        <v>2024</v>
      </c>
      <c r="B414" s="17" t="s">
        <v>967</v>
      </c>
      <c r="C414" s="16" t="str">
        <f>sample_event_meta!$U$113</f>
        <v>20Jun24-PRS-Offshore A-1</v>
      </c>
      <c r="D414" s="21">
        <f t="shared" si="33"/>
        <v>45463</v>
      </c>
      <c r="E414" s="22">
        <f t="shared" si="34"/>
        <v>172</v>
      </c>
      <c r="F414" s="17" t="s">
        <v>340</v>
      </c>
      <c r="G414" s="17" t="s">
        <v>347</v>
      </c>
      <c r="I414" s="18">
        <f t="shared" si="35"/>
        <v>3</v>
      </c>
      <c r="J414" s="18">
        <f t="shared" si="36"/>
        <v>3</v>
      </c>
      <c r="M414" s="17">
        <v>3</v>
      </c>
    </row>
    <row r="415" spans="1:15" hidden="1" x14ac:dyDescent="0.2">
      <c r="A415" s="17">
        <v>2024</v>
      </c>
      <c r="B415" s="17" t="s">
        <v>967</v>
      </c>
      <c r="C415" s="16" t="str">
        <f>sample_event_meta!$U$113</f>
        <v>20Jun24-PRS-Offshore A-1</v>
      </c>
      <c r="D415" s="21">
        <f t="shared" si="33"/>
        <v>45463</v>
      </c>
      <c r="E415" s="22">
        <f t="shared" si="34"/>
        <v>172</v>
      </c>
      <c r="F415" s="17" t="s">
        <v>845</v>
      </c>
      <c r="G415" s="17" t="s">
        <v>1131</v>
      </c>
      <c r="I415" s="18">
        <f t="shared" si="35"/>
        <v>1</v>
      </c>
      <c r="J415" s="18">
        <f t="shared" si="36"/>
        <v>1</v>
      </c>
      <c r="O415" s="17">
        <v>1</v>
      </c>
    </row>
    <row r="416" spans="1:15" hidden="1" x14ac:dyDescent="0.2">
      <c r="A416" s="17">
        <v>2024</v>
      </c>
      <c r="B416" s="17" t="s">
        <v>967</v>
      </c>
      <c r="C416" s="16" t="str">
        <f>sample_event_meta!$U$114</f>
        <v>20Jun24-PRS-Thrasher-1</v>
      </c>
      <c r="D416" s="21">
        <f t="shared" si="33"/>
        <v>45463</v>
      </c>
      <c r="E416" s="22">
        <f t="shared" si="34"/>
        <v>172</v>
      </c>
      <c r="F416" s="17" t="s">
        <v>344</v>
      </c>
      <c r="G416" s="17" t="s">
        <v>347</v>
      </c>
      <c r="H416" s="17" t="s">
        <v>862</v>
      </c>
      <c r="I416" s="18">
        <f t="shared" si="35"/>
        <v>2</v>
      </c>
      <c r="J416" s="18">
        <f t="shared" si="36"/>
        <v>2</v>
      </c>
      <c r="M416" s="17">
        <v>2</v>
      </c>
    </row>
    <row r="417" spans="1:15" hidden="1" x14ac:dyDescent="0.2">
      <c r="A417" s="17">
        <v>2024</v>
      </c>
      <c r="B417" s="17" t="s">
        <v>967</v>
      </c>
      <c r="C417" s="16" t="str">
        <f>sample_event_meta!$U$114</f>
        <v>20Jun24-PRS-Thrasher-1</v>
      </c>
      <c r="D417" s="21">
        <f t="shared" si="33"/>
        <v>45463</v>
      </c>
      <c r="E417" s="22">
        <f t="shared" si="34"/>
        <v>172</v>
      </c>
      <c r="F417" s="17" t="s">
        <v>344</v>
      </c>
      <c r="G417" s="17" t="s">
        <v>347</v>
      </c>
      <c r="H417" s="17" t="s">
        <v>423</v>
      </c>
      <c r="I417" s="18">
        <f t="shared" si="35"/>
        <v>8</v>
      </c>
      <c r="J417" s="18">
        <f t="shared" si="36"/>
        <v>8</v>
      </c>
      <c r="M417" s="17">
        <v>8</v>
      </c>
    </row>
    <row r="418" spans="1:15" hidden="1" x14ac:dyDescent="0.2">
      <c r="A418" s="17">
        <v>2024</v>
      </c>
      <c r="B418" s="17" t="s">
        <v>967</v>
      </c>
      <c r="C418" s="16" t="str">
        <f>sample_event_meta!$U$114</f>
        <v>20Jun24-PRS-Thrasher-1</v>
      </c>
      <c r="D418" s="21">
        <f t="shared" si="33"/>
        <v>45463</v>
      </c>
      <c r="E418" s="22">
        <f t="shared" si="34"/>
        <v>172</v>
      </c>
      <c r="F418" s="17" t="s">
        <v>343</v>
      </c>
      <c r="G418" s="17" t="s">
        <v>347</v>
      </c>
      <c r="I418" s="18">
        <f t="shared" si="35"/>
        <v>3</v>
      </c>
      <c r="J418" s="18">
        <f t="shared" si="36"/>
        <v>3</v>
      </c>
      <c r="M418" s="17">
        <v>3</v>
      </c>
    </row>
    <row r="419" spans="1:15" hidden="1" x14ac:dyDescent="0.2">
      <c r="A419" s="17">
        <v>2024</v>
      </c>
      <c r="B419" s="17" t="s">
        <v>967</v>
      </c>
      <c r="C419" s="16" t="str">
        <f>sample_event_meta!$U$114</f>
        <v>20Jun24-PRS-Thrasher-1</v>
      </c>
      <c r="D419" s="21">
        <f t="shared" si="33"/>
        <v>45463</v>
      </c>
      <c r="E419" s="22">
        <f t="shared" si="34"/>
        <v>172</v>
      </c>
      <c r="F419" s="17" t="s">
        <v>401</v>
      </c>
      <c r="I419" s="18">
        <f t="shared" si="35"/>
        <v>124</v>
      </c>
      <c r="J419" s="18">
        <f t="shared" si="36"/>
        <v>124</v>
      </c>
      <c r="M419" s="17">
        <v>16</v>
      </c>
      <c r="O419" s="17">
        <f>124-M419</f>
        <v>108</v>
      </c>
    </row>
    <row r="420" spans="1:15" hidden="1" x14ac:dyDescent="0.2">
      <c r="A420" s="17">
        <v>2024</v>
      </c>
      <c r="B420" s="17" t="s">
        <v>967</v>
      </c>
      <c r="C420" s="16" t="str">
        <f>sample_event_meta!$U$114</f>
        <v>20Jun24-PRS-Thrasher-1</v>
      </c>
      <c r="D420" s="21">
        <f t="shared" ref="D420:D485" si="37">DATEVALUE(LEFT(C420, SEARCH("-", C420) - 1))</f>
        <v>45463</v>
      </c>
      <c r="E420" s="22">
        <f t="shared" si="34"/>
        <v>172</v>
      </c>
      <c r="F420" s="17" t="s">
        <v>400</v>
      </c>
      <c r="I420" s="18">
        <f t="shared" si="35"/>
        <v>26</v>
      </c>
      <c r="J420" s="18">
        <f t="shared" si="36"/>
        <v>26</v>
      </c>
      <c r="M420" s="17">
        <v>15</v>
      </c>
      <c r="O420" s="17">
        <f>26-M420</f>
        <v>11</v>
      </c>
    </row>
    <row r="421" spans="1:15" hidden="1" x14ac:dyDescent="0.2">
      <c r="A421" s="17">
        <v>2024</v>
      </c>
      <c r="B421" s="17" t="s">
        <v>967</v>
      </c>
      <c r="C421" s="16" t="str">
        <f>sample_event_meta!$U$114</f>
        <v>20Jun24-PRS-Thrasher-1</v>
      </c>
      <c r="D421" s="21">
        <f t="shared" si="37"/>
        <v>45463</v>
      </c>
      <c r="E421" s="22">
        <f t="shared" si="34"/>
        <v>172</v>
      </c>
      <c r="F421" s="17" t="s">
        <v>404</v>
      </c>
      <c r="I421" s="18">
        <f t="shared" si="35"/>
        <v>2</v>
      </c>
      <c r="J421" s="18">
        <f t="shared" si="36"/>
        <v>2</v>
      </c>
      <c r="M421" s="17">
        <v>2</v>
      </c>
    </row>
    <row r="422" spans="1:15" hidden="1" x14ac:dyDescent="0.2">
      <c r="A422" s="17">
        <v>2024</v>
      </c>
      <c r="B422" s="17" t="s">
        <v>967</v>
      </c>
      <c r="C422" s="16" t="str">
        <f>sample_event_meta!$U$116</f>
        <v>20Jun24-PRS-Mill Bay-1</v>
      </c>
      <c r="D422" s="21">
        <f t="shared" si="37"/>
        <v>45463</v>
      </c>
      <c r="E422" s="22">
        <f t="shared" si="34"/>
        <v>172</v>
      </c>
      <c r="F422" s="17" t="s">
        <v>344</v>
      </c>
      <c r="G422" s="17" t="s">
        <v>347</v>
      </c>
      <c r="H422" s="17" t="s">
        <v>862</v>
      </c>
      <c r="I422" s="18">
        <f t="shared" si="35"/>
        <v>1</v>
      </c>
      <c r="J422" s="18">
        <f t="shared" si="36"/>
        <v>1</v>
      </c>
      <c r="M422" s="17">
        <v>1</v>
      </c>
    </row>
    <row r="423" spans="1:15" hidden="1" x14ac:dyDescent="0.2">
      <c r="A423" s="17">
        <v>2024</v>
      </c>
      <c r="B423" s="17" t="s">
        <v>967</v>
      </c>
      <c r="C423" s="16" t="str">
        <f>sample_event_meta!$U$116</f>
        <v>20Jun24-PRS-Mill Bay-1</v>
      </c>
      <c r="D423" s="21">
        <f t="shared" si="37"/>
        <v>45463</v>
      </c>
      <c r="E423" s="22">
        <f t="shared" si="34"/>
        <v>172</v>
      </c>
      <c r="F423" s="17" t="s">
        <v>344</v>
      </c>
      <c r="G423" s="17" t="s">
        <v>347</v>
      </c>
      <c r="H423" s="17" t="s">
        <v>423</v>
      </c>
      <c r="I423" s="18">
        <f t="shared" si="35"/>
        <v>7</v>
      </c>
      <c r="J423" s="18">
        <f t="shared" si="36"/>
        <v>7</v>
      </c>
      <c r="M423" s="17">
        <v>7</v>
      </c>
    </row>
    <row r="424" spans="1:15" hidden="1" x14ac:dyDescent="0.2">
      <c r="A424" s="17">
        <v>2024</v>
      </c>
      <c r="B424" s="17" t="s">
        <v>967</v>
      </c>
      <c r="C424" s="16" t="str">
        <f>sample_event_meta!$U$116</f>
        <v>20Jun24-PRS-Mill Bay-1</v>
      </c>
      <c r="D424" s="21">
        <f t="shared" si="37"/>
        <v>45463</v>
      </c>
      <c r="E424" s="22">
        <f t="shared" si="34"/>
        <v>172</v>
      </c>
      <c r="F424" s="17" t="s">
        <v>401</v>
      </c>
      <c r="I424" s="18">
        <f t="shared" si="35"/>
        <v>19</v>
      </c>
      <c r="J424" s="18">
        <f t="shared" si="36"/>
        <v>19</v>
      </c>
      <c r="M424" s="17">
        <v>2</v>
      </c>
      <c r="O424" s="17">
        <f>19-M424</f>
        <v>17</v>
      </c>
    </row>
    <row r="425" spans="1:15" hidden="1" x14ac:dyDescent="0.2">
      <c r="A425" s="17">
        <v>2024</v>
      </c>
      <c r="B425" s="17" t="s">
        <v>967</v>
      </c>
      <c r="C425" s="16" t="str">
        <f>sample_event_meta!$U$116</f>
        <v>20Jun24-PRS-Mill Bay-1</v>
      </c>
      <c r="D425" s="21">
        <f t="shared" si="37"/>
        <v>45463</v>
      </c>
      <c r="E425" s="22">
        <f t="shared" si="34"/>
        <v>172</v>
      </c>
      <c r="F425" s="17" t="s">
        <v>400</v>
      </c>
      <c r="I425" s="18">
        <f t="shared" si="35"/>
        <v>29</v>
      </c>
      <c r="J425" s="18">
        <f t="shared" si="36"/>
        <v>29</v>
      </c>
      <c r="O425" s="17">
        <v>29</v>
      </c>
    </row>
    <row r="426" spans="1:15" hidden="1" x14ac:dyDescent="0.2">
      <c r="A426" s="17">
        <v>2024</v>
      </c>
      <c r="B426" s="17" t="s">
        <v>967</v>
      </c>
      <c r="C426" s="16" t="str">
        <f>sample_event_meta!U117</f>
        <v>20Jun24-PRS-PRCD-1</v>
      </c>
      <c r="D426" s="21">
        <f t="shared" si="37"/>
        <v>45463</v>
      </c>
      <c r="E426" s="22">
        <f t="shared" si="34"/>
        <v>172</v>
      </c>
      <c r="F426" s="17" t="s">
        <v>344</v>
      </c>
      <c r="G426" s="17" t="s">
        <v>347</v>
      </c>
      <c r="H426" s="17" t="s">
        <v>423</v>
      </c>
      <c r="I426" s="18">
        <f t="shared" si="35"/>
        <v>1</v>
      </c>
      <c r="J426" s="18">
        <f t="shared" si="36"/>
        <v>1</v>
      </c>
      <c r="M426" s="17">
        <v>1</v>
      </c>
    </row>
    <row r="427" spans="1:15" hidden="1" x14ac:dyDescent="0.2">
      <c r="A427" s="17">
        <v>2024</v>
      </c>
      <c r="B427" s="17" t="s">
        <v>967</v>
      </c>
      <c r="C427" s="16" t="str">
        <f>sample_event_meta!$U$118</f>
        <v>20Jun24-PRS-PRCD-2</v>
      </c>
      <c r="D427" s="21">
        <f t="shared" si="37"/>
        <v>45463</v>
      </c>
      <c r="E427" s="22">
        <f t="shared" si="34"/>
        <v>172</v>
      </c>
      <c r="F427" s="17" t="s">
        <v>344</v>
      </c>
      <c r="G427" s="17" t="s">
        <v>347</v>
      </c>
      <c r="H427" s="17" t="s">
        <v>423</v>
      </c>
      <c r="I427" s="18">
        <f t="shared" si="35"/>
        <v>3</v>
      </c>
      <c r="J427" s="18">
        <f t="shared" si="36"/>
        <v>3</v>
      </c>
      <c r="M427" s="17">
        <v>3</v>
      </c>
    </row>
    <row r="428" spans="1:15" hidden="1" x14ac:dyDescent="0.2">
      <c r="A428" s="17">
        <v>2024</v>
      </c>
      <c r="B428" s="17" t="s">
        <v>967</v>
      </c>
      <c r="C428" s="16" t="str">
        <f>sample_event_meta!$U$118</f>
        <v>20Jun24-PRS-PRCD-2</v>
      </c>
      <c r="D428" s="21">
        <f t="shared" si="37"/>
        <v>45463</v>
      </c>
      <c r="E428" s="22">
        <f t="shared" si="34"/>
        <v>172</v>
      </c>
      <c r="F428" s="17" t="s">
        <v>343</v>
      </c>
      <c r="G428" s="17" t="s">
        <v>347</v>
      </c>
      <c r="H428" s="17" t="s">
        <v>423</v>
      </c>
      <c r="I428" s="18">
        <f t="shared" si="35"/>
        <v>1</v>
      </c>
      <c r="J428" s="18">
        <f t="shared" si="36"/>
        <v>1</v>
      </c>
      <c r="M428" s="17">
        <v>1</v>
      </c>
    </row>
    <row r="429" spans="1:15" hidden="1" x14ac:dyDescent="0.2">
      <c r="A429" s="17">
        <v>2024</v>
      </c>
      <c r="B429" s="17" t="s">
        <v>967</v>
      </c>
      <c r="C429" s="16" t="str">
        <f>sample_event_meta!$U$118</f>
        <v>20Jun24-PRS-PRCD-2</v>
      </c>
      <c r="D429" s="21">
        <f t="shared" si="37"/>
        <v>45463</v>
      </c>
      <c r="E429" s="22">
        <f t="shared" si="34"/>
        <v>172</v>
      </c>
      <c r="F429" s="17" t="s">
        <v>400</v>
      </c>
      <c r="I429" s="18">
        <f t="shared" si="35"/>
        <v>2</v>
      </c>
      <c r="J429" s="18">
        <f t="shared" si="36"/>
        <v>2</v>
      </c>
      <c r="O429" s="17">
        <v>2</v>
      </c>
    </row>
    <row r="430" spans="1:15" hidden="1" x14ac:dyDescent="0.2">
      <c r="A430" s="17">
        <v>2024</v>
      </c>
      <c r="B430" s="17" t="s">
        <v>967</v>
      </c>
      <c r="C430" s="16" t="str">
        <f>sample_event_meta!$U$118</f>
        <v>20Jun24-PRS-PRCD-2</v>
      </c>
      <c r="D430" s="21">
        <f t="shared" si="37"/>
        <v>45463</v>
      </c>
      <c r="E430" s="22">
        <f t="shared" si="34"/>
        <v>172</v>
      </c>
      <c r="F430" s="17" t="s">
        <v>392</v>
      </c>
      <c r="G430" s="17" t="s">
        <v>416</v>
      </c>
      <c r="I430" s="18">
        <f t="shared" si="35"/>
        <v>34</v>
      </c>
      <c r="J430" s="18">
        <f t="shared" si="36"/>
        <v>34</v>
      </c>
      <c r="O430" s="17">
        <v>34</v>
      </c>
    </row>
    <row r="431" spans="1:15" hidden="1" x14ac:dyDescent="0.2">
      <c r="A431" s="17">
        <v>2024</v>
      </c>
      <c r="B431" s="17" t="s">
        <v>967</v>
      </c>
      <c r="C431" s="16" t="str">
        <f>sample_event_meta!$U$119</f>
        <v>20Jun24-PRS-Gordon R-1</v>
      </c>
      <c r="D431" s="21">
        <f t="shared" si="37"/>
        <v>45463</v>
      </c>
      <c r="E431" s="22">
        <f t="shared" si="34"/>
        <v>172</v>
      </c>
      <c r="F431" s="17" t="s">
        <v>344</v>
      </c>
      <c r="G431" s="17" t="s">
        <v>347</v>
      </c>
      <c r="H431" s="17" t="s">
        <v>423</v>
      </c>
      <c r="I431" s="18">
        <f t="shared" si="35"/>
        <v>4</v>
      </c>
      <c r="J431" s="18">
        <f t="shared" si="36"/>
        <v>4</v>
      </c>
      <c r="M431" s="17">
        <v>4</v>
      </c>
    </row>
    <row r="432" spans="1:15" hidden="1" x14ac:dyDescent="0.2">
      <c r="A432" s="17">
        <v>2024</v>
      </c>
      <c r="B432" s="17" t="s">
        <v>967</v>
      </c>
      <c r="C432" s="16" t="str">
        <f>sample_event_meta!$U$119</f>
        <v>20Jun24-PRS-Gordon R-1</v>
      </c>
      <c r="D432" s="21">
        <f t="shared" si="37"/>
        <v>45463</v>
      </c>
      <c r="E432" s="22">
        <f t="shared" si="34"/>
        <v>172</v>
      </c>
      <c r="F432" s="17" t="s">
        <v>401</v>
      </c>
      <c r="I432" s="18">
        <f t="shared" si="35"/>
        <v>73</v>
      </c>
      <c r="J432" s="18">
        <f t="shared" si="36"/>
        <v>73</v>
      </c>
      <c r="O432" s="17">
        <v>73</v>
      </c>
    </row>
    <row r="433" spans="1:18" hidden="1" x14ac:dyDescent="0.2">
      <c r="A433" s="17">
        <v>2024</v>
      </c>
      <c r="B433" s="17" t="s">
        <v>967</v>
      </c>
      <c r="C433" s="16" t="str">
        <f>sample_event_meta!$U$119</f>
        <v>20Jun24-PRS-Gordon R-1</v>
      </c>
      <c r="D433" s="21">
        <f t="shared" si="37"/>
        <v>45463</v>
      </c>
      <c r="E433" s="22">
        <f t="shared" si="34"/>
        <v>172</v>
      </c>
      <c r="F433" s="17" t="s">
        <v>400</v>
      </c>
      <c r="I433" s="18">
        <f t="shared" si="35"/>
        <v>22</v>
      </c>
      <c r="J433" s="18">
        <f t="shared" si="36"/>
        <v>22</v>
      </c>
      <c r="O433" s="17">
        <v>22</v>
      </c>
    </row>
    <row r="434" spans="1:18" hidden="1" x14ac:dyDescent="0.2">
      <c r="A434" s="17">
        <v>2024</v>
      </c>
      <c r="B434" s="17" t="s">
        <v>967</v>
      </c>
      <c r="C434" s="16" t="str">
        <f>sample_event_meta!$U$119</f>
        <v>20Jun24-PRS-Gordon R-1</v>
      </c>
      <c r="D434" s="21">
        <f t="shared" si="37"/>
        <v>45463</v>
      </c>
      <c r="E434" s="22">
        <f t="shared" si="34"/>
        <v>172</v>
      </c>
      <c r="F434" s="17" t="s">
        <v>392</v>
      </c>
      <c r="G434" s="17" t="s">
        <v>416</v>
      </c>
      <c r="I434" s="18">
        <f t="shared" si="35"/>
        <v>21</v>
      </c>
      <c r="J434" s="18">
        <f t="shared" si="36"/>
        <v>21</v>
      </c>
      <c r="O434" s="17">
        <v>21</v>
      </c>
    </row>
    <row r="435" spans="1:18" hidden="1" x14ac:dyDescent="0.2">
      <c r="A435" s="17">
        <v>2024</v>
      </c>
      <c r="B435" s="17" t="s">
        <v>967</v>
      </c>
      <c r="C435" s="16" t="str">
        <f>sample_event_meta!$U$119</f>
        <v>20Jun24-PRS-Gordon R-1</v>
      </c>
      <c r="D435" s="21">
        <f t="shared" si="37"/>
        <v>45463</v>
      </c>
      <c r="E435" s="22">
        <f t="shared" si="34"/>
        <v>172</v>
      </c>
      <c r="F435" s="17" t="s">
        <v>408</v>
      </c>
      <c r="I435" s="18">
        <f t="shared" si="35"/>
        <v>2</v>
      </c>
      <c r="J435" s="18">
        <f t="shared" si="36"/>
        <v>2</v>
      </c>
      <c r="M435" s="17">
        <v>2</v>
      </c>
    </row>
    <row r="436" spans="1:18" hidden="1" x14ac:dyDescent="0.2">
      <c r="A436" s="17">
        <v>2024</v>
      </c>
      <c r="B436" s="17" t="s">
        <v>967</v>
      </c>
      <c r="C436" s="16" t="str">
        <f>sample_event_meta!$U$119</f>
        <v>20Jun24-PRS-Gordon R-1</v>
      </c>
      <c r="D436" s="21">
        <f t="shared" si="37"/>
        <v>45463</v>
      </c>
      <c r="E436" s="22">
        <f t="shared" si="34"/>
        <v>172</v>
      </c>
      <c r="F436" s="17" t="s">
        <v>404</v>
      </c>
      <c r="I436" s="18">
        <f t="shared" si="35"/>
        <v>3</v>
      </c>
      <c r="J436" s="18">
        <f t="shared" si="36"/>
        <v>3</v>
      </c>
      <c r="M436" s="17">
        <v>1</v>
      </c>
      <c r="O436" s="17">
        <f>3-M436</f>
        <v>2</v>
      </c>
    </row>
    <row r="437" spans="1:18" hidden="1" x14ac:dyDescent="0.2">
      <c r="A437" s="17">
        <v>2024</v>
      </c>
      <c r="B437" s="17" t="s">
        <v>967</v>
      </c>
      <c r="C437" s="16" t="str">
        <f>sample_event_meta!$U$120</f>
        <v>20Jun24-PRS-Jap Rock-1</v>
      </c>
      <c r="D437" s="21">
        <f t="shared" si="37"/>
        <v>45463</v>
      </c>
      <c r="E437" s="22">
        <f t="shared" si="34"/>
        <v>172</v>
      </c>
      <c r="F437" s="17" t="s">
        <v>344</v>
      </c>
      <c r="G437" s="17" t="s">
        <v>347</v>
      </c>
      <c r="H437" s="17" t="s">
        <v>423</v>
      </c>
      <c r="I437" s="18">
        <f t="shared" si="35"/>
        <v>3</v>
      </c>
      <c r="J437" s="18">
        <f t="shared" si="36"/>
        <v>3</v>
      </c>
      <c r="M437" s="17">
        <v>3</v>
      </c>
    </row>
    <row r="438" spans="1:18" hidden="1" x14ac:dyDescent="0.2">
      <c r="A438" s="17">
        <v>2024</v>
      </c>
      <c r="B438" s="17" t="s">
        <v>967</v>
      </c>
      <c r="C438" s="16" t="str">
        <f>sample_event_meta!$U$120</f>
        <v>20Jun24-PRS-Jap Rock-1</v>
      </c>
      <c r="D438" s="21">
        <f t="shared" ref="D438" si="38">DATEVALUE(LEFT(C438, SEARCH("-", C438) - 1))</f>
        <v>45463</v>
      </c>
      <c r="E438" s="22">
        <f t="shared" ref="E438" si="39" xml:space="preserve"> D438 - DATE(YEAR(D438), 1, 0)</f>
        <v>172</v>
      </c>
      <c r="F438" s="17" t="s">
        <v>344</v>
      </c>
      <c r="G438" s="17" t="s">
        <v>347</v>
      </c>
      <c r="H438" s="17" t="s">
        <v>862</v>
      </c>
      <c r="I438" s="18">
        <f t="shared" si="35"/>
        <v>1</v>
      </c>
      <c r="J438" s="18">
        <f t="shared" si="36"/>
        <v>1</v>
      </c>
      <c r="M438" s="17">
        <v>1</v>
      </c>
    </row>
    <row r="439" spans="1:18" hidden="1" x14ac:dyDescent="0.2">
      <c r="A439" s="17">
        <v>2024</v>
      </c>
      <c r="B439" s="17" t="s">
        <v>967</v>
      </c>
      <c r="C439" s="16" t="str">
        <f>sample_event_meta!$U$120</f>
        <v>20Jun24-PRS-Jap Rock-1</v>
      </c>
      <c r="D439" s="21">
        <f t="shared" si="37"/>
        <v>45463</v>
      </c>
      <c r="E439" s="22">
        <f t="shared" si="34"/>
        <v>172</v>
      </c>
      <c r="F439" s="17" t="s">
        <v>407</v>
      </c>
      <c r="I439" s="18">
        <f t="shared" si="35"/>
        <v>102</v>
      </c>
      <c r="J439" s="18">
        <f t="shared" si="36"/>
        <v>102</v>
      </c>
      <c r="M439" s="17">
        <v>5</v>
      </c>
      <c r="O439" s="17">
        <f>102-M439</f>
        <v>97</v>
      </c>
    </row>
    <row r="440" spans="1:18" hidden="1" x14ac:dyDescent="0.2">
      <c r="A440" s="17">
        <v>2024</v>
      </c>
      <c r="B440" s="17" t="s">
        <v>967</v>
      </c>
      <c r="C440" s="16" t="str">
        <f>sample_event_meta!$U$120</f>
        <v>20Jun24-PRS-Jap Rock-1</v>
      </c>
      <c r="D440" s="21">
        <f t="shared" si="37"/>
        <v>45463</v>
      </c>
      <c r="E440" s="22">
        <f t="shared" si="34"/>
        <v>172</v>
      </c>
      <c r="F440" s="17" t="s">
        <v>401</v>
      </c>
      <c r="I440" s="18">
        <f t="shared" si="35"/>
        <v>256</v>
      </c>
      <c r="J440" s="18">
        <f t="shared" si="36"/>
        <v>256</v>
      </c>
      <c r="O440" s="17">
        <v>256</v>
      </c>
    </row>
    <row r="441" spans="1:18" hidden="1" x14ac:dyDescent="0.2">
      <c r="A441" s="17">
        <v>2024</v>
      </c>
      <c r="B441" s="17" t="s">
        <v>967</v>
      </c>
      <c r="C441" s="16" t="str">
        <f>sample_event_meta!$U$120</f>
        <v>20Jun24-PRS-Jap Rock-1</v>
      </c>
      <c r="D441" s="21">
        <f t="shared" si="37"/>
        <v>45463</v>
      </c>
      <c r="E441" s="22">
        <f t="shared" si="34"/>
        <v>172</v>
      </c>
      <c r="F441" s="17" t="s">
        <v>400</v>
      </c>
      <c r="I441" s="18">
        <f t="shared" si="35"/>
        <v>3</v>
      </c>
      <c r="J441" s="18">
        <f t="shared" si="36"/>
        <v>3</v>
      </c>
      <c r="O441" s="17">
        <v>3</v>
      </c>
    </row>
    <row r="442" spans="1:18" hidden="1" x14ac:dyDescent="0.2">
      <c r="A442" s="17">
        <v>2024</v>
      </c>
      <c r="B442" s="17" t="s">
        <v>967</v>
      </c>
      <c r="C442" s="16" t="str">
        <f>sample_event_meta!$U$120</f>
        <v>20Jun24-PRS-Jap Rock-1</v>
      </c>
      <c r="D442" s="21">
        <f t="shared" si="37"/>
        <v>45463</v>
      </c>
      <c r="E442" s="22">
        <f t="shared" si="34"/>
        <v>172</v>
      </c>
      <c r="F442" s="17" t="s">
        <v>404</v>
      </c>
      <c r="I442" s="18">
        <f t="shared" si="35"/>
        <v>3</v>
      </c>
      <c r="J442" s="18">
        <f t="shared" si="36"/>
        <v>3</v>
      </c>
      <c r="M442" s="17">
        <v>3</v>
      </c>
    </row>
    <row r="443" spans="1:18" hidden="1" x14ac:dyDescent="0.2">
      <c r="A443" s="17">
        <v>2024</v>
      </c>
      <c r="B443" s="17" t="s">
        <v>967</v>
      </c>
      <c r="C443" s="16" t="str">
        <f>sample_event_meta!$U$121</f>
        <v>03Jul24-PRS-PRCD-1</v>
      </c>
      <c r="D443" s="21">
        <f t="shared" si="37"/>
        <v>45476</v>
      </c>
      <c r="E443" s="22">
        <f t="shared" si="34"/>
        <v>185</v>
      </c>
      <c r="F443" s="17" t="s">
        <v>344</v>
      </c>
      <c r="G443" s="17" t="s">
        <v>347</v>
      </c>
      <c r="H443" s="17" t="s">
        <v>862</v>
      </c>
      <c r="I443" s="18">
        <f t="shared" si="35"/>
        <v>3</v>
      </c>
      <c r="J443" s="18">
        <f t="shared" si="36"/>
        <v>3</v>
      </c>
      <c r="M443" s="17">
        <v>3</v>
      </c>
      <c r="R443" s="17" t="s">
        <v>1196</v>
      </c>
    </row>
    <row r="444" spans="1:18" hidden="1" x14ac:dyDescent="0.2">
      <c r="A444" s="17">
        <v>2024</v>
      </c>
      <c r="B444" s="17" t="s">
        <v>967</v>
      </c>
      <c r="C444" s="16" t="str">
        <f>sample_event_meta!$U$121</f>
        <v>03Jul24-PRS-PRCD-1</v>
      </c>
      <c r="D444" s="21">
        <f t="shared" si="37"/>
        <v>45476</v>
      </c>
      <c r="E444" s="22">
        <f t="shared" si="34"/>
        <v>185</v>
      </c>
      <c r="F444" s="17" t="s">
        <v>344</v>
      </c>
      <c r="G444" s="17" t="s">
        <v>347</v>
      </c>
      <c r="H444" s="17" t="s">
        <v>423</v>
      </c>
      <c r="I444" s="18">
        <f t="shared" si="35"/>
        <v>15</v>
      </c>
      <c r="J444" s="18">
        <f t="shared" si="36"/>
        <v>15</v>
      </c>
      <c r="M444" s="17">
        <v>15</v>
      </c>
    </row>
    <row r="445" spans="1:18" hidden="1" x14ac:dyDescent="0.2">
      <c r="A445" s="17">
        <v>2024</v>
      </c>
      <c r="B445" s="17" t="s">
        <v>967</v>
      </c>
      <c r="C445" s="16" t="str">
        <f>sample_event_meta!$U$121</f>
        <v>03Jul24-PRS-PRCD-1</v>
      </c>
      <c r="D445" s="21">
        <f t="shared" si="37"/>
        <v>45476</v>
      </c>
      <c r="E445" s="22">
        <f t="shared" si="34"/>
        <v>185</v>
      </c>
      <c r="F445" s="17" t="s">
        <v>343</v>
      </c>
      <c r="G445" s="17" t="s">
        <v>347</v>
      </c>
      <c r="H445" s="17" t="s">
        <v>423</v>
      </c>
      <c r="I445" s="18">
        <f t="shared" si="35"/>
        <v>1</v>
      </c>
      <c r="J445" s="18">
        <f t="shared" si="36"/>
        <v>1</v>
      </c>
      <c r="M445" s="17">
        <v>1</v>
      </c>
    </row>
    <row r="446" spans="1:18" hidden="1" x14ac:dyDescent="0.2">
      <c r="A446" s="17">
        <v>2024</v>
      </c>
      <c r="B446" s="17" t="s">
        <v>967</v>
      </c>
      <c r="C446" s="16" t="str">
        <f>sample_event_meta!$U$121</f>
        <v>03Jul24-PRS-PRCD-1</v>
      </c>
      <c r="D446" s="21">
        <f t="shared" si="37"/>
        <v>45476</v>
      </c>
      <c r="E446" s="22">
        <f t="shared" si="34"/>
        <v>185</v>
      </c>
      <c r="F446" s="17" t="s">
        <v>1195</v>
      </c>
      <c r="G446" s="17" t="s">
        <v>347</v>
      </c>
      <c r="H446" s="17" t="s">
        <v>423</v>
      </c>
      <c r="I446" s="18">
        <f t="shared" si="35"/>
        <v>1</v>
      </c>
      <c r="J446" s="18">
        <f t="shared" si="36"/>
        <v>1</v>
      </c>
      <c r="M446" s="17">
        <v>1</v>
      </c>
    </row>
    <row r="447" spans="1:18" hidden="1" x14ac:dyDescent="0.2">
      <c r="A447" s="17">
        <v>2024</v>
      </c>
      <c r="B447" s="17" t="s">
        <v>967</v>
      </c>
      <c r="C447" s="16" t="str">
        <f>sample_event_meta!$U$121</f>
        <v>03Jul24-PRS-PRCD-1</v>
      </c>
      <c r="D447" s="21">
        <f t="shared" si="37"/>
        <v>45476</v>
      </c>
      <c r="E447" s="22">
        <f t="shared" si="34"/>
        <v>185</v>
      </c>
      <c r="F447" s="17" t="s">
        <v>401</v>
      </c>
      <c r="I447" s="18">
        <f t="shared" si="35"/>
        <v>1</v>
      </c>
      <c r="J447" s="18">
        <f t="shared" si="36"/>
        <v>1</v>
      </c>
      <c r="M447" s="17">
        <v>1</v>
      </c>
    </row>
    <row r="448" spans="1:18" hidden="1" x14ac:dyDescent="0.2">
      <c r="A448" s="17">
        <v>2024</v>
      </c>
      <c r="B448" s="17" t="s">
        <v>967</v>
      </c>
      <c r="C448" s="16" t="str">
        <f>sample_event_meta!$U$121</f>
        <v>03Jul24-PRS-PRCD-1</v>
      </c>
      <c r="D448" s="21">
        <f t="shared" si="37"/>
        <v>45476</v>
      </c>
      <c r="E448" s="22">
        <f t="shared" si="34"/>
        <v>185</v>
      </c>
      <c r="F448" s="17" t="s">
        <v>400</v>
      </c>
      <c r="I448" s="18">
        <f t="shared" si="35"/>
        <v>1</v>
      </c>
      <c r="J448" s="18">
        <f t="shared" si="36"/>
        <v>1</v>
      </c>
      <c r="M448" s="17">
        <v>1</v>
      </c>
    </row>
    <row r="449" spans="1:18" hidden="1" x14ac:dyDescent="0.2">
      <c r="A449" s="17">
        <v>2024</v>
      </c>
      <c r="B449" s="17" t="s">
        <v>967</v>
      </c>
      <c r="C449" s="16" t="str">
        <f>sample_event_meta!$U$122</f>
        <v>03Jul24-PRS-Jap Rock-1</v>
      </c>
      <c r="D449" s="21">
        <f t="shared" si="37"/>
        <v>45476</v>
      </c>
      <c r="E449" s="22">
        <f t="shared" si="34"/>
        <v>185</v>
      </c>
      <c r="F449" s="17" t="s">
        <v>344</v>
      </c>
      <c r="G449" s="17" t="s">
        <v>347</v>
      </c>
      <c r="H449" s="17" t="s">
        <v>862</v>
      </c>
      <c r="I449" s="18">
        <f t="shared" si="35"/>
        <v>1</v>
      </c>
      <c r="J449" s="18">
        <f t="shared" si="36"/>
        <v>1</v>
      </c>
      <c r="M449" s="17">
        <v>1</v>
      </c>
      <c r="R449" s="17" t="s">
        <v>1217</v>
      </c>
    </row>
    <row r="450" spans="1:18" hidden="1" x14ac:dyDescent="0.2">
      <c r="A450" s="17">
        <v>2024</v>
      </c>
      <c r="B450" s="17" t="s">
        <v>967</v>
      </c>
      <c r="C450" s="16" t="str">
        <f>sample_event_meta!$U$122</f>
        <v>03Jul24-PRS-Jap Rock-1</v>
      </c>
      <c r="D450" s="21">
        <f t="shared" si="37"/>
        <v>45476</v>
      </c>
      <c r="E450" s="22">
        <f t="shared" si="34"/>
        <v>185</v>
      </c>
      <c r="F450" s="17" t="s">
        <v>344</v>
      </c>
      <c r="G450" s="17" t="s">
        <v>347</v>
      </c>
      <c r="H450" s="17" t="s">
        <v>423</v>
      </c>
      <c r="I450" s="18">
        <f t="shared" si="35"/>
        <v>2</v>
      </c>
      <c r="J450" s="18">
        <f t="shared" si="36"/>
        <v>2</v>
      </c>
      <c r="M450" s="17">
        <v>2</v>
      </c>
    </row>
    <row r="451" spans="1:18" hidden="1" x14ac:dyDescent="0.2">
      <c r="A451" s="17">
        <v>2024</v>
      </c>
      <c r="B451" s="17" t="s">
        <v>967</v>
      </c>
      <c r="C451" s="16" t="str">
        <f>sample_event_meta!$U$122</f>
        <v>03Jul24-PRS-Jap Rock-1</v>
      </c>
      <c r="D451" s="21">
        <f t="shared" si="37"/>
        <v>45476</v>
      </c>
      <c r="E451" s="22">
        <f t="shared" si="34"/>
        <v>185</v>
      </c>
      <c r="F451" s="17" t="s">
        <v>401</v>
      </c>
      <c r="I451" s="18">
        <f t="shared" si="35"/>
        <v>85</v>
      </c>
      <c r="J451" s="18">
        <f t="shared" si="36"/>
        <v>85</v>
      </c>
      <c r="M451" s="17">
        <v>14</v>
      </c>
      <c r="O451" s="17">
        <f>85-M451</f>
        <v>71</v>
      </c>
      <c r="R451" s="17" t="s">
        <v>1222</v>
      </c>
    </row>
    <row r="452" spans="1:18" hidden="1" x14ac:dyDescent="0.2">
      <c r="A452" s="17">
        <v>2024</v>
      </c>
      <c r="B452" s="17" t="s">
        <v>967</v>
      </c>
      <c r="C452" s="16" t="str">
        <f>sample_event_meta!$U$122</f>
        <v>03Jul24-PRS-Jap Rock-1</v>
      </c>
      <c r="D452" s="21">
        <f t="shared" si="37"/>
        <v>45476</v>
      </c>
      <c r="E452" s="22">
        <f t="shared" si="34"/>
        <v>185</v>
      </c>
      <c r="F452" s="17" t="s">
        <v>400</v>
      </c>
      <c r="I452" s="18">
        <f t="shared" si="35"/>
        <v>2</v>
      </c>
      <c r="J452" s="18">
        <f t="shared" si="36"/>
        <v>2</v>
      </c>
      <c r="M452" s="17">
        <v>2</v>
      </c>
    </row>
    <row r="453" spans="1:18" hidden="1" x14ac:dyDescent="0.2">
      <c r="A453" s="17">
        <v>2024</v>
      </c>
      <c r="B453" s="17" t="s">
        <v>967</v>
      </c>
      <c r="C453" s="16" t="str">
        <f>sample_event_meta!$U$123</f>
        <v>03Jul24-PRS-Thrasher-1</v>
      </c>
      <c r="D453" s="21">
        <f t="shared" si="37"/>
        <v>45476</v>
      </c>
      <c r="E453" s="22">
        <f t="shared" si="34"/>
        <v>185</v>
      </c>
      <c r="F453" s="17" t="s">
        <v>340</v>
      </c>
      <c r="G453" s="17" t="s">
        <v>347</v>
      </c>
      <c r="H453" s="17" t="s">
        <v>423</v>
      </c>
      <c r="I453" s="18">
        <f t="shared" si="35"/>
        <v>2</v>
      </c>
      <c r="J453" s="18">
        <f t="shared" si="36"/>
        <v>2</v>
      </c>
      <c r="M453" s="17">
        <v>2</v>
      </c>
    </row>
    <row r="454" spans="1:18" hidden="1" x14ac:dyDescent="0.2">
      <c r="A454" s="17">
        <v>2024</v>
      </c>
      <c r="B454" s="17" t="s">
        <v>967</v>
      </c>
      <c r="C454" s="16" t="str">
        <f>sample_event_meta!$U$123</f>
        <v>03Jul24-PRS-Thrasher-1</v>
      </c>
      <c r="D454" s="21">
        <f t="shared" si="37"/>
        <v>45476</v>
      </c>
      <c r="E454" s="22">
        <f t="shared" si="34"/>
        <v>185</v>
      </c>
      <c r="F454" s="17" t="s">
        <v>401</v>
      </c>
      <c r="I454" s="18">
        <f t="shared" si="35"/>
        <v>58</v>
      </c>
      <c r="J454" s="18">
        <f t="shared" si="36"/>
        <v>58</v>
      </c>
      <c r="O454" s="17">
        <v>58</v>
      </c>
    </row>
    <row r="455" spans="1:18" hidden="1" x14ac:dyDescent="0.2">
      <c r="A455" s="17">
        <v>2024</v>
      </c>
      <c r="B455" s="17" t="s">
        <v>967</v>
      </c>
      <c r="C455" s="16" t="str">
        <f>sample_event_meta!$U$123</f>
        <v>03Jul24-PRS-Thrasher-1</v>
      </c>
      <c r="D455" s="21">
        <f t="shared" si="37"/>
        <v>45476</v>
      </c>
      <c r="E455" s="22">
        <f t="shared" si="34"/>
        <v>185</v>
      </c>
      <c r="F455" s="17" t="s">
        <v>400</v>
      </c>
      <c r="I455" s="18">
        <f t="shared" si="35"/>
        <v>2</v>
      </c>
      <c r="J455" s="18">
        <f t="shared" si="36"/>
        <v>2</v>
      </c>
      <c r="M455" s="17">
        <v>2</v>
      </c>
    </row>
    <row r="456" spans="1:18" hidden="1" x14ac:dyDescent="0.2">
      <c r="A456" s="17">
        <v>2024</v>
      </c>
      <c r="B456" s="17" t="s">
        <v>967</v>
      </c>
      <c r="C456" s="16" t="str">
        <f>sample_event_meta!$U$124</f>
        <v>03Jul24-PRS-Offshore B-1</v>
      </c>
      <c r="D456" s="21">
        <f t="shared" si="37"/>
        <v>45476</v>
      </c>
      <c r="E456" s="22">
        <f t="shared" ref="E456:E523" si="40" xml:space="preserve"> D456 - DATE(YEAR(D456), 1, 0)</f>
        <v>185</v>
      </c>
      <c r="F456" s="17" t="s">
        <v>344</v>
      </c>
      <c r="G456" s="17" t="s">
        <v>347</v>
      </c>
      <c r="H456" s="17" t="s">
        <v>423</v>
      </c>
      <c r="I456" s="18">
        <f t="shared" ref="I456:I523" si="41">SUM(K456:Q456)</f>
        <v>8</v>
      </c>
      <c r="J456" s="18">
        <f t="shared" ref="J456:J523" si="42">SUM(L456:Q456)</f>
        <v>8</v>
      </c>
      <c r="M456" s="17">
        <v>8</v>
      </c>
    </row>
    <row r="457" spans="1:18" hidden="1" x14ac:dyDescent="0.2">
      <c r="A457" s="17">
        <v>2024</v>
      </c>
      <c r="B457" s="17" t="s">
        <v>967</v>
      </c>
      <c r="C457" s="16" t="str">
        <f>sample_event_meta!$U$124</f>
        <v>03Jul24-PRS-Offshore B-1</v>
      </c>
      <c r="D457" s="21">
        <f t="shared" si="37"/>
        <v>45476</v>
      </c>
      <c r="E457" s="22">
        <f t="shared" si="40"/>
        <v>185</v>
      </c>
      <c r="F457" s="17" t="s">
        <v>400</v>
      </c>
      <c r="I457" s="18">
        <f t="shared" si="41"/>
        <v>21</v>
      </c>
      <c r="J457" s="18">
        <f t="shared" si="42"/>
        <v>21</v>
      </c>
      <c r="M457" s="17">
        <v>11</v>
      </c>
      <c r="O457" s="17">
        <f>21-M457</f>
        <v>10</v>
      </c>
    </row>
    <row r="458" spans="1:18" hidden="1" x14ac:dyDescent="0.2">
      <c r="A458" s="17">
        <v>2024</v>
      </c>
      <c r="B458" s="17" t="s">
        <v>967</v>
      </c>
      <c r="C458" s="16" t="str">
        <f>sample_event_meta!$U$125</f>
        <v>03Jul24-PRS-Mill Bay-1</v>
      </c>
      <c r="D458" s="21">
        <f t="shared" si="37"/>
        <v>45476</v>
      </c>
      <c r="E458" s="22">
        <f t="shared" si="40"/>
        <v>185</v>
      </c>
      <c r="F458" s="17" t="s">
        <v>344</v>
      </c>
      <c r="G458" s="17" t="s">
        <v>347</v>
      </c>
      <c r="H458" s="17" t="s">
        <v>423</v>
      </c>
      <c r="I458" s="18">
        <f t="shared" si="41"/>
        <v>4</v>
      </c>
      <c r="J458" s="18">
        <f t="shared" si="42"/>
        <v>4</v>
      </c>
      <c r="M458" s="17">
        <v>4</v>
      </c>
    </row>
    <row r="459" spans="1:18" hidden="1" x14ac:dyDescent="0.2">
      <c r="A459" s="17">
        <v>2024</v>
      </c>
      <c r="B459" s="17" t="s">
        <v>967</v>
      </c>
      <c r="C459" s="16" t="str">
        <f>sample_event_meta!$U$126</f>
        <v>15Jul24-PRS-PRCD-1</v>
      </c>
      <c r="D459" s="21">
        <f t="shared" si="37"/>
        <v>45488</v>
      </c>
      <c r="E459" s="22">
        <f t="shared" si="40"/>
        <v>197</v>
      </c>
      <c r="F459" s="17" t="s">
        <v>344</v>
      </c>
      <c r="G459" s="17" t="s">
        <v>347</v>
      </c>
      <c r="H459" s="17" t="s">
        <v>862</v>
      </c>
      <c r="I459" s="18">
        <f t="shared" si="41"/>
        <v>1</v>
      </c>
      <c r="J459" s="18">
        <f t="shared" si="42"/>
        <v>1</v>
      </c>
      <c r="M459" s="17">
        <v>1</v>
      </c>
    </row>
    <row r="460" spans="1:18" hidden="1" x14ac:dyDescent="0.2">
      <c r="A460" s="17">
        <v>2024</v>
      </c>
      <c r="B460" s="17" t="s">
        <v>967</v>
      </c>
      <c r="C460" s="16" t="str">
        <f>sample_event_meta!$U$126</f>
        <v>15Jul24-PRS-PRCD-1</v>
      </c>
      <c r="D460" s="21">
        <f t="shared" si="37"/>
        <v>45488</v>
      </c>
      <c r="E460" s="22">
        <f t="shared" si="40"/>
        <v>197</v>
      </c>
      <c r="F460" s="17" t="s">
        <v>344</v>
      </c>
      <c r="G460" s="17" t="s">
        <v>347</v>
      </c>
      <c r="H460" s="17" t="s">
        <v>423</v>
      </c>
      <c r="I460" s="18">
        <f t="shared" si="41"/>
        <v>6</v>
      </c>
      <c r="J460" s="18">
        <f t="shared" si="42"/>
        <v>6</v>
      </c>
      <c r="M460" s="17">
        <v>6</v>
      </c>
    </row>
    <row r="461" spans="1:18" hidden="1" x14ac:dyDescent="0.2">
      <c r="A461" s="17">
        <v>2024</v>
      </c>
      <c r="B461" s="17" t="s">
        <v>967</v>
      </c>
      <c r="C461" s="16" t="str">
        <f>sample_event_meta!$U$126</f>
        <v>15Jul24-PRS-PRCD-1</v>
      </c>
      <c r="D461" s="21">
        <f t="shared" si="37"/>
        <v>45488</v>
      </c>
      <c r="E461" s="22">
        <f t="shared" si="40"/>
        <v>197</v>
      </c>
      <c r="F461" s="17" t="s">
        <v>407</v>
      </c>
      <c r="I461" s="18">
        <f t="shared" si="41"/>
        <v>29</v>
      </c>
      <c r="J461" s="18">
        <f t="shared" si="42"/>
        <v>29</v>
      </c>
      <c r="M461" s="17">
        <v>15</v>
      </c>
      <c r="O461" s="17">
        <f>29-M461</f>
        <v>14</v>
      </c>
    </row>
    <row r="462" spans="1:18" hidden="1" x14ac:dyDescent="0.2">
      <c r="A462" s="17">
        <v>2024</v>
      </c>
      <c r="B462" s="17" t="s">
        <v>967</v>
      </c>
      <c r="C462" s="16" t="str">
        <f>sample_event_meta!$U$126</f>
        <v>15Jul24-PRS-PRCD-1</v>
      </c>
      <c r="D462" s="21">
        <f t="shared" si="37"/>
        <v>45488</v>
      </c>
      <c r="E462" s="22">
        <f t="shared" si="40"/>
        <v>197</v>
      </c>
      <c r="F462" s="17" t="s">
        <v>401</v>
      </c>
      <c r="I462" s="18">
        <f t="shared" si="41"/>
        <v>53</v>
      </c>
      <c r="J462" s="18">
        <f t="shared" si="42"/>
        <v>53</v>
      </c>
      <c r="M462" s="17">
        <v>15</v>
      </c>
      <c r="O462" s="17">
        <f>53-M462</f>
        <v>38</v>
      </c>
    </row>
    <row r="463" spans="1:18" hidden="1" x14ac:dyDescent="0.2">
      <c r="A463" s="17">
        <v>2024</v>
      </c>
      <c r="B463" s="17" t="s">
        <v>967</v>
      </c>
      <c r="C463" s="16" t="str">
        <f>sample_event_meta!$U$127</f>
        <v>15Jul24-PRS-Mill Bay-1</v>
      </c>
      <c r="D463" s="21">
        <f t="shared" si="37"/>
        <v>45488</v>
      </c>
      <c r="E463" s="22">
        <f t="shared" si="40"/>
        <v>197</v>
      </c>
      <c r="F463" s="17" t="s">
        <v>344</v>
      </c>
      <c r="G463" s="17" t="s">
        <v>347</v>
      </c>
      <c r="H463" s="17" t="s">
        <v>423</v>
      </c>
      <c r="I463" s="18">
        <f t="shared" si="41"/>
        <v>3</v>
      </c>
      <c r="J463" s="18">
        <f t="shared" si="42"/>
        <v>3</v>
      </c>
      <c r="M463" s="17">
        <v>3</v>
      </c>
    </row>
    <row r="464" spans="1:18" hidden="1" x14ac:dyDescent="0.2">
      <c r="A464" s="17">
        <v>2024</v>
      </c>
      <c r="B464" s="17" t="s">
        <v>967</v>
      </c>
      <c r="C464" s="16" t="str">
        <f>sample_event_meta!$U$127</f>
        <v>15Jul24-PRS-Mill Bay-1</v>
      </c>
      <c r="D464" s="21">
        <f t="shared" si="37"/>
        <v>45488</v>
      </c>
      <c r="E464" s="22">
        <f t="shared" si="40"/>
        <v>197</v>
      </c>
      <c r="F464" s="17" t="s">
        <v>407</v>
      </c>
      <c r="I464" s="18">
        <f t="shared" si="41"/>
        <v>1</v>
      </c>
      <c r="J464" s="18">
        <f t="shared" si="42"/>
        <v>1</v>
      </c>
      <c r="O464" s="17">
        <v>1</v>
      </c>
    </row>
    <row r="465" spans="1:15" hidden="1" x14ac:dyDescent="0.2">
      <c r="A465" s="17">
        <v>2024</v>
      </c>
      <c r="B465" s="17" t="s">
        <v>967</v>
      </c>
      <c r="C465" s="16" t="str">
        <f>sample_event_meta!$U$128</f>
        <v>15Jul24-PRS-Offshore B-1</v>
      </c>
      <c r="D465" s="21">
        <f t="shared" si="37"/>
        <v>45488</v>
      </c>
      <c r="E465" s="22">
        <f t="shared" si="40"/>
        <v>197</v>
      </c>
      <c r="F465" s="17" t="s">
        <v>344</v>
      </c>
      <c r="G465" s="17" t="s">
        <v>347</v>
      </c>
      <c r="H465" s="17" t="s">
        <v>862</v>
      </c>
      <c r="I465" s="18">
        <f t="shared" si="41"/>
        <v>1</v>
      </c>
      <c r="J465" s="18">
        <f t="shared" si="42"/>
        <v>1</v>
      </c>
      <c r="M465" s="17">
        <v>1</v>
      </c>
    </row>
    <row r="466" spans="1:15" hidden="1" x14ac:dyDescent="0.2">
      <c r="A466" s="17">
        <v>2024</v>
      </c>
      <c r="B466" s="17" t="s">
        <v>967</v>
      </c>
      <c r="C466" s="16" t="str">
        <f>sample_event_meta!$U$128</f>
        <v>15Jul24-PRS-Offshore B-1</v>
      </c>
      <c r="D466" s="21">
        <f t="shared" si="37"/>
        <v>45488</v>
      </c>
      <c r="E466" s="22">
        <f t="shared" si="40"/>
        <v>197</v>
      </c>
      <c r="F466" s="17" t="s">
        <v>344</v>
      </c>
      <c r="G466" s="17" t="s">
        <v>347</v>
      </c>
      <c r="H466" s="17" t="s">
        <v>423</v>
      </c>
      <c r="I466" s="18">
        <f t="shared" si="41"/>
        <v>7</v>
      </c>
      <c r="J466" s="18">
        <f t="shared" si="42"/>
        <v>7</v>
      </c>
      <c r="M466" s="17">
        <v>7</v>
      </c>
    </row>
    <row r="467" spans="1:15" hidden="1" x14ac:dyDescent="0.2">
      <c r="A467" s="17">
        <v>2024</v>
      </c>
      <c r="B467" s="17" t="s">
        <v>967</v>
      </c>
      <c r="C467" s="16" t="str">
        <f>sample_event_meta!$U$128</f>
        <v>15Jul24-PRS-Offshore B-1</v>
      </c>
      <c r="D467" s="21">
        <f t="shared" si="37"/>
        <v>45488</v>
      </c>
      <c r="E467" s="22">
        <f t="shared" si="40"/>
        <v>197</v>
      </c>
      <c r="F467" s="17" t="s">
        <v>340</v>
      </c>
      <c r="G467" s="17" t="s">
        <v>347</v>
      </c>
      <c r="H467" s="17" t="s">
        <v>423</v>
      </c>
      <c r="I467" s="18">
        <f t="shared" si="41"/>
        <v>2</v>
      </c>
      <c r="J467" s="18">
        <f t="shared" si="42"/>
        <v>2</v>
      </c>
      <c r="M467" s="17">
        <v>2</v>
      </c>
    </row>
    <row r="468" spans="1:15" hidden="1" x14ac:dyDescent="0.2">
      <c r="A468" s="17">
        <v>2024</v>
      </c>
      <c r="B468" s="17" t="s">
        <v>967</v>
      </c>
      <c r="C468" s="16" t="str">
        <f>sample_event_meta!$U$128</f>
        <v>15Jul24-PRS-Offshore B-1</v>
      </c>
      <c r="D468" s="21">
        <f t="shared" si="37"/>
        <v>45488</v>
      </c>
      <c r="E468" s="22">
        <f t="shared" si="40"/>
        <v>197</v>
      </c>
      <c r="F468" s="16" t="s">
        <v>400</v>
      </c>
      <c r="I468" s="18">
        <f t="shared" si="41"/>
        <v>307</v>
      </c>
      <c r="J468" s="18">
        <f t="shared" si="42"/>
        <v>307</v>
      </c>
      <c r="M468" s="17">
        <v>15</v>
      </c>
      <c r="O468" s="16">
        <f>307-M468</f>
        <v>292</v>
      </c>
    </row>
    <row r="469" spans="1:15" hidden="1" x14ac:dyDescent="0.2">
      <c r="A469" s="17">
        <v>2024</v>
      </c>
      <c r="B469" s="17" t="s">
        <v>967</v>
      </c>
      <c r="C469" s="16" t="str">
        <f>sample_event_meta!$U$128</f>
        <v>15Jul24-PRS-Offshore B-1</v>
      </c>
      <c r="D469" s="21">
        <f t="shared" si="37"/>
        <v>45488</v>
      </c>
      <c r="E469" s="22">
        <f t="shared" si="40"/>
        <v>197</v>
      </c>
      <c r="F469" s="17" t="s">
        <v>401</v>
      </c>
      <c r="I469" s="18">
        <f t="shared" si="41"/>
        <v>126</v>
      </c>
      <c r="J469" s="18">
        <f t="shared" si="42"/>
        <v>126</v>
      </c>
      <c r="O469" s="17">
        <v>126</v>
      </c>
    </row>
    <row r="470" spans="1:15" hidden="1" x14ac:dyDescent="0.2">
      <c r="A470" s="17">
        <v>2024</v>
      </c>
      <c r="B470" s="17" t="s">
        <v>967</v>
      </c>
      <c r="C470" s="16" t="str">
        <f>sample_event_meta!$U$128</f>
        <v>15Jul24-PRS-Offshore B-1</v>
      </c>
      <c r="D470" s="21">
        <f t="shared" si="37"/>
        <v>45488</v>
      </c>
      <c r="E470" s="22">
        <f t="shared" si="40"/>
        <v>197</v>
      </c>
      <c r="F470" s="17" t="s">
        <v>404</v>
      </c>
      <c r="I470" s="18">
        <f t="shared" si="41"/>
        <v>1</v>
      </c>
      <c r="J470" s="18">
        <f t="shared" si="42"/>
        <v>1</v>
      </c>
      <c r="M470" s="17">
        <v>1</v>
      </c>
    </row>
    <row r="471" spans="1:15" hidden="1" x14ac:dyDescent="0.2">
      <c r="A471" s="17">
        <v>2024</v>
      </c>
      <c r="B471" s="17" t="s">
        <v>967</v>
      </c>
      <c r="C471" s="16" t="str">
        <f>sample_event_meta!$U$129</f>
        <v>15Jul24-PRS-Thrasher-1</v>
      </c>
      <c r="D471" s="21">
        <f t="shared" si="37"/>
        <v>45488</v>
      </c>
      <c r="E471" s="22">
        <f t="shared" si="40"/>
        <v>197</v>
      </c>
      <c r="F471" s="17" t="s">
        <v>344</v>
      </c>
      <c r="G471" s="17" t="s">
        <v>347</v>
      </c>
      <c r="H471" s="17" t="s">
        <v>862</v>
      </c>
      <c r="I471" s="18">
        <f t="shared" si="41"/>
        <v>1</v>
      </c>
      <c r="J471" s="18">
        <f t="shared" si="42"/>
        <v>1</v>
      </c>
      <c r="M471" s="17">
        <v>1</v>
      </c>
    </row>
    <row r="472" spans="1:15" hidden="1" x14ac:dyDescent="0.2">
      <c r="A472" s="17">
        <v>2024</v>
      </c>
      <c r="B472" s="17" t="s">
        <v>967</v>
      </c>
      <c r="C472" s="16" t="str">
        <f>sample_event_meta!$U$129</f>
        <v>15Jul24-PRS-Thrasher-1</v>
      </c>
      <c r="D472" s="21">
        <f t="shared" si="37"/>
        <v>45488</v>
      </c>
      <c r="E472" s="22">
        <f t="shared" si="40"/>
        <v>197</v>
      </c>
      <c r="F472" s="17" t="s">
        <v>344</v>
      </c>
      <c r="G472" s="17" t="s">
        <v>347</v>
      </c>
      <c r="H472" s="17" t="s">
        <v>423</v>
      </c>
      <c r="I472" s="18">
        <f t="shared" si="41"/>
        <v>8</v>
      </c>
      <c r="J472" s="18">
        <f t="shared" si="42"/>
        <v>8</v>
      </c>
      <c r="M472" s="17">
        <v>8</v>
      </c>
    </row>
    <row r="473" spans="1:15" hidden="1" x14ac:dyDescent="0.2">
      <c r="A473" s="17">
        <v>2024</v>
      </c>
      <c r="B473" s="17" t="s">
        <v>967</v>
      </c>
      <c r="C473" s="16" t="str">
        <f>sample_event_meta!$U$129</f>
        <v>15Jul24-PRS-Thrasher-1</v>
      </c>
      <c r="D473" s="21">
        <f t="shared" si="37"/>
        <v>45488</v>
      </c>
      <c r="E473" s="22">
        <f t="shared" si="40"/>
        <v>197</v>
      </c>
      <c r="F473" s="17" t="s">
        <v>340</v>
      </c>
      <c r="G473" s="17" t="s">
        <v>347</v>
      </c>
      <c r="H473" s="17" t="s">
        <v>423</v>
      </c>
      <c r="I473" s="18">
        <f t="shared" si="41"/>
        <v>19</v>
      </c>
      <c r="J473" s="18">
        <f t="shared" si="42"/>
        <v>19</v>
      </c>
      <c r="M473" s="17">
        <v>19</v>
      </c>
    </row>
    <row r="474" spans="1:15" hidden="1" x14ac:dyDescent="0.2">
      <c r="A474" s="17">
        <v>2024</v>
      </c>
      <c r="B474" s="17" t="s">
        <v>967</v>
      </c>
      <c r="C474" s="16" t="str">
        <f>sample_event_meta!$U$130</f>
        <v>15Jul24-PRS-Jap Rock-1</v>
      </c>
      <c r="D474" s="21">
        <f t="shared" si="37"/>
        <v>45488</v>
      </c>
      <c r="E474" s="22">
        <f t="shared" si="40"/>
        <v>197</v>
      </c>
      <c r="F474" s="17" t="s">
        <v>344</v>
      </c>
      <c r="G474" s="17" t="s">
        <v>347</v>
      </c>
      <c r="H474" s="17" t="s">
        <v>862</v>
      </c>
      <c r="I474" s="18">
        <f t="shared" si="41"/>
        <v>2</v>
      </c>
      <c r="J474" s="18">
        <f t="shared" si="42"/>
        <v>2</v>
      </c>
      <c r="M474" s="17">
        <v>2</v>
      </c>
    </row>
    <row r="475" spans="1:15" hidden="1" x14ac:dyDescent="0.2">
      <c r="A475" s="17">
        <v>2024</v>
      </c>
      <c r="B475" s="17" t="s">
        <v>967</v>
      </c>
      <c r="C475" s="16" t="str">
        <f>sample_event_meta!$U$130</f>
        <v>15Jul24-PRS-Jap Rock-1</v>
      </c>
      <c r="D475" s="21">
        <f t="shared" si="37"/>
        <v>45488</v>
      </c>
      <c r="E475" s="22">
        <f t="shared" si="40"/>
        <v>197</v>
      </c>
      <c r="F475" s="17" t="s">
        <v>344</v>
      </c>
      <c r="G475" s="17" t="s">
        <v>347</v>
      </c>
      <c r="H475" s="17" t="s">
        <v>423</v>
      </c>
      <c r="I475" s="18">
        <f t="shared" si="41"/>
        <v>1</v>
      </c>
      <c r="J475" s="18">
        <f t="shared" si="42"/>
        <v>1</v>
      </c>
      <c r="M475" s="17">
        <v>1</v>
      </c>
    </row>
    <row r="476" spans="1:15" hidden="1" x14ac:dyDescent="0.2">
      <c r="A476" s="17">
        <v>2024</v>
      </c>
      <c r="B476" s="17" t="s">
        <v>967</v>
      </c>
      <c r="C476" s="16" t="str">
        <f>sample_event_meta!$U$130</f>
        <v>15Jul24-PRS-Jap Rock-1</v>
      </c>
      <c r="D476" s="21">
        <f t="shared" si="37"/>
        <v>45488</v>
      </c>
      <c r="E476" s="22">
        <f t="shared" si="40"/>
        <v>197</v>
      </c>
      <c r="F476" s="17" t="s">
        <v>1249</v>
      </c>
      <c r="I476" s="18">
        <f t="shared" si="41"/>
        <v>1</v>
      </c>
      <c r="J476" s="18">
        <f t="shared" si="42"/>
        <v>1</v>
      </c>
      <c r="O476" s="17">
        <v>1</v>
      </c>
    </row>
    <row r="477" spans="1:15" hidden="1" x14ac:dyDescent="0.2">
      <c r="A477" s="17">
        <v>2024</v>
      </c>
      <c r="B477" s="17" t="s">
        <v>967</v>
      </c>
      <c r="C477" s="16" t="str">
        <f>sample_event_meta!$U$130</f>
        <v>15Jul24-PRS-Jap Rock-1</v>
      </c>
      <c r="D477" s="21">
        <f t="shared" si="37"/>
        <v>45488</v>
      </c>
      <c r="E477" s="22">
        <f t="shared" si="40"/>
        <v>197</v>
      </c>
      <c r="F477" s="17" t="s">
        <v>401</v>
      </c>
      <c r="I477" s="18">
        <f t="shared" si="41"/>
        <v>900</v>
      </c>
      <c r="J477" s="18">
        <f t="shared" si="42"/>
        <v>900</v>
      </c>
      <c r="O477" s="17">
        <v>900</v>
      </c>
    </row>
    <row r="478" spans="1:15" hidden="1" x14ac:dyDescent="0.2">
      <c r="A478" s="17">
        <v>2024</v>
      </c>
      <c r="B478" s="17" t="s">
        <v>967</v>
      </c>
      <c r="C478" s="16" t="str">
        <f>sample_event_meta!$U$130</f>
        <v>15Jul24-PRS-Jap Rock-1</v>
      </c>
      <c r="D478" s="21">
        <f t="shared" si="37"/>
        <v>45488</v>
      </c>
      <c r="E478" s="22">
        <f t="shared" si="40"/>
        <v>197</v>
      </c>
      <c r="F478" s="17" t="s">
        <v>408</v>
      </c>
      <c r="I478" s="18">
        <f t="shared" si="41"/>
        <v>19</v>
      </c>
      <c r="J478" s="18">
        <f t="shared" si="42"/>
        <v>19</v>
      </c>
      <c r="M478" s="17">
        <v>15</v>
      </c>
      <c r="O478" s="17">
        <f>19-M478</f>
        <v>4</v>
      </c>
    </row>
    <row r="479" spans="1:15" hidden="1" x14ac:dyDescent="0.2">
      <c r="A479" s="17">
        <v>2024</v>
      </c>
      <c r="B479" s="17" t="s">
        <v>967</v>
      </c>
      <c r="C479" s="16" t="str">
        <f>sample_event_meta!$U$131</f>
        <v>15Jul24-PRS-Offshore A-1</v>
      </c>
      <c r="D479" s="21">
        <f t="shared" si="37"/>
        <v>45488</v>
      </c>
      <c r="E479" s="22">
        <f t="shared" si="40"/>
        <v>197</v>
      </c>
      <c r="F479" s="17" t="s">
        <v>344</v>
      </c>
      <c r="G479" s="17" t="s">
        <v>347</v>
      </c>
      <c r="H479" s="17" t="s">
        <v>423</v>
      </c>
      <c r="I479" s="18">
        <f t="shared" si="41"/>
        <v>1</v>
      </c>
      <c r="J479" s="18">
        <f t="shared" si="42"/>
        <v>1</v>
      </c>
      <c r="M479" s="17">
        <v>1</v>
      </c>
    </row>
    <row r="480" spans="1:15" hidden="1" x14ac:dyDescent="0.2">
      <c r="A480" s="17">
        <v>2024</v>
      </c>
      <c r="B480" s="17" t="s">
        <v>967</v>
      </c>
      <c r="C480" s="16" t="str">
        <f>sample_event_meta!$U$131</f>
        <v>15Jul24-PRS-Offshore A-1</v>
      </c>
      <c r="D480" s="21">
        <f t="shared" si="37"/>
        <v>45488</v>
      </c>
      <c r="E480" s="22">
        <f t="shared" si="40"/>
        <v>197</v>
      </c>
      <c r="F480" s="17" t="s">
        <v>401</v>
      </c>
      <c r="I480" s="18">
        <f t="shared" si="41"/>
        <v>1250</v>
      </c>
      <c r="J480" s="18">
        <f t="shared" si="42"/>
        <v>1250</v>
      </c>
      <c r="O480" s="17">
        <v>1250</v>
      </c>
    </row>
    <row r="481" spans="1:18" hidden="1" x14ac:dyDescent="0.2">
      <c r="A481" s="17">
        <v>2024</v>
      </c>
      <c r="B481" s="17" t="s">
        <v>967</v>
      </c>
      <c r="C481" s="16" t="str">
        <f>sample_event_meta!$U$131</f>
        <v>15Jul24-PRS-Offshore A-1</v>
      </c>
      <c r="D481" s="21">
        <f t="shared" si="37"/>
        <v>45488</v>
      </c>
      <c r="E481" s="22">
        <f t="shared" si="40"/>
        <v>197</v>
      </c>
      <c r="F481" s="17" t="s">
        <v>389</v>
      </c>
      <c r="I481" s="18">
        <f t="shared" si="41"/>
        <v>3</v>
      </c>
      <c r="J481" s="18">
        <f t="shared" si="42"/>
        <v>3</v>
      </c>
      <c r="M481" s="17">
        <v>3</v>
      </c>
    </row>
    <row r="482" spans="1:18" hidden="1" x14ac:dyDescent="0.2">
      <c r="A482" s="17">
        <v>2024</v>
      </c>
      <c r="B482" s="17" t="s">
        <v>420</v>
      </c>
      <c r="C482" s="16" t="str">
        <f>sample_event_meta!$U$132</f>
        <v>24Aug24-FLAG-BS07-1</v>
      </c>
      <c r="D482" s="21">
        <f t="shared" ref="D482" si="43">DATEVALUE(LEFT(C482, SEARCH("-", C482) - 1))</f>
        <v>45528</v>
      </c>
      <c r="E482" s="22">
        <f t="shared" ref="E482" si="44" xml:space="preserve"> D482 - DATE(YEAR(D482), 1, 0)</f>
        <v>237</v>
      </c>
      <c r="F482" s="17" t="s">
        <v>344</v>
      </c>
      <c r="G482" s="17" t="s">
        <v>347</v>
      </c>
      <c r="H482" s="20" t="s">
        <v>423</v>
      </c>
      <c r="I482" s="18">
        <f t="shared" si="41"/>
        <v>3</v>
      </c>
      <c r="J482" s="18">
        <f t="shared" si="42"/>
        <v>3</v>
      </c>
      <c r="M482" s="17">
        <v>2</v>
      </c>
      <c r="P482" s="17">
        <v>1</v>
      </c>
    </row>
    <row r="483" spans="1:18" hidden="1" x14ac:dyDescent="0.2">
      <c r="A483" s="17">
        <v>2024</v>
      </c>
      <c r="B483" s="17" t="s">
        <v>967</v>
      </c>
      <c r="C483" s="16" t="str">
        <f>sample_event_meta!$U$133</f>
        <v>26Aug24-PRS-PRCD-1</v>
      </c>
      <c r="D483" s="21">
        <f t="shared" si="37"/>
        <v>45530</v>
      </c>
      <c r="E483" s="22">
        <f t="shared" si="40"/>
        <v>239</v>
      </c>
      <c r="F483" s="17" t="s">
        <v>344</v>
      </c>
      <c r="G483" s="17" t="s">
        <v>347</v>
      </c>
      <c r="H483" s="17" t="s">
        <v>423</v>
      </c>
      <c r="I483" s="18">
        <f t="shared" si="41"/>
        <v>4</v>
      </c>
      <c r="J483" s="18">
        <f t="shared" si="42"/>
        <v>4</v>
      </c>
      <c r="M483" s="17">
        <v>4</v>
      </c>
    </row>
    <row r="484" spans="1:18" hidden="1" x14ac:dyDescent="0.2">
      <c r="A484" s="17">
        <v>2024</v>
      </c>
      <c r="B484" s="17" t="s">
        <v>967</v>
      </c>
      <c r="C484" s="16" t="str">
        <f>sample_event_meta!$U$133</f>
        <v>26Aug24-PRS-PRCD-1</v>
      </c>
      <c r="D484" s="21">
        <f t="shared" si="37"/>
        <v>45530</v>
      </c>
      <c r="E484" s="22">
        <f t="shared" si="40"/>
        <v>239</v>
      </c>
      <c r="F484" s="17" t="s">
        <v>344</v>
      </c>
      <c r="G484" s="17" t="s">
        <v>347</v>
      </c>
      <c r="H484" s="17" t="s">
        <v>862</v>
      </c>
      <c r="I484" s="18">
        <f t="shared" si="41"/>
        <v>2</v>
      </c>
      <c r="J484" s="18">
        <f t="shared" si="42"/>
        <v>2</v>
      </c>
      <c r="M484" s="17">
        <v>2</v>
      </c>
    </row>
    <row r="485" spans="1:18" hidden="1" x14ac:dyDescent="0.2">
      <c r="A485" s="17">
        <v>2024</v>
      </c>
      <c r="B485" s="17" t="s">
        <v>967</v>
      </c>
      <c r="C485" s="16" t="str">
        <f>sample_event_meta!$U$133</f>
        <v>26Aug24-PRS-PRCD-1</v>
      </c>
      <c r="D485" s="21">
        <f t="shared" si="37"/>
        <v>45530</v>
      </c>
      <c r="E485" s="22">
        <f t="shared" si="40"/>
        <v>239</v>
      </c>
      <c r="F485" s="17" t="s">
        <v>340</v>
      </c>
      <c r="G485" s="17" t="s">
        <v>347</v>
      </c>
      <c r="H485" s="17" t="s">
        <v>423</v>
      </c>
      <c r="I485" s="18">
        <f t="shared" si="41"/>
        <v>7</v>
      </c>
      <c r="J485" s="18">
        <f t="shared" si="42"/>
        <v>7</v>
      </c>
      <c r="M485" s="17">
        <v>7</v>
      </c>
    </row>
    <row r="486" spans="1:18" hidden="1" x14ac:dyDescent="0.2">
      <c r="A486" s="17">
        <v>2024</v>
      </c>
      <c r="B486" s="17" t="s">
        <v>967</v>
      </c>
      <c r="C486" s="16" t="str">
        <f>sample_event_meta!$U$133</f>
        <v>26Aug24-PRS-PRCD-1</v>
      </c>
      <c r="D486" s="21">
        <f t="shared" ref="D486:D551" si="45">DATEVALUE(LEFT(C486, SEARCH("-", C486) - 1))</f>
        <v>45530</v>
      </c>
      <c r="E486" s="22">
        <f t="shared" si="40"/>
        <v>239</v>
      </c>
      <c r="F486" s="17" t="s">
        <v>343</v>
      </c>
      <c r="G486" s="17" t="s">
        <v>347</v>
      </c>
      <c r="H486" s="17" t="s">
        <v>423</v>
      </c>
      <c r="I486" s="18">
        <f t="shared" si="41"/>
        <v>2</v>
      </c>
      <c r="J486" s="18">
        <f t="shared" si="42"/>
        <v>2</v>
      </c>
      <c r="M486" s="17">
        <v>2</v>
      </c>
    </row>
    <row r="487" spans="1:18" hidden="1" x14ac:dyDescent="0.2">
      <c r="A487" s="17">
        <v>2024</v>
      </c>
      <c r="B487" s="17" t="s">
        <v>967</v>
      </c>
      <c r="C487" s="16" t="str">
        <f>sample_event_meta!$U$134</f>
        <v>26Aug24-PRS-Mill Bay-1</v>
      </c>
      <c r="D487" s="21">
        <f t="shared" si="45"/>
        <v>45530</v>
      </c>
      <c r="E487" s="22">
        <f t="shared" si="40"/>
        <v>239</v>
      </c>
      <c r="F487" s="17" t="s">
        <v>344</v>
      </c>
      <c r="G487" s="17" t="s">
        <v>347</v>
      </c>
      <c r="H487" s="17" t="s">
        <v>423</v>
      </c>
      <c r="I487" s="18">
        <f t="shared" si="41"/>
        <v>5</v>
      </c>
      <c r="J487" s="18">
        <f t="shared" si="42"/>
        <v>5</v>
      </c>
      <c r="M487" s="17">
        <v>5</v>
      </c>
    </row>
    <row r="488" spans="1:18" hidden="1" x14ac:dyDescent="0.2">
      <c r="A488" s="17">
        <v>2024</v>
      </c>
      <c r="B488" s="17" t="s">
        <v>967</v>
      </c>
      <c r="C488" s="16" t="str">
        <f>sample_event_meta!$U$134</f>
        <v>26Aug24-PRS-Mill Bay-1</v>
      </c>
      <c r="D488" s="21">
        <f t="shared" si="45"/>
        <v>45530</v>
      </c>
      <c r="E488" s="22">
        <f t="shared" si="40"/>
        <v>239</v>
      </c>
      <c r="F488" s="17" t="s">
        <v>340</v>
      </c>
      <c r="G488" s="17" t="s">
        <v>347</v>
      </c>
      <c r="H488" s="17" t="s">
        <v>423</v>
      </c>
      <c r="I488" s="18">
        <f t="shared" si="41"/>
        <v>25</v>
      </c>
      <c r="J488" s="18">
        <f t="shared" si="42"/>
        <v>25</v>
      </c>
      <c r="M488" s="17">
        <v>15</v>
      </c>
      <c r="O488" s="17">
        <f>25-M488</f>
        <v>10</v>
      </c>
    </row>
    <row r="489" spans="1:18" hidden="1" x14ac:dyDescent="0.2">
      <c r="A489" s="17">
        <v>2024</v>
      </c>
      <c r="B489" s="17" t="s">
        <v>967</v>
      </c>
      <c r="C489" s="16" t="str">
        <f>sample_event_meta!U135</f>
        <v>26Aug24-PRS-Offshore B-1</v>
      </c>
      <c r="D489" s="21">
        <f t="shared" si="45"/>
        <v>45530</v>
      </c>
      <c r="E489" s="22">
        <f t="shared" si="40"/>
        <v>239</v>
      </c>
      <c r="I489" s="18">
        <f t="shared" si="41"/>
        <v>0</v>
      </c>
      <c r="J489" s="18">
        <f t="shared" si="42"/>
        <v>0</v>
      </c>
      <c r="R489" s="17" t="s">
        <v>1297</v>
      </c>
    </row>
    <row r="490" spans="1:18" hidden="1" x14ac:dyDescent="0.2">
      <c r="A490" s="17">
        <v>2024</v>
      </c>
      <c r="B490" s="17" t="s">
        <v>967</v>
      </c>
      <c r="C490" s="16" t="str">
        <f>sample_event_meta!U106</f>
        <v>23May24-PRS-PRCD-1</v>
      </c>
      <c r="D490" s="21">
        <f t="shared" si="45"/>
        <v>45435</v>
      </c>
      <c r="E490" s="22">
        <f t="shared" si="40"/>
        <v>144</v>
      </c>
      <c r="I490" s="18">
        <f t="shared" si="41"/>
        <v>0</v>
      </c>
      <c r="J490" s="18">
        <f t="shared" si="42"/>
        <v>0</v>
      </c>
      <c r="R490" s="17" t="s">
        <v>1298</v>
      </c>
    </row>
    <row r="491" spans="1:18" hidden="1" x14ac:dyDescent="0.2">
      <c r="A491" s="17">
        <v>2024</v>
      </c>
      <c r="B491" s="17" t="s">
        <v>967</v>
      </c>
      <c r="C491" s="16" t="str">
        <f>sample_event_meta!U115</f>
        <v>20Jun24-PRS-Offshore B-1</v>
      </c>
      <c r="D491" s="21">
        <f t="shared" si="45"/>
        <v>45463</v>
      </c>
      <c r="E491" s="22">
        <f t="shared" si="40"/>
        <v>172</v>
      </c>
      <c r="I491" s="18">
        <f t="shared" si="41"/>
        <v>0</v>
      </c>
      <c r="J491" s="18">
        <f t="shared" si="42"/>
        <v>0</v>
      </c>
      <c r="R491" s="17" t="s">
        <v>1297</v>
      </c>
    </row>
    <row r="492" spans="1:18" hidden="1" x14ac:dyDescent="0.2">
      <c r="A492" s="17">
        <v>2024</v>
      </c>
      <c r="B492" s="17" t="s">
        <v>967</v>
      </c>
      <c r="C492" s="16" t="str">
        <f>sample_event_meta!U136</f>
        <v>26Aug24-PRS-Thrasher-1</v>
      </c>
      <c r="D492" s="21">
        <f t="shared" si="45"/>
        <v>45530</v>
      </c>
      <c r="E492" s="22">
        <f t="shared" si="40"/>
        <v>239</v>
      </c>
      <c r="I492" s="18">
        <f t="shared" si="41"/>
        <v>0</v>
      </c>
      <c r="J492" s="18">
        <f t="shared" si="42"/>
        <v>0</v>
      </c>
      <c r="R492" s="17" t="s">
        <v>1297</v>
      </c>
    </row>
    <row r="493" spans="1:18" hidden="1" x14ac:dyDescent="0.2">
      <c r="A493" s="17">
        <v>2024</v>
      </c>
      <c r="B493" s="17" t="s">
        <v>967</v>
      </c>
      <c r="C493" s="16" t="str">
        <f>sample_event_meta!$U$137</f>
        <v>26Aug24-PRS-Jap Rock-1</v>
      </c>
      <c r="D493" s="21">
        <f t="shared" si="45"/>
        <v>45530</v>
      </c>
      <c r="E493" s="22">
        <f t="shared" si="40"/>
        <v>239</v>
      </c>
      <c r="F493" s="17" t="s">
        <v>344</v>
      </c>
      <c r="G493" s="17" t="s">
        <v>347</v>
      </c>
      <c r="H493" s="17" t="s">
        <v>862</v>
      </c>
      <c r="I493" s="18">
        <f t="shared" si="41"/>
        <v>3</v>
      </c>
      <c r="J493" s="18">
        <f t="shared" si="42"/>
        <v>3</v>
      </c>
      <c r="M493" s="17">
        <v>3</v>
      </c>
    </row>
    <row r="494" spans="1:18" hidden="1" x14ac:dyDescent="0.2">
      <c r="A494" s="17">
        <v>2024</v>
      </c>
      <c r="B494" s="17" t="s">
        <v>967</v>
      </c>
      <c r="C494" s="16" t="str">
        <f>sample_event_meta!$U$137</f>
        <v>26Aug24-PRS-Jap Rock-1</v>
      </c>
      <c r="D494" s="21">
        <f t="shared" si="45"/>
        <v>45530</v>
      </c>
      <c r="E494" s="22">
        <f t="shared" si="40"/>
        <v>239</v>
      </c>
      <c r="F494" s="17" t="s">
        <v>344</v>
      </c>
      <c r="G494" s="17" t="s">
        <v>347</v>
      </c>
      <c r="H494" s="17" t="s">
        <v>423</v>
      </c>
      <c r="I494" s="18">
        <f t="shared" si="41"/>
        <v>9</v>
      </c>
      <c r="J494" s="18">
        <f t="shared" si="42"/>
        <v>9</v>
      </c>
      <c r="M494" s="17">
        <v>9</v>
      </c>
    </row>
    <row r="495" spans="1:18" hidden="1" x14ac:dyDescent="0.2">
      <c r="A495" s="17">
        <v>2024</v>
      </c>
      <c r="B495" s="17" t="s">
        <v>967</v>
      </c>
      <c r="C495" s="16" t="str">
        <f>sample_event_meta!$U$137</f>
        <v>26Aug24-PRS-Jap Rock-1</v>
      </c>
      <c r="D495" s="21">
        <f t="shared" si="45"/>
        <v>45530</v>
      </c>
      <c r="E495" s="22">
        <f t="shared" si="40"/>
        <v>239</v>
      </c>
      <c r="F495" s="17" t="s">
        <v>401</v>
      </c>
      <c r="I495" s="18">
        <f t="shared" si="41"/>
        <v>1</v>
      </c>
      <c r="J495" s="18">
        <f t="shared" si="42"/>
        <v>1</v>
      </c>
      <c r="M495" s="17">
        <v>1</v>
      </c>
    </row>
    <row r="496" spans="1:18" hidden="1" x14ac:dyDescent="0.2">
      <c r="A496" s="17">
        <v>2024</v>
      </c>
      <c r="B496" s="17" t="s">
        <v>967</v>
      </c>
      <c r="C496" s="16" t="str">
        <f>sample_event_meta!$U$137</f>
        <v>26Aug24-PRS-Jap Rock-1</v>
      </c>
      <c r="D496" s="21">
        <f t="shared" si="45"/>
        <v>45530</v>
      </c>
      <c r="E496" s="22">
        <f t="shared" si="40"/>
        <v>239</v>
      </c>
      <c r="F496" s="17" t="s">
        <v>400</v>
      </c>
      <c r="I496" s="18">
        <f t="shared" si="41"/>
        <v>19</v>
      </c>
      <c r="J496" s="18">
        <f t="shared" si="42"/>
        <v>19</v>
      </c>
      <c r="M496" s="17">
        <v>17</v>
      </c>
      <c r="O496" s="17">
        <f>19-M496</f>
        <v>2</v>
      </c>
    </row>
    <row r="497" spans="1:17" hidden="1" x14ac:dyDescent="0.2">
      <c r="A497" s="17">
        <v>2024</v>
      </c>
      <c r="B497" s="17" t="s">
        <v>967</v>
      </c>
      <c r="C497" s="16" t="str">
        <f>sample_event_meta!$U$137</f>
        <v>26Aug24-PRS-Jap Rock-1</v>
      </c>
      <c r="D497" s="21">
        <f t="shared" si="45"/>
        <v>45530</v>
      </c>
      <c r="E497" s="22">
        <f t="shared" si="40"/>
        <v>239</v>
      </c>
      <c r="F497" s="17" t="s">
        <v>408</v>
      </c>
      <c r="I497" s="18">
        <f t="shared" si="41"/>
        <v>2</v>
      </c>
      <c r="J497" s="18">
        <f t="shared" si="42"/>
        <v>2</v>
      </c>
      <c r="M497" s="17">
        <v>2</v>
      </c>
    </row>
    <row r="498" spans="1:17" hidden="1" x14ac:dyDescent="0.2">
      <c r="A498" s="17">
        <v>2024</v>
      </c>
      <c r="B498" s="17" t="s">
        <v>967</v>
      </c>
      <c r="C498" s="16" t="str">
        <f>sample_event_meta!$U$138</f>
        <v>26Aug24-PRS-Gordon R-1</v>
      </c>
      <c r="D498" s="21">
        <f t="shared" si="45"/>
        <v>45530</v>
      </c>
      <c r="E498" s="22">
        <f t="shared" si="40"/>
        <v>239</v>
      </c>
      <c r="F498" s="17" t="s">
        <v>401</v>
      </c>
      <c r="I498" s="18">
        <f t="shared" si="41"/>
        <v>18</v>
      </c>
      <c r="J498" s="18">
        <f t="shared" si="42"/>
        <v>18</v>
      </c>
      <c r="M498" s="17">
        <v>14</v>
      </c>
      <c r="O498" s="17">
        <f>18-M498</f>
        <v>4</v>
      </c>
    </row>
    <row r="499" spans="1:17" hidden="1" x14ac:dyDescent="0.2">
      <c r="A499" s="17">
        <v>2024</v>
      </c>
      <c r="B499" s="17" t="s">
        <v>967</v>
      </c>
      <c r="C499" s="16" t="str">
        <f>sample_event_meta!$U$138</f>
        <v>26Aug24-PRS-Gordon R-1</v>
      </c>
      <c r="D499" s="21">
        <f t="shared" si="45"/>
        <v>45530</v>
      </c>
      <c r="E499" s="22">
        <f t="shared" si="40"/>
        <v>239</v>
      </c>
      <c r="F499" s="17" t="s">
        <v>344</v>
      </c>
      <c r="G499" s="17" t="s">
        <v>347</v>
      </c>
      <c r="H499" s="17" t="s">
        <v>423</v>
      </c>
      <c r="I499" s="18">
        <f t="shared" si="41"/>
        <v>6</v>
      </c>
      <c r="J499" s="18">
        <f t="shared" si="42"/>
        <v>6</v>
      </c>
      <c r="M499" s="17">
        <v>6</v>
      </c>
    </row>
    <row r="500" spans="1:17" hidden="1" x14ac:dyDescent="0.2">
      <c r="A500" s="17">
        <v>2024</v>
      </c>
      <c r="B500" s="17" t="s">
        <v>967</v>
      </c>
      <c r="C500" s="16" t="str">
        <f>sample_event_meta!$U$139</f>
        <v>26Aug24-PRS-Offshore A-1</v>
      </c>
      <c r="D500" s="21">
        <f t="shared" si="45"/>
        <v>45530</v>
      </c>
      <c r="E500" s="22">
        <f t="shared" si="40"/>
        <v>239</v>
      </c>
      <c r="F500" s="17" t="s">
        <v>344</v>
      </c>
      <c r="G500" s="17" t="s">
        <v>347</v>
      </c>
      <c r="H500" s="17" t="s">
        <v>423</v>
      </c>
      <c r="I500" s="18">
        <f t="shared" si="41"/>
        <v>2</v>
      </c>
      <c r="J500" s="18">
        <f t="shared" si="42"/>
        <v>2</v>
      </c>
      <c r="M500" s="17">
        <v>2</v>
      </c>
    </row>
    <row r="501" spans="1:17" hidden="1" x14ac:dyDescent="0.2">
      <c r="A501" s="17">
        <v>2024</v>
      </c>
      <c r="B501" s="17" t="s">
        <v>967</v>
      </c>
      <c r="C501" s="16" t="str">
        <f>sample_event_meta!$U$139</f>
        <v>26Aug24-PRS-Offshore A-1</v>
      </c>
      <c r="D501" s="21">
        <f t="shared" si="45"/>
        <v>45530</v>
      </c>
      <c r="E501" s="22">
        <f t="shared" si="40"/>
        <v>239</v>
      </c>
      <c r="F501" s="17" t="s">
        <v>344</v>
      </c>
      <c r="G501" s="17" t="s">
        <v>347</v>
      </c>
      <c r="H501" s="17" t="s">
        <v>862</v>
      </c>
      <c r="I501" s="18">
        <f t="shared" si="41"/>
        <v>2</v>
      </c>
      <c r="J501" s="18">
        <f t="shared" si="42"/>
        <v>2</v>
      </c>
      <c r="M501" s="17">
        <v>2</v>
      </c>
    </row>
    <row r="502" spans="1:17" hidden="1" x14ac:dyDescent="0.2">
      <c r="A502" s="17">
        <v>2024</v>
      </c>
      <c r="B502" s="17" t="s">
        <v>967</v>
      </c>
      <c r="C502" s="16" t="str">
        <f>sample_event_meta!$U$139</f>
        <v>26Aug24-PRS-Offshore A-1</v>
      </c>
      <c r="D502" s="21">
        <f t="shared" si="45"/>
        <v>45530</v>
      </c>
      <c r="E502" s="22">
        <f t="shared" si="40"/>
        <v>239</v>
      </c>
      <c r="F502" s="17" t="s">
        <v>400</v>
      </c>
      <c r="I502" s="18">
        <f t="shared" si="41"/>
        <v>1</v>
      </c>
      <c r="J502" s="18">
        <f t="shared" si="42"/>
        <v>1</v>
      </c>
      <c r="Q502" s="17">
        <v>1</v>
      </c>
    </row>
    <row r="503" spans="1:17" hidden="1" x14ac:dyDescent="0.2">
      <c r="A503" s="17">
        <v>2024</v>
      </c>
      <c r="B503" s="17" t="s">
        <v>420</v>
      </c>
      <c r="C503" s="16" t="str">
        <f>sample_event_meta!$U$140</f>
        <v>29Aug24-FLAG-BS07-1</v>
      </c>
      <c r="D503" s="21">
        <f t="shared" ref="D503" si="46">DATEVALUE(LEFT(C503, SEARCH("-", C503) - 1))</f>
        <v>45533</v>
      </c>
      <c r="E503" s="22">
        <f t="shared" ref="E503:E505" si="47" xml:space="preserve"> D503 - DATE(YEAR(D503), 1, 0)</f>
        <v>242</v>
      </c>
      <c r="F503" s="17" t="s">
        <v>344</v>
      </c>
      <c r="G503" s="17" t="s">
        <v>347</v>
      </c>
      <c r="H503" s="17" t="s">
        <v>862</v>
      </c>
      <c r="I503" s="18">
        <f t="shared" ref="I503:I505" si="48">SUM(K503:Q503)</f>
        <v>1</v>
      </c>
      <c r="J503" s="18">
        <f t="shared" ref="J503:J505" si="49">SUM(L503:Q503)</f>
        <v>1</v>
      </c>
      <c r="P503" s="17">
        <v>1</v>
      </c>
    </row>
    <row r="504" spans="1:17" hidden="1" x14ac:dyDescent="0.2">
      <c r="A504" s="17">
        <v>2024</v>
      </c>
      <c r="B504" s="17" t="s">
        <v>420</v>
      </c>
      <c r="C504" s="16" t="str">
        <f>sample_event_meta!$U$140</f>
        <v>29Aug24-FLAG-BS07-1</v>
      </c>
      <c r="D504" s="21">
        <f t="shared" ref="D504" si="50">DATEVALUE(LEFT(C504, SEARCH("-", C504) - 1))</f>
        <v>45533</v>
      </c>
      <c r="E504" s="22">
        <f t="shared" ref="E504" si="51" xml:space="preserve"> D504 - DATE(YEAR(D504), 1, 0)</f>
        <v>242</v>
      </c>
      <c r="F504" s="17" t="s">
        <v>344</v>
      </c>
      <c r="G504" s="17" t="s">
        <v>347</v>
      </c>
      <c r="H504" s="17" t="s">
        <v>423</v>
      </c>
      <c r="I504" s="18">
        <f t="shared" si="48"/>
        <v>1</v>
      </c>
      <c r="J504" s="18">
        <f t="shared" si="49"/>
        <v>1</v>
      </c>
      <c r="P504" s="17">
        <v>1</v>
      </c>
    </row>
    <row r="505" spans="1:17" hidden="1" x14ac:dyDescent="0.2">
      <c r="A505" s="17">
        <v>2024</v>
      </c>
      <c r="B505" s="17" t="s">
        <v>420</v>
      </c>
      <c r="C505" s="16" t="str">
        <f>sample_event_meta!$U$141</f>
        <v>29Aug24-FLAG-BS24-2</v>
      </c>
      <c r="D505" s="21">
        <v>45534</v>
      </c>
      <c r="E505" s="22">
        <f t="shared" si="47"/>
        <v>243</v>
      </c>
      <c r="F505" s="17" t="s">
        <v>344</v>
      </c>
      <c r="G505" s="17" t="s">
        <v>347</v>
      </c>
      <c r="H505" s="17" t="s">
        <v>423</v>
      </c>
      <c r="I505" s="18">
        <f t="shared" si="48"/>
        <v>1</v>
      </c>
      <c r="J505" s="18">
        <f t="shared" si="49"/>
        <v>1</v>
      </c>
      <c r="P505" s="17">
        <v>1</v>
      </c>
    </row>
    <row r="506" spans="1:17" hidden="1" x14ac:dyDescent="0.2">
      <c r="A506" s="17">
        <v>2024</v>
      </c>
      <c r="B506" s="17" t="s">
        <v>967</v>
      </c>
      <c r="C506" s="16" t="str">
        <f>sample_event_meta!$U$143</f>
        <v>03Sep24-PRS-PRCD-1</v>
      </c>
      <c r="D506" s="21">
        <f t="shared" si="45"/>
        <v>45538</v>
      </c>
      <c r="E506" s="22">
        <f t="shared" si="40"/>
        <v>247</v>
      </c>
      <c r="F506" s="17" t="s">
        <v>344</v>
      </c>
      <c r="G506" s="17" t="s">
        <v>347</v>
      </c>
      <c r="H506" s="17" t="s">
        <v>423</v>
      </c>
      <c r="I506" s="18">
        <f t="shared" si="41"/>
        <v>7</v>
      </c>
      <c r="J506" s="18">
        <f t="shared" si="42"/>
        <v>7</v>
      </c>
      <c r="M506" s="17">
        <v>7</v>
      </c>
    </row>
    <row r="507" spans="1:17" hidden="1" x14ac:dyDescent="0.2">
      <c r="A507" s="17">
        <v>2024</v>
      </c>
      <c r="B507" s="17" t="s">
        <v>967</v>
      </c>
      <c r="C507" s="16" t="str">
        <f>sample_event_meta!$U$144</f>
        <v>03Sep24-PRS-Mill Bay-1</v>
      </c>
      <c r="D507" s="21">
        <f t="shared" si="45"/>
        <v>45538</v>
      </c>
      <c r="E507" s="22">
        <f t="shared" si="40"/>
        <v>247</v>
      </c>
      <c r="F507" s="17" t="s">
        <v>344</v>
      </c>
      <c r="G507" s="17" t="s">
        <v>347</v>
      </c>
      <c r="H507" s="17" t="s">
        <v>862</v>
      </c>
      <c r="I507" s="18">
        <f t="shared" si="41"/>
        <v>1</v>
      </c>
      <c r="J507" s="18">
        <f t="shared" si="42"/>
        <v>1</v>
      </c>
      <c r="M507" s="17">
        <v>1</v>
      </c>
    </row>
    <row r="508" spans="1:17" hidden="1" x14ac:dyDescent="0.2">
      <c r="A508" s="17">
        <v>2024</v>
      </c>
      <c r="B508" s="17" t="s">
        <v>967</v>
      </c>
      <c r="C508" s="16" t="str">
        <f>sample_event_meta!$U$144</f>
        <v>03Sep24-PRS-Mill Bay-1</v>
      </c>
      <c r="D508" s="21">
        <f t="shared" si="45"/>
        <v>45538</v>
      </c>
      <c r="E508" s="22">
        <f t="shared" si="40"/>
        <v>247</v>
      </c>
      <c r="F508" s="17" t="s">
        <v>344</v>
      </c>
      <c r="G508" s="17" t="s">
        <v>347</v>
      </c>
      <c r="H508" s="17" t="s">
        <v>423</v>
      </c>
      <c r="I508" s="18">
        <f t="shared" si="41"/>
        <v>5</v>
      </c>
      <c r="J508" s="18">
        <f t="shared" si="42"/>
        <v>5</v>
      </c>
      <c r="M508" s="17">
        <v>5</v>
      </c>
    </row>
    <row r="509" spans="1:17" hidden="1" x14ac:dyDescent="0.2">
      <c r="A509" s="17">
        <v>2024</v>
      </c>
      <c r="B509" s="17" t="s">
        <v>967</v>
      </c>
      <c r="C509" s="16" t="str">
        <f>sample_event_meta!$U$144</f>
        <v>03Sep24-PRS-Mill Bay-1</v>
      </c>
      <c r="D509" s="21">
        <f t="shared" si="45"/>
        <v>45538</v>
      </c>
      <c r="E509" s="22">
        <f t="shared" si="40"/>
        <v>247</v>
      </c>
      <c r="F509" s="17" t="s">
        <v>340</v>
      </c>
      <c r="G509" s="17" t="s">
        <v>347</v>
      </c>
      <c r="H509" s="17" t="s">
        <v>423</v>
      </c>
      <c r="I509" s="18">
        <f t="shared" si="41"/>
        <v>6</v>
      </c>
      <c r="J509" s="18">
        <f t="shared" si="42"/>
        <v>6</v>
      </c>
      <c r="M509" s="17">
        <v>6</v>
      </c>
    </row>
    <row r="510" spans="1:17" hidden="1" x14ac:dyDescent="0.2">
      <c r="A510" s="17">
        <v>2024</v>
      </c>
      <c r="B510" s="17" t="s">
        <v>967</v>
      </c>
      <c r="C510" s="16" t="str">
        <f>sample_event_meta!$U$145</f>
        <v>03Sep24-PRS-Offshore B-1</v>
      </c>
      <c r="D510" s="21">
        <f t="shared" si="45"/>
        <v>45538</v>
      </c>
      <c r="E510" s="22">
        <f t="shared" si="40"/>
        <v>247</v>
      </c>
      <c r="F510" s="17" t="s">
        <v>344</v>
      </c>
      <c r="G510" s="17" t="s">
        <v>347</v>
      </c>
      <c r="H510" s="17" t="s">
        <v>862</v>
      </c>
      <c r="I510" s="18">
        <f t="shared" si="41"/>
        <v>2</v>
      </c>
      <c r="J510" s="18">
        <f t="shared" si="42"/>
        <v>2</v>
      </c>
      <c r="M510" s="17">
        <v>2</v>
      </c>
    </row>
    <row r="511" spans="1:17" hidden="1" x14ac:dyDescent="0.2">
      <c r="A511" s="17">
        <v>2024</v>
      </c>
      <c r="B511" s="17" t="s">
        <v>967</v>
      </c>
      <c r="C511" s="16" t="str">
        <f>sample_event_meta!$U$145</f>
        <v>03Sep24-PRS-Offshore B-1</v>
      </c>
      <c r="D511" s="21">
        <f t="shared" si="45"/>
        <v>45538</v>
      </c>
      <c r="E511" s="22">
        <f t="shared" si="40"/>
        <v>247</v>
      </c>
      <c r="F511" s="17" t="s">
        <v>344</v>
      </c>
      <c r="G511" s="17" t="s">
        <v>347</v>
      </c>
      <c r="H511" s="17" t="s">
        <v>423</v>
      </c>
      <c r="I511" s="18">
        <f t="shared" si="41"/>
        <v>13</v>
      </c>
      <c r="J511" s="18">
        <f t="shared" si="42"/>
        <v>13</v>
      </c>
      <c r="M511" s="17">
        <v>13</v>
      </c>
    </row>
    <row r="512" spans="1:17" hidden="1" x14ac:dyDescent="0.2">
      <c r="A512" s="17">
        <v>2024</v>
      </c>
      <c r="B512" s="17" t="s">
        <v>967</v>
      </c>
      <c r="C512" s="16" t="str">
        <f>sample_event_meta!$U$145</f>
        <v>03Sep24-PRS-Offshore B-1</v>
      </c>
      <c r="D512" s="21">
        <f t="shared" si="45"/>
        <v>45538</v>
      </c>
      <c r="E512" s="22">
        <f t="shared" si="40"/>
        <v>247</v>
      </c>
      <c r="F512" s="17" t="s">
        <v>340</v>
      </c>
      <c r="G512" s="17" t="s">
        <v>347</v>
      </c>
      <c r="H512" s="17" t="s">
        <v>423</v>
      </c>
      <c r="I512" s="18">
        <f t="shared" si="41"/>
        <v>9</v>
      </c>
      <c r="J512" s="18">
        <f t="shared" si="42"/>
        <v>9</v>
      </c>
      <c r="M512" s="17">
        <v>9</v>
      </c>
    </row>
    <row r="513" spans="1:18" hidden="1" x14ac:dyDescent="0.2">
      <c r="A513" s="17">
        <v>2024</v>
      </c>
      <c r="B513" s="17" t="s">
        <v>967</v>
      </c>
      <c r="C513" s="16" t="str">
        <f>sample_event_meta!$U$145</f>
        <v>03Sep24-PRS-Offshore B-1</v>
      </c>
      <c r="D513" s="21">
        <f t="shared" si="45"/>
        <v>45538</v>
      </c>
      <c r="E513" s="22">
        <f t="shared" si="40"/>
        <v>247</v>
      </c>
      <c r="F513" s="17" t="s">
        <v>401</v>
      </c>
      <c r="I513" s="18">
        <f t="shared" si="41"/>
        <v>4</v>
      </c>
      <c r="J513" s="18">
        <f t="shared" si="42"/>
        <v>4</v>
      </c>
      <c r="M513" s="17">
        <v>4</v>
      </c>
    </row>
    <row r="514" spans="1:18" hidden="1" x14ac:dyDescent="0.2">
      <c r="A514" s="17">
        <v>2024</v>
      </c>
      <c r="B514" s="17" t="s">
        <v>967</v>
      </c>
      <c r="C514" s="16" t="str">
        <f>sample_event_meta!$U$145</f>
        <v>03Sep24-PRS-Offshore B-1</v>
      </c>
      <c r="D514" s="21">
        <f t="shared" si="45"/>
        <v>45538</v>
      </c>
      <c r="E514" s="22">
        <f t="shared" si="40"/>
        <v>247</v>
      </c>
      <c r="F514" s="17" t="s">
        <v>400</v>
      </c>
      <c r="I514" s="18">
        <f t="shared" si="41"/>
        <v>4</v>
      </c>
      <c r="J514" s="18">
        <f t="shared" si="42"/>
        <v>4</v>
      </c>
      <c r="M514" s="17">
        <v>4</v>
      </c>
    </row>
    <row r="515" spans="1:18" hidden="1" x14ac:dyDescent="0.2">
      <c r="A515" s="17">
        <v>2024</v>
      </c>
      <c r="B515" s="17" t="s">
        <v>967</v>
      </c>
      <c r="C515" s="16" t="str">
        <f>sample_event_meta!$U$146</f>
        <v>03Sep24-PRS-Thrasher-1</v>
      </c>
      <c r="D515" s="21">
        <f t="shared" si="45"/>
        <v>45538</v>
      </c>
      <c r="E515" s="22">
        <f t="shared" si="40"/>
        <v>247</v>
      </c>
      <c r="F515" s="17" t="s">
        <v>344</v>
      </c>
      <c r="G515" s="17" t="s">
        <v>347</v>
      </c>
      <c r="H515" s="17" t="s">
        <v>862</v>
      </c>
      <c r="I515" s="18">
        <f t="shared" si="41"/>
        <v>1</v>
      </c>
      <c r="J515" s="18">
        <f t="shared" si="42"/>
        <v>1</v>
      </c>
      <c r="M515" s="17">
        <v>1</v>
      </c>
    </row>
    <row r="516" spans="1:18" hidden="1" x14ac:dyDescent="0.2">
      <c r="A516" s="17">
        <v>2024</v>
      </c>
      <c r="B516" s="17" t="s">
        <v>967</v>
      </c>
      <c r="C516" s="16" t="str">
        <f>sample_event_meta!$U$146</f>
        <v>03Sep24-PRS-Thrasher-1</v>
      </c>
      <c r="D516" s="21">
        <f t="shared" si="45"/>
        <v>45538</v>
      </c>
      <c r="E516" s="22">
        <f t="shared" si="40"/>
        <v>247</v>
      </c>
      <c r="F516" s="17" t="s">
        <v>344</v>
      </c>
      <c r="G516" s="17" t="s">
        <v>347</v>
      </c>
      <c r="H516" s="17" t="s">
        <v>423</v>
      </c>
      <c r="I516" s="18">
        <f t="shared" si="41"/>
        <v>6</v>
      </c>
      <c r="J516" s="18">
        <f t="shared" si="42"/>
        <v>6</v>
      </c>
      <c r="M516" s="17">
        <v>6</v>
      </c>
    </row>
    <row r="517" spans="1:18" hidden="1" x14ac:dyDescent="0.2">
      <c r="A517" s="17">
        <v>2024</v>
      </c>
      <c r="B517" s="17" t="s">
        <v>967</v>
      </c>
      <c r="C517" s="16" t="str">
        <f>sample_event_meta!$U$146</f>
        <v>03Sep24-PRS-Thrasher-1</v>
      </c>
      <c r="D517" s="21">
        <f t="shared" si="45"/>
        <v>45538</v>
      </c>
      <c r="E517" s="22">
        <f t="shared" si="40"/>
        <v>247</v>
      </c>
      <c r="F517" s="17" t="s">
        <v>340</v>
      </c>
      <c r="G517" s="17" t="s">
        <v>347</v>
      </c>
      <c r="H517" s="17" t="s">
        <v>423</v>
      </c>
      <c r="I517" s="18">
        <f t="shared" si="41"/>
        <v>1</v>
      </c>
      <c r="J517" s="18">
        <f t="shared" si="42"/>
        <v>1</v>
      </c>
      <c r="M517" s="17">
        <v>1</v>
      </c>
    </row>
    <row r="518" spans="1:18" hidden="1" x14ac:dyDescent="0.2">
      <c r="A518" s="17">
        <v>2024</v>
      </c>
      <c r="B518" s="17" t="s">
        <v>967</v>
      </c>
      <c r="C518" s="16" t="str">
        <f>sample_event_meta!$U$146</f>
        <v>03Sep24-PRS-Thrasher-1</v>
      </c>
      <c r="D518" s="21">
        <f t="shared" si="45"/>
        <v>45538</v>
      </c>
      <c r="E518" s="22">
        <f t="shared" si="40"/>
        <v>247</v>
      </c>
      <c r="F518" s="17" t="s">
        <v>401</v>
      </c>
      <c r="I518" s="18">
        <f t="shared" si="41"/>
        <v>1344</v>
      </c>
      <c r="J518" s="18">
        <f t="shared" si="42"/>
        <v>1344</v>
      </c>
      <c r="M518" s="17">
        <v>18</v>
      </c>
      <c r="O518" s="17">
        <f>1344-M518</f>
        <v>1326</v>
      </c>
      <c r="R518" s="17" t="s">
        <v>1081</v>
      </c>
    </row>
    <row r="519" spans="1:18" hidden="1" x14ac:dyDescent="0.2">
      <c r="A519" s="17">
        <v>2024</v>
      </c>
      <c r="B519" s="17" t="s">
        <v>967</v>
      </c>
      <c r="C519" s="16" t="str">
        <f>sample_event_meta!$U$146</f>
        <v>03Sep24-PRS-Thrasher-1</v>
      </c>
      <c r="D519" s="21">
        <f t="shared" si="45"/>
        <v>45538</v>
      </c>
      <c r="E519" s="22">
        <f t="shared" si="40"/>
        <v>247</v>
      </c>
      <c r="F519" s="17" t="s">
        <v>400</v>
      </c>
      <c r="I519" s="18">
        <f t="shared" si="41"/>
        <v>1</v>
      </c>
      <c r="J519" s="18">
        <f t="shared" si="42"/>
        <v>1</v>
      </c>
      <c r="M519" s="17">
        <v>1</v>
      </c>
    </row>
    <row r="520" spans="1:18" hidden="1" x14ac:dyDescent="0.2">
      <c r="A520" s="17">
        <v>2024</v>
      </c>
      <c r="B520" s="17" t="s">
        <v>967</v>
      </c>
      <c r="C520" s="16" t="str">
        <f>sample_event_meta!U147</f>
        <v>03Sep24-PRS-Jap Rock-1</v>
      </c>
      <c r="D520" s="21">
        <f t="shared" si="45"/>
        <v>45538</v>
      </c>
      <c r="E520" s="22">
        <f t="shared" si="40"/>
        <v>247</v>
      </c>
      <c r="F520" s="17" t="s">
        <v>344</v>
      </c>
      <c r="G520" s="17" t="s">
        <v>347</v>
      </c>
      <c r="H520" s="17" t="s">
        <v>862</v>
      </c>
      <c r="I520" s="18">
        <f t="shared" si="41"/>
        <v>1</v>
      </c>
      <c r="J520" s="18">
        <f t="shared" si="42"/>
        <v>1</v>
      </c>
      <c r="M520" s="17">
        <v>1</v>
      </c>
    </row>
    <row r="521" spans="1:18" hidden="1" x14ac:dyDescent="0.2">
      <c r="A521" s="17">
        <v>2024</v>
      </c>
      <c r="B521" s="17" t="s">
        <v>967</v>
      </c>
      <c r="C521" s="16" t="str">
        <f>sample_event_meta!$U$148</f>
        <v>03Sep24-PRS-Gordon R-1</v>
      </c>
      <c r="D521" s="21">
        <f t="shared" si="45"/>
        <v>45538</v>
      </c>
      <c r="E521" s="22">
        <f t="shared" si="40"/>
        <v>247</v>
      </c>
      <c r="F521" s="17" t="s">
        <v>344</v>
      </c>
      <c r="G521" s="17" t="s">
        <v>347</v>
      </c>
      <c r="H521" s="17" t="s">
        <v>423</v>
      </c>
      <c r="I521" s="18">
        <f t="shared" si="41"/>
        <v>1</v>
      </c>
      <c r="J521" s="18">
        <f t="shared" si="42"/>
        <v>1</v>
      </c>
      <c r="M521" s="17">
        <v>1</v>
      </c>
    </row>
    <row r="522" spans="1:18" hidden="1" x14ac:dyDescent="0.2">
      <c r="A522" s="17">
        <v>2024</v>
      </c>
      <c r="B522" s="17" t="s">
        <v>967</v>
      </c>
      <c r="C522" s="16" t="str">
        <f>sample_event_meta!$U$148</f>
        <v>03Sep24-PRS-Gordon R-1</v>
      </c>
      <c r="D522" s="21">
        <f t="shared" si="45"/>
        <v>45538</v>
      </c>
      <c r="E522" s="22">
        <f t="shared" si="40"/>
        <v>247</v>
      </c>
      <c r="F522" s="17" t="s">
        <v>401</v>
      </c>
      <c r="I522" s="18">
        <f t="shared" si="41"/>
        <v>4</v>
      </c>
      <c r="J522" s="18">
        <f t="shared" si="42"/>
        <v>4</v>
      </c>
      <c r="M522" s="17">
        <v>4</v>
      </c>
    </row>
    <row r="523" spans="1:18" hidden="1" x14ac:dyDescent="0.2">
      <c r="A523" s="17">
        <v>2024</v>
      </c>
      <c r="B523" s="17" t="s">
        <v>967</v>
      </c>
      <c r="C523" s="16" t="str">
        <f>sample_event_meta!$U$148</f>
        <v>03Sep24-PRS-Gordon R-1</v>
      </c>
      <c r="D523" s="21">
        <f t="shared" si="45"/>
        <v>45538</v>
      </c>
      <c r="E523" s="22">
        <f t="shared" si="40"/>
        <v>247</v>
      </c>
      <c r="F523" s="17" t="s">
        <v>400</v>
      </c>
      <c r="I523" s="18">
        <f t="shared" si="41"/>
        <v>13</v>
      </c>
      <c r="J523" s="18">
        <f t="shared" si="42"/>
        <v>13</v>
      </c>
      <c r="M523" s="17">
        <v>13</v>
      </c>
    </row>
    <row r="524" spans="1:18" hidden="1" x14ac:dyDescent="0.2">
      <c r="A524" s="17">
        <v>2024</v>
      </c>
      <c r="B524" s="17" t="s">
        <v>967</v>
      </c>
      <c r="C524" s="16" t="str">
        <f>sample_event_meta!$U$149</f>
        <v>03Sep24-PRS-**confirm w GPS**-1</v>
      </c>
      <c r="D524" s="21">
        <f t="shared" si="45"/>
        <v>45538</v>
      </c>
      <c r="E524" s="22">
        <f t="shared" ref="E524:E638" si="52" xml:space="preserve"> D524 - DATE(YEAR(D524), 1, 0)</f>
        <v>247</v>
      </c>
      <c r="F524" s="17" t="s">
        <v>344</v>
      </c>
      <c r="G524" s="17" t="s">
        <v>347</v>
      </c>
      <c r="H524" s="17" t="s">
        <v>862</v>
      </c>
      <c r="I524" s="18">
        <f t="shared" ref="I524:I551" si="53">SUM(K524:Q524)</f>
        <v>1</v>
      </c>
      <c r="J524" s="18">
        <f t="shared" ref="J524:J551" si="54">SUM(L524:Q524)</f>
        <v>1</v>
      </c>
      <c r="M524" s="17">
        <v>1</v>
      </c>
    </row>
    <row r="525" spans="1:18" hidden="1" x14ac:dyDescent="0.2">
      <c r="A525" s="17">
        <v>2024</v>
      </c>
      <c r="B525" s="17" t="s">
        <v>967</v>
      </c>
      <c r="C525" s="16" t="str">
        <f>sample_event_meta!$U$149</f>
        <v>03Sep24-PRS-**confirm w GPS**-1</v>
      </c>
      <c r="D525" s="21">
        <f t="shared" si="45"/>
        <v>45538</v>
      </c>
      <c r="E525" s="22">
        <f t="shared" si="52"/>
        <v>247</v>
      </c>
      <c r="F525" s="17" t="s">
        <v>344</v>
      </c>
      <c r="G525" s="17" t="s">
        <v>347</v>
      </c>
      <c r="H525" s="17" t="s">
        <v>423</v>
      </c>
      <c r="I525" s="18">
        <f t="shared" si="53"/>
        <v>1</v>
      </c>
      <c r="J525" s="18">
        <f t="shared" si="54"/>
        <v>1</v>
      </c>
      <c r="M525" s="17">
        <v>1</v>
      </c>
    </row>
    <row r="526" spans="1:18" hidden="1" x14ac:dyDescent="0.2">
      <c r="A526" s="17">
        <v>2024</v>
      </c>
      <c r="B526" s="17" t="s">
        <v>967</v>
      </c>
      <c r="C526" s="16" t="str">
        <f>sample_event_meta!$U$150</f>
        <v>23Sep24-PRS-PRCD-1</v>
      </c>
      <c r="D526" s="21">
        <f t="shared" si="45"/>
        <v>45558</v>
      </c>
      <c r="E526" s="22">
        <f t="shared" si="52"/>
        <v>267</v>
      </c>
      <c r="F526" s="17" t="s">
        <v>407</v>
      </c>
      <c r="I526" s="18">
        <f t="shared" si="53"/>
        <v>29</v>
      </c>
      <c r="J526" s="18">
        <f t="shared" si="54"/>
        <v>29</v>
      </c>
      <c r="M526" s="17">
        <v>15</v>
      </c>
      <c r="O526" s="17">
        <f>29-M526</f>
        <v>14</v>
      </c>
    </row>
    <row r="527" spans="1:18" hidden="1" x14ac:dyDescent="0.2">
      <c r="A527" s="17">
        <v>2024</v>
      </c>
      <c r="B527" s="17" t="s">
        <v>967</v>
      </c>
      <c r="C527" s="16" t="str">
        <f>sample_event_meta!$U$150</f>
        <v>23Sep24-PRS-PRCD-1</v>
      </c>
      <c r="D527" s="21">
        <f t="shared" si="45"/>
        <v>45558</v>
      </c>
      <c r="E527" s="22">
        <f t="shared" si="52"/>
        <v>267</v>
      </c>
      <c r="F527" s="17" t="s">
        <v>400</v>
      </c>
      <c r="I527" s="18">
        <f t="shared" si="53"/>
        <v>10</v>
      </c>
      <c r="J527" s="18">
        <f t="shared" si="54"/>
        <v>10</v>
      </c>
      <c r="M527" s="17">
        <v>10</v>
      </c>
    </row>
    <row r="528" spans="1:18" hidden="1" x14ac:dyDescent="0.2">
      <c r="A528" s="17">
        <v>2024</v>
      </c>
      <c r="B528" s="17" t="s">
        <v>967</v>
      </c>
      <c r="C528" s="16" t="str">
        <f>sample_event_meta!$U$151</f>
        <v>23Sep24-PRS-Mill Bay-1</v>
      </c>
      <c r="D528" s="21">
        <f t="shared" si="45"/>
        <v>45558</v>
      </c>
      <c r="E528" s="22">
        <f t="shared" si="52"/>
        <v>267</v>
      </c>
      <c r="F528" s="17" t="s">
        <v>344</v>
      </c>
      <c r="G528" s="17" t="s">
        <v>347</v>
      </c>
      <c r="H528" s="17" t="s">
        <v>862</v>
      </c>
      <c r="I528" s="18">
        <f t="shared" si="53"/>
        <v>2</v>
      </c>
      <c r="J528" s="18">
        <f t="shared" si="54"/>
        <v>2</v>
      </c>
      <c r="M528" s="17">
        <v>2</v>
      </c>
      <c r="R528" s="17" t="s">
        <v>1395</v>
      </c>
    </row>
    <row r="529" spans="1:18" hidden="1" x14ac:dyDescent="0.2">
      <c r="A529" s="17">
        <v>2024</v>
      </c>
      <c r="B529" s="17" t="s">
        <v>967</v>
      </c>
      <c r="C529" s="16" t="str">
        <f>sample_event_meta!$U$151</f>
        <v>23Sep24-PRS-Mill Bay-1</v>
      </c>
      <c r="D529" s="21">
        <f t="shared" si="45"/>
        <v>45558</v>
      </c>
      <c r="E529" s="22">
        <f t="shared" si="52"/>
        <v>267</v>
      </c>
      <c r="F529" s="17" t="s">
        <v>344</v>
      </c>
      <c r="G529" s="17" t="s">
        <v>347</v>
      </c>
      <c r="H529" s="17" t="s">
        <v>423</v>
      </c>
      <c r="I529" s="18">
        <f t="shared" si="53"/>
        <v>35</v>
      </c>
      <c r="J529" s="18">
        <f t="shared" si="54"/>
        <v>35</v>
      </c>
      <c r="M529" s="17">
        <v>28</v>
      </c>
      <c r="O529" s="17">
        <f>35-M529</f>
        <v>7</v>
      </c>
      <c r="R529" s="17" t="s">
        <v>1395</v>
      </c>
    </row>
    <row r="530" spans="1:18" hidden="1" x14ac:dyDescent="0.2">
      <c r="A530" s="17">
        <v>2024</v>
      </c>
      <c r="B530" s="17" t="s">
        <v>967</v>
      </c>
      <c r="C530" s="16" t="str">
        <f>sample_event_meta!$U$151</f>
        <v>23Sep24-PRS-Mill Bay-1</v>
      </c>
      <c r="D530" s="21">
        <f t="shared" si="45"/>
        <v>45558</v>
      </c>
      <c r="E530" s="22">
        <f t="shared" si="52"/>
        <v>267</v>
      </c>
      <c r="F530" s="17" t="s">
        <v>340</v>
      </c>
      <c r="G530" s="17" t="s">
        <v>347</v>
      </c>
      <c r="H530" s="17" t="s">
        <v>423</v>
      </c>
      <c r="I530" s="18">
        <f t="shared" si="53"/>
        <v>15</v>
      </c>
      <c r="J530" s="18">
        <f t="shared" si="54"/>
        <v>15</v>
      </c>
      <c r="M530" s="17">
        <v>1</v>
      </c>
      <c r="O530" s="17">
        <f>15-M530</f>
        <v>14</v>
      </c>
      <c r="R530" s="17" t="s">
        <v>1396</v>
      </c>
    </row>
    <row r="531" spans="1:18" hidden="1" x14ac:dyDescent="0.2">
      <c r="A531" s="17">
        <v>2024</v>
      </c>
      <c r="B531" s="17" t="s">
        <v>967</v>
      </c>
      <c r="C531" s="16" t="str">
        <f>sample_event_meta!$U$151</f>
        <v>23Sep24-PRS-Mill Bay-1</v>
      </c>
      <c r="D531" s="21">
        <f t="shared" si="45"/>
        <v>45558</v>
      </c>
      <c r="E531" s="22">
        <f t="shared" si="52"/>
        <v>267</v>
      </c>
      <c r="F531" s="17" t="s">
        <v>400</v>
      </c>
      <c r="I531" s="18">
        <f t="shared" si="53"/>
        <v>285</v>
      </c>
      <c r="J531" s="18">
        <f t="shared" si="54"/>
        <v>285</v>
      </c>
      <c r="M531" s="17">
        <v>5</v>
      </c>
      <c r="O531" s="17">
        <f>285-M531</f>
        <v>280</v>
      </c>
    </row>
    <row r="532" spans="1:18" hidden="1" x14ac:dyDescent="0.2">
      <c r="A532" s="17">
        <v>2024</v>
      </c>
      <c r="B532" s="17" t="s">
        <v>967</v>
      </c>
      <c r="C532" s="16" t="str">
        <f>sample_event_meta!$U$151</f>
        <v>23Sep24-PRS-Mill Bay-1</v>
      </c>
      <c r="D532" s="21">
        <f t="shared" si="45"/>
        <v>45558</v>
      </c>
      <c r="E532" s="22">
        <f t="shared" si="52"/>
        <v>267</v>
      </c>
      <c r="F532" s="17" t="s">
        <v>408</v>
      </c>
      <c r="I532" s="18">
        <f t="shared" si="53"/>
        <v>1</v>
      </c>
      <c r="J532" s="18">
        <f t="shared" si="54"/>
        <v>1</v>
      </c>
      <c r="M532" s="17">
        <v>1</v>
      </c>
    </row>
    <row r="533" spans="1:18" hidden="1" x14ac:dyDescent="0.2">
      <c r="A533" s="17">
        <v>2024</v>
      </c>
      <c r="B533" s="17" t="s">
        <v>967</v>
      </c>
      <c r="C533" s="16" t="str">
        <f>sample_event_meta!$U$151</f>
        <v>23Sep24-PRS-Mill Bay-1</v>
      </c>
      <c r="D533" s="21">
        <f t="shared" si="45"/>
        <v>45558</v>
      </c>
      <c r="E533" s="22">
        <f t="shared" si="52"/>
        <v>267</v>
      </c>
      <c r="F533" s="17" t="s">
        <v>404</v>
      </c>
      <c r="I533" s="18">
        <f t="shared" si="53"/>
        <v>3</v>
      </c>
      <c r="J533" s="18">
        <f t="shared" si="54"/>
        <v>3</v>
      </c>
      <c r="M533" s="17">
        <v>3</v>
      </c>
    </row>
    <row r="534" spans="1:18" hidden="1" x14ac:dyDescent="0.2">
      <c r="A534" s="17">
        <v>2024</v>
      </c>
      <c r="B534" s="17" t="s">
        <v>967</v>
      </c>
      <c r="C534" s="16" t="str">
        <f>sample_event_meta!$U$152</f>
        <v>23Sep24-PRS-Offshore B-1</v>
      </c>
      <c r="D534" s="21">
        <f t="shared" si="45"/>
        <v>45558</v>
      </c>
      <c r="E534" s="22">
        <f t="shared" si="52"/>
        <v>267</v>
      </c>
      <c r="F534" s="17" t="s">
        <v>340</v>
      </c>
      <c r="G534" s="17" t="s">
        <v>347</v>
      </c>
      <c r="H534" s="17" t="s">
        <v>423</v>
      </c>
      <c r="I534" s="18">
        <f t="shared" si="53"/>
        <v>8</v>
      </c>
      <c r="J534" s="18">
        <f t="shared" si="54"/>
        <v>8</v>
      </c>
      <c r="M534" s="17">
        <v>8</v>
      </c>
    </row>
    <row r="535" spans="1:18" hidden="1" x14ac:dyDescent="0.2">
      <c r="A535" s="17">
        <v>2024</v>
      </c>
      <c r="B535" s="17" t="s">
        <v>967</v>
      </c>
      <c r="C535" s="16" t="str">
        <f>sample_event_meta!$U$153</f>
        <v>23Sep24-PRS-Thrasher-1</v>
      </c>
      <c r="D535" s="21">
        <f t="shared" si="45"/>
        <v>45558</v>
      </c>
      <c r="E535" s="22">
        <f t="shared" si="52"/>
        <v>267</v>
      </c>
      <c r="F535" s="17" t="s">
        <v>344</v>
      </c>
      <c r="G535" s="17" t="s">
        <v>347</v>
      </c>
      <c r="H535" s="17" t="s">
        <v>423</v>
      </c>
      <c r="I535" s="18">
        <f t="shared" si="53"/>
        <v>4</v>
      </c>
      <c r="J535" s="18">
        <f t="shared" si="54"/>
        <v>4</v>
      </c>
      <c r="M535" s="17">
        <v>4</v>
      </c>
    </row>
    <row r="536" spans="1:18" hidden="1" x14ac:dyDescent="0.2">
      <c r="A536" s="17">
        <v>2024</v>
      </c>
      <c r="B536" s="17" t="s">
        <v>967</v>
      </c>
      <c r="C536" s="16" t="str">
        <f>sample_event_meta!$U$154</f>
        <v>23Sep24-PRS-Jap Rock-1</v>
      </c>
      <c r="D536" s="21">
        <f t="shared" si="45"/>
        <v>45558</v>
      </c>
      <c r="E536" s="22">
        <f t="shared" si="52"/>
        <v>267</v>
      </c>
      <c r="F536" s="17" t="s">
        <v>344</v>
      </c>
      <c r="G536" s="17" t="s">
        <v>347</v>
      </c>
      <c r="H536" s="17" t="s">
        <v>423</v>
      </c>
      <c r="I536" s="18">
        <f t="shared" si="53"/>
        <v>5</v>
      </c>
      <c r="J536" s="18">
        <f t="shared" si="54"/>
        <v>5</v>
      </c>
      <c r="M536" s="17">
        <v>5</v>
      </c>
      <c r="R536" s="17" t="s">
        <v>1117</v>
      </c>
    </row>
    <row r="537" spans="1:18" hidden="1" x14ac:dyDescent="0.2">
      <c r="A537" s="17">
        <v>2024</v>
      </c>
      <c r="B537" s="17" t="s">
        <v>967</v>
      </c>
      <c r="C537" s="16" t="str">
        <f>sample_event_meta!$U$154</f>
        <v>23Sep24-PRS-Jap Rock-1</v>
      </c>
      <c r="D537" s="21">
        <f t="shared" si="45"/>
        <v>45558</v>
      </c>
      <c r="E537" s="22">
        <f t="shared" si="52"/>
        <v>267</v>
      </c>
      <c r="F537" s="17" t="s">
        <v>340</v>
      </c>
      <c r="G537" s="17" t="s">
        <v>347</v>
      </c>
      <c r="H537" s="17" t="s">
        <v>423</v>
      </c>
      <c r="I537" s="18">
        <f t="shared" si="53"/>
        <v>1</v>
      </c>
      <c r="J537" s="18">
        <f t="shared" si="54"/>
        <v>1</v>
      </c>
      <c r="M537" s="17">
        <v>1</v>
      </c>
      <c r="R537" s="17" t="s">
        <v>1117</v>
      </c>
    </row>
    <row r="538" spans="1:18" hidden="1" x14ac:dyDescent="0.2">
      <c r="A538" s="17">
        <v>2024</v>
      </c>
      <c r="B538" s="17" t="s">
        <v>967</v>
      </c>
      <c r="C538" s="16" t="str">
        <f>sample_event_meta!$U$155</f>
        <v>23Sep24-PRS-Gordon R-1</v>
      </c>
      <c r="D538" s="21">
        <f t="shared" si="45"/>
        <v>45558</v>
      </c>
      <c r="E538" s="22">
        <f t="shared" si="52"/>
        <v>267</v>
      </c>
      <c r="F538" s="17" t="s">
        <v>344</v>
      </c>
      <c r="G538" s="17" t="s">
        <v>347</v>
      </c>
      <c r="H538" s="17" t="s">
        <v>423</v>
      </c>
      <c r="I538" s="18">
        <f t="shared" si="53"/>
        <v>2</v>
      </c>
      <c r="J538" s="18">
        <f t="shared" si="54"/>
        <v>2</v>
      </c>
      <c r="M538" s="17">
        <v>2</v>
      </c>
    </row>
    <row r="539" spans="1:18" hidden="1" x14ac:dyDescent="0.2">
      <c r="A539" s="17">
        <v>2024</v>
      </c>
      <c r="B539" s="17" t="s">
        <v>967</v>
      </c>
      <c r="C539" s="16" t="str">
        <f>sample_event_meta!$U$155</f>
        <v>23Sep24-PRS-Gordon R-1</v>
      </c>
      <c r="D539" s="21">
        <f t="shared" si="45"/>
        <v>45558</v>
      </c>
      <c r="E539" s="22">
        <f t="shared" si="52"/>
        <v>267</v>
      </c>
      <c r="F539" s="17" t="s">
        <v>340</v>
      </c>
      <c r="G539" s="17" t="s">
        <v>347</v>
      </c>
      <c r="H539" s="17" t="s">
        <v>423</v>
      </c>
      <c r="I539" s="18">
        <f t="shared" si="53"/>
        <v>1</v>
      </c>
      <c r="J539" s="18">
        <f t="shared" si="54"/>
        <v>1</v>
      </c>
      <c r="M539" s="17">
        <v>1</v>
      </c>
    </row>
    <row r="540" spans="1:18" hidden="1" x14ac:dyDescent="0.2">
      <c r="A540" s="17">
        <v>2024</v>
      </c>
      <c r="B540" s="17" t="s">
        <v>967</v>
      </c>
      <c r="C540" s="16" t="str">
        <f>sample_event_meta!$U$155</f>
        <v>23Sep24-PRS-Gordon R-1</v>
      </c>
      <c r="D540" s="21">
        <f t="shared" si="45"/>
        <v>45558</v>
      </c>
      <c r="E540" s="22">
        <f t="shared" si="52"/>
        <v>267</v>
      </c>
      <c r="F540" s="17" t="s">
        <v>1249</v>
      </c>
      <c r="I540" s="18">
        <f t="shared" si="53"/>
        <v>83</v>
      </c>
      <c r="J540" s="18">
        <f t="shared" si="54"/>
        <v>83</v>
      </c>
      <c r="O540" s="17">
        <v>83</v>
      </c>
    </row>
    <row r="541" spans="1:18" hidden="1" x14ac:dyDescent="0.2">
      <c r="A541" s="17">
        <v>2024</v>
      </c>
      <c r="B541" s="17" t="s">
        <v>967</v>
      </c>
      <c r="C541" s="16" t="str">
        <f>sample_event_meta!$U$156</f>
        <v>23Sep24-PRS-Offshore A-1</v>
      </c>
      <c r="D541" s="21">
        <f t="shared" si="45"/>
        <v>45558</v>
      </c>
      <c r="E541" s="22">
        <f t="shared" si="52"/>
        <v>267</v>
      </c>
      <c r="F541" s="17" t="s">
        <v>344</v>
      </c>
      <c r="G541" s="17" t="s">
        <v>347</v>
      </c>
      <c r="H541" s="17" t="s">
        <v>862</v>
      </c>
      <c r="I541" s="18">
        <f t="shared" si="53"/>
        <v>4</v>
      </c>
      <c r="J541" s="18">
        <f t="shared" si="54"/>
        <v>4</v>
      </c>
      <c r="M541" s="17">
        <v>4</v>
      </c>
    </row>
    <row r="542" spans="1:18" hidden="1" x14ac:dyDescent="0.2">
      <c r="A542" s="17">
        <v>2024</v>
      </c>
      <c r="B542" s="17" t="s">
        <v>967</v>
      </c>
      <c r="C542" s="16" t="str">
        <f>sample_event_meta!$U$156</f>
        <v>23Sep24-PRS-Offshore A-1</v>
      </c>
      <c r="D542" s="21">
        <f t="shared" si="45"/>
        <v>45558</v>
      </c>
      <c r="E542" s="22">
        <f t="shared" si="52"/>
        <v>267</v>
      </c>
      <c r="F542" s="17" t="s">
        <v>344</v>
      </c>
      <c r="G542" s="17" t="s">
        <v>347</v>
      </c>
      <c r="H542" s="17" t="s">
        <v>423</v>
      </c>
      <c r="I542" s="18">
        <f t="shared" si="53"/>
        <v>8</v>
      </c>
      <c r="J542" s="18">
        <f t="shared" si="54"/>
        <v>8</v>
      </c>
      <c r="M542" s="17">
        <v>8</v>
      </c>
    </row>
    <row r="543" spans="1:18" hidden="1" x14ac:dyDescent="0.2">
      <c r="A543" s="17">
        <v>2024</v>
      </c>
      <c r="B543" s="17" t="s">
        <v>967</v>
      </c>
      <c r="C543" s="16" t="str">
        <f>sample_event_meta!$U$157</f>
        <v>22Oct24-PRS-Mill Bay-1</v>
      </c>
      <c r="D543" s="21">
        <f t="shared" si="45"/>
        <v>45587</v>
      </c>
      <c r="E543" s="22">
        <f t="shared" si="52"/>
        <v>296</v>
      </c>
      <c r="F543" s="17" t="s">
        <v>400</v>
      </c>
      <c r="I543" s="18">
        <f t="shared" si="53"/>
        <v>12</v>
      </c>
      <c r="J543" s="18">
        <f t="shared" si="54"/>
        <v>12</v>
      </c>
      <c r="M543" s="17">
        <v>12</v>
      </c>
    </row>
    <row r="544" spans="1:18" hidden="1" x14ac:dyDescent="0.2">
      <c r="A544" s="17">
        <v>2024</v>
      </c>
      <c r="B544" s="17" t="s">
        <v>967</v>
      </c>
      <c r="C544" s="16" t="str">
        <f>sample_event_meta!U158</f>
        <v>22Oct24-PRS-Offshore B-1</v>
      </c>
      <c r="D544" s="21">
        <f t="shared" si="45"/>
        <v>45587</v>
      </c>
      <c r="E544" s="22">
        <f t="shared" si="52"/>
        <v>296</v>
      </c>
      <c r="I544" s="18">
        <f t="shared" si="53"/>
        <v>0</v>
      </c>
      <c r="J544" s="18">
        <f t="shared" si="54"/>
        <v>0</v>
      </c>
      <c r="R544" s="17" t="s">
        <v>1446</v>
      </c>
    </row>
    <row r="545" spans="1:18" hidden="1" x14ac:dyDescent="0.2">
      <c r="A545" s="17">
        <v>2024</v>
      </c>
      <c r="B545" s="17" t="s">
        <v>967</v>
      </c>
      <c r="C545" s="16" t="str">
        <f>sample_event_meta!U159</f>
        <v>22Oct24-PRS-Thrasher-1</v>
      </c>
      <c r="D545" s="21">
        <f t="shared" si="45"/>
        <v>45587</v>
      </c>
      <c r="E545" s="22">
        <f t="shared" si="52"/>
        <v>296</v>
      </c>
      <c r="F545" s="17" t="s">
        <v>389</v>
      </c>
      <c r="I545" s="18">
        <f t="shared" si="53"/>
        <v>1</v>
      </c>
      <c r="J545" s="18">
        <f t="shared" si="54"/>
        <v>1</v>
      </c>
      <c r="M545" s="17">
        <v>1</v>
      </c>
    </row>
    <row r="546" spans="1:18" hidden="1" x14ac:dyDescent="0.2">
      <c r="A546" s="17">
        <v>2024</v>
      </c>
      <c r="B546" s="17" t="s">
        <v>967</v>
      </c>
      <c r="C546" s="16" t="str">
        <f>sample_event_meta!$U$160</f>
        <v>22Oct24-PRS-Jap Rock-1</v>
      </c>
      <c r="D546" s="21">
        <f t="shared" si="45"/>
        <v>45587</v>
      </c>
      <c r="E546" s="22">
        <f t="shared" si="52"/>
        <v>296</v>
      </c>
      <c r="I546" s="18">
        <f t="shared" si="53"/>
        <v>0</v>
      </c>
      <c r="J546" s="18">
        <f t="shared" si="54"/>
        <v>0</v>
      </c>
      <c r="R546" s="17" t="s">
        <v>1447</v>
      </c>
    </row>
    <row r="547" spans="1:18" hidden="1" x14ac:dyDescent="0.2">
      <c r="A547" s="17">
        <v>2024</v>
      </c>
      <c r="B547" s="17" t="s">
        <v>967</v>
      </c>
      <c r="C547" s="16" t="str">
        <f>sample_event_meta!U161</f>
        <v>22Oct24-PRS-Gordon R-1</v>
      </c>
      <c r="D547" s="21">
        <f t="shared" si="45"/>
        <v>45587</v>
      </c>
      <c r="E547" s="22">
        <f t="shared" si="52"/>
        <v>296</v>
      </c>
      <c r="F547" s="17" t="s">
        <v>400</v>
      </c>
      <c r="I547" s="18">
        <f t="shared" si="53"/>
        <v>3</v>
      </c>
      <c r="J547" s="18">
        <f t="shared" si="54"/>
        <v>3</v>
      </c>
      <c r="M547" s="17">
        <v>3</v>
      </c>
      <c r="O547" s="32"/>
    </row>
    <row r="548" spans="1:18" hidden="1" x14ac:dyDescent="0.2">
      <c r="A548" s="17">
        <v>2024</v>
      </c>
      <c r="B548" s="17" t="s">
        <v>967</v>
      </c>
      <c r="C548" s="16" t="str">
        <f>sample_event_meta!U162</f>
        <v>22Oct24-PRS-Offshore A-1</v>
      </c>
      <c r="D548" s="21">
        <f t="shared" si="45"/>
        <v>45587</v>
      </c>
      <c r="E548" s="22">
        <f t="shared" si="52"/>
        <v>296</v>
      </c>
      <c r="F548" s="17" t="s">
        <v>400</v>
      </c>
      <c r="I548" s="18">
        <f t="shared" si="53"/>
        <v>5</v>
      </c>
      <c r="J548" s="18">
        <f t="shared" si="54"/>
        <v>5</v>
      </c>
      <c r="O548" s="17">
        <v>5</v>
      </c>
    </row>
    <row r="549" spans="1:18" ht="15" hidden="1" x14ac:dyDescent="0.25">
      <c r="A549" s="162">
        <v>2025</v>
      </c>
      <c r="B549" s="162" t="s">
        <v>16</v>
      </c>
      <c r="C549" s="51" t="str">
        <f>sample_event_meta!$U$163</f>
        <v>27Feb25-RST-Night/Day</v>
      </c>
      <c r="D549" s="21">
        <f t="shared" si="45"/>
        <v>45715</v>
      </c>
      <c r="E549" s="22">
        <f t="shared" si="52"/>
        <v>58</v>
      </c>
      <c r="F549" t="s">
        <v>344</v>
      </c>
      <c r="G549" t="s">
        <v>341</v>
      </c>
      <c r="H549" t="s">
        <v>423</v>
      </c>
      <c r="I549" s="18">
        <f t="shared" si="53"/>
        <v>8</v>
      </c>
      <c r="J549" s="18">
        <f t="shared" si="54"/>
        <v>8</v>
      </c>
      <c r="K549"/>
      <c r="L549">
        <v>6</v>
      </c>
      <c r="M549"/>
      <c r="N549"/>
      <c r="O549"/>
      <c r="P549">
        <v>2</v>
      </c>
      <c r="Q549"/>
      <c r="R549"/>
    </row>
    <row r="550" spans="1:18" ht="15" hidden="1" x14ac:dyDescent="0.25">
      <c r="A550" s="162">
        <v>2025</v>
      </c>
      <c r="B550" s="162" t="s">
        <v>16</v>
      </c>
      <c r="C550" s="51" t="str">
        <f>sample_event_meta!$U$163</f>
        <v>27Feb25-RST-Night/Day</v>
      </c>
      <c r="D550" s="21">
        <f t="shared" ref="D550" si="55">DATEVALUE(LEFT(C550, SEARCH("-", C550) - 1))</f>
        <v>45715</v>
      </c>
      <c r="E550" s="22">
        <f t="shared" ref="E550" si="56" xml:space="preserve"> D550 - DATE(YEAR(D550), 1, 0)</f>
        <v>58</v>
      </c>
      <c r="F550" t="s">
        <v>343</v>
      </c>
      <c r="G550" t="s">
        <v>341</v>
      </c>
      <c r="H550" t="s">
        <v>423</v>
      </c>
      <c r="I550" s="18">
        <f t="shared" ref="I550" si="57">SUM(K550:Q550)</f>
        <v>1</v>
      </c>
      <c r="J550" s="18">
        <f t="shared" ref="J550" si="58">SUM(L550:Q550)</f>
        <v>1</v>
      </c>
      <c r="K550"/>
      <c r="L550">
        <v>1</v>
      </c>
      <c r="M550"/>
      <c r="N550"/>
      <c r="O550"/>
      <c r="P550"/>
      <c r="Q550"/>
      <c r="R550"/>
    </row>
    <row r="551" spans="1:18" ht="15" hidden="1" x14ac:dyDescent="0.25">
      <c r="A551" s="162">
        <v>2025</v>
      </c>
      <c r="B551" s="162" t="s">
        <v>16</v>
      </c>
      <c r="C551" s="51" t="str">
        <f>sample_event_meta!$U$164</f>
        <v>28Feb25-RST-Night/Day</v>
      </c>
      <c r="D551" s="21">
        <f t="shared" si="45"/>
        <v>45716</v>
      </c>
      <c r="E551" s="22">
        <f t="shared" si="52"/>
        <v>59</v>
      </c>
      <c r="F551" t="s">
        <v>344</v>
      </c>
      <c r="G551" t="s">
        <v>341</v>
      </c>
      <c r="H551" t="s">
        <v>423</v>
      </c>
      <c r="I551" s="18">
        <f t="shared" si="53"/>
        <v>7</v>
      </c>
      <c r="J551" s="18">
        <f t="shared" si="54"/>
        <v>7</v>
      </c>
      <c r="K551"/>
      <c r="L551">
        <v>5</v>
      </c>
      <c r="M551"/>
      <c r="N551"/>
      <c r="O551"/>
      <c r="P551">
        <v>2</v>
      </c>
      <c r="Q551"/>
      <c r="R551"/>
    </row>
    <row r="552" spans="1:18" ht="15" hidden="1" x14ac:dyDescent="0.25">
      <c r="A552" s="162">
        <v>2025</v>
      </c>
      <c r="B552" s="162" t="s">
        <v>16</v>
      </c>
      <c r="C552" s="51" t="str">
        <f>sample_event_meta!$U$164</f>
        <v>28Feb25-RST-Night/Day</v>
      </c>
      <c r="D552" s="21">
        <f t="shared" ref="D552:D562" si="59">DATEVALUE(LEFT(C552, SEARCH("-", C552) - 1))</f>
        <v>45716</v>
      </c>
      <c r="E552" s="22">
        <f t="shared" ref="E552:E562" si="60" xml:space="preserve"> D552 - DATE(YEAR(D552), 1, 0)</f>
        <v>59</v>
      </c>
      <c r="F552" t="s">
        <v>340</v>
      </c>
      <c r="G552" t="s">
        <v>341</v>
      </c>
      <c r="H552" t="s">
        <v>423</v>
      </c>
      <c r="I552" s="18">
        <f t="shared" ref="I552:I619" si="61">SUM(K552:Q552)</f>
        <v>2</v>
      </c>
      <c r="J552" s="18">
        <f t="shared" ref="J552:J619" si="62">SUM(L552:Q552)</f>
        <v>2</v>
      </c>
      <c r="K552"/>
      <c r="L552">
        <v>2</v>
      </c>
      <c r="M552"/>
      <c r="N552"/>
      <c r="O552"/>
      <c r="P552"/>
      <c r="Q552"/>
      <c r="R552"/>
    </row>
    <row r="553" spans="1:18" ht="15" hidden="1" x14ac:dyDescent="0.25">
      <c r="A553" s="162">
        <v>2025</v>
      </c>
      <c r="B553" s="162" t="s">
        <v>16</v>
      </c>
      <c r="C553" s="51" t="str">
        <f>sample_event_meta!$U$165</f>
        <v>04Mar25-RST-Night/Day</v>
      </c>
      <c r="D553" s="21">
        <f t="shared" si="59"/>
        <v>45720</v>
      </c>
      <c r="E553" s="22">
        <f t="shared" si="60"/>
        <v>63</v>
      </c>
      <c r="F553" t="s">
        <v>343</v>
      </c>
      <c r="G553" t="s">
        <v>341</v>
      </c>
      <c r="H553" t="s">
        <v>423</v>
      </c>
      <c r="I553" s="18">
        <f t="shared" si="61"/>
        <v>6</v>
      </c>
      <c r="J553" s="18">
        <f t="shared" si="62"/>
        <v>6</v>
      </c>
      <c r="K553"/>
      <c r="L553">
        <v>6</v>
      </c>
      <c r="M553"/>
      <c r="N553"/>
      <c r="O553"/>
      <c r="P553"/>
      <c r="Q553"/>
      <c r="R553"/>
    </row>
    <row r="554" spans="1:18" ht="15" hidden="1" x14ac:dyDescent="0.25">
      <c r="A554" s="162">
        <v>2025</v>
      </c>
      <c r="B554" s="162" t="s">
        <v>16</v>
      </c>
      <c r="C554" s="51" t="str">
        <f>sample_event_meta!$U$165</f>
        <v>04Mar25-RST-Night/Day</v>
      </c>
      <c r="D554" s="21">
        <f t="shared" si="59"/>
        <v>45720</v>
      </c>
      <c r="E554" s="22">
        <f t="shared" si="60"/>
        <v>63</v>
      </c>
      <c r="F554" t="s">
        <v>340</v>
      </c>
      <c r="G554" t="s">
        <v>341</v>
      </c>
      <c r="H554" t="s">
        <v>423</v>
      </c>
      <c r="I554" s="18">
        <f t="shared" si="61"/>
        <v>1</v>
      </c>
      <c r="J554" s="18">
        <f t="shared" si="62"/>
        <v>1</v>
      </c>
      <c r="K554"/>
      <c r="L554">
        <v>1</v>
      </c>
      <c r="M554"/>
      <c r="N554"/>
      <c r="O554"/>
      <c r="P554"/>
      <c r="Q554"/>
      <c r="R554"/>
    </row>
    <row r="555" spans="1:18" ht="15" hidden="1" x14ac:dyDescent="0.25">
      <c r="A555" s="162">
        <v>2025</v>
      </c>
      <c r="B555" s="162" t="s">
        <v>16</v>
      </c>
      <c r="C555" s="51" t="str">
        <f>sample_event_meta!$U$165</f>
        <v>04Mar25-RST-Night/Day</v>
      </c>
      <c r="D555" s="21">
        <f t="shared" si="59"/>
        <v>45720</v>
      </c>
      <c r="E555" s="22">
        <f t="shared" si="60"/>
        <v>63</v>
      </c>
      <c r="F555" t="s">
        <v>344</v>
      </c>
      <c r="G555" t="s">
        <v>341</v>
      </c>
      <c r="H555" t="s">
        <v>423</v>
      </c>
      <c r="I555" s="18">
        <f t="shared" si="61"/>
        <v>17</v>
      </c>
      <c r="J555" s="18">
        <f t="shared" si="62"/>
        <v>17</v>
      </c>
      <c r="K555"/>
      <c r="L555">
        <v>12</v>
      </c>
      <c r="M555"/>
      <c r="N555"/>
      <c r="O555"/>
      <c r="P555">
        <v>5</v>
      </c>
      <c r="Q555"/>
      <c r="R555"/>
    </row>
    <row r="556" spans="1:18" ht="15" hidden="1" x14ac:dyDescent="0.25">
      <c r="A556" s="162">
        <v>2025</v>
      </c>
      <c r="B556" s="162" t="s">
        <v>16</v>
      </c>
      <c r="C556" s="51" t="str">
        <f>sample_event_meta!$U$166</f>
        <v>05Mar25-RST-Night/Day</v>
      </c>
      <c r="D556" s="21">
        <f t="shared" si="59"/>
        <v>45721</v>
      </c>
      <c r="E556" s="22">
        <f t="shared" si="60"/>
        <v>64</v>
      </c>
      <c r="F556" t="s">
        <v>344</v>
      </c>
      <c r="G556" t="s">
        <v>341</v>
      </c>
      <c r="H556" t="s">
        <v>423</v>
      </c>
      <c r="I556" s="18">
        <f t="shared" si="61"/>
        <v>28</v>
      </c>
      <c r="J556" s="18">
        <f t="shared" si="62"/>
        <v>28</v>
      </c>
      <c r="K556"/>
      <c r="L556">
        <v>17</v>
      </c>
      <c r="M556"/>
      <c r="N556"/>
      <c r="O556"/>
      <c r="P556">
        <v>9</v>
      </c>
      <c r="Q556">
        <v>2</v>
      </c>
      <c r="R556"/>
    </row>
    <row r="557" spans="1:18" ht="15" hidden="1" x14ac:dyDescent="0.25">
      <c r="A557" s="162">
        <v>2025</v>
      </c>
      <c r="B557" s="162" t="s">
        <v>16</v>
      </c>
      <c r="C557" s="51" t="str">
        <f>sample_event_meta!$U$166</f>
        <v>05Mar25-RST-Night/Day</v>
      </c>
      <c r="D557" s="21">
        <f t="shared" si="59"/>
        <v>45721</v>
      </c>
      <c r="E557" s="22">
        <f t="shared" si="60"/>
        <v>64</v>
      </c>
      <c r="F557" t="s">
        <v>343</v>
      </c>
      <c r="G557" t="s">
        <v>341</v>
      </c>
      <c r="H557" t="s">
        <v>423</v>
      </c>
      <c r="I557" s="18">
        <f t="shared" si="61"/>
        <v>5</v>
      </c>
      <c r="J557" s="18">
        <f t="shared" si="62"/>
        <v>5</v>
      </c>
      <c r="K557"/>
      <c r="L557">
        <v>5</v>
      </c>
      <c r="M557"/>
      <c r="N557"/>
      <c r="O557"/>
      <c r="P557"/>
      <c r="Q557"/>
      <c r="R557"/>
    </row>
    <row r="558" spans="1:18" ht="15" hidden="1" x14ac:dyDescent="0.25">
      <c r="A558" s="162">
        <v>2025</v>
      </c>
      <c r="B558" s="162" t="s">
        <v>16</v>
      </c>
      <c r="C558" s="51" t="str">
        <f>sample_event_meta!$U$166</f>
        <v>05Mar25-RST-Night/Day</v>
      </c>
      <c r="D558" s="21">
        <f t="shared" si="59"/>
        <v>45721</v>
      </c>
      <c r="E558" s="22">
        <f t="shared" si="60"/>
        <v>64</v>
      </c>
      <c r="F558" t="s">
        <v>340</v>
      </c>
      <c r="G558" t="s">
        <v>341</v>
      </c>
      <c r="H558" t="s">
        <v>423</v>
      </c>
      <c r="I558" s="18">
        <f t="shared" si="61"/>
        <v>1</v>
      </c>
      <c r="J558" s="18">
        <f t="shared" si="62"/>
        <v>1</v>
      </c>
      <c r="K558"/>
      <c r="L558">
        <v>1</v>
      </c>
      <c r="M558"/>
      <c r="N558"/>
      <c r="O558"/>
      <c r="P558"/>
      <c r="Q558"/>
      <c r="R558"/>
    </row>
    <row r="559" spans="1:18" ht="15" hidden="1" x14ac:dyDescent="0.25">
      <c r="A559" s="162">
        <v>2025</v>
      </c>
      <c r="B559" s="162" t="s">
        <v>16</v>
      </c>
      <c r="C559" s="51" t="str">
        <f>sample_event_meta!$U$167</f>
        <v>06Mar25-RST-Night/Day</v>
      </c>
      <c r="D559" s="21">
        <f t="shared" si="59"/>
        <v>45722</v>
      </c>
      <c r="E559" s="22">
        <f t="shared" si="60"/>
        <v>65</v>
      </c>
      <c r="F559" t="s">
        <v>344</v>
      </c>
      <c r="G559" t="s">
        <v>341</v>
      </c>
      <c r="H559" t="s">
        <v>423</v>
      </c>
      <c r="I559" s="18">
        <f t="shared" si="61"/>
        <v>53</v>
      </c>
      <c r="J559" s="18">
        <f t="shared" si="62"/>
        <v>53</v>
      </c>
      <c r="K559"/>
      <c r="L559">
        <v>24</v>
      </c>
      <c r="M559"/>
      <c r="N559">
        <v>23</v>
      </c>
      <c r="O559"/>
      <c r="P559">
        <v>6</v>
      </c>
      <c r="Q559"/>
      <c r="R559"/>
    </row>
    <row r="560" spans="1:18" ht="15" hidden="1" x14ac:dyDescent="0.25">
      <c r="A560" s="162">
        <v>2025</v>
      </c>
      <c r="B560" s="162" t="s">
        <v>16</v>
      </c>
      <c r="C560" s="51" t="str">
        <f>sample_event_meta!$U$167</f>
        <v>06Mar25-RST-Night/Day</v>
      </c>
      <c r="D560" s="21">
        <f t="shared" si="59"/>
        <v>45722</v>
      </c>
      <c r="E560" s="22">
        <f t="shared" si="60"/>
        <v>65</v>
      </c>
      <c r="F560" t="s">
        <v>343</v>
      </c>
      <c r="G560" t="s">
        <v>341</v>
      </c>
      <c r="H560" t="s">
        <v>423</v>
      </c>
      <c r="I560" s="18">
        <f t="shared" si="61"/>
        <v>47</v>
      </c>
      <c r="J560" s="18">
        <f t="shared" si="62"/>
        <v>47</v>
      </c>
      <c r="K560"/>
      <c r="L560">
        <v>30</v>
      </c>
      <c r="M560"/>
      <c r="N560">
        <v>17</v>
      </c>
      <c r="O560"/>
      <c r="P560"/>
      <c r="Q560"/>
      <c r="R560"/>
    </row>
    <row r="561" spans="1:18" ht="15" hidden="1" x14ac:dyDescent="0.25">
      <c r="A561" s="162">
        <v>2025</v>
      </c>
      <c r="B561" s="162" t="s">
        <v>16</v>
      </c>
      <c r="C561" s="51" t="str">
        <f>sample_event_meta!$U$167</f>
        <v>06Mar25-RST-Night/Day</v>
      </c>
      <c r="D561" s="21">
        <f t="shared" si="59"/>
        <v>45722</v>
      </c>
      <c r="E561" s="22">
        <f t="shared" si="60"/>
        <v>65</v>
      </c>
      <c r="F561" t="s">
        <v>343</v>
      </c>
      <c r="G561" t="s">
        <v>347</v>
      </c>
      <c r="H561" t="s">
        <v>423</v>
      </c>
      <c r="I561" s="18">
        <f t="shared" si="61"/>
        <v>1</v>
      </c>
      <c r="J561" s="18">
        <f t="shared" si="62"/>
        <v>1</v>
      </c>
      <c r="K561"/>
      <c r="L561">
        <v>1</v>
      </c>
      <c r="M561"/>
      <c r="N561"/>
      <c r="O561"/>
      <c r="P561"/>
      <c r="Q561"/>
      <c r="R561"/>
    </row>
    <row r="562" spans="1:18" ht="15" hidden="1" x14ac:dyDescent="0.25">
      <c r="A562" s="162">
        <v>2025</v>
      </c>
      <c r="B562" s="162" t="s">
        <v>16</v>
      </c>
      <c r="C562" s="51" t="str">
        <f>sample_event_meta!$U$167</f>
        <v>06Mar25-RST-Night/Day</v>
      </c>
      <c r="D562" s="21">
        <f t="shared" si="59"/>
        <v>45722</v>
      </c>
      <c r="E562" s="22">
        <f t="shared" si="60"/>
        <v>65</v>
      </c>
      <c r="F562" t="s">
        <v>340</v>
      </c>
      <c r="G562" t="s">
        <v>341</v>
      </c>
      <c r="H562" t="s">
        <v>423</v>
      </c>
      <c r="I562" s="18">
        <f t="shared" si="61"/>
        <v>2</v>
      </c>
      <c r="J562" s="18">
        <f t="shared" si="62"/>
        <v>2</v>
      </c>
      <c r="K562"/>
      <c r="L562">
        <v>2</v>
      </c>
      <c r="M562"/>
      <c r="N562"/>
      <c r="O562"/>
      <c r="P562"/>
      <c r="Q562"/>
      <c r="R562"/>
    </row>
    <row r="563" spans="1:18" ht="15" hidden="1" x14ac:dyDescent="0.25">
      <c r="A563" s="162">
        <v>2025</v>
      </c>
      <c r="B563" s="162" t="s">
        <v>16</v>
      </c>
      <c r="C563" s="51" t="str">
        <f>sample_event_meta!$U$168</f>
        <v>07Mar25-RST-Night/Day</v>
      </c>
      <c r="D563" s="21">
        <f t="shared" ref="D563:D668" si="63">DATEVALUE(LEFT(C563, SEARCH("-", C563) - 1))</f>
        <v>45723</v>
      </c>
      <c r="E563" s="22">
        <f t="shared" si="52"/>
        <v>66</v>
      </c>
      <c r="F563" t="s">
        <v>344</v>
      </c>
      <c r="G563" t="s">
        <v>341</v>
      </c>
      <c r="H563" t="s">
        <v>423</v>
      </c>
      <c r="I563" s="18">
        <f t="shared" si="61"/>
        <v>41</v>
      </c>
      <c r="J563" s="18">
        <f t="shared" si="62"/>
        <v>41</v>
      </c>
      <c r="K563"/>
      <c r="L563"/>
      <c r="M563">
        <v>30</v>
      </c>
      <c r="N563"/>
      <c r="O563">
        <v>11</v>
      </c>
      <c r="P563"/>
      <c r="Q563"/>
      <c r="R563"/>
    </row>
    <row r="564" spans="1:18" ht="15" hidden="1" x14ac:dyDescent="0.25">
      <c r="A564" s="162">
        <v>2025</v>
      </c>
      <c r="B564" s="162" t="s">
        <v>16</v>
      </c>
      <c r="C564" s="51" t="str">
        <f>sample_event_meta!$U$168</f>
        <v>07Mar25-RST-Night/Day</v>
      </c>
      <c r="D564" s="21">
        <f t="shared" ref="D564:D568" si="64">DATEVALUE(LEFT(C564, SEARCH("-", C564) - 1))</f>
        <v>45723</v>
      </c>
      <c r="E564" s="22">
        <f t="shared" ref="E564:E568" si="65" xml:space="preserve"> D564 - DATE(YEAR(D564), 1, 0)</f>
        <v>66</v>
      </c>
      <c r="F564" t="s">
        <v>343</v>
      </c>
      <c r="G564" t="s">
        <v>341</v>
      </c>
      <c r="H564" t="s">
        <v>423</v>
      </c>
      <c r="I564" s="18">
        <f t="shared" si="61"/>
        <v>45</v>
      </c>
      <c r="J564" s="18">
        <f t="shared" si="62"/>
        <v>45</v>
      </c>
      <c r="K564"/>
      <c r="L564"/>
      <c r="M564">
        <v>30</v>
      </c>
      <c r="N564"/>
      <c r="O564">
        <v>13</v>
      </c>
      <c r="P564"/>
      <c r="Q564">
        <v>2</v>
      </c>
      <c r="R564"/>
    </row>
    <row r="565" spans="1:18" ht="15" hidden="1" x14ac:dyDescent="0.25">
      <c r="A565" s="162">
        <v>2025</v>
      </c>
      <c r="B565" s="162" t="s">
        <v>16</v>
      </c>
      <c r="C565" s="51" t="str">
        <f>sample_event_meta!$U$168</f>
        <v>07Mar25-RST-Night/Day</v>
      </c>
      <c r="D565" s="21">
        <f t="shared" si="64"/>
        <v>45723</v>
      </c>
      <c r="E565" s="22">
        <f t="shared" si="65"/>
        <v>66</v>
      </c>
      <c r="F565" t="s">
        <v>340</v>
      </c>
      <c r="G565" t="s">
        <v>341</v>
      </c>
      <c r="H565" t="s">
        <v>423</v>
      </c>
      <c r="I565" s="18">
        <f t="shared" si="61"/>
        <v>2</v>
      </c>
      <c r="J565" s="18">
        <f t="shared" si="62"/>
        <v>2</v>
      </c>
      <c r="K565"/>
      <c r="L565"/>
      <c r="M565">
        <v>2</v>
      </c>
      <c r="N565"/>
      <c r="O565"/>
      <c r="P565"/>
      <c r="Q565"/>
      <c r="R565"/>
    </row>
    <row r="566" spans="1:18" ht="15" hidden="1" x14ac:dyDescent="0.25">
      <c r="A566" s="162">
        <v>2025</v>
      </c>
      <c r="B566" s="162" t="s">
        <v>16</v>
      </c>
      <c r="C566" s="51" t="str">
        <f>sample_event_meta!$U$170</f>
        <v>12Mar25-RST-Night/Day</v>
      </c>
      <c r="D566" s="21">
        <f t="shared" si="64"/>
        <v>45728</v>
      </c>
      <c r="E566" s="22">
        <f t="shared" si="65"/>
        <v>71</v>
      </c>
      <c r="F566" t="s">
        <v>344</v>
      </c>
      <c r="G566" t="s">
        <v>341</v>
      </c>
      <c r="H566" t="s">
        <v>423</v>
      </c>
      <c r="I566" s="18">
        <f t="shared" si="61"/>
        <v>15</v>
      </c>
      <c r="J566" s="18">
        <f t="shared" si="62"/>
        <v>15</v>
      </c>
      <c r="K566"/>
      <c r="L566">
        <v>10</v>
      </c>
      <c r="M566"/>
      <c r="N566"/>
      <c r="O566"/>
      <c r="P566">
        <v>5</v>
      </c>
      <c r="Q566"/>
      <c r="R566"/>
    </row>
    <row r="567" spans="1:18" ht="15" hidden="1" x14ac:dyDescent="0.25">
      <c r="A567" s="162">
        <v>2025</v>
      </c>
      <c r="B567" s="162" t="s">
        <v>16</v>
      </c>
      <c r="C567" s="51" t="str">
        <f>sample_event_meta!$U$170</f>
        <v>12Mar25-RST-Night/Day</v>
      </c>
      <c r="D567" s="21">
        <f t="shared" si="64"/>
        <v>45728</v>
      </c>
      <c r="E567" s="22">
        <f t="shared" si="65"/>
        <v>71</v>
      </c>
      <c r="F567" t="s">
        <v>343</v>
      </c>
      <c r="G567" t="s">
        <v>341</v>
      </c>
      <c r="H567" t="s">
        <v>423</v>
      </c>
      <c r="I567" s="18">
        <f t="shared" si="61"/>
        <v>13</v>
      </c>
      <c r="J567" s="18">
        <f t="shared" si="62"/>
        <v>13</v>
      </c>
      <c r="K567"/>
      <c r="L567">
        <v>13</v>
      </c>
      <c r="M567"/>
      <c r="N567"/>
      <c r="O567"/>
      <c r="P567"/>
      <c r="Q567"/>
      <c r="R567"/>
    </row>
    <row r="568" spans="1:18" ht="15" hidden="1" x14ac:dyDescent="0.25">
      <c r="A568" s="162">
        <v>2025</v>
      </c>
      <c r="B568" s="162" t="s">
        <v>16</v>
      </c>
      <c r="C568" s="51" t="str">
        <f>sample_event_meta!$U$170</f>
        <v>12Mar25-RST-Night/Day</v>
      </c>
      <c r="D568" s="21">
        <f t="shared" si="64"/>
        <v>45728</v>
      </c>
      <c r="E568" s="22">
        <f t="shared" si="65"/>
        <v>71</v>
      </c>
      <c r="F568" t="s">
        <v>340</v>
      </c>
      <c r="G568" t="s">
        <v>341</v>
      </c>
      <c r="H568" t="s">
        <v>423</v>
      </c>
      <c r="I568" s="18">
        <f t="shared" si="61"/>
        <v>1</v>
      </c>
      <c r="J568" s="18">
        <f t="shared" si="62"/>
        <v>1</v>
      </c>
      <c r="K568"/>
      <c r="L568">
        <v>1</v>
      </c>
      <c r="M568"/>
      <c r="N568"/>
      <c r="O568"/>
      <c r="P568"/>
      <c r="Q568"/>
      <c r="R568"/>
    </row>
    <row r="569" spans="1:18" ht="15" hidden="1" x14ac:dyDescent="0.25">
      <c r="A569" s="162">
        <v>2025</v>
      </c>
      <c r="B569" s="162" t="s">
        <v>16</v>
      </c>
      <c r="C569" s="51" t="str">
        <f>sample_event_meta!$U$171</f>
        <v>13Mar25-RST-Night/Day</v>
      </c>
      <c r="D569" s="21">
        <f t="shared" ref="D569:D628" si="66">DATEVALUE(LEFT(C569, SEARCH("-", C569) - 1))</f>
        <v>45729</v>
      </c>
      <c r="E569" s="22">
        <f t="shared" ref="E569:E628" si="67" xml:space="preserve"> D569 - DATE(YEAR(D569), 1, 0)</f>
        <v>72</v>
      </c>
      <c r="F569" t="s">
        <v>344</v>
      </c>
      <c r="G569" t="s">
        <v>341</v>
      </c>
      <c r="H569" t="s">
        <v>423</v>
      </c>
      <c r="I569" s="18">
        <f t="shared" si="61"/>
        <v>6</v>
      </c>
      <c r="J569" s="18">
        <f t="shared" si="62"/>
        <v>6</v>
      </c>
      <c r="K569"/>
      <c r="L569">
        <v>3</v>
      </c>
      <c r="M569"/>
      <c r="N569"/>
      <c r="O569"/>
      <c r="P569">
        <v>2</v>
      </c>
      <c r="Q569">
        <v>1</v>
      </c>
      <c r="R569" t="s">
        <v>1687</v>
      </c>
    </row>
    <row r="570" spans="1:18" ht="15" hidden="1" x14ac:dyDescent="0.25">
      <c r="A570" s="162">
        <v>2025</v>
      </c>
      <c r="B570" s="162" t="s">
        <v>16</v>
      </c>
      <c r="C570" s="51" t="str">
        <f>sample_event_meta!$U$171</f>
        <v>13Mar25-RST-Night/Day</v>
      </c>
      <c r="D570" s="21">
        <f t="shared" si="66"/>
        <v>45729</v>
      </c>
      <c r="E570" s="22">
        <f t="shared" si="67"/>
        <v>72</v>
      </c>
      <c r="F570" t="s">
        <v>343</v>
      </c>
      <c r="G570" t="s">
        <v>341</v>
      </c>
      <c r="H570" t="s">
        <v>423</v>
      </c>
      <c r="I570" s="18">
        <f t="shared" si="61"/>
        <v>19</v>
      </c>
      <c r="J570" s="18">
        <f t="shared" si="62"/>
        <v>19</v>
      </c>
      <c r="K570"/>
      <c r="L570">
        <v>19</v>
      </c>
      <c r="M570"/>
      <c r="N570"/>
      <c r="O570"/>
      <c r="P570"/>
      <c r="Q570"/>
      <c r="R570"/>
    </row>
    <row r="571" spans="1:18" ht="15" hidden="1" x14ac:dyDescent="0.25">
      <c r="A571" s="162">
        <v>2025</v>
      </c>
      <c r="B571" s="162" t="s">
        <v>16</v>
      </c>
      <c r="C571" s="51" t="str">
        <f>sample_event_meta!$U$171</f>
        <v>13Mar25-RST-Night/Day</v>
      </c>
      <c r="D571" s="21">
        <f t="shared" si="66"/>
        <v>45729</v>
      </c>
      <c r="E571" s="22">
        <f t="shared" si="67"/>
        <v>72</v>
      </c>
      <c r="F571" t="s">
        <v>340</v>
      </c>
      <c r="G571" t="s">
        <v>341</v>
      </c>
      <c r="H571" t="s">
        <v>423</v>
      </c>
      <c r="I571" s="18">
        <f t="shared" si="61"/>
        <v>2</v>
      </c>
      <c r="J571" s="18">
        <f t="shared" si="62"/>
        <v>2</v>
      </c>
      <c r="K571"/>
      <c r="L571">
        <v>2</v>
      </c>
      <c r="M571"/>
      <c r="N571"/>
      <c r="O571"/>
      <c r="P571"/>
      <c r="Q571"/>
      <c r="R571"/>
    </row>
    <row r="572" spans="1:18" ht="15" hidden="1" x14ac:dyDescent="0.25">
      <c r="A572" s="162">
        <v>2025</v>
      </c>
      <c r="B572" s="162" t="s">
        <v>16</v>
      </c>
      <c r="C572" s="51" t="str">
        <f>sample_event_meta!$U$172</f>
        <v>14Mar25-RST-Night/Day</v>
      </c>
      <c r="D572" s="21">
        <f t="shared" si="66"/>
        <v>45730</v>
      </c>
      <c r="E572" s="22">
        <f t="shared" si="67"/>
        <v>73</v>
      </c>
      <c r="F572" t="s">
        <v>344</v>
      </c>
      <c r="G572" t="s">
        <v>341</v>
      </c>
      <c r="H572" t="s">
        <v>423</v>
      </c>
      <c r="I572" s="18">
        <f t="shared" si="61"/>
        <v>24</v>
      </c>
      <c r="J572" s="18">
        <f t="shared" si="62"/>
        <v>24</v>
      </c>
      <c r="K572"/>
      <c r="L572"/>
      <c r="M572">
        <v>24</v>
      </c>
      <c r="N572"/>
      <c r="O572"/>
      <c r="P572"/>
      <c r="Q572"/>
      <c r="R572" t="s">
        <v>1688</v>
      </c>
    </row>
    <row r="573" spans="1:18" ht="15" hidden="1" x14ac:dyDescent="0.25">
      <c r="A573" s="162">
        <v>2025</v>
      </c>
      <c r="B573" s="162" t="s">
        <v>16</v>
      </c>
      <c r="C573" s="51" t="str">
        <f>sample_event_meta!$U$172</f>
        <v>14Mar25-RST-Night/Day</v>
      </c>
      <c r="D573" s="21">
        <f t="shared" si="66"/>
        <v>45730</v>
      </c>
      <c r="E573" s="22">
        <f t="shared" si="67"/>
        <v>73</v>
      </c>
      <c r="F573" t="s">
        <v>343</v>
      </c>
      <c r="G573" t="s">
        <v>341</v>
      </c>
      <c r="H573" t="s">
        <v>423</v>
      </c>
      <c r="I573" s="18">
        <f t="shared" si="61"/>
        <v>8</v>
      </c>
      <c r="J573" s="18">
        <f t="shared" si="62"/>
        <v>8</v>
      </c>
      <c r="K573"/>
      <c r="L573"/>
      <c r="M573">
        <v>7</v>
      </c>
      <c r="N573"/>
      <c r="O573"/>
      <c r="P573"/>
      <c r="Q573">
        <v>1</v>
      </c>
      <c r="R573" t="s">
        <v>1688</v>
      </c>
    </row>
    <row r="574" spans="1:18" ht="15" hidden="1" x14ac:dyDescent="0.25">
      <c r="A574" s="162">
        <v>2025</v>
      </c>
      <c r="B574" s="162" t="s">
        <v>16</v>
      </c>
      <c r="C574" s="51" t="str">
        <f>sample_event_meta!$U$172</f>
        <v>14Mar25-RST-Night/Day</v>
      </c>
      <c r="D574" s="21">
        <f t="shared" si="66"/>
        <v>45730</v>
      </c>
      <c r="E574" s="22">
        <f t="shared" si="67"/>
        <v>73</v>
      </c>
      <c r="F574" t="s">
        <v>343</v>
      </c>
      <c r="G574" t="s">
        <v>347</v>
      </c>
      <c r="H574" t="s">
        <v>423</v>
      </c>
      <c r="I574" s="18">
        <f t="shared" si="61"/>
        <v>1</v>
      </c>
      <c r="J574" s="18">
        <f t="shared" si="62"/>
        <v>1</v>
      </c>
      <c r="K574"/>
      <c r="L574"/>
      <c r="M574">
        <v>1</v>
      </c>
      <c r="N574"/>
      <c r="O574"/>
      <c r="P574"/>
      <c r="Q574"/>
      <c r="R574" t="s">
        <v>1688</v>
      </c>
    </row>
    <row r="575" spans="1:18" ht="15" hidden="1" x14ac:dyDescent="0.25">
      <c r="A575" s="162">
        <v>2025</v>
      </c>
      <c r="B575" s="162" t="s">
        <v>16</v>
      </c>
      <c r="C575" s="51" t="str">
        <f>sample_event_meta!$U$172</f>
        <v>14Mar25-RST-Night/Day</v>
      </c>
      <c r="D575" s="21">
        <f t="shared" si="66"/>
        <v>45730</v>
      </c>
      <c r="E575" s="22">
        <f t="shared" si="67"/>
        <v>73</v>
      </c>
      <c r="F575" t="s">
        <v>340</v>
      </c>
      <c r="G575" t="s">
        <v>341</v>
      </c>
      <c r="H575" t="s">
        <v>423</v>
      </c>
      <c r="I575" s="18">
        <f t="shared" si="61"/>
        <v>1</v>
      </c>
      <c r="J575" s="18">
        <f t="shared" si="62"/>
        <v>1</v>
      </c>
      <c r="K575"/>
      <c r="L575"/>
      <c r="M575">
        <v>1</v>
      </c>
      <c r="N575"/>
      <c r="O575"/>
      <c r="P575"/>
      <c r="Q575"/>
      <c r="R575" t="s">
        <v>1688</v>
      </c>
    </row>
    <row r="576" spans="1:18" ht="15" hidden="1" x14ac:dyDescent="0.25">
      <c r="A576" s="162">
        <v>2025</v>
      </c>
      <c r="B576" s="162" t="s">
        <v>16</v>
      </c>
      <c r="C576" s="51" t="str">
        <f>sample_event_meta!$U$173</f>
        <v>18Mar25-RST-Night/Day</v>
      </c>
      <c r="D576" s="21">
        <v>45734</v>
      </c>
      <c r="E576" s="22">
        <f t="shared" si="67"/>
        <v>77</v>
      </c>
      <c r="F576" t="s">
        <v>344</v>
      </c>
      <c r="G576" t="s">
        <v>341</v>
      </c>
      <c r="H576" t="s">
        <v>423</v>
      </c>
      <c r="I576" s="18">
        <f t="shared" ref="I576" si="68">SUM(K576:Q576)</f>
        <v>16</v>
      </c>
      <c r="J576" s="18">
        <f t="shared" ref="J576" si="69">SUM(L576:Q576)</f>
        <v>16</v>
      </c>
      <c r="K576"/>
      <c r="L576">
        <v>13</v>
      </c>
      <c r="M576"/>
      <c r="N576"/>
      <c r="O576"/>
      <c r="P576">
        <v>3</v>
      </c>
      <c r="Q576"/>
      <c r="R576"/>
    </row>
    <row r="577" spans="1:18" ht="15" hidden="1" x14ac:dyDescent="0.25">
      <c r="A577" s="162">
        <v>2025</v>
      </c>
      <c r="B577" s="162" t="s">
        <v>16</v>
      </c>
      <c r="C577" s="51" t="str">
        <f>sample_event_meta!$U$173</f>
        <v>18Mar25-RST-Night/Day</v>
      </c>
      <c r="D577" s="21">
        <v>45734</v>
      </c>
      <c r="E577" s="22">
        <f t="shared" ref="E577:E578" si="70" xml:space="preserve"> D577 - DATE(YEAR(D577), 1, 0)</f>
        <v>77</v>
      </c>
      <c r="F577" t="s">
        <v>343</v>
      </c>
      <c r="G577" t="s">
        <v>341</v>
      </c>
      <c r="H577" t="s">
        <v>423</v>
      </c>
      <c r="I577" s="18">
        <f t="shared" ref="I577:I578" si="71">SUM(K577:Q577)</f>
        <v>20</v>
      </c>
      <c r="J577" s="18">
        <f t="shared" ref="J577:J578" si="72">SUM(L577:Q577)</f>
        <v>20</v>
      </c>
      <c r="K577"/>
      <c r="L577">
        <v>18</v>
      </c>
      <c r="M577"/>
      <c r="N577"/>
      <c r="O577"/>
      <c r="P577"/>
      <c r="Q577">
        <v>2</v>
      </c>
      <c r="R577"/>
    </row>
    <row r="578" spans="1:18" ht="15" hidden="1" x14ac:dyDescent="0.25">
      <c r="A578" s="162">
        <v>2025</v>
      </c>
      <c r="B578" s="162" t="s">
        <v>16</v>
      </c>
      <c r="C578" s="51" t="str">
        <f>sample_event_meta!$U$173</f>
        <v>18Mar25-RST-Night/Day</v>
      </c>
      <c r="D578" s="21">
        <v>45734</v>
      </c>
      <c r="E578" s="22">
        <f t="shared" si="70"/>
        <v>77</v>
      </c>
      <c r="F578" t="s">
        <v>343</v>
      </c>
      <c r="G578" t="s">
        <v>347</v>
      </c>
      <c r="H578" t="s">
        <v>423</v>
      </c>
      <c r="I578" s="18">
        <f t="shared" si="71"/>
        <v>2</v>
      </c>
      <c r="J578" s="18">
        <f t="shared" si="72"/>
        <v>2</v>
      </c>
      <c r="K578"/>
      <c r="L578">
        <v>2</v>
      </c>
      <c r="M578"/>
      <c r="N578"/>
      <c r="O578"/>
      <c r="P578"/>
      <c r="Q578"/>
      <c r="R578"/>
    </row>
    <row r="579" spans="1:18" ht="15" hidden="1" x14ac:dyDescent="0.25">
      <c r="A579" s="162">
        <v>2025</v>
      </c>
      <c r="B579" s="162" t="s">
        <v>16</v>
      </c>
      <c r="C579" s="51" t="str">
        <f>sample_event_meta!$U$173</f>
        <v>18Mar25-RST-Night/Day</v>
      </c>
      <c r="D579" s="21">
        <v>45734</v>
      </c>
      <c r="E579" s="22">
        <f t="shared" ref="E579" si="73" xml:space="preserve"> D579 - DATE(YEAR(D579), 1, 0)</f>
        <v>77</v>
      </c>
      <c r="F579" t="s">
        <v>340</v>
      </c>
      <c r="G579" t="s">
        <v>341</v>
      </c>
      <c r="H579" t="s">
        <v>423</v>
      </c>
      <c r="I579" s="18">
        <f t="shared" ref="I579" si="74">SUM(K579:Q579)</f>
        <v>3</v>
      </c>
      <c r="J579" s="18">
        <f t="shared" ref="J579" si="75">SUM(L579:Q579)</f>
        <v>3</v>
      </c>
      <c r="K579"/>
      <c r="L579">
        <v>3</v>
      </c>
      <c r="M579"/>
      <c r="N579"/>
      <c r="O579"/>
      <c r="P579"/>
      <c r="Q579"/>
      <c r="R579"/>
    </row>
    <row r="580" spans="1:18" ht="15" hidden="1" x14ac:dyDescent="0.25">
      <c r="A580" s="162">
        <v>2025</v>
      </c>
      <c r="B580" s="162" t="s">
        <v>16</v>
      </c>
      <c r="C580" s="51" t="str">
        <f>sample_event_meta!$U$174</f>
        <v>19Mar25-RST-Night/Day</v>
      </c>
      <c r="D580" s="21">
        <f t="shared" si="66"/>
        <v>45735</v>
      </c>
      <c r="E580" s="22">
        <f t="shared" si="67"/>
        <v>78</v>
      </c>
      <c r="F580" t="s">
        <v>344</v>
      </c>
      <c r="G580" t="s">
        <v>341</v>
      </c>
      <c r="H580" t="s">
        <v>423</v>
      </c>
      <c r="I580" s="18">
        <f t="shared" si="61"/>
        <v>28</v>
      </c>
      <c r="J580" s="18">
        <f t="shared" si="62"/>
        <v>28</v>
      </c>
      <c r="K580"/>
      <c r="L580">
        <v>21</v>
      </c>
      <c r="M580"/>
      <c r="N580"/>
      <c r="O580"/>
      <c r="P580">
        <v>5</v>
      </c>
      <c r="Q580">
        <v>2</v>
      </c>
      <c r="R580"/>
    </row>
    <row r="581" spans="1:18" ht="15" hidden="1" x14ac:dyDescent="0.25">
      <c r="A581" s="162">
        <v>2025</v>
      </c>
      <c r="B581" s="162" t="s">
        <v>16</v>
      </c>
      <c r="C581" s="51" t="str">
        <f>sample_event_meta!$U$174</f>
        <v>19Mar25-RST-Night/Day</v>
      </c>
      <c r="D581" s="21">
        <f t="shared" si="66"/>
        <v>45735</v>
      </c>
      <c r="E581" s="22">
        <f t="shared" si="67"/>
        <v>78</v>
      </c>
      <c r="F581" t="s">
        <v>343</v>
      </c>
      <c r="G581" t="s">
        <v>341</v>
      </c>
      <c r="H581" t="s">
        <v>423</v>
      </c>
      <c r="I581" s="18">
        <f t="shared" si="61"/>
        <v>20</v>
      </c>
      <c r="J581" s="18">
        <f t="shared" si="62"/>
        <v>20</v>
      </c>
      <c r="K581"/>
      <c r="L581">
        <v>20</v>
      </c>
      <c r="M581"/>
      <c r="N581"/>
      <c r="O581"/>
      <c r="P581"/>
      <c r="Q581"/>
      <c r="R581"/>
    </row>
    <row r="582" spans="1:18" ht="15" hidden="1" x14ac:dyDescent="0.25">
      <c r="A582" s="162">
        <v>2025</v>
      </c>
      <c r="B582" s="162" t="s">
        <v>16</v>
      </c>
      <c r="C582" s="51" t="str">
        <f>sample_event_meta!$U$174</f>
        <v>19Mar25-RST-Night/Day</v>
      </c>
      <c r="D582" s="21">
        <f t="shared" si="66"/>
        <v>45735</v>
      </c>
      <c r="E582" s="22">
        <f t="shared" si="67"/>
        <v>78</v>
      </c>
      <c r="F582" t="s">
        <v>340</v>
      </c>
      <c r="G582" t="s">
        <v>341</v>
      </c>
      <c r="H582" t="s">
        <v>423</v>
      </c>
      <c r="I582" s="18">
        <f t="shared" si="61"/>
        <v>1</v>
      </c>
      <c r="J582" s="18">
        <f t="shared" si="62"/>
        <v>1</v>
      </c>
      <c r="K582"/>
      <c r="L582">
        <v>1</v>
      </c>
      <c r="M582"/>
      <c r="N582"/>
      <c r="O582"/>
      <c r="P582"/>
      <c r="Q582"/>
      <c r="R582"/>
    </row>
    <row r="583" spans="1:18" ht="15" hidden="1" x14ac:dyDescent="0.25">
      <c r="A583" s="162">
        <v>2025</v>
      </c>
      <c r="B583" s="162" t="s">
        <v>16</v>
      </c>
      <c r="C583" s="51" t="str">
        <f>sample_event_meta!$U$175</f>
        <v>20Mar25-RST-Night/Day</v>
      </c>
      <c r="D583" s="21">
        <f t="shared" si="66"/>
        <v>45736</v>
      </c>
      <c r="E583" s="22">
        <f t="shared" si="67"/>
        <v>79</v>
      </c>
      <c r="F583" t="s">
        <v>344</v>
      </c>
      <c r="G583" t="s">
        <v>341</v>
      </c>
      <c r="H583" t="s">
        <v>423</v>
      </c>
      <c r="I583" s="18">
        <f t="shared" si="61"/>
        <v>7</v>
      </c>
      <c r="J583" s="18">
        <f t="shared" si="62"/>
        <v>7</v>
      </c>
      <c r="K583"/>
      <c r="L583"/>
      <c r="M583">
        <v>6</v>
      </c>
      <c r="N583"/>
      <c r="O583"/>
      <c r="P583"/>
      <c r="Q583">
        <v>1</v>
      </c>
      <c r="R583" t="s">
        <v>1688</v>
      </c>
    </row>
    <row r="584" spans="1:18" ht="15" hidden="1" x14ac:dyDescent="0.25">
      <c r="A584" s="162">
        <v>2025</v>
      </c>
      <c r="B584" s="162" t="s">
        <v>16</v>
      </c>
      <c r="C584" s="51" t="str">
        <f>sample_event_meta!$U$175</f>
        <v>20Mar25-RST-Night/Day</v>
      </c>
      <c r="D584" s="21">
        <f t="shared" si="66"/>
        <v>45736</v>
      </c>
      <c r="E584" s="22">
        <f t="shared" si="67"/>
        <v>79</v>
      </c>
      <c r="F584" t="s">
        <v>343</v>
      </c>
      <c r="G584" t="s">
        <v>341</v>
      </c>
      <c r="H584" t="s">
        <v>423</v>
      </c>
      <c r="I584" s="18">
        <f t="shared" si="61"/>
        <v>4</v>
      </c>
      <c r="J584" s="18">
        <f t="shared" si="62"/>
        <v>4</v>
      </c>
      <c r="K584"/>
      <c r="L584"/>
      <c r="M584">
        <v>4</v>
      </c>
      <c r="N584"/>
      <c r="O584"/>
      <c r="P584"/>
      <c r="Q584"/>
      <c r="R584" t="s">
        <v>1688</v>
      </c>
    </row>
    <row r="585" spans="1:18" ht="15" hidden="1" x14ac:dyDescent="0.25">
      <c r="A585" s="162">
        <v>2025</v>
      </c>
      <c r="B585" s="162" t="s">
        <v>16</v>
      </c>
      <c r="C585" s="51" t="str">
        <f>sample_event_meta!$U$175</f>
        <v>20Mar25-RST-Night/Day</v>
      </c>
      <c r="D585" s="21">
        <f t="shared" si="66"/>
        <v>45736</v>
      </c>
      <c r="E585" s="22">
        <f t="shared" si="67"/>
        <v>79</v>
      </c>
      <c r="F585" t="s">
        <v>340</v>
      </c>
      <c r="G585" t="s">
        <v>341</v>
      </c>
      <c r="H585" t="s">
        <v>423</v>
      </c>
      <c r="I585" s="18">
        <f t="shared" si="61"/>
        <v>1</v>
      </c>
      <c r="J585" s="18">
        <f t="shared" si="62"/>
        <v>1</v>
      </c>
      <c r="K585"/>
      <c r="L585"/>
      <c r="M585">
        <v>1</v>
      </c>
      <c r="N585"/>
      <c r="O585"/>
      <c r="P585"/>
      <c r="Q585"/>
      <c r="R585" t="s">
        <v>1688</v>
      </c>
    </row>
    <row r="586" spans="1:18" ht="15" hidden="1" x14ac:dyDescent="0.25">
      <c r="A586" s="162">
        <v>2025</v>
      </c>
      <c r="B586" s="162" t="s">
        <v>16</v>
      </c>
      <c r="C586" s="51" t="str">
        <f>sample_event_meta!$U$176</f>
        <v>21Mar25-RST-Night/Day</v>
      </c>
      <c r="D586" s="21">
        <f t="shared" si="66"/>
        <v>45737</v>
      </c>
      <c r="E586" s="22">
        <f t="shared" si="67"/>
        <v>80</v>
      </c>
      <c r="F586" t="s">
        <v>344</v>
      </c>
      <c r="G586" t="s">
        <v>341</v>
      </c>
      <c r="H586" t="s">
        <v>423</v>
      </c>
      <c r="I586" s="18">
        <f t="shared" si="61"/>
        <v>3</v>
      </c>
      <c r="J586" s="18">
        <f t="shared" si="62"/>
        <v>3</v>
      </c>
      <c r="K586"/>
      <c r="L586"/>
      <c r="M586">
        <v>3</v>
      </c>
      <c r="N586"/>
      <c r="O586"/>
      <c r="P586"/>
      <c r="Q586"/>
      <c r="R586" t="s">
        <v>1688</v>
      </c>
    </row>
    <row r="587" spans="1:18" ht="15" hidden="1" x14ac:dyDescent="0.25">
      <c r="A587" s="162">
        <v>2025</v>
      </c>
      <c r="B587" s="162" t="s">
        <v>16</v>
      </c>
      <c r="C587" s="51" t="str">
        <f>sample_event_meta!$U$176</f>
        <v>21Mar25-RST-Night/Day</v>
      </c>
      <c r="D587" s="21">
        <f t="shared" si="66"/>
        <v>45737</v>
      </c>
      <c r="E587" s="22">
        <f t="shared" si="67"/>
        <v>80</v>
      </c>
      <c r="F587" t="s">
        <v>343</v>
      </c>
      <c r="G587" t="s">
        <v>341</v>
      </c>
      <c r="H587" t="s">
        <v>423</v>
      </c>
      <c r="I587" s="18">
        <f t="shared" si="61"/>
        <v>18</v>
      </c>
      <c r="J587" s="18">
        <f t="shared" si="62"/>
        <v>18</v>
      </c>
      <c r="K587"/>
      <c r="L587"/>
      <c r="M587">
        <v>16</v>
      </c>
      <c r="N587"/>
      <c r="O587"/>
      <c r="P587"/>
      <c r="Q587">
        <v>2</v>
      </c>
      <c r="R587" t="s">
        <v>1688</v>
      </c>
    </row>
    <row r="588" spans="1:18" ht="15" hidden="1" x14ac:dyDescent="0.25">
      <c r="A588" s="162">
        <v>2025</v>
      </c>
      <c r="B588" s="162" t="s">
        <v>16</v>
      </c>
      <c r="C588" s="51" t="str">
        <f>sample_event_meta!$U$177</f>
        <v>02Apr25-RST-Night/Day</v>
      </c>
      <c r="D588" s="21">
        <f t="shared" si="66"/>
        <v>45749</v>
      </c>
      <c r="E588" s="22">
        <f t="shared" si="67"/>
        <v>92</v>
      </c>
      <c r="F588" t="s">
        <v>344</v>
      </c>
      <c r="G588" t="s">
        <v>341</v>
      </c>
      <c r="H588" t="s">
        <v>423</v>
      </c>
      <c r="I588" s="18">
        <f t="shared" si="61"/>
        <v>3</v>
      </c>
      <c r="J588" s="18">
        <f t="shared" si="62"/>
        <v>3</v>
      </c>
      <c r="K588"/>
      <c r="L588">
        <v>3</v>
      </c>
      <c r="M588"/>
      <c r="N588"/>
      <c r="O588"/>
      <c r="P588"/>
      <c r="Q588"/>
    </row>
    <row r="589" spans="1:18" ht="15" hidden="1" x14ac:dyDescent="0.25">
      <c r="A589" s="162">
        <v>2025</v>
      </c>
      <c r="B589" s="162" t="s">
        <v>16</v>
      </c>
      <c r="C589" s="51" t="str">
        <f>sample_event_meta!$U$177</f>
        <v>02Apr25-RST-Night/Day</v>
      </c>
      <c r="D589" s="21">
        <f t="shared" si="66"/>
        <v>45749</v>
      </c>
      <c r="E589" s="22">
        <f t="shared" si="67"/>
        <v>92</v>
      </c>
      <c r="F589" t="s">
        <v>343</v>
      </c>
      <c r="G589" t="s">
        <v>341</v>
      </c>
      <c r="H589" t="s">
        <v>423</v>
      </c>
      <c r="I589" s="18">
        <f t="shared" si="61"/>
        <v>12</v>
      </c>
      <c r="J589" s="18">
        <f t="shared" si="62"/>
        <v>12</v>
      </c>
      <c r="K589"/>
      <c r="L589">
        <v>10</v>
      </c>
      <c r="M589"/>
      <c r="N589"/>
      <c r="O589"/>
      <c r="P589"/>
      <c r="Q589">
        <v>2</v>
      </c>
    </row>
    <row r="590" spans="1:18" ht="15" hidden="1" x14ac:dyDescent="0.25">
      <c r="A590" s="162">
        <v>2025</v>
      </c>
      <c r="B590" s="162" t="s">
        <v>16</v>
      </c>
      <c r="C590" s="51" t="str">
        <f>sample_event_meta!$U$177</f>
        <v>02Apr25-RST-Night/Day</v>
      </c>
      <c r="D590" s="21">
        <f t="shared" si="66"/>
        <v>45749</v>
      </c>
      <c r="E590" s="22">
        <f t="shared" si="67"/>
        <v>92</v>
      </c>
      <c r="F590" t="s">
        <v>343</v>
      </c>
      <c r="G590" t="s">
        <v>347</v>
      </c>
      <c r="H590" t="s">
        <v>423</v>
      </c>
      <c r="I590" s="18">
        <f t="shared" si="61"/>
        <v>2</v>
      </c>
      <c r="J590" s="18">
        <f t="shared" si="62"/>
        <v>2</v>
      </c>
      <c r="K590"/>
      <c r="L590">
        <v>2</v>
      </c>
      <c r="M590"/>
      <c r="N590"/>
      <c r="O590"/>
      <c r="P590"/>
      <c r="Q590"/>
    </row>
    <row r="591" spans="1:18" ht="15" hidden="1" x14ac:dyDescent="0.25">
      <c r="A591" s="162">
        <v>2025</v>
      </c>
      <c r="B591" s="162" t="s">
        <v>16</v>
      </c>
      <c r="C591" s="51" t="str">
        <f>sample_event_meta!$U$178</f>
        <v>03Apr25-RST-Night/Day</v>
      </c>
      <c r="D591" s="21">
        <f t="shared" si="66"/>
        <v>45750</v>
      </c>
      <c r="E591" s="22">
        <f t="shared" si="67"/>
        <v>93</v>
      </c>
      <c r="F591" t="s">
        <v>344</v>
      </c>
      <c r="G591" t="s">
        <v>341</v>
      </c>
      <c r="H591" t="s">
        <v>423</v>
      </c>
      <c r="I591" s="18">
        <f t="shared" si="61"/>
        <v>1</v>
      </c>
      <c r="J591" s="18">
        <f t="shared" si="62"/>
        <v>1</v>
      </c>
      <c r="K591"/>
      <c r="L591"/>
      <c r="M591">
        <v>1</v>
      </c>
      <c r="N591"/>
      <c r="O591"/>
      <c r="P591"/>
      <c r="Q591"/>
    </row>
    <row r="592" spans="1:18" ht="15" hidden="1" x14ac:dyDescent="0.25">
      <c r="A592" s="162">
        <v>2025</v>
      </c>
      <c r="B592" s="162" t="s">
        <v>16</v>
      </c>
      <c r="C592" s="51" t="str">
        <f>sample_event_meta!$U$178</f>
        <v>03Apr25-RST-Night/Day</v>
      </c>
      <c r="D592" s="21">
        <f t="shared" si="66"/>
        <v>45750</v>
      </c>
      <c r="E592" s="22">
        <f t="shared" si="67"/>
        <v>93</v>
      </c>
      <c r="F592" t="s">
        <v>343</v>
      </c>
      <c r="G592" t="s">
        <v>341</v>
      </c>
      <c r="H592" t="s">
        <v>423</v>
      </c>
      <c r="I592" s="18">
        <f t="shared" si="61"/>
        <v>10</v>
      </c>
      <c r="J592" s="18">
        <f t="shared" si="62"/>
        <v>10</v>
      </c>
      <c r="K592"/>
      <c r="L592"/>
      <c r="M592">
        <v>10</v>
      </c>
      <c r="N592"/>
      <c r="O592"/>
      <c r="P592"/>
      <c r="Q592"/>
    </row>
    <row r="593" spans="1:17" ht="15" hidden="1" x14ac:dyDescent="0.25">
      <c r="A593" s="162">
        <v>2025</v>
      </c>
      <c r="B593" s="162" t="s">
        <v>16</v>
      </c>
      <c r="C593" s="51" t="str">
        <f>sample_event_meta!$U$178</f>
        <v>03Apr25-RST-Night/Day</v>
      </c>
      <c r="D593" s="21">
        <f t="shared" si="66"/>
        <v>45750</v>
      </c>
      <c r="E593" s="22">
        <f t="shared" si="67"/>
        <v>93</v>
      </c>
      <c r="F593" t="s">
        <v>343</v>
      </c>
      <c r="G593" t="s">
        <v>347</v>
      </c>
      <c r="H593" t="s">
        <v>423</v>
      </c>
      <c r="I593" s="18">
        <f t="shared" si="61"/>
        <v>8</v>
      </c>
      <c r="J593" s="18">
        <f t="shared" si="62"/>
        <v>8</v>
      </c>
      <c r="K593"/>
      <c r="L593"/>
      <c r="M593">
        <v>8</v>
      </c>
      <c r="N593"/>
      <c r="O593"/>
      <c r="P593"/>
      <c r="Q593"/>
    </row>
    <row r="594" spans="1:17" ht="15" hidden="1" x14ac:dyDescent="0.25">
      <c r="A594" s="162">
        <v>2025</v>
      </c>
      <c r="B594" s="162" t="s">
        <v>16</v>
      </c>
      <c r="C594" s="51" t="str">
        <f>sample_event_meta!$U$179</f>
        <v>04Apr25-RST-Night/Day</v>
      </c>
      <c r="D594" s="21">
        <f t="shared" si="66"/>
        <v>45751</v>
      </c>
      <c r="E594" s="22">
        <f t="shared" si="67"/>
        <v>94</v>
      </c>
      <c r="F594" t="s">
        <v>344</v>
      </c>
      <c r="G594" t="s">
        <v>341</v>
      </c>
      <c r="H594" t="s">
        <v>423</v>
      </c>
      <c r="I594" s="18">
        <f t="shared" si="61"/>
        <v>1</v>
      </c>
      <c r="J594" s="18">
        <f t="shared" si="62"/>
        <v>1</v>
      </c>
      <c r="K594"/>
      <c r="L594"/>
      <c r="M594">
        <v>1</v>
      </c>
      <c r="N594"/>
      <c r="O594"/>
      <c r="P594"/>
      <c r="Q594"/>
    </row>
    <row r="595" spans="1:17" ht="15" hidden="1" x14ac:dyDescent="0.25">
      <c r="A595" s="162">
        <v>2025</v>
      </c>
      <c r="B595" s="162" t="s">
        <v>16</v>
      </c>
      <c r="C595" s="51" t="str">
        <f>sample_event_meta!$U$179</f>
        <v>04Apr25-RST-Night/Day</v>
      </c>
      <c r="D595" s="21">
        <f t="shared" si="66"/>
        <v>45751</v>
      </c>
      <c r="E595" s="22">
        <f t="shared" si="67"/>
        <v>94</v>
      </c>
      <c r="F595" t="s">
        <v>343</v>
      </c>
      <c r="G595" t="s">
        <v>341</v>
      </c>
      <c r="H595" t="s">
        <v>423</v>
      </c>
      <c r="I595" s="18">
        <f t="shared" si="61"/>
        <v>2</v>
      </c>
      <c r="J595" s="18">
        <f t="shared" si="62"/>
        <v>2</v>
      </c>
      <c r="K595"/>
      <c r="L595"/>
      <c r="M595">
        <v>1</v>
      </c>
      <c r="N595"/>
      <c r="O595"/>
      <c r="P595"/>
      <c r="Q595">
        <v>1</v>
      </c>
    </row>
    <row r="596" spans="1:17" ht="15" hidden="1" x14ac:dyDescent="0.25">
      <c r="A596" s="162">
        <v>2025</v>
      </c>
      <c r="B596" s="162" t="s">
        <v>16</v>
      </c>
      <c r="C596" s="51" t="str">
        <f>sample_event_meta!$U$180</f>
        <v>08Apr25-RST-Night/Day</v>
      </c>
      <c r="D596" s="21">
        <f t="shared" si="66"/>
        <v>45755</v>
      </c>
      <c r="E596" s="22">
        <f t="shared" si="67"/>
        <v>98</v>
      </c>
      <c r="F596" t="s">
        <v>344</v>
      </c>
      <c r="G596" t="s">
        <v>341</v>
      </c>
      <c r="H596" t="s">
        <v>423</v>
      </c>
      <c r="I596" s="18">
        <f t="shared" si="61"/>
        <v>1</v>
      </c>
      <c r="J596" s="18">
        <f t="shared" si="62"/>
        <v>1</v>
      </c>
      <c r="K596"/>
      <c r="L596">
        <v>1</v>
      </c>
      <c r="M596"/>
      <c r="N596"/>
      <c r="O596"/>
      <c r="P596"/>
      <c r="Q596"/>
    </row>
    <row r="597" spans="1:17" ht="15" hidden="1" x14ac:dyDescent="0.25">
      <c r="A597" s="162">
        <v>2025</v>
      </c>
      <c r="B597" s="162" t="s">
        <v>16</v>
      </c>
      <c r="C597" s="51" t="str">
        <f>sample_event_meta!$U$180</f>
        <v>08Apr25-RST-Night/Day</v>
      </c>
      <c r="D597" s="21">
        <f t="shared" si="66"/>
        <v>45755</v>
      </c>
      <c r="E597" s="22">
        <f t="shared" si="67"/>
        <v>98</v>
      </c>
      <c r="F597" t="s">
        <v>343</v>
      </c>
      <c r="G597" t="s">
        <v>341</v>
      </c>
      <c r="H597" t="s">
        <v>423</v>
      </c>
      <c r="I597" s="18">
        <f t="shared" si="61"/>
        <v>7</v>
      </c>
      <c r="J597" s="18">
        <f t="shared" si="62"/>
        <v>7</v>
      </c>
      <c r="K597"/>
      <c r="L597">
        <v>7</v>
      </c>
      <c r="M597"/>
      <c r="N597"/>
      <c r="O597"/>
      <c r="P597"/>
      <c r="Q597"/>
    </row>
    <row r="598" spans="1:17" ht="15" hidden="1" x14ac:dyDescent="0.25">
      <c r="A598" s="162">
        <v>2025</v>
      </c>
      <c r="B598" s="162" t="s">
        <v>16</v>
      </c>
      <c r="C598" s="51" t="str">
        <f>sample_event_meta!$U$181</f>
        <v>09Apr25-RST-Night/Day</v>
      </c>
      <c r="D598" s="21">
        <f t="shared" si="66"/>
        <v>45756</v>
      </c>
      <c r="E598" s="22">
        <f t="shared" si="67"/>
        <v>99</v>
      </c>
      <c r="F598" t="s">
        <v>344</v>
      </c>
      <c r="G598" t="s">
        <v>341</v>
      </c>
      <c r="H598" t="s">
        <v>423</v>
      </c>
      <c r="I598" s="18">
        <f t="shared" si="61"/>
        <v>5</v>
      </c>
      <c r="J598" s="18">
        <f t="shared" si="62"/>
        <v>5</v>
      </c>
      <c r="K598"/>
      <c r="L598">
        <v>5</v>
      </c>
      <c r="M598"/>
      <c r="N598"/>
      <c r="O598"/>
      <c r="P598"/>
      <c r="Q598"/>
    </row>
    <row r="599" spans="1:17" ht="15" hidden="1" x14ac:dyDescent="0.25">
      <c r="A599" s="162">
        <v>2025</v>
      </c>
      <c r="B599" s="162" t="s">
        <v>16</v>
      </c>
      <c r="C599" s="51" t="str">
        <f>sample_event_meta!$U$181</f>
        <v>09Apr25-RST-Night/Day</v>
      </c>
      <c r="D599" s="21">
        <f t="shared" si="66"/>
        <v>45756</v>
      </c>
      <c r="E599" s="22">
        <f t="shared" si="67"/>
        <v>99</v>
      </c>
      <c r="F599" t="s">
        <v>343</v>
      </c>
      <c r="G599" t="s">
        <v>341</v>
      </c>
      <c r="H599" t="s">
        <v>423</v>
      </c>
      <c r="I599" s="18">
        <f t="shared" si="61"/>
        <v>15</v>
      </c>
      <c r="J599" s="18">
        <f t="shared" si="62"/>
        <v>15</v>
      </c>
      <c r="K599"/>
      <c r="L599">
        <v>15</v>
      </c>
      <c r="M599"/>
      <c r="N599"/>
      <c r="O599"/>
      <c r="P599"/>
      <c r="Q599"/>
    </row>
    <row r="600" spans="1:17" ht="15" hidden="1" x14ac:dyDescent="0.25">
      <c r="A600" s="162">
        <v>2025</v>
      </c>
      <c r="B600" s="162" t="s">
        <v>16</v>
      </c>
      <c r="C600" s="51" t="str">
        <f>sample_event_meta!$U$181</f>
        <v>09Apr25-RST-Night/Day</v>
      </c>
      <c r="D600" s="21">
        <f t="shared" si="66"/>
        <v>45756</v>
      </c>
      <c r="E600" s="22">
        <f t="shared" si="67"/>
        <v>99</v>
      </c>
      <c r="F600" t="s">
        <v>363</v>
      </c>
      <c r="G600" t="s">
        <v>341</v>
      </c>
      <c r="H600" t="s">
        <v>423</v>
      </c>
      <c r="I600" s="18">
        <f t="shared" si="61"/>
        <v>1</v>
      </c>
      <c r="J600" s="18">
        <f t="shared" si="62"/>
        <v>1</v>
      </c>
      <c r="K600"/>
      <c r="L600">
        <v>1</v>
      </c>
      <c r="M600"/>
      <c r="N600"/>
      <c r="O600"/>
      <c r="P600"/>
      <c r="Q600"/>
    </row>
    <row r="601" spans="1:17" ht="15" hidden="1" x14ac:dyDescent="0.25">
      <c r="A601" s="162">
        <v>2025</v>
      </c>
      <c r="B601" s="162" t="s">
        <v>16</v>
      </c>
      <c r="C601" s="51" t="str">
        <f>sample_event_meta!$U$182</f>
        <v>10Apr25-RST-Night/Day</v>
      </c>
      <c r="D601" s="21">
        <f t="shared" si="66"/>
        <v>45757</v>
      </c>
      <c r="E601" s="22">
        <f t="shared" si="67"/>
        <v>100</v>
      </c>
      <c r="F601" t="s">
        <v>344</v>
      </c>
      <c r="G601" t="s">
        <v>341</v>
      </c>
      <c r="H601" t="s">
        <v>423</v>
      </c>
      <c r="I601" s="18">
        <f t="shared" si="61"/>
        <v>4</v>
      </c>
      <c r="J601" s="18">
        <f t="shared" si="62"/>
        <v>4</v>
      </c>
      <c r="K601"/>
      <c r="L601">
        <v>4</v>
      </c>
      <c r="M601"/>
      <c r="N601"/>
      <c r="O601"/>
      <c r="P601"/>
      <c r="Q601"/>
    </row>
    <row r="602" spans="1:17" ht="15" hidden="1" x14ac:dyDescent="0.25">
      <c r="A602" s="162">
        <v>2025</v>
      </c>
      <c r="B602" s="162" t="s">
        <v>16</v>
      </c>
      <c r="C602" s="51" t="str">
        <f>sample_event_meta!$U$182</f>
        <v>10Apr25-RST-Night/Day</v>
      </c>
      <c r="D602" s="21">
        <f t="shared" si="66"/>
        <v>45757</v>
      </c>
      <c r="E602" s="22">
        <f t="shared" si="67"/>
        <v>100</v>
      </c>
      <c r="F602" t="s">
        <v>343</v>
      </c>
      <c r="G602" t="s">
        <v>341</v>
      </c>
      <c r="H602" t="s">
        <v>423</v>
      </c>
      <c r="I602" s="18">
        <f t="shared" si="61"/>
        <v>5</v>
      </c>
      <c r="J602" s="18">
        <f t="shared" si="62"/>
        <v>5</v>
      </c>
      <c r="K602"/>
      <c r="L602">
        <v>5</v>
      </c>
      <c r="M602"/>
      <c r="N602"/>
      <c r="O602"/>
      <c r="P602"/>
      <c r="Q602"/>
    </row>
    <row r="603" spans="1:17" ht="15" hidden="1" x14ac:dyDescent="0.25">
      <c r="A603" s="162">
        <v>2025</v>
      </c>
      <c r="B603" s="162" t="s">
        <v>16</v>
      </c>
      <c r="C603" s="51" t="str">
        <f>sample_event_meta!$U$183</f>
        <v>11Apr25-RST-Night/Day</v>
      </c>
      <c r="D603" s="21">
        <f t="shared" si="66"/>
        <v>45758</v>
      </c>
      <c r="E603" s="22">
        <f t="shared" si="67"/>
        <v>101</v>
      </c>
      <c r="F603" t="s">
        <v>343</v>
      </c>
      <c r="G603" t="s">
        <v>341</v>
      </c>
      <c r="H603" t="s">
        <v>423</v>
      </c>
      <c r="I603" s="18">
        <f t="shared" si="61"/>
        <v>10</v>
      </c>
      <c r="J603" s="18">
        <f t="shared" si="62"/>
        <v>10</v>
      </c>
      <c r="K603"/>
      <c r="L603"/>
      <c r="M603">
        <v>9</v>
      </c>
      <c r="N603"/>
      <c r="O603"/>
      <c r="P603"/>
      <c r="Q603">
        <v>1</v>
      </c>
    </row>
    <row r="604" spans="1:17" ht="15" hidden="1" x14ac:dyDescent="0.25">
      <c r="A604" s="162">
        <v>2025</v>
      </c>
      <c r="B604" s="162" t="s">
        <v>16</v>
      </c>
      <c r="C604" s="51" t="str">
        <f>sample_event_meta!$U$183</f>
        <v>11Apr25-RST-Night/Day</v>
      </c>
      <c r="D604" s="21">
        <f t="shared" si="66"/>
        <v>45758</v>
      </c>
      <c r="E604" s="22">
        <f t="shared" si="67"/>
        <v>101</v>
      </c>
      <c r="F604" t="s">
        <v>343</v>
      </c>
      <c r="G604" t="s">
        <v>347</v>
      </c>
      <c r="H604" t="s">
        <v>423</v>
      </c>
      <c r="I604" s="18">
        <f t="shared" si="61"/>
        <v>1</v>
      </c>
      <c r="J604" s="18">
        <f t="shared" si="62"/>
        <v>1</v>
      </c>
      <c r="K604"/>
      <c r="L604"/>
      <c r="M604">
        <v>1</v>
      </c>
      <c r="N604"/>
      <c r="O604"/>
      <c r="P604"/>
      <c r="Q604"/>
    </row>
    <row r="605" spans="1:17" ht="15" hidden="1" x14ac:dyDescent="0.25">
      <c r="A605" s="162">
        <v>2025</v>
      </c>
      <c r="B605" s="162" t="s">
        <v>16</v>
      </c>
      <c r="C605" s="51" t="str">
        <f>sample_event_meta!$U$183</f>
        <v>11Apr25-RST-Night/Day</v>
      </c>
      <c r="D605" s="21">
        <f t="shared" si="66"/>
        <v>45758</v>
      </c>
      <c r="E605" s="22">
        <f t="shared" si="67"/>
        <v>101</v>
      </c>
      <c r="F605" t="s">
        <v>340</v>
      </c>
      <c r="G605" t="s">
        <v>341</v>
      </c>
      <c r="H605" t="s">
        <v>423</v>
      </c>
      <c r="I605" s="18">
        <f t="shared" si="61"/>
        <v>2</v>
      </c>
      <c r="J605" s="18">
        <f t="shared" si="62"/>
        <v>2</v>
      </c>
      <c r="K605"/>
      <c r="L605"/>
      <c r="M605">
        <v>2</v>
      </c>
      <c r="N605"/>
      <c r="O605"/>
      <c r="P605"/>
      <c r="Q605"/>
    </row>
    <row r="606" spans="1:17" ht="15" hidden="1" x14ac:dyDescent="0.25">
      <c r="A606" s="162">
        <v>2025</v>
      </c>
      <c r="B606" s="162" t="s">
        <v>16</v>
      </c>
      <c r="C606" s="51" t="str">
        <f>sample_event_meta!$U$184</f>
        <v>15Apr25-RST-Night/Day</v>
      </c>
      <c r="D606" s="21">
        <f t="shared" si="66"/>
        <v>45762</v>
      </c>
      <c r="E606" s="22">
        <f t="shared" si="67"/>
        <v>105</v>
      </c>
      <c r="F606" t="s">
        <v>343</v>
      </c>
      <c r="G606" t="s">
        <v>341</v>
      </c>
      <c r="H606" t="s">
        <v>423</v>
      </c>
      <c r="I606" s="18">
        <f t="shared" si="61"/>
        <v>18</v>
      </c>
      <c r="J606" s="18">
        <f t="shared" si="62"/>
        <v>18</v>
      </c>
      <c r="K606"/>
      <c r="L606">
        <v>18</v>
      </c>
      <c r="M606"/>
      <c r="N606"/>
      <c r="O606"/>
      <c r="P606"/>
      <c r="Q606"/>
    </row>
    <row r="607" spans="1:17" ht="15" hidden="1" x14ac:dyDescent="0.25">
      <c r="A607" s="162">
        <v>2025</v>
      </c>
      <c r="B607" s="162" t="s">
        <v>16</v>
      </c>
      <c r="C607" s="51" t="str">
        <f>sample_event_meta!$U$184</f>
        <v>15Apr25-RST-Night/Day</v>
      </c>
      <c r="D607" s="21">
        <f t="shared" si="66"/>
        <v>45762</v>
      </c>
      <c r="E607" s="22">
        <f t="shared" si="67"/>
        <v>105</v>
      </c>
      <c r="F607" t="s">
        <v>343</v>
      </c>
      <c r="G607" t="s">
        <v>347</v>
      </c>
      <c r="H607" t="s">
        <v>423</v>
      </c>
      <c r="I607" s="18">
        <f t="shared" si="61"/>
        <v>3</v>
      </c>
      <c r="J607" s="18">
        <f t="shared" si="62"/>
        <v>3</v>
      </c>
      <c r="K607"/>
      <c r="L607">
        <v>3</v>
      </c>
      <c r="M607"/>
      <c r="N607"/>
      <c r="O607"/>
      <c r="P607"/>
      <c r="Q607"/>
    </row>
    <row r="608" spans="1:17" ht="15" hidden="1" x14ac:dyDescent="0.25">
      <c r="A608" s="162">
        <v>2025</v>
      </c>
      <c r="B608" s="162" t="s">
        <v>16</v>
      </c>
      <c r="C608" s="51" t="str">
        <f>sample_event_meta!$U$184</f>
        <v>15Apr25-RST-Night/Day</v>
      </c>
      <c r="D608" s="21">
        <f t="shared" si="66"/>
        <v>45762</v>
      </c>
      <c r="E608" s="22">
        <f t="shared" si="67"/>
        <v>105</v>
      </c>
      <c r="F608" t="s">
        <v>340</v>
      </c>
      <c r="G608" t="s">
        <v>341</v>
      </c>
      <c r="H608" t="s">
        <v>423</v>
      </c>
      <c r="I608" s="18">
        <f t="shared" si="61"/>
        <v>1</v>
      </c>
      <c r="J608" s="18">
        <f t="shared" si="62"/>
        <v>1</v>
      </c>
      <c r="K608"/>
      <c r="L608"/>
      <c r="M608"/>
      <c r="N608"/>
      <c r="O608"/>
      <c r="P608"/>
      <c r="Q608">
        <v>1</v>
      </c>
    </row>
    <row r="609" spans="1:17" ht="15" hidden="1" x14ac:dyDescent="0.25">
      <c r="A609" s="162">
        <v>2025</v>
      </c>
      <c r="B609" s="162" t="s">
        <v>16</v>
      </c>
      <c r="C609" s="51" t="str">
        <f>sample_event_meta!$U$185</f>
        <v>16Apr25-RST-Night/Day</v>
      </c>
      <c r="D609" s="21">
        <f t="shared" si="66"/>
        <v>45763</v>
      </c>
      <c r="E609" s="22">
        <f t="shared" si="67"/>
        <v>106</v>
      </c>
      <c r="F609" t="s">
        <v>343</v>
      </c>
      <c r="G609" t="s">
        <v>341</v>
      </c>
      <c r="H609" t="s">
        <v>423</v>
      </c>
      <c r="I609" s="18">
        <f t="shared" si="61"/>
        <v>1</v>
      </c>
      <c r="J609" s="18">
        <f t="shared" si="62"/>
        <v>1</v>
      </c>
      <c r="K609"/>
      <c r="L609">
        <v>1</v>
      </c>
      <c r="M609"/>
      <c r="N609"/>
      <c r="O609"/>
      <c r="P609"/>
      <c r="Q609"/>
    </row>
    <row r="610" spans="1:17" ht="15" hidden="1" x14ac:dyDescent="0.25">
      <c r="A610" s="162">
        <v>2025</v>
      </c>
      <c r="B610" s="162" t="s">
        <v>16</v>
      </c>
      <c r="C610" s="51" t="str">
        <f>sample_event_meta!$U$186</f>
        <v>17Apr25-RST-Night/Day</v>
      </c>
      <c r="D610" s="21">
        <f t="shared" si="66"/>
        <v>45764</v>
      </c>
      <c r="E610" s="22">
        <f t="shared" si="67"/>
        <v>107</v>
      </c>
      <c r="F610" t="s">
        <v>344</v>
      </c>
      <c r="G610" t="s">
        <v>341</v>
      </c>
      <c r="H610" t="s">
        <v>423</v>
      </c>
      <c r="I610" s="18">
        <f t="shared" si="61"/>
        <v>2</v>
      </c>
      <c r="J610" s="18">
        <f t="shared" si="62"/>
        <v>2</v>
      </c>
      <c r="K610"/>
      <c r="L610">
        <v>2</v>
      </c>
      <c r="M610"/>
      <c r="N610"/>
      <c r="O610"/>
      <c r="P610"/>
      <c r="Q610"/>
    </row>
    <row r="611" spans="1:17" ht="15" hidden="1" x14ac:dyDescent="0.25">
      <c r="A611" s="162">
        <v>2025</v>
      </c>
      <c r="B611" s="162" t="s">
        <v>16</v>
      </c>
      <c r="C611" s="51" t="str">
        <f>sample_event_meta!$U$186</f>
        <v>17Apr25-RST-Night/Day</v>
      </c>
      <c r="D611" s="21">
        <f t="shared" si="66"/>
        <v>45764</v>
      </c>
      <c r="E611" s="22">
        <f t="shared" si="67"/>
        <v>107</v>
      </c>
      <c r="F611" t="s">
        <v>343</v>
      </c>
      <c r="G611" t="s">
        <v>341</v>
      </c>
      <c r="H611" t="s">
        <v>423</v>
      </c>
      <c r="I611" s="18">
        <f t="shared" si="61"/>
        <v>14</v>
      </c>
      <c r="J611" s="18">
        <f t="shared" si="62"/>
        <v>14</v>
      </c>
      <c r="K611"/>
      <c r="L611">
        <v>14</v>
      </c>
      <c r="M611"/>
      <c r="N611"/>
      <c r="O611"/>
      <c r="P611"/>
      <c r="Q611"/>
    </row>
    <row r="612" spans="1:17" ht="15" hidden="1" x14ac:dyDescent="0.25">
      <c r="A612" s="162">
        <v>2025</v>
      </c>
      <c r="B612" s="162" t="s">
        <v>16</v>
      </c>
      <c r="C612" s="51" t="str">
        <f>sample_event_meta!$U$186</f>
        <v>17Apr25-RST-Night/Day</v>
      </c>
      <c r="D612" s="21">
        <f t="shared" si="66"/>
        <v>45764</v>
      </c>
      <c r="E612" s="22">
        <f t="shared" si="67"/>
        <v>107</v>
      </c>
      <c r="F612" t="s">
        <v>343</v>
      </c>
      <c r="G612" t="s">
        <v>347</v>
      </c>
      <c r="H612" t="s">
        <v>423</v>
      </c>
      <c r="I612" s="18">
        <f t="shared" si="61"/>
        <v>1</v>
      </c>
      <c r="J612" s="18">
        <f t="shared" si="62"/>
        <v>1</v>
      </c>
      <c r="K612"/>
      <c r="L612">
        <v>1</v>
      </c>
      <c r="M612"/>
      <c r="N612"/>
      <c r="O612"/>
      <c r="P612"/>
      <c r="Q612"/>
    </row>
    <row r="613" spans="1:17" ht="15" hidden="1" x14ac:dyDescent="0.25">
      <c r="A613" s="162">
        <v>2025</v>
      </c>
      <c r="B613" s="162" t="s">
        <v>16</v>
      </c>
      <c r="C613" s="51" t="str">
        <f>sample_event_meta!$U$187</f>
        <v>18Apr25-RST-Night/Day</v>
      </c>
      <c r="D613" s="21">
        <f t="shared" si="66"/>
        <v>45765</v>
      </c>
      <c r="E613" s="22">
        <f t="shared" si="67"/>
        <v>108</v>
      </c>
      <c r="F613" t="s">
        <v>343</v>
      </c>
      <c r="G613" t="s">
        <v>341</v>
      </c>
      <c r="H613" t="s">
        <v>423</v>
      </c>
      <c r="I613" s="18">
        <f t="shared" si="61"/>
        <v>7</v>
      </c>
      <c r="J613" s="18">
        <f t="shared" si="62"/>
        <v>7</v>
      </c>
      <c r="K613"/>
      <c r="L613"/>
      <c r="M613">
        <v>6</v>
      </c>
      <c r="N613"/>
      <c r="O613"/>
      <c r="P613"/>
      <c r="Q613">
        <v>1</v>
      </c>
    </row>
    <row r="614" spans="1:17" ht="15" hidden="1" x14ac:dyDescent="0.25">
      <c r="A614" s="162">
        <v>2025</v>
      </c>
      <c r="B614" s="162" t="s">
        <v>16</v>
      </c>
      <c r="C614" s="51" t="str">
        <f>sample_event_meta!$U$188</f>
        <v>24Apr25-RST-Night/Day</v>
      </c>
      <c r="D614" s="21">
        <f t="shared" si="66"/>
        <v>45771</v>
      </c>
      <c r="E614" s="22">
        <f t="shared" si="67"/>
        <v>114</v>
      </c>
      <c r="F614" t="s">
        <v>344</v>
      </c>
      <c r="G614" t="s">
        <v>341</v>
      </c>
      <c r="H614" t="s">
        <v>423</v>
      </c>
      <c r="I614" s="18">
        <f t="shared" si="61"/>
        <v>2</v>
      </c>
      <c r="J614" s="18">
        <f t="shared" si="62"/>
        <v>2</v>
      </c>
      <c r="K614"/>
      <c r="L614">
        <v>2</v>
      </c>
      <c r="M614"/>
      <c r="N614"/>
      <c r="O614"/>
      <c r="P614"/>
      <c r="Q614"/>
    </row>
    <row r="615" spans="1:17" ht="15" hidden="1" x14ac:dyDescent="0.25">
      <c r="A615" s="162">
        <v>2025</v>
      </c>
      <c r="B615" s="162" t="s">
        <v>16</v>
      </c>
      <c r="C615" s="51" t="str">
        <f>sample_event_meta!$U$188</f>
        <v>24Apr25-RST-Night/Day</v>
      </c>
      <c r="D615" s="21">
        <f t="shared" si="66"/>
        <v>45771</v>
      </c>
      <c r="E615" s="22">
        <f t="shared" si="67"/>
        <v>114</v>
      </c>
      <c r="F615" t="s">
        <v>343</v>
      </c>
      <c r="G615" t="s">
        <v>341</v>
      </c>
      <c r="H615" t="s">
        <v>423</v>
      </c>
      <c r="I615" s="18">
        <f t="shared" si="61"/>
        <v>462</v>
      </c>
      <c r="J615" s="18">
        <f t="shared" si="62"/>
        <v>462</v>
      </c>
      <c r="K615"/>
      <c r="L615">
        <v>449</v>
      </c>
      <c r="M615"/>
      <c r="N615"/>
      <c r="O615"/>
      <c r="P615"/>
      <c r="Q615">
        <v>13</v>
      </c>
    </row>
    <row r="616" spans="1:17" ht="15" hidden="1" x14ac:dyDescent="0.25">
      <c r="A616" s="162">
        <v>2025</v>
      </c>
      <c r="B616" s="162" t="s">
        <v>16</v>
      </c>
      <c r="C616" s="51" t="str">
        <f>sample_event_meta!$U$188</f>
        <v>24Apr25-RST-Night/Day</v>
      </c>
      <c r="D616" s="21">
        <f t="shared" si="66"/>
        <v>45771</v>
      </c>
      <c r="E616" s="22">
        <f t="shared" si="67"/>
        <v>114</v>
      </c>
      <c r="F616" t="s">
        <v>343</v>
      </c>
      <c r="G616" t="s">
        <v>347</v>
      </c>
      <c r="H616" t="s">
        <v>423</v>
      </c>
      <c r="I616" s="18">
        <f t="shared" si="61"/>
        <v>3</v>
      </c>
      <c r="J616" s="18">
        <f t="shared" si="62"/>
        <v>3</v>
      </c>
      <c r="K616"/>
      <c r="L616">
        <v>3</v>
      </c>
      <c r="M616"/>
      <c r="N616"/>
      <c r="O616"/>
      <c r="P616"/>
      <c r="Q616"/>
    </row>
    <row r="617" spans="1:17" ht="15" hidden="1" x14ac:dyDescent="0.25">
      <c r="A617" s="162">
        <v>2025</v>
      </c>
      <c r="B617" s="162" t="s">
        <v>16</v>
      </c>
      <c r="C617" s="51" t="str">
        <f>sample_event_meta!$U$188</f>
        <v>24Apr25-RST-Night/Day</v>
      </c>
      <c r="D617" s="21">
        <f t="shared" si="66"/>
        <v>45771</v>
      </c>
      <c r="E617" s="22">
        <f t="shared" si="67"/>
        <v>114</v>
      </c>
      <c r="F617" t="s">
        <v>340</v>
      </c>
      <c r="G617" t="s">
        <v>341</v>
      </c>
      <c r="H617" t="s">
        <v>423</v>
      </c>
      <c r="I617" s="18">
        <f t="shared" si="61"/>
        <v>14</v>
      </c>
      <c r="J617" s="18">
        <f t="shared" si="62"/>
        <v>14</v>
      </c>
      <c r="K617"/>
      <c r="L617">
        <v>14</v>
      </c>
      <c r="M617"/>
      <c r="N617"/>
      <c r="O617"/>
      <c r="P617"/>
      <c r="Q617"/>
    </row>
    <row r="618" spans="1:17" ht="15" hidden="1" x14ac:dyDescent="0.25">
      <c r="A618" s="162">
        <v>2025</v>
      </c>
      <c r="B618" s="162" t="s">
        <v>16</v>
      </c>
      <c r="C618" s="51" t="str">
        <f>sample_event_meta!$U$189</f>
        <v>25Apr25-RST-Night/Day</v>
      </c>
      <c r="D618" s="21">
        <f t="shared" si="66"/>
        <v>45772</v>
      </c>
      <c r="E618" s="22">
        <f t="shared" si="67"/>
        <v>115</v>
      </c>
      <c r="F618" t="s">
        <v>343</v>
      </c>
      <c r="G618" t="s">
        <v>341</v>
      </c>
      <c r="H618" t="s">
        <v>423</v>
      </c>
      <c r="I618" s="18">
        <f t="shared" si="61"/>
        <v>11</v>
      </c>
      <c r="J618" s="18">
        <f t="shared" si="62"/>
        <v>11</v>
      </c>
      <c r="K618"/>
      <c r="L618"/>
      <c r="M618">
        <v>11</v>
      </c>
      <c r="N618"/>
      <c r="O618"/>
      <c r="P618"/>
      <c r="Q618"/>
    </row>
    <row r="619" spans="1:17" ht="15" hidden="1" x14ac:dyDescent="0.25">
      <c r="A619" s="162">
        <v>2025</v>
      </c>
      <c r="B619" s="162" t="s">
        <v>16</v>
      </c>
      <c r="C619" s="51" t="str">
        <f>sample_event_meta!$U$189</f>
        <v>25Apr25-RST-Night/Day</v>
      </c>
      <c r="D619" s="21">
        <f t="shared" si="66"/>
        <v>45772</v>
      </c>
      <c r="E619" s="22">
        <f t="shared" si="67"/>
        <v>115</v>
      </c>
      <c r="F619" t="s">
        <v>343</v>
      </c>
      <c r="G619" t="s">
        <v>347</v>
      </c>
      <c r="H619" t="s">
        <v>423</v>
      </c>
      <c r="I619" s="18">
        <f t="shared" si="61"/>
        <v>1</v>
      </c>
      <c r="J619" s="18">
        <f t="shared" si="62"/>
        <v>1</v>
      </c>
      <c r="K619"/>
      <c r="L619"/>
      <c r="M619">
        <v>1</v>
      </c>
      <c r="N619"/>
      <c r="O619"/>
      <c r="P619"/>
      <c r="Q619"/>
    </row>
    <row r="620" spans="1:17" ht="15" hidden="1" x14ac:dyDescent="0.25">
      <c r="A620" s="162">
        <v>2025</v>
      </c>
      <c r="B620" s="162" t="s">
        <v>16</v>
      </c>
      <c r="C620" s="51" t="str">
        <f>sample_event_meta!$U$190</f>
        <v>28Apr25-RST-Night/Day</v>
      </c>
      <c r="D620" s="21">
        <f t="shared" si="66"/>
        <v>45775</v>
      </c>
      <c r="E620" s="22">
        <f t="shared" si="67"/>
        <v>118</v>
      </c>
      <c r="F620" t="s">
        <v>344</v>
      </c>
      <c r="G620" t="s">
        <v>341</v>
      </c>
      <c r="H620" t="s">
        <v>862</v>
      </c>
      <c r="I620" s="18">
        <f t="shared" ref="I620:I632" si="76">SUM(K620:Q620)</f>
        <v>16</v>
      </c>
      <c r="J620" s="18">
        <f t="shared" ref="J620:J632" si="77">SUM(L620:Q620)</f>
        <v>16</v>
      </c>
      <c r="K620"/>
      <c r="L620">
        <v>16</v>
      </c>
      <c r="M620"/>
      <c r="N620"/>
      <c r="O620"/>
      <c r="P620"/>
      <c r="Q620"/>
    </row>
    <row r="621" spans="1:17" ht="15" hidden="1" x14ac:dyDescent="0.25">
      <c r="A621" s="162">
        <v>2025</v>
      </c>
      <c r="B621" s="162" t="s">
        <v>16</v>
      </c>
      <c r="C621" s="51" t="str">
        <f>sample_event_meta!$U$190</f>
        <v>28Apr25-RST-Night/Day</v>
      </c>
      <c r="D621" s="21">
        <f t="shared" si="66"/>
        <v>45775</v>
      </c>
      <c r="E621" s="22">
        <f t="shared" si="67"/>
        <v>118</v>
      </c>
      <c r="F621" t="s">
        <v>343</v>
      </c>
      <c r="G621" t="s">
        <v>341</v>
      </c>
      <c r="H621" t="s">
        <v>423</v>
      </c>
      <c r="I621" s="18">
        <f t="shared" si="76"/>
        <v>9</v>
      </c>
      <c r="J621" s="18">
        <f t="shared" si="77"/>
        <v>9</v>
      </c>
      <c r="K621"/>
      <c r="L621">
        <v>9</v>
      </c>
      <c r="M621"/>
      <c r="N621"/>
      <c r="O621"/>
      <c r="P621"/>
      <c r="Q621"/>
    </row>
    <row r="622" spans="1:17" ht="15" hidden="1" x14ac:dyDescent="0.25">
      <c r="A622" s="162">
        <v>2025</v>
      </c>
      <c r="B622" s="162" t="s">
        <v>16</v>
      </c>
      <c r="C622" s="51" t="str">
        <f>sample_event_meta!$U$191</f>
        <v>29Apr25-RST-Night/Day</v>
      </c>
      <c r="D622" s="21">
        <f t="shared" si="66"/>
        <v>45776</v>
      </c>
      <c r="E622" s="22">
        <f t="shared" si="67"/>
        <v>119</v>
      </c>
      <c r="F622" t="s">
        <v>344</v>
      </c>
      <c r="G622" t="s">
        <v>341</v>
      </c>
      <c r="H622" t="s">
        <v>862</v>
      </c>
      <c r="I622" s="18">
        <f t="shared" si="76"/>
        <v>69</v>
      </c>
      <c r="J622" s="18">
        <f t="shared" si="77"/>
        <v>69</v>
      </c>
      <c r="K622"/>
      <c r="L622">
        <v>30</v>
      </c>
      <c r="M622"/>
      <c r="N622">
        <v>38</v>
      </c>
      <c r="O622"/>
      <c r="P622"/>
      <c r="Q622">
        <v>1</v>
      </c>
    </row>
    <row r="623" spans="1:17" ht="15" hidden="1" x14ac:dyDescent="0.25">
      <c r="A623" s="162">
        <v>2025</v>
      </c>
      <c r="B623" s="162" t="s">
        <v>16</v>
      </c>
      <c r="C623" s="51" t="str">
        <f>sample_event_meta!$U$191</f>
        <v>29Apr25-RST-Night/Day</v>
      </c>
      <c r="D623" s="21">
        <f t="shared" si="66"/>
        <v>45776</v>
      </c>
      <c r="E623" s="22">
        <f t="shared" si="67"/>
        <v>119</v>
      </c>
      <c r="F623" t="s">
        <v>343</v>
      </c>
      <c r="G623" t="s">
        <v>341</v>
      </c>
      <c r="H623" t="s">
        <v>423</v>
      </c>
      <c r="I623" s="18">
        <f t="shared" si="76"/>
        <v>44</v>
      </c>
      <c r="J623" s="18">
        <f t="shared" si="77"/>
        <v>44</v>
      </c>
      <c r="K623"/>
      <c r="L623">
        <v>30</v>
      </c>
      <c r="M623"/>
      <c r="N623">
        <v>14</v>
      </c>
      <c r="O623"/>
      <c r="P623"/>
      <c r="Q623"/>
    </row>
    <row r="624" spans="1:17" ht="15" hidden="1" x14ac:dyDescent="0.25">
      <c r="A624" s="162">
        <v>2025</v>
      </c>
      <c r="B624" s="162" t="s">
        <v>16</v>
      </c>
      <c r="C624" s="51" t="str">
        <f>sample_event_meta!$U$191</f>
        <v>29Apr25-RST-Night/Day</v>
      </c>
      <c r="D624" s="21">
        <f t="shared" si="66"/>
        <v>45776</v>
      </c>
      <c r="E624" s="22">
        <f t="shared" si="67"/>
        <v>119</v>
      </c>
      <c r="F624" t="s">
        <v>343</v>
      </c>
      <c r="G624" t="s">
        <v>347</v>
      </c>
      <c r="H624" t="s">
        <v>423</v>
      </c>
      <c r="I624" s="18">
        <f t="shared" si="76"/>
        <v>2</v>
      </c>
      <c r="J624" s="18">
        <f t="shared" si="77"/>
        <v>2</v>
      </c>
      <c r="K624"/>
      <c r="L624">
        <v>2</v>
      </c>
      <c r="M624"/>
      <c r="N624"/>
      <c r="O624"/>
      <c r="P624"/>
      <c r="Q624"/>
    </row>
    <row r="625" spans="1:17" ht="15" hidden="1" x14ac:dyDescent="0.25">
      <c r="A625" s="162">
        <v>2025</v>
      </c>
      <c r="B625" s="162" t="s">
        <v>16</v>
      </c>
      <c r="C625" s="51" t="str">
        <f>sample_event_meta!$U$192</f>
        <v>30Apr25-RST-Night/Day</v>
      </c>
      <c r="D625" s="21">
        <f t="shared" si="66"/>
        <v>45777</v>
      </c>
      <c r="E625" s="22">
        <f t="shared" si="67"/>
        <v>120</v>
      </c>
      <c r="F625" t="s">
        <v>344</v>
      </c>
      <c r="G625" t="s">
        <v>341</v>
      </c>
      <c r="H625" t="s">
        <v>862</v>
      </c>
      <c r="I625" s="18">
        <f t="shared" si="76"/>
        <v>23</v>
      </c>
      <c r="J625" s="18">
        <f t="shared" si="77"/>
        <v>23</v>
      </c>
      <c r="K625"/>
      <c r="L625">
        <v>23</v>
      </c>
      <c r="M625"/>
      <c r="N625"/>
      <c r="O625"/>
      <c r="P625"/>
      <c r="Q625"/>
    </row>
    <row r="626" spans="1:17" ht="15" hidden="1" x14ac:dyDescent="0.25">
      <c r="A626" s="162">
        <v>2025</v>
      </c>
      <c r="B626" s="162" t="s">
        <v>16</v>
      </c>
      <c r="C626" s="51" t="str">
        <f>sample_event_meta!$U$192</f>
        <v>30Apr25-RST-Night/Day</v>
      </c>
      <c r="D626" s="21">
        <f t="shared" si="66"/>
        <v>45777</v>
      </c>
      <c r="E626" s="22">
        <f t="shared" si="67"/>
        <v>120</v>
      </c>
      <c r="F626" t="s">
        <v>344</v>
      </c>
      <c r="G626" t="s">
        <v>341</v>
      </c>
      <c r="H626" t="s">
        <v>423</v>
      </c>
      <c r="I626" s="18">
        <f t="shared" si="76"/>
        <v>3</v>
      </c>
      <c r="J626" s="18">
        <f t="shared" si="77"/>
        <v>3</v>
      </c>
      <c r="K626"/>
      <c r="L626">
        <v>3</v>
      </c>
      <c r="M626"/>
      <c r="N626"/>
      <c r="O626"/>
      <c r="P626"/>
      <c r="Q626"/>
    </row>
    <row r="627" spans="1:17" ht="15" hidden="1" x14ac:dyDescent="0.25">
      <c r="A627" s="162">
        <v>2025</v>
      </c>
      <c r="B627" s="162" t="s">
        <v>16</v>
      </c>
      <c r="C627" s="51" t="str">
        <f>sample_event_meta!$U$192</f>
        <v>30Apr25-RST-Night/Day</v>
      </c>
      <c r="D627" s="21">
        <f t="shared" si="66"/>
        <v>45777</v>
      </c>
      <c r="E627" s="22">
        <f t="shared" si="67"/>
        <v>120</v>
      </c>
      <c r="F627" t="s">
        <v>343</v>
      </c>
      <c r="G627" t="s">
        <v>341</v>
      </c>
      <c r="H627" t="s">
        <v>423</v>
      </c>
      <c r="I627" s="18">
        <f t="shared" si="76"/>
        <v>20</v>
      </c>
      <c r="J627" s="18">
        <f t="shared" si="77"/>
        <v>20</v>
      </c>
      <c r="K627"/>
      <c r="L627">
        <v>20</v>
      </c>
      <c r="M627"/>
      <c r="N627"/>
      <c r="O627"/>
      <c r="P627"/>
      <c r="Q627"/>
    </row>
    <row r="628" spans="1:17" ht="15" hidden="1" x14ac:dyDescent="0.25">
      <c r="A628" s="162">
        <v>2025</v>
      </c>
      <c r="B628" s="162" t="s">
        <v>16</v>
      </c>
      <c r="C628" s="51" t="str">
        <f>sample_event_meta!$U$192</f>
        <v>30Apr25-RST-Night/Day</v>
      </c>
      <c r="D628" s="21">
        <f t="shared" si="66"/>
        <v>45777</v>
      </c>
      <c r="E628" s="22">
        <f t="shared" si="67"/>
        <v>120</v>
      </c>
      <c r="F628" t="s">
        <v>343</v>
      </c>
      <c r="G628" t="s">
        <v>347</v>
      </c>
      <c r="H628" t="s">
        <v>423</v>
      </c>
      <c r="I628" s="18">
        <f t="shared" si="76"/>
        <v>2</v>
      </c>
      <c r="J628" s="18">
        <f t="shared" si="77"/>
        <v>2</v>
      </c>
      <c r="K628"/>
      <c r="L628">
        <v>2</v>
      </c>
      <c r="M628"/>
      <c r="N628"/>
      <c r="O628"/>
      <c r="P628"/>
      <c r="Q628"/>
    </row>
    <row r="629" spans="1:17" ht="15" hidden="1" x14ac:dyDescent="0.25">
      <c r="A629" s="162">
        <v>2025</v>
      </c>
      <c r="B629" s="162" t="s">
        <v>16</v>
      </c>
      <c r="C629" s="51" t="str">
        <f>sample_event_meta!$U$193</f>
        <v>02May25-RST-Night/Day</v>
      </c>
      <c r="D629" s="21">
        <f t="shared" si="63"/>
        <v>45779</v>
      </c>
      <c r="E629" s="22">
        <f t="shared" si="52"/>
        <v>122</v>
      </c>
      <c r="F629" t="s">
        <v>344</v>
      </c>
      <c r="G629" t="s">
        <v>341</v>
      </c>
      <c r="H629" t="s">
        <v>862</v>
      </c>
      <c r="I629" s="18">
        <f t="shared" si="76"/>
        <v>113</v>
      </c>
      <c r="J629" s="18">
        <f t="shared" si="77"/>
        <v>113</v>
      </c>
      <c r="K629"/>
      <c r="L629"/>
      <c r="M629">
        <v>105</v>
      </c>
      <c r="N629"/>
      <c r="O629"/>
      <c r="P629"/>
      <c r="Q629">
        <v>8</v>
      </c>
    </row>
    <row r="630" spans="1:17" ht="15" hidden="1" x14ac:dyDescent="0.25">
      <c r="A630" s="162">
        <v>2025</v>
      </c>
      <c r="B630" s="162" t="s">
        <v>16</v>
      </c>
      <c r="C630" s="51" t="str">
        <f>sample_event_meta!$U$193</f>
        <v>02May25-RST-Night/Day</v>
      </c>
      <c r="D630" s="21">
        <f t="shared" si="63"/>
        <v>45779</v>
      </c>
      <c r="E630" s="22">
        <f t="shared" si="52"/>
        <v>122</v>
      </c>
      <c r="F630" t="s">
        <v>344</v>
      </c>
      <c r="G630" t="s">
        <v>341</v>
      </c>
      <c r="H630" t="s">
        <v>423</v>
      </c>
      <c r="I630" s="18">
        <f t="shared" si="76"/>
        <v>11</v>
      </c>
      <c r="J630" s="18">
        <f t="shared" si="77"/>
        <v>11</v>
      </c>
      <c r="K630"/>
      <c r="L630"/>
      <c r="M630">
        <v>11</v>
      </c>
      <c r="N630"/>
      <c r="O630"/>
      <c r="P630"/>
      <c r="Q630"/>
    </row>
    <row r="631" spans="1:17" ht="15" hidden="1" x14ac:dyDescent="0.25">
      <c r="A631" s="162">
        <v>2025</v>
      </c>
      <c r="B631" s="162" t="s">
        <v>16</v>
      </c>
      <c r="C631" s="51" t="str">
        <f>sample_event_meta!$U$193</f>
        <v>02May25-RST-Night/Day</v>
      </c>
      <c r="D631" s="21">
        <f t="shared" si="63"/>
        <v>45779</v>
      </c>
      <c r="E631" s="22">
        <f t="shared" si="52"/>
        <v>122</v>
      </c>
      <c r="F631" t="s">
        <v>343</v>
      </c>
      <c r="G631" t="s">
        <v>341</v>
      </c>
      <c r="H631" t="s">
        <v>423</v>
      </c>
      <c r="I631" s="18">
        <f t="shared" si="76"/>
        <v>223</v>
      </c>
      <c r="J631" s="18">
        <f t="shared" si="77"/>
        <v>223</v>
      </c>
      <c r="K631"/>
      <c r="L631"/>
      <c r="M631">
        <v>223</v>
      </c>
      <c r="N631"/>
      <c r="O631"/>
      <c r="P631"/>
      <c r="Q631"/>
    </row>
    <row r="632" spans="1:17" ht="15" hidden="1" x14ac:dyDescent="0.25">
      <c r="A632" s="162">
        <v>2025</v>
      </c>
      <c r="B632" s="162" t="s">
        <v>16</v>
      </c>
      <c r="C632" s="51" t="str">
        <f>sample_event_meta!$U$193</f>
        <v>02May25-RST-Night/Day</v>
      </c>
      <c r="D632" s="21">
        <f t="shared" si="63"/>
        <v>45779</v>
      </c>
      <c r="E632" s="22">
        <f t="shared" si="52"/>
        <v>122</v>
      </c>
      <c r="F632" t="s">
        <v>340</v>
      </c>
      <c r="G632" t="s">
        <v>341</v>
      </c>
      <c r="H632" t="s">
        <v>423</v>
      </c>
      <c r="I632" s="18">
        <f t="shared" si="76"/>
        <v>11</v>
      </c>
      <c r="J632" s="18">
        <f t="shared" si="77"/>
        <v>11</v>
      </c>
      <c r="K632"/>
      <c r="L632"/>
      <c r="M632">
        <v>11</v>
      </c>
      <c r="N632"/>
      <c r="O632"/>
      <c r="P632"/>
      <c r="Q632"/>
    </row>
    <row r="633" spans="1:17" hidden="1" x14ac:dyDescent="0.2">
      <c r="A633" s="17">
        <v>2025</v>
      </c>
      <c r="B633" s="17" t="s">
        <v>16</v>
      </c>
      <c r="C633" s="51" t="str">
        <f>sample_event_meta!$U$194</f>
        <v>05May25-RST-Night/Day</v>
      </c>
      <c r="D633" s="21">
        <f t="shared" si="63"/>
        <v>45782</v>
      </c>
      <c r="E633" s="22">
        <f t="shared" si="52"/>
        <v>125</v>
      </c>
      <c r="F633" s="17" t="s">
        <v>344</v>
      </c>
      <c r="G633" s="17" t="s">
        <v>341</v>
      </c>
      <c r="H633" s="17" t="s">
        <v>862</v>
      </c>
      <c r="I633" s="18">
        <v>9</v>
      </c>
      <c r="J633" s="18">
        <v>9</v>
      </c>
      <c r="L633" s="16">
        <v>8</v>
      </c>
      <c r="Q633" s="17">
        <v>1</v>
      </c>
    </row>
    <row r="634" spans="1:17" hidden="1" x14ac:dyDescent="0.2">
      <c r="A634" s="17">
        <v>2025</v>
      </c>
      <c r="B634" s="17" t="s">
        <v>16</v>
      </c>
      <c r="C634" s="51" t="str">
        <f>sample_event_meta!$U$194</f>
        <v>05May25-RST-Night/Day</v>
      </c>
      <c r="D634" s="21">
        <f t="shared" si="63"/>
        <v>45782</v>
      </c>
      <c r="E634" s="22">
        <f t="shared" si="52"/>
        <v>125</v>
      </c>
      <c r="F634" s="17" t="s">
        <v>344</v>
      </c>
      <c r="G634" s="17" t="s">
        <v>341</v>
      </c>
      <c r="H634" s="17" t="s">
        <v>423</v>
      </c>
      <c r="I634" s="18">
        <v>5</v>
      </c>
      <c r="J634" s="18">
        <v>5</v>
      </c>
      <c r="L634" s="16">
        <v>5</v>
      </c>
    </row>
    <row r="635" spans="1:17" hidden="1" x14ac:dyDescent="0.2">
      <c r="A635" s="17">
        <v>2025</v>
      </c>
      <c r="B635" s="17" t="s">
        <v>16</v>
      </c>
      <c r="C635" s="51" t="str">
        <f>sample_event_meta!$U$194</f>
        <v>05May25-RST-Night/Day</v>
      </c>
      <c r="D635" s="21">
        <f t="shared" si="63"/>
        <v>45782</v>
      </c>
      <c r="E635" s="22">
        <f t="shared" si="52"/>
        <v>125</v>
      </c>
      <c r="F635" s="17" t="s">
        <v>343</v>
      </c>
      <c r="G635" s="17" t="s">
        <v>341</v>
      </c>
      <c r="H635" s="17" t="s">
        <v>423</v>
      </c>
      <c r="I635" s="18">
        <v>55</v>
      </c>
      <c r="J635" s="18">
        <v>55</v>
      </c>
      <c r="L635" s="16">
        <v>30</v>
      </c>
      <c r="N635" s="17">
        <v>25</v>
      </c>
    </row>
    <row r="636" spans="1:17" hidden="1" x14ac:dyDescent="0.2">
      <c r="A636" s="17">
        <v>2025</v>
      </c>
      <c r="B636" s="17" t="s">
        <v>16</v>
      </c>
      <c r="C636" s="51" t="str">
        <f>sample_event_meta!$U$194</f>
        <v>05May25-RST-Night/Day</v>
      </c>
      <c r="D636" s="21">
        <f t="shared" si="63"/>
        <v>45782</v>
      </c>
      <c r="E636" s="22">
        <f t="shared" si="52"/>
        <v>125</v>
      </c>
      <c r="F636" s="17" t="s">
        <v>340</v>
      </c>
      <c r="G636" s="17" t="s">
        <v>341</v>
      </c>
      <c r="H636" s="17" t="s">
        <v>423</v>
      </c>
      <c r="I636" s="18">
        <v>6</v>
      </c>
      <c r="J636" s="18">
        <v>6</v>
      </c>
      <c r="L636" s="16">
        <v>6</v>
      </c>
    </row>
    <row r="637" spans="1:17" hidden="1" x14ac:dyDescent="0.2">
      <c r="A637" s="17">
        <v>2025</v>
      </c>
      <c r="B637" s="17" t="s">
        <v>16</v>
      </c>
      <c r="C637" s="51" t="str">
        <f>sample_event_meta!$U$195</f>
        <v>06May25-RST-Night/Day</v>
      </c>
      <c r="D637" s="21">
        <f t="shared" si="63"/>
        <v>45783</v>
      </c>
      <c r="E637" s="22">
        <f t="shared" si="52"/>
        <v>126</v>
      </c>
      <c r="F637" s="17" t="s">
        <v>344</v>
      </c>
      <c r="G637" s="17" t="s">
        <v>341</v>
      </c>
      <c r="H637" s="17" t="s">
        <v>862</v>
      </c>
      <c r="I637" s="18">
        <v>103</v>
      </c>
      <c r="J637" s="18">
        <v>103</v>
      </c>
      <c r="L637" s="16">
        <v>30</v>
      </c>
      <c r="N637" s="17">
        <v>72</v>
      </c>
      <c r="Q637" s="17">
        <v>1</v>
      </c>
    </row>
    <row r="638" spans="1:17" hidden="1" x14ac:dyDescent="0.2">
      <c r="A638" s="17">
        <v>2025</v>
      </c>
      <c r="B638" s="17" t="s">
        <v>16</v>
      </c>
      <c r="C638" s="51" t="str">
        <f>sample_event_meta!$U$195</f>
        <v>06May25-RST-Night/Day</v>
      </c>
      <c r="D638" s="21">
        <f t="shared" si="63"/>
        <v>45783</v>
      </c>
      <c r="E638" s="22">
        <f t="shared" si="52"/>
        <v>126</v>
      </c>
      <c r="F638" s="17" t="s">
        <v>344</v>
      </c>
      <c r="G638" s="17" t="s">
        <v>341</v>
      </c>
      <c r="H638" s="17" t="s">
        <v>423</v>
      </c>
      <c r="I638" s="18">
        <v>7</v>
      </c>
      <c r="J638" s="18">
        <v>7</v>
      </c>
      <c r="L638" s="16">
        <v>3</v>
      </c>
      <c r="P638" s="17">
        <v>4</v>
      </c>
    </row>
    <row r="639" spans="1:17" hidden="1" x14ac:dyDescent="0.2">
      <c r="A639" s="17">
        <v>2025</v>
      </c>
      <c r="B639" s="17" t="s">
        <v>16</v>
      </c>
      <c r="C639" s="51" t="str">
        <f>sample_event_meta!$U$195</f>
        <v>06May25-RST-Night/Day</v>
      </c>
      <c r="D639" s="21">
        <f t="shared" si="63"/>
        <v>45783</v>
      </c>
      <c r="E639" s="22">
        <f t="shared" ref="E639:E675" si="78" xml:space="preserve"> D639 - DATE(YEAR(D639), 1, 0)</f>
        <v>126</v>
      </c>
      <c r="F639" s="17" t="s">
        <v>343</v>
      </c>
      <c r="G639" s="17" t="s">
        <v>341</v>
      </c>
      <c r="H639" s="17" t="s">
        <v>423</v>
      </c>
      <c r="I639" s="18">
        <v>26</v>
      </c>
      <c r="J639" s="18">
        <v>26</v>
      </c>
      <c r="L639" s="16">
        <v>24</v>
      </c>
      <c r="Q639" s="17">
        <v>2</v>
      </c>
    </row>
    <row r="640" spans="1:17" hidden="1" x14ac:dyDescent="0.2">
      <c r="A640" s="17">
        <v>2025</v>
      </c>
      <c r="B640" s="17" t="s">
        <v>16</v>
      </c>
      <c r="C640" s="51" t="str">
        <f>sample_event_meta!$U$195</f>
        <v>06May25-RST-Night/Day</v>
      </c>
      <c r="D640" s="21">
        <f t="shared" si="63"/>
        <v>45783</v>
      </c>
      <c r="E640" s="22">
        <f t="shared" si="78"/>
        <v>126</v>
      </c>
      <c r="F640" s="17" t="s">
        <v>343</v>
      </c>
      <c r="G640" s="17" t="s">
        <v>347</v>
      </c>
      <c r="H640" s="17" t="s">
        <v>423</v>
      </c>
      <c r="I640" s="18">
        <v>16</v>
      </c>
      <c r="J640" s="18">
        <v>16</v>
      </c>
      <c r="L640" s="16">
        <v>16</v>
      </c>
    </row>
    <row r="641" spans="1:17" hidden="1" x14ac:dyDescent="0.2">
      <c r="A641" s="17">
        <v>2025</v>
      </c>
      <c r="B641" s="17" t="s">
        <v>16</v>
      </c>
      <c r="C641" s="51" t="str">
        <f>sample_event_meta!$U$195</f>
        <v>06May25-RST-Night/Day</v>
      </c>
      <c r="D641" s="21">
        <f t="shared" si="63"/>
        <v>45783</v>
      </c>
      <c r="E641" s="22">
        <f t="shared" si="78"/>
        <v>126</v>
      </c>
      <c r="F641" s="17" t="s">
        <v>340</v>
      </c>
      <c r="G641" s="17" t="s">
        <v>341</v>
      </c>
      <c r="H641" s="17" t="s">
        <v>423</v>
      </c>
      <c r="I641" s="18">
        <v>2</v>
      </c>
      <c r="J641" s="18">
        <v>2</v>
      </c>
      <c r="L641" s="16">
        <v>2</v>
      </c>
    </row>
    <row r="642" spans="1:17" hidden="1" x14ac:dyDescent="0.2">
      <c r="A642" s="17">
        <v>2025</v>
      </c>
      <c r="B642" s="17" t="s">
        <v>16</v>
      </c>
      <c r="C642" s="51" t="str">
        <f>sample_event_meta!$U$196</f>
        <v>07May25-RST-Night/Day</v>
      </c>
      <c r="D642" s="21">
        <f t="shared" si="63"/>
        <v>45784</v>
      </c>
      <c r="E642" s="22">
        <f t="shared" si="78"/>
        <v>127</v>
      </c>
      <c r="F642" s="17" t="s">
        <v>344</v>
      </c>
      <c r="G642" s="17" t="s">
        <v>347</v>
      </c>
      <c r="H642" s="17" t="s">
        <v>862</v>
      </c>
      <c r="I642" s="18">
        <v>2</v>
      </c>
      <c r="J642" s="18">
        <v>2</v>
      </c>
      <c r="M642" s="17">
        <v>1</v>
      </c>
      <c r="O642" s="17">
        <v>1</v>
      </c>
    </row>
    <row r="643" spans="1:17" hidden="1" x14ac:dyDescent="0.2">
      <c r="A643" s="17">
        <v>2025</v>
      </c>
      <c r="B643" s="17" t="s">
        <v>16</v>
      </c>
      <c r="C643" s="51" t="str">
        <f>sample_event_meta!$U$196</f>
        <v>07May25-RST-Night/Day</v>
      </c>
      <c r="D643" s="21">
        <f t="shared" si="63"/>
        <v>45784</v>
      </c>
      <c r="E643" s="22">
        <f t="shared" si="78"/>
        <v>127</v>
      </c>
      <c r="F643" s="17" t="s">
        <v>344</v>
      </c>
      <c r="G643" s="17" t="s">
        <v>347</v>
      </c>
      <c r="H643" s="17" t="s">
        <v>423</v>
      </c>
      <c r="I643" s="18">
        <v>4</v>
      </c>
      <c r="J643" s="18">
        <v>4</v>
      </c>
      <c r="O643" s="17">
        <v>4</v>
      </c>
    </row>
    <row r="644" spans="1:17" hidden="1" x14ac:dyDescent="0.2">
      <c r="A644" s="17">
        <v>2025</v>
      </c>
      <c r="B644" s="17" t="s">
        <v>16</v>
      </c>
      <c r="C644" s="51" t="str">
        <f>sample_event_meta!$U$196</f>
        <v>07May25-RST-Night/Day</v>
      </c>
      <c r="D644" s="21">
        <f t="shared" si="63"/>
        <v>45784</v>
      </c>
      <c r="E644" s="22">
        <f t="shared" si="78"/>
        <v>127</v>
      </c>
      <c r="F644" s="17" t="s">
        <v>343</v>
      </c>
      <c r="G644" s="17" t="s">
        <v>341</v>
      </c>
      <c r="H644" s="17" t="s">
        <v>423</v>
      </c>
      <c r="I644" s="18">
        <v>13</v>
      </c>
      <c r="J644" s="18">
        <v>13</v>
      </c>
      <c r="M644" s="17">
        <v>6</v>
      </c>
      <c r="O644" s="17">
        <v>7</v>
      </c>
    </row>
    <row r="645" spans="1:17" hidden="1" x14ac:dyDescent="0.2">
      <c r="A645" s="17">
        <v>2025</v>
      </c>
      <c r="B645" s="17" t="s">
        <v>16</v>
      </c>
      <c r="C645" s="51" t="str">
        <f>sample_event_meta!$U$196</f>
        <v>07May25-RST-Night/Day</v>
      </c>
      <c r="D645" s="21">
        <f t="shared" si="63"/>
        <v>45784</v>
      </c>
      <c r="E645" s="22">
        <f t="shared" si="78"/>
        <v>127</v>
      </c>
      <c r="F645" s="17" t="s">
        <v>343</v>
      </c>
      <c r="G645" s="17" t="s">
        <v>347</v>
      </c>
      <c r="H645" s="17" t="s">
        <v>423</v>
      </c>
      <c r="I645" s="18">
        <v>9</v>
      </c>
      <c r="J645" s="18">
        <v>9</v>
      </c>
      <c r="M645" s="17">
        <v>1</v>
      </c>
      <c r="O645" s="17">
        <v>6</v>
      </c>
      <c r="Q645" s="17">
        <v>2</v>
      </c>
    </row>
    <row r="646" spans="1:17" hidden="1" x14ac:dyDescent="0.2">
      <c r="A646" s="17">
        <v>2025</v>
      </c>
      <c r="B646" s="17" t="s">
        <v>16</v>
      </c>
      <c r="C646" s="51" t="str">
        <f>sample_event_meta!$U$196</f>
        <v>07May25-RST-Night/Day</v>
      </c>
      <c r="D646" s="21">
        <f t="shared" si="63"/>
        <v>45784</v>
      </c>
      <c r="E646" s="22">
        <f t="shared" si="78"/>
        <v>127</v>
      </c>
      <c r="F646" s="17" t="s">
        <v>340</v>
      </c>
      <c r="G646" s="17" t="s">
        <v>341</v>
      </c>
      <c r="H646" s="17" t="s">
        <v>423</v>
      </c>
      <c r="I646" s="18">
        <v>1</v>
      </c>
      <c r="J646" s="18">
        <v>1</v>
      </c>
      <c r="O646" s="17">
        <v>1</v>
      </c>
    </row>
    <row r="647" spans="1:17" hidden="1" x14ac:dyDescent="0.2">
      <c r="A647" s="17">
        <v>2025</v>
      </c>
      <c r="B647" s="17" t="s">
        <v>16</v>
      </c>
      <c r="C647" s="51" t="str">
        <f>sample_event_meta!$U$197</f>
        <v>08May25-RST-Night/Day</v>
      </c>
      <c r="D647" s="21">
        <f t="shared" si="63"/>
        <v>45785</v>
      </c>
      <c r="E647" s="22">
        <f t="shared" si="78"/>
        <v>128</v>
      </c>
      <c r="F647" s="17" t="s">
        <v>344</v>
      </c>
      <c r="G647" s="17" t="s">
        <v>341</v>
      </c>
      <c r="H647" s="17" t="s">
        <v>862</v>
      </c>
      <c r="I647" s="18">
        <v>2</v>
      </c>
      <c r="J647" s="18">
        <v>2</v>
      </c>
      <c r="L647" s="16">
        <v>2</v>
      </c>
    </row>
    <row r="648" spans="1:17" hidden="1" x14ac:dyDescent="0.2">
      <c r="A648" s="17">
        <v>2025</v>
      </c>
      <c r="B648" s="17" t="s">
        <v>16</v>
      </c>
      <c r="C648" s="51" t="str">
        <f>sample_event_meta!$U$197</f>
        <v>08May25-RST-Night/Day</v>
      </c>
      <c r="D648" s="21">
        <f t="shared" si="63"/>
        <v>45785</v>
      </c>
      <c r="E648" s="22">
        <f t="shared" si="78"/>
        <v>128</v>
      </c>
      <c r="F648" s="17" t="s">
        <v>344</v>
      </c>
      <c r="G648" s="17" t="s">
        <v>341</v>
      </c>
      <c r="H648" s="17" t="s">
        <v>423</v>
      </c>
      <c r="I648" s="18">
        <v>1</v>
      </c>
      <c r="J648" s="18">
        <v>1</v>
      </c>
      <c r="L648" s="16">
        <v>1</v>
      </c>
    </row>
    <row r="649" spans="1:17" hidden="1" x14ac:dyDescent="0.2">
      <c r="A649" s="17">
        <v>2025</v>
      </c>
      <c r="B649" s="17" t="s">
        <v>16</v>
      </c>
      <c r="C649" s="51" t="str">
        <f>sample_event_meta!$U$197</f>
        <v>08May25-RST-Night/Day</v>
      </c>
      <c r="D649" s="21">
        <f t="shared" si="63"/>
        <v>45785</v>
      </c>
      <c r="E649" s="22">
        <f t="shared" si="78"/>
        <v>128</v>
      </c>
      <c r="F649" s="17" t="s">
        <v>343</v>
      </c>
      <c r="G649" s="17" t="s">
        <v>341</v>
      </c>
      <c r="H649" s="17" t="s">
        <v>423</v>
      </c>
      <c r="I649" s="18">
        <v>3</v>
      </c>
      <c r="J649" s="18">
        <v>3</v>
      </c>
      <c r="L649" s="16">
        <v>3</v>
      </c>
    </row>
    <row r="650" spans="1:17" hidden="1" x14ac:dyDescent="0.2">
      <c r="A650" s="17">
        <v>2025</v>
      </c>
      <c r="B650" s="17" t="s">
        <v>16</v>
      </c>
      <c r="C650" s="51" t="str">
        <f>sample_event_meta!$U$197</f>
        <v>08May25-RST-Night/Day</v>
      </c>
      <c r="D650" s="21">
        <f t="shared" si="63"/>
        <v>45785</v>
      </c>
      <c r="E650" s="22">
        <f t="shared" si="78"/>
        <v>128</v>
      </c>
      <c r="F650" s="17" t="s">
        <v>343</v>
      </c>
      <c r="G650" s="17" t="s">
        <v>347</v>
      </c>
      <c r="H650" s="17" t="s">
        <v>423</v>
      </c>
      <c r="I650" s="18">
        <v>5</v>
      </c>
      <c r="J650" s="18">
        <v>5</v>
      </c>
      <c r="L650" s="16">
        <v>5</v>
      </c>
    </row>
    <row r="651" spans="1:17" hidden="1" x14ac:dyDescent="0.2">
      <c r="A651" s="17">
        <v>2025</v>
      </c>
      <c r="B651" s="17" t="s">
        <v>16</v>
      </c>
      <c r="C651" s="51" t="str">
        <f>sample_event_meta!$U$198</f>
        <v>09May25-RST-Night/Day</v>
      </c>
      <c r="D651" s="21">
        <f t="shared" si="63"/>
        <v>45786</v>
      </c>
      <c r="E651" s="22">
        <f t="shared" si="78"/>
        <v>129</v>
      </c>
      <c r="F651" s="17" t="s">
        <v>344</v>
      </c>
      <c r="G651" s="17" t="s">
        <v>341</v>
      </c>
      <c r="H651" s="17" t="s">
        <v>862</v>
      </c>
      <c r="I651" s="18">
        <v>1</v>
      </c>
      <c r="J651" s="18">
        <v>1</v>
      </c>
      <c r="P651" s="17">
        <v>1</v>
      </c>
    </row>
    <row r="652" spans="1:17" hidden="1" x14ac:dyDescent="0.2">
      <c r="A652" s="17">
        <v>2025</v>
      </c>
      <c r="B652" s="17" t="s">
        <v>16</v>
      </c>
      <c r="C652" s="51" t="str">
        <f>sample_event_meta!$U$198</f>
        <v>09May25-RST-Night/Day</v>
      </c>
      <c r="D652" s="21">
        <f t="shared" si="63"/>
        <v>45786</v>
      </c>
      <c r="E652" s="22">
        <f t="shared" si="78"/>
        <v>129</v>
      </c>
      <c r="F652" s="17" t="s">
        <v>343</v>
      </c>
      <c r="G652" s="17" t="s">
        <v>341</v>
      </c>
      <c r="H652" s="17" t="s">
        <v>423</v>
      </c>
      <c r="I652" s="18">
        <v>2</v>
      </c>
      <c r="J652" s="18">
        <v>2</v>
      </c>
      <c r="L652" s="16">
        <v>2</v>
      </c>
    </row>
    <row r="653" spans="1:17" hidden="1" x14ac:dyDescent="0.2">
      <c r="A653" s="17">
        <v>2025</v>
      </c>
      <c r="B653" s="17" t="s">
        <v>16</v>
      </c>
      <c r="C653" s="51" t="str">
        <f>sample_event_meta!$U$198</f>
        <v>09May25-RST-Night/Day</v>
      </c>
      <c r="D653" s="21">
        <f t="shared" si="63"/>
        <v>45786</v>
      </c>
      <c r="E653" s="22">
        <f t="shared" si="78"/>
        <v>129</v>
      </c>
      <c r="F653" s="17" t="s">
        <v>343</v>
      </c>
      <c r="G653" s="17" t="s">
        <v>347</v>
      </c>
      <c r="H653" s="17" t="s">
        <v>423</v>
      </c>
      <c r="I653" s="18">
        <v>6</v>
      </c>
      <c r="J653" s="18">
        <v>6</v>
      </c>
      <c r="L653" s="16">
        <v>6</v>
      </c>
    </row>
    <row r="654" spans="1:17" hidden="1" x14ac:dyDescent="0.2">
      <c r="A654" s="17">
        <v>2025</v>
      </c>
      <c r="B654" s="17" t="s">
        <v>16</v>
      </c>
      <c r="C654" s="51" t="str">
        <f>sample_event_meta!$U$199</f>
        <v>13May25-RST-Night/Day</v>
      </c>
      <c r="D654" s="21">
        <f t="shared" si="63"/>
        <v>45790</v>
      </c>
      <c r="E654" s="22">
        <f t="shared" si="78"/>
        <v>133</v>
      </c>
      <c r="F654" s="17" t="s">
        <v>344</v>
      </c>
      <c r="G654" s="17" t="s">
        <v>341</v>
      </c>
      <c r="H654" s="17" t="s">
        <v>862</v>
      </c>
      <c r="I654" s="18">
        <v>129</v>
      </c>
      <c r="J654" s="18">
        <v>129</v>
      </c>
      <c r="L654" s="16">
        <v>21</v>
      </c>
      <c r="N654" s="17">
        <v>89</v>
      </c>
      <c r="P654" s="17">
        <v>6</v>
      </c>
      <c r="Q654" s="17">
        <v>13</v>
      </c>
    </row>
    <row r="655" spans="1:17" hidden="1" x14ac:dyDescent="0.2">
      <c r="A655" s="17">
        <v>2025</v>
      </c>
      <c r="B655" s="17" t="s">
        <v>16</v>
      </c>
      <c r="C655" s="51" t="str">
        <f>sample_event_meta!$U$199</f>
        <v>13May25-RST-Night/Day</v>
      </c>
      <c r="D655" s="21">
        <f t="shared" si="63"/>
        <v>45790</v>
      </c>
      <c r="E655" s="22">
        <f t="shared" si="78"/>
        <v>133</v>
      </c>
      <c r="F655" s="17" t="s">
        <v>344</v>
      </c>
      <c r="G655" s="17" t="s">
        <v>341</v>
      </c>
      <c r="H655" s="17" t="s">
        <v>423</v>
      </c>
      <c r="I655" s="18">
        <v>3</v>
      </c>
      <c r="J655" s="18">
        <v>3</v>
      </c>
      <c r="L655" s="16">
        <v>3</v>
      </c>
    </row>
    <row r="656" spans="1:17" hidden="1" x14ac:dyDescent="0.2">
      <c r="A656" s="17">
        <v>2025</v>
      </c>
      <c r="B656" s="17" t="s">
        <v>16</v>
      </c>
      <c r="C656" s="51" t="str">
        <f>sample_event_meta!$U$199</f>
        <v>13May25-RST-Night/Day</v>
      </c>
      <c r="D656" s="21">
        <f t="shared" si="63"/>
        <v>45790</v>
      </c>
      <c r="E656" s="22">
        <f t="shared" si="78"/>
        <v>133</v>
      </c>
      <c r="F656" s="17" t="s">
        <v>343</v>
      </c>
      <c r="G656" s="17" t="s">
        <v>341</v>
      </c>
      <c r="H656" s="17" t="s">
        <v>423</v>
      </c>
      <c r="I656" s="18">
        <v>13</v>
      </c>
      <c r="J656" s="18">
        <v>13</v>
      </c>
      <c r="L656" s="16">
        <v>13</v>
      </c>
    </row>
    <row r="657" spans="1:18" hidden="1" x14ac:dyDescent="0.2">
      <c r="A657" s="17">
        <v>2025</v>
      </c>
      <c r="B657" s="17" t="s">
        <v>16</v>
      </c>
      <c r="C657" s="51" t="str">
        <f>sample_event_meta!$U$199</f>
        <v>13May25-RST-Night/Day</v>
      </c>
      <c r="D657" s="21">
        <f t="shared" si="63"/>
        <v>45790</v>
      </c>
      <c r="E657" s="22">
        <f t="shared" si="78"/>
        <v>133</v>
      </c>
      <c r="F657" s="17" t="s">
        <v>343</v>
      </c>
      <c r="G657" s="17" t="s">
        <v>347</v>
      </c>
      <c r="H657" s="17" t="s">
        <v>423</v>
      </c>
      <c r="I657" s="18">
        <v>4</v>
      </c>
      <c r="J657" s="18">
        <v>4</v>
      </c>
      <c r="L657" s="16">
        <v>4</v>
      </c>
    </row>
    <row r="658" spans="1:18" hidden="1" x14ac:dyDescent="0.2">
      <c r="A658" s="17">
        <v>2025</v>
      </c>
      <c r="B658" s="17" t="s">
        <v>16</v>
      </c>
      <c r="C658" s="51" t="str">
        <f>sample_event_meta!$U$200</f>
        <v>14May25-RST-Night/Day</v>
      </c>
      <c r="D658" s="21">
        <f t="shared" si="63"/>
        <v>45791</v>
      </c>
      <c r="E658" s="22">
        <f t="shared" si="78"/>
        <v>134</v>
      </c>
      <c r="F658" s="17" t="s">
        <v>344</v>
      </c>
      <c r="G658" s="17" t="s">
        <v>341</v>
      </c>
      <c r="H658" s="17" t="s">
        <v>862</v>
      </c>
      <c r="I658" s="18">
        <v>68</v>
      </c>
      <c r="J658" s="18">
        <v>68</v>
      </c>
      <c r="L658" s="16">
        <v>65</v>
      </c>
      <c r="Q658" s="17">
        <v>3</v>
      </c>
    </row>
    <row r="659" spans="1:18" hidden="1" x14ac:dyDescent="0.2">
      <c r="A659" s="17">
        <v>2025</v>
      </c>
      <c r="B659" s="17" t="s">
        <v>16</v>
      </c>
      <c r="C659" s="51" t="str">
        <f>sample_event_meta!$U$200</f>
        <v>14May25-RST-Night/Day</v>
      </c>
      <c r="D659" s="21">
        <f t="shared" si="63"/>
        <v>45791</v>
      </c>
      <c r="E659" s="22">
        <f t="shared" si="78"/>
        <v>134</v>
      </c>
      <c r="F659" s="17" t="s">
        <v>344</v>
      </c>
      <c r="G659" s="17" t="s">
        <v>341</v>
      </c>
      <c r="H659" s="17" t="s">
        <v>423</v>
      </c>
      <c r="I659" s="18">
        <v>2</v>
      </c>
      <c r="J659" s="18">
        <v>2</v>
      </c>
      <c r="L659" s="16">
        <v>2</v>
      </c>
    </row>
    <row r="660" spans="1:18" hidden="1" x14ac:dyDescent="0.2">
      <c r="A660" s="17">
        <v>2025</v>
      </c>
      <c r="B660" s="17" t="s">
        <v>16</v>
      </c>
      <c r="C660" s="51" t="str">
        <f>sample_event_meta!$U$200</f>
        <v>14May25-RST-Night/Day</v>
      </c>
      <c r="D660" s="21">
        <f t="shared" si="63"/>
        <v>45791</v>
      </c>
      <c r="E660" s="22">
        <f t="shared" si="78"/>
        <v>134</v>
      </c>
      <c r="F660" s="17" t="s">
        <v>343</v>
      </c>
      <c r="G660" s="17" t="s">
        <v>341</v>
      </c>
      <c r="H660" s="17" t="s">
        <v>423</v>
      </c>
      <c r="I660" s="18">
        <v>16</v>
      </c>
      <c r="J660" s="18">
        <v>16</v>
      </c>
      <c r="L660" s="16">
        <v>15</v>
      </c>
      <c r="Q660" s="17">
        <v>1</v>
      </c>
    </row>
    <row r="661" spans="1:18" hidden="1" x14ac:dyDescent="0.2">
      <c r="A661" s="17">
        <v>2025</v>
      </c>
      <c r="B661" s="17" t="s">
        <v>16</v>
      </c>
      <c r="C661" s="51" t="str">
        <f>sample_event_meta!$U$200</f>
        <v>14May25-RST-Night/Day</v>
      </c>
      <c r="D661" s="21">
        <f t="shared" si="63"/>
        <v>45791</v>
      </c>
      <c r="E661" s="22">
        <f t="shared" si="78"/>
        <v>134</v>
      </c>
      <c r="F661" s="17" t="s">
        <v>343</v>
      </c>
      <c r="G661" s="17" t="s">
        <v>347</v>
      </c>
      <c r="H661" s="17" t="s">
        <v>423</v>
      </c>
      <c r="I661" s="18">
        <v>3</v>
      </c>
      <c r="J661" s="18">
        <v>3</v>
      </c>
      <c r="L661" s="16">
        <v>3</v>
      </c>
    </row>
    <row r="662" spans="1:18" hidden="1" x14ac:dyDescent="0.2">
      <c r="A662" s="17">
        <v>2025</v>
      </c>
      <c r="B662" s="17" t="s">
        <v>16</v>
      </c>
      <c r="C662" s="51" t="str">
        <f>sample_event_meta!$U$200</f>
        <v>14May25-RST-Night/Day</v>
      </c>
      <c r="D662" s="21">
        <f t="shared" si="63"/>
        <v>45791</v>
      </c>
      <c r="E662" s="22">
        <f t="shared" si="78"/>
        <v>134</v>
      </c>
      <c r="F662" s="17" t="s">
        <v>340</v>
      </c>
      <c r="G662" s="17" t="s">
        <v>341</v>
      </c>
      <c r="H662" s="17" t="s">
        <v>423</v>
      </c>
      <c r="I662" s="18">
        <v>2</v>
      </c>
      <c r="J662" s="18">
        <v>2</v>
      </c>
      <c r="L662" s="16">
        <v>2</v>
      </c>
    </row>
    <row r="663" spans="1:18" hidden="1" x14ac:dyDescent="0.2">
      <c r="A663" s="17">
        <v>2025</v>
      </c>
      <c r="B663" s="17" t="s">
        <v>16</v>
      </c>
      <c r="C663" s="51" t="str">
        <f>sample_event_meta!$U$201</f>
        <v>16May25-RST-Night/Day</v>
      </c>
      <c r="D663" s="21">
        <f t="shared" si="63"/>
        <v>45793</v>
      </c>
      <c r="E663" s="22">
        <f t="shared" si="78"/>
        <v>136</v>
      </c>
      <c r="F663" s="61" t="s">
        <v>344</v>
      </c>
      <c r="G663" s="61" t="s">
        <v>341</v>
      </c>
      <c r="H663" s="61" t="s">
        <v>862</v>
      </c>
      <c r="I663" s="18">
        <f>SUM(K663:Q663)</f>
        <v>81</v>
      </c>
      <c r="J663" s="18">
        <f>SUM(L663:Q663)</f>
        <v>81</v>
      </c>
      <c r="M663" s="199">
        <v>29</v>
      </c>
      <c r="O663" s="17">
        <v>49</v>
      </c>
      <c r="Q663" s="17">
        <v>3</v>
      </c>
      <c r="R663" s="17" t="s">
        <v>2398</v>
      </c>
    </row>
    <row r="664" spans="1:18" hidden="1" x14ac:dyDescent="0.2">
      <c r="A664" s="17">
        <v>2025</v>
      </c>
      <c r="B664" s="17" t="s">
        <v>16</v>
      </c>
      <c r="C664" s="51" t="str">
        <f>sample_event_meta!$U$201</f>
        <v>16May25-RST-Night/Day</v>
      </c>
      <c r="D664" s="21">
        <f t="shared" ref="D664" si="79">DATEVALUE(LEFT(C664, SEARCH("-", C664) - 1))</f>
        <v>45793</v>
      </c>
      <c r="E664" s="22">
        <f t="shared" ref="E664" si="80" xml:space="preserve"> D664 - DATE(YEAR(D664), 1, 0)</f>
        <v>136</v>
      </c>
      <c r="F664" s="61" t="s">
        <v>344</v>
      </c>
      <c r="G664" s="61" t="s">
        <v>341</v>
      </c>
      <c r="H664" s="61" t="s">
        <v>423</v>
      </c>
      <c r="I664" s="18">
        <f>SUM(K664:Q664)</f>
        <v>3</v>
      </c>
      <c r="J664" s="18">
        <f>SUM(L664:Q664)</f>
        <v>3</v>
      </c>
      <c r="M664" s="199">
        <v>1</v>
      </c>
      <c r="O664" s="17">
        <v>2</v>
      </c>
      <c r="R664" s="17" t="s">
        <v>2398</v>
      </c>
    </row>
    <row r="665" spans="1:18" hidden="1" x14ac:dyDescent="0.2">
      <c r="A665" s="17">
        <v>2025</v>
      </c>
      <c r="B665" s="17" t="s">
        <v>16</v>
      </c>
      <c r="C665" s="51" t="str">
        <f>sample_event_meta!$U$201</f>
        <v>16May25-RST-Night/Day</v>
      </c>
      <c r="D665" s="21">
        <f t="shared" si="63"/>
        <v>45793</v>
      </c>
      <c r="E665" s="22">
        <f t="shared" si="78"/>
        <v>136</v>
      </c>
      <c r="F665" s="17" t="s">
        <v>343</v>
      </c>
      <c r="G665" s="17" t="s">
        <v>341</v>
      </c>
      <c r="H665" s="17" t="s">
        <v>423</v>
      </c>
      <c r="I665" s="18">
        <v>134</v>
      </c>
      <c r="J665" s="18">
        <v>129</v>
      </c>
      <c r="K665" s="16">
        <v>5</v>
      </c>
      <c r="M665" s="17">
        <v>30</v>
      </c>
      <c r="O665" s="17">
        <v>99</v>
      </c>
    </row>
    <row r="666" spans="1:18" hidden="1" x14ac:dyDescent="0.2">
      <c r="A666" s="17">
        <v>2025</v>
      </c>
      <c r="B666" s="17" t="s">
        <v>16</v>
      </c>
      <c r="C666" s="51" t="str">
        <f>sample_event_meta!$U$201</f>
        <v>16May25-RST-Night/Day</v>
      </c>
      <c r="D666" s="21">
        <f t="shared" si="63"/>
        <v>45793</v>
      </c>
      <c r="E666" s="22">
        <f t="shared" si="78"/>
        <v>136</v>
      </c>
      <c r="F666" s="17" t="s">
        <v>343</v>
      </c>
      <c r="G666" s="17" t="s">
        <v>347</v>
      </c>
      <c r="H666" s="17" t="s">
        <v>423</v>
      </c>
      <c r="I666" s="18">
        <v>1</v>
      </c>
      <c r="J666" s="18">
        <v>1</v>
      </c>
      <c r="M666" s="17">
        <v>1</v>
      </c>
    </row>
    <row r="667" spans="1:18" hidden="1" x14ac:dyDescent="0.2">
      <c r="A667" s="17">
        <v>2025</v>
      </c>
      <c r="B667" s="17" t="s">
        <v>16</v>
      </c>
      <c r="C667" s="51" t="str">
        <f>sample_event_meta!$U$202</f>
        <v>20May25-RST-Night/Day</v>
      </c>
      <c r="D667" s="21">
        <f t="shared" si="63"/>
        <v>45797</v>
      </c>
      <c r="E667" s="22">
        <f t="shared" si="78"/>
        <v>140</v>
      </c>
      <c r="F667" s="17" t="s">
        <v>344</v>
      </c>
      <c r="G667" s="17" t="s">
        <v>341</v>
      </c>
      <c r="H667" s="17" t="s">
        <v>862</v>
      </c>
      <c r="I667" s="18">
        <v>16</v>
      </c>
      <c r="J667" s="18">
        <v>16</v>
      </c>
      <c r="L667" s="16">
        <v>14</v>
      </c>
      <c r="Q667" s="17">
        <v>2</v>
      </c>
    </row>
    <row r="668" spans="1:18" hidden="1" x14ac:dyDescent="0.2">
      <c r="A668" s="17">
        <v>2025</v>
      </c>
      <c r="B668" s="17" t="s">
        <v>16</v>
      </c>
      <c r="C668" s="51" t="str">
        <f>sample_event_meta!$U$202</f>
        <v>20May25-RST-Night/Day</v>
      </c>
      <c r="D668" s="21">
        <f t="shared" si="63"/>
        <v>45797</v>
      </c>
      <c r="E668" s="22">
        <f t="shared" si="78"/>
        <v>140</v>
      </c>
      <c r="F668" s="17" t="s">
        <v>344</v>
      </c>
      <c r="G668" s="17" t="s">
        <v>341</v>
      </c>
      <c r="H668" s="17" t="s">
        <v>423</v>
      </c>
      <c r="I668" s="18">
        <v>3</v>
      </c>
      <c r="J668" s="18">
        <v>3</v>
      </c>
      <c r="L668" s="16">
        <v>3</v>
      </c>
    </row>
    <row r="669" spans="1:18" hidden="1" x14ac:dyDescent="0.2">
      <c r="A669" s="17">
        <v>2025</v>
      </c>
      <c r="B669" s="17" t="s">
        <v>16</v>
      </c>
      <c r="C669" s="51" t="str">
        <f>sample_event_meta!$U$202</f>
        <v>20May25-RST-Night/Day</v>
      </c>
      <c r="D669" s="21">
        <f t="shared" ref="D669:D674" si="81">DATEVALUE(LEFT(C669, SEARCH("-", C669) - 1))</f>
        <v>45797</v>
      </c>
      <c r="E669" s="22">
        <f t="shared" si="78"/>
        <v>140</v>
      </c>
      <c r="F669" s="17" t="s">
        <v>343</v>
      </c>
      <c r="G669" s="17" t="s">
        <v>341</v>
      </c>
      <c r="H669" s="17" t="s">
        <v>423</v>
      </c>
      <c r="I669" s="18">
        <v>8</v>
      </c>
      <c r="J669" s="18">
        <v>8</v>
      </c>
      <c r="L669" s="16">
        <v>7</v>
      </c>
      <c r="Q669" s="17">
        <v>1</v>
      </c>
    </row>
    <row r="670" spans="1:18" hidden="1" x14ac:dyDescent="0.2">
      <c r="A670" s="17">
        <v>2025</v>
      </c>
      <c r="B670" s="17" t="s">
        <v>16</v>
      </c>
      <c r="C670" s="51" t="str">
        <f>sample_event_meta!$U$202</f>
        <v>20May25-RST-Night/Day</v>
      </c>
      <c r="D670" s="21">
        <f t="shared" si="81"/>
        <v>45797</v>
      </c>
      <c r="E670" s="22">
        <f t="shared" si="78"/>
        <v>140</v>
      </c>
      <c r="F670" s="17" t="s">
        <v>343</v>
      </c>
      <c r="G670" s="17" t="s">
        <v>347</v>
      </c>
      <c r="H670" s="17" t="s">
        <v>423</v>
      </c>
      <c r="I670" s="18">
        <v>2</v>
      </c>
      <c r="J670" s="18">
        <v>2</v>
      </c>
      <c r="L670" s="16">
        <v>2</v>
      </c>
    </row>
    <row r="671" spans="1:18" hidden="1" x14ac:dyDescent="0.2">
      <c r="A671" s="17">
        <v>2025</v>
      </c>
      <c r="B671" s="17" t="s">
        <v>16</v>
      </c>
      <c r="C671" s="51" t="str">
        <f>sample_event_meta!$U$203</f>
        <v>21May25-RST-Night/Day</v>
      </c>
      <c r="D671" s="21">
        <f t="shared" si="81"/>
        <v>45798</v>
      </c>
      <c r="E671" s="22">
        <f t="shared" si="78"/>
        <v>141</v>
      </c>
      <c r="F671" s="17" t="s">
        <v>344</v>
      </c>
      <c r="G671" s="17" t="s">
        <v>341</v>
      </c>
      <c r="H671" s="17" t="s">
        <v>423</v>
      </c>
      <c r="I671" s="18">
        <v>1</v>
      </c>
      <c r="J671" s="18">
        <v>1</v>
      </c>
      <c r="L671" s="16">
        <v>1</v>
      </c>
    </row>
    <row r="672" spans="1:18" hidden="1" x14ac:dyDescent="0.2">
      <c r="A672" s="17">
        <v>2025</v>
      </c>
      <c r="B672" s="17" t="s">
        <v>16</v>
      </c>
      <c r="C672" s="51" t="str">
        <f>sample_event_meta!$U$203</f>
        <v>21May25-RST-Night/Day</v>
      </c>
      <c r="D672" s="21">
        <f t="shared" si="81"/>
        <v>45798</v>
      </c>
      <c r="E672" s="22">
        <f t="shared" si="78"/>
        <v>141</v>
      </c>
      <c r="F672" s="17" t="s">
        <v>343</v>
      </c>
      <c r="G672" s="17" t="s">
        <v>341</v>
      </c>
      <c r="H672" s="17" t="s">
        <v>423</v>
      </c>
      <c r="I672" s="18">
        <v>3</v>
      </c>
      <c r="J672" s="18">
        <v>3</v>
      </c>
      <c r="L672" s="16">
        <v>3</v>
      </c>
    </row>
    <row r="673" spans="1:18" hidden="1" x14ac:dyDescent="0.2">
      <c r="A673" s="17">
        <v>2025</v>
      </c>
      <c r="B673" s="17" t="s">
        <v>16</v>
      </c>
      <c r="C673" s="51" t="str">
        <f>sample_event_meta!$U$203</f>
        <v>21May25-RST-Night/Day</v>
      </c>
      <c r="D673" s="21">
        <f t="shared" si="81"/>
        <v>45798</v>
      </c>
      <c r="E673" s="22">
        <f t="shared" si="78"/>
        <v>141</v>
      </c>
      <c r="F673" s="17" t="s">
        <v>343</v>
      </c>
      <c r="G673" s="17" t="s">
        <v>347</v>
      </c>
      <c r="H673" s="17" t="s">
        <v>423</v>
      </c>
      <c r="I673" s="18">
        <v>1</v>
      </c>
      <c r="J673" s="18">
        <v>1</v>
      </c>
      <c r="L673" s="16">
        <v>1</v>
      </c>
    </row>
    <row r="674" spans="1:18" hidden="1" x14ac:dyDescent="0.2">
      <c r="A674" s="17">
        <v>2025</v>
      </c>
      <c r="B674" s="17" t="s">
        <v>16</v>
      </c>
      <c r="C674" s="51" t="str">
        <f>sample_event_meta!$U$204</f>
        <v>22May25-RST-Night/Day</v>
      </c>
      <c r="D674" s="21">
        <f t="shared" si="81"/>
        <v>45799</v>
      </c>
      <c r="E674" s="22">
        <f t="shared" si="78"/>
        <v>142</v>
      </c>
      <c r="F674" s="17" t="s">
        <v>343</v>
      </c>
      <c r="G674" s="17" t="s">
        <v>341</v>
      </c>
      <c r="H674" s="17" t="s">
        <v>423</v>
      </c>
      <c r="I674" s="18">
        <v>4</v>
      </c>
      <c r="J674" s="18">
        <v>4</v>
      </c>
      <c r="L674" s="16">
        <v>3</v>
      </c>
      <c r="Q674" s="17">
        <v>1</v>
      </c>
    </row>
    <row r="675" spans="1:18" hidden="1" x14ac:dyDescent="0.2">
      <c r="A675" s="17">
        <v>2025</v>
      </c>
      <c r="B675" s="17" t="s">
        <v>16</v>
      </c>
      <c r="C675" s="51" t="str">
        <f>sample_event_meta!$U$204</f>
        <v>22May25-RST-Night/Day</v>
      </c>
      <c r="D675" s="21">
        <f>DATEVALUE(LEFT(C675, SEARCH("-", C675) - 1))</f>
        <v>45799</v>
      </c>
      <c r="E675" s="22">
        <f t="shared" si="78"/>
        <v>142</v>
      </c>
      <c r="F675" s="17" t="s">
        <v>343</v>
      </c>
      <c r="G675" s="17" t="s">
        <v>347</v>
      </c>
      <c r="H675" s="17" t="s">
        <v>423</v>
      </c>
      <c r="I675" s="18">
        <v>1</v>
      </c>
      <c r="J675" s="18">
        <v>1</v>
      </c>
      <c r="L675" s="16">
        <v>1</v>
      </c>
    </row>
    <row r="676" spans="1:18" hidden="1" x14ac:dyDescent="0.2">
      <c r="A676" s="17">
        <v>2025</v>
      </c>
      <c r="B676" s="17" t="s">
        <v>16</v>
      </c>
      <c r="C676" s="51" t="str">
        <f>sample_event_meta!$U$205</f>
        <v>26May25-RST-Night/Day</v>
      </c>
      <c r="D676" s="21">
        <f>DATEVALUE(LEFT(C676, SEARCH("-", C676) - 1))</f>
        <v>45803</v>
      </c>
      <c r="E676" s="22">
        <f t="shared" ref="E676:E704" si="82" xml:space="preserve"> D676 - DATE(YEAR(D676), 1, 0)</f>
        <v>146</v>
      </c>
      <c r="F676" s="17" t="s">
        <v>344</v>
      </c>
      <c r="G676" s="17" t="s">
        <v>341</v>
      </c>
      <c r="H676" s="17" t="s">
        <v>423</v>
      </c>
      <c r="I676" s="18">
        <f t="shared" ref="I676:I704" si="83">SUM(K676:Q676)</f>
        <v>2</v>
      </c>
      <c r="J676" s="18">
        <f t="shared" ref="J676:J704" si="84">SUM(L676:Q676)</f>
        <v>2</v>
      </c>
      <c r="L676" s="16">
        <v>2</v>
      </c>
    </row>
    <row r="677" spans="1:18" hidden="1" x14ac:dyDescent="0.2">
      <c r="A677" s="17">
        <v>2025</v>
      </c>
      <c r="B677" s="17" t="s">
        <v>16</v>
      </c>
      <c r="C677" s="51" t="str">
        <f>sample_event_meta!$U$205</f>
        <v>26May25-RST-Night/Day</v>
      </c>
      <c r="D677" s="21">
        <f t="shared" ref="D677:D737" si="85">DATEVALUE(LEFT(C677, SEARCH("-", C677) - 1))</f>
        <v>45803</v>
      </c>
      <c r="E677" s="22">
        <f t="shared" si="82"/>
        <v>146</v>
      </c>
      <c r="F677" s="17" t="s">
        <v>344</v>
      </c>
      <c r="G677" s="17" t="s">
        <v>347</v>
      </c>
      <c r="H677" s="17" t="s">
        <v>862</v>
      </c>
      <c r="I677" s="18">
        <f t="shared" si="83"/>
        <v>3</v>
      </c>
      <c r="J677" s="18">
        <f t="shared" si="84"/>
        <v>3</v>
      </c>
      <c r="L677" s="16">
        <v>3</v>
      </c>
    </row>
    <row r="678" spans="1:18" hidden="1" x14ac:dyDescent="0.2">
      <c r="A678" s="17">
        <v>2025</v>
      </c>
      <c r="B678" s="17" t="s">
        <v>16</v>
      </c>
      <c r="C678" s="51" t="str">
        <f>sample_event_meta!$U$205</f>
        <v>26May25-RST-Night/Day</v>
      </c>
      <c r="D678" s="21">
        <f t="shared" si="85"/>
        <v>45803</v>
      </c>
      <c r="E678" s="22">
        <f t="shared" si="82"/>
        <v>146</v>
      </c>
      <c r="F678" s="17" t="s">
        <v>344</v>
      </c>
      <c r="G678" s="17" t="s">
        <v>347</v>
      </c>
      <c r="H678" s="17" t="s">
        <v>423</v>
      </c>
      <c r="I678" s="18">
        <f t="shared" si="83"/>
        <v>1</v>
      </c>
      <c r="J678" s="18">
        <f t="shared" si="84"/>
        <v>1</v>
      </c>
      <c r="L678" s="16">
        <v>1</v>
      </c>
    </row>
    <row r="679" spans="1:18" hidden="1" x14ac:dyDescent="0.2">
      <c r="A679" s="17">
        <v>2025</v>
      </c>
      <c r="B679" s="17" t="s">
        <v>16</v>
      </c>
      <c r="C679" s="51" t="str">
        <f>sample_event_meta!$U$205</f>
        <v>26May25-RST-Night/Day</v>
      </c>
      <c r="D679" s="21">
        <f t="shared" si="85"/>
        <v>45803</v>
      </c>
      <c r="E679" s="22">
        <f t="shared" si="82"/>
        <v>146</v>
      </c>
      <c r="F679" s="17" t="s">
        <v>343</v>
      </c>
      <c r="G679" s="17" t="s">
        <v>341</v>
      </c>
      <c r="H679" s="17" t="s">
        <v>423</v>
      </c>
      <c r="I679" s="18">
        <f t="shared" si="83"/>
        <v>7</v>
      </c>
      <c r="J679" s="18">
        <f t="shared" si="84"/>
        <v>7</v>
      </c>
      <c r="L679" s="16">
        <v>7</v>
      </c>
    </row>
    <row r="680" spans="1:18" hidden="1" x14ac:dyDescent="0.2">
      <c r="A680" s="17">
        <v>2025</v>
      </c>
      <c r="B680" s="17" t="s">
        <v>16</v>
      </c>
      <c r="C680" s="51" t="str">
        <f>sample_event_meta!$U$206</f>
        <v>27May25-RST-Night/Day</v>
      </c>
      <c r="D680" s="21">
        <f t="shared" ref="D680" si="86">DATEVALUE(LEFT(C680, SEARCH("-", C680) - 1))</f>
        <v>45804</v>
      </c>
      <c r="E680" s="22">
        <f t="shared" ref="E680" si="87" xml:space="preserve"> D680 - DATE(YEAR(D680), 1, 0)</f>
        <v>147</v>
      </c>
      <c r="F680" s="17" t="s">
        <v>343</v>
      </c>
      <c r="G680" s="17" t="s">
        <v>341</v>
      </c>
      <c r="H680" s="17" t="s">
        <v>423</v>
      </c>
      <c r="I680" s="18">
        <f t="shared" ref="I680" si="88">SUM(K680:Q680)</f>
        <v>2</v>
      </c>
      <c r="J680" s="18">
        <f t="shared" ref="J680" si="89">SUM(L680:Q680)</f>
        <v>2</v>
      </c>
      <c r="M680" s="17">
        <v>2</v>
      </c>
      <c r="R680" s="17" t="s">
        <v>1775</v>
      </c>
    </row>
    <row r="681" spans="1:18" hidden="1" x14ac:dyDescent="0.2">
      <c r="A681" s="17">
        <v>2025</v>
      </c>
      <c r="B681" s="17" t="s">
        <v>16</v>
      </c>
      <c r="C681" s="51" t="str">
        <f>sample_event_meta!$U$207</f>
        <v>28May25-RST-Night/Day</v>
      </c>
      <c r="D681" s="21">
        <f t="shared" si="85"/>
        <v>45805</v>
      </c>
      <c r="E681" s="22">
        <f t="shared" si="82"/>
        <v>148</v>
      </c>
      <c r="F681" s="17" t="s">
        <v>344</v>
      </c>
      <c r="G681" s="17" t="s">
        <v>341</v>
      </c>
      <c r="H681" s="17" t="s">
        <v>862</v>
      </c>
      <c r="I681" s="18">
        <f t="shared" si="83"/>
        <v>5</v>
      </c>
      <c r="J681" s="18">
        <f t="shared" si="84"/>
        <v>5</v>
      </c>
      <c r="L681" s="16">
        <v>5</v>
      </c>
    </row>
    <row r="682" spans="1:18" hidden="1" x14ac:dyDescent="0.2">
      <c r="A682" s="17">
        <v>2025</v>
      </c>
      <c r="B682" s="17" t="s">
        <v>16</v>
      </c>
      <c r="C682" s="51" t="str">
        <f>sample_event_meta!$U$207</f>
        <v>28May25-RST-Night/Day</v>
      </c>
      <c r="D682" s="21">
        <f t="shared" si="85"/>
        <v>45805</v>
      </c>
      <c r="E682" s="22">
        <f t="shared" si="82"/>
        <v>148</v>
      </c>
      <c r="F682" s="17" t="s">
        <v>344</v>
      </c>
      <c r="G682" s="17" t="s">
        <v>341</v>
      </c>
      <c r="H682" s="17" t="s">
        <v>423</v>
      </c>
      <c r="I682" s="18">
        <f t="shared" si="83"/>
        <v>1</v>
      </c>
      <c r="J682" s="18">
        <f t="shared" si="84"/>
        <v>1</v>
      </c>
      <c r="L682" s="16">
        <v>1</v>
      </c>
    </row>
    <row r="683" spans="1:18" hidden="1" x14ac:dyDescent="0.2">
      <c r="A683" s="17">
        <v>2025</v>
      </c>
      <c r="B683" s="17" t="s">
        <v>16</v>
      </c>
      <c r="C683" s="51" t="str">
        <f>sample_event_meta!$U$207</f>
        <v>28May25-RST-Night/Day</v>
      </c>
      <c r="D683" s="21">
        <f t="shared" si="85"/>
        <v>45805</v>
      </c>
      <c r="E683" s="22">
        <f t="shared" si="82"/>
        <v>148</v>
      </c>
      <c r="F683" s="17" t="s">
        <v>343</v>
      </c>
      <c r="G683" s="17" t="s">
        <v>341</v>
      </c>
      <c r="H683" s="17" t="s">
        <v>423</v>
      </c>
      <c r="I683" s="18">
        <f t="shared" si="83"/>
        <v>13</v>
      </c>
      <c r="J683" s="18">
        <f t="shared" si="84"/>
        <v>13</v>
      </c>
      <c r="L683" s="16">
        <v>13</v>
      </c>
    </row>
    <row r="684" spans="1:18" hidden="1" x14ac:dyDescent="0.2">
      <c r="A684" s="17">
        <v>2025</v>
      </c>
      <c r="B684" s="17" t="s">
        <v>16</v>
      </c>
      <c r="C684" s="51" t="str">
        <f>sample_event_meta!$U$208</f>
        <v>30May25-RST-Night/Day</v>
      </c>
      <c r="D684" s="21">
        <f t="shared" si="85"/>
        <v>45807</v>
      </c>
      <c r="E684" s="22">
        <f t="shared" si="82"/>
        <v>150</v>
      </c>
      <c r="F684" s="17" t="s">
        <v>344</v>
      </c>
      <c r="G684" s="17" t="s">
        <v>341</v>
      </c>
      <c r="H684" s="17" t="s">
        <v>862</v>
      </c>
      <c r="I684" s="18">
        <f t="shared" si="83"/>
        <v>2</v>
      </c>
      <c r="J684" s="18">
        <f t="shared" si="84"/>
        <v>2</v>
      </c>
      <c r="M684" s="17">
        <v>2</v>
      </c>
    </row>
    <row r="685" spans="1:18" hidden="1" x14ac:dyDescent="0.2">
      <c r="A685" s="17">
        <v>2025</v>
      </c>
      <c r="B685" s="17" t="s">
        <v>16</v>
      </c>
      <c r="C685" s="51" t="str">
        <f>sample_event_meta!$U$208</f>
        <v>30May25-RST-Night/Day</v>
      </c>
      <c r="D685" s="21">
        <f t="shared" si="85"/>
        <v>45807</v>
      </c>
      <c r="E685" s="22">
        <f t="shared" si="82"/>
        <v>150</v>
      </c>
      <c r="F685" s="17" t="s">
        <v>344</v>
      </c>
      <c r="G685" s="17" t="s">
        <v>341</v>
      </c>
      <c r="H685" s="17" t="s">
        <v>423</v>
      </c>
      <c r="I685" s="18">
        <f t="shared" si="83"/>
        <v>1</v>
      </c>
      <c r="J685" s="18">
        <f t="shared" si="84"/>
        <v>1</v>
      </c>
      <c r="M685" s="17">
        <v>1</v>
      </c>
    </row>
    <row r="686" spans="1:18" hidden="1" x14ac:dyDescent="0.2">
      <c r="A686" s="17">
        <v>2025</v>
      </c>
      <c r="B686" s="17" t="s">
        <v>16</v>
      </c>
      <c r="C686" s="51" t="str">
        <f>sample_event_meta!$U$208</f>
        <v>30May25-RST-Night/Day</v>
      </c>
      <c r="D686" s="21">
        <f t="shared" si="85"/>
        <v>45807</v>
      </c>
      <c r="E686" s="22">
        <f t="shared" si="82"/>
        <v>150</v>
      </c>
      <c r="F686" s="17" t="s">
        <v>343</v>
      </c>
      <c r="G686" s="17" t="s">
        <v>341</v>
      </c>
      <c r="H686" s="17" t="s">
        <v>423</v>
      </c>
      <c r="I686" s="18">
        <f t="shared" si="83"/>
        <v>3</v>
      </c>
      <c r="J686" s="18">
        <f t="shared" si="84"/>
        <v>3</v>
      </c>
      <c r="M686" s="17">
        <v>3</v>
      </c>
    </row>
    <row r="687" spans="1:18" hidden="1" x14ac:dyDescent="0.2">
      <c r="A687" s="17">
        <v>2025</v>
      </c>
      <c r="B687" s="17" t="s">
        <v>967</v>
      </c>
      <c r="C687" s="16" t="str">
        <f>sample_event_meta!$U$209</f>
        <v>29May25-PRS-PRCD-1</v>
      </c>
      <c r="D687" s="21">
        <f t="shared" si="85"/>
        <v>45806</v>
      </c>
      <c r="E687" s="22">
        <f t="shared" si="82"/>
        <v>149</v>
      </c>
      <c r="F687" s="17" t="s">
        <v>392</v>
      </c>
      <c r="G687" s="17" t="s">
        <v>416</v>
      </c>
      <c r="I687" s="18">
        <f t="shared" si="83"/>
        <v>16</v>
      </c>
      <c r="J687" s="18">
        <f t="shared" si="84"/>
        <v>16</v>
      </c>
      <c r="O687" s="17">
        <v>16</v>
      </c>
    </row>
    <row r="688" spans="1:18" hidden="1" x14ac:dyDescent="0.2">
      <c r="A688" s="17">
        <v>2025</v>
      </c>
      <c r="B688" s="17" t="s">
        <v>967</v>
      </c>
      <c r="C688" s="16" t="str">
        <f>sample_event_meta!$U$209</f>
        <v>29May25-PRS-PRCD-1</v>
      </c>
      <c r="D688" s="21">
        <f t="shared" si="85"/>
        <v>45806</v>
      </c>
      <c r="E688" s="22">
        <f t="shared" si="82"/>
        <v>149</v>
      </c>
      <c r="F688" s="17" t="s">
        <v>340</v>
      </c>
      <c r="G688" s="17" t="s">
        <v>347</v>
      </c>
      <c r="H688" s="17" t="s">
        <v>423</v>
      </c>
      <c r="I688" s="18">
        <f t="shared" si="83"/>
        <v>243</v>
      </c>
      <c r="J688" s="18">
        <f t="shared" si="84"/>
        <v>243</v>
      </c>
      <c r="M688" s="17">
        <v>30</v>
      </c>
      <c r="O688" s="17">
        <v>212</v>
      </c>
      <c r="Q688" s="17">
        <v>1</v>
      </c>
    </row>
    <row r="689" spans="1:16" hidden="1" x14ac:dyDescent="0.2">
      <c r="A689" s="17">
        <v>2025</v>
      </c>
      <c r="B689" s="17" t="s">
        <v>967</v>
      </c>
      <c r="C689" s="16" t="str">
        <f>sample_event_meta!$U$209</f>
        <v>29May25-PRS-PRCD-1</v>
      </c>
      <c r="D689" s="21">
        <f t="shared" si="85"/>
        <v>45806</v>
      </c>
      <c r="E689" s="22">
        <f t="shared" si="82"/>
        <v>149</v>
      </c>
      <c r="F689" s="17" t="s">
        <v>343</v>
      </c>
      <c r="G689" s="17" t="s">
        <v>347</v>
      </c>
      <c r="H689" s="17" t="s">
        <v>423</v>
      </c>
      <c r="I689" s="18">
        <f t="shared" si="83"/>
        <v>6</v>
      </c>
      <c r="J689" s="18">
        <f t="shared" si="84"/>
        <v>6</v>
      </c>
      <c r="M689" s="17">
        <v>6</v>
      </c>
    </row>
    <row r="690" spans="1:16" hidden="1" x14ac:dyDescent="0.2">
      <c r="A690" s="17">
        <v>2025</v>
      </c>
      <c r="B690" s="17" t="s">
        <v>967</v>
      </c>
      <c r="C690" s="16" t="str">
        <f>sample_event_meta!$U$209</f>
        <v>29May25-PRS-PRCD-1</v>
      </c>
      <c r="D690" s="21">
        <f t="shared" si="85"/>
        <v>45806</v>
      </c>
      <c r="E690" s="22">
        <f t="shared" si="82"/>
        <v>149</v>
      </c>
      <c r="F690" s="17" t="s">
        <v>400</v>
      </c>
      <c r="G690" s="17" t="s">
        <v>1131</v>
      </c>
      <c r="I690" s="18">
        <f t="shared" si="83"/>
        <v>10</v>
      </c>
      <c r="J690" s="18">
        <f t="shared" si="84"/>
        <v>10</v>
      </c>
      <c r="M690" s="17">
        <v>10</v>
      </c>
    </row>
    <row r="691" spans="1:16" hidden="1" x14ac:dyDescent="0.2">
      <c r="A691" s="17">
        <v>2025</v>
      </c>
      <c r="B691" s="17" t="s">
        <v>967</v>
      </c>
      <c r="C691" s="16" t="str">
        <f>sample_event_meta!$U$209</f>
        <v>29May25-PRS-PRCD-1</v>
      </c>
      <c r="D691" s="21">
        <f t="shared" si="85"/>
        <v>45806</v>
      </c>
      <c r="E691" s="22">
        <f t="shared" si="82"/>
        <v>149</v>
      </c>
      <c r="F691" s="17" t="s">
        <v>401</v>
      </c>
      <c r="G691" s="17" t="s">
        <v>1131</v>
      </c>
      <c r="I691" s="18">
        <f t="shared" si="83"/>
        <v>1</v>
      </c>
      <c r="J691" s="18">
        <f t="shared" si="84"/>
        <v>1</v>
      </c>
      <c r="M691" s="17">
        <v>1</v>
      </c>
    </row>
    <row r="692" spans="1:16" hidden="1" x14ac:dyDescent="0.2">
      <c r="A692" s="17">
        <v>2025</v>
      </c>
      <c r="B692" s="17" t="s">
        <v>967</v>
      </c>
      <c r="C692" s="16" t="str">
        <f>sample_event_meta!$U$210</f>
        <v>29May25-PRS-PGM "Mouth"-1</v>
      </c>
      <c r="D692" s="21">
        <f t="shared" si="85"/>
        <v>45806</v>
      </c>
      <c r="E692" s="22">
        <f t="shared" si="82"/>
        <v>149</v>
      </c>
      <c r="F692" s="17" t="s">
        <v>343</v>
      </c>
      <c r="G692" s="17" t="s">
        <v>347</v>
      </c>
      <c r="H692" s="17" t="s">
        <v>423</v>
      </c>
      <c r="I692" s="18">
        <f t="shared" si="83"/>
        <v>1</v>
      </c>
      <c r="J692" s="18">
        <f t="shared" si="84"/>
        <v>1</v>
      </c>
      <c r="M692" s="17">
        <v>1</v>
      </c>
    </row>
    <row r="693" spans="1:16" hidden="1" x14ac:dyDescent="0.2">
      <c r="A693" s="17">
        <v>2025</v>
      </c>
      <c r="B693" s="17" t="s">
        <v>967</v>
      </c>
      <c r="C693" s="16" t="str">
        <f>sample_event_meta!$U$210</f>
        <v>29May25-PRS-PGM "Mouth"-1</v>
      </c>
      <c r="D693" s="21">
        <f t="shared" si="85"/>
        <v>45806</v>
      </c>
      <c r="E693" s="22">
        <f t="shared" si="82"/>
        <v>149</v>
      </c>
      <c r="F693" s="17" t="s">
        <v>340</v>
      </c>
      <c r="G693" s="17" t="s">
        <v>347</v>
      </c>
      <c r="H693" s="17" t="s">
        <v>423</v>
      </c>
      <c r="I693" s="18">
        <f t="shared" si="83"/>
        <v>2</v>
      </c>
      <c r="J693" s="18">
        <f t="shared" si="84"/>
        <v>2</v>
      </c>
      <c r="O693" s="17">
        <v>2</v>
      </c>
    </row>
    <row r="694" spans="1:16" hidden="1" x14ac:dyDescent="0.2">
      <c r="A694" s="17">
        <v>2025</v>
      </c>
      <c r="B694" s="17" t="s">
        <v>967</v>
      </c>
      <c r="C694" s="16" t="str">
        <f>sample_event_meta!$U$210</f>
        <v>29May25-PRS-PGM "Mouth"-1</v>
      </c>
      <c r="D694" s="21">
        <f t="shared" si="85"/>
        <v>45806</v>
      </c>
      <c r="E694" s="22">
        <f t="shared" si="82"/>
        <v>149</v>
      </c>
      <c r="F694" s="17" t="s">
        <v>400</v>
      </c>
      <c r="G694" s="17" t="s">
        <v>1131</v>
      </c>
      <c r="I694" s="18">
        <f t="shared" si="83"/>
        <v>6</v>
      </c>
      <c r="J694" s="18">
        <f t="shared" si="84"/>
        <v>6</v>
      </c>
      <c r="M694" s="17">
        <v>6</v>
      </c>
    </row>
    <row r="695" spans="1:16" hidden="1" x14ac:dyDescent="0.2">
      <c r="A695" s="17">
        <v>2025</v>
      </c>
      <c r="B695" s="17" t="s">
        <v>967</v>
      </c>
      <c r="C695" s="16" t="str">
        <f>sample_event_meta!$U$210</f>
        <v>29May25-PRS-PGM "Mouth"-1</v>
      </c>
      <c r="D695" s="21">
        <f t="shared" si="85"/>
        <v>45806</v>
      </c>
      <c r="E695" s="22">
        <f t="shared" si="82"/>
        <v>149</v>
      </c>
      <c r="F695" s="17" t="s">
        <v>401</v>
      </c>
      <c r="G695" s="17" t="s">
        <v>1131</v>
      </c>
      <c r="I695" s="18">
        <f t="shared" si="83"/>
        <v>3</v>
      </c>
      <c r="J695" s="18">
        <f t="shared" si="84"/>
        <v>3</v>
      </c>
      <c r="M695" s="17">
        <v>3</v>
      </c>
    </row>
    <row r="696" spans="1:16" hidden="1" x14ac:dyDescent="0.2">
      <c r="A696" s="17">
        <v>2025</v>
      </c>
      <c r="B696" s="17" t="s">
        <v>967</v>
      </c>
      <c r="C696" s="16" t="str">
        <f>sample_event_meta!$U$214</f>
        <v>12May25-PRS-Jap Rock-1</v>
      </c>
      <c r="D696" s="21">
        <f t="shared" si="85"/>
        <v>45789</v>
      </c>
      <c r="E696" s="22">
        <f t="shared" si="82"/>
        <v>132</v>
      </c>
      <c r="F696" s="17" t="s">
        <v>401</v>
      </c>
      <c r="G696" s="17" t="s">
        <v>1131</v>
      </c>
      <c r="I696" s="18">
        <f t="shared" si="83"/>
        <v>0</v>
      </c>
      <c r="J696" s="18">
        <f t="shared" si="84"/>
        <v>0</v>
      </c>
    </row>
    <row r="697" spans="1:16" hidden="1" x14ac:dyDescent="0.2">
      <c r="A697" s="17">
        <v>2025</v>
      </c>
      <c r="B697" s="17" t="s">
        <v>967</v>
      </c>
      <c r="C697" s="16" t="str">
        <f>sample_event_meta!$U$214</f>
        <v>12May25-PRS-Jap Rock-1</v>
      </c>
      <c r="D697" s="21">
        <f t="shared" si="85"/>
        <v>45789</v>
      </c>
      <c r="E697" s="22">
        <f t="shared" si="82"/>
        <v>132</v>
      </c>
      <c r="F697" s="17" t="s">
        <v>400</v>
      </c>
      <c r="G697" s="17" t="s">
        <v>1131</v>
      </c>
      <c r="I697" s="18">
        <f t="shared" si="83"/>
        <v>119</v>
      </c>
      <c r="J697" s="18">
        <f t="shared" si="84"/>
        <v>119</v>
      </c>
      <c r="O697" s="17">
        <v>119</v>
      </c>
    </row>
    <row r="698" spans="1:16" hidden="1" x14ac:dyDescent="0.2">
      <c r="A698" s="17">
        <v>2025</v>
      </c>
      <c r="B698" s="17" t="s">
        <v>967</v>
      </c>
      <c r="C698" s="16" t="str">
        <f>sample_event_meta!$U$214</f>
        <v>12May25-PRS-Jap Rock-1</v>
      </c>
      <c r="D698" s="21">
        <f t="shared" si="85"/>
        <v>45789</v>
      </c>
      <c r="E698" s="22">
        <f t="shared" si="82"/>
        <v>132</v>
      </c>
      <c r="F698" s="17" t="s">
        <v>343</v>
      </c>
      <c r="G698" s="17" t="s">
        <v>347</v>
      </c>
      <c r="H698" s="17" t="s">
        <v>423</v>
      </c>
      <c r="I698" s="18">
        <f t="shared" si="83"/>
        <v>7</v>
      </c>
      <c r="J698" s="18">
        <f t="shared" si="84"/>
        <v>7</v>
      </c>
      <c r="M698" s="17">
        <v>7</v>
      </c>
    </row>
    <row r="699" spans="1:16" hidden="1" x14ac:dyDescent="0.2">
      <c r="A699" s="17">
        <v>2025</v>
      </c>
      <c r="B699" s="17" t="s">
        <v>967</v>
      </c>
      <c r="C699" s="16" t="str">
        <f>sample_event_meta!$U$214</f>
        <v>12May25-PRS-Jap Rock-1</v>
      </c>
      <c r="D699" s="21">
        <f t="shared" si="85"/>
        <v>45789</v>
      </c>
      <c r="E699" s="22">
        <f t="shared" si="82"/>
        <v>132</v>
      </c>
      <c r="F699" s="17" t="s">
        <v>344</v>
      </c>
      <c r="G699" s="17" t="s">
        <v>347</v>
      </c>
      <c r="H699" s="17" t="s">
        <v>423</v>
      </c>
      <c r="I699" s="18">
        <f t="shared" si="83"/>
        <v>11</v>
      </c>
      <c r="J699" s="18">
        <f t="shared" si="84"/>
        <v>11</v>
      </c>
      <c r="M699" s="17">
        <v>9</v>
      </c>
      <c r="P699" s="17">
        <v>2</v>
      </c>
    </row>
    <row r="700" spans="1:16" hidden="1" x14ac:dyDescent="0.2">
      <c r="A700" s="17">
        <v>2025</v>
      </c>
      <c r="B700" s="17" t="s">
        <v>967</v>
      </c>
      <c r="C700" s="16" t="str">
        <f>sample_event_meta!$U$214</f>
        <v>12May25-PRS-Jap Rock-1</v>
      </c>
      <c r="D700" s="21">
        <f t="shared" si="85"/>
        <v>45789</v>
      </c>
      <c r="E700" s="22">
        <f t="shared" si="82"/>
        <v>132</v>
      </c>
      <c r="F700" s="17" t="s">
        <v>340</v>
      </c>
      <c r="G700" s="17" t="s">
        <v>347</v>
      </c>
      <c r="H700" s="17" t="s">
        <v>423</v>
      </c>
      <c r="I700" s="18">
        <f t="shared" si="83"/>
        <v>33</v>
      </c>
      <c r="J700" s="18">
        <f t="shared" si="84"/>
        <v>33</v>
      </c>
      <c r="M700" s="17">
        <v>30</v>
      </c>
      <c r="O700" s="17">
        <v>3</v>
      </c>
    </row>
    <row r="701" spans="1:16" hidden="1" x14ac:dyDescent="0.2">
      <c r="A701" s="17">
        <v>2025</v>
      </c>
      <c r="B701" s="17" t="s">
        <v>967</v>
      </c>
      <c r="C701" s="16" t="str">
        <f>sample_event_meta!$U$213</f>
        <v>12May25-PRS-Thrasher-1</v>
      </c>
      <c r="D701" s="21">
        <f t="shared" si="85"/>
        <v>45789</v>
      </c>
      <c r="E701" s="22">
        <f t="shared" si="82"/>
        <v>132</v>
      </c>
      <c r="F701" s="17" t="s">
        <v>343</v>
      </c>
      <c r="G701" s="17" t="s">
        <v>347</v>
      </c>
      <c r="H701" s="17" t="s">
        <v>423</v>
      </c>
      <c r="I701" s="18">
        <f t="shared" si="83"/>
        <v>2</v>
      </c>
      <c r="J701" s="18">
        <f t="shared" si="84"/>
        <v>2</v>
      </c>
      <c r="M701" s="17">
        <v>2</v>
      </c>
    </row>
    <row r="702" spans="1:16" hidden="1" x14ac:dyDescent="0.2">
      <c r="A702" s="17">
        <v>2025</v>
      </c>
      <c r="B702" s="17" t="s">
        <v>967</v>
      </c>
      <c r="C702" s="16" t="str">
        <f>sample_event_meta!$U$213</f>
        <v>12May25-PRS-Thrasher-1</v>
      </c>
      <c r="D702" s="21">
        <f t="shared" si="85"/>
        <v>45789</v>
      </c>
      <c r="E702" s="22">
        <f t="shared" si="82"/>
        <v>132</v>
      </c>
      <c r="F702" s="17" t="s">
        <v>340</v>
      </c>
      <c r="G702" s="17" t="s">
        <v>347</v>
      </c>
      <c r="H702" s="17" t="s">
        <v>423</v>
      </c>
      <c r="I702" s="18">
        <f t="shared" si="83"/>
        <v>11</v>
      </c>
      <c r="J702" s="18">
        <f t="shared" si="84"/>
        <v>11</v>
      </c>
      <c r="M702" s="17">
        <v>11</v>
      </c>
    </row>
    <row r="703" spans="1:16" hidden="1" x14ac:dyDescent="0.2">
      <c r="A703" s="17">
        <v>2025</v>
      </c>
      <c r="B703" s="17" t="s">
        <v>967</v>
      </c>
      <c r="C703" s="16" t="str">
        <f>sample_event_meta!$U$212</f>
        <v>12May25-PRS-Offshore B-1</v>
      </c>
      <c r="D703" s="21">
        <f t="shared" si="85"/>
        <v>45789</v>
      </c>
      <c r="E703" s="22">
        <f t="shared" si="82"/>
        <v>132</v>
      </c>
      <c r="F703" s="17" t="s">
        <v>344</v>
      </c>
      <c r="G703" s="17" t="s">
        <v>347</v>
      </c>
      <c r="H703" s="17" t="s">
        <v>423</v>
      </c>
      <c r="I703" s="18">
        <f t="shared" si="83"/>
        <v>5</v>
      </c>
      <c r="J703" s="18">
        <f t="shared" si="84"/>
        <v>5</v>
      </c>
      <c r="M703" s="17">
        <v>4</v>
      </c>
      <c r="P703" s="17">
        <v>1</v>
      </c>
    </row>
    <row r="704" spans="1:16" hidden="1" x14ac:dyDescent="0.2">
      <c r="A704" s="17">
        <v>2025</v>
      </c>
      <c r="B704" s="17" t="s">
        <v>967</v>
      </c>
      <c r="C704" s="16" t="str">
        <f>sample_event_meta!$U$211</f>
        <v>12May25-PRS-Mill Bay-1</v>
      </c>
      <c r="D704" s="21">
        <f t="shared" si="85"/>
        <v>45789</v>
      </c>
      <c r="E704" s="22">
        <f t="shared" si="82"/>
        <v>132</v>
      </c>
      <c r="F704" s="17" t="s">
        <v>340</v>
      </c>
      <c r="G704" s="17" t="s">
        <v>347</v>
      </c>
      <c r="H704" s="17" t="s">
        <v>423</v>
      </c>
      <c r="I704" s="18">
        <f t="shared" si="83"/>
        <v>6</v>
      </c>
      <c r="J704" s="18">
        <f t="shared" si="84"/>
        <v>6</v>
      </c>
      <c r="M704" s="17">
        <v>6</v>
      </c>
    </row>
    <row r="705" spans="1:18" hidden="1" x14ac:dyDescent="0.2">
      <c r="A705" s="17">
        <v>2025</v>
      </c>
      <c r="B705" s="17" t="s">
        <v>16</v>
      </c>
      <c r="C705" s="16" t="str">
        <f>sample_event_meta!$U$215</f>
        <v>29May25-RST-Night/Day</v>
      </c>
      <c r="D705" s="21">
        <f t="shared" si="85"/>
        <v>45806</v>
      </c>
      <c r="E705" s="22">
        <f t="shared" ref="E705:E773" si="90" xml:space="preserve"> D705 - DATE(YEAR(D705), 1, 0)</f>
        <v>149</v>
      </c>
      <c r="F705" s="17" t="s">
        <v>344</v>
      </c>
      <c r="G705" s="17" t="s">
        <v>341</v>
      </c>
      <c r="H705" s="17" t="s">
        <v>862</v>
      </c>
      <c r="I705" s="18">
        <f t="shared" ref="I705:I773" si="91">SUM(K705:Q705)</f>
        <v>2</v>
      </c>
      <c r="J705" s="18">
        <f t="shared" ref="J705:J773" si="92">SUM(L705:Q705)</f>
        <v>2</v>
      </c>
      <c r="L705" s="16">
        <v>2</v>
      </c>
    </row>
    <row r="706" spans="1:18" hidden="1" x14ac:dyDescent="0.2">
      <c r="A706" s="17">
        <v>2025</v>
      </c>
      <c r="B706" s="17" t="s">
        <v>16</v>
      </c>
      <c r="C706" s="16" t="str">
        <f>sample_event_meta!$U$215</f>
        <v>29May25-RST-Night/Day</v>
      </c>
      <c r="D706" s="21">
        <f t="shared" si="85"/>
        <v>45806</v>
      </c>
      <c r="E706" s="22">
        <f t="shared" si="90"/>
        <v>149</v>
      </c>
      <c r="F706" s="17" t="s">
        <v>344</v>
      </c>
      <c r="G706" s="17" t="s">
        <v>347</v>
      </c>
      <c r="H706" s="17" t="s">
        <v>862</v>
      </c>
      <c r="I706" s="18">
        <f t="shared" si="91"/>
        <v>1</v>
      </c>
      <c r="J706" s="18">
        <f t="shared" si="92"/>
        <v>1</v>
      </c>
      <c r="L706" s="16">
        <v>1</v>
      </c>
    </row>
    <row r="707" spans="1:18" hidden="1" x14ac:dyDescent="0.2">
      <c r="A707" s="17">
        <v>2025</v>
      </c>
      <c r="B707" s="17" t="s">
        <v>16</v>
      </c>
      <c r="C707" s="16" t="str">
        <f>sample_event_meta!$U$215</f>
        <v>29May25-RST-Night/Day</v>
      </c>
      <c r="D707" s="21">
        <f t="shared" si="85"/>
        <v>45806</v>
      </c>
      <c r="E707" s="22">
        <f t="shared" si="90"/>
        <v>149</v>
      </c>
      <c r="F707" s="17" t="s">
        <v>343</v>
      </c>
      <c r="G707" s="17" t="s">
        <v>341</v>
      </c>
      <c r="H707" s="17" t="s">
        <v>423</v>
      </c>
      <c r="I707" s="18">
        <f t="shared" si="91"/>
        <v>3</v>
      </c>
      <c r="J707" s="18">
        <f t="shared" si="92"/>
        <v>2</v>
      </c>
      <c r="K707" s="16">
        <v>1</v>
      </c>
      <c r="L707" s="16">
        <v>2</v>
      </c>
    </row>
    <row r="708" spans="1:18" hidden="1" x14ac:dyDescent="0.2">
      <c r="A708" s="17">
        <v>2025</v>
      </c>
      <c r="B708" s="17" t="s">
        <v>16</v>
      </c>
      <c r="C708" s="16" t="str">
        <f>sample_event_meta!$U$215</f>
        <v>29May25-RST-Night/Day</v>
      </c>
      <c r="D708" s="21">
        <f t="shared" si="85"/>
        <v>45806</v>
      </c>
      <c r="E708" s="22">
        <f t="shared" si="90"/>
        <v>149</v>
      </c>
      <c r="F708" s="17" t="s">
        <v>343</v>
      </c>
      <c r="G708" s="17" t="s">
        <v>347</v>
      </c>
      <c r="H708" s="17" t="s">
        <v>423</v>
      </c>
      <c r="I708" s="18">
        <f t="shared" si="91"/>
        <v>1</v>
      </c>
      <c r="J708" s="18">
        <f t="shared" si="92"/>
        <v>1</v>
      </c>
      <c r="L708" s="16">
        <v>1</v>
      </c>
    </row>
    <row r="709" spans="1:18" hidden="1" x14ac:dyDescent="0.2">
      <c r="A709" s="17">
        <v>2025</v>
      </c>
      <c r="B709" s="17" t="s">
        <v>16</v>
      </c>
      <c r="C709" s="16" t="str">
        <f>sample_event_meta!$U$215</f>
        <v>29May25-RST-Night/Day</v>
      </c>
      <c r="D709" s="21">
        <f t="shared" si="85"/>
        <v>45806</v>
      </c>
      <c r="E709" s="22">
        <f t="shared" si="90"/>
        <v>149</v>
      </c>
      <c r="F709" s="17" t="s">
        <v>345</v>
      </c>
      <c r="I709" s="18">
        <f t="shared" si="91"/>
        <v>216</v>
      </c>
      <c r="J709" s="18">
        <f t="shared" si="92"/>
        <v>216</v>
      </c>
      <c r="M709" s="17">
        <v>200</v>
      </c>
      <c r="Q709" s="17">
        <v>16</v>
      </c>
      <c r="R709" s="17" t="s">
        <v>1819</v>
      </c>
    </row>
    <row r="710" spans="1:18" hidden="1" x14ac:dyDescent="0.2">
      <c r="A710" s="16">
        <v>2025</v>
      </c>
      <c r="B710" s="16" t="s">
        <v>420</v>
      </c>
      <c r="C710" s="16" t="str">
        <f>sample_event_meta!U216</f>
        <v>29May25-BS-BS24-1</v>
      </c>
      <c r="D710" s="21">
        <f t="shared" si="85"/>
        <v>45806</v>
      </c>
      <c r="E710" s="22">
        <f t="shared" si="90"/>
        <v>149</v>
      </c>
      <c r="F710" s="16" t="s">
        <v>344</v>
      </c>
      <c r="G710" s="16" t="s">
        <v>347</v>
      </c>
      <c r="H710" s="20"/>
      <c r="I710" s="18">
        <f t="shared" si="91"/>
        <v>15</v>
      </c>
      <c r="J710" s="18">
        <f t="shared" si="92"/>
        <v>15</v>
      </c>
      <c r="M710" s="20">
        <v>15</v>
      </c>
      <c r="N710" s="16"/>
      <c r="O710" s="16"/>
      <c r="P710" s="16"/>
      <c r="R710" s="192" t="s">
        <v>1827</v>
      </c>
    </row>
    <row r="711" spans="1:18" hidden="1" x14ac:dyDescent="0.2">
      <c r="A711" s="16">
        <v>2025</v>
      </c>
      <c r="B711" s="16" t="s">
        <v>420</v>
      </c>
      <c r="C711" s="16" t="str">
        <f>sample_event_meta!$U$217</f>
        <v>11Jun24-BS-BS13-1</v>
      </c>
      <c r="D711" s="21">
        <v>45819</v>
      </c>
      <c r="E711" s="22">
        <v>137</v>
      </c>
      <c r="F711" s="16" t="s">
        <v>344</v>
      </c>
      <c r="G711" s="16" t="s">
        <v>347</v>
      </c>
      <c r="H711" s="16" t="s">
        <v>862</v>
      </c>
      <c r="I711" s="18">
        <f t="shared" ref="I711:I712" si="93">SUM(K711:Q711)</f>
        <v>4</v>
      </c>
      <c r="J711" s="18">
        <f t="shared" ref="J711:J712" si="94">SUM(L711:Q711)</f>
        <v>4</v>
      </c>
      <c r="M711" s="16"/>
      <c r="N711" s="16"/>
      <c r="O711" s="16"/>
      <c r="P711" s="16">
        <v>4</v>
      </c>
      <c r="R711" s="203"/>
    </row>
    <row r="712" spans="1:18" hidden="1" x14ac:dyDescent="0.2">
      <c r="A712" s="16">
        <v>2025</v>
      </c>
      <c r="B712" s="16" t="s">
        <v>420</v>
      </c>
      <c r="C712" s="16" t="str">
        <f>sample_event_meta!$U$218</f>
        <v>11Jun24-BS-BS03-1</v>
      </c>
      <c r="D712" s="21">
        <v>45819</v>
      </c>
      <c r="E712" s="22">
        <v>137</v>
      </c>
      <c r="F712" s="16" t="s">
        <v>344</v>
      </c>
      <c r="G712" s="16" t="s">
        <v>347</v>
      </c>
      <c r="H712" s="16" t="s">
        <v>423</v>
      </c>
      <c r="I712" s="18">
        <f t="shared" si="93"/>
        <v>1</v>
      </c>
      <c r="J712" s="18">
        <f t="shared" si="94"/>
        <v>1</v>
      </c>
      <c r="M712" s="16"/>
      <c r="N712" s="16"/>
      <c r="O712" s="16"/>
      <c r="P712" s="16">
        <v>1</v>
      </c>
      <c r="R712" s="203"/>
    </row>
    <row r="713" spans="1:18" hidden="1" x14ac:dyDescent="0.2">
      <c r="A713" s="16">
        <v>2025</v>
      </c>
      <c r="B713" s="16" t="s">
        <v>420</v>
      </c>
      <c r="C713" s="16" t="str">
        <f>sample_event_meta!$U$219</f>
        <v>18Jun24-BS-BS24-1</v>
      </c>
      <c r="D713" s="21">
        <v>45826</v>
      </c>
      <c r="E713" s="22">
        <v>144</v>
      </c>
      <c r="F713" s="16" t="s">
        <v>344</v>
      </c>
      <c r="G713" s="16" t="s">
        <v>347</v>
      </c>
      <c r="H713" s="16" t="s">
        <v>423</v>
      </c>
      <c r="I713" s="18">
        <f t="shared" ref="I713" si="95">SUM(K713:Q713)</f>
        <v>10</v>
      </c>
      <c r="J713" s="18">
        <f t="shared" ref="J713" si="96">SUM(L713:Q713)</f>
        <v>10</v>
      </c>
      <c r="M713" s="16"/>
      <c r="N713" s="16"/>
      <c r="O713" s="16"/>
      <c r="P713" s="16">
        <v>10</v>
      </c>
      <c r="R713" s="203"/>
    </row>
    <row r="714" spans="1:18" hidden="1" x14ac:dyDescent="0.2">
      <c r="A714" s="17">
        <v>2025</v>
      </c>
      <c r="B714" s="17" t="s">
        <v>967</v>
      </c>
      <c r="C714" s="16" t="str">
        <f>sample_event_meta!$U$220</f>
        <v>23Jun25-PRS-Mill Bay-1</v>
      </c>
      <c r="D714" s="21">
        <f t="shared" si="85"/>
        <v>45831</v>
      </c>
      <c r="E714" s="22">
        <f t="shared" si="90"/>
        <v>174</v>
      </c>
      <c r="F714" s="17" t="s">
        <v>344</v>
      </c>
      <c r="G714" s="17" t="s">
        <v>347</v>
      </c>
      <c r="H714" s="17" t="s">
        <v>862</v>
      </c>
      <c r="I714" s="18">
        <f t="shared" si="91"/>
        <v>13</v>
      </c>
      <c r="J714" s="18">
        <f t="shared" si="92"/>
        <v>13</v>
      </c>
      <c r="M714" s="17">
        <v>13</v>
      </c>
    </row>
    <row r="715" spans="1:18" hidden="1" x14ac:dyDescent="0.2">
      <c r="A715" s="17">
        <v>2025</v>
      </c>
      <c r="B715" s="17" t="s">
        <v>967</v>
      </c>
      <c r="C715" s="16" t="str">
        <f>sample_event_meta!$U$220</f>
        <v>23Jun25-PRS-Mill Bay-1</v>
      </c>
      <c r="D715" s="21">
        <f t="shared" ref="D715" si="97">DATEVALUE(LEFT(C715, SEARCH("-", C715) - 1))</f>
        <v>45831</v>
      </c>
      <c r="E715" s="22">
        <f t="shared" ref="E715" si="98" xml:space="preserve"> D715 - DATE(YEAR(D715), 1, 0)</f>
        <v>174</v>
      </c>
      <c r="F715" s="17" t="s">
        <v>344</v>
      </c>
      <c r="G715" s="17" t="s">
        <v>347</v>
      </c>
      <c r="H715" s="17" t="s">
        <v>423</v>
      </c>
      <c r="I715" s="18">
        <f t="shared" ref="I715" si="99">SUM(K715:Q715)</f>
        <v>2</v>
      </c>
      <c r="J715" s="18">
        <f t="shared" ref="J715" si="100">SUM(L715:Q715)</f>
        <v>2</v>
      </c>
      <c r="M715" s="17">
        <v>2</v>
      </c>
    </row>
    <row r="716" spans="1:18" hidden="1" x14ac:dyDescent="0.2">
      <c r="A716" s="17">
        <v>2025</v>
      </c>
      <c r="B716" s="17" t="s">
        <v>967</v>
      </c>
      <c r="C716" s="16" t="str">
        <f>sample_event_meta!$U$220</f>
        <v>23Jun25-PRS-Mill Bay-1</v>
      </c>
      <c r="D716" s="21">
        <f t="shared" si="85"/>
        <v>45831</v>
      </c>
      <c r="E716" s="22">
        <f t="shared" si="90"/>
        <v>174</v>
      </c>
      <c r="F716" s="17" t="s">
        <v>340</v>
      </c>
      <c r="G716" s="17" t="s">
        <v>347</v>
      </c>
      <c r="I716" s="18">
        <f t="shared" si="91"/>
        <v>3</v>
      </c>
      <c r="J716" s="18">
        <f t="shared" si="92"/>
        <v>3</v>
      </c>
      <c r="M716" s="17">
        <v>3</v>
      </c>
    </row>
    <row r="717" spans="1:18" hidden="1" x14ac:dyDescent="0.2">
      <c r="A717" s="17">
        <v>2025</v>
      </c>
      <c r="B717" s="17" t="s">
        <v>967</v>
      </c>
      <c r="C717" s="16" t="str">
        <f>sample_event_meta!$U$220</f>
        <v>23Jun25-PRS-Mill Bay-1</v>
      </c>
      <c r="D717" s="21">
        <f t="shared" si="85"/>
        <v>45831</v>
      </c>
      <c r="E717" s="22">
        <f t="shared" si="90"/>
        <v>174</v>
      </c>
      <c r="F717" s="17" t="s">
        <v>401</v>
      </c>
      <c r="I717" s="18">
        <f t="shared" si="91"/>
        <v>1</v>
      </c>
      <c r="J717" s="18">
        <f t="shared" si="92"/>
        <v>1</v>
      </c>
      <c r="M717" s="17">
        <v>1</v>
      </c>
    </row>
    <row r="718" spans="1:18" hidden="1" x14ac:dyDescent="0.2">
      <c r="A718" s="17">
        <v>2025</v>
      </c>
      <c r="B718" s="17" t="s">
        <v>967</v>
      </c>
      <c r="C718" s="16" t="str">
        <f>sample_event_meta!$U$221</f>
        <v>23Jun25-PRS-Offshore B-2</v>
      </c>
      <c r="D718" s="21">
        <f t="shared" si="85"/>
        <v>45831</v>
      </c>
      <c r="E718" s="22">
        <f t="shared" si="90"/>
        <v>174</v>
      </c>
      <c r="F718" s="17" t="s">
        <v>344</v>
      </c>
      <c r="G718" s="17" t="s">
        <v>347</v>
      </c>
      <c r="H718" s="17" t="s">
        <v>862</v>
      </c>
      <c r="I718" s="18">
        <f t="shared" si="91"/>
        <v>8</v>
      </c>
      <c r="J718" s="18">
        <f t="shared" si="92"/>
        <v>8</v>
      </c>
      <c r="M718" s="17">
        <v>6</v>
      </c>
      <c r="Q718" s="17">
        <v>2</v>
      </c>
    </row>
    <row r="719" spans="1:18" hidden="1" x14ac:dyDescent="0.2">
      <c r="A719" s="17">
        <v>2025</v>
      </c>
      <c r="B719" s="17" t="s">
        <v>967</v>
      </c>
      <c r="C719" s="16" t="str">
        <f>sample_event_meta!$U$221</f>
        <v>23Jun25-PRS-Offshore B-2</v>
      </c>
      <c r="D719" s="21">
        <f t="shared" si="85"/>
        <v>45831</v>
      </c>
      <c r="E719" s="22">
        <f t="shared" si="90"/>
        <v>174</v>
      </c>
      <c r="F719" s="17" t="s">
        <v>344</v>
      </c>
      <c r="G719" s="17" t="s">
        <v>347</v>
      </c>
      <c r="H719" s="17" t="s">
        <v>423</v>
      </c>
      <c r="I719" s="18">
        <f t="shared" si="91"/>
        <v>2</v>
      </c>
      <c r="J719" s="18">
        <f t="shared" si="92"/>
        <v>2</v>
      </c>
      <c r="M719" s="17">
        <v>2</v>
      </c>
    </row>
    <row r="720" spans="1:18" hidden="1" x14ac:dyDescent="0.2">
      <c r="A720" s="17">
        <v>2025</v>
      </c>
      <c r="B720" s="17" t="s">
        <v>967</v>
      </c>
      <c r="C720" s="16" t="str">
        <f>sample_event_meta!$U$221</f>
        <v>23Jun25-PRS-Offshore B-2</v>
      </c>
      <c r="D720" s="21">
        <f t="shared" si="85"/>
        <v>45831</v>
      </c>
      <c r="E720" s="22">
        <f t="shared" si="90"/>
        <v>174</v>
      </c>
      <c r="F720" s="17" t="s">
        <v>340</v>
      </c>
      <c r="G720" s="17" t="s">
        <v>347</v>
      </c>
      <c r="I720" s="18">
        <f t="shared" si="91"/>
        <v>3</v>
      </c>
      <c r="J720" s="18">
        <f t="shared" si="92"/>
        <v>3</v>
      </c>
      <c r="M720" s="17">
        <v>3</v>
      </c>
    </row>
    <row r="721" spans="1:15" hidden="1" x14ac:dyDescent="0.2">
      <c r="A721" s="17">
        <v>2025</v>
      </c>
      <c r="B721" s="17" t="s">
        <v>967</v>
      </c>
      <c r="C721" s="16" t="str">
        <f>sample_event_meta!$U$221</f>
        <v>23Jun25-PRS-Offshore B-2</v>
      </c>
      <c r="D721" s="21">
        <f t="shared" si="85"/>
        <v>45831</v>
      </c>
      <c r="E721" s="22">
        <f t="shared" si="90"/>
        <v>174</v>
      </c>
      <c r="F721" s="17" t="s">
        <v>401</v>
      </c>
      <c r="I721" s="18">
        <f t="shared" si="91"/>
        <v>80</v>
      </c>
      <c r="J721" s="18">
        <f t="shared" si="92"/>
        <v>80</v>
      </c>
      <c r="M721" s="17">
        <v>29</v>
      </c>
      <c r="O721" s="17">
        <v>51</v>
      </c>
    </row>
    <row r="722" spans="1:15" hidden="1" x14ac:dyDescent="0.2">
      <c r="A722" s="17">
        <v>2025</v>
      </c>
      <c r="B722" s="17" t="s">
        <v>967</v>
      </c>
      <c r="C722" s="16" t="str">
        <f>sample_event_meta!$U$221</f>
        <v>23Jun25-PRS-Offshore B-2</v>
      </c>
      <c r="D722" s="21">
        <f t="shared" si="85"/>
        <v>45831</v>
      </c>
      <c r="E722" s="22">
        <f t="shared" si="90"/>
        <v>174</v>
      </c>
      <c r="F722" s="17" t="s">
        <v>410</v>
      </c>
      <c r="I722" s="18">
        <f t="shared" si="91"/>
        <v>6</v>
      </c>
      <c r="J722" s="18">
        <f t="shared" si="92"/>
        <v>6</v>
      </c>
      <c r="M722" s="17">
        <v>6</v>
      </c>
    </row>
    <row r="723" spans="1:15" hidden="1" x14ac:dyDescent="0.2">
      <c r="A723" s="17">
        <v>2025</v>
      </c>
      <c r="B723" s="17" t="s">
        <v>967</v>
      </c>
      <c r="C723" s="16" t="str">
        <f>sample_event_meta!$U$222</f>
        <v>23Jun25-PRS-Thrasher-3</v>
      </c>
      <c r="D723" s="21">
        <f t="shared" si="85"/>
        <v>45831</v>
      </c>
      <c r="E723" s="22">
        <f t="shared" si="90"/>
        <v>174</v>
      </c>
      <c r="F723" s="17" t="s">
        <v>344</v>
      </c>
      <c r="G723" s="17" t="s">
        <v>347</v>
      </c>
      <c r="H723" s="17" t="s">
        <v>862</v>
      </c>
      <c r="I723" s="18">
        <f t="shared" si="91"/>
        <v>4</v>
      </c>
      <c r="J723" s="18">
        <f t="shared" si="92"/>
        <v>4</v>
      </c>
      <c r="M723" s="17">
        <v>4</v>
      </c>
    </row>
    <row r="724" spans="1:15" hidden="1" x14ac:dyDescent="0.2">
      <c r="A724" s="17">
        <v>2025</v>
      </c>
      <c r="B724" s="17" t="s">
        <v>967</v>
      </c>
      <c r="C724" s="16" t="str">
        <f>sample_event_meta!$U$222</f>
        <v>23Jun25-PRS-Thrasher-3</v>
      </c>
      <c r="D724" s="21">
        <f t="shared" si="85"/>
        <v>45831</v>
      </c>
      <c r="E724" s="22">
        <f t="shared" si="90"/>
        <v>174</v>
      </c>
      <c r="F724" s="17" t="s">
        <v>344</v>
      </c>
      <c r="G724" s="17" t="s">
        <v>347</v>
      </c>
      <c r="H724" s="17" t="s">
        <v>423</v>
      </c>
      <c r="I724" s="18">
        <f t="shared" si="91"/>
        <v>2</v>
      </c>
      <c r="J724" s="18">
        <f t="shared" si="92"/>
        <v>2</v>
      </c>
      <c r="M724" s="17">
        <v>2</v>
      </c>
    </row>
    <row r="725" spans="1:15" hidden="1" x14ac:dyDescent="0.2">
      <c r="A725" s="17">
        <v>2025</v>
      </c>
      <c r="B725" s="17" t="s">
        <v>967</v>
      </c>
      <c r="C725" s="16" t="str">
        <f>sample_event_meta!$U$222</f>
        <v>23Jun25-PRS-Thrasher-3</v>
      </c>
      <c r="D725" s="21">
        <f t="shared" si="85"/>
        <v>45831</v>
      </c>
      <c r="E725" s="22">
        <f t="shared" si="90"/>
        <v>174</v>
      </c>
      <c r="F725" s="17" t="s">
        <v>340</v>
      </c>
      <c r="G725" s="17" t="s">
        <v>347</v>
      </c>
      <c r="I725" s="18">
        <f t="shared" si="91"/>
        <v>4</v>
      </c>
      <c r="J725" s="18">
        <f t="shared" si="92"/>
        <v>4</v>
      </c>
      <c r="M725" s="17">
        <v>4</v>
      </c>
    </row>
    <row r="726" spans="1:15" hidden="1" x14ac:dyDescent="0.2">
      <c r="A726" s="17">
        <v>2025</v>
      </c>
      <c r="B726" s="17" t="s">
        <v>967</v>
      </c>
      <c r="C726" s="16" t="str">
        <f>sample_event_meta!$U$222</f>
        <v>23Jun25-PRS-Thrasher-3</v>
      </c>
      <c r="D726" s="21">
        <f t="shared" si="85"/>
        <v>45831</v>
      </c>
      <c r="E726" s="22">
        <f t="shared" si="90"/>
        <v>174</v>
      </c>
      <c r="F726" s="17" t="s">
        <v>410</v>
      </c>
      <c r="I726" s="18">
        <f t="shared" si="91"/>
        <v>11</v>
      </c>
      <c r="J726" s="18">
        <f t="shared" si="92"/>
        <v>11</v>
      </c>
      <c r="M726" s="17">
        <v>11</v>
      </c>
    </row>
    <row r="727" spans="1:15" hidden="1" x14ac:dyDescent="0.2">
      <c r="A727" s="17">
        <v>2025</v>
      </c>
      <c r="B727" s="17" t="s">
        <v>967</v>
      </c>
      <c r="C727" s="16" t="str">
        <f>sample_event_meta!$U$222</f>
        <v>23Jun25-PRS-Thrasher-3</v>
      </c>
      <c r="D727" s="21">
        <f t="shared" si="85"/>
        <v>45831</v>
      </c>
      <c r="E727" s="22">
        <f t="shared" si="90"/>
        <v>174</v>
      </c>
      <c r="F727" s="17" t="s">
        <v>404</v>
      </c>
      <c r="I727" s="18">
        <f t="shared" si="91"/>
        <v>12</v>
      </c>
      <c r="J727" s="18">
        <f t="shared" si="92"/>
        <v>12</v>
      </c>
      <c r="M727" s="17">
        <v>12</v>
      </c>
    </row>
    <row r="728" spans="1:15" hidden="1" x14ac:dyDescent="0.2">
      <c r="A728" s="17">
        <v>2025</v>
      </c>
      <c r="B728" s="17" t="s">
        <v>967</v>
      </c>
      <c r="C728" s="16" t="str">
        <f>sample_event_meta!$U$223</f>
        <v>23Jun25-PRS-Jap Rock-4</v>
      </c>
      <c r="D728" s="21">
        <f t="shared" si="85"/>
        <v>45831</v>
      </c>
      <c r="E728" s="22">
        <f t="shared" si="90"/>
        <v>174</v>
      </c>
      <c r="F728" s="17" t="s">
        <v>401</v>
      </c>
      <c r="I728" s="18">
        <f t="shared" si="91"/>
        <v>53</v>
      </c>
      <c r="J728" s="18">
        <f t="shared" si="92"/>
        <v>53</v>
      </c>
      <c r="O728" s="17">
        <v>53</v>
      </c>
    </row>
    <row r="729" spans="1:15" hidden="1" x14ac:dyDescent="0.2">
      <c r="A729" s="17">
        <v>2025</v>
      </c>
      <c r="B729" s="17" t="s">
        <v>967</v>
      </c>
      <c r="C729" s="16" t="str">
        <f>sample_event_meta!$U$223</f>
        <v>23Jun25-PRS-Jap Rock-4</v>
      </c>
      <c r="D729" s="21">
        <f t="shared" si="85"/>
        <v>45831</v>
      </c>
      <c r="E729" s="22">
        <f t="shared" si="90"/>
        <v>174</v>
      </c>
      <c r="F729" s="17" t="s">
        <v>410</v>
      </c>
      <c r="I729" s="18">
        <f t="shared" si="91"/>
        <v>6</v>
      </c>
      <c r="J729" s="18">
        <f t="shared" si="92"/>
        <v>6</v>
      </c>
      <c r="M729" s="17">
        <v>6</v>
      </c>
    </row>
    <row r="730" spans="1:15" hidden="1" x14ac:dyDescent="0.2">
      <c r="A730" s="17">
        <v>2025</v>
      </c>
      <c r="B730" s="17" t="s">
        <v>967</v>
      </c>
      <c r="C730" s="16" t="str">
        <f>sample_event_meta!$U$223</f>
        <v>23Jun25-PRS-Jap Rock-4</v>
      </c>
      <c r="D730" s="21">
        <f t="shared" si="85"/>
        <v>45831</v>
      </c>
      <c r="E730" s="22">
        <f t="shared" si="90"/>
        <v>174</v>
      </c>
      <c r="F730" s="17" t="s">
        <v>344</v>
      </c>
      <c r="G730" s="17" t="s">
        <v>347</v>
      </c>
      <c r="H730" s="17" t="s">
        <v>862</v>
      </c>
      <c r="I730" s="18">
        <f t="shared" si="91"/>
        <v>2</v>
      </c>
      <c r="J730" s="18">
        <f t="shared" si="92"/>
        <v>2</v>
      </c>
      <c r="M730" s="17">
        <v>2</v>
      </c>
    </row>
    <row r="731" spans="1:15" hidden="1" x14ac:dyDescent="0.2">
      <c r="A731" s="17">
        <v>2025</v>
      </c>
      <c r="B731" s="17" t="s">
        <v>967</v>
      </c>
      <c r="C731" s="16" t="str">
        <f>sample_event_meta!$U$224</f>
        <v>23Jun25-PRS-Offshore A-5</v>
      </c>
      <c r="D731" s="21">
        <f t="shared" si="85"/>
        <v>45831</v>
      </c>
      <c r="E731" s="22">
        <f t="shared" si="90"/>
        <v>174</v>
      </c>
      <c r="F731" s="17" t="s">
        <v>401</v>
      </c>
      <c r="I731" s="18">
        <f t="shared" si="91"/>
        <v>481</v>
      </c>
      <c r="J731" s="18">
        <f t="shared" si="92"/>
        <v>481</v>
      </c>
      <c r="O731" s="17">
        <v>481</v>
      </c>
    </row>
    <row r="732" spans="1:15" hidden="1" x14ac:dyDescent="0.2">
      <c r="A732" s="17">
        <v>2025</v>
      </c>
      <c r="B732" s="17" t="s">
        <v>967</v>
      </c>
      <c r="C732" s="16" t="str">
        <f>sample_event_meta!$U$224</f>
        <v>23Jun25-PRS-Offshore A-5</v>
      </c>
      <c r="D732" s="21">
        <f t="shared" si="85"/>
        <v>45831</v>
      </c>
      <c r="E732" s="22">
        <f t="shared" si="90"/>
        <v>174</v>
      </c>
      <c r="F732" s="17" t="s">
        <v>404</v>
      </c>
      <c r="I732" s="18">
        <f t="shared" si="91"/>
        <v>40</v>
      </c>
      <c r="J732" s="18">
        <f t="shared" si="92"/>
        <v>40</v>
      </c>
      <c r="M732" s="17">
        <v>20</v>
      </c>
      <c r="O732" s="17">
        <v>20</v>
      </c>
    </row>
    <row r="733" spans="1:15" hidden="1" x14ac:dyDescent="0.2">
      <c r="A733" s="17">
        <v>2025</v>
      </c>
      <c r="B733" s="17" t="s">
        <v>967</v>
      </c>
      <c r="C733" s="16" t="str">
        <f>sample_event_meta!$U$224</f>
        <v>23Jun25-PRS-Offshore A-5</v>
      </c>
      <c r="D733" s="21">
        <f t="shared" si="85"/>
        <v>45831</v>
      </c>
      <c r="E733" s="22">
        <f t="shared" si="90"/>
        <v>174</v>
      </c>
      <c r="F733" s="17" t="s">
        <v>344</v>
      </c>
      <c r="G733" s="17" t="s">
        <v>347</v>
      </c>
      <c r="H733" s="16" t="s">
        <v>862</v>
      </c>
      <c r="I733" s="18">
        <f t="shared" si="91"/>
        <v>3</v>
      </c>
      <c r="J733" s="18">
        <f t="shared" si="92"/>
        <v>3</v>
      </c>
      <c r="M733" s="17">
        <v>3</v>
      </c>
    </row>
    <row r="734" spans="1:15" hidden="1" x14ac:dyDescent="0.2">
      <c r="A734" s="17">
        <v>2025</v>
      </c>
      <c r="B734" s="17" t="s">
        <v>967</v>
      </c>
      <c r="C734" s="16" t="str">
        <f>sample_event_meta!$U$224</f>
        <v>23Jun25-PRS-Offshore A-5</v>
      </c>
      <c r="D734" s="21">
        <f t="shared" si="85"/>
        <v>45831</v>
      </c>
      <c r="E734" s="22">
        <f t="shared" si="90"/>
        <v>174</v>
      </c>
      <c r="F734" s="17" t="s">
        <v>1889</v>
      </c>
      <c r="I734" s="18">
        <f t="shared" si="91"/>
        <v>1</v>
      </c>
      <c r="J734" s="18">
        <f t="shared" si="92"/>
        <v>1</v>
      </c>
      <c r="O734" s="17">
        <v>1</v>
      </c>
    </row>
    <row r="735" spans="1:15" hidden="1" x14ac:dyDescent="0.2">
      <c r="A735" s="17">
        <v>2025</v>
      </c>
      <c r="B735" s="17" t="s">
        <v>967</v>
      </c>
      <c r="C735" s="16" t="str">
        <f>sample_event_meta!$U$225</f>
        <v>03Jul25-PRS-Gordon R-1</v>
      </c>
      <c r="D735" s="21">
        <f t="shared" si="85"/>
        <v>45841</v>
      </c>
      <c r="E735" s="22">
        <f t="shared" si="90"/>
        <v>184</v>
      </c>
      <c r="F735" s="17" t="s">
        <v>401</v>
      </c>
      <c r="I735" s="18">
        <f t="shared" si="91"/>
        <v>403</v>
      </c>
      <c r="J735" s="18">
        <f t="shared" si="92"/>
        <v>403</v>
      </c>
      <c r="M735" s="17">
        <v>30</v>
      </c>
      <c r="O735" s="17">
        <v>373</v>
      </c>
    </row>
    <row r="736" spans="1:15" hidden="1" x14ac:dyDescent="0.2">
      <c r="A736" s="17">
        <v>2025</v>
      </c>
      <c r="B736" s="17" t="s">
        <v>967</v>
      </c>
      <c r="C736" s="16" t="str">
        <f>sample_event_meta!$U$225</f>
        <v>03Jul25-PRS-Gordon R-1</v>
      </c>
      <c r="D736" s="21">
        <f t="shared" si="85"/>
        <v>45841</v>
      </c>
      <c r="E736" s="22">
        <f t="shared" si="90"/>
        <v>184</v>
      </c>
      <c r="F736" s="17" t="s">
        <v>344</v>
      </c>
      <c r="G736" s="17" t="s">
        <v>347</v>
      </c>
      <c r="H736" s="17" t="s">
        <v>862</v>
      </c>
      <c r="I736" s="18">
        <f t="shared" si="91"/>
        <v>2</v>
      </c>
      <c r="J736" s="18">
        <f t="shared" si="92"/>
        <v>2</v>
      </c>
      <c r="M736" s="17">
        <v>2</v>
      </c>
    </row>
    <row r="737" spans="1:15" hidden="1" x14ac:dyDescent="0.2">
      <c r="A737" s="17">
        <v>2025</v>
      </c>
      <c r="B737" s="17" t="s">
        <v>967</v>
      </c>
      <c r="C737" s="16" t="str">
        <f>sample_event_meta!$U$225</f>
        <v>03Jul25-PRS-Gordon R-1</v>
      </c>
      <c r="D737" s="21">
        <f t="shared" si="85"/>
        <v>45841</v>
      </c>
      <c r="E737" s="22">
        <f t="shared" si="90"/>
        <v>184</v>
      </c>
      <c r="F737" s="17" t="s">
        <v>410</v>
      </c>
      <c r="I737" s="18">
        <f t="shared" si="91"/>
        <v>12</v>
      </c>
      <c r="J737" s="18">
        <f t="shared" si="92"/>
        <v>12</v>
      </c>
      <c r="M737" s="17">
        <v>12</v>
      </c>
    </row>
    <row r="738" spans="1:15" hidden="1" x14ac:dyDescent="0.2">
      <c r="A738" s="17">
        <v>2025</v>
      </c>
      <c r="B738" s="17" t="s">
        <v>967</v>
      </c>
      <c r="C738" s="16" t="str">
        <f>sample_event_meta!$U$225</f>
        <v>03Jul25-PRS-Gordon R-1</v>
      </c>
      <c r="D738" s="21">
        <f t="shared" ref="D738:D785" si="101">DATEVALUE(LEFT(C738, SEARCH("-", C738) - 1))</f>
        <v>45841</v>
      </c>
      <c r="E738" s="22">
        <f t="shared" si="90"/>
        <v>184</v>
      </c>
      <c r="F738" s="17" t="s">
        <v>404</v>
      </c>
      <c r="I738" s="18">
        <f t="shared" si="91"/>
        <v>8</v>
      </c>
      <c r="J738" s="18">
        <f t="shared" si="92"/>
        <v>8</v>
      </c>
      <c r="M738" s="17">
        <v>8</v>
      </c>
    </row>
    <row r="739" spans="1:15" hidden="1" x14ac:dyDescent="0.2">
      <c r="A739" s="17">
        <v>2025</v>
      </c>
      <c r="B739" s="17" t="s">
        <v>967</v>
      </c>
      <c r="C739" s="16" t="str">
        <f>sample_event_meta!$U$226</f>
        <v>03Jul25-PRS-Jap Rock-2</v>
      </c>
      <c r="D739" s="21">
        <f t="shared" si="101"/>
        <v>45841</v>
      </c>
      <c r="E739" s="22">
        <f t="shared" si="90"/>
        <v>184</v>
      </c>
      <c r="F739" s="17" t="s">
        <v>340</v>
      </c>
      <c r="I739" s="18">
        <f t="shared" si="91"/>
        <v>1</v>
      </c>
      <c r="J739" s="18">
        <f t="shared" si="92"/>
        <v>1</v>
      </c>
      <c r="M739" s="17">
        <v>1</v>
      </c>
    </row>
    <row r="740" spans="1:15" hidden="1" x14ac:dyDescent="0.2">
      <c r="A740" s="17">
        <v>2025</v>
      </c>
      <c r="B740" s="17" t="s">
        <v>967</v>
      </c>
      <c r="C740" s="16" t="str">
        <f>sample_event_meta!$U$226</f>
        <v>03Jul25-PRS-Jap Rock-2</v>
      </c>
      <c r="D740" s="21">
        <f t="shared" si="101"/>
        <v>45841</v>
      </c>
      <c r="E740" s="22">
        <f t="shared" si="90"/>
        <v>184</v>
      </c>
      <c r="F740" s="17" t="s">
        <v>344</v>
      </c>
      <c r="H740" s="17" t="s">
        <v>862</v>
      </c>
      <c r="I740" s="18">
        <f t="shared" si="91"/>
        <v>4</v>
      </c>
      <c r="J740" s="18">
        <f t="shared" si="92"/>
        <v>4</v>
      </c>
      <c r="M740" s="17">
        <v>4</v>
      </c>
    </row>
    <row r="741" spans="1:15" hidden="1" x14ac:dyDescent="0.2">
      <c r="A741" s="17">
        <v>2025</v>
      </c>
      <c r="B741" s="17" t="s">
        <v>967</v>
      </c>
      <c r="C741" s="16" t="str">
        <f>sample_event_meta!$U$226</f>
        <v>03Jul25-PRS-Jap Rock-2</v>
      </c>
      <c r="D741" s="21">
        <f t="shared" si="101"/>
        <v>45841</v>
      </c>
      <c r="E741" s="22">
        <f t="shared" si="90"/>
        <v>184</v>
      </c>
      <c r="F741" s="17" t="s">
        <v>343</v>
      </c>
      <c r="H741" s="17" t="s">
        <v>423</v>
      </c>
      <c r="I741" s="18">
        <f t="shared" si="91"/>
        <v>1</v>
      </c>
      <c r="J741" s="18">
        <f t="shared" si="92"/>
        <v>1</v>
      </c>
      <c r="M741" s="17">
        <v>1</v>
      </c>
    </row>
    <row r="742" spans="1:15" hidden="1" x14ac:dyDescent="0.2">
      <c r="A742" s="17">
        <v>2025</v>
      </c>
      <c r="B742" s="17" t="s">
        <v>967</v>
      </c>
      <c r="C742" s="16" t="str">
        <f>sample_event_meta!$U$226</f>
        <v>03Jul25-PRS-Jap Rock-2</v>
      </c>
      <c r="D742" s="21">
        <f t="shared" si="101"/>
        <v>45841</v>
      </c>
      <c r="E742" s="22">
        <f t="shared" si="90"/>
        <v>184</v>
      </c>
      <c r="F742" s="17" t="s">
        <v>410</v>
      </c>
      <c r="I742" s="18">
        <f t="shared" si="91"/>
        <v>8</v>
      </c>
      <c r="J742" s="18">
        <f t="shared" si="92"/>
        <v>8</v>
      </c>
      <c r="M742" s="17">
        <v>8</v>
      </c>
    </row>
    <row r="743" spans="1:15" hidden="1" x14ac:dyDescent="0.2">
      <c r="A743" s="17">
        <v>2025</v>
      </c>
      <c r="B743" s="17" t="s">
        <v>967</v>
      </c>
      <c r="C743" s="16" t="str">
        <f>sample_event_meta!$U$227</f>
        <v>03Jul25-PRS-Thrasher-3</v>
      </c>
      <c r="D743" s="21">
        <f t="shared" si="101"/>
        <v>45841</v>
      </c>
      <c r="E743" s="22">
        <f t="shared" si="90"/>
        <v>184</v>
      </c>
      <c r="F743" s="17" t="s">
        <v>401</v>
      </c>
      <c r="I743" s="18">
        <f t="shared" si="91"/>
        <v>403</v>
      </c>
      <c r="J743" s="18">
        <f t="shared" si="92"/>
        <v>403</v>
      </c>
      <c r="O743" s="17">
        <v>403</v>
      </c>
    </row>
    <row r="744" spans="1:15" hidden="1" x14ac:dyDescent="0.2">
      <c r="A744" s="17">
        <v>2025</v>
      </c>
      <c r="B744" s="17" t="s">
        <v>967</v>
      </c>
      <c r="C744" s="16" t="str">
        <f>sample_event_meta!$U$227</f>
        <v>03Jul25-PRS-Thrasher-3</v>
      </c>
      <c r="D744" s="21">
        <f t="shared" si="101"/>
        <v>45841</v>
      </c>
      <c r="E744" s="22">
        <f t="shared" si="90"/>
        <v>184</v>
      </c>
      <c r="F744" s="17" t="s">
        <v>410</v>
      </c>
      <c r="I744" s="18">
        <f t="shared" si="91"/>
        <v>175</v>
      </c>
      <c r="J744" s="18">
        <f t="shared" si="92"/>
        <v>175</v>
      </c>
      <c r="M744" s="17">
        <v>10</v>
      </c>
      <c r="O744" s="17">
        <v>165</v>
      </c>
    </row>
    <row r="745" spans="1:15" hidden="1" x14ac:dyDescent="0.2">
      <c r="A745" s="17">
        <v>2025</v>
      </c>
      <c r="B745" s="17" t="s">
        <v>967</v>
      </c>
      <c r="C745" s="16" t="str">
        <f>sample_event_meta!$U$227</f>
        <v>03Jul25-PRS-Thrasher-3</v>
      </c>
      <c r="D745" s="21">
        <f t="shared" si="101"/>
        <v>45841</v>
      </c>
      <c r="E745" s="22">
        <f t="shared" si="90"/>
        <v>184</v>
      </c>
      <c r="F745" s="17" t="s">
        <v>344</v>
      </c>
      <c r="H745" s="17" t="s">
        <v>862</v>
      </c>
      <c r="I745" s="18">
        <f t="shared" si="91"/>
        <v>16</v>
      </c>
      <c r="J745" s="18">
        <f t="shared" si="92"/>
        <v>16</v>
      </c>
      <c r="M745" s="17">
        <v>16</v>
      </c>
    </row>
    <row r="746" spans="1:15" hidden="1" x14ac:dyDescent="0.2">
      <c r="A746" s="17">
        <v>2025</v>
      </c>
      <c r="B746" s="17" t="s">
        <v>967</v>
      </c>
      <c r="C746" s="16" t="str">
        <f>sample_event_meta!$U$227</f>
        <v>03Jul25-PRS-Thrasher-3</v>
      </c>
      <c r="D746" s="21">
        <f t="shared" ref="D746" si="102">DATEVALUE(LEFT(C746, SEARCH("-", C746) - 1))</f>
        <v>45841</v>
      </c>
      <c r="E746" s="22">
        <f t="shared" ref="E746" si="103" xml:space="preserve"> D746 - DATE(YEAR(D746), 1, 0)</f>
        <v>184</v>
      </c>
      <c r="F746" s="17" t="s">
        <v>344</v>
      </c>
      <c r="H746" s="17" t="s">
        <v>423</v>
      </c>
      <c r="I746" s="18">
        <f t="shared" si="91"/>
        <v>1</v>
      </c>
      <c r="J746" s="18">
        <f t="shared" si="92"/>
        <v>1</v>
      </c>
      <c r="M746" s="17">
        <v>1</v>
      </c>
    </row>
    <row r="747" spans="1:15" hidden="1" x14ac:dyDescent="0.2">
      <c r="A747" s="17">
        <v>2025</v>
      </c>
      <c r="B747" s="17" t="s">
        <v>967</v>
      </c>
      <c r="C747" s="16" t="str">
        <f>sample_event_meta!$U$227</f>
        <v>03Jul25-PRS-Thrasher-3</v>
      </c>
      <c r="D747" s="21">
        <f t="shared" si="101"/>
        <v>45841</v>
      </c>
      <c r="E747" s="22">
        <f t="shared" si="90"/>
        <v>184</v>
      </c>
      <c r="F747" s="17" t="s">
        <v>340</v>
      </c>
      <c r="I747" s="18">
        <f t="shared" si="91"/>
        <v>1</v>
      </c>
      <c r="J747" s="18">
        <f t="shared" si="92"/>
        <v>1</v>
      </c>
      <c r="M747" s="17">
        <v>1</v>
      </c>
    </row>
    <row r="748" spans="1:15" hidden="1" x14ac:dyDescent="0.2">
      <c r="A748" s="17">
        <v>2025</v>
      </c>
      <c r="B748" s="17" t="s">
        <v>967</v>
      </c>
      <c r="C748" s="16" t="str">
        <f>sample_event_meta!$U$228</f>
        <v>03Jul25-PRS-Offshore B-4</v>
      </c>
      <c r="D748" s="21">
        <f t="shared" si="101"/>
        <v>45841</v>
      </c>
      <c r="E748" s="22">
        <f t="shared" si="90"/>
        <v>184</v>
      </c>
      <c r="F748" s="17" t="s">
        <v>344</v>
      </c>
      <c r="H748" s="17" t="s">
        <v>862</v>
      </c>
      <c r="I748" s="18">
        <f t="shared" si="91"/>
        <v>5</v>
      </c>
      <c r="J748" s="18">
        <f t="shared" si="92"/>
        <v>5</v>
      </c>
      <c r="M748" s="17">
        <v>5</v>
      </c>
    </row>
    <row r="749" spans="1:15" hidden="1" x14ac:dyDescent="0.2">
      <c r="A749" s="17">
        <v>2025</v>
      </c>
      <c r="B749" s="17" t="s">
        <v>967</v>
      </c>
      <c r="C749" s="16" t="str">
        <f>sample_event_meta!$U$228</f>
        <v>03Jul25-PRS-Offshore B-4</v>
      </c>
      <c r="D749" s="21">
        <f t="shared" si="101"/>
        <v>45841</v>
      </c>
      <c r="E749" s="22">
        <f t="shared" si="90"/>
        <v>184</v>
      </c>
      <c r="F749" s="17" t="s">
        <v>401</v>
      </c>
      <c r="I749" s="18">
        <f t="shared" si="91"/>
        <v>457</v>
      </c>
      <c r="J749" s="18">
        <f t="shared" si="92"/>
        <v>457</v>
      </c>
      <c r="O749" s="17">
        <v>457</v>
      </c>
    </row>
    <row r="750" spans="1:15" hidden="1" x14ac:dyDescent="0.2">
      <c r="A750" s="17">
        <v>2025</v>
      </c>
      <c r="B750" s="17" t="s">
        <v>967</v>
      </c>
      <c r="C750" s="16" t="str">
        <f>sample_event_meta!$U$228</f>
        <v>03Jul25-PRS-Offshore B-4</v>
      </c>
      <c r="D750" s="21">
        <f t="shared" si="101"/>
        <v>45841</v>
      </c>
      <c r="E750" s="22">
        <f t="shared" si="90"/>
        <v>184</v>
      </c>
      <c r="F750" s="17" t="s">
        <v>410</v>
      </c>
      <c r="I750" s="18">
        <f t="shared" si="91"/>
        <v>29</v>
      </c>
      <c r="J750" s="18">
        <f t="shared" si="92"/>
        <v>29</v>
      </c>
      <c r="O750" s="17">
        <v>29</v>
      </c>
    </row>
    <row r="751" spans="1:15" hidden="1" x14ac:dyDescent="0.2">
      <c r="A751" s="17">
        <v>2025</v>
      </c>
      <c r="B751" s="17" t="s">
        <v>967</v>
      </c>
      <c r="C751" s="16" t="str">
        <f>sample_event_meta!$U$229</f>
        <v>03Jul25-PRS-Mill Bay-5</v>
      </c>
      <c r="D751" s="21">
        <f t="shared" si="101"/>
        <v>45841</v>
      </c>
      <c r="E751" s="22">
        <f t="shared" si="90"/>
        <v>184</v>
      </c>
      <c r="F751" s="17" t="s">
        <v>410</v>
      </c>
      <c r="I751" s="18">
        <f t="shared" si="91"/>
        <v>141</v>
      </c>
      <c r="J751" s="18">
        <f t="shared" si="92"/>
        <v>141</v>
      </c>
      <c r="O751" s="17">
        <v>141</v>
      </c>
    </row>
    <row r="752" spans="1:15" hidden="1" x14ac:dyDescent="0.2">
      <c r="A752" s="17">
        <v>2025</v>
      </c>
      <c r="B752" s="17" t="s">
        <v>967</v>
      </c>
      <c r="C752" s="16" t="str">
        <f>sample_event_meta!$U$229</f>
        <v>03Jul25-PRS-Mill Bay-5</v>
      </c>
      <c r="D752" s="21">
        <f t="shared" si="101"/>
        <v>45841</v>
      </c>
      <c r="E752" s="22">
        <f t="shared" si="90"/>
        <v>184</v>
      </c>
      <c r="F752" s="17" t="s">
        <v>401</v>
      </c>
      <c r="I752" s="18">
        <f t="shared" si="91"/>
        <v>35</v>
      </c>
      <c r="J752" s="18">
        <f t="shared" si="92"/>
        <v>35</v>
      </c>
      <c r="O752" s="17">
        <v>35</v>
      </c>
    </row>
    <row r="753" spans="1:15" hidden="1" x14ac:dyDescent="0.2">
      <c r="A753" s="17">
        <v>2025</v>
      </c>
      <c r="B753" s="17" t="s">
        <v>967</v>
      </c>
      <c r="C753" s="16" t="str">
        <f>sample_event_meta!$U$229</f>
        <v>03Jul25-PRS-Mill Bay-5</v>
      </c>
      <c r="D753" s="21">
        <f t="shared" si="101"/>
        <v>45841</v>
      </c>
      <c r="E753" s="22">
        <f t="shared" si="90"/>
        <v>184</v>
      </c>
      <c r="F753" s="17" t="s">
        <v>344</v>
      </c>
      <c r="H753" s="17" t="s">
        <v>862</v>
      </c>
      <c r="I753" s="18">
        <f t="shared" si="91"/>
        <v>10</v>
      </c>
      <c r="J753" s="18">
        <f t="shared" si="92"/>
        <v>10</v>
      </c>
      <c r="M753" s="17">
        <v>10</v>
      </c>
    </row>
    <row r="754" spans="1:15" hidden="1" x14ac:dyDescent="0.2">
      <c r="A754" s="17">
        <v>2025</v>
      </c>
      <c r="B754" s="17" t="s">
        <v>967</v>
      </c>
      <c r="C754" s="16" t="str">
        <f>sample_event_meta!$U$229</f>
        <v>03Jul25-PRS-Mill Bay-5</v>
      </c>
      <c r="D754" s="21">
        <f t="shared" si="101"/>
        <v>45841</v>
      </c>
      <c r="E754" s="22">
        <f t="shared" si="90"/>
        <v>184</v>
      </c>
      <c r="F754" s="17" t="s">
        <v>344</v>
      </c>
      <c r="H754" s="17" t="s">
        <v>423</v>
      </c>
      <c r="I754" s="18">
        <f t="shared" si="91"/>
        <v>3</v>
      </c>
      <c r="J754" s="18">
        <f t="shared" si="92"/>
        <v>3</v>
      </c>
      <c r="M754" s="17">
        <v>3</v>
      </c>
    </row>
    <row r="755" spans="1:15" hidden="1" x14ac:dyDescent="0.2">
      <c r="A755" s="17">
        <v>2025</v>
      </c>
      <c r="B755" s="17" t="s">
        <v>967</v>
      </c>
      <c r="C755" s="16" t="str">
        <f>sample_event_meta!$U$230</f>
        <v>17Jul25-PRS-Gordon R-1</v>
      </c>
      <c r="D755" s="21">
        <f t="shared" si="101"/>
        <v>45855</v>
      </c>
      <c r="E755" s="22">
        <f t="shared" si="90"/>
        <v>198</v>
      </c>
      <c r="F755" s="17" t="s">
        <v>410</v>
      </c>
      <c r="I755" s="18">
        <f t="shared" si="91"/>
        <v>298</v>
      </c>
      <c r="J755" s="18">
        <f t="shared" si="92"/>
        <v>298</v>
      </c>
      <c r="M755" s="17">
        <v>30</v>
      </c>
      <c r="O755" s="17">
        <v>268</v>
      </c>
    </row>
    <row r="756" spans="1:15" hidden="1" x14ac:dyDescent="0.2">
      <c r="A756" s="17">
        <v>2025</v>
      </c>
      <c r="B756" s="17" t="s">
        <v>967</v>
      </c>
      <c r="C756" s="16" t="str">
        <f>sample_event_meta!$U$230</f>
        <v>17Jul25-PRS-Gordon R-1</v>
      </c>
      <c r="D756" s="21">
        <f t="shared" si="101"/>
        <v>45855</v>
      </c>
      <c r="E756" s="22">
        <f t="shared" si="90"/>
        <v>198</v>
      </c>
      <c r="F756" s="17" t="s">
        <v>401</v>
      </c>
      <c r="I756" s="18">
        <f t="shared" si="91"/>
        <v>150</v>
      </c>
      <c r="J756" s="18">
        <f t="shared" si="92"/>
        <v>150</v>
      </c>
      <c r="M756" s="17">
        <v>30</v>
      </c>
      <c r="O756" s="17">
        <v>120</v>
      </c>
    </row>
    <row r="757" spans="1:15" hidden="1" x14ac:dyDescent="0.2">
      <c r="A757" s="17">
        <v>2025</v>
      </c>
      <c r="B757" s="17" t="s">
        <v>967</v>
      </c>
      <c r="C757" s="16" t="str">
        <f>sample_event_meta!$U$230</f>
        <v>17Jul25-PRS-Gordon R-1</v>
      </c>
      <c r="D757" s="21">
        <f t="shared" si="101"/>
        <v>45855</v>
      </c>
      <c r="E757" s="22">
        <f t="shared" si="90"/>
        <v>198</v>
      </c>
      <c r="F757" s="17" t="s">
        <v>344</v>
      </c>
      <c r="G757" s="17" t="s">
        <v>347</v>
      </c>
      <c r="H757" s="17" t="s">
        <v>862</v>
      </c>
      <c r="I757" s="18">
        <f t="shared" si="91"/>
        <v>1</v>
      </c>
      <c r="J757" s="18">
        <f t="shared" si="92"/>
        <v>1</v>
      </c>
      <c r="M757" s="17">
        <v>1</v>
      </c>
    </row>
    <row r="758" spans="1:15" hidden="1" x14ac:dyDescent="0.2">
      <c r="A758" s="17">
        <v>2025</v>
      </c>
      <c r="B758" s="17" t="s">
        <v>967</v>
      </c>
      <c r="C758" s="16" t="str">
        <f>sample_event_meta!$U$230</f>
        <v>17Jul25-PRS-Gordon R-1</v>
      </c>
      <c r="D758" s="21">
        <f t="shared" si="101"/>
        <v>45855</v>
      </c>
      <c r="E758" s="22">
        <f t="shared" si="90"/>
        <v>198</v>
      </c>
      <c r="F758" s="17" t="s">
        <v>344</v>
      </c>
      <c r="G758" s="17" t="s">
        <v>347</v>
      </c>
      <c r="H758" s="17" t="s">
        <v>423</v>
      </c>
      <c r="I758" s="18">
        <f t="shared" si="91"/>
        <v>1</v>
      </c>
      <c r="J758" s="18">
        <f t="shared" si="92"/>
        <v>1</v>
      </c>
      <c r="M758" s="17">
        <v>1</v>
      </c>
    </row>
    <row r="759" spans="1:15" hidden="1" x14ac:dyDescent="0.2">
      <c r="A759" s="17">
        <v>2025</v>
      </c>
      <c r="B759" s="17" t="s">
        <v>967</v>
      </c>
      <c r="C759" s="16" t="str">
        <f>sample_event_meta!$U$231</f>
        <v>17Jul25-PRS-Jap Rock-2</v>
      </c>
      <c r="D759" s="21">
        <f t="shared" si="101"/>
        <v>45855</v>
      </c>
      <c r="E759" s="22">
        <f t="shared" si="90"/>
        <v>198</v>
      </c>
      <c r="F759" s="17" t="s">
        <v>344</v>
      </c>
      <c r="G759" s="17" t="s">
        <v>347</v>
      </c>
      <c r="H759" s="17" t="s">
        <v>423</v>
      </c>
      <c r="I759" s="18">
        <f t="shared" si="91"/>
        <v>2</v>
      </c>
      <c r="J759" s="18">
        <f t="shared" si="92"/>
        <v>2</v>
      </c>
      <c r="M759" s="17">
        <v>2</v>
      </c>
    </row>
    <row r="760" spans="1:15" hidden="1" x14ac:dyDescent="0.2">
      <c r="A760" s="17">
        <v>2025</v>
      </c>
      <c r="B760" s="17" t="s">
        <v>967</v>
      </c>
      <c r="C760" s="16" t="str">
        <f>sample_event_meta!$U$231</f>
        <v>17Jul25-PRS-Jap Rock-2</v>
      </c>
      <c r="D760" s="21">
        <f t="shared" si="101"/>
        <v>45855</v>
      </c>
      <c r="E760" s="22">
        <f t="shared" si="90"/>
        <v>198</v>
      </c>
      <c r="F760" s="17" t="s">
        <v>344</v>
      </c>
      <c r="G760" s="17" t="s">
        <v>347</v>
      </c>
      <c r="H760" s="17" t="s">
        <v>862</v>
      </c>
      <c r="I760" s="18">
        <f t="shared" si="91"/>
        <v>1</v>
      </c>
      <c r="J760" s="18">
        <f t="shared" si="92"/>
        <v>1</v>
      </c>
      <c r="M760" s="17">
        <v>1</v>
      </c>
    </row>
    <row r="761" spans="1:15" hidden="1" x14ac:dyDescent="0.2">
      <c r="A761" s="17">
        <v>2025</v>
      </c>
      <c r="B761" s="17" t="s">
        <v>967</v>
      </c>
      <c r="C761" s="16" t="str">
        <f>sample_event_meta!$U$231</f>
        <v>17Jul25-PRS-Jap Rock-2</v>
      </c>
      <c r="D761" s="21">
        <f t="shared" si="101"/>
        <v>45855</v>
      </c>
      <c r="E761" s="22">
        <f t="shared" si="90"/>
        <v>198</v>
      </c>
      <c r="F761" s="17" t="s">
        <v>343</v>
      </c>
      <c r="G761" s="17" t="s">
        <v>347</v>
      </c>
      <c r="H761" s="17" t="s">
        <v>423</v>
      </c>
      <c r="I761" s="18">
        <f t="shared" si="91"/>
        <v>1</v>
      </c>
      <c r="J761" s="18">
        <f t="shared" si="92"/>
        <v>1</v>
      </c>
      <c r="M761" s="17">
        <v>1</v>
      </c>
    </row>
    <row r="762" spans="1:15" hidden="1" x14ac:dyDescent="0.2">
      <c r="A762" s="17">
        <v>2025</v>
      </c>
      <c r="B762" s="17" t="s">
        <v>967</v>
      </c>
      <c r="C762" s="16" t="str">
        <f>sample_event_meta!$U$231</f>
        <v>17Jul25-PRS-Jap Rock-2</v>
      </c>
      <c r="D762" s="21">
        <f t="shared" si="101"/>
        <v>45855</v>
      </c>
      <c r="E762" s="22">
        <f t="shared" si="90"/>
        <v>198</v>
      </c>
      <c r="F762" s="17" t="s">
        <v>410</v>
      </c>
      <c r="I762" s="18">
        <f t="shared" si="91"/>
        <v>127</v>
      </c>
      <c r="J762" s="18">
        <f t="shared" si="92"/>
        <v>127</v>
      </c>
      <c r="O762" s="17">
        <v>127</v>
      </c>
    </row>
    <row r="763" spans="1:15" hidden="1" x14ac:dyDescent="0.2">
      <c r="A763" s="17">
        <v>2025</v>
      </c>
      <c r="B763" s="17" t="s">
        <v>967</v>
      </c>
      <c r="C763" s="16" t="str">
        <f>sample_event_meta!$U$231</f>
        <v>17Jul25-PRS-Jap Rock-2</v>
      </c>
      <c r="D763" s="21">
        <f t="shared" si="101"/>
        <v>45855</v>
      </c>
      <c r="E763" s="22">
        <f t="shared" si="90"/>
        <v>198</v>
      </c>
      <c r="F763" s="17" t="s">
        <v>401</v>
      </c>
      <c r="I763" s="18">
        <f t="shared" si="91"/>
        <v>150</v>
      </c>
      <c r="J763" s="18">
        <f t="shared" si="92"/>
        <v>150</v>
      </c>
      <c r="O763" s="17">
        <v>150</v>
      </c>
    </row>
    <row r="764" spans="1:15" hidden="1" x14ac:dyDescent="0.2">
      <c r="A764" s="17">
        <v>2025</v>
      </c>
      <c r="B764" s="17" t="s">
        <v>967</v>
      </c>
      <c r="C764" s="16" t="str">
        <f>sample_event_meta!$U$232</f>
        <v>17Jul25-PRS-Thrasher-3</v>
      </c>
      <c r="D764" s="21">
        <f t="shared" si="101"/>
        <v>45855</v>
      </c>
      <c r="E764" s="22">
        <f t="shared" si="90"/>
        <v>198</v>
      </c>
      <c r="F764" s="17" t="s">
        <v>344</v>
      </c>
      <c r="G764" s="17" t="s">
        <v>347</v>
      </c>
      <c r="H764" s="17" t="s">
        <v>862</v>
      </c>
      <c r="I764" s="18">
        <f t="shared" si="91"/>
        <v>1</v>
      </c>
      <c r="J764" s="18">
        <f t="shared" si="92"/>
        <v>1</v>
      </c>
      <c r="M764" s="17">
        <v>1</v>
      </c>
    </row>
    <row r="765" spans="1:15" hidden="1" x14ac:dyDescent="0.2">
      <c r="A765" s="17">
        <v>2025</v>
      </c>
      <c r="B765" s="17" t="s">
        <v>967</v>
      </c>
      <c r="C765" s="16" t="str">
        <f>sample_event_meta!$U$233</f>
        <v>17Jul25-PRS-Offshore B-4</v>
      </c>
      <c r="D765" s="21">
        <f t="shared" si="101"/>
        <v>45855</v>
      </c>
      <c r="E765" s="22">
        <f t="shared" si="90"/>
        <v>198</v>
      </c>
      <c r="F765" s="17" t="s">
        <v>410</v>
      </c>
      <c r="I765" s="18">
        <f t="shared" si="91"/>
        <v>57</v>
      </c>
      <c r="J765" s="18">
        <f t="shared" si="92"/>
        <v>57</v>
      </c>
      <c r="O765" s="17">
        <v>57</v>
      </c>
    </row>
    <row r="766" spans="1:15" hidden="1" x14ac:dyDescent="0.2">
      <c r="A766" s="17">
        <v>2025</v>
      </c>
      <c r="B766" s="17" t="s">
        <v>967</v>
      </c>
      <c r="C766" s="16" t="str">
        <f>sample_event_meta!$U$233</f>
        <v>17Jul25-PRS-Offshore B-4</v>
      </c>
      <c r="D766" s="21">
        <f t="shared" si="101"/>
        <v>45855</v>
      </c>
      <c r="E766" s="22">
        <f t="shared" si="90"/>
        <v>198</v>
      </c>
      <c r="F766" s="17" t="s">
        <v>401</v>
      </c>
      <c r="I766" s="18">
        <f t="shared" si="91"/>
        <v>58</v>
      </c>
      <c r="J766" s="18">
        <f t="shared" si="92"/>
        <v>58</v>
      </c>
      <c r="O766" s="17">
        <v>58</v>
      </c>
    </row>
    <row r="767" spans="1:15" hidden="1" x14ac:dyDescent="0.2">
      <c r="A767" s="17">
        <v>2025</v>
      </c>
      <c r="B767" s="17" t="s">
        <v>967</v>
      </c>
      <c r="C767" s="16" t="str">
        <f>sample_event_meta!$U$233</f>
        <v>17Jul25-PRS-Offshore B-4</v>
      </c>
      <c r="D767" s="21">
        <f t="shared" si="101"/>
        <v>45855</v>
      </c>
      <c r="E767" s="22">
        <f t="shared" si="90"/>
        <v>198</v>
      </c>
      <c r="F767" s="17" t="s">
        <v>344</v>
      </c>
      <c r="G767" s="17" t="s">
        <v>347</v>
      </c>
      <c r="H767" s="17" t="s">
        <v>423</v>
      </c>
      <c r="I767" s="18">
        <f t="shared" si="91"/>
        <v>1</v>
      </c>
      <c r="J767" s="18">
        <f t="shared" si="92"/>
        <v>1</v>
      </c>
      <c r="M767" s="17">
        <v>1</v>
      </c>
    </row>
    <row r="768" spans="1:15" hidden="1" x14ac:dyDescent="0.2">
      <c r="A768" s="17">
        <v>2025</v>
      </c>
      <c r="B768" s="17" t="s">
        <v>967</v>
      </c>
      <c r="C768" s="16" t="str">
        <f>sample_event_meta!$U$234</f>
        <v>17Jul25-PRS-PRCD-5</v>
      </c>
      <c r="D768" s="21">
        <f t="shared" si="101"/>
        <v>45855</v>
      </c>
      <c r="E768" s="22">
        <f t="shared" si="90"/>
        <v>198</v>
      </c>
      <c r="F768" s="17" t="s">
        <v>344</v>
      </c>
      <c r="G768" s="17" t="s">
        <v>347</v>
      </c>
      <c r="H768" s="17" t="s">
        <v>862</v>
      </c>
      <c r="I768" s="18">
        <f t="shared" si="91"/>
        <v>1</v>
      </c>
      <c r="J768" s="18">
        <f t="shared" si="92"/>
        <v>1</v>
      </c>
      <c r="M768" s="17">
        <v>1</v>
      </c>
    </row>
    <row r="769" spans="1:15" hidden="1" x14ac:dyDescent="0.2">
      <c r="A769" s="17">
        <v>2025</v>
      </c>
      <c r="B769" s="17" t="s">
        <v>967</v>
      </c>
      <c r="C769" s="16" t="str">
        <f>sample_event_meta!$U$235</f>
        <v>30Jul25-PRS-Gordon R-1</v>
      </c>
      <c r="D769" s="21">
        <f t="shared" si="101"/>
        <v>45868</v>
      </c>
      <c r="E769" s="22">
        <f t="shared" si="90"/>
        <v>211</v>
      </c>
      <c r="F769" s="17" t="s">
        <v>344</v>
      </c>
      <c r="G769" s="17" t="s">
        <v>347</v>
      </c>
      <c r="H769" s="17" t="s">
        <v>862</v>
      </c>
      <c r="I769" s="18">
        <f t="shared" si="91"/>
        <v>4</v>
      </c>
      <c r="J769" s="18">
        <f t="shared" si="92"/>
        <v>4</v>
      </c>
      <c r="M769" s="17">
        <v>4</v>
      </c>
    </row>
    <row r="770" spans="1:15" hidden="1" x14ac:dyDescent="0.2">
      <c r="A770" s="17">
        <v>2025</v>
      </c>
      <c r="B770" s="17" t="s">
        <v>967</v>
      </c>
      <c r="C770" s="16" t="str">
        <f>sample_event_meta!$U$235</f>
        <v>30Jul25-PRS-Gordon R-1</v>
      </c>
      <c r="D770" s="21">
        <f t="shared" si="101"/>
        <v>45868</v>
      </c>
      <c r="E770" s="22">
        <f t="shared" si="90"/>
        <v>211</v>
      </c>
      <c r="F770" s="17" t="s">
        <v>411</v>
      </c>
      <c r="I770" s="18">
        <f t="shared" si="91"/>
        <v>8</v>
      </c>
      <c r="J770" s="18">
        <f t="shared" si="92"/>
        <v>8</v>
      </c>
      <c r="M770" s="17">
        <v>8</v>
      </c>
    </row>
    <row r="771" spans="1:15" hidden="1" x14ac:dyDescent="0.2">
      <c r="A771" s="17">
        <v>2025</v>
      </c>
      <c r="B771" s="17" t="s">
        <v>967</v>
      </c>
      <c r="C771" s="16" t="str">
        <f>sample_event_meta!$U$235</f>
        <v>30Jul25-PRS-Gordon R-1</v>
      </c>
      <c r="D771" s="21">
        <f t="shared" si="101"/>
        <v>45868</v>
      </c>
      <c r="E771" s="22">
        <f t="shared" si="90"/>
        <v>211</v>
      </c>
      <c r="F771" s="17" t="s">
        <v>401</v>
      </c>
      <c r="I771" s="18">
        <f t="shared" si="91"/>
        <v>350</v>
      </c>
      <c r="J771" s="18">
        <f t="shared" si="92"/>
        <v>350</v>
      </c>
      <c r="M771" s="17">
        <v>30</v>
      </c>
      <c r="O771" s="17">
        <v>320</v>
      </c>
    </row>
    <row r="772" spans="1:15" hidden="1" x14ac:dyDescent="0.2">
      <c r="A772" s="17">
        <v>2025</v>
      </c>
      <c r="B772" s="17" t="s">
        <v>967</v>
      </c>
      <c r="C772" s="16" t="str">
        <f>sample_event_meta!$U$236</f>
        <v>30Jul25-PRS-Jap Rock-2</v>
      </c>
      <c r="D772" s="21">
        <v>45868</v>
      </c>
      <c r="E772" s="22">
        <f t="shared" si="90"/>
        <v>211</v>
      </c>
      <c r="F772" s="17" t="s">
        <v>344</v>
      </c>
      <c r="H772" s="17" t="s">
        <v>423</v>
      </c>
      <c r="I772" s="18">
        <f t="shared" si="91"/>
        <v>2</v>
      </c>
      <c r="J772" s="18">
        <f t="shared" si="92"/>
        <v>2</v>
      </c>
      <c r="M772" s="17">
        <v>2</v>
      </c>
    </row>
    <row r="773" spans="1:15" hidden="1" x14ac:dyDescent="0.2">
      <c r="A773" s="17">
        <v>2025</v>
      </c>
      <c r="B773" s="17" t="s">
        <v>967</v>
      </c>
      <c r="C773" s="16" t="str">
        <f>sample_event_meta!$U$236</f>
        <v>30Jul25-PRS-Jap Rock-2</v>
      </c>
      <c r="D773" s="21">
        <f t="shared" si="101"/>
        <v>45868</v>
      </c>
      <c r="E773" s="22">
        <f t="shared" si="90"/>
        <v>211</v>
      </c>
      <c r="F773" s="17" t="s">
        <v>344</v>
      </c>
      <c r="H773" s="17" t="s">
        <v>862</v>
      </c>
      <c r="I773" s="18">
        <f t="shared" si="91"/>
        <v>8</v>
      </c>
      <c r="J773" s="18">
        <f t="shared" si="92"/>
        <v>8</v>
      </c>
      <c r="M773" s="17">
        <v>8</v>
      </c>
    </row>
    <row r="774" spans="1:15" hidden="1" x14ac:dyDescent="0.2">
      <c r="A774" s="17">
        <v>2025</v>
      </c>
      <c r="B774" s="17" t="s">
        <v>967</v>
      </c>
      <c r="C774" s="16" t="str">
        <f>sample_event_meta!$U$236</f>
        <v>30Jul25-PRS-Jap Rock-2</v>
      </c>
      <c r="D774" s="21">
        <f t="shared" si="101"/>
        <v>45868</v>
      </c>
      <c r="E774" s="22">
        <f t="shared" ref="E774:E785" si="104" xml:space="preserve"> D774 - DATE(YEAR(D774), 1, 0)</f>
        <v>211</v>
      </c>
      <c r="F774" s="17" t="s">
        <v>410</v>
      </c>
      <c r="I774" s="18">
        <f t="shared" ref="I774:I784" si="105">SUM(K774:Q774)</f>
        <v>23</v>
      </c>
      <c r="J774" s="18">
        <f t="shared" ref="J774:J784" si="106">SUM(L774:Q774)</f>
        <v>23</v>
      </c>
      <c r="M774" s="17">
        <v>23</v>
      </c>
    </row>
    <row r="775" spans="1:15" hidden="1" x14ac:dyDescent="0.2">
      <c r="A775" s="17">
        <v>2025</v>
      </c>
      <c r="B775" s="17" t="s">
        <v>967</v>
      </c>
      <c r="C775" s="16" t="str">
        <f>sample_event_meta!$U$237</f>
        <v>30Jul25-PRS-Thrasher-3</v>
      </c>
      <c r="D775" s="21">
        <f t="shared" si="101"/>
        <v>45868</v>
      </c>
      <c r="E775" s="22">
        <f t="shared" si="104"/>
        <v>211</v>
      </c>
      <c r="F775" s="17" t="s">
        <v>343</v>
      </c>
      <c r="H775" s="17" t="s">
        <v>423</v>
      </c>
      <c r="I775" s="18">
        <f t="shared" si="105"/>
        <v>1</v>
      </c>
      <c r="J775" s="18">
        <f t="shared" si="106"/>
        <v>1</v>
      </c>
      <c r="M775" s="17">
        <v>1</v>
      </c>
    </row>
    <row r="776" spans="1:15" hidden="1" x14ac:dyDescent="0.2">
      <c r="A776" s="17">
        <v>2025</v>
      </c>
      <c r="B776" s="17" t="s">
        <v>967</v>
      </c>
      <c r="C776" s="16" t="str">
        <f>sample_event_meta!$U$237</f>
        <v>30Jul25-PRS-Thrasher-3</v>
      </c>
      <c r="D776" s="21">
        <f t="shared" si="101"/>
        <v>45868</v>
      </c>
      <c r="E776" s="22">
        <f t="shared" si="104"/>
        <v>211</v>
      </c>
      <c r="F776" s="17" t="s">
        <v>344</v>
      </c>
      <c r="H776" s="17" t="s">
        <v>862</v>
      </c>
      <c r="I776" s="18">
        <f t="shared" si="105"/>
        <v>2</v>
      </c>
      <c r="J776" s="18">
        <f t="shared" si="106"/>
        <v>2</v>
      </c>
      <c r="M776" s="17">
        <v>2</v>
      </c>
    </row>
    <row r="777" spans="1:15" hidden="1" x14ac:dyDescent="0.2">
      <c r="A777" s="17">
        <v>2025</v>
      </c>
      <c r="B777" s="17" t="s">
        <v>967</v>
      </c>
      <c r="C777" s="16" t="str">
        <f>sample_event_meta!$U$237</f>
        <v>30Jul25-PRS-Thrasher-3</v>
      </c>
      <c r="D777" s="21">
        <f t="shared" si="101"/>
        <v>45868</v>
      </c>
      <c r="E777" s="22">
        <f t="shared" si="104"/>
        <v>211</v>
      </c>
      <c r="F777" s="17" t="s">
        <v>410</v>
      </c>
      <c r="I777" s="18">
        <f t="shared" si="105"/>
        <v>146</v>
      </c>
      <c r="J777" s="18">
        <f t="shared" si="106"/>
        <v>146</v>
      </c>
      <c r="O777" s="17">
        <v>146</v>
      </c>
    </row>
    <row r="778" spans="1:15" hidden="1" x14ac:dyDescent="0.2">
      <c r="A778" s="17">
        <v>2025</v>
      </c>
      <c r="B778" s="17" t="s">
        <v>967</v>
      </c>
      <c r="C778" s="16" t="str">
        <f>sample_event_meta!$U$237</f>
        <v>30Jul25-PRS-Thrasher-3</v>
      </c>
      <c r="D778" s="21">
        <f t="shared" si="101"/>
        <v>45868</v>
      </c>
      <c r="E778" s="22">
        <f t="shared" si="104"/>
        <v>211</v>
      </c>
      <c r="F778" s="17" t="s">
        <v>401</v>
      </c>
      <c r="I778" s="18">
        <f t="shared" si="105"/>
        <v>9</v>
      </c>
      <c r="J778" s="18">
        <f t="shared" si="106"/>
        <v>9</v>
      </c>
      <c r="O778" s="17">
        <v>9</v>
      </c>
    </row>
    <row r="779" spans="1:15" hidden="1" x14ac:dyDescent="0.2">
      <c r="A779" s="17">
        <v>2025</v>
      </c>
      <c r="B779" s="17" t="s">
        <v>967</v>
      </c>
      <c r="C779" s="16" t="str">
        <f>sample_event_meta!$U$239</f>
        <v>30Jul25-PRS-PRCD-5</v>
      </c>
      <c r="D779" s="21">
        <f t="shared" si="101"/>
        <v>45868</v>
      </c>
      <c r="E779" s="22">
        <f t="shared" si="104"/>
        <v>211</v>
      </c>
      <c r="F779" s="17" t="s">
        <v>344</v>
      </c>
      <c r="H779" s="17" t="s">
        <v>862</v>
      </c>
      <c r="I779" s="18">
        <f t="shared" si="105"/>
        <v>5</v>
      </c>
      <c r="J779" s="18">
        <f t="shared" si="106"/>
        <v>5</v>
      </c>
      <c r="M779" s="17">
        <v>5</v>
      </c>
    </row>
    <row r="780" spans="1:15" hidden="1" x14ac:dyDescent="0.2">
      <c r="A780" s="17">
        <v>2025</v>
      </c>
      <c r="B780" s="17" t="s">
        <v>967</v>
      </c>
      <c r="C780" s="16" t="str">
        <f>sample_event_meta!$U$239</f>
        <v>30Jul25-PRS-PRCD-5</v>
      </c>
      <c r="D780" s="21">
        <f t="shared" si="101"/>
        <v>45868</v>
      </c>
      <c r="E780" s="22">
        <f t="shared" si="104"/>
        <v>211</v>
      </c>
      <c r="F780" s="17" t="s">
        <v>344</v>
      </c>
      <c r="H780" s="17" t="s">
        <v>423</v>
      </c>
      <c r="I780" s="18">
        <f t="shared" si="105"/>
        <v>1</v>
      </c>
      <c r="J780" s="18">
        <f t="shared" si="106"/>
        <v>1</v>
      </c>
      <c r="M780" s="17">
        <v>1</v>
      </c>
    </row>
    <row r="781" spans="1:15" hidden="1" x14ac:dyDescent="0.2">
      <c r="A781" s="17">
        <v>2025</v>
      </c>
      <c r="B781" s="17" t="s">
        <v>967</v>
      </c>
      <c r="C781" s="16" t="str">
        <f>sample_event_meta!$U$239</f>
        <v>30Jul25-PRS-PRCD-5</v>
      </c>
      <c r="D781" s="21">
        <f t="shared" si="101"/>
        <v>45868</v>
      </c>
      <c r="E781" s="22">
        <f t="shared" si="104"/>
        <v>211</v>
      </c>
      <c r="I781" s="18">
        <f t="shared" si="105"/>
        <v>0</v>
      </c>
      <c r="J781" s="18">
        <f t="shared" si="106"/>
        <v>0</v>
      </c>
    </row>
    <row r="782" spans="1:15" hidden="1" x14ac:dyDescent="0.2">
      <c r="A782" s="17">
        <v>2025</v>
      </c>
      <c r="B782" s="17" t="s">
        <v>967</v>
      </c>
      <c r="C782" s="16" t="str">
        <f>sample_event_meta!$U$239</f>
        <v>30Jul25-PRS-PRCD-5</v>
      </c>
      <c r="D782" s="21">
        <f t="shared" si="101"/>
        <v>45868</v>
      </c>
      <c r="E782" s="22">
        <f t="shared" si="104"/>
        <v>211</v>
      </c>
      <c r="I782" s="18">
        <f t="shared" si="105"/>
        <v>0</v>
      </c>
      <c r="J782" s="18">
        <f t="shared" si="106"/>
        <v>0</v>
      </c>
    </row>
    <row r="783" spans="1:15" hidden="1" x14ac:dyDescent="0.2">
      <c r="A783" s="17">
        <v>2025</v>
      </c>
      <c r="B783" s="17" t="s">
        <v>967</v>
      </c>
      <c r="C783" s="16" t="str">
        <f>sample_event_meta!$U$239</f>
        <v>30Jul25-PRS-PRCD-5</v>
      </c>
      <c r="D783" s="21">
        <f t="shared" si="101"/>
        <v>45868</v>
      </c>
      <c r="E783" s="22">
        <f t="shared" si="104"/>
        <v>211</v>
      </c>
      <c r="I783" s="18">
        <f t="shared" si="105"/>
        <v>0</v>
      </c>
      <c r="J783" s="18">
        <f t="shared" si="106"/>
        <v>0</v>
      </c>
    </row>
    <row r="784" spans="1:15" hidden="1" x14ac:dyDescent="0.2">
      <c r="A784" s="17">
        <v>2025</v>
      </c>
      <c r="B784" s="17" t="s">
        <v>967</v>
      </c>
      <c r="C784" s="16" t="str">
        <f>sample_event_meta!$U$239</f>
        <v>30Jul25-PRS-PRCD-5</v>
      </c>
      <c r="D784" s="21">
        <f t="shared" si="101"/>
        <v>45868</v>
      </c>
      <c r="E784" s="22">
        <f t="shared" si="104"/>
        <v>211</v>
      </c>
      <c r="I784" s="18">
        <f t="shared" si="105"/>
        <v>0</v>
      </c>
      <c r="J784" s="18">
        <f t="shared" si="106"/>
        <v>0</v>
      </c>
    </row>
    <row r="785" spans="1:16" hidden="1" x14ac:dyDescent="0.2">
      <c r="A785" s="17">
        <v>2025</v>
      </c>
      <c r="B785" s="17" t="s">
        <v>967</v>
      </c>
      <c r="C785" s="16" t="str">
        <f>sample_event_meta!$U$240</f>
        <v>27Aug25-PRS-PRCD-1</v>
      </c>
      <c r="D785" s="21">
        <f t="shared" si="101"/>
        <v>45896</v>
      </c>
      <c r="E785" s="22">
        <f t="shared" si="104"/>
        <v>239</v>
      </c>
      <c r="F785" s="17" t="s">
        <v>410</v>
      </c>
      <c r="I785" s="18">
        <f t="shared" ref="I785" si="107">SUM(K785:Q785)</f>
        <v>21</v>
      </c>
      <c r="J785" s="18">
        <f t="shared" ref="J785" si="108">SUM(L785:Q785)</f>
        <v>21</v>
      </c>
      <c r="M785" s="17">
        <v>21</v>
      </c>
    </row>
    <row r="786" spans="1:16" hidden="1" x14ac:dyDescent="0.2">
      <c r="A786" s="17">
        <v>2025</v>
      </c>
      <c r="B786" s="17" t="s">
        <v>967</v>
      </c>
      <c r="C786" s="16" t="str">
        <f>sample_event_meta!$U$240</f>
        <v>27Aug25-PRS-PRCD-1</v>
      </c>
      <c r="D786" s="21">
        <f t="shared" ref="D786:D787" si="109">DATEVALUE(LEFT(C786, SEARCH("-", C786) - 1))</f>
        <v>45896</v>
      </c>
      <c r="E786" s="22">
        <f t="shared" ref="E786:E787" si="110" xml:space="preserve"> D786 - DATE(YEAR(D786), 1, 0)</f>
        <v>239</v>
      </c>
      <c r="F786" s="17" t="s">
        <v>344</v>
      </c>
      <c r="G786" s="17" t="s">
        <v>347</v>
      </c>
      <c r="H786" s="17" t="s">
        <v>423</v>
      </c>
      <c r="I786" s="18">
        <f t="shared" ref="I786:I787" si="111">SUM(K786:Q786)</f>
        <v>2</v>
      </c>
      <c r="J786" s="18">
        <f t="shared" ref="J786:J787" si="112">SUM(L786:Q786)</f>
        <v>2</v>
      </c>
      <c r="M786" s="17">
        <v>1</v>
      </c>
      <c r="P786" s="17">
        <v>1</v>
      </c>
    </row>
    <row r="787" spans="1:16" hidden="1" x14ac:dyDescent="0.2">
      <c r="A787" s="17">
        <v>2025</v>
      </c>
      <c r="B787" s="17" t="s">
        <v>967</v>
      </c>
      <c r="C787" s="16" t="str">
        <f>sample_event_meta!$U$240</f>
        <v>27Aug25-PRS-PRCD-1</v>
      </c>
      <c r="D787" s="21">
        <f t="shared" si="109"/>
        <v>45896</v>
      </c>
      <c r="E787" s="22">
        <f t="shared" si="110"/>
        <v>239</v>
      </c>
      <c r="F787" s="17" t="s">
        <v>344</v>
      </c>
      <c r="G787" s="17" t="s">
        <v>347</v>
      </c>
      <c r="H787" s="17" t="s">
        <v>862</v>
      </c>
      <c r="I787" s="18">
        <f t="shared" si="111"/>
        <v>11</v>
      </c>
      <c r="J787" s="18">
        <f t="shared" si="112"/>
        <v>11</v>
      </c>
      <c r="M787" s="17">
        <v>8</v>
      </c>
      <c r="P787" s="17">
        <v>3</v>
      </c>
    </row>
    <row r="788" spans="1:16" hidden="1" x14ac:dyDescent="0.2">
      <c r="A788" s="17">
        <v>2025</v>
      </c>
      <c r="B788" s="17" t="s">
        <v>967</v>
      </c>
      <c r="C788" s="16" t="str">
        <f>sample_event_meta!$U$241</f>
        <v>27Aug25-PRS-Mill Bay-2</v>
      </c>
      <c r="D788" s="21">
        <f t="shared" ref="D788:D790" si="113">DATEVALUE(LEFT(C788, SEARCH("-", C788) - 1))</f>
        <v>45896</v>
      </c>
      <c r="E788" s="22">
        <f t="shared" ref="E788:E790" si="114" xml:space="preserve"> D788 - DATE(YEAR(D788), 1, 0)</f>
        <v>239</v>
      </c>
      <c r="F788" s="17" t="s">
        <v>344</v>
      </c>
      <c r="G788" s="17" t="s">
        <v>347</v>
      </c>
      <c r="H788" s="17" t="s">
        <v>423</v>
      </c>
      <c r="I788" s="18">
        <f t="shared" ref="I788:I798" si="115">SUM(K788:Q788)</f>
        <v>2</v>
      </c>
      <c r="J788" s="18">
        <f t="shared" ref="J788:J798" si="116">SUM(L788:Q788)</f>
        <v>2</v>
      </c>
      <c r="M788" s="17">
        <v>2</v>
      </c>
    </row>
    <row r="789" spans="1:16" hidden="1" x14ac:dyDescent="0.2">
      <c r="A789" s="17">
        <v>2025</v>
      </c>
      <c r="B789" s="17" t="s">
        <v>967</v>
      </c>
      <c r="C789" s="16" t="str">
        <f>sample_event_meta!$U$241</f>
        <v>27Aug25-PRS-Mill Bay-2</v>
      </c>
      <c r="D789" s="21">
        <f t="shared" si="113"/>
        <v>45896</v>
      </c>
      <c r="E789" s="22">
        <f t="shared" si="114"/>
        <v>239</v>
      </c>
      <c r="F789" s="17" t="s">
        <v>344</v>
      </c>
      <c r="G789" s="17" t="s">
        <v>347</v>
      </c>
      <c r="H789" s="17" t="s">
        <v>862</v>
      </c>
      <c r="I789" s="18">
        <f t="shared" si="115"/>
        <v>3</v>
      </c>
      <c r="J789" s="18">
        <f t="shared" si="116"/>
        <v>3</v>
      </c>
      <c r="M789" s="17">
        <v>2</v>
      </c>
      <c r="P789" s="17">
        <v>1</v>
      </c>
    </row>
    <row r="790" spans="1:16" hidden="1" x14ac:dyDescent="0.2">
      <c r="A790" s="17">
        <v>2025</v>
      </c>
      <c r="B790" s="17" t="s">
        <v>967</v>
      </c>
      <c r="C790" s="16" t="str">
        <f>sample_event_meta!$U$243</f>
        <v>27Aug25-PRS-Thrasher-4</v>
      </c>
      <c r="D790" s="21">
        <f t="shared" si="113"/>
        <v>45896</v>
      </c>
      <c r="E790" s="22">
        <f t="shared" si="114"/>
        <v>239</v>
      </c>
      <c r="F790" s="17" t="s">
        <v>410</v>
      </c>
      <c r="I790" s="18">
        <f t="shared" si="115"/>
        <v>77</v>
      </c>
      <c r="J790" s="18">
        <f t="shared" si="116"/>
        <v>77</v>
      </c>
      <c r="M790" s="17">
        <v>9</v>
      </c>
      <c r="O790" s="17">
        <v>68</v>
      </c>
    </row>
    <row r="791" spans="1:16" hidden="1" x14ac:dyDescent="0.2">
      <c r="A791" s="17">
        <v>2025</v>
      </c>
      <c r="B791" s="17" t="s">
        <v>967</v>
      </c>
      <c r="C791" s="16" t="str">
        <f>sample_event_meta!$U$243</f>
        <v>27Aug25-PRS-Thrasher-4</v>
      </c>
      <c r="D791" s="21">
        <f t="shared" ref="D791:D793" si="117">DATEVALUE(LEFT(C791, SEARCH("-", C791) - 1))</f>
        <v>45896</v>
      </c>
      <c r="E791" s="22">
        <f t="shared" ref="E791:E793" si="118" xml:space="preserve"> D791 - DATE(YEAR(D791), 1, 0)</f>
        <v>239</v>
      </c>
      <c r="F791" s="17" t="s">
        <v>408</v>
      </c>
      <c r="I791" s="18">
        <f t="shared" si="115"/>
        <v>1</v>
      </c>
      <c r="J791" s="18">
        <f t="shared" si="116"/>
        <v>1</v>
      </c>
      <c r="M791" s="17">
        <v>1</v>
      </c>
    </row>
    <row r="792" spans="1:16" hidden="1" x14ac:dyDescent="0.2">
      <c r="A792" s="17">
        <v>2025</v>
      </c>
      <c r="B792" s="17" t="s">
        <v>967</v>
      </c>
      <c r="C792" s="16" t="str">
        <f>sample_event_meta!$U$243</f>
        <v>27Aug25-PRS-Thrasher-4</v>
      </c>
      <c r="D792" s="21">
        <f t="shared" si="117"/>
        <v>45896</v>
      </c>
      <c r="E792" s="22">
        <f t="shared" si="118"/>
        <v>239</v>
      </c>
      <c r="F792" s="17" t="s">
        <v>401</v>
      </c>
      <c r="I792" s="18">
        <f t="shared" si="115"/>
        <v>9</v>
      </c>
      <c r="J792" s="18">
        <f t="shared" si="116"/>
        <v>9</v>
      </c>
      <c r="M792" s="17">
        <v>9</v>
      </c>
    </row>
    <row r="793" spans="1:16" hidden="1" x14ac:dyDescent="0.2">
      <c r="A793" s="17">
        <v>2025</v>
      </c>
      <c r="B793" s="17" t="s">
        <v>967</v>
      </c>
      <c r="C793" s="16" t="str">
        <f>sample_event_meta!$U$244</f>
        <v>27Aug25-PRS-Jap Rock-5</v>
      </c>
      <c r="D793" s="21">
        <f t="shared" si="117"/>
        <v>45896</v>
      </c>
      <c r="E793" s="22">
        <f t="shared" si="118"/>
        <v>239</v>
      </c>
      <c r="F793" s="17" t="s">
        <v>412</v>
      </c>
      <c r="I793" s="18">
        <f t="shared" si="115"/>
        <v>2</v>
      </c>
      <c r="J793" s="18">
        <f t="shared" si="116"/>
        <v>2</v>
      </c>
      <c r="O793" s="17">
        <v>2</v>
      </c>
    </row>
    <row r="794" spans="1:16" hidden="1" x14ac:dyDescent="0.2">
      <c r="A794" s="17">
        <v>2025</v>
      </c>
      <c r="B794" s="17" t="s">
        <v>967</v>
      </c>
      <c r="C794" s="16" t="str">
        <f>sample_event_meta!$U$244</f>
        <v>27Aug25-PRS-Jap Rock-5</v>
      </c>
      <c r="D794" s="21">
        <f t="shared" ref="D794:D796" si="119">DATEVALUE(LEFT(C794, SEARCH("-", C794) - 1))</f>
        <v>45896</v>
      </c>
      <c r="E794" s="22">
        <f t="shared" ref="E794:E796" si="120" xml:space="preserve"> D794 - DATE(YEAR(D794), 1, 0)</f>
        <v>239</v>
      </c>
      <c r="F794" s="17" t="s">
        <v>344</v>
      </c>
      <c r="G794" s="17" t="s">
        <v>347</v>
      </c>
      <c r="H794" s="17" t="s">
        <v>862</v>
      </c>
      <c r="I794" s="18">
        <f t="shared" si="115"/>
        <v>1</v>
      </c>
      <c r="J794" s="18">
        <f t="shared" si="116"/>
        <v>1</v>
      </c>
      <c r="M794" s="17">
        <v>1</v>
      </c>
    </row>
    <row r="795" spans="1:16" hidden="1" x14ac:dyDescent="0.2">
      <c r="A795" s="17">
        <v>2025</v>
      </c>
      <c r="B795" s="17" t="s">
        <v>967</v>
      </c>
      <c r="C795" s="16" t="str">
        <f>sample_event_meta!$U$244</f>
        <v>27Aug25-PRS-Jap Rock-5</v>
      </c>
      <c r="D795" s="21">
        <f t="shared" si="119"/>
        <v>45896</v>
      </c>
      <c r="E795" s="22">
        <f t="shared" si="120"/>
        <v>239</v>
      </c>
      <c r="F795" s="17" t="s">
        <v>410</v>
      </c>
      <c r="I795" s="18">
        <f t="shared" si="115"/>
        <v>13</v>
      </c>
      <c r="J795" s="18">
        <f t="shared" si="116"/>
        <v>13</v>
      </c>
      <c r="O795" s="17">
        <v>13</v>
      </c>
    </row>
    <row r="796" spans="1:16" hidden="1" x14ac:dyDescent="0.2">
      <c r="A796" s="17">
        <v>2025</v>
      </c>
      <c r="B796" s="17" t="s">
        <v>967</v>
      </c>
      <c r="C796" s="16" t="str">
        <f>sample_event_meta!$U$244</f>
        <v>27Aug25-PRS-Jap Rock-5</v>
      </c>
      <c r="D796" s="21">
        <f t="shared" si="119"/>
        <v>45896</v>
      </c>
      <c r="E796" s="22">
        <f t="shared" si="120"/>
        <v>239</v>
      </c>
      <c r="F796" s="17" t="s">
        <v>401</v>
      </c>
      <c r="I796" s="18">
        <f t="shared" si="115"/>
        <v>8</v>
      </c>
      <c r="J796" s="18">
        <f t="shared" si="116"/>
        <v>8</v>
      </c>
      <c r="M796" s="17">
        <v>8</v>
      </c>
    </row>
    <row r="797" spans="1:16" hidden="1" x14ac:dyDescent="0.2">
      <c r="A797" s="17">
        <v>2025</v>
      </c>
      <c r="B797" s="17" t="s">
        <v>967</v>
      </c>
      <c r="C797" s="16" t="str">
        <f>sample_event_meta!$U$245</f>
        <v>27Aug25-PRS-Gordon R-6</v>
      </c>
      <c r="D797" s="21">
        <f t="shared" ref="D797:D801" si="121">DATEVALUE(LEFT(C797, SEARCH("-", C797) - 1))</f>
        <v>45896</v>
      </c>
      <c r="E797" s="22">
        <f t="shared" ref="E797:E801" si="122" xml:space="preserve"> D797 - DATE(YEAR(D797), 1, 0)</f>
        <v>239</v>
      </c>
      <c r="F797" s="17" t="s">
        <v>410</v>
      </c>
      <c r="I797" s="18">
        <f t="shared" si="115"/>
        <v>95</v>
      </c>
      <c r="J797" s="18">
        <f t="shared" si="116"/>
        <v>95</v>
      </c>
      <c r="O797" s="17">
        <v>95</v>
      </c>
    </row>
    <row r="798" spans="1:16" hidden="1" x14ac:dyDescent="0.2">
      <c r="A798" s="17">
        <v>2025</v>
      </c>
      <c r="B798" s="17" t="s">
        <v>967</v>
      </c>
      <c r="C798" s="16" t="str">
        <f>sample_event_meta!$U$245</f>
        <v>27Aug25-PRS-Gordon R-6</v>
      </c>
      <c r="D798" s="21">
        <f t="shared" si="121"/>
        <v>45896</v>
      </c>
      <c r="E798" s="22">
        <f t="shared" si="122"/>
        <v>239</v>
      </c>
      <c r="F798" s="17" t="s">
        <v>344</v>
      </c>
      <c r="G798" s="17" t="s">
        <v>347</v>
      </c>
      <c r="H798" s="17" t="s">
        <v>862</v>
      </c>
      <c r="I798" s="18">
        <f t="shared" si="115"/>
        <v>7</v>
      </c>
      <c r="J798" s="18">
        <f t="shared" si="116"/>
        <v>7</v>
      </c>
      <c r="M798" s="17">
        <v>7</v>
      </c>
    </row>
    <row r="799" spans="1:16" hidden="1" x14ac:dyDescent="0.2">
      <c r="A799" s="17">
        <v>2025</v>
      </c>
      <c r="B799" s="17" t="s">
        <v>967</v>
      </c>
      <c r="C799" s="16" t="str">
        <f>sample_event_meta!$U$245</f>
        <v>27Aug25-PRS-Gordon R-6</v>
      </c>
      <c r="D799" s="21">
        <f t="shared" si="121"/>
        <v>45896</v>
      </c>
      <c r="E799" s="22">
        <f t="shared" si="122"/>
        <v>239</v>
      </c>
      <c r="F799" s="17" t="s">
        <v>344</v>
      </c>
      <c r="G799" s="17" t="s">
        <v>347</v>
      </c>
      <c r="H799" s="17" t="s">
        <v>423</v>
      </c>
      <c r="I799" s="18">
        <f t="shared" ref="I799:I801" si="123">SUM(K799:Q799)</f>
        <v>6</v>
      </c>
      <c r="J799" s="18">
        <f t="shared" ref="J799:J801" si="124">SUM(L799:Q799)</f>
        <v>6</v>
      </c>
      <c r="M799" s="17">
        <v>6</v>
      </c>
    </row>
    <row r="800" spans="1:16" hidden="1" x14ac:dyDescent="0.2">
      <c r="A800" s="17">
        <v>2025</v>
      </c>
      <c r="B800" s="17" t="s">
        <v>967</v>
      </c>
      <c r="C800" s="16" t="str">
        <f>sample_event_meta!$U$245</f>
        <v>27Aug25-PRS-Gordon R-6</v>
      </c>
      <c r="D800" s="21">
        <f t="shared" si="121"/>
        <v>45896</v>
      </c>
      <c r="E800" s="22">
        <f t="shared" si="122"/>
        <v>239</v>
      </c>
      <c r="F800" s="17" t="s">
        <v>408</v>
      </c>
      <c r="I800" s="18">
        <f t="shared" si="123"/>
        <v>1</v>
      </c>
      <c r="J800" s="18">
        <f t="shared" si="124"/>
        <v>1</v>
      </c>
      <c r="M800" s="17">
        <v>1</v>
      </c>
    </row>
    <row r="801" spans="1:15" hidden="1" x14ac:dyDescent="0.2">
      <c r="A801" s="17">
        <v>2025</v>
      </c>
      <c r="B801" s="17" t="s">
        <v>967</v>
      </c>
      <c r="C801" s="16" t="str">
        <f>sample_event_meta!$U$245</f>
        <v>27Aug25-PRS-Gordon R-6</v>
      </c>
      <c r="D801" s="21">
        <f t="shared" si="121"/>
        <v>45896</v>
      </c>
      <c r="E801" s="22">
        <f t="shared" si="122"/>
        <v>239</v>
      </c>
      <c r="F801" s="17" t="s">
        <v>401</v>
      </c>
      <c r="I801" s="18">
        <f t="shared" si="123"/>
        <v>46</v>
      </c>
      <c r="J801" s="18">
        <f t="shared" si="124"/>
        <v>46</v>
      </c>
      <c r="M801" s="17">
        <v>14</v>
      </c>
      <c r="O801" s="17">
        <v>32</v>
      </c>
    </row>
  </sheetData>
  <autoFilter ref="A1:R801" xr:uid="{1F79CC88-E6AC-4E8E-AE19-3A315F5D8929}">
    <filterColumn colId="0">
      <filters>
        <filter val="2023"/>
      </filters>
    </filterColumn>
    <filterColumn colId="1">
      <filters>
        <filter val="Purse seine"/>
      </filters>
    </filterColumn>
  </autoFilter>
  <conditionalFormatting sqref="C2:C25">
    <cfRule type="containsText" dxfId="11" priority="3" operator="containsText" text="FLAG">
      <formula>NOT(ISERROR(SEARCH("FLAG",C2)))</formula>
    </cfRule>
  </conditionalFormatting>
  <conditionalFormatting sqref="C173:C176">
    <cfRule type="containsText" dxfId="10" priority="1" operator="containsText" text="FLAG">
      <formula>NOT(ISERROR(SEARCH("FLAG",C173)))</formula>
    </cfRule>
  </conditionalFormatting>
  <conditionalFormatting sqref="C1:E1">
    <cfRule type="containsText" dxfId="9" priority="4" operator="containsText" text="FLAG">
      <formula>NOT(ISERROR(SEARCH("FLAG",C1)))</formula>
    </cfRule>
  </conditionalFormatting>
  <pageMargins left="0.7" right="0.7" top="0.75" bottom="0.75" header="0.3" footer="0.3"/>
  <pageSetup orientation="portrait" r:id="rId1"/>
  <headerFooter>
    <oddHeader>&amp;R&amp;"Calibri"&amp;12&amp;K000000 Unclassified - Non-Classifié&amp;1#_x000D_</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9E27-1680-4C73-B755-B442F7E02398}">
  <sheetPr filterMode="1"/>
  <dimension ref="A1:BH5846"/>
  <sheetViews>
    <sheetView topLeftCell="N1" zoomScale="85" zoomScaleNormal="85" workbookViewId="0">
      <pane ySplit="1" topLeftCell="A5344" activePane="bottomLeft" state="frozen"/>
      <selection pane="bottomLeft" activeCell="S2915" sqref="S2915"/>
    </sheetView>
  </sheetViews>
  <sheetFormatPr defaultColWidth="9.140625" defaultRowHeight="12.75" x14ac:dyDescent="0.2"/>
  <cols>
    <col min="1" max="1" width="9.28515625" style="50" bestFit="1" customWidth="1"/>
    <col min="2" max="2" width="21" style="50" customWidth="1"/>
    <col min="3" max="3" width="40.140625" style="51" bestFit="1" customWidth="1"/>
    <col min="4" max="5" width="15.85546875" style="51" customWidth="1"/>
    <col min="6" max="6" width="10" style="50" customWidth="1"/>
    <col min="7" max="7" width="9.140625" style="50"/>
    <col min="8" max="9" width="9.28515625" style="17" bestFit="1" customWidth="1"/>
    <col min="10" max="10" width="9.28515625" style="50" bestFit="1" customWidth="1"/>
    <col min="11" max="12" width="10.140625" style="50" customWidth="1"/>
    <col min="13" max="13" width="18.140625" style="50" customWidth="1"/>
    <col min="14" max="14" width="14.28515625" style="50" customWidth="1"/>
    <col min="15" max="15" width="9.140625" style="50" customWidth="1"/>
    <col min="16" max="16" width="14.42578125" style="50" bestFit="1" customWidth="1"/>
    <col min="17" max="17" width="14.85546875" style="50" customWidth="1"/>
    <col min="18" max="18" width="25.7109375" style="50" customWidth="1"/>
    <col min="19" max="19" width="50.28515625" style="50" customWidth="1"/>
    <col min="20" max="28" width="9.140625" style="50" hidden="1" customWidth="1"/>
    <col min="29" max="29" width="9.28515625" style="50" hidden="1" customWidth="1"/>
    <col min="30" max="30" width="14.42578125" style="50" customWidth="1"/>
    <col min="31" max="31" width="9.28515625" style="50" hidden="1" customWidth="1"/>
    <col min="32" max="32" width="9.85546875" style="50" customWidth="1"/>
    <col min="33" max="33" width="10.5703125" style="50" customWidth="1"/>
    <col min="34" max="36" width="9.140625" style="50" customWidth="1"/>
    <col min="37" max="37" width="11.7109375" style="50" customWidth="1"/>
    <col min="38" max="38" width="9.140625" style="50" customWidth="1"/>
    <col min="39" max="40" width="9.28515625" style="50" customWidth="1"/>
    <col min="41" max="41" width="14.42578125" style="50" customWidth="1"/>
    <col min="42" max="43" width="9.140625" style="50" customWidth="1"/>
    <col min="44" max="44" width="14.85546875" style="50" customWidth="1"/>
    <col min="45" max="46" width="9.28515625" style="50" customWidth="1"/>
    <col min="47" max="58" width="9.140625" style="50" customWidth="1"/>
    <col min="59" max="16384" width="9.140625" style="50"/>
  </cols>
  <sheetData>
    <row r="1" spans="1:60" x14ac:dyDescent="0.2">
      <c r="A1" s="48" t="s">
        <v>170</v>
      </c>
      <c r="B1" s="48" t="s">
        <v>6</v>
      </c>
      <c r="C1" s="11" t="s">
        <v>11</v>
      </c>
      <c r="D1" s="11" t="s">
        <v>418</v>
      </c>
      <c r="E1" s="11" t="s">
        <v>419</v>
      </c>
      <c r="F1" s="14" t="s">
        <v>333</v>
      </c>
      <c r="G1" s="14" t="s">
        <v>334</v>
      </c>
      <c r="H1" s="14" t="s">
        <v>447</v>
      </c>
      <c r="I1" s="14" t="s">
        <v>448</v>
      </c>
      <c r="J1" s="14" t="s">
        <v>449</v>
      </c>
      <c r="K1" s="14" t="s">
        <v>450</v>
      </c>
      <c r="L1" s="14" t="s">
        <v>1132</v>
      </c>
      <c r="M1" s="14" t="s">
        <v>451</v>
      </c>
      <c r="N1" s="14" t="s">
        <v>452</v>
      </c>
      <c r="O1" s="14" t="s">
        <v>453</v>
      </c>
      <c r="P1" s="14" t="s">
        <v>454</v>
      </c>
      <c r="Q1" s="14" t="s">
        <v>455</v>
      </c>
      <c r="R1" s="14" t="s">
        <v>1965</v>
      </c>
      <c r="S1" s="14" t="s">
        <v>2505</v>
      </c>
      <c r="T1" s="14" t="s">
        <v>456</v>
      </c>
      <c r="U1" s="14" t="s">
        <v>457</v>
      </c>
      <c r="V1" s="14" t="s">
        <v>458</v>
      </c>
      <c r="W1" s="14" t="s">
        <v>459</v>
      </c>
      <c r="X1" s="14" t="s">
        <v>460</v>
      </c>
      <c r="Y1" s="14" t="s">
        <v>461</v>
      </c>
      <c r="Z1" s="14" t="s">
        <v>462</v>
      </c>
      <c r="AA1" s="14" t="s">
        <v>463</v>
      </c>
      <c r="AB1" s="14" t="s">
        <v>464</v>
      </c>
      <c r="AC1" s="14" t="s">
        <v>465</v>
      </c>
      <c r="AD1" s="14" t="s">
        <v>12</v>
      </c>
      <c r="AE1" s="14" t="s">
        <v>466</v>
      </c>
      <c r="AF1" s="49" t="s">
        <v>467</v>
      </c>
      <c r="AG1" s="49" t="s">
        <v>468</v>
      </c>
      <c r="AH1" s="49" t="s">
        <v>469</v>
      </c>
      <c r="AI1" s="49" t="s">
        <v>470</v>
      </c>
      <c r="AJ1" s="49" t="s">
        <v>471</v>
      </c>
      <c r="AK1" s="49" t="s">
        <v>472</v>
      </c>
      <c r="AL1" s="49" t="s">
        <v>473</v>
      </c>
      <c r="AM1" s="49" t="s">
        <v>474</v>
      </c>
      <c r="AN1" s="49" t="s">
        <v>475</v>
      </c>
      <c r="AO1" s="49" t="s">
        <v>476</v>
      </c>
      <c r="AP1" s="49" t="s">
        <v>477</v>
      </c>
      <c r="AQ1" s="49" t="s">
        <v>478</v>
      </c>
      <c r="AR1" s="49" t="s">
        <v>479</v>
      </c>
      <c r="AS1" s="49" t="s">
        <v>480</v>
      </c>
      <c r="AT1" s="49" t="s">
        <v>481</v>
      </c>
      <c r="AU1" s="49" t="s">
        <v>482</v>
      </c>
      <c r="AV1" s="49" t="s">
        <v>483</v>
      </c>
      <c r="AW1" s="49" t="s">
        <v>484</v>
      </c>
      <c r="AX1" s="49" t="s">
        <v>485</v>
      </c>
      <c r="AY1" s="49" t="s">
        <v>486</v>
      </c>
      <c r="AZ1" s="49" t="s">
        <v>487</v>
      </c>
      <c r="BA1" s="49" t="s">
        <v>488</v>
      </c>
      <c r="BB1" s="49" t="s">
        <v>489</v>
      </c>
      <c r="BC1" s="49" t="s">
        <v>490</v>
      </c>
      <c r="BD1" s="49" t="s">
        <v>491</v>
      </c>
      <c r="BE1" s="49" t="s">
        <v>492</v>
      </c>
      <c r="BF1" s="49" t="s">
        <v>2399</v>
      </c>
      <c r="BG1" s="49" t="s">
        <v>493</v>
      </c>
      <c r="BH1" s="50" t="s">
        <v>2482</v>
      </c>
    </row>
    <row r="2" spans="1:60" hidden="1" x14ac:dyDescent="0.2">
      <c r="A2" s="50">
        <v>2023</v>
      </c>
      <c r="B2" s="50" t="s">
        <v>16</v>
      </c>
      <c r="C2" s="16" t="s">
        <v>336</v>
      </c>
      <c r="D2" s="21">
        <f t="shared" ref="D2:D65" si="0">DATEVALUE(LEFT(C2, SEARCH("-", C2) - 1))</f>
        <v>45009</v>
      </c>
      <c r="E2" s="22">
        <f t="shared" ref="E2:E65" si="1" xml:space="preserve"> D2 - DATE(YEAR(D2), 1, 0)</f>
        <v>83</v>
      </c>
      <c r="F2" s="17" t="s">
        <v>340</v>
      </c>
      <c r="G2" s="17" t="s">
        <v>341</v>
      </c>
      <c r="H2" s="17">
        <v>42</v>
      </c>
      <c r="J2" s="17">
        <v>0.57999999999999996</v>
      </c>
      <c r="K2" s="17" t="s">
        <v>494</v>
      </c>
      <c r="L2" s="17"/>
      <c r="M2" s="17" t="s">
        <v>494</v>
      </c>
      <c r="N2" s="17"/>
      <c r="O2" s="17"/>
      <c r="P2" s="17"/>
      <c r="Q2" s="17" t="s">
        <v>494</v>
      </c>
      <c r="R2" s="17"/>
      <c r="S2" s="17"/>
      <c r="T2" s="17" t="s">
        <v>494</v>
      </c>
      <c r="U2" s="17" t="s">
        <v>494</v>
      </c>
      <c r="V2" s="17" t="s">
        <v>494</v>
      </c>
      <c r="W2" s="17" t="s">
        <v>494</v>
      </c>
      <c r="X2" s="17" t="s">
        <v>494</v>
      </c>
      <c r="Y2" s="17" t="s">
        <v>494</v>
      </c>
      <c r="Z2" s="17" t="s">
        <v>494</v>
      </c>
      <c r="AA2" s="17" t="s">
        <v>494</v>
      </c>
      <c r="AB2" s="17" t="s">
        <v>494</v>
      </c>
      <c r="AC2" s="17"/>
      <c r="AD2" s="17" t="s">
        <v>495</v>
      </c>
      <c r="AE2" s="18">
        <f t="shared" ref="AE2:AE65" si="2">IF(J2="", "", 100000*(J2/(H2^3)))</f>
        <v>0.78285282366915021</v>
      </c>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row>
    <row r="3" spans="1:60" hidden="1" x14ac:dyDescent="0.2">
      <c r="A3" s="50">
        <v>2023</v>
      </c>
      <c r="B3" s="50" t="s">
        <v>16</v>
      </c>
      <c r="C3" s="16" t="s">
        <v>336</v>
      </c>
      <c r="D3" s="21">
        <f t="shared" si="0"/>
        <v>45009</v>
      </c>
      <c r="E3" s="22">
        <f t="shared" si="1"/>
        <v>83</v>
      </c>
      <c r="F3" s="17" t="s">
        <v>343</v>
      </c>
      <c r="G3" s="17" t="s">
        <v>341</v>
      </c>
      <c r="H3" s="17">
        <v>38</v>
      </c>
      <c r="J3" s="17">
        <v>0.67</v>
      </c>
      <c r="K3" s="17" t="s">
        <v>494</v>
      </c>
      <c r="L3" s="17"/>
      <c r="M3" s="17" t="s">
        <v>494</v>
      </c>
      <c r="N3" s="17"/>
      <c r="O3" s="17"/>
      <c r="P3" s="17"/>
      <c r="Q3" s="17" t="s">
        <v>494</v>
      </c>
      <c r="R3" s="17"/>
      <c r="S3" s="17"/>
      <c r="T3" s="17" t="s">
        <v>494</v>
      </c>
      <c r="U3" s="17" t="s">
        <v>494</v>
      </c>
      <c r="V3" s="17" t="s">
        <v>494</v>
      </c>
      <c r="W3" s="17" t="s">
        <v>494</v>
      </c>
      <c r="X3" s="17" t="s">
        <v>494</v>
      </c>
      <c r="Y3" s="17" t="s">
        <v>494</v>
      </c>
      <c r="Z3" s="17" t="s">
        <v>494</v>
      </c>
      <c r="AA3" s="17" t="s">
        <v>494</v>
      </c>
      <c r="AB3" s="17" t="s">
        <v>494</v>
      </c>
      <c r="AC3" s="17"/>
      <c r="AD3" s="17"/>
      <c r="AE3" s="18">
        <f t="shared" si="2"/>
        <v>1.2210234728094476</v>
      </c>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row>
    <row r="4" spans="1:60" hidden="1" x14ac:dyDescent="0.2">
      <c r="A4" s="50">
        <v>2023</v>
      </c>
      <c r="B4" s="50" t="s">
        <v>16</v>
      </c>
      <c r="C4" s="16" t="s">
        <v>336</v>
      </c>
      <c r="D4" s="21">
        <f t="shared" si="0"/>
        <v>45009</v>
      </c>
      <c r="E4" s="22">
        <f t="shared" si="1"/>
        <v>83</v>
      </c>
      <c r="F4" s="17" t="s">
        <v>344</v>
      </c>
      <c r="G4" s="17" t="s">
        <v>341</v>
      </c>
      <c r="H4" s="17">
        <v>41</v>
      </c>
      <c r="J4" s="17">
        <v>0.69</v>
      </c>
      <c r="K4" s="17" t="s">
        <v>494</v>
      </c>
      <c r="L4" s="17"/>
      <c r="M4" s="17" t="s">
        <v>494</v>
      </c>
      <c r="N4" s="17"/>
      <c r="O4" s="17"/>
      <c r="P4" s="17"/>
      <c r="Q4" s="17" t="s">
        <v>494</v>
      </c>
      <c r="R4" s="17"/>
      <c r="S4" s="17"/>
      <c r="T4" s="17" t="s">
        <v>494</v>
      </c>
      <c r="U4" s="17" t="s">
        <v>494</v>
      </c>
      <c r="V4" s="17" t="s">
        <v>494</v>
      </c>
      <c r="W4" s="17" t="s">
        <v>494</v>
      </c>
      <c r="X4" s="17" t="s">
        <v>494</v>
      </c>
      <c r="Y4" s="17" t="s">
        <v>494</v>
      </c>
      <c r="Z4" s="17" t="s">
        <v>494</v>
      </c>
      <c r="AA4" s="17" t="s">
        <v>494</v>
      </c>
      <c r="AB4" s="17" t="s">
        <v>494</v>
      </c>
      <c r="AC4" s="17"/>
      <c r="AD4" s="17"/>
      <c r="AE4" s="18">
        <f t="shared" si="2"/>
        <v>1.0011462398978541</v>
      </c>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row>
    <row r="5" spans="1:60" hidden="1" x14ac:dyDescent="0.2">
      <c r="A5" s="50">
        <v>2023</v>
      </c>
      <c r="B5" s="50" t="s">
        <v>16</v>
      </c>
      <c r="C5" s="16" t="s">
        <v>336</v>
      </c>
      <c r="D5" s="21">
        <f t="shared" si="0"/>
        <v>45009</v>
      </c>
      <c r="E5" s="22">
        <f t="shared" si="1"/>
        <v>83</v>
      </c>
      <c r="F5" s="17" t="s">
        <v>343</v>
      </c>
      <c r="G5" s="17" t="s">
        <v>347</v>
      </c>
      <c r="H5" s="17">
        <v>70</v>
      </c>
      <c r="J5" s="17">
        <v>3.72</v>
      </c>
      <c r="K5" s="17" t="s">
        <v>494</v>
      </c>
      <c r="L5" s="17"/>
      <c r="M5" s="17" t="s">
        <v>494</v>
      </c>
      <c r="N5" s="17"/>
      <c r="O5" s="17"/>
      <c r="P5" s="17"/>
      <c r="Q5" s="17" t="s">
        <v>494</v>
      </c>
      <c r="R5" s="17"/>
      <c r="S5" s="17"/>
      <c r="T5" s="17" t="s">
        <v>494</v>
      </c>
      <c r="U5" s="17" t="s">
        <v>494</v>
      </c>
      <c r="V5" s="17" t="s">
        <v>494</v>
      </c>
      <c r="W5" s="17" t="s">
        <v>494</v>
      </c>
      <c r="X5" s="17" t="s">
        <v>494</v>
      </c>
      <c r="Y5" s="17" t="s">
        <v>494</v>
      </c>
      <c r="Z5" s="17" t="s">
        <v>494</v>
      </c>
      <c r="AA5" s="17" t="s">
        <v>494</v>
      </c>
      <c r="AB5" s="17" t="s">
        <v>494</v>
      </c>
      <c r="AC5" s="17"/>
      <c r="AD5" s="17"/>
      <c r="AE5" s="18">
        <f t="shared" si="2"/>
        <v>1.0845481049562682</v>
      </c>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row>
    <row r="6" spans="1:60" hidden="1" x14ac:dyDescent="0.2">
      <c r="A6" s="50">
        <v>2023</v>
      </c>
      <c r="B6" s="50" t="s">
        <v>16</v>
      </c>
      <c r="C6" s="16" t="s">
        <v>336</v>
      </c>
      <c r="D6" s="21">
        <f t="shared" si="0"/>
        <v>45009</v>
      </c>
      <c r="E6" s="22">
        <f t="shared" si="1"/>
        <v>83</v>
      </c>
      <c r="F6" s="17" t="s">
        <v>343</v>
      </c>
      <c r="G6" s="17" t="s">
        <v>341</v>
      </c>
      <c r="H6" s="17">
        <v>36</v>
      </c>
      <c r="J6" s="17">
        <v>0.48</v>
      </c>
      <c r="K6" s="17" t="s">
        <v>494</v>
      </c>
      <c r="L6" s="17"/>
      <c r="M6" s="17" t="s">
        <v>494</v>
      </c>
      <c r="N6" s="17"/>
      <c r="O6" s="17"/>
      <c r="P6" s="17"/>
      <c r="Q6" s="17" t="s">
        <v>494</v>
      </c>
      <c r="R6" s="17"/>
      <c r="S6" s="17"/>
      <c r="T6" s="17" t="s">
        <v>494</v>
      </c>
      <c r="U6" s="17" t="s">
        <v>494</v>
      </c>
      <c r="V6" s="17" t="s">
        <v>494</v>
      </c>
      <c r="W6" s="17" t="s">
        <v>494</v>
      </c>
      <c r="X6" s="17" t="s">
        <v>494</v>
      </c>
      <c r="Y6" s="17" t="s">
        <v>494</v>
      </c>
      <c r="Z6" s="17" t="s">
        <v>494</v>
      </c>
      <c r="AA6" s="17" t="s">
        <v>494</v>
      </c>
      <c r="AB6" s="17" t="s">
        <v>494</v>
      </c>
      <c r="AC6" s="17"/>
      <c r="AD6" s="17"/>
      <c r="AE6" s="18">
        <f t="shared" si="2"/>
        <v>1.0288065843621399</v>
      </c>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row>
    <row r="7" spans="1:60" hidden="1" x14ac:dyDescent="0.2">
      <c r="A7" s="50">
        <v>2023</v>
      </c>
      <c r="B7" s="50" t="s">
        <v>16</v>
      </c>
      <c r="C7" s="16" t="s">
        <v>336</v>
      </c>
      <c r="D7" s="21">
        <f t="shared" si="0"/>
        <v>45009</v>
      </c>
      <c r="E7" s="22">
        <f t="shared" si="1"/>
        <v>83</v>
      </c>
      <c r="F7" s="17" t="s">
        <v>343</v>
      </c>
      <c r="G7" s="17" t="s">
        <v>347</v>
      </c>
      <c r="H7" s="17">
        <v>71</v>
      </c>
      <c r="J7" s="17">
        <v>3.92</v>
      </c>
      <c r="K7" s="17" t="s">
        <v>494</v>
      </c>
      <c r="L7" s="17"/>
      <c r="M7" s="17" t="s">
        <v>494</v>
      </c>
      <c r="N7" s="17"/>
      <c r="O7" s="17"/>
      <c r="P7" s="17"/>
      <c r="Q7" s="17" t="s">
        <v>494</v>
      </c>
      <c r="R7" s="17"/>
      <c r="S7" s="17"/>
      <c r="T7" s="17" t="s">
        <v>494</v>
      </c>
      <c r="U7" s="17" t="s">
        <v>494</v>
      </c>
      <c r="V7" s="17" t="s">
        <v>494</v>
      </c>
      <c r="W7" s="17" t="s">
        <v>494</v>
      </c>
      <c r="X7" s="17" t="s">
        <v>494</v>
      </c>
      <c r="Y7" s="17" t="s">
        <v>494</v>
      </c>
      <c r="Z7" s="17" t="s">
        <v>494</v>
      </c>
      <c r="AA7" s="17" t="s">
        <v>494</v>
      </c>
      <c r="AB7" s="17" t="s">
        <v>494</v>
      </c>
      <c r="AC7" s="17"/>
      <c r="AD7" s="17"/>
      <c r="AE7" s="18">
        <f t="shared" si="2"/>
        <v>1.0952443484553422</v>
      </c>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row>
    <row r="8" spans="1:60" hidden="1" x14ac:dyDescent="0.2">
      <c r="A8" s="50">
        <v>2023</v>
      </c>
      <c r="B8" s="50" t="s">
        <v>16</v>
      </c>
      <c r="C8" s="16" t="s">
        <v>336</v>
      </c>
      <c r="D8" s="21">
        <f t="shared" si="0"/>
        <v>45009</v>
      </c>
      <c r="E8" s="22">
        <f t="shared" si="1"/>
        <v>83</v>
      </c>
      <c r="F8" s="17" t="s">
        <v>343</v>
      </c>
      <c r="G8" s="17" t="s">
        <v>341</v>
      </c>
      <c r="H8" s="17">
        <v>43</v>
      </c>
      <c r="J8" s="17">
        <v>0.74</v>
      </c>
      <c r="K8" s="17" t="s">
        <v>494</v>
      </c>
      <c r="L8" s="17"/>
      <c r="M8" s="17" t="s">
        <v>494</v>
      </c>
      <c r="N8" s="17"/>
      <c r="O8" s="17"/>
      <c r="P8" s="17"/>
      <c r="Q8" s="17" t="s">
        <v>494</v>
      </c>
      <c r="R8" s="17"/>
      <c r="S8" s="17"/>
      <c r="T8" s="17" t="s">
        <v>494</v>
      </c>
      <c r="U8" s="17" t="s">
        <v>494</v>
      </c>
      <c r="V8" s="17" t="s">
        <v>494</v>
      </c>
      <c r="W8" s="17" t="s">
        <v>494</v>
      </c>
      <c r="X8" s="17" t="s">
        <v>494</v>
      </c>
      <c r="Y8" s="17" t="s">
        <v>494</v>
      </c>
      <c r="Z8" s="17" t="s">
        <v>494</v>
      </c>
      <c r="AA8" s="17" t="s">
        <v>494</v>
      </c>
      <c r="AB8" s="17" t="s">
        <v>494</v>
      </c>
      <c r="AC8" s="17"/>
      <c r="AD8" s="17"/>
      <c r="AE8" s="18">
        <f t="shared" si="2"/>
        <v>0.93073565849547835</v>
      </c>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row>
    <row r="9" spans="1:60" hidden="1" x14ac:dyDescent="0.2">
      <c r="A9" s="50">
        <v>2023</v>
      </c>
      <c r="B9" s="50" t="s">
        <v>16</v>
      </c>
      <c r="C9" s="16" t="s">
        <v>336</v>
      </c>
      <c r="D9" s="21">
        <f t="shared" si="0"/>
        <v>45009</v>
      </c>
      <c r="E9" s="22">
        <f t="shared" si="1"/>
        <v>83</v>
      </c>
      <c r="F9" s="17" t="s">
        <v>343</v>
      </c>
      <c r="G9" s="17" t="s">
        <v>341</v>
      </c>
      <c r="H9" s="17">
        <v>42</v>
      </c>
      <c r="J9" s="17">
        <v>0.69</v>
      </c>
      <c r="K9" s="17" t="s">
        <v>494</v>
      </c>
      <c r="L9" s="17"/>
      <c r="M9" s="17" t="s">
        <v>494</v>
      </c>
      <c r="N9" s="17"/>
      <c r="O9" s="17"/>
      <c r="P9" s="17"/>
      <c r="Q9" s="17" t="s">
        <v>494</v>
      </c>
      <c r="R9" s="17"/>
      <c r="S9" s="17"/>
      <c r="T9" s="17" t="s">
        <v>494</v>
      </c>
      <c r="U9" s="17" t="s">
        <v>494</v>
      </c>
      <c r="V9" s="17" t="s">
        <v>494</v>
      </c>
      <c r="W9" s="17" t="s">
        <v>494</v>
      </c>
      <c r="X9" s="17" t="s">
        <v>494</v>
      </c>
      <c r="Y9" s="17" t="s">
        <v>494</v>
      </c>
      <c r="Z9" s="17" t="s">
        <v>494</v>
      </c>
      <c r="AA9" s="17" t="s">
        <v>494</v>
      </c>
      <c r="AB9" s="17" t="s">
        <v>494</v>
      </c>
      <c r="AC9" s="17"/>
      <c r="AD9" s="17"/>
      <c r="AE9" s="18">
        <f t="shared" si="2"/>
        <v>0.93132491091674763</v>
      </c>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row>
    <row r="10" spans="1:60" hidden="1" x14ac:dyDescent="0.2">
      <c r="A10" s="50">
        <v>2023</v>
      </c>
      <c r="B10" s="50" t="s">
        <v>16</v>
      </c>
      <c r="C10" s="16" t="s">
        <v>336</v>
      </c>
      <c r="D10" s="21">
        <f t="shared" si="0"/>
        <v>45009</v>
      </c>
      <c r="E10" s="22">
        <f t="shared" si="1"/>
        <v>83</v>
      </c>
      <c r="F10" s="17" t="s">
        <v>343</v>
      </c>
      <c r="G10" s="17" t="s">
        <v>341</v>
      </c>
      <c r="H10" s="17">
        <v>36</v>
      </c>
      <c r="J10" s="17">
        <v>0.48</v>
      </c>
      <c r="K10" s="17" t="s">
        <v>494</v>
      </c>
      <c r="L10" s="17"/>
      <c r="M10" s="17" t="s">
        <v>494</v>
      </c>
      <c r="N10" s="17"/>
      <c r="O10" s="17"/>
      <c r="P10" s="17"/>
      <c r="Q10" s="17" t="s">
        <v>494</v>
      </c>
      <c r="R10" s="17"/>
      <c r="S10" s="17"/>
      <c r="T10" s="17" t="s">
        <v>494</v>
      </c>
      <c r="U10" s="17" t="s">
        <v>494</v>
      </c>
      <c r="V10" s="17" t="s">
        <v>494</v>
      </c>
      <c r="W10" s="17" t="s">
        <v>494</v>
      </c>
      <c r="X10" s="17" t="s">
        <v>494</v>
      </c>
      <c r="Y10" s="17" t="s">
        <v>494</v>
      </c>
      <c r="Z10" s="17" t="s">
        <v>494</v>
      </c>
      <c r="AA10" s="17" t="s">
        <v>494</v>
      </c>
      <c r="AB10" s="17" t="s">
        <v>494</v>
      </c>
      <c r="AC10" s="17"/>
      <c r="AD10" s="17"/>
      <c r="AE10" s="18">
        <f t="shared" si="2"/>
        <v>1.0288065843621399</v>
      </c>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row>
    <row r="11" spans="1:60" hidden="1" x14ac:dyDescent="0.2">
      <c r="A11" s="50">
        <v>2023</v>
      </c>
      <c r="B11" s="50" t="s">
        <v>16</v>
      </c>
      <c r="C11" s="16" t="s">
        <v>336</v>
      </c>
      <c r="D11" s="21">
        <f t="shared" si="0"/>
        <v>45009</v>
      </c>
      <c r="E11" s="22">
        <f t="shared" si="1"/>
        <v>83</v>
      </c>
      <c r="F11" s="17" t="s">
        <v>343</v>
      </c>
      <c r="G11" s="17" t="s">
        <v>341</v>
      </c>
      <c r="H11" s="17">
        <v>40</v>
      </c>
      <c r="J11" s="17">
        <v>0.7</v>
      </c>
      <c r="K11" s="17" t="s">
        <v>494</v>
      </c>
      <c r="L11" s="17"/>
      <c r="M11" s="17" t="s">
        <v>494</v>
      </c>
      <c r="N11" s="17"/>
      <c r="O11" s="17"/>
      <c r="P11" s="17"/>
      <c r="Q11" s="17" t="s">
        <v>494</v>
      </c>
      <c r="R11" s="17"/>
      <c r="S11" s="17"/>
      <c r="T11" s="17" t="s">
        <v>494</v>
      </c>
      <c r="U11" s="17" t="s">
        <v>494</v>
      </c>
      <c r="V11" s="17" t="s">
        <v>494</v>
      </c>
      <c r="W11" s="17" t="s">
        <v>494</v>
      </c>
      <c r="X11" s="17" t="s">
        <v>494</v>
      </c>
      <c r="Y11" s="17" t="s">
        <v>494</v>
      </c>
      <c r="Z11" s="17" t="s">
        <v>494</v>
      </c>
      <c r="AA11" s="17" t="s">
        <v>494</v>
      </c>
      <c r="AB11" s="17" t="s">
        <v>494</v>
      </c>
      <c r="AC11" s="17"/>
      <c r="AD11" s="17"/>
      <c r="AE11" s="18">
        <f t="shared" si="2"/>
        <v>1.09375</v>
      </c>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row>
    <row r="12" spans="1:60" ht="12.6" hidden="1" customHeight="1" x14ac:dyDescent="0.2">
      <c r="A12" s="50">
        <v>2023</v>
      </c>
      <c r="B12" s="50" t="s">
        <v>16</v>
      </c>
      <c r="C12" s="16" t="s">
        <v>336</v>
      </c>
      <c r="D12" s="21">
        <f t="shared" si="0"/>
        <v>45009</v>
      </c>
      <c r="E12" s="22">
        <f t="shared" si="1"/>
        <v>83</v>
      </c>
      <c r="F12" s="17" t="s">
        <v>343</v>
      </c>
      <c r="G12" s="17" t="s">
        <v>341</v>
      </c>
      <c r="H12" s="17">
        <v>39</v>
      </c>
      <c r="J12" s="17">
        <v>0.48</v>
      </c>
      <c r="K12" s="17" t="s">
        <v>494</v>
      </c>
      <c r="L12" s="17"/>
      <c r="M12" s="17" t="s">
        <v>494</v>
      </c>
      <c r="N12" s="17"/>
      <c r="O12" s="17"/>
      <c r="P12" s="17"/>
      <c r="Q12" s="17" t="s">
        <v>494</v>
      </c>
      <c r="R12" s="17"/>
      <c r="S12" s="17"/>
      <c r="T12" s="17" t="s">
        <v>494</v>
      </c>
      <c r="U12" s="17" t="s">
        <v>494</v>
      </c>
      <c r="V12" s="17" t="s">
        <v>494</v>
      </c>
      <c r="W12" s="17" t="s">
        <v>494</v>
      </c>
      <c r="X12" s="17" t="s">
        <v>494</v>
      </c>
      <c r="Y12" s="17" t="s">
        <v>494</v>
      </c>
      <c r="Z12" s="17" t="s">
        <v>494</v>
      </c>
      <c r="AA12" s="17" t="s">
        <v>494</v>
      </c>
      <c r="AB12" s="17" t="s">
        <v>494</v>
      </c>
      <c r="AC12" s="17"/>
      <c r="AD12" s="17"/>
      <c r="AE12" s="18">
        <f t="shared" si="2"/>
        <v>0.80918424113690379</v>
      </c>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row>
    <row r="13" spans="1:60" hidden="1" x14ac:dyDescent="0.2">
      <c r="A13" s="50">
        <v>2023</v>
      </c>
      <c r="B13" s="50" t="s">
        <v>16</v>
      </c>
      <c r="C13" s="16" t="s">
        <v>336</v>
      </c>
      <c r="D13" s="21">
        <f t="shared" si="0"/>
        <v>45009</v>
      </c>
      <c r="E13" s="22">
        <f t="shared" si="1"/>
        <v>83</v>
      </c>
      <c r="F13" s="17" t="s">
        <v>337</v>
      </c>
      <c r="G13" s="20" t="s">
        <v>338</v>
      </c>
      <c r="H13" s="17">
        <v>80</v>
      </c>
      <c r="J13" s="17">
        <v>5.47</v>
      </c>
      <c r="K13" s="17" t="s">
        <v>494</v>
      </c>
      <c r="L13" s="17"/>
      <c r="M13" s="17" t="s">
        <v>494</v>
      </c>
      <c r="N13" s="17"/>
      <c r="O13" s="17"/>
      <c r="P13" s="17"/>
      <c r="Q13" s="17" t="s">
        <v>494</v>
      </c>
      <c r="R13" s="17"/>
      <c r="S13" s="17"/>
      <c r="T13" s="17" t="s">
        <v>494</v>
      </c>
      <c r="U13" s="17" t="s">
        <v>494</v>
      </c>
      <c r="V13" s="17" t="s">
        <v>494</v>
      </c>
      <c r="W13" s="17" t="s">
        <v>494</v>
      </c>
      <c r="X13" s="17" t="s">
        <v>494</v>
      </c>
      <c r="Y13" s="17" t="s">
        <v>494</v>
      </c>
      <c r="Z13" s="17" t="s">
        <v>494</v>
      </c>
      <c r="AA13" s="17" t="s">
        <v>494</v>
      </c>
      <c r="AB13" s="17" t="s">
        <v>494</v>
      </c>
      <c r="AC13" s="17"/>
      <c r="AD13" s="17"/>
      <c r="AE13" s="18">
        <f t="shared" si="2"/>
        <v>1.068359375</v>
      </c>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row>
    <row r="14" spans="1:60" hidden="1" x14ac:dyDescent="0.2">
      <c r="A14" s="50">
        <v>2023</v>
      </c>
      <c r="B14" s="50" t="s">
        <v>16</v>
      </c>
      <c r="C14" s="16" t="s">
        <v>336</v>
      </c>
      <c r="D14" s="21">
        <f t="shared" si="0"/>
        <v>45009</v>
      </c>
      <c r="E14" s="22">
        <f t="shared" si="1"/>
        <v>83</v>
      </c>
      <c r="F14" s="17" t="s">
        <v>343</v>
      </c>
      <c r="G14" s="17" t="s">
        <v>341</v>
      </c>
      <c r="H14" s="17">
        <v>37</v>
      </c>
      <c r="J14" s="17">
        <v>0.55000000000000004</v>
      </c>
      <c r="K14" s="17" t="s">
        <v>494</v>
      </c>
      <c r="L14" s="17"/>
      <c r="M14" s="17" t="s">
        <v>494</v>
      </c>
      <c r="N14" s="17"/>
      <c r="O14" s="17"/>
      <c r="P14" s="17"/>
      <c r="Q14" s="17" t="s">
        <v>494</v>
      </c>
      <c r="R14" s="17"/>
      <c r="S14" s="17"/>
      <c r="T14" s="17" t="s">
        <v>494</v>
      </c>
      <c r="U14" s="17" t="s">
        <v>494</v>
      </c>
      <c r="V14" s="17" t="s">
        <v>494</v>
      </c>
      <c r="W14" s="17" t="s">
        <v>494</v>
      </c>
      <c r="X14" s="17" t="s">
        <v>494</v>
      </c>
      <c r="Y14" s="17" t="s">
        <v>494</v>
      </c>
      <c r="Z14" s="17" t="s">
        <v>494</v>
      </c>
      <c r="AA14" s="17" t="s">
        <v>494</v>
      </c>
      <c r="AB14" s="17" t="s">
        <v>494</v>
      </c>
      <c r="AC14" s="17"/>
      <c r="AD14" s="17"/>
      <c r="AE14" s="18">
        <f t="shared" si="2"/>
        <v>1.0858192012319114</v>
      </c>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row>
    <row r="15" spans="1:60" hidden="1" x14ac:dyDescent="0.2">
      <c r="A15" s="50">
        <v>2023</v>
      </c>
      <c r="B15" s="50" t="s">
        <v>16</v>
      </c>
      <c r="C15" s="16" t="s">
        <v>336</v>
      </c>
      <c r="D15" s="21">
        <f t="shared" si="0"/>
        <v>45009</v>
      </c>
      <c r="E15" s="22">
        <f t="shared" si="1"/>
        <v>83</v>
      </c>
      <c r="F15" s="17" t="s">
        <v>343</v>
      </c>
      <c r="G15" s="17" t="s">
        <v>347</v>
      </c>
      <c r="H15" s="17">
        <v>76</v>
      </c>
      <c r="J15" s="17">
        <v>4.7</v>
      </c>
      <c r="K15" s="17" t="s">
        <v>494</v>
      </c>
      <c r="L15" s="17"/>
      <c r="M15" s="17" t="s">
        <v>494</v>
      </c>
      <c r="N15" s="17"/>
      <c r="O15" s="17"/>
      <c r="P15" s="17"/>
      <c r="Q15" s="17" t="s">
        <v>494</v>
      </c>
      <c r="R15" s="17"/>
      <c r="S15" s="17"/>
      <c r="T15" s="17" t="s">
        <v>494</v>
      </c>
      <c r="U15" s="17" t="s">
        <v>494</v>
      </c>
      <c r="V15" s="17" t="s">
        <v>494</v>
      </c>
      <c r="W15" s="17" t="s">
        <v>494</v>
      </c>
      <c r="X15" s="17" t="s">
        <v>494</v>
      </c>
      <c r="Y15" s="17" t="s">
        <v>494</v>
      </c>
      <c r="Z15" s="17" t="s">
        <v>494</v>
      </c>
      <c r="AA15" s="17" t="s">
        <v>494</v>
      </c>
      <c r="AB15" s="17" t="s">
        <v>494</v>
      </c>
      <c r="AC15" s="17"/>
      <c r="AD15" s="17"/>
      <c r="AE15" s="18">
        <f t="shared" si="2"/>
        <v>1.0706735675754484</v>
      </c>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row>
    <row r="16" spans="1:60" hidden="1" x14ac:dyDescent="0.2">
      <c r="A16" s="50">
        <v>2023</v>
      </c>
      <c r="B16" s="50" t="s">
        <v>16</v>
      </c>
      <c r="C16" s="16" t="s">
        <v>336</v>
      </c>
      <c r="D16" s="21">
        <f t="shared" si="0"/>
        <v>45009</v>
      </c>
      <c r="E16" s="22">
        <f t="shared" si="1"/>
        <v>83</v>
      </c>
      <c r="F16" s="17" t="s">
        <v>343</v>
      </c>
      <c r="G16" s="17" t="s">
        <v>347</v>
      </c>
      <c r="H16" s="17">
        <v>55</v>
      </c>
      <c r="J16" s="17">
        <v>1.97</v>
      </c>
      <c r="K16" s="17" t="s">
        <v>494</v>
      </c>
      <c r="L16" s="17"/>
      <c r="M16" s="17" t="s">
        <v>494</v>
      </c>
      <c r="N16" s="17"/>
      <c r="O16" s="17"/>
      <c r="P16" s="17"/>
      <c r="Q16" s="17" t="s">
        <v>494</v>
      </c>
      <c r="R16" s="17"/>
      <c r="S16" s="17"/>
      <c r="T16" s="17" t="s">
        <v>494</v>
      </c>
      <c r="U16" s="17" t="s">
        <v>494</v>
      </c>
      <c r="V16" s="17" t="s">
        <v>494</v>
      </c>
      <c r="W16" s="17" t="s">
        <v>494</v>
      </c>
      <c r="X16" s="17" t="s">
        <v>494</v>
      </c>
      <c r="Y16" s="17" t="s">
        <v>494</v>
      </c>
      <c r="Z16" s="17" t="s">
        <v>494</v>
      </c>
      <c r="AA16" s="17" t="s">
        <v>494</v>
      </c>
      <c r="AB16" s="17" t="s">
        <v>494</v>
      </c>
      <c r="AC16" s="17"/>
      <c r="AD16" s="17"/>
      <c r="AE16" s="18">
        <f t="shared" si="2"/>
        <v>1.1840721262208864</v>
      </c>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row>
    <row r="17" spans="1:59" hidden="1" x14ac:dyDescent="0.2">
      <c r="A17" s="50">
        <v>2023</v>
      </c>
      <c r="B17" s="50" t="s">
        <v>16</v>
      </c>
      <c r="C17" s="16" t="s">
        <v>336</v>
      </c>
      <c r="D17" s="21">
        <f t="shared" si="0"/>
        <v>45009</v>
      </c>
      <c r="E17" s="22">
        <f t="shared" si="1"/>
        <v>83</v>
      </c>
      <c r="F17" s="17" t="s">
        <v>343</v>
      </c>
      <c r="G17" s="17" t="s">
        <v>347</v>
      </c>
      <c r="H17" s="17">
        <v>67</v>
      </c>
      <c r="J17" s="17">
        <v>3.51</v>
      </c>
      <c r="K17" s="17" t="s">
        <v>494</v>
      </c>
      <c r="L17" s="17"/>
      <c r="M17" s="17" t="s">
        <v>494</v>
      </c>
      <c r="N17" s="17"/>
      <c r="O17" s="17"/>
      <c r="P17" s="17"/>
      <c r="Q17" s="17" t="s">
        <v>494</v>
      </c>
      <c r="R17" s="17"/>
      <c r="S17" s="17"/>
      <c r="T17" s="17" t="s">
        <v>494</v>
      </c>
      <c r="U17" s="17" t="s">
        <v>494</v>
      </c>
      <c r="V17" s="17" t="s">
        <v>494</v>
      </c>
      <c r="W17" s="17" t="s">
        <v>494</v>
      </c>
      <c r="X17" s="17" t="s">
        <v>494</v>
      </c>
      <c r="Y17" s="17" t="s">
        <v>494</v>
      </c>
      <c r="Z17" s="17" t="s">
        <v>494</v>
      </c>
      <c r="AA17" s="17" t="s">
        <v>494</v>
      </c>
      <c r="AB17" s="17" t="s">
        <v>494</v>
      </c>
      <c r="AC17" s="17"/>
      <c r="AD17" s="17"/>
      <c r="AE17" s="18">
        <f t="shared" si="2"/>
        <v>1.1670318489973834</v>
      </c>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row>
    <row r="18" spans="1:59" hidden="1" x14ac:dyDescent="0.2">
      <c r="A18" s="50">
        <v>2023</v>
      </c>
      <c r="B18" s="50" t="s">
        <v>16</v>
      </c>
      <c r="C18" s="16" t="s">
        <v>336</v>
      </c>
      <c r="D18" s="21">
        <f t="shared" si="0"/>
        <v>45009</v>
      </c>
      <c r="E18" s="22">
        <f t="shared" si="1"/>
        <v>83</v>
      </c>
      <c r="F18" s="17" t="s">
        <v>340</v>
      </c>
      <c r="G18" s="17" t="s">
        <v>341</v>
      </c>
      <c r="H18" s="17">
        <v>38</v>
      </c>
      <c r="J18" s="17">
        <v>0.39</v>
      </c>
      <c r="K18" s="17" t="s">
        <v>494</v>
      </c>
      <c r="L18" s="17"/>
      <c r="M18" s="17" t="s">
        <v>494</v>
      </c>
      <c r="N18" s="17"/>
      <c r="O18" s="17"/>
      <c r="P18" s="17"/>
      <c r="Q18" s="17" t="s">
        <v>494</v>
      </c>
      <c r="R18" s="17"/>
      <c r="S18" s="17"/>
      <c r="T18" s="17" t="s">
        <v>494</v>
      </c>
      <c r="U18" s="17" t="s">
        <v>494</v>
      </c>
      <c r="V18" s="17" t="s">
        <v>494</v>
      </c>
      <c r="W18" s="17" t="s">
        <v>494</v>
      </c>
      <c r="X18" s="17" t="s">
        <v>494</v>
      </c>
      <c r="Y18" s="17" t="s">
        <v>494</v>
      </c>
      <c r="Z18" s="17" t="s">
        <v>494</v>
      </c>
      <c r="AA18" s="17" t="s">
        <v>494</v>
      </c>
      <c r="AB18" s="17" t="s">
        <v>494</v>
      </c>
      <c r="AC18" s="17"/>
      <c r="AD18" s="17"/>
      <c r="AE18" s="18">
        <f t="shared" si="2"/>
        <v>0.71074500656072315</v>
      </c>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row>
    <row r="19" spans="1:59" hidden="1" x14ac:dyDescent="0.2">
      <c r="A19" s="50">
        <v>2023</v>
      </c>
      <c r="B19" s="50" t="s">
        <v>16</v>
      </c>
      <c r="C19" s="16" t="s">
        <v>336</v>
      </c>
      <c r="D19" s="21">
        <f t="shared" si="0"/>
        <v>45009</v>
      </c>
      <c r="E19" s="22">
        <f t="shared" si="1"/>
        <v>83</v>
      </c>
      <c r="F19" s="17" t="s">
        <v>343</v>
      </c>
      <c r="G19" s="17" t="s">
        <v>341</v>
      </c>
      <c r="H19" s="17">
        <v>41</v>
      </c>
      <c r="J19" s="17">
        <v>0.6</v>
      </c>
      <c r="K19" s="17" t="s">
        <v>494</v>
      </c>
      <c r="L19" s="17"/>
      <c r="M19" s="17" t="s">
        <v>494</v>
      </c>
      <c r="N19" s="17"/>
      <c r="O19" s="17"/>
      <c r="P19" s="17"/>
      <c r="Q19" s="17" t="s">
        <v>494</v>
      </c>
      <c r="R19" s="17"/>
      <c r="S19" s="17"/>
      <c r="T19" s="17" t="s">
        <v>494</v>
      </c>
      <c r="U19" s="17" t="s">
        <v>494</v>
      </c>
      <c r="V19" s="17" t="s">
        <v>494</v>
      </c>
      <c r="W19" s="17" t="s">
        <v>494</v>
      </c>
      <c r="X19" s="17" t="s">
        <v>494</v>
      </c>
      <c r="Y19" s="17" t="s">
        <v>494</v>
      </c>
      <c r="Z19" s="17" t="s">
        <v>494</v>
      </c>
      <c r="AA19" s="17" t="s">
        <v>494</v>
      </c>
      <c r="AB19" s="17" t="s">
        <v>494</v>
      </c>
      <c r="AC19" s="17"/>
      <c r="AD19" s="17"/>
      <c r="AE19" s="18">
        <f t="shared" si="2"/>
        <v>0.87056194773726436</v>
      </c>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row>
    <row r="20" spans="1:59" hidden="1" x14ac:dyDescent="0.2">
      <c r="A20" s="50">
        <v>2023</v>
      </c>
      <c r="B20" s="50" t="s">
        <v>16</v>
      </c>
      <c r="C20" s="16" t="s">
        <v>336</v>
      </c>
      <c r="D20" s="21">
        <f t="shared" si="0"/>
        <v>45009</v>
      </c>
      <c r="E20" s="22">
        <f t="shared" si="1"/>
        <v>83</v>
      </c>
      <c r="F20" s="17" t="s">
        <v>343</v>
      </c>
      <c r="G20" s="17" t="s">
        <v>341</v>
      </c>
      <c r="H20" s="17">
        <v>41</v>
      </c>
      <c r="J20" s="17">
        <v>0.57999999999999996</v>
      </c>
      <c r="K20" s="17" t="s">
        <v>494</v>
      </c>
      <c r="L20" s="17"/>
      <c r="M20" s="17" t="s">
        <v>494</v>
      </c>
      <c r="N20" s="17"/>
      <c r="O20" s="17"/>
      <c r="P20" s="17"/>
      <c r="Q20" s="17" t="s">
        <v>494</v>
      </c>
      <c r="R20" s="17"/>
      <c r="S20" s="17"/>
      <c r="T20" s="17" t="s">
        <v>494</v>
      </c>
      <c r="U20" s="17" t="s">
        <v>494</v>
      </c>
      <c r="V20" s="17" t="s">
        <v>494</v>
      </c>
      <c r="W20" s="17" t="s">
        <v>494</v>
      </c>
      <c r="X20" s="17" t="s">
        <v>494</v>
      </c>
      <c r="Y20" s="17" t="s">
        <v>494</v>
      </c>
      <c r="Z20" s="17" t="s">
        <v>494</v>
      </c>
      <c r="AA20" s="17" t="s">
        <v>494</v>
      </c>
      <c r="AB20" s="17" t="s">
        <v>494</v>
      </c>
      <c r="AC20" s="17"/>
      <c r="AD20" s="17"/>
      <c r="AE20" s="18">
        <f t="shared" si="2"/>
        <v>0.84154321614602223</v>
      </c>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row>
    <row r="21" spans="1:59" hidden="1" x14ac:dyDescent="0.2">
      <c r="A21" s="50">
        <v>2023</v>
      </c>
      <c r="B21" s="50" t="s">
        <v>16</v>
      </c>
      <c r="C21" s="16" t="s">
        <v>336</v>
      </c>
      <c r="D21" s="21">
        <f t="shared" si="0"/>
        <v>45009</v>
      </c>
      <c r="E21" s="22">
        <f t="shared" si="1"/>
        <v>83</v>
      </c>
      <c r="F21" s="17" t="s">
        <v>343</v>
      </c>
      <c r="G21" s="17" t="s">
        <v>341</v>
      </c>
      <c r="H21" s="17">
        <v>37</v>
      </c>
      <c r="J21" s="17">
        <v>0.54</v>
      </c>
      <c r="K21" s="17" t="s">
        <v>494</v>
      </c>
      <c r="L21" s="17"/>
      <c r="M21" s="17" t="s">
        <v>494</v>
      </c>
      <c r="N21" s="17"/>
      <c r="O21" s="17"/>
      <c r="P21" s="17"/>
      <c r="Q21" s="17" t="s">
        <v>494</v>
      </c>
      <c r="R21" s="17"/>
      <c r="S21" s="17"/>
      <c r="T21" s="17" t="s">
        <v>494</v>
      </c>
      <c r="U21" s="17" t="s">
        <v>494</v>
      </c>
      <c r="V21" s="17" t="s">
        <v>494</v>
      </c>
      <c r="W21" s="17" t="s">
        <v>494</v>
      </c>
      <c r="X21" s="17" t="s">
        <v>494</v>
      </c>
      <c r="Y21" s="17" t="s">
        <v>494</v>
      </c>
      <c r="Z21" s="17" t="s">
        <v>494</v>
      </c>
      <c r="AA21" s="17" t="s">
        <v>494</v>
      </c>
      <c r="AB21" s="17" t="s">
        <v>494</v>
      </c>
      <c r="AC21" s="17"/>
      <c r="AD21" s="17"/>
      <c r="AE21" s="18">
        <f t="shared" si="2"/>
        <v>1.0660770339367855</v>
      </c>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row>
    <row r="22" spans="1:59" hidden="1" x14ac:dyDescent="0.2">
      <c r="A22" s="50">
        <v>2023</v>
      </c>
      <c r="B22" s="50" t="s">
        <v>16</v>
      </c>
      <c r="C22" s="16" t="s">
        <v>336</v>
      </c>
      <c r="D22" s="21">
        <f t="shared" si="0"/>
        <v>45009</v>
      </c>
      <c r="E22" s="22">
        <f t="shared" si="1"/>
        <v>83</v>
      </c>
      <c r="F22" s="17" t="s">
        <v>343</v>
      </c>
      <c r="G22" s="17" t="s">
        <v>341</v>
      </c>
      <c r="H22" s="17">
        <v>37</v>
      </c>
      <c r="J22" s="17">
        <v>0.69</v>
      </c>
      <c r="K22" s="17" t="s">
        <v>494</v>
      </c>
      <c r="L22" s="17"/>
      <c r="M22" s="17" t="s">
        <v>494</v>
      </c>
      <c r="N22" s="17"/>
      <c r="O22" s="17"/>
      <c r="P22" s="17"/>
      <c r="Q22" s="17" t="s">
        <v>494</v>
      </c>
      <c r="R22" s="17"/>
      <c r="S22" s="17"/>
      <c r="T22" s="17" t="s">
        <v>494</v>
      </c>
      <c r="U22" s="17" t="s">
        <v>494</v>
      </c>
      <c r="V22" s="17" t="s">
        <v>494</v>
      </c>
      <c r="W22" s="17" t="s">
        <v>494</v>
      </c>
      <c r="X22" s="17" t="s">
        <v>494</v>
      </c>
      <c r="Y22" s="17" t="s">
        <v>494</v>
      </c>
      <c r="Z22" s="17" t="s">
        <v>494</v>
      </c>
      <c r="AA22" s="17" t="s">
        <v>494</v>
      </c>
      <c r="AB22" s="17" t="s">
        <v>494</v>
      </c>
      <c r="AC22" s="17"/>
      <c r="AD22" s="17"/>
      <c r="AE22" s="18">
        <f t="shared" si="2"/>
        <v>1.3622095433636703</v>
      </c>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row>
    <row r="23" spans="1:59" hidden="1" x14ac:dyDescent="0.2">
      <c r="A23" s="50">
        <v>2023</v>
      </c>
      <c r="B23" s="50" t="s">
        <v>16</v>
      </c>
      <c r="C23" s="16" t="s">
        <v>336</v>
      </c>
      <c r="D23" s="21">
        <f t="shared" si="0"/>
        <v>45009</v>
      </c>
      <c r="E23" s="22">
        <f t="shared" si="1"/>
        <v>83</v>
      </c>
      <c r="F23" s="17" t="s">
        <v>343</v>
      </c>
      <c r="G23" s="17" t="s">
        <v>341</v>
      </c>
      <c r="H23" s="17">
        <v>42</v>
      </c>
      <c r="J23" s="17">
        <v>0.54</v>
      </c>
      <c r="K23" s="17" t="s">
        <v>494</v>
      </c>
      <c r="L23" s="17"/>
      <c r="M23" s="17" t="s">
        <v>494</v>
      </c>
      <c r="N23" s="17"/>
      <c r="O23" s="17"/>
      <c r="P23" s="17"/>
      <c r="Q23" s="17" t="s">
        <v>494</v>
      </c>
      <c r="R23" s="17"/>
      <c r="S23" s="17"/>
      <c r="T23" s="17" t="s">
        <v>494</v>
      </c>
      <c r="U23" s="17" t="s">
        <v>494</v>
      </c>
      <c r="V23" s="17" t="s">
        <v>494</v>
      </c>
      <c r="W23" s="17" t="s">
        <v>494</v>
      </c>
      <c r="X23" s="17" t="s">
        <v>494</v>
      </c>
      <c r="Y23" s="17" t="s">
        <v>494</v>
      </c>
      <c r="Z23" s="17" t="s">
        <v>494</v>
      </c>
      <c r="AA23" s="17" t="s">
        <v>494</v>
      </c>
      <c r="AB23" s="17" t="s">
        <v>494</v>
      </c>
      <c r="AC23" s="17"/>
      <c r="AD23" s="17"/>
      <c r="AE23" s="18">
        <f t="shared" si="2"/>
        <v>0.72886297376093301</v>
      </c>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row>
    <row r="24" spans="1:59" hidden="1" x14ac:dyDescent="0.2">
      <c r="A24" s="50">
        <v>2023</v>
      </c>
      <c r="B24" s="50" t="s">
        <v>16</v>
      </c>
      <c r="C24" s="16" t="s">
        <v>336</v>
      </c>
      <c r="D24" s="21">
        <f t="shared" si="0"/>
        <v>45009</v>
      </c>
      <c r="E24" s="22">
        <f t="shared" si="1"/>
        <v>83</v>
      </c>
      <c r="F24" s="17" t="s">
        <v>343</v>
      </c>
      <c r="G24" s="17" t="s">
        <v>341</v>
      </c>
      <c r="H24" s="17">
        <v>36</v>
      </c>
      <c r="J24" s="17">
        <v>0.48</v>
      </c>
      <c r="K24" s="17" t="s">
        <v>494</v>
      </c>
      <c r="L24" s="17"/>
      <c r="M24" s="17" t="s">
        <v>494</v>
      </c>
      <c r="N24" s="17"/>
      <c r="O24" s="17"/>
      <c r="P24" s="17"/>
      <c r="Q24" s="17" t="s">
        <v>494</v>
      </c>
      <c r="R24" s="17"/>
      <c r="S24" s="17"/>
      <c r="T24" s="17" t="s">
        <v>494</v>
      </c>
      <c r="U24" s="17" t="s">
        <v>494</v>
      </c>
      <c r="V24" s="17" t="s">
        <v>494</v>
      </c>
      <c r="W24" s="17" t="s">
        <v>494</v>
      </c>
      <c r="X24" s="17" t="s">
        <v>494</v>
      </c>
      <c r="Y24" s="17" t="s">
        <v>494</v>
      </c>
      <c r="Z24" s="17" t="s">
        <v>494</v>
      </c>
      <c r="AA24" s="17" t="s">
        <v>494</v>
      </c>
      <c r="AB24" s="17" t="s">
        <v>494</v>
      </c>
      <c r="AC24" s="17"/>
      <c r="AD24" s="17"/>
      <c r="AE24" s="18">
        <f t="shared" si="2"/>
        <v>1.0288065843621399</v>
      </c>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row>
    <row r="25" spans="1:59" hidden="1" x14ac:dyDescent="0.2">
      <c r="A25" s="50">
        <v>2023</v>
      </c>
      <c r="B25" s="50" t="s">
        <v>16</v>
      </c>
      <c r="C25" s="16" t="s">
        <v>336</v>
      </c>
      <c r="D25" s="21">
        <f t="shared" si="0"/>
        <v>45009</v>
      </c>
      <c r="E25" s="22">
        <f t="shared" si="1"/>
        <v>83</v>
      </c>
      <c r="F25" s="17" t="s">
        <v>343</v>
      </c>
      <c r="G25" s="17" t="s">
        <v>347</v>
      </c>
      <c r="H25" s="17">
        <v>92</v>
      </c>
      <c r="J25" s="17">
        <v>8.57</v>
      </c>
      <c r="K25" s="17" t="s">
        <v>494</v>
      </c>
      <c r="L25" s="17"/>
      <c r="M25" s="17" t="s">
        <v>494</v>
      </c>
      <c r="N25" s="17"/>
      <c r="O25" s="17"/>
      <c r="P25" s="17"/>
      <c r="Q25" s="17" t="s">
        <v>494</v>
      </c>
      <c r="R25" s="17"/>
      <c r="S25" s="17"/>
      <c r="T25" s="17" t="s">
        <v>494</v>
      </c>
      <c r="U25" s="17" t="s">
        <v>494</v>
      </c>
      <c r="V25" s="17" t="s">
        <v>494</v>
      </c>
      <c r="W25" s="17" t="s">
        <v>494</v>
      </c>
      <c r="X25" s="17" t="s">
        <v>494</v>
      </c>
      <c r="Y25" s="17" t="s">
        <v>494</v>
      </c>
      <c r="Z25" s="17" t="s">
        <v>494</v>
      </c>
      <c r="AA25" s="17" t="s">
        <v>494</v>
      </c>
      <c r="AB25" s="17" t="s">
        <v>494</v>
      </c>
      <c r="AC25" s="17"/>
      <c r="AD25" s="17"/>
      <c r="AE25" s="18">
        <f t="shared" si="2"/>
        <v>1.1005691624886991</v>
      </c>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row>
    <row r="26" spans="1:59" hidden="1" x14ac:dyDescent="0.2">
      <c r="A26" s="50">
        <v>2023</v>
      </c>
      <c r="B26" s="50" t="s">
        <v>16</v>
      </c>
      <c r="C26" s="16" t="s">
        <v>336</v>
      </c>
      <c r="D26" s="21">
        <f t="shared" si="0"/>
        <v>45009</v>
      </c>
      <c r="E26" s="22">
        <f t="shared" si="1"/>
        <v>83</v>
      </c>
      <c r="F26" s="17" t="s">
        <v>343</v>
      </c>
      <c r="G26" s="17" t="s">
        <v>341</v>
      </c>
      <c r="H26" s="17">
        <v>39</v>
      </c>
      <c r="J26" s="17">
        <v>0.59</v>
      </c>
      <c r="K26" s="17" t="s">
        <v>494</v>
      </c>
      <c r="L26" s="17"/>
      <c r="M26" s="17" t="s">
        <v>494</v>
      </c>
      <c r="N26" s="17"/>
      <c r="O26" s="17"/>
      <c r="P26" s="17"/>
      <c r="Q26" s="17" t="s">
        <v>494</v>
      </c>
      <c r="R26" s="17"/>
      <c r="S26" s="17"/>
      <c r="T26" s="17" t="s">
        <v>494</v>
      </c>
      <c r="U26" s="17" t="s">
        <v>494</v>
      </c>
      <c r="V26" s="17" t="s">
        <v>494</v>
      </c>
      <c r="W26" s="17" t="s">
        <v>494</v>
      </c>
      <c r="X26" s="17" t="s">
        <v>494</v>
      </c>
      <c r="Y26" s="17" t="s">
        <v>494</v>
      </c>
      <c r="Z26" s="17" t="s">
        <v>494</v>
      </c>
      <c r="AA26" s="17" t="s">
        <v>494</v>
      </c>
      <c r="AB26" s="17" t="s">
        <v>494</v>
      </c>
      <c r="AC26" s="17"/>
      <c r="AD26" s="17"/>
      <c r="AE26" s="18">
        <f t="shared" si="2"/>
        <v>0.99462229639744426</v>
      </c>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row>
    <row r="27" spans="1:59" hidden="1" x14ac:dyDescent="0.2">
      <c r="A27" s="50">
        <v>2023</v>
      </c>
      <c r="B27" s="50" t="s">
        <v>16</v>
      </c>
      <c r="C27" s="16" t="s">
        <v>336</v>
      </c>
      <c r="D27" s="21">
        <f t="shared" si="0"/>
        <v>45009</v>
      </c>
      <c r="E27" s="22">
        <f t="shared" si="1"/>
        <v>83</v>
      </c>
      <c r="F27" s="17" t="s">
        <v>343</v>
      </c>
      <c r="G27" s="17" t="s">
        <v>341</v>
      </c>
      <c r="H27" s="17">
        <v>39</v>
      </c>
      <c r="J27" s="17">
        <v>0.71</v>
      </c>
      <c r="K27" s="17" t="s">
        <v>494</v>
      </c>
      <c r="L27" s="17"/>
      <c r="M27" s="17" t="s">
        <v>494</v>
      </c>
      <c r="N27" s="17"/>
      <c r="O27" s="17"/>
      <c r="P27" s="17"/>
      <c r="Q27" s="17" t="s">
        <v>494</v>
      </c>
      <c r="R27" s="17"/>
      <c r="S27" s="17"/>
      <c r="T27" s="17" t="s">
        <v>494</v>
      </c>
      <c r="U27" s="17" t="s">
        <v>494</v>
      </c>
      <c r="V27" s="17" t="s">
        <v>494</v>
      </c>
      <c r="W27" s="17" t="s">
        <v>494</v>
      </c>
      <c r="X27" s="17" t="s">
        <v>494</v>
      </c>
      <c r="Y27" s="17" t="s">
        <v>494</v>
      </c>
      <c r="Z27" s="17" t="s">
        <v>494</v>
      </c>
      <c r="AA27" s="17" t="s">
        <v>494</v>
      </c>
      <c r="AB27" s="17" t="s">
        <v>494</v>
      </c>
      <c r="AC27" s="17"/>
      <c r="AD27" s="17"/>
      <c r="AE27" s="18">
        <f t="shared" si="2"/>
        <v>1.1969183566816701</v>
      </c>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row>
    <row r="28" spans="1:59" hidden="1" x14ac:dyDescent="0.2">
      <c r="A28" s="50">
        <v>2023</v>
      </c>
      <c r="B28" s="50" t="s">
        <v>16</v>
      </c>
      <c r="C28" s="16" t="s">
        <v>336</v>
      </c>
      <c r="D28" s="21">
        <f t="shared" si="0"/>
        <v>45009</v>
      </c>
      <c r="E28" s="22">
        <f t="shared" si="1"/>
        <v>83</v>
      </c>
      <c r="F28" s="17" t="s">
        <v>343</v>
      </c>
      <c r="G28" s="17" t="s">
        <v>341</v>
      </c>
      <c r="H28" s="17">
        <v>41</v>
      </c>
      <c r="J28" s="17">
        <v>0.67</v>
      </c>
      <c r="K28" s="17" t="s">
        <v>494</v>
      </c>
      <c r="L28" s="17"/>
      <c r="M28" s="17" t="s">
        <v>494</v>
      </c>
      <c r="N28" s="17"/>
      <c r="O28" s="17"/>
      <c r="P28" s="17"/>
      <c r="Q28" s="17" t="s">
        <v>494</v>
      </c>
      <c r="R28" s="17"/>
      <c r="S28" s="17"/>
      <c r="T28" s="17" t="s">
        <v>494</v>
      </c>
      <c r="U28" s="17" t="s">
        <v>494</v>
      </c>
      <c r="V28" s="17" t="s">
        <v>494</v>
      </c>
      <c r="W28" s="17" t="s">
        <v>494</v>
      </c>
      <c r="X28" s="17" t="s">
        <v>494</v>
      </c>
      <c r="Y28" s="17" t="s">
        <v>494</v>
      </c>
      <c r="Z28" s="17" t="s">
        <v>494</v>
      </c>
      <c r="AA28" s="17" t="s">
        <v>494</v>
      </c>
      <c r="AB28" s="17" t="s">
        <v>494</v>
      </c>
      <c r="AC28" s="17"/>
      <c r="AD28" s="17"/>
      <c r="AE28" s="18">
        <f t="shared" si="2"/>
        <v>0.97212750830661199</v>
      </c>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row>
    <row r="29" spans="1:59" hidden="1" x14ac:dyDescent="0.2">
      <c r="A29" s="50">
        <v>2023</v>
      </c>
      <c r="B29" s="50" t="s">
        <v>16</v>
      </c>
      <c r="C29" s="16" t="s">
        <v>336</v>
      </c>
      <c r="D29" s="21">
        <f t="shared" si="0"/>
        <v>45009</v>
      </c>
      <c r="E29" s="22">
        <f t="shared" si="1"/>
        <v>83</v>
      </c>
      <c r="F29" s="17" t="s">
        <v>343</v>
      </c>
      <c r="G29" s="17" t="s">
        <v>347</v>
      </c>
      <c r="H29" s="17">
        <v>76</v>
      </c>
      <c r="J29" s="17">
        <v>5.23</v>
      </c>
      <c r="K29" s="17" t="s">
        <v>494</v>
      </c>
      <c r="L29" s="17"/>
      <c r="M29" s="17" t="s">
        <v>494</v>
      </c>
      <c r="N29" s="17"/>
      <c r="O29" s="17"/>
      <c r="P29" s="17"/>
      <c r="Q29" s="17" t="s">
        <v>494</v>
      </c>
      <c r="R29" s="17"/>
      <c r="S29" s="17"/>
      <c r="T29" s="17" t="s">
        <v>494</v>
      </c>
      <c r="U29" s="17" t="s">
        <v>494</v>
      </c>
      <c r="V29" s="17" t="s">
        <v>494</v>
      </c>
      <c r="W29" s="17" t="s">
        <v>494</v>
      </c>
      <c r="X29" s="17" t="s">
        <v>494</v>
      </c>
      <c r="Y29" s="17" t="s">
        <v>494</v>
      </c>
      <c r="Z29" s="17" t="s">
        <v>494</v>
      </c>
      <c r="AA29" s="17" t="s">
        <v>494</v>
      </c>
      <c r="AB29" s="17" t="s">
        <v>494</v>
      </c>
      <c r="AC29" s="17"/>
      <c r="AD29" s="17"/>
      <c r="AE29" s="18">
        <f t="shared" si="2"/>
        <v>1.191409097536084</v>
      </c>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row>
    <row r="30" spans="1:59" hidden="1" x14ac:dyDescent="0.2">
      <c r="A30" s="50">
        <v>2023</v>
      </c>
      <c r="B30" s="50" t="s">
        <v>16</v>
      </c>
      <c r="C30" s="16" t="s">
        <v>336</v>
      </c>
      <c r="D30" s="21">
        <f t="shared" si="0"/>
        <v>45009</v>
      </c>
      <c r="E30" s="22">
        <f t="shared" si="1"/>
        <v>83</v>
      </c>
      <c r="F30" s="17" t="s">
        <v>343</v>
      </c>
      <c r="G30" s="17" t="s">
        <v>341</v>
      </c>
      <c r="H30" s="17">
        <v>41</v>
      </c>
      <c r="J30" s="17">
        <v>0.62</v>
      </c>
      <c r="K30" s="17" t="s">
        <v>494</v>
      </c>
      <c r="L30" s="17"/>
      <c r="M30" s="17" t="s">
        <v>494</v>
      </c>
      <c r="N30" s="17"/>
      <c r="O30" s="17"/>
      <c r="P30" s="17"/>
      <c r="Q30" s="17" t="s">
        <v>494</v>
      </c>
      <c r="R30" s="17"/>
      <c r="S30" s="17"/>
      <c r="T30" s="17" t="s">
        <v>494</v>
      </c>
      <c r="U30" s="17" t="s">
        <v>494</v>
      </c>
      <c r="V30" s="17" t="s">
        <v>494</v>
      </c>
      <c r="W30" s="17" t="s">
        <v>494</v>
      </c>
      <c r="X30" s="17" t="s">
        <v>494</v>
      </c>
      <c r="Y30" s="17" t="s">
        <v>494</v>
      </c>
      <c r="Z30" s="17" t="s">
        <v>494</v>
      </c>
      <c r="AA30" s="17" t="s">
        <v>494</v>
      </c>
      <c r="AB30" s="17" t="s">
        <v>494</v>
      </c>
      <c r="AC30" s="17"/>
      <c r="AD30" s="17"/>
      <c r="AE30" s="18">
        <f t="shared" si="2"/>
        <v>0.89958067932850649</v>
      </c>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row>
    <row r="31" spans="1:59" hidden="1" x14ac:dyDescent="0.2">
      <c r="A31" s="50">
        <v>2023</v>
      </c>
      <c r="B31" s="50" t="s">
        <v>16</v>
      </c>
      <c r="C31" s="16" t="s">
        <v>336</v>
      </c>
      <c r="D31" s="21">
        <f t="shared" si="0"/>
        <v>45009</v>
      </c>
      <c r="E31" s="22">
        <f t="shared" si="1"/>
        <v>83</v>
      </c>
      <c r="F31" s="17" t="s">
        <v>343</v>
      </c>
      <c r="G31" s="17" t="s">
        <v>341</v>
      </c>
      <c r="H31" s="17">
        <v>39</v>
      </c>
      <c r="J31" s="17">
        <v>0.51</v>
      </c>
      <c r="K31" s="17" t="s">
        <v>494</v>
      </c>
      <c r="L31" s="17"/>
      <c r="M31" s="17" t="s">
        <v>494</v>
      </c>
      <c r="N31" s="17"/>
      <c r="O31" s="17"/>
      <c r="P31" s="17"/>
      <c r="Q31" s="17" t="s">
        <v>494</v>
      </c>
      <c r="R31" s="17"/>
      <c r="S31" s="17"/>
      <c r="T31" s="17" t="s">
        <v>494</v>
      </c>
      <c r="U31" s="17" t="s">
        <v>494</v>
      </c>
      <c r="V31" s="17" t="s">
        <v>494</v>
      </c>
      <c r="W31" s="17" t="s">
        <v>494</v>
      </c>
      <c r="X31" s="17" t="s">
        <v>494</v>
      </c>
      <c r="Y31" s="17" t="s">
        <v>494</v>
      </c>
      <c r="Z31" s="17" t="s">
        <v>494</v>
      </c>
      <c r="AA31" s="17" t="s">
        <v>494</v>
      </c>
      <c r="AB31" s="17" t="s">
        <v>494</v>
      </c>
      <c r="AC31" s="17"/>
      <c r="AD31" s="17"/>
      <c r="AE31" s="18">
        <f t="shared" si="2"/>
        <v>0.85975825620796031</v>
      </c>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row>
    <row r="32" spans="1:59" hidden="1" x14ac:dyDescent="0.2">
      <c r="A32" s="50">
        <v>2023</v>
      </c>
      <c r="B32" s="50" t="s">
        <v>16</v>
      </c>
      <c r="C32" s="16" t="s">
        <v>336</v>
      </c>
      <c r="D32" s="21">
        <f t="shared" si="0"/>
        <v>45009</v>
      </c>
      <c r="E32" s="22">
        <f t="shared" si="1"/>
        <v>83</v>
      </c>
      <c r="F32" s="17" t="s">
        <v>343</v>
      </c>
      <c r="G32" s="17" t="s">
        <v>341</v>
      </c>
      <c r="H32" s="17">
        <v>37</v>
      </c>
      <c r="J32" s="17">
        <v>0.52</v>
      </c>
      <c r="K32" s="17" t="s">
        <v>494</v>
      </c>
      <c r="L32" s="17"/>
      <c r="M32" s="17" t="s">
        <v>494</v>
      </c>
      <c r="N32" s="17"/>
      <c r="O32" s="17"/>
      <c r="P32" s="17"/>
      <c r="Q32" s="17" t="s">
        <v>494</v>
      </c>
      <c r="R32" s="17"/>
      <c r="S32" s="17"/>
      <c r="T32" s="17" t="s">
        <v>494</v>
      </c>
      <c r="U32" s="17" t="s">
        <v>494</v>
      </c>
      <c r="V32" s="17" t="s">
        <v>494</v>
      </c>
      <c r="W32" s="17" t="s">
        <v>494</v>
      </c>
      <c r="X32" s="17" t="s">
        <v>494</v>
      </c>
      <c r="Y32" s="17" t="s">
        <v>494</v>
      </c>
      <c r="Z32" s="17" t="s">
        <v>494</v>
      </c>
      <c r="AA32" s="17" t="s">
        <v>494</v>
      </c>
      <c r="AB32" s="17" t="s">
        <v>494</v>
      </c>
      <c r="AC32" s="17"/>
      <c r="AD32" s="17"/>
      <c r="AE32" s="18">
        <f t="shared" si="2"/>
        <v>1.0265926993465342</v>
      </c>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row>
    <row r="33" spans="1:59" hidden="1" x14ac:dyDescent="0.2">
      <c r="A33" s="50">
        <v>2023</v>
      </c>
      <c r="B33" s="50" t="s">
        <v>16</v>
      </c>
      <c r="C33" s="16" t="s">
        <v>336</v>
      </c>
      <c r="D33" s="21">
        <f t="shared" si="0"/>
        <v>45009</v>
      </c>
      <c r="E33" s="22">
        <f t="shared" si="1"/>
        <v>83</v>
      </c>
      <c r="F33" s="17" t="s">
        <v>343</v>
      </c>
      <c r="G33" s="17" t="s">
        <v>341</v>
      </c>
      <c r="H33" s="17">
        <v>39</v>
      </c>
      <c r="J33" s="17">
        <v>0.74</v>
      </c>
      <c r="K33" s="17" t="s">
        <v>494</v>
      </c>
      <c r="L33" s="17"/>
      <c r="M33" s="17" t="s">
        <v>494</v>
      </c>
      <c r="N33" s="17"/>
      <c r="O33" s="17"/>
      <c r="P33" s="17"/>
      <c r="Q33" s="17" t="s">
        <v>494</v>
      </c>
      <c r="R33" s="17"/>
      <c r="S33" s="17"/>
      <c r="T33" s="17" t="s">
        <v>494</v>
      </c>
      <c r="U33" s="17" t="s">
        <v>494</v>
      </c>
      <c r="V33" s="17" t="s">
        <v>494</v>
      </c>
      <c r="W33" s="17" t="s">
        <v>494</v>
      </c>
      <c r="X33" s="17" t="s">
        <v>494</v>
      </c>
      <c r="Y33" s="17" t="s">
        <v>494</v>
      </c>
      <c r="Z33" s="17" t="s">
        <v>494</v>
      </c>
      <c r="AA33" s="17" t="s">
        <v>494</v>
      </c>
      <c r="AB33" s="17" t="s">
        <v>494</v>
      </c>
      <c r="AC33" s="17"/>
      <c r="AD33" s="17"/>
      <c r="AE33" s="18">
        <f t="shared" si="2"/>
        <v>1.2474923717527266</v>
      </c>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row>
    <row r="34" spans="1:59" hidden="1" x14ac:dyDescent="0.2">
      <c r="A34" s="50">
        <v>2023</v>
      </c>
      <c r="B34" s="50" t="s">
        <v>16</v>
      </c>
      <c r="C34" s="16" t="s">
        <v>336</v>
      </c>
      <c r="D34" s="21">
        <f t="shared" si="0"/>
        <v>45009</v>
      </c>
      <c r="E34" s="22">
        <f t="shared" si="1"/>
        <v>83</v>
      </c>
      <c r="F34" s="17" t="s">
        <v>344</v>
      </c>
      <c r="G34" s="17" t="s">
        <v>341</v>
      </c>
      <c r="H34" s="17">
        <v>40</v>
      </c>
      <c r="J34" s="17">
        <v>0.65</v>
      </c>
      <c r="K34" s="17" t="s">
        <v>494</v>
      </c>
      <c r="L34" s="17"/>
      <c r="M34" s="17" t="s">
        <v>494</v>
      </c>
      <c r="N34" s="17"/>
      <c r="O34" s="17"/>
      <c r="P34" s="17"/>
      <c r="Q34" s="17" t="s">
        <v>494</v>
      </c>
      <c r="R34" s="17"/>
      <c r="S34" s="17"/>
      <c r="T34" s="17" t="s">
        <v>494</v>
      </c>
      <c r="U34" s="17" t="s">
        <v>494</v>
      </c>
      <c r="V34" s="17" t="s">
        <v>494</v>
      </c>
      <c r="W34" s="17" t="s">
        <v>494</v>
      </c>
      <c r="X34" s="17" t="s">
        <v>494</v>
      </c>
      <c r="Y34" s="17" t="s">
        <v>494</v>
      </c>
      <c r="Z34" s="17" t="s">
        <v>494</v>
      </c>
      <c r="AA34" s="17" t="s">
        <v>494</v>
      </c>
      <c r="AB34" s="17" t="s">
        <v>494</v>
      </c>
      <c r="AC34" s="17"/>
      <c r="AD34" s="17"/>
      <c r="AE34" s="18">
        <f t="shared" si="2"/>
        <v>1.015625</v>
      </c>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row>
    <row r="35" spans="1:59" hidden="1" x14ac:dyDescent="0.2">
      <c r="A35" s="50">
        <v>2023</v>
      </c>
      <c r="B35" s="50" t="s">
        <v>16</v>
      </c>
      <c r="C35" s="16" t="s">
        <v>336</v>
      </c>
      <c r="D35" s="21">
        <f t="shared" si="0"/>
        <v>45009</v>
      </c>
      <c r="E35" s="22">
        <f t="shared" si="1"/>
        <v>83</v>
      </c>
      <c r="F35" s="17" t="s">
        <v>343</v>
      </c>
      <c r="G35" s="17" t="s">
        <v>341</v>
      </c>
      <c r="H35" s="17">
        <v>40</v>
      </c>
      <c r="J35" s="17">
        <v>0.55000000000000004</v>
      </c>
      <c r="K35" s="17" t="s">
        <v>494</v>
      </c>
      <c r="L35" s="17"/>
      <c r="M35" s="17" t="s">
        <v>494</v>
      </c>
      <c r="N35" s="17"/>
      <c r="O35" s="17"/>
      <c r="P35" s="17"/>
      <c r="Q35" s="17" t="s">
        <v>494</v>
      </c>
      <c r="R35" s="17"/>
      <c r="S35" s="17"/>
      <c r="T35" s="17" t="s">
        <v>494</v>
      </c>
      <c r="U35" s="17" t="s">
        <v>494</v>
      </c>
      <c r="V35" s="17" t="s">
        <v>494</v>
      </c>
      <c r="W35" s="17" t="s">
        <v>494</v>
      </c>
      <c r="X35" s="17" t="s">
        <v>494</v>
      </c>
      <c r="Y35" s="17" t="s">
        <v>494</v>
      </c>
      <c r="Z35" s="17" t="s">
        <v>494</v>
      </c>
      <c r="AA35" s="17" t="s">
        <v>494</v>
      </c>
      <c r="AB35" s="17" t="s">
        <v>494</v>
      </c>
      <c r="AC35" s="17"/>
      <c r="AD35" s="17"/>
      <c r="AE35" s="18">
        <f t="shared" si="2"/>
        <v>0.859375</v>
      </c>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row>
    <row r="36" spans="1:59" hidden="1" x14ac:dyDescent="0.2">
      <c r="A36" s="50">
        <v>2023</v>
      </c>
      <c r="B36" s="50" t="s">
        <v>16</v>
      </c>
      <c r="C36" s="16" t="s">
        <v>336</v>
      </c>
      <c r="D36" s="21">
        <f t="shared" si="0"/>
        <v>45009</v>
      </c>
      <c r="E36" s="22">
        <f t="shared" si="1"/>
        <v>83</v>
      </c>
      <c r="F36" s="17" t="s">
        <v>343</v>
      </c>
      <c r="G36" s="17" t="s">
        <v>341</v>
      </c>
      <c r="H36" s="17">
        <v>38</v>
      </c>
      <c r="J36" s="17">
        <v>0.57999999999999996</v>
      </c>
      <c r="K36" s="17" t="s">
        <v>494</v>
      </c>
      <c r="L36" s="17"/>
      <c r="M36" s="17" t="s">
        <v>494</v>
      </c>
      <c r="N36" s="17"/>
      <c r="O36" s="17"/>
      <c r="P36" s="17"/>
      <c r="Q36" s="17" t="s">
        <v>494</v>
      </c>
      <c r="R36" s="17"/>
      <c r="S36" s="17"/>
      <c r="T36" s="17" t="s">
        <v>494</v>
      </c>
      <c r="U36" s="17" t="s">
        <v>494</v>
      </c>
      <c r="V36" s="17" t="s">
        <v>494</v>
      </c>
      <c r="W36" s="17" t="s">
        <v>494</v>
      </c>
      <c r="X36" s="17" t="s">
        <v>494</v>
      </c>
      <c r="Y36" s="17" t="s">
        <v>494</v>
      </c>
      <c r="Z36" s="17" t="s">
        <v>494</v>
      </c>
      <c r="AA36" s="17" t="s">
        <v>494</v>
      </c>
      <c r="AB36" s="17" t="s">
        <v>494</v>
      </c>
      <c r="AC36" s="17"/>
      <c r="AD36" s="17"/>
      <c r="AE36" s="18">
        <f t="shared" si="2"/>
        <v>1.0570053943723574</v>
      </c>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row>
    <row r="37" spans="1:59" hidden="1" x14ac:dyDescent="0.2">
      <c r="A37" s="50">
        <v>2023</v>
      </c>
      <c r="B37" s="50" t="s">
        <v>16</v>
      </c>
      <c r="C37" s="16" t="s">
        <v>336</v>
      </c>
      <c r="D37" s="21">
        <f t="shared" si="0"/>
        <v>45009</v>
      </c>
      <c r="E37" s="22">
        <f t="shared" si="1"/>
        <v>83</v>
      </c>
      <c r="F37" s="17" t="s">
        <v>343</v>
      </c>
      <c r="G37" s="17" t="s">
        <v>341</v>
      </c>
      <c r="H37" s="17">
        <v>41</v>
      </c>
      <c r="J37" s="17">
        <v>0.63</v>
      </c>
      <c r="K37" s="17" t="s">
        <v>494</v>
      </c>
      <c r="L37" s="17"/>
      <c r="M37" s="17" t="s">
        <v>494</v>
      </c>
      <c r="N37" s="17"/>
      <c r="O37" s="17"/>
      <c r="P37" s="17"/>
      <c r="Q37" s="17" t="s">
        <v>494</v>
      </c>
      <c r="R37" s="17"/>
      <c r="S37" s="17"/>
      <c r="T37" s="17" t="s">
        <v>494</v>
      </c>
      <c r="U37" s="17" t="s">
        <v>494</v>
      </c>
      <c r="V37" s="17" t="s">
        <v>494</v>
      </c>
      <c r="W37" s="17" t="s">
        <v>494</v>
      </c>
      <c r="X37" s="17" t="s">
        <v>494</v>
      </c>
      <c r="Y37" s="17" t="s">
        <v>494</v>
      </c>
      <c r="Z37" s="17" t="s">
        <v>494</v>
      </c>
      <c r="AA37" s="17" t="s">
        <v>494</v>
      </c>
      <c r="AB37" s="17" t="s">
        <v>494</v>
      </c>
      <c r="AC37" s="17"/>
      <c r="AD37" s="17"/>
      <c r="AE37" s="18">
        <f t="shared" si="2"/>
        <v>0.91409004512412761</v>
      </c>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row>
    <row r="38" spans="1:59" hidden="1" x14ac:dyDescent="0.2">
      <c r="A38" s="50">
        <v>2023</v>
      </c>
      <c r="B38" s="50" t="s">
        <v>16</v>
      </c>
      <c r="C38" s="16" t="s">
        <v>336</v>
      </c>
      <c r="D38" s="21">
        <f t="shared" si="0"/>
        <v>45009</v>
      </c>
      <c r="E38" s="22">
        <f t="shared" si="1"/>
        <v>83</v>
      </c>
      <c r="F38" s="17" t="s">
        <v>344</v>
      </c>
      <c r="G38" s="17" t="s">
        <v>341</v>
      </c>
      <c r="H38" s="17">
        <v>40</v>
      </c>
      <c r="J38" s="17">
        <v>0.57999999999999996</v>
      </c>
      <c r="K38" s="17" t="s">
        <v>494</v>
      </c>
      <c r="L38" s="17"/>
      <c r="M38" s="17" t="s">
        <v>494</v>
      </c>
      <c r="N38" s="17"/>
      <c r="O38" s="17"/>
      <c r="P38" s="17"/>
      <c r="Q38" s="17" t="s">
        <v>494</v>
      </c>
      <c r="R38" s="17"/>
      <c r="S38" s="17"/>
      <c r="T38" s="17" t="s">
        <v>494</v>
      </c>
      <c r="U38" s="17" t="s">
        <v>494</v>
      </c>
      <c r="V38" s="17" t="s">
        <v>494</v>
      </c>
      <c r="W38" s="17" t="s">
        <v>494</v>
      </c>
      <c r="X38" s="17" t="s">
        <v>494</v>
      </c>
      <c r="Y38" s="17" t="s">
        <v>494</v>
      </c>
      <c r="Z38" s="17" t="s">
        <v>494</v>
      </c>
      <c r="AA38" s="17" t="s">
        <v>494</v>
      </c>
      <c r="AB38" s="17" t="s">
        <v>494</v>
      </c>
      <c r="AC38" s="17"/>
      <c r="AD38" s="17"/>
      <c r="AE38" s="18">
        <f t="shared" si="2"/>
        <v>0.90625</v>
      </c>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row>
    <row r="39" spans="1:59" hidden="1" x14ac:dyDescent="0.2">
      <c r="A39" s="50">
        <v>2023</v>
      </c>
      <c r="B39" s="50" t="s">
        <v>16</v>
      </c>
      <c r="C39" s="16" t="s">
        <v>336</v>
      </c>
      <c r="D39" s="21">
        <f t="shared" si="0"/>
        <v>45009</v>
      </c>
      <c r="E39" s="22">
        <f t="shared" si="1"/>
        <v>83</v>
      </c>
      <c r="F39" s="17" t="s">
        <v>343</v>
      </c>
      <c r="G39" s="17" t="s">
        <v>341</v>
      </c>
      <c r="H39" s="17">
        <v>38</v>
      </c>
      <c r="J39" s="17">
        <v>0.57999999999999996</v>
      </c>
      <c r="K39" s="17" t="s">
        <v>494</v>
      </c>
      <c r="L39" s="17"/>
      <c r="M39" s="17" t="s">
        <v>494</v>
      </c>
      <c r="N39" s="17"/>
      <c r="O39" s="17"/>
      <c r="P39" s="17"/>
      <c r="Q39" s="17" t="s">
        <v>494</v>
      </c>
      <c r="R39" s="17"/>
      <c r="S39" s="17"/>
      <c r="T39" s="17" t="s">
        <v>494</v>
      </c>
      <c r="U39" s="17" t="s">
        <v>494</v>
      </c>
      <c r="V39" s="17" t="s">
        <v>494</v>
      </c>
      <c r="W39" s="17" t="s">
        <v>494</v>
      </c>
      <c r="X39" s="17" t="s">
        <v>494</v>
      </c>
      <c r="Y39" s="17" t="s">
        <v>494</v>
      </c>
      <c r="Z39" s="17" t="s">
        <v>494</v>
      </c>
      <c r="AA39" s="17" t="s">
        <v>494</v>
      </c>
      <c r="AB39" s="17" t="s">
        <v>494</v>
      </c>
      <c r="AC39" s="17"/>
      <c r="AD39" s="17"/>
      <c r="AE39" s="18">
        <f t="shared" si="2"/>
        <v>1.0570053943723574</v>
      </c>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row>
    <row r="40" spans="1:59" hidden="1" x14ac:dyDescent="0.2">
      <c r="A40" s="50">
        <v>2023</v>
      </c>
      <c r="B40" s="50" t="s">
        <v>16</v>
      </c>
      <c r="C40" s="16" t="s">
        <v>336</v>
      </c>
      <c r="D40" s="21">
        <f t="shared" si="0"/>
        <v>45009</v>
      </c>
      <c r="E40" s="22">
        <f t="shared" si="1"/>
        <v>83</v>
      </c>
      <c r="F40" s="17" t="s">
        <v>343</v>
      </c>
      <c r="G40" s="17" t="s">
        <v>341</v>
      </c>
      <c r="H40" s="17">
        <v>39</v>
      </c>
      <c r="J40" s="17">
        <v>0.59</v>
      </c>
      <c r="K40" s="17" t="s">
        <v>494</v>
      </c>
      <c r="L40" s="17"/>
      <c r="M40" s="17" t="s">
        <v>494</v>
      </c>
      <c r="N40" s="17"/>
      <c r="O40" s="17"/>
      <c r="P40" s="17"/>
      <c r="Q40" s="17" t="s">
        <v>494</v>
      </c>
      <c r="R40" s="17"/>
      <c r="S40" s="17"/>
      <c r="T40" s="17" t="s">
        <v>494</v>
      </c>
      <c r="U40" s="17" t="s">
        <v>494</v>
      </c>
      <c r="V40" s="17" t="s">
        <v>494</v>
      </c>
      <c r="W40" s="17" t="s">
        <v>494</v>
      </c>
      <c r="X40" s="17" t="s">
        <v>494</v>
      </c>
      <c r="Y40" s="17" t="s">
        <v>494</v>
      </c>
      <c r="Z40" s="17" t="s">
        <v>494</v>
      </c>
      <c r="AA40" s="17" t="s">
        <v>494</v>
      </c>
      <c r="AB40" s="17" t="s">
        <v>494</v>
      </c>
      <c r="AC40" s="17"/>
      <c r="AD40" s="17"/>
      <c r="AE40" s="18">
        <f t="shared" si="2"/>
        <v>0.99462229639744426</v>
      </c>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row>
    <row r="41" spans="1:59" hidden="1" x14ac:dyDescent="0.2">
      <c r="A41" s="50">
        <v>2023</v>
      </c>
      <c r="B41" s="50" t="s">
        <v>16</v>
      </c>
      <c r="C41" s="16" t="s">
        <v>336</v>
      </c>
      <c r="D41" s="21">
        <f t="shared" si="0"/>
        <v>45009</v>
      </c>
      <c r="E41" s="22">
        <f t="shared" si="1"/>
        <v>83</v>
      </c>
      <c r="F41" s="17" t="s">
        <v>340</v>
      </c>
      <c r="G41" s="17" t="s">
        <v>341</v>
      </c>
      <c r="H41" s="17">
        <v>37</v>
      </c>
      <c r="J41" s="17">
        <v>0.44</v>
      </c>
      <c r="K41" s="17" t="s">
        <v>494</v>
      </c>
      <c r="L41" s="17"/>
      <c r="M41" s="17" t="s">
        <v>494</v>
      </c>
      <c r="N41" s="17"/>
      <c r="O41" s="17"/>
      <c r="P41" s="17"/>
      <c r="Q41" s="17" t="s">
        <v>494</v>
      </c>
      <c r="R41" s="17"/>
      <c r="S41" s="17"/>
      <c r="T41" s="17" t="s">
        <v>494</v>
      </c>
      <c r="U41" s="17" t="s">
        <v>494</v>
      </c>
      <c r="V41" s="17" t="s">
        <v>494</v>
      </c>
      <c r="W41" s="17" t="s">
        <v>494</v>
      </c>
      <c r="X41" s="17" t="s">
        <v>494</v>
      </c>
      <c r="Y41" s="17" t="s">
        <v>494</v>
      </c>
      <c r="Z41" s="17" t="s">
        <v>494</v>
      </c>
      <c r="AA41" s="17" t="s">
        <v>494</v>
      </c>
      <c r="AB41" s="17" t="s">
        <v>494</v>
      </c>
      <c r="AC41" s="17"/>
      <c r="AD41" s="17"/>
      <c r="AE41" s="18">
        <f t="shared" si="2"/>
        <v>0.86865536098552898</v>
      </c>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row>
    <row r="42" spans="1:59" hidden="1" x14ac:dyDescent="0.2">
      <c r="A42" s="50">
        <v>2023</v>
      </c>
      <c r="B42" s="50" t="s">
        <v>16</v>
      </c>
      <c r="C42" s="16" t="s">
        <v>336</v>
      </c>
      <c r="D42" s="21">
        <f t="shared" si="0"/>
        <v>45009</v>
      </c>
      <c r="E42" s="22">
        <f t="shared" si="1"/>
        <v>83</v>
      </c>
      <c r="F42" s="17" t="s">
        <v>343</v>
      </c>
      <c r="G42" s="17" t="s">
        <v>341</v>
      </c>
      <c r="H42" s="17">
        <v>38</v>
      </c>
      <c r="J42" s="17">
        <v>0.53</v>
      </c>
      <c r="K42" s="17" t="s">
        <v>494</v>
      </c>
      <c r="L42" s="17"/>
      <c r="M42" s="17" t="s">
        <v>494</v>
      </c>
      <c r="N42" s="17"/>
      <c r="O42" s="17"/>
      <c r="P42" s="17"/>
      <c r="Q42" s="17" t="s">
        <v>494</v>
      </c>
      <c r="R42" s="17"/>
      <c r="S42" s="17"/>
      <c r="T42" s="17" t="s">
        <v>494</v>
      </c>
      <c r="U42" s="17" t="s">
        <v>494</v>
      </c>
      <c r="V42" s="17" t="s">
        <v>494</v>
      </c>
      <c r="W42" s="17" t="s">
        <v>494</v>
      </c>
      <c r="X42" s="17" t="s">
        <v>494</v>
      </c>
      <c r="Y42" s="17" t="s">
        <v>494</v>
      </c>
      <c r="Z42" s="17" t="s">
        <v>494</v>
      </c>
      <c r="AA42" s="17" t="s">
        <v>494</v>
      </c>
      <c r="AB42" s="17" t="s">
        <v>494</v>
      </c>
      <c r="AC42" s="17"/>
      <c r="AD42" s="17"/>
      <c r="AE42" s="18">
        <f t="shared" si="2"/>
        <v>0.9658842396850853</v>
      </c>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row>
    <row r="43" spans="1:59" hidden="1" x14ac:dyDescent="0.2">
      <c r="A43" s="50">
        <v>2023</v>
      </c>
      <c r="B43" s="50" t="s">
        <v>16</v>
      </c>
      <c r="C43" s="16" t="s">
        <v>336</v>
      </c>
      <c r="D43" s="21">
        <f t="shared" si="0"/>
        <v>45009</v>
      </c>
      <c r="E43" s="22">
        <f t="shared" si="1"/>
        <v>83</v>
      </c>
      <c r="F43" s="17" t="s">
        <v>340</v>
      </c>
      <c r="G43" s="17" t="s">
        <v>341</v>
      </c>
      <c r="H43" s="17">
        <v>40</v>
      </c>
      <c r="J43" s="17">
        <v>0.56000000000000005</v>
      </c>
      <c r="K43" s="17" t="s">
        <v>494</v>
      </c>
      <c r="L43" s="17"/>
      <c r="M43" s="17" t="s">
        <v>494</v>
      </c>
      <c r="N43" s="17"/>
      <c r="O43" s="17"/>
      <c r="P43" s="17"/>
      <c r="Q43" s="17" t="s">
        <v>494</v>
      </c>
      <c r="R43" s="17"/>
      <c r="S43" s="17"/>
      <c r="T43" s="17" t="s">
        <v>494</v>
      </c>
      <c r="U43" s="17" t="s">
        <v>494</v>
      </c>
      <c r="V43" s="17" t="s">
        <v>494</v>
      </c>
      <c r="W43" s="17" t="s">
        <v>494</v>
      </c>
      <c r="X43" s="17" t="s">
        <v>494</v>
      </c>
      <c r="Y43" s="17" t="s">
        <v>494</v>
      </c>
      <c r="Z43" s="17" t="s">
        <v>494</v>
      </c>
      <c r="AA43" s="17" t="s">
        <v>494</v>
      </c>
      <c r="AB43" s="17" t="s">
        <v>494</v>
      </c>
      <c r="AC43" s="17"/>
      <c r="AD43" s="17"/>
      <c r="AE43" s="18">
        <f t="shared" si="2"/>
        <v>0.87500000000000011</v>
      </c>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row>
    <row r="44" spans="1:59" hidden="1" x14ac:dyDescent="0.2">
      <c r="A44" s="50">
        <v>2023</v>
      </c>
      <c r="B44" s="50" t="s">
        <v>16</v>
      </c>
      <c r="C44" s="16" t="s">
        <v>348</v>
      </c>
      <c r="D44" s="21">
        <f t="shared" si="0"/>
        <v>45015</v>
      </c>
      <c r="E44" s="22">
        <f t="shared" si="1"/>
        <v>89</v>
      </c>
      <c r="F44" s="17" t="s">
        <v>340</v>
      </c>
      <c r="G44" s="17" t="s">
        <v>341</v>
      </c>
      <c r="H44" s="17">
        <v>39</v>
      </c>
      <c r="J44" s="17">
        <v>0.39</v>
      </c>
      <c r="K44" s="17" t="s">
        <v>494</v>
      </c>
      <c r="L44" s="17"/>
      <c r="M44" s="17" t="s">
        <v>494</v>
      </c>
      <c r="N44" s="17"/>
      <c r="O44" s="17"/>
      <c r="P44" s="17"/>
      <c r="Q44" s="17" t="s">
        <v>494</v>
      </c>
      <c r="R44" s="17"/>
      <c r="S44" s="17"/>
      <c r="T44" s="17" t="s">
        <v>494</v>
      </c>
      <c r="U44" s="17" t="s">
        <v>494</v>
      </c>
      <c r="V44" s="17" t="s">
        <v>494</v>
      </c>
      <c r="W44" s="17" t="s">
        <v>494</v>
      </c>
      <c r="X44" s="17" t="s">
        <v>494</v>
      </c>
      <c r="Y44" s="17" t="s">
        <v>494</v>
      </c>
      <c r="Z44" s="17" t="s">
        <v>494</v>
      </c>
      <c r="AA44" s="17" t="s">
        <v>494</v>
      </c>
      <c r="AB44" s="17" t="s">
        <v>494</v>
      </c>
      <c r="AC44" s="17"/>
      <c r="AD44" s="17"/>
      <c r="AE44" s="18">
        <f t="shared" si="2"/>
        <v>0.65746219592373445</v>
      </c>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row>
    <row r="45" spans="1:59" hidden="1" x14ac:dyDescent="0.2">
      <c r="A45" s="50">
        <v>2023</v>
      </c>
      <c r="B45" s="50" t="s">
        <v>16</v>
      </c>
      <c r="C45" s="16" t="s">
        <v>348</v>
      </c>
      <c r="D45" s="21">
        <f t="shared" si="0"/>
        <v>45015</v>
      </c>
      <c r="E45" s="22">
        <f t="shared" si="1"/>
        <v>89</v>
      </c>
      <c r="F45" s="17" t="s">
        <v>340</v>
      </c>
      <c r="G45" s="17" t="s">
        <v>341</v>
      </c>
      <c r="H45" s="17">
        <v>40</v>
      </c>
      <c r="J45" s="17">
        <v>0.45</v>
      </c>
      <c r="K45" s="17" t="s">
        <v>494</v>
      </c>
      <c r="L45" s="17"/>
      <c r="M45" s="17" t="s">
        <v>494</v>
      </c>
      <c r="N45" s="17"/>
      <c r="O45" s="17"/>
      <c r="P45" s="17"/>
      <c r="Q45" s="17" t="s">
        <v>494</v>
      </c>
      <c r="R45" s="17"/>
      <c r="S45" s="17"/>
      <c r="T45" s="17" t="s">
        <v>494</v>
      </c>
      <c r="U45" s="17" t="s">
        <v>494</v>
      </c>
      <c r="V45" s="17" t="s">
        <v>494</v>
      </c>
      <c r="W45" s="17" t="s">
        <v>494</v>
      </c>
      <c r="X45" s="17" t="s">
        <v>494</v>
      </c>
      <c r="Y45" s="17" t="s">
        <v>494</v>
      </c>
      <c r="Z45" s="17" t="s">
        <v>494</v>
      </c>
      <c r="AA45" s="17" t="s">
        <v>494</v>
      </c>
      <c r="AB45" s="17" t="s">
        <v>494</v>
      </c>
      <c r="AC45" s="17"/>
      <c r="AD45" s="17"/>
      <c r="AE45" s="18">
        <f t="shared" si="2"/>
        <v>0.703125</v>
      </c>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row>
    <row r="46" spans="1:59" hidden="1" x14ac:dyDescent="0.2">
      <c r="A46" s="50">
        <v>2023</v>
      </c>
      <c r="B46" s="50" t="s">
        <v>16</v>
      </c>
      <c r="C46" s="16" t="s">
        <v>348</v>
      </c>
      <c r="D46" s="21">
        <f t="shared" si="0"/>
        <v>45015</v>
      </c>
      <c r="E46" s="22">
        <f t="shared" si="1"/>
        <v>89</v>
      </c>
      <c r="F46" s="17" t="s">
        <v>340</v>
      </c>
      <c r="G46" s="17" t="s">
        <v>341</v>
      </c>
      <c r="H46" s="17">
        <v>39</v>
      </c>
      <c r="J46" s="17">
        <v>0.41</v>
      </c>
      <c r="K46" s="17" t="s">
        <v>494</v>
      </c>
      <c r="L46" s="17"/>
      <c r="M46" s="17" t="s">
        <v>494</v>
      </c>
      <c r="N46" s="17"/>
      <c r="O46" s="17"/>
      <c r="P46" s="17"/>
      <c r="Q46" s="17" t="s">
        <v>494</v>
      </c>
      <c r="R46" s="17"/>
      <c r="S46" s="17"/>
      <c r="T46" s="17" t="s">
        <v>494</v>
      </c>
      <c r="U46" s="17" t="s">
        <v>494</v>
      </c>
      <c r="V46" s="17" t="s">
        <v>494</v>
      </c>
      <c r="W46" s="17" t="s">
        <v>494</v>
      </c>
      <c r="X46" s="17" t="s">
        <v>494</v>
      </c>
      <c r="Y46" s="17" t="s">
        <v>494</v>
      </c>
      <c r="Z46" s="17" t="s">
        <v>494</v>
      </c>
      <c r="AA46" s="17" t="s">
        <v>494</v>
      </c>
      <c r="AB46" s="17" t="s">
        <v>494</v>
      </c>
      <c r="AC46" s="17"/>
      <c r="AD46" s="17"/>
      <c r="AE46" s="18">
        <f t="shared" si="2"/>
        <v>0.69117820597110535</v>
      </c>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row>
    <row r="47" spans="1:59" hidden="1" x14ac:dyDescent="0.2">
      <c r="A47" s="50">
        <v>2023</v>
      </c>
      <c r="B47" s="50" t="s">
        <v>16</v>
      </c>
      <c r="C47" s="16" t="s">
        <v>348</v>
      </c>
      <c r="D47" s="21">
        <f t="shared" si="0"/>
        <v>45015</v>
      </c>
      <c r="E47" s="22">
        <f t="shared" si="1"/>
        <v>89</v>
      </c>
      <c r="F47" s="17" t="s">
        <v>340</v>
      </c>
      <c r="G47" s="17" t="s">
        <v>341</v>
      </c>
      <c r="H47" s="17">
        <v>39</v>
      </c>
      <c r="J47" s="17">
        <v>0.44</v>
      </c>
      <c r="K47" s="17" t="s">
        <v>494</v>
      </c>
      <c r="L47" s="17"/>
      <c r="M47" s="17" t="s">
        <v>494</v>
      </c>
      <c r="N47" s="17"/>
      <c r="O47" s="17"/>
      <c r="P47" s="17"/>
      <c r="Q47" s="17" t="s">
        <v>494</v>
      </c>
      <c r="R47" s="17"/>
      <c r="S47" s="17"/>
      <c r="T47" s="17" t="s">
        <v>494</v>
      </c>
      <c r="U47" s="17" t="s">
        <v>494</v>
      </c>
      <c r="V47" s="17" t="s">
        <v>494</v>
      </c>
      <c r="W47" s="17" t="s">
        <v>494</v>
      </c>
      <c r="X47" s="17" t="s">
        <v>494</v>
      </c>
      <c r="Y47" s="17" t="s">
        <v>494</v>
      </c>
      <c r="Z47" s="17" t="s">
        <v>494</v>
      </c>
      <c r="AA47" s="17" t="s">
        <v>494</v>
      </c>
      <c r="AB47" s="17" t="s">
        <v>494</v>
      </c>
      <c r="AC47" s="17"/>
      <c r="AD47" s="17"/>
      <c r="AE47" s="18">
        <f t="shared" si="2"/>
        <v>0.74175222104216187</v>
      </c>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row>
    <row r="48" spans="1:59" hidden="1" x14ac:dyDescent="0.2">
      <c r="A48" s="50">
        <v>2023</v>
      </c>
      <c r="B48" s="50" t="s">
        <v>16</v>
      </c>
      <c r="C48" s="16" t="s">
        <v>348</v>
      </c>
      <c r="D48" s="21">
        <f t="shared" si="0"/>
        <v>45015</v>
      </c>
      <c r="E48" s="22">
        <f t="shared" si="1"/>
        <v>89</v>
      </c>
      <c r="F48" s="17" t="s">
        <v>340</v>
      </c>
      <c r="G48" s="17" t="s">
        <v>341</v>
      </c>
      <c r="H48" s="17">
        <v>41</v>
      </c>
      <c r="J48" s="17">
        <v>0.46</v>
      </c>
      <c r="K48" s="17" t="s">
        <v>494</v>
      </c>
      <c r="L48" s="17"/>
      <c r="M48" s="17" t="s">
        <v>494</v>
      </c>
      <c r="N48" s="17"/>
      <c r="O48" s="17"/>
      <c r="P48" s="17"/>
      <c r="Q48" s="17" t="s">
        <v>494</v>
      </c>
      <c r="R48" s="17"/>
      <c r="S48" s="17"/>
      <c r="T48" s="17" t="s">
        <v>494</v>
      </c>
      <c r="U48" s="17" t="s">
        <v>494</v>
      </c>
      <c r="V48" s="17" t="s">
        <v>494</v>
      </c>
      <c r="W48" s="17" t="s">
        <v>494</v>
      </c>
      <c r="X48" s="17" t="s">
        <v>494</v>
      </c>
      <c r="Y48" s="17" t="s">
        <v>494</v>
      </c>
      <c r="Z48" s="17" t="s">
        <v>494</v>
      </c>
      <c r="AA48" s="17" t="s">
        <v>494</v>
      </c>
      <c r="AB48" s="17" t="s">
        <v>494</v>
      </c>
      <c r="AC48" s="17"/>
      <c r="AD48" s="17"/>
      <c r="AE48" s="18">
        <f t="shared" si="2"/>
        <v>0.66743082659856945</v>
      </c>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row>
    <row r="49" spans="1:59" hidden="1" x14ac:dyDescent="0.2">
      <c r="A49" s="50">
        <v>2023</v>
      </c>
      <c r="B49" s="50" t="s">
        <v>16</v>
      </c>
      <c r="C49" s="16" t="s">
        <v>348</v>
      </c>
      <c r="D49" s="21">
        <f t="shared" si="0"/>
        <v>45015</v>
      </c>
      <c r="E49" s="22">
        <f t="shared" si="1"/>
        <v>89</v>
      </c>
      <c r="F49" s="17" t="s">
        <v>340</v>
      </c>
      <c r="G49" s="17" t="s">
        <v>341</v>
      </c>
      <c r="H49" s="17">
        <v>38</v>
      </c>
      <c r="J49" s="17">
        <v>0.37</v>
      </c>
      <c r="K49" s="17" t="s">
        <v>494</v>
      </c>
      <c r="L49" s="17"/>
      <c r="M49" s="17" t="s">
        <v>494</v>
      </c>
      <c r="N49" s="17"/>
      <c r="O49" s="17"/>
      <c r="P49" s="17"/>
      <c r="Q49" s="17" t="s">
        <v>494</v>
      </c>
      <c r="R49" s="17"/>
      <c r="S49" s="17"/>
      <c r="T49" s="17" t="s">
        <v>494</v>
      </c>
      <c r="U49" s="17" t="s">
        <v>494</v>
      </c>
      <c r="V49" s="17" t="s">
        <v>494</v>
      </c>
      <c r="W49" s="17" t="s">
        <v>494</v>
      </c>
      <c r="X49" s="17" t="s">
        <v>494</v>
      </c>
      <c r="Y49" s="17" t="s">
        <v>494</v>
      </c>
      <c r="Z49" s="17" t="s">
        <v>494</v>
      </c>
      <c r="AA49" s="17" t="s">
        <v>494</v>
      </c>
      <c r="AB49" s="17" t="s">
        <v>494</v>
      </c>
      <c r="AC49" s="17"/>
      <c r="AD49" s="17"/>
      <c r="AE49" s="18">
        <f t="shared" si="2"/>
        <v>0.67429654468581424</v>
      </c>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row>
    <row r="50" spans="1:59" hidden="1" x14ac:dyDescent="0.2">
      <c r="A50" s="50">
        <v>2023</v>
      </c>
      <c r="B50" s="50" t="s">
        <v>16</v>
      </c>
      <c r="C50" s="16" t="s">
        <v>348</v>
      </c>
      <c r="D50" s="21">
        <f t="shared" si="0"/>
        <v>45015</v>
      </c>
      <c r="E50" s="22">
        <f t="shared" si="1"/>
        <v>89</v>
      </c>
      <c r="F50" s="17" t="s">
        <v>340</v>
      </c>
      <c r="G50" s="17" t="s">
        <v>341</v>
      </c>
      <c r="H50" s="17">
        <v>37</v>
      </c>
      <c r="J50" s="17">
        <v>0.41</v>
      </c>
      <c r="K50" s="17" t="s">
        <v>494</v>
      </c>
      <c r="L50" s="17"/>
      <c r="M50" s="17" t="s">
        <v>494</v>
      </c>
      <c r="N50" s="17"/>
      <c r="O50" s="17"/>
      <c r="P50" s="17"/>
      <c r="Q50" s="17" t="s">
        <v>494</v>
      </c>
      <c r="R50" s="17"/>
      <c r="S50" s="17"/>
      <c r="T50" s="17" t="s">
        <v>494</v>
      </c>
      <c r="U50" s="17" t="s">
        <v>494</v>
      </c>
      <c r="V50" s="17" t="s">
        <v>494</v>
      </c>
      <c r="W50" s="17" t="s">
        <v>494</v>
      </c>
      <c r="X50" s="17" t="s">
        <v>494</v>
      </c>
      <c r="Y50" s="17" t="s">
        <v>494</v>
      </c>
      <c r="Z50" s="17" t="s">
        <v>494</v>
      </c>
      <c r="AA50" s="17" t="s">
        <v>494</v>
      </c>
      <c r="AB50" s="17" t="s">
        <v>494</v>
      </c>
      <c r="AC50" s="17"/>
      <c r="AD50" s="17"/>
      <c r="AE50" s="18">
        <f t="shared" si="2"/>
        <v>0.80942885910015194</v>
      </c>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row>
    <row r="51" spans="1:59" hidden="1" x14ac:dyDescent="0.2">
      <c r="A51" s="50">
        <v>2023</v>
      </c>
      <c r="B51" s="50" t="s">
        <v>16</v>
      </c>
      <c r="C51" s="16" t="s">
        <v>348</v>
      </c>
      <c r="D51" s="21">
        <f t="shared" si="0"/>
        <v>45015</v>
      </c>
      <c r="E51" s="22">
        <f t="shared" si="1"/>
        <v>89</v>
      </c>
      <c r="F51" s="17" t="s">
        <v>340</v>
      </c>
      <c r="G51" s="17" t="s">
        <v>341</v>
      </c>
      <c r="H51" s="17">
        <v>42</v>
      </c>
      <c r="J51" s="17">
        <v>0.51</v>
      </c>
      <c r="K51" s="17" t="s">
        <v>494</v>
      </c>
      <c r="L51" s="17"/>
      <c r="M51" s="17" t="s">
        <v>494</v>
      </c>
      <c r="N51" s="17"/>
      <c r="O51" s="17"/>
      <c r="P51" s="17"/>
      <c r="Q51" s="17" t="s">
        <v>494</v>
      </c>
      <c r="R51" s="17"/>
      <c r="S51" s="17"/>
      <c r="T51" s="17" t="s">
        <v>494</v>
      </c>
      <c r="U51" s="17" t="s">
        <v>494</v>
      </c>
      <c r="V51" s="17" t="s">
        <v>494</v>
      </c>
      <c r="W51" s="17" t="s">
        <v>494</v>
      </c>
      <c r="X51" s="17" t="s">
        <v>494</v>
      </c>
      <c r="Y51" s="17" t="s">
        <v>494</v>
      </c>
      <c r="Z51" s="17" t="s">
        <v>494</v>
      </c>
      <c r="AA51" s="17" t="s">
        <v>494</v>
      </c>
      <c r="AB51" s="17" t="s">
        <v>494</v>
      </c>
      <c r="AC51" s="17"/>
      <c r="AD51" s="17"/>
      <c r="AE51" s="18">
        <f t="shared" si="2"/>
        <v>0.68837058632977</v>
      </c>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row>
    <row r="52" spans="1:59" hidden="1" x14ac:dyDescent="0.2">
      <c r="A52" s="50">
        <v>2023</v>
      </c>
      <c r="B52" s="50" t="s">
        <v>16</v>
      </c>
      <c r="C52" s="16" t="s">
        <v>348</v>
      </c>
      <c r="D52" s="21">
        <f t="shared" si="0"/>
        <v>45015</v>
      </c>
      <c r="E52" s="22">
        <f t="shared" si="1"/>
        <v>89</v>
      </c>
      <c r="F52" s="17" t="s">
        <v>340</v>
      </c>
      <c r="G52" s="17" t="s">
        <v>341</v>
      </c>
      <c r="H52" s="17">
        <v>38</v>
      </c>
      <c r="J52" s="17">
        <v>0.4</v>
      </c>
      <c r="K52" s="17" t="s">
        <v>494</v>
      </c>
      <c r="L52" s="17"/>
      <c r="M52" s="17" t="s">
        <v>494</v>
      </c>
      <c r="N52" s="17"/>
      <c r="O52" s="17"/>
      <c r="P52" s="17"/>
      <c r="Q52" s="17" t="s">
        <v>494</v>
      </c>
      <c r="R52" s="17"/>
      <c r="S52" s="17"/>
      <c r="T52" s="17" t="s">
        <v>494</v>
      </c>
      <c r="U52" s="17" t="s">
        <v>494</v>
      </c>
      <c r="V52" s="17" t="s">
        <v>494</v>
      </c>
      <c r="W52" s="17" t="s">
        <v>494</v>
      </c>
      <c r="X52" s="17" t="s">
        <v>494</v>
      </c>
      <c r="Y52" s="17" t="s">
        <v>494</v>
      </c>
      <c r="Z52" s="17" t="s">
        <v>494</v>
      </c>
      <c r="AA52" s="17" t="s">
        <v>494</v>
      </c>
      <c r="AB52" s="17" t="s">
        <v>494</v>
      </c>
      <c r="AC52" s="17"/>
      <c r="AD52" s="17"/>
      <c r="AE52" s="18">
        <f t="shared" si="2"/>
        <v>0.72896923749817755</v>
      </c>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row>
    <row r="53" spans="1:59" hidden="1" x14ac:dyDescent="0.2">
      <c r="A53" s="50">
        <v>2023</v>
      </c>
      <c r="B53" s="50" t="s">
        <v>16</v>
      </c>
      <c r="C53" s="16" t="s">
        <v>348</v>
      </c>
      <c r="D53" s="21">
        <f t="shared" si="0"/>
        <v>45015</v>
      </c>
      <c r="E53" s="22">
        <f t="shared" si="1"/>
        <v>89</v>
      </c>
      <c r="F53" s="17" t="s">
        <v>340</v>
      </c>
      <c r="G53" s="17" t="s">
        <v>341</v>
      </c>
      <c r="H53" s="17">
        <v>37</v>
      </c>
      <c r="J53" s="17">
        <v>0.39</v>
      </c>
      <c r="K53" s="17" t="s">
        <v>494</v>
      </c>
      <c r="L53" s="17"/>
      <c r="M53" s="17" t="s">
        <v>494</v>
      </c>
      <c r="N53" s="17"/>
      <c r="O53" s="17"/>
      <c r="P53" s="17"/>
      <c r="Q53" s="17" t="s">
        <v>494</v>
      </c>
      <c r="R53" s="17"/>
      <c r="S53" s="17"/>
      <c r="T53" s="17" t="s">
        <v>494</v>
      </c>
      <c r="U53" s="17" t="s">
        <v>494</v>
      </c>
      <c r="V53" s="17" t="s">
        <v>494</v>
      </c>
      <c r="W53" s="17" t="s">
        <v>494</v>
      </c>
      <c r="X53" s="17" t="s">
        <v>494</v>
      </c>
      <c r="Y53" s="17" t="s">
        <v>494</v>
      </c>
      <c r="Z53" s="17" t="s">
        <v>494</v>
      </c>
      <c r="AA53" s="17" t="s">
        <v>494</v>
      </c>
      <c r="AB53" s="17" t="s">
        <v>494</v>
      </c>
      <c r="AC53" s="17"/>
      <c r="AD53" s="17"/>
      <c r="AE53" s="18">
        <f t="shared" si="2"/>
        <v>0.76994452450990081</v>
      </c>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row>
    <row r="54" spans="1:59" hidden="1" x14ac:dyDescent="0.2">
      <c r="A54" s="50">
        <v>2023</v>
      </c>
      <c r="B54" s="50" t="s">
        <v>16</v>
      </c>
      <c r="C54" s="16" t="s">
        <v>348</v>
      </c>
      <c r="D54" s="21">
        <f t="shared" si="0"/>
        <v>45015</v>
      </c>
      <c r="E54" s="22">
        <f t="shared" si="1"/>
        <v>89</v>
      </c>
      <c r="F54" s="17" t="s">
        <v>340</v>
      </c>
      <c r="G54" s="17" t="s">
        <v>341</v>
      </c>
      <c r="H54" s="17">
        <v>37</v>
      </c>
      <c r="J54" s="17">
        <v>0.4</v>
      </c>
      <c r="K54" s="17" t="s">
        <v>494</v>
      </c>
      <c r="L54" s="17"/>
      <c r="M54" s="17" t="s">
        <v>494</v>
      </c>
      <c r="N54" s="17"/>
      <c r="O54" s="17"/>
      <c r="P54" s="17"/>
      <c r="Q54" s="17" t="s">
        <v>494</v>
      </c>
      <c r="R54" s="17"/>
      <c r="S54" s="17"/>
      <c r="T54" s="17" t="s">
        <v>494</v>
      </c>
      <c r="U54" s="17" t="s">
        <v>494</v>
      </c>
      <c r="V54" s="17" t="s">
        <v>494</v>
      </c>
      <c r="W54" s="17" t="s">
        <v>494</v>
      </c>
      <c r="X54" s="17" t="s">
        <v>494</v>
      </c>
      <c r="Y54" s="17" t="s">
        <v>494</v>
      </c>
      <c r="Z54" s="17" t="s">
        <v>494</v>
      </c>
      <c r="AA54" s="17" t="s">
        <v>494</v>
      </c>
      <c r="AB54" s="17" t="s">
        <v>494</v>
      </c>
      <c r="AC54" s="17"/>
      <c r="AD54" s="17"/>
      <c r="AE54" s="18">
        <f t="shared" si="2"/>
        <v>0.78968669180502638</v>
      </c>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row>
    <row r="55" spans="1:59" hidden="1" x14ac:dyDescent="0.2">
      <c r="A55" s="50">
        <v>2023</v>
      </c>
      <c r="B55" s="50" t="s">
        <v>16</v>
      </c>
      <c r="C55" s="16" t="s">
        <v>348</v>
      </c>
      <c r="D55" s="21">
        <f t="shared" si="0"/>
        <v>45015</v>
      </c>
      <c r="E55" s="22">
        <f t="shared" si="1"/>
        <v>89</v>
      </c>
      <c r="F55" s="17" t="s">
        <v>340</v>
      </c>
      <c r="G55" s="17" t="s">
        <v>341</v>
      </c>
      <c r="H55" s="17">
        <v>39</v>
      </c>
      <c r="J55" s="17">
        <v>0.39</v>
      </c>
      <c r="K55" s="17" t="s">
        <v>494</v>
      </c>
      <c r="L55" s="17"/>
      <c r="M55" s="17" t="s">
        <v>494</v>
      </c>
      <c r="N55" s="17"/>
      <c r="O55" s="17"/>
      <c r="P55" s="17"/>
      <c r="Q55" s="17" t="s">
        <v>494</v>
      </c>
      <c r="R55" s="17"/>
      <c r="S55" s="17"/>
      <c r="T55" s="17" t="s">
        <v>494</v>
      </c>
      <c r="U55" s="17" t="s">
        <v>494</v>
      </c>
      <c r="V55" s="17" t="s">
        <v>494</v>
      </c>
      <c r="W55" s="17" t="s">
        <v>494</v>
      </c>
      <c r="X55" s="17" t="s">
        <v>494</v>
      </c>
      <c r="Y55" s="17" t="s">
        <v>494</v>
      </c>
      <c r="Z55" s="17" t="s">
        <v>494</v>
      </c>
      <c r="AA55" s="17" t="s">
        <v>494</v>
      </c>
      <c r="AB55" s="17" t="s">
        <v>494</v>
      </c>
      <c r="AC55" s="17"/>
      <c r="AD55" s="17"/>
      <c r="AE55" s="18">
        <f t="shared" si="2"/>
        <v>0.65746219592373445</v>
      </c>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row>
    <row r="56" spans="1:59" hidden="1" x14ac:dyDescent="0.2">
      <c r="A56" s="50">
        <v>2023</v>
      </c>
      <c r="B56" s="50" t="s">
        <v>16</v>
      </c>
      <c r="C56" s="16" t="s">
        <v>348</v>
      </c>
      <c r="D56" s="21">
        <f t="shared" si="0"/>
        <v>45015</v>
      </c>
      <c r="E56" s="22">
        <f t="shared" si="1"/>
        <v>89</v>
      </c>
      <c r="F56" s="17" t="s">
        <v>340</v>
      </c>
      <c r="G56" s="17" t="s">
        <v>341</v>
      </c>
      <c r="H56" s="17">
        <v>38</v>
      </c>
      <c r="J56" s="17">
        <v>0.39</v>
      </c>
      <c r="K56" s="17" t="s">
        <v>494</v>
      </c>
      <c r="L56" s="17"/>
      <c r="M56" s="17" t="s">
        <v>494</v>
      </c>
      <c r="N56" s="17"/>
      <c r="O56" s="17"/>
      <c r="P56" s="17"/>
      <c r="Q56" s="17" t="s">
        <v>494</v>
      </c>
      <c r="R56" s="17"/>
      <c r="S56" s="17"/>
      <c r="T56" s="17" t="s">
        <v>494</v>
      </c>
      <c r="U56" s="17" t="s">
        <v>494</v>
      </c>
      <c r="V56" s="17" t="s">
        <v>494</v>
      </c>
      <c r="W56" s="17" t="s">
        <v>494</v>
      </c>
      <c r="X56" s="17" t="s">
        <v>494</v>
      </c>
      <c r="Y56" s="17" t="s">
        <v>494</v>
      </c>
      <c r="Z56" s="17" t="s">
        <v>494</v>
      </c>
      <c r="AA56" s="17" t="s">
        <v>494</v>
      </c>
      <c r="AB56" s="17" t="s">
        <v>494</v>
      </c>
      <c r="AC56" s="17"/>
      <c r="AD56" s="17"/>
      <c r="AE56" s="18">
        <f t="shared" si="2"/>
        <v>0.71074500656072315</v>
      </c>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row>
    <row r="57" spans="1:59" hidden="1" x14ac:dyDescent="0.2">
      <c r="A57" s="50">
        <v>2023</v>
      </c>
      <c r="B57" s="50" t="s">
        <v>16</v>
      </c>
      <c r="C57" s="16" t="s">
        <v>348</v>
      </c>
      <c r="D57" s="21">
        <f t="shared" si="0"/>
        <v>45015</v>
      </c>
      <c r="E57" s="22">
        <f t="shared" si="1"/>
        <v>89</v>
      </c>
      <c r="F57" s="17" t="s">
        <v>340</v>
      </c>
      <c r="G57" s="17" t="s">
        <v>341</v>
      </c>
      <c r="H57" s="17">
        <v>41</v>
      </c>
      <c r="J57" s="17">
        <v>0.47</v>
      </c>
      <c r="K57" s="17" t="s">
        <v>494</v>
      </c>
      <c r="L57" s="17"/>
      <c r="M57" s="17" t="s">
        <v>494</v>
      </c>
      <c r="N57" s="17"/>
      <c r="O57" s="17"/>
      <c r="P57" s="17"/>
      <c r="Q57" s="17" t="s">
        <v>494</v>
      </c>
      <c r="R57" s="17"/>
      <c r="S57" s="17"/>
      <c r="T57" s="17" t="s">
        <v>494</v>
      </c>
      <c r="U57" s="17" t="s">
        <v>494</v>
      </c>
      <c r="V57" s="17" t="s">
        <v>494</v>
      </c>
      <c r="W57" s="17" t="s">
        <v>494</v>
      </c>
      <c r="X57" s="17" t="s">
        <v>494</v>
      </c>
      <c r="Y57" s="17" t="s">
        <v>494</v>
      </c>
      <c r="Z57" s="17" t="s">
        <v>494</v>
      </c>
      <c r="AA57" s="17" t="s">
        <v>494</v>
      </c>
      <c r="AB57" s="17" t="s">
        <v>494</v>
      </c>
      <c r="AC57" s="17"/>
      <c r="AD57" s="17"/>
      <c r="AE57" s="18">
        <f t="shared" si="2"/>
        <v>0.68194019239419035</v>
      </c>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row>
    <row r="58" spans="1:59" hidden="1" x14ac:dyDescent="0.2">
      <c r="A58" s="50">
        <v>2023</v>
      </c>
      <c r="B58" s="50" t="s">
        <v>16</v>
      </c>
      <c r="C58" s="16" t="s">
        <v>348</v>
      </c>
      <c r="D58" s="21">
        <f t="shared" si="0"/>
        <v>45015</v>
      </c>
      <c r="E58" s="22">
        <f t="shared" si="1"/>
        <v>89</v>
      </c>
      <c r="F58" s="17" t="s">
        <v>340</v>
      </c>
      <c r="G58" s="17" t="s">
        <v>341</v>
      </c>
      <c r="H58" s="17">
        <v>40</v>
      </c>
      <c r="J58" s="17">
        <v>0.43</v>
      </c>
      <c r="K58" s="17" t="s">
        <v>494</v>
      </c>
      <c r="L58" s="17"/>
      <c r="M58" s="17" t="s">
        <v>494</v>
      </c>
      <c r="N58" s="17"/>
      <c r="O58" s="17"/>
      <c r="P58" s="17"/>
      <c r="Q58" s="17" t="s">
        <v>494</v>
      </c>
      <c r="R58" s="17"/>
      <c r="S58" s="17"/>
      <c r="T58" s="17" t="s">
        <v>494</v>
      </c>
      <c r="U58" s="17" t="s">
        <v>494</v>
      </c>
      <c r="V58" s="17" t="s">
        <v>494</v>
      </c>
      <c r="W58" s="17" t="s">
        <v>494</v>
      </c>
      <c r="X58" s="17" t="s">
        <v>494</v>
      </c>
      <c r="Y58" s="17" t="s">
        <v>494</v>
      </c>
      <c r="Z58" s="17" t="s">
        <v>494</v>
      </c>
      <c r="AA58" s="17" t="s">
        <v>494</v>
      </c>
      <c r="AB58" s="17" t="s">
        <v>494</v>
      </c>
      <c r="AC58" s="17"/>
      <c r="AD58" s="17"/>
      <c r="AE58" s="18">
        <f t="shared" si="2"/>
        <v>0.671875</v>
      </c>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row>
    <row r="59" spans="1:59" hidden="1" x14ac:dyDescent="0.2">
      <c r="A59" s="50">
        <v>2023</v>
      </c>
      <c r="B59" s="50" t="s">
        <v>16</v>
      </c>
      <c r="C59" s="16" t="s">
        <v>348</v>
      </c>
      <c r="D59" s="21">
        <f t="shared" si="0"/>
        <v>45015</v>
      </c>
      <c r="E59" s="22">
        <f t="shared" si="1"/>
        <v>89</v>
      </c>
      <c r="F59" s="17" t="s">
        <v>340</v>
      </c>
      <c r="G59" s="17" t="s">
        <v>341</v>
      </c>
      <c r="H59" s="17">
        <v>38</v>
      </c>
      <c r="J59" s="17">
        <v>0.38</v>
      </c>
      <c r="K59" s="17" t="s">
        <v>494</v>
      </c>
      <c r="L59" s="17"/>
      <c r="M59" s="17" t="s">
        <v>494</v>
      </c>
      <c r="N59" s="17"/>
      <c r="O59" s="17"/>
      <c r="P59" s="17"/>
      <c r="Q59" s="17" t="s">
        <v>494</v>
      </c>
      <c r="R59" s="17"/>
      <c r="S59" s="17"/>
      <c r="T59" s="17" t="s">
        <v>494</v>
      </c>
      <c r="U59" s="17" t="s">
        <v>494</v>
      </c>
      <c r="V59" s="17" t="s">
        <v>494</v>
      </c>
      <c r="W59" s="17" t="s">
        <v>494</v>
      </c>
      <c r="X59" s="17" t="s">
        <v>494</v>
      </c>
      <c r="Y59" s="17" t="s">
        <v>494</v>
      </c>
      <c r="Z59" s="17" t="s">
        <v>494</v>
      </c>
      <c r="AA59" s="17" t="s">
        <v>494</v>
      </c>
      <c r="AB59" s="17" t="s">
        <v>494</v>
      </c>
      <c r="AC59" s="17"/>
      <c r="AD59" s="17"/>
      <c r="AE59" s="18">
        <f t="shared" si="2"/>
        <v>0.69252077562326864</v>
      </c>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row>
    <row r="60" spans="1:59" hidden="1" x14ac:dyDescent="0.2">
      <c r="A60" s="50">
        <v>2023</v>
      </c>
      <c r="B60" s="50" t="s">
        <v>16</v>
      </c>
      <c r="C60" s="16" t="s">
        <v>348</v>
      </c>
      <c r="D60" s="21">
        <f t="shared" si="0"/>
        <v>45015</v>
      </c>
      <c r="E60" s="22">
        <f t="shared" si="1"/>
        <v>89</v>
      </c>
      <c r="F60" s="17" t="s">
        <v>340</v>
      </c>
      <c r="G60" s="17" t="s">
        <v>341</v>
      </c>
      <c r="H60" s="17">
        <v>38</v>
      </c>
      <c r="J60" s="17">
        <v>0.37</v>
      </c>
      <c r="K60" s="17" t="s">
        <v>494</v>
      </c>
      <c r="L60" s="17"/>
      <c r="M60" s="17" t="s">
        <v>494</v>
      </c>
      <c r="N60" s="17"/>
      <c r="O60" s="17"/>
      <c r="P60" s="17"/>
      <c r="Q60" s="17" t="s">
        <v>494</v>
      </c>
      <c r="R60" s="17"/>
      <c r="S60" s="17"/>
      <c r="T60" s="17" t="s">
        <v>494</v>
      </c>
      <c r="U60" s="17" t="s">
        <v>494</v>
      </c>
      <c r="V60" s="17" t="s">
        <v>494</v>
      </c>
      <c r="W60" s="17" t="s">
        <v>494</v>
      </c>
      <c r="X60" s="17" t="s">
        <v>494</v>
      </c>
      <c r="Y60" s="17" t="s">
        <v>494</v>
      </c>
      <c r="Z60" s="17" t="s">
        <v>494</v>
      </c>
      <c r="AA60" s="17" t="s">
        <v>494</v>
      </c>
      <c r="AB60" s="17" t="s">
        <v>494</v>
      </c>
      <c r="AC60" s="17"/>
      <c r="AD60" s="17"/>
      <c r="AE60" s="18">
        <f t="shared" si="2"/>
        <v>0.67429654468581424</v>
      </c>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row>
    <row r="61" spans="1:59" hidden="1" x14ac:dyDescent="0.2">
      <c r="A61" s="50">
        <v>2023</v>
      </c>
      <c r="B61" s="50" t="s">
        <v>16</v>
      </c>
      <c r="C61" s="16" t="s">
        <v>348</v>
      </c>
      <c r="D61" s="21">
        <f t="shared" si="0"/>
        <v>45015</v>
      </c>
      <c r="E61" s="22">
        <f t="shared" si="1"/>
        <v>89</v>
      </c>
      <c r="F61" s="17" t="s">
        <v>340</v>
      </c>
      <c r="G61" s="17" t="s">
        <v>341</v>
      </c>
      <c r="H61" s="17">
        <v>38</v>
      </c>
      <c r="J61" s="17">
        <v>0.38</v>
      </c>
      <c r="K61" s="17" t="s">
        <v>494</v>
      </c>
      <c r="L61" s="17"/>
      <c r="M61" s="17" t="s">
        <v>494</v>
      </c>
      <c r="N61" s="17"/>
      <c r="O61" s="17"/>
      <c r="P61" s="17"/>
      <c r="Q61" s="17" t="s">
        <v>494</v>
      </c>
      <c r="R61" s="17"/>
      <c r="S61" s="17"/>
      <c r="T61" s="17" t="s">
        <v>494</v>
      </c>
      <c r="U61" s="17" t="s">
        <v>494</v>
      </c>
      <c r="V61" s="17" t="s">
        <v>494</v>
      </c>
      <c r="W61" s="17" t="s">
        <v>494</v>
      </c>
      <c r="X61" s="17" t="s">
        <v>494</v>
      </c>
      <c r="Y61" s="17" t="s">
        <v>494</v>
      </c>
      <c r="Z61" s="17" t="s">
        <v>494</v>
      </c>
      <c r="AA61" s="17" t="s">
        <v>494</v>
      </c>
      <c r="AB61" s="17" t="s">
        <v>494</v>
      </c>
      <c r="AC61" s="17"/>
      <c r="AD61" s="17"/>
      <c r="AE61" s="18">
        <f t="shared" si="2"/>
        <v>0.69252077562326864</v>
      </c>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row>
    <row r="62" spans="1:59" hidden="1" x14ac:dyDescent="0.2">
      <c r="A62" s="50">
        <v>2023</v>
      </c>
      <c r="B62" s="50" t="s">
        <v>16</v>
      </c>
      <c r="C62" s="16" t="s">
        <v>348</v>
      </c>
      <c r="D62" s="21">
        <f t="shared" si="0"/>
        <v>45015</v>
      </c>
      <c r="E62" s="22">
        <f t="shared" si="1"/>
        <v>89</v>
      </c>
      <c r="F62" s="17" t="s">
        <v>340</v>
      </c>
      <c r="G62" s="17" t="s">
        <v>341</v>
      </c>
      <c r="H62" s="17">
        <v>41</v>
      </c>
      <c r="J62" s="17">
        <v>0.46</v>
      </c>
      <c r="K62" s="17" t="s">
        <v>494</v>
      </c>
      <c r="L62" s="17"/>
      <c r="M62" s="17" t="s">
        <v>494</v>
      </c>
      <c r="N62" s="17"/>
      <c r="O62" s="17"/>
      <c r="P62" s="17"/>
      <c r="Q62" s="17" t="s">
        <v>494</v>
      </c>
      <c r="R62" s="17"/>
      <c r="S62" s="17"/>
      <c r="T62" s="17" t="s">
        <v>494</v>
      </c>
      <c r="U62" s="17" t="s">
        <v>494</v>
      </c>
      <c r="V62" s="17" t="s">
        <v>494</v>
      </c>
      <c r="W62" s="17" t="s">
        <v>494</v>
      </c>
      <c r="X62" s="17" t="s">
        <v>494</v>
      </c>
      <c r="Y62" s="17" t="s">
        <v>494</v>
      </c>
      <c r="Z62" s="17" t="s">
        <v>494</v>
      </c>
      <c r="AA62" s="17" t="s">
        <v>494</v>
      </c>
      <c r="AB62" s="17" t="s">
        <v>494</v>
      </c>
      <c r="AC62" s="17"/>
      <c r="AD62" s="17"/>
      <c r="AE62" s="18">
        <f t="shared" si="2"/>
        <v>0.66743082659856945</v>
      </c>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row>
    <row r="63" spans="1:59" hidden="1" x14ac:dyDescent="0.2">
      <c r="A63" s="50">
        <v>2023</v>
      </c>
      <c r="B63" s="50" t="s">
        <v>16</v>
      </c>
      <c r="C63" s="16" t="s">
        <v>348</v>
      </c>
      <c r="D63" s="21">
        <f t="shared" si="0"/>
        <v>45015</v>
      </c>
      <c r="E63" s="22">
        <f t="shared" si="1"/>
        <v>89</v>
      </c>
      <c r="F63" s="17" t="s">
        <v>340</v>
      </c>
      <c r="G63" s="17" t="s">
        <v>341</v>
      </c>
      <c r="H63" s="17">
        <v>38</v>
      </c>
      <c r="J63" s="17">
        <v>0.4</v>
      </c>
      <c r="K63" s="17" t="s">
        <v>494</v>
      </c>
      <c r="L63" s="17"/>
      <c r="M63" s="17" t="s">
        <v>494</v>
      </c>
      <c r="N63" s="17"/>
      <c r="O63" s="17"/>
      <c r="P63" s="17"/>
      <c r="Q63" s="17" t="s">
        <v>494</v>
      </c>
      <c r="R63" s="17"/>
      <c r="S63" s="17"/>
      <c r="T63" s="17" t="s">
        <v>494</v>
      </c>
      <c r="U63" s="17" t="s">
        <v>494</v>
      </c>
      <c r="V63" s="17" t="s">
        <v>494</v>
      </c>
      <c r="W63" s="17" t="s">
        <v>494</v>
      </c>
      <c r="X63" s="17" t="s">
        <v>494</v>
      </c>
      <c r="Y63" s="17" t="s">
        <v>494</v>
      </c>
      <c r="Z63" s="17" t="s">
        <v>494</v>
      </c>
      <c r="AA63" s="17" t="s">
        <v>494</v>
      </c>
      <c r="AB63" s="17" t="s">
        <v>494</v>
      </c>
      <c r="AC63" s="17"/>
      <c r="AD63" s="17"/>
      <c r="AE63" s="18">
        <f t="shared" si="2"/>
        <v>0.72896923749817755</v>
      </c>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row>
    <row r="64" spans="1:59" hidden="1" x14ac:dyDescent="0.2">
      <c r="A64" s="50">
        <v>2023</v>
      </c>
      <c r="B64" s="50" t="s">
        <v>16</v>
      </c>
      <c r="C64" s="16" t="s">
        <v>348</v>
      </c>
      <c r="D64" s="21">
        <f t="shared" si="0"/>
        <v>45015</v>
      </c>
      <c r="E64" s="22">
        <f t="shared" si="1"/>
        <v>89</v>
      </c>
      <c r="F64" s="17" t="s">
        <v>340</v>
      </c>
      <c r="G64" s="17" t="s">
        <v>341</v>
      </c>
      <c r="H64" s="17">
        <v>39</v>
      </c>
      <c r="J64" s="17">
        <v>0.4</v>
      </c>
      <c r="K64" s="17" t="s">
        <v>494</v>
      </c>
      <c r="L64" s="17"/>
      <c r="M64" s="17" t="s">
        <v>494</v>
      </c>
      <c r="N64" s="17"/>
      <c r="O64" s="17"/>
      <c r="P64" s="17"/>
      <c r="Q64" s="17" t="s">
        <v>494</v>
      </c>
      <c r="R64" s="17"/>
      <c r="S64" s="17"/>
      <c r="T64" s="17" t="s">
        <v>494</v>
      </c>
      <c r="U64" s="17" t="s">
        <v>494</v>
      </c>
      <c r="V64" s="17" t="s">
        <v>494</v>
      </c>
      <c r="W64" s="17" t="s">
        <v>494</v>
      </c>
      <c r="X64" s="17" t="s">
        <v>494</v>
      </c>
      <c r="Y64" s="17" t="s">
        <v>494</v>
      </c>
      <c r="Z64" s="17" t="s">
        <v>494</v>
      </c>
      <c r="AA64" s="17" t="s">
        <v>494</v>
      </c>
      <c r="AB64" s="17" t="s">
        <v>496</v>
      </c>
      <c r="AC64" s="17"/>
      <c r="AD64" s="17" t="s">
        <v>497</v>
      </c>
      <c r="AE64" s="18">
        <f t="shared" si="2"/>
        <v>0.67432020094741996</v>
      </c>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row>
    <row r="65" spans="1:59" hidden="1" x14ac:dyDescent="0.2">
      <c r="A65" s="50">
        <v>2023</v>
      </c>
      <c r="B65" s="50" t="s">
        <v>16</v>
      </c>
      <c r="C65" s="16" t="s">
        <v>348</v>
      </c>
      <c r="D65" s="21">
        <f t="shared" si="0"/>
        <v>45015</v>
      </c>
      <c r="E65" s="22">
        <f t="shared" si="1"/>
        <v>89</v>
      </c>
      <c r="F65" s="17" t="s">
        <v>340</v>
      </c>
      <c r="G65" s="17" t="s">
        <v>341</v>
      </c>
      <c r="H65" s="17">
        <v>40</v>
      </c>
      <c r="J65" s="17">
        <v>0.48</v>
      </c>
      <c r="K65" s="17" t="s">
        <v>494</v>
      </c>
      <c r="L65" s="17"/>
      <c r="M65" s="17" t="s">
        <v>494</v>
      </c>
      <c r="N65" s="17"/>
      <c r="O65" s="17"/>
      <c r="P65" s="17"/>
      <c r="Q65" s="17" t="s">
        <v>494</v>
      </c>
      <c r="R65" s="17"/>
      <c r="S65" s="17"/>
      <c r="T65" s="17" t="s">
        <v>494</v>
      </c>
      <c r="U65" s="17" t="s">
        <v>494</v>
      </c>
      <c r="V65" s="17" t="s">
        <v>494</v>
      </c>
      <c r="W65" s="17" t="s">
        <v>494</v>
      </c>
      <c r="X65" s="17" t="s">
        <v>494</v>
      </c>
      <c r="Y65" s="17" t="s">
        <v>494</v>
      </c>
      <c r="Z65" s="17" t="s">
        <v>494</v>
      </c>
      <c r="AA65" s="17" t="s">
        <v>494</v>
      </c>
      <c r="AB65" s="17" t="s">
        <v>494</v>
      </c>
      <c r="AC65" s="17"/>
      <c r="AD65" s="17"/>
      <c r="AE65" s="18">
        <f t="shared" si="2"/>
        <v>0.74999999999999989</v>
      </c>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row>
    <row r="66" spans="1:59" hidden="1" x14ac:dyDescent="0.2">
      <c r="A66" s="50">
        <v>2023</v>
      </c>
      <c r="B66" s="50" t="s">
        <v>16</v>
      </c>
      <c r="C66" s="16" t="s">
        <v>348</v>
      </c>
      <c r="D66" s="21">
        <f t="shared" ref="D66:D129" si="3">DATEVALUE(LEFT(C66, SEARCH("-", C66) - 1))</f>
        <v>45015</v>
      </c>
      <c r="E66" s="22">
        <f t="shared" ref="E66:E129" si="4" xml:space="preserve"> D66 - DATE(YEAR(D66), 1, 0)</f>
        <v>89</v>
      </c>
      <c r="F66" s="17" t="s">
        <v>340</v>
      </c>
      <c r="G66" s="17" t="s">
        <v>341</v>
      </c>
      <c r="H66" s="17">
        <v>41</v>
      </c>
      <c r="J66" s="17">
        <v>0.51</v>
      </c>
      <c r="K66" s="17" t="s">
        <v>494</v>
      </c>
      <c r="L66" s="17"/>
      <c r="M66" s="17" t="s">
        <v>494</v>
      </c>
      <c r="N66" s="17"/>
      <c r="O66" s="17"/>
      <c r="P66" s="17"/>
      <c r="Q66" s="17" t="s">
        <v>494</v>
      </c>
      <c r="R66" s="17"/>
      <c r="S66" s="17"/>
      <c r="T66" s="17" t="s">
        <v>494</v>
      </c>
      <c r="U66" s="17" t="s">
        <v>494</v>
      </c>
      <c r="V66" s="17" t="s">
        <v>494</v>
      </c>
      <c r="W66" s="17" t="s">
        <v>494</v>
      </c>
      <c r="X66" s="17" t="s">
        <v>494</v>
      </c>
      <c r="Y66" s="17" t="s">
        <v>494</v>
      </c>
      <c r="Z66" s="17" t="s">
        <v>494</v>
      </c>
      <c r="AA66" s="17" t="s">
        <v>494</v>
      </c>
      <c r="AB66" s="17" t="s">
        <v>494</v>
      </c>
      <c r="AC66" s="17"/>
      <c r="AD66" s="17"/>
      <c r="AE66" s="18">
        <f t="shared" ref="AE66:AE129" si="5">IF(J66="", "", 100000*(J66/(H66^3)))</f>
        <v>0.73997765557667472</v>
      </c>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row>
    <row r="67" spans="1:59" hidden="1" x14ac:dyDescent="0.2">
      <c r="A67" s="50">
        <v>2023</v>
      </c>
      <c r="B67" s="50" t="s">
        <v>16</v>
      </c>
      <c r="C67" s="16" t="s">
        <v>348</v>
      </c>
      <c r="D67" s="21">
        <f t="shared" si="3"/>
        <v>45015</v>
      </c>
      <c r="E67" s="22">
        <f t="shared" si="4"/>
        <v>89</v>
      </c>
      <c r="F67" s="17" t="s">
        <v>340</v>
      </c>
      <c r="G67" s="17" t="s">
        <v>341</v>
      </c>
      <c r="H67" s="17">
        <v>37</v>
      </c>
      <c r="J67" s="17">
        <v>0.43</v>
      </c>
      <c r="K67" s="17" t="s">
        <v>494</v>
      </c>
      <c r="L67" s="17"/>
      <c r="M67" s="17" t="s">
        <v>494</v>
      </c>
      <c r="N67" s="17"/>
      <c r="O67" s="17"/>
      <c r="P67" s="17"/>
      <c r="Q67" s="17" t="s">
        <v>494</v>
      </c>
      <c r="R67" s="17"/>
      <c r="S67" s="17"/>
      <c r="T67" s="17" t="s">
        <v>494</v>
      </c>
      <c r="U67" s="17" t="s">
        <v>494</v>
      </c>
      <c r="V67" s="17" t="s">
        <v>494</v>
      </c>
      <c r="W67" s="17" t="s">
        <v>494</v>
      </c>
      <c r="X67" s="17" t="s">
        <v>494</v>
      </c>
      <c r="Y67" s="17" t="s">
        <v>494</v>
      </c>
      <c r="Z67" s="17" t="s">
        <v>494</v>
      </c>
      <c r="AA67" s="17" t="s">
        <v>494</v>
      </c>
      <c r="AB67" s="17" t="s">
        <v>494</v>
      </c>
      <c r="AC67" s="17"/>
      <c r="AD67" s="17"/>
      <c r="AE67" s="18">
        <f t="shared" si="5"/>
        <v>0.84891319369040341</v>
      </c>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row>
    <row r="68" spans="1:59" hidden="1" x14ac:dyDescent="0.2">
      <c r="A68" s="50">
        <v>2023</v>
      </c>
      <c r="B68" s="50" t="s">
        <v>16</v>
      </c>
      <c r="C68" s="16" t="s">
        <v>348</v>
      </c>
      <c r="D68" s="21">
        <f t="shared" si="3"/>
        <v>45015</v>
      </c>
      <c r="E68" s="22">
        <f t="shared" si="4"/>
        <v>89</v>
      </c>
      <c r="F68" s="17" t="s">
        <v>340</v>
      </c>
      <c r="G68" s="17" t="s">
        <v>341</v>
      </c>
      <c r="H68" s="17">
        <v>39</v>
      </c>
      <c r="J68" s="17">
        <v>0.47</v>
      </c>
      <c r="K68" s="17" t="s">
        <v>494</v>
      </c>
      <c r="L68" s="17"/>
      <c r="M68" s="17" t="s">
        <v>494</v>
      </c>
      <c r="N68" s="17"/>
      <c r="O68" s="17"/>
      <c r="P68" s="17"/>
      <c r="Q68" s="17" t="s">
        <v>494</v>
      </c>
      <c r="R68" s="17"/>
      <c r="S68" s="17"/>
      <c r="T68" s="17" t="s">
        <v>494</v>
      </c>
      <c r="U68" s="17" t="s">
        <v>494</v>
      </c>
      <c r="V68" s="17" t="s">
        <v>494</v>
      </c>
      <c r="W68" s="17" t="s">
        <v>494</v>
      </c>
      <c r="X68" s="17" t="s">
        <v>494</v>
      </c>
      <c r="Y68" s="17" t="s">
        <v>494</v>
      </c>
      <c r="Z68" s="17" t="s">
        <v>494</v>
      </c>
      <c r="AA68" s="17" t="s">
        <v>494</v>
      </c>
      <c r="AB68" s="17" t="s">
        <v>494</v>
      </c>
      <c r="AC68" s="17"/>
      <c r="AD68" s="17"/>
      <c r="AE68" s="18">
        <f t="shared" si="5"/>
        <v>0.7923262361132184</v>
      </c>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row>
    <row r="69" spans="1:59" hidden="1" x14ac:dyDescent="0.2">
      <c r="A69" s="50">
        <v>2023</v>
      </c>
      <c r="B69" s="50" t="s">
        <v>16</v>
      </c>
      <c r="C69" s="16" t="s">
        <v>348</v>
      </c>
      <c r="D69" s="21">
        <f t="shared" si="3"/>
        <v>45015</v>
      </c>
      <c r="E69" s="22">
        <f t="shared" si="4"/>
        <v>89</v>
      </c>
      <c r="F69" s="17" t="s">
        <v>340</v>
      </c>
      <c r="G69" s="17" t="s">
        <v>341</v>
      </c>
      <c r="H69" s="17">
        <v>40</v>
      </c>
      <c r="J69" s="17">
        <v>0.43</v>
      </c>
      <c r="K69" s="17" t="s">
        <v>494</v>
      </c>
      <c r="L69" s="17"/>
      <c r="M69" s="17" t="s">
        <v>494</v>
      </c>
      <c r="N69" s="17"/>
      <c r="O69" s="17"/>
      <c r="P69" s="17"/>
      <c r="Q69" s="17" t="s">
        <v>494</v>
      </c>
      <c r="R69" s="17"/>
      <c r="S69" s="17"/>
      <c r="T69" s="17" t="s">
        <v>494</v>
      </c>
      <c r="U69" s="17" t="s">
        <v>494</v>
      </c>
      <c r="V69" s="17" t="s">
        <v>494</v>
      </c>
      <c r="W69" s="17" t="s">
        <v>494</v>
      </c>
      <c r="X69" s="17" t="s">
        <v>494</v>
      </c>
      <c r="Y69" s="17" t="s">
        <v>494</v>
      </c>
      <c r="Z69" s="17" t="s">
        <v>494</v>
      </c>
      <c r="AA69" s="17" t="s">
        <v>494</v>
      </c>
      <c r="AB69" s="17" t="s">
        <v>494</v>
      </c>
      <c r="AC69" s="17"/>
      <c r="AD69" s="17"/>
      <c r="AE69" s="18">
        <f t="shared" si="5"/>
        <v>0.671875</v>
      </c>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row>
    <row r="70" spans="1:59" hidden="1" x14ac:dyDescent="0.2">
      <c r="A70" s="50">
        <v>2023</v>
      </c>
      <c r="B70" s="50" t="s">
        <v>16</v>
      </c>
      <c r="C70" s="16" t="s">
        <v>348</v>
      </c>
      <c r="D70" s="21">
        <f t="shared" si="3"/>
        <v>45015</v>
      </c>
      <c r="E70" s="22">
        <f t="shared" si="4"/>
        <v>89</v>
      </c>
      <c r="F70" s="17" t="s">
        <v>340</v>
      </c>
      <c r="G70" s="17" t="s">
        <v>341</v>
      </c>
      <c r="H70" s="17">
        <v>40</v>
      </c>
      <c r="J70" s="17">
        <v>0.5</v>
      </c>
      <c r="K70" s="17" t="s">
        <v>494</v>
      </c>
      <c r="L70" s="17"/>
      <c r="M70" s="17" t="s">
        <v>494</v>
      </c>
      <c r="N70" s="17"/>
      <c r="O70" s="17"/>
      <c r="P70" s="17"/>
      <c r="Q70" s="17" t="s">
        <v>494</v>
      </c>
      <c r="R70" s="17"/>
      <c r="S70" s="17"/>
      <c r="T70" s="17" t="s">
        <v>494</v>
      </c>
      <c r="U70" s="17" t="s">
        <v>494</v>
      </c>
      <c r="V70" s="17" t="s">
        <v>494</v>
      </c>
      <c r="W70" s="17" t="s">
        <v>494</v>
      </c>
      <c r="X70" s="17" t="s">
        <v>494</v>
      </c>
      <c r="Y70" s="17" t="s">
        <v>494</v>
      </c>
      <c r="Z70" s="17" t="s">
        <v>494</v>
      </c>
      <c r="AA70" s="17" t="s">
        <v>494</v>
      </c>
      <c r="AB70" s="17" t="s">
        <v>494</v>
      </c>
      <c r="AC70" s="17"/>
      <c r="AD70" s="17"/>
      <c r="AE70" s="18">
        <f t="shared" si="5"/>
        <v>0.78125</v>
      </c>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row>
    <row r="71" spans="1:59" hidden="1" x14ac:dyDescent="0.2">
      <c r="A71" s="50">
        <v>2023</v>
      </c>
      <c r="B71" s="50" t="s">
        <v>16</v>
      </c>
      <c r="C71" s="16" t="s">
        <v>348</v>
      </c>
      <c r="D71" s="21">
        <f t="shared" si="3"/>
        <v>45015</v>
      </c>
      <c r="E71" s="22">
        <f t="shared" si="4"/>
        <v>89</v>
      </c>
      <c r="F71" s="17" t="s">
        <v>340</v>
      </c>
      <c r="G71" s="17" t="s">
        <v>341</v>
      </c>
      <c r="H71" s="17">
        <v>42</v>
      </c>
      <c r="J71" s="17">
        <v>0.48</v>
      </c>
      <c r="K71" s="17" t="s">
        <v>494</v>
      </c>
      <c r="L71" s="17"/>
      <c r="M71" s="17" t="s">
        <v>494</v>
      </c>
      <c r="N71" s="17"/>
      <c r="O71" s="17"/>
      <c r="P71" s="17"/>
      <c r="Q71" s="17" t="s">
        <v>494</v>
      </c>
      <c r="R71" s="17"/>
      <c r="S71" s="17"/>
      <c r="T71" s="17" t="s">
        <v>494</v>
      </c>
      <c r="U71" s="17" t="s">
        <v>494</v>
      </c>
      <c r="V71" s="17" t="s">
        <v>494</v>
      </c>
      <c r="W71" s="17" t="s">
        <v>494</v>
      </c>
      <c r="X71" s="17" t="s">
        <v>494</v>
      </c>
      <c r="Y71" s="17" t="s">
        <v>494</v>
      </c>
      <c r="Z71" s="17" t="s">
        <v>494</v>
      </c>
      <c r="AA71" s="17" t="s">
        <v>494</v>
      </c>
      <c r="AB71" s="17" t="s">
        <v>494</v>
      </c>
      <c r="AC71" s="17"/>
      <c r="AD71" s="17"/>
      <c r="AE71" s="18">
        <f t="shared" si="5"/>
        <v>0.64787819889860698</v>
      </c>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row>
    <row r="72" spans="1:59" hidden="1" x14ac:dyDescent="0.2">
      <c r="A72" s="50">
        <v>2023</v>
      </c>
      <c r="B72" s="50" t="s">
        <v>16</v>
      </c>
      <c r="C72" s="16" t="s">
        <v>348</v>
      </c>
      <c r="D72" s="21">
        <f t="shared" si="3"/>
        <v>45015</v>
      </c>
      <c r="E72" s="22">
        <f t="shared" si="4"/>
        <v>89</v>
      </c>
      <c r="F72" s="17" t="s">
        <v>340</v>
      </c>
      <c r="G72" s="17" t="s">
        <v>341</v>
      </c>
      <c r="H72" s="17">
        <v>39</v>
      </c>
      <c r="J72" s="17">
        <v>0.41</v>
      </c>
      <c r="K72" s="17" t="s">
        <v>494</v>
      </c>
      <c r="L72" s="17"/>
      <c r="M72" s="17" t="s">
        <v>494</v>
      </c>
      <c r="N72" s="17"/>
      <c r="O72" s="17"/>
      <c r="P72" s="17"/>
      <c r="Q72" s="17" t="s">
        <v>494</v>
      </c>
      <c r="R72" s="17"/>
      <c r="S72" s="17"/>
      <c r="T72" s="17" t="s">
        <v>494</v>
      </c>
      <c r="U72" s="17" t="s">
        <v>494</v>
      </c>
      <c r="V72" s="17" t="s">
        <v>494</v>
      </c>
      <c r="W72" s="17" t="s">
        <v>494</v>
      </c>
      <c r="X72" s="17" t="s">
        <v>494</v>
      </c>
      <c r="Y72" s="17" t="s">
        <v>494</v>
      </c>
      <c r="Z72" s="17" t="s">
        <v>494</v>
      </c>
      <c r="AA72" s="17" t="s">
        <v>494</v>
      </c>
      <c r="AB72" s="17" t="s">
        <v>496</v>
      </c>
      <c r="AC72" s="17"/>
      <c r="AD72" s="17" t="s">
        <v>498</v>
      </c>
      <c r="AE72" s="18">
        <f t="shared" si="5"/>
        <v>0.69117820597110535</v>
      </c>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row>
    <row r="73" spans="1:59" hidden="1" x14ac:dyDescent="0.2">
      <c r="A73" s="50">
        <v>2023</v>
      </c>
      <c r="B73" s="50" t="s">
        <v>16</v>
      </c>
      <c r="C73" s="16" t="s">
        <v>348</v>
      </c>
      <c r="D73" s="21">
        <f t="shared" si="3"/>
        <v>45015</v>
      </c>
      <c r="E73" s="22">
        <f t="shared" si="4"/>
        <v>89</v>
      </c>
      <c r="F73" s="17" t="s">
        <v>340</v>
      </c>
      <c r="G73" s="17" t="s">
        <v>341</v>
      </c>
      <c r="H73" s="17">
        <v>41</v>
      </c>
      <c r="J73" s="17">
        <v>0.5</v>
      </c>
      <c r="K73" s="17" t="s">
        <v>494</v>
      </c>
      <c r="L73" s="17"/>
      <c r="M73" s="17" t="s">
        <v>494</v>
      </c>
      <c r="N73" s="17"/>
      <c r="O73" s="17"/>
      <c r="P73" s="17"/>
      <c r="Q73" s="17" t="s">
        <v>494</v>
      </c>
      <c r="R73" s="17"/>
      <c r="S73" s="17"/>
      <c r="T73" s="17" t="s">
        <v>494</v>
      </c>
      <c r="U73" s="17" t="s">
        <v>494</v>
      </c>
      <c r="V73" s="17" t="s">
        <v>494</v>
      </c>
      <c r="W73" s="17" t="s">
        <v>494</v>
      </c>
      <c r="X73" s="17" t="s">
        <v>494</v>
      </c>
      <c r="Y73" s="17" t="s">
        <v>494</v>
      </c>
      <c r="Z73" s="17" t="s">
        <v>494</v>
      </c>
      <c r="AA73" s="17" t="s">
        <v>494</v>
      </c>
      <c r="AB73" s="17" t="s">
        <v>494</v>
      </c>
      <c r="AC73" s="17"/>
      <c r="AD73" s="17"/>
      <c r="AE73" s="18">
        <f t="shared" si="5"/>
        <v>0.7254682897810536</v>
      </c>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row>
    <row r="74" spans="1:59" hidden="1" x14ac:dyDescent="0.2">
      <c r="A74" s="50">
        <v>2023</v>
      </c>
      <c r="B74" s="50" t="s">
        <v>16</v>
      </c>
      <c r="C74" s="16" t="s">
        <v>348</v>
      </c>
      <c r="D74" s="21">
        <f t="shared" si="3"/>
        <v>45015</v>
      </c>
      <c r="E74" s="22">
        <f t="shared" si="4"/>
        <v>89</v>
      </c>
      <c r="F74" s="17" t="s">
        <v>343</v>
      </c>
      <c r="G74" s="17" t="s">
        <v>341</v>
      </c>
      <c r="H74" s="17">
        <v>36</v>
      </c>
      <c r="J74" s="17">
        <v>0.48</v>
      </c>
      <c r="K74" s="17" t="s">
        <v>494</v>
      </c>
      <c r="L74" s="17"/>
      <c r="M74" s="17" t="s">
        <v>494</v>
      </c>
      <c r="N74" s="17"/>
      <c r="O74" s="17"/>
      <c r="P74" s="17"/>
      <c r="Q74" s="17" t="s">
        <v>494</v>
      </c>
      <c r="R74" s="17"/>
      <c r="S74" s="17"/>
      <c r="T74" s="17" t="s">
        <v>494</v>
      </c>
      <c r="U74" s="17" t="s">
        <v>494</v>
      </c>
      <c r="V74" s="17" t="s">
        <v>494</v>
      </c>
      <c r="W74" s="17" t="s">
        <v>494</v>
      </c>
      <c r="X74" s="17" t="s">
        <v>494</v>
      </c>
      <c r="Y74" s="17" t="s">
        <v>494</v>
      </c>
      <c r="Z74" s="17" t="s">
        <v>494</v>
      </c>
      <c r="AA74" s="17" t="s">
        <v>494</v>
      </c>
      <c r="AB74" s="17" t="s">
        <v>494</v>
      </c>
      <c r="AC74" s="17"/>
      <c r="AD74" s="17" t="s">
        <v>499</v>
      </c>
      <c r="AE74" s="18">
        <f t="shared" si="5"/>
        <v>1.0288065843621399</v>
      </c>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row>
    <row r="75" spans="1:59" hidden="1" x14ac:dyDescent="0.2">
      <c r="A75" s="50">
        <v>2023</v>
      </c>
      <c r="B75" s="50" t="s">
        <v>16</v>
      </c>
      <c r="C75" s="16" t="s">
        <v>348</v>
      </c>
      <c r="D75" s="21">
        <f t="shared" si="3"/>
        <v>45015</v>
      </c>
      <c r="E75" s="22">
        <f t="shared" si="4"/>
        <v>89</v>
      </c>
      <c r="F75" s="17" t="s">
        <v>343</v>
      </c>
      <c r="G75" s="17" t="s">
        <v>341</v>
      </c>
      <c r="H75" s="17">
        <v>36</v>
      </c>
      <c r="J75" s="17">
        <v>0.43</v>
      </c>
      <c r="K75" s="17" t="s">
        <v>494</v>
      </c>
      <c r="L75" s="17"/>
      <c r="M75" s="17" t="s">
        <v>494</v>
      </c>
      <c r="N75" s="17"/>
      <c r="O75" s="17"/>
      <c r="P75" s="17"/>
      <c r="Q75" s="17" t="s">
        <v>494</v>
      </c>
      <c r="R75" s="17"/>
      <c r="S75" s="17"/>
      <c r="T75" s="17" t="s">
        <v>494</v>
      </c>
      <c r="U75" s="17" t="s">
        <v>494</v>
      </c>
      <c r="V75" s="17" t="s">
        <v>494</v>
      </c>
      <c r="W75" s="17" t="s">
        <v>494</v>
      </c>
      <c r="X75" s="17" t="s">
        <v>494</v>
      </c>
      <c r="Y75" s="17" t="s">
        <v>494</v>
      </c>
      <c r="Z75" s="17" t="s">
        <v>494</v>
      </c>
      <c r="AA75" s="17" t="s">
        <v>494</v>
      </c>
      <c r="AB75" s="17" t="s">
        <v>494</v>
      </c>
      <c r="AC75" s="17"/>
      <c r="AD75" s="17"/>
      <c r="AE75" s="18">
        <f t="shared" si="5"/>
        <v>0.92163923182441698</v>
      </c>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row>
    <row r="76" spans="1:59" hidden="1" x14ac:dyDescent="0.2">
      <c r="A76" s="50">
        <v>2023</v>
      </c>
      <c r="B76" s="50" t="s">
        <v>16</v>
      </c>
      <c r="C76" s="16" t="s">
        <v>348</v>
      </c>
      <c r="D76" s="21">
        <f t="shared" si="3"/>
        <v>45015</v>
      </c>
      <c r="E76" s="22">
        <f t="shared" si="4"/>
        <v>89</v>
      </c>
      <c r="F76" s="17" t="s">
        <v>343</v>
      </c>
      <c r="G76" s="17" t="s">
        <v>341</v>
      </c>
      <c r="H76" s="17">
        <v>37</v>
      </c>
      <c r="J76" s="17">
        <v>0.46</v>
      </c>
      <c r="K76" s="17" t="s">
        <v>494</v>
      </c>
      <c r="L76" s="17"/>
      <c r="M76" s="17" t="s">
        <v>494</v>
      </c>
      <c r="N76" s="17"/>
      <c r="O76" s="17"/>
      <c r="P76" s="17"/>
      <c r="Q76" s="17" t="s">
        <v>494</v>
      </c>
      <c r="R76" s="17"/>
      <c r="S76" s="17"/>
      <c r="T76" s="17" t="s">
        <v>494</v>
      </c>
      <c r="U76" s="17" t="s">
        <v>494</v>
      </c>
      <c r="V76" s="17" t="s">
        <v>494</v>
      </c>
      <c r="W76" s="17" t="s">
        <v>494</v>
      </c>
      <c r="X76" s="17" t="s">
        <v>494</v>
      </c>
      <c r="Y76" s="17" t="s">
        <v>494</v>
      </c>
      <c r="Z76" s="17" t="s">
        <v>494</v>
      </c>
      <c r="AA76" s="17" t="s">
        <v>494</v>
      </c>
      <c r="AB76" s="17" t="s">
        <v>494</v>
      </c>
      <c r="AC76" s="17"/>
      <c r="AD76" s="17"/>
      <c r="AE76" s="18">
        <f t="shared" si="5"/>
        <v>0.90813969557578034</v>
      </c>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row>
    <row r="77" spans="1:59" hidden="1" x14ac:dyDescent="0.2">
      <c r="A77" s="50">
        <v>2023</v>
      </c>
      <c r="B77" s="50" t="s">
        <v>16</v>
      </c>
      <c r="C77" s="16" t="s">
        <v>348</v>
      </c>
      <c r="D77" s="21">
        <f t="shared" si="3"/>
        <v>45015</v>
      </c>
      <c r="E77" s="22">
        <f t="shared" si="4"/>
        <v>89</v>
      </c>
      <c r="F77" s="17" t="s">
        <v>343</v>
      </c>
      <c r="G77" s="17" t="s">
        <v>341</v>
      </c>
      <c r="H77" s="17">
        <v>37</v>
      </c>
      <c r="J77" s="17">
        <v>0.45</v>
      </c>
      <c r="K77" s="17" t="s">
        <v>494</v>
      </c>
      <c r="L77" s="17"/>
      <c r="M77" s="17" t="s">
        <v>494</v>
      </c>
      <c r="N77" s="17"/>
      <c r="O77" s="17"/>
      <c r="P77" s="17"/>
      <c r="Q77" s="17" t="s">
        <v>494</v>
      </c>
      <c r="R77" s="17"/>
      <c r="S77" s="17"/>
      <c r="T77" s="17" t="s">
        <v>494</v>
      </c>
      <c r="U77" s="17" t="s">
        <v>494</v>
      </c>
      <c r="V77" s="17" t="s">
        <v>494</v>
      </c>
      <c r="W77" s="17" t="s">
        <v>494</v>
      </c>
      <c r="X77" s="17" t="s">
        <v>494</v>
      </c>
      <c r="Y77" s="17" t="s">
        <v>494</v>
      </c>
      <c r="Z77" s="17" t="s">
        <v>494</v>
      </c>
      <c r="AA77" s="17" t="s">
        <v>494</v>
      </c>
      <c r="AB77" s="17" t="s">
        <v>494</v>
      </c>
      <c r="AC77" s="17"/>
      <c r="AD77" s="17"/>
      <c r="AE77" s="18">
        <f t="shared" si="5"/>
        <v>0.88839752828065477</v>
      </c>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row>
    <row r="78" spans="1:59" hidden="1" x14ac:dyDescent="0.2">
      <c r="A78" s="50">
        <v>2023</v>
      </c>
      <c r="B78" s="50" t="s">
        <v>16</v>
      </c>
      <c r="C78" s="16" t="s">
        <v>348</v>
      </c>
      <c r="D78" s="21">
        <f t="shared" si="3"/>
        <v>45015</v>
      </c>
      <c r="E78" s="22">
        <f t="shared" si="4"/>
        <v>89</v>
      </c>
      <c r="F78" s="17" t="s">
        <v>343</v>
      </c>
      <c r="G78" s="17" t="s">
        <v>341</v>
      </c>
      <c r="H78" s="17">
        <v>36</v>
      </c>
      <c r="J78" s="17">
        <v>0.44</v>
      </c>
      <c r="K78" s="17" t="s">
        <v>494</v>
      </c>
      <c r="L78" s="17"/>
      <c r="M78" s="17" t="s">
        <v>494</v>
      </c>
      <c r="N78" s="17"/>
      <c r="O78" s="17"/>
      <c r="P78" s="17"/>
      <c r="Q78" s="17" t="s">
        <v>494</v>
      </c>
      <c r="R78" s="17"/>
      <c r="S78" s="17"/>
      <c r="T78" s="17" t="s">
        <v>494</v>
      </c>
      <c r="U78" s="17" t="s">
        <v>494</v>
      </c>
      <c r="V78" s="17" t="s">
        <v>494</v>
      </c>
      <c r="W78" s="17" t="s">
        <v>494</v>
      </c>
      <c r="X78" s="17" t="s">
        <v>494</v>
      </c>
      <c r="Y78" s="17" t="s">
        <v>494</v>
      </c>
      <c r="Z78" s="17" t="s">
        <v>494</v>
      </c>
      <c r="AA78" s="17" t="s">
        <v>494</v>
      </c>
      <c r="AB78" s="17" t="s">
        <v>494</v>
      </c>
      <c r="AC78" s="17"/>
      <c r="AD78" s="17"/>
      <c r="AE78" s="18">
        <f t="shared" si="5"/>
        <v>0.94307270233196161</v>
      </c>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row>
    <row r="79" spans="1:59" hidden="1" x14ac:dyDescent="0.2">
      <c r="A79" s="50">
        <v>2023</v>
      </c>
      <c r="B79" s="50" t="s">
        <v>16</v>
      </c>
      <c r="C79" s="16" t="s">
        <v>348</v>
      </c>
      <c r="D79" s="21">
        <f t="shared" si="3"/>
        <v>45015</v>
      </c>
      <c r="E79" s="22">
        <f t="shared" si="4"/>
        <v>89</v>
      </c>
      <c r="F79" s="17" t="s">
        <v>343</v>
      </c>
      <c r="G79" s="17" t="s">
        <v>341</v>
      </c>
      <c r="H79" s="17">
        <v>38</v>
      </c>
      <c r="J79" s="17">
        <v>0.44</v>
      </c>
      <c r="K79" s="17" t="s">
        <v>494</v>
      </c>
      <c r="L79" s="17"/>
      <c r="M79" s="17" t="s">
        <v>494</v>
      </c>
      <c r="N79" s="17"/>
      <c r="O79" s="17"/>
      <c r="P79" s="17"/>
      <c r="Q79" s="17" t="s">
        <v>494</v>
      </c>
      <c r="R79" s="17"/>
      <c r="S79" s="17"/>
      <c r="T79" s="17" t="s">
        <v>494</v>
      </c>
      <c r="U79" s="17" t="s">
        <v>494</v>
      </c>
      <c r="V79" s="17" t="s">
        <v>494</v>
      </c>
      <c r="W79" s="17" t="s">
        <v>494</v>
      </c>
      <c r="X79" s="17" t="s">
        <v>494</v>
      </c>
      <c r="Y79" s="17" t="s">
        <v>494</v>
      </c>
      <c r="Z79" s="17" t="s">
        <v>494</v>
      </c>
      <c r="AA79" s="17" t="s">
        <v>494</v>
      </c>
      <c r="AB79" s="17" t="s">
        <v>494</v>
      </c>
      <c r="AC79" s="17"/>
      <c r="AD79" s="17"/>
      <c r="AE79" s="18">
        <f t="shared" si="5"/>
        <v>0.80186616124799526</v>
      </c>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row>
    <row r="80" spans="1:59" hidden="1" x14ac:dyDescent="0.2">
      <c r="A80" s="50">
        <v>2023</v>
      </c>
      <c r="B80" s="50" t="s">
        <v>16</v>
      </c>
      <c r="C80" s="16" t="s">
        <v>348</v>
      </c>
      <c r="D80" s="21">
        <f t="shared" si="3"/>
        <v>45015</v>
      </c>
      <c r="E80" s="22">
        <f t="shared" si="4"/>
        <v>89</v>
      </c>
      <c r="F80" s="17" t="s">
        <v>343</v>
      </c>
      <c r="G80" s="17" t="s">
        <v>341</v>
      </c>
      <c r="H80" s="17">
        <v>36</v>
      </c>
      <c r="J80" s="17">
        <v>0.48</v>
      </c>
      <c r="K80" s="17" t="s">
        <v>494</v>
      </c>
      <c r="L80" s="17"/>
      <c r="M80" s="17" t="s">
        <v>494</v>
      </c>
      <c r="N80" s="17"/>
      <c r="O80" s="17"/>
      <c r="P80" s="17"/>
      <c r="Q80" s="17" t="s">
        <v>494</v>
      </c>
      <c r="R80" s="17"/>
      <c r="S80" s="17"/>
      <c r="T80" s="17" t="s">
        <v>494</v>
      </c>
      <c r="U80" s="17" t="s">
        <v>494</v>
      </c>
      <c r="V80" s="17" t="s">
        <v>494</v>
      </c>
      <c r="W80" s="17" t="s">
        <v>494</v>
      </c>
      <c r="X80" s="17" t="s">
        <v>494</v>
      </c>
      <c r="Y80" s="17" t="s">
        <v>494</v>
      </c>
      <c r="Z80" s="17" t="s">
        <v>494</v>
      </c>
      <c r="AA80" s="17" t="s">
        <v>494</v>
      </c>
      <c r="AB80" s="17" t="s">
        <v>496</v>
      </c>
      <c r="AC80" s="17"/>
      <c r="AD80" s="17" t="s">
        <v>500</v>
      </c>
      <c r="AE80" s="18">
        <f t="shared" si="5"/>
        <v>1.0288065843621399</v>
      </c>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row>
    <row r="81" spans="1:59" hidden="1" x14ac:dyDescent="0.2">
      <c r="A81" s="50">
        <v>2023</v>
      </c>
      <c r="B81" s="50" t="s">
        <v>16</v>
      </c>
      <c r="C81" s="16" t="s">
        <v>348</v>
      </c>
      <c r="D81" s="21">
        <f t="shared" si="3"/>
        <v>45015</v>
      </c>
      <c r="E81" s="22">
        <f t="shared" si="4"/>
        <v>89</v>
      </c>
      <c r="F81" s="17" t="s">
        <v>343</v>
      </c>
      <c r="G81" s="17" t="s">
        <v>341</v>
      </c>
      <c r="H81" s="17">
        <v>37</v>
      </c>
      <c r="J81" s="17">
        <v>0.49</v>
      </c>
      <c r="K81" s="17" t="s">
        <v>494</v>
      </c>
      <c r="L81" s="17"/>
      <c r="M81" s="17" t="s">
        <v>494</v>
      </c>
      <c r="N81" s="17"/>
      <c r="O81" s="17"/>
      <c r="P81" s="17"/>
      <c r="Q81" s="17" t="s">
        <v>494</v>
      </c>
      <c r="R81" s="17"/>
      <c r="S81" s="17"/>
      <c r="T81" s="17" t="s">
        <v>494</v>
      </c>
      <c r="U81" s="17" t="s">
        <v>494</v>
      </c>
      <c r="V81" s="17" t="s">
        <v>494</v>
      </c>
      <c r="W81" s="17" t="s">
        <v>494</v>
      </c>
      <c r="X81" s="17" t="s">
        <v>494</v>
      </c>
      <c r="Y81" s="17" t="s">
        <v>494</v>
      </c>
      <c r="Z81" s="17" t="s">
        <v>494</v>
      </c>
      <c r="AA81" s="17" t="s">
        <v>494</v>
      </c>
      <c r="AB81" s="17" t="s">
        <v>494</v>
      </c>
      <c r="AC81" s="17"/>
      <c r="AD81" s="17"/>
      <c r="AE81" s="18">
        <f t="shared" si="5"/>
        <v>0.96736619746115726</v>
      </c>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row>
    <row r="82" spans="1:59" hidden="1" x14ac:dyDescent="0.2">
      <c r="A82" s="50">
        <v>2023</v>
      </c>
      <c r="B82" s="50" t="s">
        <v>16</v>
      </c>
      <c r="C82" s="16" t="s">
        <v>348</v>
      </c>
      <c r="D82" s="21">
        <f t="shared" si="3"/>
        <v>45015</v>
      </c>
      <c r="E82" s="22">
        <f t="shared" si="4"/>
        <v>89</v>
      </c>
      <c r="F82" s="17" t="s">
        <v>343</v>
      </c>
      <c r="G82" s="17" t="s">
        <v>341</v>
      </c>
      <c r="H82" s="17">
        <v>34</v>
      </c>
      <c r="J82" s="17">
        <v>0.37</v>
      </c>
      <c r="K82" s="17" t="s">
        <v>494</v>
      </c>
      <c r="L82" s="17"/>
      <c r="M82" s="17" t="s">
        <v>494</v>
      </c>
      <c r="N82" s="17"/>
      <c r="O82" s="17"/>
      <c r="P82" s="17"/>
      <c r="Q82" s="17" t="s">
        <v>494</v>
      </c>
      <c r="R82" s="17"/>
      <c r="S82" s="17"/>
      <c r="T82" s="17" t="s">
        <v>494</v>
      </c>
      <c r="U82" s="17" t="s">
        <v>494</v>
      </c>
      <c r="V82" s="17" t="s">
        <v>494</v>
      </c>
      <c r="W82" s="17" t="s">
        <v>494</v>
      </c>
      <c r="X82" s="17" t="s">
        <v>494</v>
      </c>
      <c r="Y82" s="17" t="s">
        <v>494</v>
      </c>
      <c r="Z82" s="17" t="s">
        <v>494</v>
      </c>
      <c r="AA82" s="17" t="s">
        <v>494</v>
      </c>
      <c r="AB82" s="17" t="s">
        <v>494</v>
      </c>
      <c r="AC82" s="17"/>
      <c r="AD82" s="17"/>
      <c r="AE82" s="18">
        <f t="shared" si="5"/>
        <v>0.94138001221249745</v>
      </c>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row>
    <row r="83" spans="1:59" hidden="1" x14ac:dyDescent="0.2">
      <c r="A83" s="50">
        <v>2023</v>
      </c>
      <c r="B83" s="50" t="s">
        <v>16</v>
      </c>
      <c r="C83" s="16" t="s">
        <v>348</v>
      </c>
      <c r="D83" s="21">
        <f t="shared" si="3"/>
        <v>45015</v>
      </c>
      <c r="E83" s="22">
        <f t="shared" si="4"/>
        <v>89</v>
      </c>
      <c r="F83" s="17" t="s">
        <v>343</v>
      </c>
      <c r="G83" s="17" t="s">
        <v>341</v>
      </c>
      <c r="H83" s="17">
        <v>37</v>
      </c>
      <c r="J83" s="17">
        <v>0.45</v>
      </c>
      <c r="K83" s="17" t="s">
        <v>494</v>
      </c>
      <c r="L83" s="17"/>
      <c r="M83" s="17" t="s">
        <v>494</v>
      </c>
      <c r="N83" s="17"/>
      <c r="O83" s="17"/>
      <c r="P83" s="17"/>
      <c r="Q83" s="17" t="s">
        <v>494</v>
      </c>
      <c r="R83" s="17"/>
      <c r="S83" s="17"/>
      <c r="T83" s="17" t="s">
        <v>494</v>
      </c>
      <c r="U83" s="17" t="s">
        <v>494</v>
      </c>
      <c r="V83" s="17" t="s">
        <v>494</v>
      </c>
      <c r="W83" s="17" t="s">
        <v>494</v>
      </c>
      <c r="X83" s="17" t="s">
        <v>494</v>
      </c>
      <c r="Y83" s="17" t="s">
        <v>494</v>
      </c>
      <c r="Z83" s="17" t="s">
        <v>494</v>
      </c>
      <c r="AA83" s="17" t="s">
        <v>494</v>
      </c>
      <c r="AB83" s="17" t="s">
        <v>494</v>
      </c>
      <c r="AC83" s="17"/>
      <c r="AD83" s="17"/>
      <c r="AE83" s="18">
        <f t="shared" si="5"/>
        <v>0.88839752828065477</v>
      </c>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row>
    <row r="84" spans="1:59" hidden="1" x14ac:dyDescent="0.2">
      <c r="A84" s="50">
        <v>2023</v>
      </c>
      <c r="B84" s="50" t="s">
        <v>16</v>
      </c>
      <c r="C84" s="16" t="s">
        <v>348</v>
      </c>
      <c r="D84" s="21">
        <f t="shared" si="3"/>
        <v>45015</v>
      </c>
      <c r="E84" s="22">
        <f t="shared" si="4"/>
        <v>89</v>
      </c>
      <c r="F84" s="17" t="s">
        <v>343</v>
      </c>
      <c r="G84" s="17" t="s">
        <v>341</v>
      </c>
      <c r="H84" s="17">
        <v>38</v>
      </c>
      <c r="J84" s="17">
        <v>0.47</v>
      </c>
      <c r="K84" s="17" t="s">
        <v>494</v>
      </c>
      <c r="L84" s="17"/>
      <c r="M84" s="17" t="s">
        <v>494</v>
      </c>
      <c r="N84" s="17"/>
      <c r="O84" s="17"/>
      <c r="P84" s="17"/>
      <c r="Q84" s="17" t="s">
        <v>494</v>
      </c>
      <c r="R84" s="17"/>
      <c r="S84" s="17"/>
      <c r="T84" s="17" t="s">
        <v>494</v>
      </c>
      <c r="U84" s="17" t="s">
        <v>494</v>
      </c>
      <c r="V84" s="17" t="s">
        <v>494</v>
      </c>
      <c r="W84" s="17" t="s">
        <v>494</v>
      </c>
      <c r="X84" s="17" t="s">
        <v>494</v>
      </c>
      <c r="Y84" s="17" t="s">
        <v>494</v>
      </c>
      <c r="Z84" s="17" t="s">
        <v>494</v>
      </c>
      <c r="AA84" s="17" t="s">
        <v>494</v>
      </c>
      <c r="AB84" s="17" t="s">
        <v>494</v>
      </c>
      <c r="AC84" s="17"/>
      <c r="AD84" s="17"/>
      <c r="AE84" s="18">
        <f t="shared" si="5"/>
        <v>0.85653885406035857</v>
      </c>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row>
    <row r="85" spans="1:59" hidden="1" x14ac:dyDescent="0.2">
      <c r="A85" s="50">
        <v>2023</v>
      </c>
      <c r="B85" s="50" t="s">
        <v>16</v>
      </c>
      <c r="C85" s="16" t="s">
        <v>348</v>
      </c>
      <c r="D85" s="21">
        <f t="shared" si="3"/>
        <v>45015</v>
      </c>
      <c r="E85" s="22">
        <f t="shared" si="4"/>
        <v>89</v>
      </c>
      <c r="F85" s="17" t="s">
        <v>343</v>
      </c>
      <c r="G85" s="17" t="s">
        <v>341</v>
      </c>
      <c r="H85" s="17">
        <v>36</v>
      </c>
      <c r="J85" s="17">
        <v>0.43</v>
      </c>
      <c r="K85" s="17" t="s">
        <v>494</v>
      </c>
      <c r="L85" s="17"/>
      <c r="M85" s="17" t="s">
        <v>494</v>
      </c>
      <c r="N85" s="17"/>
      <c r="O85" s="17"/>
      <c r="P85" s="17"/>
      <c r="Q85" s="17" t="s">
        <v>494</v>
      </c>
      <c r="R85" s="17"/>
      <c r="S85" s="17"/>
      <c r="T85" s="17" t="s">
        <v>494</v>
      </c>
      <c r="U85" s="17" t="s">
        <v>494</v>
      </c>
      <c r="V85" s="17" t="s">
        <v>494</v>
      </c>
      <c r="W85" s="17" t="s">
        <v>494</v>
      </c>
      <c r="X85" s="17" t="s">
        <v>494</v>
      </c>
      <c r="Y85" s="17" t="s">
        <v>494</v>
      </c>
      <c r="Z85" s="17" t="s">
        <v>494</v>
      </c>
      <c r="AA85" s="17" t="s">
        <v>494</v>
      </c>
      <c r="AB85" s="17" t="s">
        <v>494</v>
      </c>
      <c r="AC85" s="17"/>
      <c r="AD85" s="17"/>
      <c r="AE85" s="18">
        <f t="shared" si="5"/>
        <v>0.92163923182441698</v>
      </c>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row>
    <row r="86" spans="1:59" hidden="1" x14ac:dyDescent="0.2">
      <c r="A86" s="50">
        <v>2023</v>
      </c>
      <c r="B86" s="50" t="s">
        <v>16</v>
      </c>
      <c r="C86" s="16" t="s">
        <v>348</v>
      </c>
      <c r="D86" s="21">
        <f t="shared" si="3"/>
        <v>45015</v>
      </c>
      <c r="E86" s="22">
        <f t="shared" si="4"/>
        <v>89</v>
      </c>
      <c r="F86" s="17" t="s">
        <v>343</v>
      </c>
      <c r="G86" s="17" t="s">
        <v>341</v>
      </c>
      <c r="H86" s="17">
        <v>36</v>
      </c>
      <c r="J86" s="17">
        <v>0.43</v>
      </c>
      <c r="K86" s="17" t="s">
        <v>494</v>
      </c>
      <c r="L86" s="17"/>
      <c r="M86" s="17" t="s">
        <v>494</v>
      </c>
      <c r="N86" s="17"/>
      <c r="O86" s="17"/>
      <c r="P86" s="17"/>
      <c r="Q86" s="17" t="s">
        <v>494</v>
      </c>
      <c r="R86" s="17"/>
      <c r="S86" s="17"/>
      <c r="T86" s="17" t="s">
        <v>494</v>
      </c>
      <c r="U86" s="17" t="s">
        <v>494</v>
      </c>
      <c r="V86" s="17" t="s">
        <v>494</v>
      </c>
      <c r="W86" s="17" t="s">
        <v>494</v>
      </c>
      <c r="X86" s="17" t="s">
        <v>494</v>
      </c>
      <c r="Y86" s="17" t="s">
        <v>494</v>
      </c>
      <c r="Z86" s="17" t="s">
        <v>494</v>
      </c>
      <c r="AA86" s="17" t="s">
        <v>494</v>
      </c>
      <c r="AB86" s="17" t="s">
        <v>494</v>
      </c>
      <c r="AC86" s="17"/>
      <c r="AD86" s="17"/>
      <c r="AE86" s="18">
        <f t="shared" si="5"/>
        <v>0.92163923182441698</v>
      </c>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row>
    <row r="87" spans="1:59" hidden="1" x14ac:dyDescent="0.2">
      <c r="A87" s="50">
        <v>2023</v>
      </c>
      <c r="B87" s="50" t="s">
        <v>16</v>
      </c>
      <c r="C87" s="16" t="s">
        <v>348</v>
      </c>
      <c r="D87" s="21">
        <f t="shared" si="3"/>
        <v>45015</v>
      </c>
      <c r="E87" s="22">
        <f t="shared" si="4"/>
        <v>89</v>
      </c>
      <c r="F87" s="17" t="s">
        <v>343</v>
      </c>
      <c r="G87" s="17" t="s">
        <v>341</v>
      </c>
      <c r="H87" s="17">
        <v>36</v>
      </c>
      <c r="J87" s="17">
        <v>0.44</v>
      </c>
      <c r="K87" s="17" t="s">
        <v>494</v>
      </c>
      <c r="L87" s="17"/>
      <c r="M87" s="17" t="s">
        <v>494</v>
      </c>
      <c r="N87" s="17"/>
      <c r="O87" s="17"/>
      <c r="P87" s="17"/>
      <c r="Q87" s="17" t="s">
        <v>494</v>
      </c>
      <c r="R87" s="17"/>
      <c r="S87" s="17"/>
      <c r="T87" s="17" t="s">
        <v>494</v>
      </c>
      <c r="U87" s="17" t="s">
        <v>494</v>
      </c>
      <c r="V87" s="17" t="s">
        <v>494</v>
      </c>
      <c r="W87" s="17" t="s">
        <v>494</v>
      </c>
      <c r="X87" s="17" t="s">
        <v>494</v>
      </c>
      <c r="Y87" s="17" t="s">
        <v>494</v>
      </c>
      <c r="Z87" s="17" t="s">
        <v>494</v>
      </c>
      <c r="AA87" s="17" t="s">
        <v>494</v>
      </c>
      <c r="AB87" s="17" t="s">
        <v>494</v>
      </c>
      <c r="AC87" s="17"/>
      <c r="AD87" s="17"/>
      <c r="AE87" s="18">
        <f t="shared" si="5"/>
        <v>0.94307270233196161</v>
      </c>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row>
    <row r="88" spans="1:59" hidden="1" x14ac:dyDescent="0.2">
      <c r="A88" s="50">
        <v>2023</v>
      </c>
      <c r="B88" s="50" t="s">
        <v>16</v>
      </c>
      <c r="C88" s="16" t="s">
        <v>348</v>
      </c>
      <c r="D88" s="21">
        <f t="shared" si="3"/>
        <v>45015</v>
      </c>
      <c r="E88" s="22">
        <f t="shared" si="4"/>
        <v>89</v>
      </c>
      <c r="F88" s="17" t="s">
        <v>343</v>
      </c>
      <c r="G88" s="17" t="s">
        <v>341</v>
      </c>
      <c r="H88" s="17">
        <v>38</v>
      </c>
      <c r="J88" s="17">
        <v>0.47</v>
      </c>
      <c r="K88" s="17" t="s">
        <v>494</v>
      </c>
      <c r="L88" s="17"/>
      <c r="M88" s="17" t="s">
        <v>494</v>
      </c>
      <c r="N88" s="17"/>
      <c r="O88" s="17"/>
      <c r="P88" s="17"/>
      <c r="Q88" s="17" t="s">
        <v>494</v>
      </c>
      <c r="R88" s="17"/>
      <c r="S88" s="17"/>
      <c r="T88" s="17" t="s">
        <v>494</v>
      </c>
      <c r="U88" s="17" t="s">
        <v>494</v>
      </c>
      <c r="V88" s="17" t="s">
        <v>494</v>
      </c>
      <c r="W88" s="17" t="s">
        <v>494</v>
      </c>
      <c r="X88" s="17" t="s">
        <v>494</v>
      </c>
      <c r="Y88" s="17" t="s">
        <v>494</v>
      </c>
      <c r="Z88" s="17" t="s">
        <v>494</v>
      </c>
      <c r="AA88" s="17" t="s">
        <v>494</v>
      </c>
      <c r="AB88" s="17" t="s">
        <v>494</v>
      </c>
      <c r="AC88" s="17"/>
      <c r="AD88" s="17"/>
      <c r="AE88" s="18">
        <f t="shared" si="5"/>
        <v>0.85653885406035857</v>
      </c>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row>
    <row r="89" spans="1:59" hidden="1" x14ac:dyDescent="0.2">
      <c r="A89" s="50">
        <v>2023</v>
      </c>
      <c r="B89" s="50" t="s">
        <v>16</v>
      </c>
      <c r="C89" s="16" t="s">
        <v>348</v>
      </c>
      <c r="D89" s="21">
        <f t="shared" si="3"/>
        <v>45015</v>
      </c>
      <c r="E89" s="22">
        <f t="shared" si="4"/>
        <v>89</v>
      </c>
      <c r="F89" s="17" t="s">
        <v>343</v>
      </c>
      <c r="G89" s="17" t="s">
        <v>341</v>
      </c>
      <c r="H89" s="17">
        <v>37</v>
      </c>
      <c r="J89" s="17">
        <v>0.42</v>
      </c>
      <c r="K89" s="17" t="s">
        <v>494</v>
      </c>
      <c r="L89" s="17"/>
      <c r="M89" s="17" t="s">
        <v>494</v>
      </c>
      <c r="N89" s="17"/>
      <c r="O89" s="17"/>
      <c r="P89" s="17"/>
      <c r="Q89" s="17" t="s">
        <v>494</v>
      </c>
      <c r="R89" s="17"/>
      <c r="S89" s="17"/>
      <c r="T89" s="17" t="s">
        <v>494</v>
      </c>
      <c r="U89" s="17" t="s">
        <v>494</v>
      </c>
      <c r="V89" s="17" t="s">
        <v>494</v>
      </c>
      <c r="W89" s="17" t="s">
        <v>494</v>
      </c>
      <c r="X89" s="17" t="s">
        <v>494</v>
      </c>
      <c r="Y89" s="17" t="s">
        <v>494</v>
      </c>
      <c r="Z89" s="17" t="s">
        <v>494</v>
      </c>
      <c r="AA89" s="17" t="s">
        <v>494</v>
      </c>
      <c r="AB89" s="17" t="s">
        <v>494</v>
      </c>
      <c r="AC89" s="17"/>
      <c r="AD89" s="17"/>
      <c r="AE89" s="18">
        <f t="shared" si="5"/>
        <v>0.82917102639527762</v>
      </c>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row>
    <row r="90" spans="1:59" hidden="1" x14ac:dyDescent="0.2">
      <c r="A90" s="50">
        <v>2023</v>
      </c>
      <c r="B90" s="50" t="s">
        <v>16</v>
      </c>
      <c r="C90" s="16" t="s">
        <v>348</v>
      </c>
      <c r="D90" s="21">
        <f t="shared" si="3"/>
        <v>45015</v>
      </c>
      <c r="E90" s="22">
        <f t="shared" si="4"/>
        <v>89</v>
      </c>
      <c r="F90" s="17" t="s">
        <v>343</v>
      </c>
      <c r="G90" s="17" t="s">
        <v>341</v>
      </c>
      <c r="H90" s="17">
        <v>36</v>
      </c>
      <c r="J90" s="17">
        <v>0.41</v>
      </c>
      <c r="K90" s="17" t="s">
        <v>494</v>
      </c>
      <c r="L90" s="17"/>
      <c r="M90" s="17" t="s">
        <v>494</v>
      </c>
      <c r="N90" s="17"/>
      <c r="O90" s="17"/>
      <c r="P90" s="17"/>
      <c r="Q90" s="17" t="s">
        <v>494</v>
      </c>
      <c r="R90" s="17"/>
      <c r="S90" s="17"/>
      <c r="T90" s="17" t="s">
        <v>494</v>
      </c>
      <c r="U90" s="17" t="s">
        <v>494</v>
      </c>
      <c r="V90" s="17" t="s">
        <v>494</v>
      </c>
      <c r="W90" s="17" t="s">
        <v>494</v>
      </c>
      <c r="X90" s="17" t="s">
        <v>494</v>
      </c>
      <c r="Y90" s="17" t="s">
        <v>494</v>
      </c>
      <c r="Z90" s="17" t="s">
        <v>494</v>
      </c>
      <c r="AA90" s="17" t="s">
        <v>494</v>
      </c>
      <c r="AB90" s="17" t="s">
        <v>494</v>
      </c>
      <c r="AC90" s="17"/>
      <c r="AD90" s="17"/>
      <c r="AE90" s="18">
        <f t="shared" si="5"/>
        <v>0.87877229080932784</v>
      </c>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row>
    <row r="91" spans="1:59" hidden="1" x14ac:dyDescent="0.2">
      <c r="A91" s="50">
        <v>2023</v>
      </c>
      <c r="B91" s="50" t="s">
        <v>16</v>
      </c>
      <c r="C91" s="16" t="s">
        <v>348</v>
      </c>
      <c r="D91" s="21">
        <f t="shared" si="3"/>
        <v>45015</v>
      </c>
      <c r="E91" s="22">
        <f t="shared" si="4"/>
        <v>89</v>
      </c>
      <c r="F91" s="17" t="s">
        <v>343</v>
      </c>
      <c r="G91" s="17" t="s">
        <v>341</v>
      </c>
      <c r="H91" s="17">
        <v>38</v>
      </c>
      <c r="J91" s="17">
        <v>0.49</v>
      </c>
      <c r="K91" s="17" t="s">
        <v>494</v>
      </c>
      <c r="L91" s="17"/>
      <c r="M91" s="17" t="s">
        <v>494</v>
      </c>
      <c r="N91" s="17"/>
      <c r="O91" s="17"/>
      <c r="P91" s="17"/>
      <c r="Q91" s="17" t="s">
        <v>494</v>
      </c>
      <c r="R91" s="17"/>
      <c r="S91" s="17"/>
      <c r="T91" s="17" t="s">
        <v>494</v>
      </c>
      <c r="U91" s="17" t="s">
        <v>494</v>
      </c>
      <c r="V91" s="17" t="s">
        <v>494</v>
      </c>
      <c r="W91" s="17" t="s">
        <v>494</v>
      </c>
      <c r="X91" s="17" t="s">
        <v>494</v>
      </c>
      <c r="Y91" s="17" t="s">
        <v>494</v>
      </c>
      <c r="Z91" s="17" t="s">
        <v>494</v>
      </c>
      <c r="AA91" s="17" t="s">
        <v>494</v>
      </c>
      <c r="AB91" s="17" t="s">
        <v>494</v>
      </c>
      <c r="AC91" s="17"/>
      <c r="AD91" s="17"/>
      <c r="AE91" s="18">
        <f t="shared" si="5"/>
        <v>0.89298731593526748</v>
      </c>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row>
    <row r="92" spans="1:59" hidden="1" x14ac:dyDescent="0.2">
      <c r="A92" s="50">
        <v>2023</v>
      </c>
      <c r="B92" s="50" t="s">
        <v>16</v>
      </c>
      <c r="C92" s="16" t="s">
        <v>348</v>
      </c>
      <c r="D92" s="21">
        <f t="shared" si="3"/>
        <v>45015</v>
      </c>
      <c r="E92" s="22">
        <f t="shared" si="4"/>
        <v>89</v>
      </c>
      <c r="F92" s="17" t="s">
        <v>343</v>
      </c>
      <c r="G92" s="17" t="s">
        <v>341</v>
      </c>
      <c r="H92" s="17">
        <v>36</v>
      </c>
      <c r="J92" s="17">
        <v>0.43</v>
      </c>
      <c r="K92" s="17" t="s">
        <v>494</v>
      </c>
      <c r="L92" s="17"/>
      <c r="M92" s="17" t="s">
        <v>494</v>
      </c>
      <c r="N92" s="17"/>
      <c r="O92" s="17"/>
      <c r="P92" s="17"/>
      <c r="Q92" s="17" t="s">
        <v>494</v>
      </c>
      <c r="R92" s="17"/>
      <c r="S92" s="17"/>
      <c r="T92" s="17" t="s">
        <v>494</v>
      </c>
      <c r="U92" s="17" t="s">
        <v>494</v>
      </c>
      <c r="V92" s="17" t="s">
        <v>494</v>
      </c>
      <c r="W92" s="17" t="s">
        <v>494</v>
      </c>
      <c r="X92" s="17" t="s">
        <v>494</v>
      </c>
      <c r="Y92" s="17" t="s">
        <v>494</v>
      </c>
      <c r="Z92" s="17" t="s">
        <v>494</v>
      </c>
      <c r="AA92" s="17" t="s">
        <v>494</v>
      </c>
      <c r="AB92" s="17" t="s">
        <v>494</v>
      </c>
      <c r="AC92" s="17"/>
      <c r="AD92" s="17"/>
      <c r="AE92" s="18">
        <f t="shared" si="5"/>
        <v>0.92163923182441698</v>
      </c>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row>
    <row r="93" spans="1:59" hidden="1" x14ac:dyDescent="0.2">
      <c r="A93" s="50">
        <v>2023</v>
      </c>
      <c r="B93" s="50" t="s">
        <v>16</v>
      </c>
      <c r="C93" s="16" t="s">
        <v>348</v>
      </c>
      <c r="D93" s="21">
        <f t="shared" si="3"/>
        <v>45015</v>
      </c>
      <c r="E93" s="22">
        <f t="shared" si="4"/>
        <v>89</v>
      </c>
      <c r="F93" s="17" t="s">
        <v>343</v>
      </c>
      <c r="G93" s="17" t="s">
        <v>341</v>
      </c>
      <c r="H93" s="17">
        <v>35</v>
      </c>
      <c r="J93" s="17">
        <v>0.42</v>
      </c>
      <c r="K93" s="17" t="s">
        <v>494</v>
      </c>
      <c r="L93" s="17"/>
      <c r="M93" s="17" t="s">
        <v>494</v>
      </c>
      <c r="N93" s="17"/>
      <c r="O93" s="17"/>
      <c r="P93" s="17"/>
      <c r="Q93" s="17" t="s">
        <v>494</v>
      </c>
      <c r="R93" s="17"/>
      <c r="S93" s="17"/>
      <c r="T93" s="17" t="s">
        <v>494</v>
      </c>
      <c r="U93" s="17" t="s">
        <v>494</v>
      </c>
      <c r="V93" s="17" t="s">
        <v>494</v>
      </c>
      <c r="W93" s="17" t="s">
        <v>494</v>
      </c>
      <c r="X93" s="17" t="s">
        <v>494</v>
      </c>
      <c r="Y93" s="17" t="s">
        <v>494</v>
      </c>
      <c r="Z93" s="17" t="s">
        <v>494</v>
      </c>
      <c r="AA93" s="17" t="s">
        <v>494</v>
      </c>
      <c r="AB93" s="17" t="s">
        <v>494</v>
      </c>
      <c r="AC93" s="17"/>
      <c r="AD93" s="17"/>
      <c r="AE93" s="18">
        <f t="shared" si="5"/>
        <v>0.97959183673469385</v>
      </c>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row>
    <row r="94" spans="1:59" hidden="1" x14ac:dyDescent="0.2">
      <c r="A94" s="50">
        <v>2023</v>
      </c>
      <c r="B94" s="50" t="s">
        <v>16</v>
      </c>
      <c r="C94" s="16" t="s">
        <v>348</v>
      </c>
      <c r="D94" s="21">
        <f t="shared" si="3"/>
        <v>45015</v>
      </c>
      <c r="E94" s="22">
        <f t="shared" si="4"/>
        <v>89</v>
      </c>
      <c r="F94" s="17" t="s">
        <v>343</v>
      </c>
      <c r="G94" s="17" t="s">
        <v>341</v>
      </c>
      <c r="H94" s="17">
        <v>35</v>
      </c>
      <c r="J94" s="17">
        <v>0.43</v>
      </c>
      <c r="K94" s="17" t="s">
        <v>494</v>
      </c>
      <c r="L94" s="17"/>
      <c r="M94" s="17" t="s">
        <v>494</v>
      </c>
      <c r="N94" s="17"/>
      <c r="O94" s="17"/>
      <c r="P94" s="17"/>
      <c r="Q94" s="17" t="s">
        <v>494</v>
      </c>
      <c r="R94" s="17"/>
      <c r="S94" s="17"/>
      <c r="T94" s="17" t="s">
        <v>494</v>
      </c>
      <c r="U94" s="17" t="s">
        <v>494</v>
      </c>
      <c r="V94" s="17" t="s">
        <v>494</v>
      </c>
      <c r="W94" s="17" t="s">
        <v>494</v>
      </c>
      <c r="X94" s="17" t="s">
        <v>494</v>
      </c>
      <c r="Y94" s="17" t="s">
        <v>494</v>
      </c>
      <c r="Z94" s="17" t="s">
        <v>494</v>
      </c>
      <c r="AA94" s="17" t="s">
        <v>494</v>
      </c>
      <c r="AB94" s="17" t="s">
        <v>494</v>
      </c>
      <c r="AC94" s="17"/>
      <c r="AD94" s="17"/>
      <c r="AE94" s="18">
        <f t="shared" si="5"/>
        <v>1.0029154518950436</v>
      </c>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row>
    <row r="95" spans="1:59" hidden="1" x14ac:dyDescent="0.2">
      <c r="A95" s="50">
        <v>2023</v>
      </c>
      <c r="B95" s="50" t="s">
        <v>16</v>
      </c>
      <c r="C95" s="16" t="s">
        <v>348</v>
      </c>
      <c r="D95" s="21">
        <f t="shared" si="3"/>
        <v>45015</v>
      </c>
      <c r="E95" s="22">
        <f t="shared" si="4"/>
        <v>89</v>
      </c>
      <c r="F95" s="17" t="s">
        <v>343</v>
      </c>
      <c r="G95" s="17" t="s">
        <v>341</v>
      </c>
      <c r="H95" s="17">
        <v>39</v>
      </c>
      <c r="J95" s="17">
        <v>0.48</v>
      </c>
      <c r="K95" s="17" t="s">
        <v>494</v>
      </c>
      <c r="L95" s="17"/>
      <c r="M95" s="17" t="s">
        <v>494</v>
      </c>
      <c r="N95" s="17"/>
      <c r="O95" s="17"/>
      <c r="P95" s="17"/>
      <c r="Q95" s="17" t="s">
        <v>494</v>
      </c>
      <c r="R95" s="17"/>
      <c r="S95" s="17"/>
      <c r="T95" s="17" t="s">
        <v>494</v>
      </c>
      <c r="U95" s="17" t="s">
        <v>494</v>
      </c>
      <c r="V95" s="17" t="s">
        <v>494</v>
      </c>
      <c r="W95" s="17" t="s">
        <v>494</v>
      </c>
      <c r="X95" s="17" t="s">
        <v>494</v>
      </c>
      <c r="Y95" s="17" t="s">
        <v>494</v>
      </c>
      <c r="Z95" s="17" t="s">
        <v>494</v>
      </c>
      <c r="AA95" s="17" t="s">
        <v>494</v>
      </c>
      <c r="AB95" s="17" t="s">
        <v>494</v>
      </c>
      <c r="AC95" s="17"/>
      <c r="AD95" s="17"/>
      <c r="AE95" s="18">
        <f t="shared" si="5"/>
        <v>0.80918424113690379</v>
      </c>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row>
    <row r="96" spans="1:59" hidden="1" x14ac:dyDescent="0.2">
      <c r="A96" s="50">
        <v>2023</v>
      </c>
      <c r="B96" s="50" t="s">
        <v>16</v>
      </c>
      <c r="C96" s="16" t="s">
        <v>348</v>
      </c>
      <c r="D96" s="21">
        <f t="shared" si="3"/>
        <v>45015</v>
      </c>
      <c r="E96" s="22">
        <f t="shared" si="4"/>
        <v>89</v>
      </c>
      <c r="F96" s="17" t="s">
        <v>343</v>
      </c>
      <c r="G96" s="17" t="s">
        <v>341</v>
      </c>
      <c r="H96" s="17">
        <v>37</v>
      </c>
      <c r="J96" s="17">
        <v>0.52</v>
      </c>
      <c r="K96" s="17" t="s">
        <v>494</v>
      </c>
      <c r="L96" s="17"/>
      <c r="M96" s="17" t="s">
        <v>494</v>
      </c>
      <c r="N96" s="17"/>
      <c r="O96" s="17"/>
      <c r="P96" s="17"/>
      <c r="Q96" s="17" t="s">
        <v>494</v>
      </c>
      <c r="R96" s="17"/>
      <c r="S96" s="17"/>
      <c r="T96" s="17" t="s">
        <v>494</v>
      </c>
      <c r="U96" s="17" t="s">
        <v>494</v>
      </c>
      <c r="V96" s="17" t="s">
        <v>494</v>
      </c>
      <c r="W96" s="17" t="s">
        <v>494</v>
      </c>
      <c r="X96" s="17" t="s">
        <v>494</v>
      </c>
      <c r="Y96" s="17" t="s">
        <v>494</v>
      </c>
      <c r="Z96" s="17" t="s">
        <v>494</v>
      </c>
      <c r="AA96" s="17" t="s">
        <v>494</v>
      </c>
      <c r="AB96" s="17" t="s">
        <v>494</v>
      </c>
      <c r="AC96" s="17"/>
      <c r="AD96" s="17"/>
      <c r="AE96" s="18">
        <f t="shared" si="5"/>
        <v>1.0265926993465342</v>
      </c>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row>
    <row r="97" spans="1:59" hidden="1" x14ac:dyDescent="0.2">
      <c r="A97" s="50">
        <v>2023</v>
      </c>
      <c r="B97" s="50" t="s">
        <v>16</v>
      </c>
      <c r="C97" s="16" t="s">
        <v>348</v>
      </c>
      <c r="D97" s="21">
        <f t="shared" si="3"/>
        <v>45015</v>
      </c>
      <c r="E97" s="22">
        <f t="shared" si="4"/>
        <v>89</v>
      </c>
      <c r="F97" s="17" t="s">
        <v>343</v>
      </c>
      <c r="G97" s="17" t="s">
        <v>341</v>
      </c>
      <c r="H97" s="17">
        <v>38</v>
      </c>
      <c r="J97" s="17">
        <v>0.52</v>
      </c>
      <c r="K97" s="17" t="s">
        <v>494</v>
      </c>
      <c r="L97" s="17"/>
      <c r="M97" s="17" t="s">
        <v>494</v>
      </c>
      <c r="N97" s="17"/>
      <c r="O97" s="17"/>
      <c r="P97" s="17"/>
      <c r="Q97" s="17" t="s">
        <v>494</v>
      </c>
      <c r="R97" s="17"/>
      <c r="S97" s="17"/>
      <c r="T97" s="17" t="s">
        <v>494</v>
      </c>
      <c r="U97" s="17" t="s">
        <v>494</v>
      </c>
      <c r="V97" s="17" t="s">
        <v>494</v>
      </c>
      <c r="W97" s="17" t="s">
        <v>494</v>
      </c>
      <c r="X97" s="17" t="s">
        <v>494</v>
      </c>
      <c r="Y97" s="17" t="s">
        <v>494</v>
      </c>
      <c r="Z97" s="17" t="s">
        <v>494</v>
      </c>
      <c r="AA97" s="17" t="s">
        <v>494</v>
      </c>
      <c r="AB97" s="17" t="s">
        <v>494</v>
      </c>
      <c r="AC97" s="17"/>
      <c r="AD97" s="17"/>
      <c r="AE97" s="18">
        <f t="shared" si="5"/>
        <v>0.9476600087476309</v>
      </c>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row>
    <row r="98" spans="1:59" hidden="1" x14ac:dyDescent="0.2">
      <c r="A98" s="50">
        <v>2023</v>
      </c>
      <c r="B98" s="50" t="s">
        <v>16</v>
      </c>
      <c r="C98" s="16" t="s">
        <v>348</v>
      </c>
      <c r="D98" s="21">
        <f t="shared" si="3"/>
        <v>45015</v>
      </c>
      <c r="E98" s="22">
        <f t="shared" si="4"/>
        <v>89</v>
      </c>
      <c r="F98" s="17" t="s">
        <v>343</v>
      </c>
      <c r="G98" s="17" t="s">
        <v>341</v>
      </c>
      <c r="H98" s="17">
        <v>37</v>
      </c>
      <c r="J98" s="17">
        <v>0.45</v>
      </c>
      <c r="K98" s="17" t="s">
        <v>494</v>
      </c>
      <c r="L98" s="17"/>
      <c r="M98" s="17" t="s">
        <v>494</v>
      </c>
      <c r="N98" s="17"/>
      <c r="O98" s="17"/>
      <c r="P98" s="17"/>
      <c r="Q98" s="17" t="s">
        <v>494</v>
      </c>
      <c r="R98" s="17"/>
      <c r="S98" s="17"/>
      <c r="T98" s="17" t="s">
        <v>494</v>
      </c>
      <c r="U98" s="17" t="s">
        <v>494</v>
      </c>
      <c r="V98" s="17" t="s">
        <v>494</v>
      </c>
      <c r="W98" s="17" t="s">
        <v>494</v>
      </c>
      <c r="X98" s="17" t="s">
        <v>494</v>
      </c>
      <c r="Y98" s="17" t="s">
        <v>494</v>
      </c>
      <c r="Z98" s="17" t="s">
        <v>494</v>
      </c>
      <c r="AA98" s="17" t="s">
        <v>494</v>
      </c>
      <c r="AB98" s="17" t="s">
        <v>494</v>
      </c>
      <c r="AC98" s="17"/>
      <c r="AD98" s="17"/>
      <c r="AE98" s="18">
        <f t="shared" si="5"/>
        <v>0.88839752828065477</v>
      </c>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row>
    <row r="99" spans="1:59" hidden="1" x14ac:dyDescent="0.2">
      <c r="A99" s="50">
        <v>2023</v>
      </c>
      <c r="B99" s="50" t="s">
        <v>16</v>
      </c>
      <c r="C99" s="16" t="s">
        <v>348</v>
      </c>
      <c r="D99" s="21">
        <f t="shared" si="3"/>
        <v>45015</v>
      </c>
      <c r="E99" s="22">
        <f t="shared" si="4"/>
        <v>89</v>
      </c>
      <c r="F99" s="17" t="s">
        <v>343</v>
      </c>
      <c r="G99" s="17" t="s">
        <v>341</v>
      </c>
      <c r="H99" s="17">
        <v>36</v>
      </c>
      <c r="J99" s="17">
        <v>0.48</v>
      </c>
      <c r="K99" s="17" t="s">
        <v>494</v>
      </c>
      <c r="L99" s="17"/>
      <c r="M99" s="17" t="s">
        <v>494</v>
      </c>
      <c r="N99" s="17"/>
      <c r="O99" s="17"/>
      <c r="P99" s="17"/>
      <c r="Q99" s="17" t="s">
        <v>494</v>
      </c>
      <c r="R99" s="17"/>
      <c r="S99" s="17"/>
      <c r="T99" s="17" t="s">
        <v>494</v>
      </c>
      <c r="U99" s="17" t="s">
        <v>494</v>
      </c>
      <c r="V99" s="17" t="s">
        <v>494</v>
      </c>
      <c r="W99" s="17" t="s">
        <v>494</v>
      </c>
      <c r="X99" s="17" t="s">
        <v>494</v>
      </c>
      <c r="Y99" s="17" t="s">
        <v>494</v>
      </c>
      <c r="Z99" s="17" t="s">
        <v>494</v>
      </c>
      <c r="AA99" s="17" t="s">
        <v>494</v>
      </c>
      <c r="AB99" s="17" t="s">
        <v>494</v>
      </c>
      <c r="AC99" s="17"/>
      <c r="AD99" s="17"/>
      <c r="AE99" s="18">
        <f t="shared" si="5"/>
        <v>1.0288065843621399</v>
      </c>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row>
    <row r="100" spans="1:59" hidden="1" x14ac:dyDescent="0.2">
      <c r="A100" s="50">
        <v>2023</v>
      </c>
      <c r="B100" s="50" t="s">
        <v>16</v>
      </c>
      <c r="C100" s="16" t="s">
        <v>348</v>
      </c>
      <c r="D100" s="21">
        <f t="shared" si="3"/>
        <v>45015</v>
      </c>
      <c r="E100" s="22">
        <f t="shared" si="4"/>
        <v>89</v>
      </c>
      <c r="F100" s="17" t="s">
        <v>343</v>
      </c>
      <c r="G100" s="17" t="s">
        <v>341</v>
      </c>
      <c r="H100" s="17">
        <v>35</v>
      </c>
      <c r="J100" s="17">
        <v>0.4</v>
      </c>
      <c r="K100" s="17" t="s">
        <v>494</v>
      </c>
      <c r="L100" s="17"/>
      <c r="M100" s="17" t="s">
        <v>494</v>
      </c>
      <c r="N100" s="17"/>
      <c r="O100" s="17"/>
      <c r="P100" s="17"/>
      <c r="Q100" s="17" t="s">
        <v>494</v>
      </c>
      <c r="R100" s="17"/>
      <c r="S100" s="17"/>
      <c r="T100" s="17" t="s">
        <v>494</v>
      </c>
      <c r="U100" s="17" t="s">
        <v>494</v>
      </c>
      <c r="V100" s="17" t="s">
        <v>494</v>
      </c>
      <c r="W100" s="17" t="s">
        <v>494</v>
      </c>
      <c r="X100" s="17" t="s">
        <v>494</v>
      </c>
      <c r="Y100" s="17" t="s">
        <v>494</v>
      </c>
      <c r="Z100" s="17" t="s">
        <v>494</v>
      </c>
      <c r="AA100" s="17" t="s">
        <v>494</v>
      </c>
      <c r="AB100" s="17" t="s">
        <v>494</v>
      </c>
      <c r="AC100" s="17"/>
      <c r="AD100" s="17"/>
      <c r="AE100" s="18">
        <f t="shared" si="5"/>
        <v>0.93294460641399424</v>
      </c>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row>
    <row r="101" spans="1:59" hidden="1" x14ac:dyDescent="0.2">
      <c r="A101" s="50">
        <v>2023</v>
      </c>
      <c r="B101" s="50" t="s">
        <v>16</v>
      </c>
      <c r="C101" s="16" t="s">
        <v>348</v>
      </c>
      <c r="D101" s="21">
        <f t="shared" si="3"/>
        <v>45015</v>
      </c>
      <c r="E101" s="22">
        <f t="shared" si="4"/>
        <v>89</v>
      </c>
      <c r="F101" s="17" t="s">
        <v>343</v>
      </c>
      <c r="G101" s="17" t="s">
        <v>341</v>
      </c>
      <c r="H101" s="17">
        <v>38</v>
      </c>
      <c r="J101" s="17">
        <v>0.43</v>
      </c>
      <c r="K101" s="17" t="s">
        <v>494</v>
      </c>
      <c r="L101" s="17"/>
      <c r="M101" s="17" t="s">
        <v>494</v>
      </c>
      <c r="N101" s="17"/>
      <c r="O101" s="17"/>
      <c r="P101" s="17"/>
      <c r="Q101" s="17" t="s">
        <v>494</v>
      </c>
      <c r="R101" s="17"/>
      <c r="S101" s="17"/>
      <c r="T101" s="17" t="s">
        <v>494</v>
      </c>
      <c r="U101" s="17" t="s">
        <v>494</v>
      </c>
      <c r="V101" s="17" t="s">
        <v>494</v>
      </c>
      <c r="W101" s="17" t="s">
        <v>494</v>
      </c>
      <c r="X101" s="17" t="s">
        <v>494</v>
      </c>
      <c r="Y101" s="17" t="s">
        <v>494</v>
      </c>
      <c r="Z101" s="17" t="s">
        <v>494</v>
      </c>
      <c r="AA101" s="17" t="s">
        <v>494</v>
      </c>
      <c r="AB101" s="17" t="s">
        <v>494</v>
      </c>
      <c r="AC101" s="17"/>
      <c r="AD101" s="17"/>
      <c r="AE101" s="18">
        <f t="shared" si="5"/>
        <v>0.78364193031054097</v>
      </c>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row>
    <row r="102" spans="1:59" hidden="1" x14ac:dyDescent="0.2">
      <c r="A102" s="50">
        <v>2023</v>
      </c>
      <c r="B102" s="50" t="s">
        <v>16</v>
      </c>
      <c r="C102" s="16" t="s">
        <v>348</v>
      </c>
      <c r="D102" s="21">
        <f t="shared" si="3"/>
        <v>45015</v>
      </c>
      <c r="E102" s="22">
        <f t="shared" si="4"/>
        <v>89</v>
      </c>
      <c r="F102" s="17" t="s">
        <v>343</v>
      </c>
      <c r="G102" s="17" t="s">
        <v>341</v>
      </c>
      <c r="H102" s="17">
        <v>36</v>
      </c>
      <c r="J102" s="17">
        <v>0.34</v>
      </c>
      <c r="K102" s="17" t="s">
        <v>494</v>
      </c>
      <c r="L102" s="17"/>
      <c r="M102" s="17" t="s">
        <v>494</v>
      </c>
      <c r="N102" s="17"/>
      <c r="O102" s="17"/>
      <c r="P102" s="17"/>
      <c r="Q102" s="17" t="s">
        <v>494</v>
      </c>
      <c r="R102" s="17"/>
      <c r="S102" s="17"/>
      <c r="T102" s="17" t="s">
        <v>494</v>
      </c>
      <c r="U102" s="17" t="s">
        <v>494</v>
      </c>
      <c r="V102" s="17" t="s">
        <v>494</v>
      </c>
      <c r="W102" s="17" t="s">
        <v>494</v>
      </c>
      <c r="X102" s="17" t="s">
        <v>494</v>
      </c>
      <c r="Y102" s="17" t="s">
        <v>494</v>
      </c>
      <c r="Z102" s="17" t="s">
        <v>494</v>
      </c>
      <c r="AA102" s="17" t="s">
        <v>494</v>
      </c>
      <c r="AB102" s="17" t="s">
        <v>494</v>
      </c>
      <c r="AC102" s="17"/>
      <c r="AD102" s="17"/>
      <c r="AE102" s="18">
        <f t="shared" si="5"/>
        <v>0.72873799725651589</v>
      </c>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row>
    <row r="103" spans="1:59" hidden="1" x14ac:dyDescent="0.2">
      <c r="A103" s="50">
        <v>2023</v>
      </c>
      <c r="B103" s="50" t="s">
        <v>16</v>
      </c>
      <c r="C103" s="16" t="s">
        <v>348</v>
      </c>
      <c r="D103" s="21">
        <f t="shared" si="3"/>
        <v>45015</v>
      </c>
      <c r="E103" s="22">
        <f t="shared" si="4"/>
        <v>89</v>
      </c>
      <c r="F103" s="17" t="s">
        <v>343</v>
      </c>
      <c r="G103" s="17" t="s">
        <v>341</v>
      </c>
      <c r="H103" s="17">
        <v>35</v>
      </c>
      <c r="J103" s="17">
        <v>0.37</v>
      </c>
      <c r="K103" s="17" t="s">
        <v>494</v>
      </c>
      <c r="L103" s="17"/>
      <c r="M103" s="17" t="s">
        <v>494</v>
      </c>
      <c r="N103" s="17"/>
      <c r="O103" s="17"/>
      <c r="P103" s="17"/>
      <c r="Q103" s="17" t="s">
        <v>494</v>
      </c>
      <c r="R103" s="17"/>
      <c r="S103" s="17"/>
      <c r="T103" s="17" t="s">
        <v>494</v>
      </c>
      <c r="U103" s="17" t="s">
        <v>494</v>
      </c>
      <c r="V103" s="17" t="s">
        <v>494</v>
      </c>
      <c r="W103" s="17" t="s">
        <v>494</v>
      </c>
      <c r="X103" s="17" t="s">
        <v>494</v>
      </c>
      <c r="Y103" s="17" t="s">
        <v>494</v>
      </c>
      <c r="Z103" s="17" t="s">
        <v>494</v>
      </c>
      <c r="AA103" s="17" t="s">
        <v>494</v>
      </c>
      <c r="AB103" s="17" t="s">
        <v>494</v>
      </c>
      <c r="AC103" s="17"/>
      <c r="AD103" s="17"/>
      <c r="AE103" s="18">
        <f t="shared" si="5"/>
        <v>0.86297376093294464</v>
      </c>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row>
    <row r="104" spans="1:59" hidden="1" x14ac:dyDescent="0.2">
      <c r="A104" s="50">
        <v>2023</v>
      </c>
      <c r="B104" s="50" t="s">
        <v>16</v>
      </c>
      <c r="C104" s="16" t="s">
        <v>348</v>
      </c>
      <c r="D104" s="21">
        <f t="shared" si="3"/>
        <v>45015</v>
      </c>
      <c r="E104" s="22">
        <f t="shared" si="4"/>
        <v>89</v>
      </c>
      <c r="F104" s="17" t="s">
        <v>344</v>
      </c>
      <c r="G104" s="17" t="s">
        <v>341</v>
      </c>
      <c r="H104" s="17">
        <v>42</v>
      </c>
      <c r="J104" s="17">
        <v>0.62</v>
      </c>
      <c r="K104" s="17" t="s">
        <v>494</v>
      </c>
      <c r="L104" s="17"/>
      <c r="M104" s="17" t="s">
        <v>494</v>
      </c>
      <c r="N104" s="17"/>
      <c r="O104" s="17"/>
      <c r="P104" s="17"/>
      <c r="Q104" s="17" t="s">
        <v>494</v>
      </c>
      <c r="R104" s="17"/>
      <c r="S104" s="17"/>
      <c r="T104" s="17" t="s">
        <v>494</v>
      </c>
      <c r="U104" s="17" t="s">
        <v>494</v>
      </c>
      <c r="V104" s="17" t="s">
        <v>494</v>
      </c>
      <c r="W104" s="17" t="s">
        <v>494</v>
      </c>
      <c r="X104" s="17" t="s">
        <v>494</v>
      </c>
      <c r="Y104" s="17" t="s">
        <v>494</v>
      </c>
      <c r="Z104" s="17" t="s">
        <v>494</v>
      </c>
      <c r="AA104" s="17" t="s">
        <v>494</v>
      </c>
      <c r="AB104" s="17" t="s">
        <v>494</v>
      </c>
      <c r="AC104" s="17"/>
      <c r="AD104" s="17"/>
      <c r="AE104" s="18">
        <f t="shared" si="5"/>
        <v>0.83684267357736741</v>
      </c>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row>
    <row r="105" spans="1:59" hidden="1" x14ac:dyDescent="0.2">
      <c r="A105" s="50">
        <v>2023</v>
      </c>
      <c r="B105" s="50" t="s">
        <v>16</v>
      </c>
      <c r="C105" s="16" t="s">
        <v>348</v>
      </c>
      <c r="D105" s="21">
        <f t="shared" si="3"/>
        <v>45015</v>
      </c>
      <c r="E105" s="22">
        <f t="shared" si="4"/>
        <v>89</v>
      </c>
      <c r="F105" s="17" t="s">
        <v>344</v>
      </c>
      <c r="G105" s="17" t="s">
        <v>341</v>
      </c>
      <c r="H105" s="17">
        <v>43</v>
      </c>
      <c r="J105" s="17">
        <v>0.63</v>
      </c>
      <c r="K105" s="17" t="s">
        <v>494</v>
      </c>
      <c r="L105" s="17"/>
      <c r="M105" s="17" t="s">
        <v>494</v>
      </c>
      <c r="N105" s="17"/>
      <c r="O105" s="17"/>
      <c r="P105" s="17"/>
      <c r="Q105" s="17" t="s">
        <v>494</v>
      </c>
      <c r="R105" s="17"/>
      <c r="S105" s="17"/>
      <c r="T105" s="17" t="s">
        <v>494</v>
      </c>
      <c r="U105" s="17" t="s">
        <v>494</v>
      </c>
      <c r="V105" s="17" t="s">
        <v>494</v>
      </c>
      <c r="W105" s="17" t="s">
        <v>494</v>
      </c>
      <c r="X105" s="17" t="s">
        <v>494</v>
      </c>
      <c r="Y105" s="17" t="s">
        <v>494</v>
      </c>
      <c r="Z105" s="17" t="s">
        <v>494</v>
      </c>
      <c r="AA105" s="17" t="s">
        <v>494</v>
      </c>
      <c r="AB105" s="17" t="s">
        <v>494</v>
      </c>
      <c r="AC105" s="17"/>
      <c r="AD105" s="17"/>
      <c r="AE105" s="18">
        <f t="shared" si="5"/>
        <v>0.79238306061101538</v>
      </c>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row>
    <row r="106" spans="1:59" hidden="1" x14ac:dyDescent="0.2">
      <c r="A106" s="50">
        <v>2023</v>
      </c>
      <c r="B106" s="50" t="s">
        <v>16</v>
      </c>
      <c r="C106" s="16" t="s">
        <v>348</v>
      </c>
      <c r="D106" s="21">
        <f t="shared" si="3"/>
        <v>45015</v>
      </c>
      <c r="E106" s="22">
        <f t="shared" si="4"/>
        <v>89</v>
      </c>
      <c r="F106" s="17" t="s">
        <v>344</v>
      </c>
      <c r="G106" s="17" t="s">
        <v>341</v>
      </c>
      <c r="H106" s="17">
        <v>38</v>
      </c>
      <c r="J106" s="17">
        <v>0.53</v>
      </c>
      <c r="K106" s="17" t="s">
        <v>494</v>
      </c>
      <c r="L106" s="17"/>
      <c r="M106" s="17" t="s">
        <v>494</v>
      </c>
      <c r="N106" s="17"/>
      <c r="O106" s="17"/>
      <c r="P106" s="17"/>
      <c r="Q106" s="17" t="s">
        <v>494</v>
      </c>
      <c r="R106" s="17"/>
      <c r="S106" s="17"/>
      <c r="T106" s="17" t="s">
        <v>494</v>
      </c>
      <c r="U106" s="17" t="s">
        <v>494</v>
      </c>
      <c r="V106" s="17" t="s">
        <v>494</v>
      </c>
      <c r="W106" s="17" t="s">
        <v>494</v>
      </c>
      <c r="X106" s="17" t="s">
        <v>494</v>
      </c>
      <c r="Y106" s="17" t="s">
        <v>494</v>
      </c>
      <c r="Z106" s="17" t="s">
        <v>494</v>
      </c>
      <c r="AA106" s="17" t="s">
        <v>494</v>
      </c>
      <c r="AB106" s="17" t="s">
        <v>494</v>
      </c>
      <c r="AC106" s="17"/>
      <c r="AD106" s="17"/>
      <c r="AE106" s="18">
        <f t="shared" si="5"/>
        <v>0.9658842396850853</v>
      </c>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row>
    <row r="107" spans="1:59" hidden="1" x14ac:dyDescent="0.2">
      <c r="A107" s="50">
        <v>2023</v>
      </c>
      <c r="B107" s="50" t="s">
        <v>16</v>
      </c>
      <c r="C107" s="16" t="s">
        <v>348</v>
      </c>
      <c r="D107" s="21">
        <f t="shared" si="3"/>
        <v>45015</v>
      </c>
      <c r="E107" s="22">
        <f t="shared" si="4"/>
        <v>89</v>
      </c>
      <c r="F107" s="17" t="s">
        <v>344</v>
      </c>
      <c r="G107" s="17" t="s">
        <v>341</v>
      </c>
      <c r="H107" s="17">
        <v>39</v>
      </c>
      <c r="J107" s="17">
        <v>0.48</v>
      </c>
      <c r="K107" s="17" t="s">
        <v>494</v>
      </c>
      <c r="L107" s="17"/>
      <c r="M107" s="17" t="s">
        <v>494</v>
      </c>
      <c r="N107" s="17"/>
      <c r="O107" s="17"/>
      <c r="P107" s="17"/>
      <c r="Q107" s="17" t="s">
        <v>494</v>
      </c>
      <c r="R107" s="17"/>
      <c r="S107" s="17"/>
      <c r="T107" s="17" t="s">
        <v>494</v>
      </c>
      <c r="U107" s="17" t="s">
        <v>494</v>
      </c>
      <c r="V107" s="17" t="s">
        <v>494</v>
      </c>
      <c r="W107" s="17" t="s">
        <v>494</v>
      </c>
      <c r="X107" s="17" t="s">
        <v>494</v>
      </c>
      <c r="Y107" s="17" t="s">
        <v>494</v>
      </c>
      <c r="Z107" s="17" t="s">
        <v>494</v>
      </c>
      <c r="AA107" s="17" t="s">
        <v>494</v>
      </c>
      <c r="AB107" s="17" t="s">
        <v>494</v>
      </c>
      <c r="AC107" s="17"/>
      <c r="AD107" s="17"/>
      <c r="AE107" s="18">
        <f t="shared" si="5"/>
        <v>0.80918424113690379</v>
      </c>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row>
    <row r="108" spans="1:59" hidden="1" x14ac:dyDescent="0.2">
      <c r="A108" s="50">
        <v>2023</v>
      </c>
      <c r="B108" s="50" t="s">
        <v>16</v>
      </c>
      <c r="C108" s="16" t="s">
        <v>348</v>
      </c>
      <c r="D108" s="21">
        <f t="shared" si="3"/>
        <v>45015</v>
      </c>
      <c r="E108" s="22">
        <f t="shared" si="4"/>
        <v>89</v>
      </c>
      <c r="F108" s="17" t="s">
        <v>344</v>
      </c>
      <c r="G108" s="17" t="s">
        <v>341</v>
      </c>
      <c r="H108" s="17">
        <v>41</v>
      </c>
      <c r="J108" s="17">
        <v>0.61</v>
      </c>
      <c r="K108" s="17" t="s">
        <v>494</v>
      </c>
      <c r="L108" s="17"/>
      <c r="M108" s="17" t="s">
        <v>494</v>
      </c>
      <c r="N108" s="17"/>
      <c r="O108" s="17"/>
      <c r="P108" s="17"/>
      <c r="Q108" s="17" t="s">
        <v>494</v>
      </c>
      <c r="R108" s="17"/>
      <c r="S108" s="17"/>
      <c r="T108" s="17" t="s">
        <v>494</v>
      </c>
      <c r="U108" s="17" t="s">
        <v>494</v>
      </c>
      <c r="V108" s="17" t="s">
        <v>494</v>
      </c>
      <c r="W108" s="17" t="s">
        <v>494</v>
      </c>
      <c r="X108" s="17" t="s">
        <v>494</v>
      </c>
      <c r="Y108" s="17" t="s">
        <v>494</v>
      </c>
      <c r="Z108" s="17" t="s">
        <v>494</v>
      </c>
      <c r="AA108" s="17" t="s">
        <v>494</v>
      </c>
      <c r="AB108" s="17" t="s">
        <v>494</v>
      </c>
      <c r="AC108" s="17"/>
      <c r="AD108" s="17"/>
      <c r="AE108" s="18">
        <f t="shared" si="5"/>
        <v>0.88507131353288548</v>
      </c>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row>
    <row r="109" spans="1:59" hidden="1" x14ac:dyDescent="0.2">
      <c r="A109" s="50">
        <v>2023</v>
      </c>
      <c r="B109" s="50" t="s">
        <v>16</v>
      </c>
      <c r="C109" s="16" t="s">
        <v>348</v>
      </c>
      <c r="D109" s="21">
        <f t="shared" si="3"/>
        <v>45015</v>
      </c>
      <c r="E109" s="22">
        <f t="shared" si="4"/>
        <v>89</v>
      </c>
      <c r="F109" s="17" t="s">
        <v>344</v>
      </c>
      <c r="G109" s="17" t="s">
        <v>341</v>
      </c>
      <c r="H109" s="17">
        <v>42</v>
      </c>
      <c r="J109" s="17">
        <v>0.65</v>
      </c>
      <c r="K109" s="17" t="s">
        <v>494</v>
      </c>
      <c r="L109" s="17"/>
      <c r="M109" s="17" t="s">
        <v>494</v>
      </c>
      <c r="N109" s="17"/>
      <c r="O109" s="17"/>
      <c r="P109" s="17"/>
      <c r="Q109" s="17" t="s">
        <v>494</v>
      </c>
      <c r="R109" s="17"/>
      <c r="S109" s="17"/>
      <c r="T109" s="17" t="s">
        <v>494</v>
      </c>
      <c r="U109" s="17" t="s">
        <v>494</v>
      </c>
      <c r="V109" s="17" t="s">
        <v>494</v>
      </c>
      <c r="W109" s="17" t="s">
        <v>494</v>
      </c>
      <c r="X109" s="17" t="s">
        <v>494</v>
      </c>
      <c r="Y109" s="17" t="s">
        <v>494</v>
      </c>
      <c r="Z109" s="17" t="s">
        <v>494</v>
      </c>
      <c r="AA109" s="17" t="s">
        <v>494</v>
      </c>
      <c r="AB109" s="17" t="s">
        <v>494</v>
      </c>
      <c r="AC109" s="17"/>
      <c r="AD109" s="17"/>
      <c r="AE109" s="18">
        <f t="shared" si="5"/>
        <v>0.87733506100853043</v>
      </c>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row>
    <row r="110" spans="1:59" hidden="1" x14ac:dyDescent="0.2">
      <c r="A110" s="50">
        <v>2023</v>
      </c>
      <c r="B110" s="50" t="s">
        <v>16</v>
      </c>
      <c r="C110" s="16" t="s">
        <v>348</v>
      </c>
      <c r="D110" s="21">
        <f t="shared" si="3"/>
        <v>45015</v>
      </c>
      <c r="E110" s="22">
        <f t="shared" si="4"/>
        <v>89</v>
      </c>
      <c r="F110" s="17" t="s">
        <v>344</v>
      </c>
      <c r="G110" s="17" t="s">
        <v>341</v>
      </c>
      <c r="H110" s="17">
        <v>40</v>
      </c>
      <c r="J110" s="17">
        <v>0.63</v>
      </c>
      <c r="K110" s="17" t="s">
        <v>494</v>
      </c>
      <c r="L110" s="17"/>
      <c r="M110" s="17" t="s">
        <v>494</v>
      </c>
      <c r="N110" s="17"/>
      <c r="O110" s="17"/>
      <c r="P110" s="17"/>
      <c r="Q110" s="17" t="s">
        <v>494</v>
      </c>
      <c r="R110" s="17"/>
      <c r="S110" s="17"/>
      <c r="T110" s="17" t="s">
        <v>494</v>
      </c>
      <c r="U110" s="17" t="s">
        <v>494</v>
      </c>
      <c r="V110" s="17" t="s">
        <v>494</v>
      </c>
      <c r="W110" s="17" t="s">
        <v>494</v>
      </c>
      <c r="X110" s="17" t="s">
        <v>494</v>
      </c>
      <c r="Y110" s="17" t="s">
        <v>494</v>
      </c>
      <c r="Z110" s="17" t="s">
        <v>494</v>
      </c>
      <c r="AA110" s="17" t="s">
        <v>494</v>
      </c>
      <c r="AB110" s="17" t="s">
        <v>494</v>
      </c>
      <c r="AC110" s="17"/>
      <c r="AD110" s="17"/>
      <c r="AE110" s="18">
        <f t="shared" si="5"/>
        <v>0.984375</v>
      </c>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row>
    <row r="111" spans="1:59" hidden="1" x14ac:dyDescent="0.2">
      <c r="A111" s="50">
        <v>2023</v>
      </c>
      <c r="B111" s="50" t="s">
        <v>16</v>
      </c>
      <c r="C111" s="16" t="s">
        <v>348</v>
      </c>
      <c r="D111" s="21">
        <f t="shared" si="3"/>
        <v>45015</v>
      </c>
      <c r="E111" s="22">
        <f t="shared" si="4"/>
        <v>89</v>
      </c>
      <c r="F111" s="17" t="s">
        <v>344</v>
      </c>
      <c r="G111" s="17" t="s">
        <v>341</v>
      </c>
      <c r="H111" s="17">
        <v>40</v>
      </c>
      <c r="J111" s="17">
        <v>0.52</v>
      </c>
      <c r="K111" s="17" t="s">
        <v>494</v>
      </c>
      <c r="L111" s="17"/>
      <c r="M111" s="17" t="s">
        <v>494</v>
      </c>
      <c r="N111" s="17"/>
      <c r="O111" s="17"/>
      <c r="P111" s="17"/>
      <c r="Q111" s="17" t="s">
        <v>494</v>
      </c>
      <c r="R111" s="17"/>
      <c r="S111" s="17"/>
      <c r="T111" s="17" t="s">
        <v>494</v>
      </c>
      <c r="U111" s="17" t="s">
        <v>494</v>
      </c>
      <c r="V111" s="17" t="s">
        <v>494</v>
      </c>
      <c r="W111" s="17" t="s">
        <v>494</v>
      </c>
      <c r="X111" s="17" t="s">
        <v>494</v>
      </c>
      <c r="Y111" s="17" t="s">
        <v>494</v>
      </c>
      <c r="Z111" s="17" t="s">
        <v>494</v>
      </c>
      <c r="AA111" s="17" t="s">
        <v>494</v>
      </c>
      <c r="AB111" s="17" t="s">
        <v>494</v>
      </c>
      <c r="AC111" s="17"/>
      <c r="AD111" s="17"/>
      <c r="AE111" s="18">
        <f t="shared" si="5"/>
        <v>0.81250000000000011</v>
      </c>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row>
    <row r="112" spans="1:59" hidden="1" x14ac:dyDescent="0.2">
      <c r="A112" s="50">
        <v>2023</v>
      </c>
      <c r="B112" s="50" t="s">
        <v>16</v>
      </c>
      <c r="C112" s="16" t="s">
        <v>348</v>
      </c>
      <c r="D112" s="21">
        <f t="shared" si="3"/>
        <v>45015</v>
      </c>
      <c r="E112" s="22">
        <f t="shared" si="4"/>
        <v>89</v>
      </c>
      <c r="F112" s="17" t="s">
        <v>344</v>
      </c>
      <c r="G112" s="17" t="s">
        <v>341</v>
      </c>
      <c r="H112" s="17">
        <v>39</v>
      </c>
      <c r="J112" s="17">
        <v>0.39</v>
      </c>
      <c r="K112" s="17" t="s">
        <v>494</v>
      </c>
      <c r="L112" s="17"/>
      <c r="M112" s="17" t="s">
        <v>494</v>
      </c>
      <c r="N112" s="17"/>
      <c r="O112" s="17"/>
      <c r="P112" s="17"/>
      <c r="Q112" s="17" t="s">
        <v>494</v>
      </c>
      <c r="R112" s="17"/>
      <c r="S112" s="17"/>
      <c r="T112" s="17" t="s">
        <v>494</v>
      </c>
      <c r="U112" s="17" t="s">
        <v>494</v>
      </c>
      <c r="V112" s="17" t="s">
        <v>494</v>
      </c>
      <c r="W112" s="17" t="s">
        <v>494</v>
      </c>
      <c r="X112" s="17" t="s">
        <v>494</v>
      </c>
      <c r="Y112" s="17" t="s">
        <v>494</v>
      </c>
      <c r="Z112" s="17" t="s">
        <v>494</v>
      </c>
      <c r="AA112" s="17" t="s">
        <v>494</v>
      </c>
      <c r="AB112" s="17" t="s">
        <v>494</v>
      </c>
      <c r="AC112" s="17"/>
      <c r="AD112" s="17"/>
      <c r="AE112" s="18">
        <f t="shared" si="5"/>
        <v>0.65746219592373445</v>
      </c>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row>
    <row r="113" spans="1:59" hidden="1" x14ac:dyDescent="0.2">
      <c r="A113" s="50">
        <v>2023</v>
      </c>
      <c r="B113" s="50" t="s">
        <v>16</v>
      </c>
      <c r="C113" s="16" t="s">
        <v>348</v>
      </c>
      <c r="D113" s="21">
        <f t="shared" si="3"/>
        <v>45015</v>
      </c>
      <c r="E113" s="22">
        <f t="shared" si="4"/>
        <v>89</v>
      </c>
      <c r="F113" s="17" t="s">
        <v>344</v>
      </c>
      <c r="G113" s="17" t="s">
        <v>341</v>
      </c>
      <c r="H113" s="17">
        <v>40</v>
      </c>
      <c r="J113" s="17">
        <v>0.59</v>
      </c>
      <c r="K113" s="17" t="s">
        <v>494</v>
      </c>
      <c r="L113" s="17"/>
      <c r="M113" s="17" t="s">
        <v>494</v>
      </c>
      <c r="N113" s="17"/>
      <c r="O113" s="17"/>
      <c r="P113" s="17"/>
      <c r="Q113" s="17" t="s">
        <v>494</v>
      </c>
      <c r="R113" s="17"/>
      <c r="S113" s="17"/>
      <c r="T113" s="17" t="s">
        <v>494</v>
      </c>
      <c r="U113" s="17" t="s">
        <v>494</v>
      </c>
      <c r="V113" s="17" t="s">
        <v>494</v>
      </c>
      <c r="W113" s="17" t="s">
        <v>494</v>
      </c>
      <c r="X113" s="17" t="s">
        <v>494</v>
      </c>
      <c r="Y113" s="17" t="s">
        <v>494</v>
      </c>
      <c r="Z113" s="17" t="s">
        <v>494</v>
      </c>
      <c r="AA113" s="17" t="s">
        <v>494</v>
      </c>
      <c r="AB113" s="17" t="s">
        <v>494</v>
      </c>
      <c r="AC113" s="17"/>
      <c r="AD113" s="17"/>
      <c r="AE113" s="18">
        <f t="shared" si="5"/>
        <v>0.92187499999999989</v>
      </c>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row>
    <row r="114" spans="1:59" hidden="1" x14ac:dyDescent="0.2">
      <c r="A114" s="50">
        <v>2023</v>
      </c>
      <c r="B114" s="50" t="s">
        <v>16</v>
      </c>
      <c r="C114" s="16" t="s">
        <v>348</v>
      </c>
      <c r="D114" s="21">
        <f t="shared" si="3"/>
        <v>45015</v>
      </c>
      <c r="E114" s="22">
        <f t="shared" si="4"/>
        <v>89</v>
      </c>
      <c r="F114" s="17" t="s">
        <v>344</v>
      </c>
      <c r="G114" s="17" t="s">
        <v>341</v>
      </c>
      <c r="H114" s="17">
        <v>40</v>
      </c>
      <c r="J114" s="17">
        <v>0.52</v>
      </c>
      <c r="K114" s="17" t="s">
        <v>494</v>
      </c>
      <c r="L114" s="17"/>
      <c r="M114" s="17" t="s">
        <v>494</v>
      </c>
      <c r="N114" s="17"/>
      <c r="O114" s="17"/>
      <c r="P114" s="17"/>
      <c r="Q114" s="17" t="s">
        <v>494</v>
      </c>
      <c r="R114" s="17"/>
      <c r="S114" s="17"/>
      <c r="T114" s="17" t="s">
        <v>494</v>
      </c>
      <c r="U114" s="17" t="s">
        <v>494</v>
      </c>
      <c r="V114" s="17" t="s">
        <v>494</v>
      </c>
      <c r="W114" s="17" t="s">
        <v>494</v>
      </c>
      <c r="X114" s="17" t="s">
        <v>494</v>
      </c>
      <c r="Y114" s="17" t="s">
        <v>494</v>
      </c>
      <c r="Z114" s="17" t="s">
        <v>494</v>
      </c>
      <c r="AA114" s="17" t="s">
        <v>494</v>
      </c>
      <c r="AB114" s="17" t="s">
        <v>494</v>
      </c>
      <c r="AC114" s="17"/>
      <c r="AD114" s="17"/>
      <c r="AE114" s="18">
        <f t="shared" si="5"/>
        <v>0.81250000000000011</v>
      </c>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row>
    <row r="115" spans="1:59" hidden="1" x14ac:dyDescent="0.2">
      <c r="A115" s="50">
        <v>2023</v>
      </c>
      <c r="B115" s="50" t="s">
        <v>16</v>
      </c>
      <c r="C115" s="16" t="s">
        <v>348</v>
      </c>
      <c r="D115" s="21">
        <f t="shared" si="3"/>
        <v>45015</v>
      </c>
      <c r="E115" s="22">
        <f t="shared" si="4"/>
        <v>89</v>
      </c>
      <c r="F115" s="17" t="s">
        <v>344</v>
      </c>
      <c r="G115" s="17" t="s">
        <v>341</v>
      </c>
      <c r="H115" s="17">
        <v>41</v>
      </c>
      <c r="J115" s="17">
        <v>0.65</v>
      </c>
      <c r="K115" s="17" t="s">
        <v>494</v>
      </c>
      <c r="L115" s="17"/>
      <c r="M115" s="17" t="s">
        <v>494</v>
      </c>
      <c r="N115" s="17"/>
      <c r="O115" s="17"/>
      <c r="P115" s="17"/>
      <c r="Q115" s="17" t="s">
        <v>494</v>
      </c>
      <c r="R115" s="17"/>
      <c r="S115" s="17"/>
      <c r="T115" s="17" t="s">
        <v>494</v>
      </c>
      <c r="U115" s="17" t="s">
        <v>494</v>
      </c>
      <c r="V115" s="17" t="s">
        <v>494</v>
      </c>
      <c r="W115" s="17" t="s">
        <v>494</v>
      </c>
      <c r="X115" s="17" t="s">
        <v>494</v>
      </c>
      <c r="Y115" s="17" t="s">
        <v>494</v>
      </c>
      <c r="Z115" s="17" t="s">
        <v>494</v>
      </c>
      <c r="AA115" s="17" t="s">
        <v>494</v>
      </c>
      <c r="AB115" s="17" t="s">
        <v>494</v>
      </c>
      <c r="AC115" s="17"/>
      <c r="AD115" s="17"/>
      <c r="AE115" s="18">
        <f t="shared" si="5"/>
        <v>0.94310877671536975</v>
      </c>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row>
    <row r="116" spans="1:59" hidden="1" x14ac:dyDescent="0.2">
      <c r="A116" s="50">
        <v>2023</v>
      </c>
      <c r="B116" s="50" t="s">
        <v>16</v>
      </c>
      <c r="C116" s="16" t="s">
        <v>348</v>
      </c>
      <c r="D116" s="21">
        <f t="shared" si="3"/>
        <v>45015</v>
      </c>
      <c r="E116" s="22">
        <f t="shared" si="4"/>
        <v>89</v>
      </c>
      <c r="F116" s="17" t="s">
        <v>344</v>
      </c>
      <c r="G116" s="17" t="s">
        <v>341</v>
      </c>
      <c r="H116" s="17">
        <v>37</v>
      </c>
      <c r="J116" s="17">
        <v>0.53</v>
      </c>
      <c r="K116" s="17" t="s">
        <v>494</v>
      </c>
      <c r="L116" s="17"/>
      <c r="M116" s="17" t="s">
        <v>494</v>
      </c>
      <c r="N116" s="17"/>
      <c r="O116" s="17"/>
      <c r="P116" s="17"/>
      <c r="Q116" s="17" t="s">
        <v>494</v>
      </c>
      <c r="R116" s="17"/>
      <c r="S116" s="17"/>
      <c r="T116" s="17" t="s">
        <v>494</v>
      </c>
      <c r="U116" s="17" t="s">
        <v>494</v>
      </c>
      <c r="V116" s="17" t="s">
        <v>494</v>
      </c>
      <c r="W116" s="17" t="s">
        <v>494</v>
      </c>
      <c r="X116" s="17" t="s">
        <v>494</v>
      </c>
      <c r="Y116" s="17" t="s">
        <v>494</v>
      </c>
      <c r="Z116" s="17" t="s">
        <v>494</v>
      </c>
      <c r="AA116" s="17" t="s">
        <v>494</v>
      </c>
      <c r="AB116" s="17" t="s">
        <v>494</v>
      </c>
      <c r="AC116" s="17"/>
      <c r="AD116" s="17"/>
      <c r="AE116" s="18">
        <f t="shared" si="5"/>
        <v>1.0463348666416601</v>
      </c>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row>
    <row r="117" spans="1:59" hidden="1" x14ac:dyDescent="0.2">
      <c r="A117" s="50">
        <v>2023</v>
      </c>
      <c r="B117" s="50" t="s">
        <v>16</v>
      </c>
      <c r="C117" s="16" t="s">
        <v>348</v>
      </c>
      <c r="D117" s="21">
        <f t="shared" si="3"/>
        <v>45015</v>
      </c>
      <c r="E117" s="22">
        <f t="shared" si="4"/>
        <v>89</v>
      </c>
      <c r="F117" s="17" t="s">
        <v>344</v>
      </c>
      <c r="G117" s="17" t="s">
        <v>341</v>
      </c>
      <c r="H117" s="17">
        <v>41</v>
      </c>
      <c r="J117" s="17">
        <v>0.62</v>
      </c>
      <c r="K117" s="17" t="s">
        <v>494</v>
      </c>
      <c r="L117" s="17"/>
      <c r="M117" s="17" t="s">
        <v>494</v>
      </c>
      <c r="N117" s="17"/>
      <c r="O117" s="17"/>
      <c r="P117" s="17"/>
      <c r="Q117" s="17" t="s">
        <v>494</v>
      </c>
      <c r="R117" s="17"/>
      <c r="S117" s="17"/>
      <c r="T117" s="17" t="s">
        <v>494</v>
      </c>
      <c r="U117" s="17" t="s">
        <v>494</v>
      </c>
      <c r="V117" s="17" t="s">
        <v>494</v>
      </c>
      <c r="W117" s="17" t="s">
        <v>494</v>
      </c>
      <c r="X117" s="17" t="s">
        <v>494</v>
      </c>
      <c r="Y117" s="17" t="s">
        <v>494</v>
      </c>
      <c r="Z117" s="17" t="s">
        <v>494</v>
      </c>
      <c r="AA117" s="17" t="s">
        <v>494</v>
      </c>
      <c r="AB117" s="17" t="s">
        <v>494</v>
      </c>
      <c r="AC117" s="17"/>
      <c r="AD117" s="17"/>
      <c r="AE117" s="18">
        <f t="shared" si="5"/>
        <v>0.89958067932850649</v>
      </c>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row>
    <row r="118" spans="1:59" hidden="1" x14ac:dyDescent="0.2">
      <c r="A118" s="50">
        <v>2023</v>
      </c>
      <c r="B118" s="50" t="s">
        <v>16</v>
      </c>
      <c r="C118" s="16" t="s">
        <v>348</v>
      </c>
      <c r="D118" s="21">
        <f t="shared" si="3"/>
        <v>45015</v>
      </c>
      <c r="E118" s="22">
        <f t="shared" si="4"/>
        <v>89</v>
      </c>
      <c r="F118" s="17" t="s">
        <v>344</v>
      </c>
      <c r="G118" s="17" t="s">
        <v>341</v>
      </c>
      <c r="H118" s="17">
        <v>39</v>
      </c>
      <c r="J118" s="17">
        <v>0.54</v>
      </c>
      <c r="K118" s="17" t="s">
        <v>494</v>
      </c>
      <c r="L118" s="17"/>
      <c r="M118" s="17" t="s">
        <v>494</v>
      </c>
      <c r="N118" s="17"/>
      <c r="O118" s="17"/>
      <c r="P118" s="17"/>
      <c r="Q118" s="17" t="s">
        <v>494</v>
      </c>
      <c r="R118" s="17"/>
      <c r="S118" s="17"/>
      <c r="T118" s="17" t="s">
        <v>494</v>
      </c>
      <c r="U118" s="17" t="s">
        <v>494</v>
      </c>
      <c r="V118" s="17" t="s">
        <v>494</v>
      </c>
      <c r="W118" s="17" t="s">
        <v>494</v>
      </c>
      <c r="X118" s="17" t="s">
        <v>494</v>
      </c>
      <c r="Y118" s="17" t="s">
        <v>494</v>
      </c>
      <c r="Z118" s="17" t="s">
        <v>494</v>
      </c>
      <c r="AA118" s="17" t="s">
        <v>494</v>
      </c>
      <c r="AB118" s="17" t="s">
        <v>494</v>
      </c>
      <c r="AC118" s="17"/>
      <c r="AD118" s="17"/>
      <c r="AE118" s="18">
        <f t="shared" si="5"/>
        <v>0.91033227127901684</v>
      </c>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row>
    <row r="119" spans="1:59" hidden="1" x14ac:dyDescent="0.2">
      <c r="A119" s="50">
        <v>2023</v>
      </c>
      <c r="B119" s="50" t="s">
        <v>16</v>
      </c>
      <c r="C119" s="16" t="s">
        <v>348</v>
      </c>
      <c r="D119" s="21">
        <f t="shared" si="3"/>
        <v>45015</v>
      </c>
      <c r="E119" s="22">
        <f t="shared" si="4"/>
        <v>89</v>
      </c>
      <c r="F119" s="17" t="s">
        <v>344</v>
      </c>
      <c r="G119" s="17" t="s">
        <v>341</v>
      </c>
      <c r="H119" s="17">
        <v>39</v>
      </c>
      <c r="J119" s="17">
        <v>0.46</v>
      </c>
      <c r="K119" s="17" t="s">
        <v>494</v>
      </c>
      <c r="L119" s="17"/>
      <c r="M119" s="17" t="s">
        <v>494</v>
      </c>
      <c r="N119" s="17"/>
      <c r="O119" s="17"/>
      <c r="P119" s="17"/>
      <c r="Q119" s="17" t="s">
        <v>494</v>
      </c>
      <c r="R119" s="17"/>
      <c r="S119" s="17"/>
      <c r="T119" s="17" t="s">
        <v>494</v>
      </c>
      <c r="U119" s="17" t="s">
        <v>494</v>
      </c>
      <c r="V119" s="17" t="s">
        <v>494</v>
      </c>
      <c r="W119" s="17" t="s">
        <v>494</v>
      </c>
      <c r="X119" s="17" t="s">
        <v>494</v>
      </c>
      <c r="Y119" s="17" t="s">
        <v>494</v>
      </c>
      <c r="Z119" s="17" t="s">
        <v>494</v>
      </c>
      <c r="AA119" s="17" t="s">
        <v>494</v>
      </c>
      <c r="AB119" s="17" t="s">
        <v>494</v>
      </c>
      <c r="AC119" s="17"/>
      <c r="AD119" s="17"/>
      <c r="AE119" s="18">
        <f t="shared" si="5"/>
        <v>0.77546823108953278</v>
      </c>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row>
    <row r="120" spans="1:59" hidden="1" x14ac:dyDescent="0.2">
      <c r="A120" s="50">
        <v>2023</v>
      </c>
      <c r="B120" s="50" t="s">
        <v>16</v>
      </c>
      <c r="C120" s="16" t="s">
        <v>348</v>
      </c>
      <c r="D120" s="21">
        <f t="shared" si="3"/>
        <v>45015</v>
      </c>
      <c r="E120" s="22">
        <f t="shared" si="4"/>
        <v>89</v>
      </c>
      <c r="F120" s="17" t="s">
        <v>344</v>
      </c>
      <c r="G120" s="17" t="s">
        <v>341</v>
      </c>
      <c r="H120" s="17">
        <v>42</v>
      </c>
      <c r="J120" s="17">
        <v>0.72</v>
      </c>
      <c r="K120" s="17" t="s">
        <v>494</v>
      </c>
      <c r="L120" s="17"/>
      <c r="M120" s="17" t="s">
        <v>494</v>
      </c>
      <c r="N120" s="17"/>
      <c r="O120" s="17"/>
      <c r="P120" s="17"/>
      <c r="Q120" s="17" t="s">
        <v>494</v>
      </c>
      <c r="R120" s="17"/>
      <c r="S120" s="17"/>
      <c r="T120" s="17" t="s">
        <v>494</v>
      </c>
      <c r="U120" s="17" t="s">
        <v>494</v>
      </c>
      <c r="V120" s="17" t="s">
        <v>494</v>
      </c>
      <c r="W120" s="17" t="s">
        <v>494</v>
      </c>
      <c r="X120" s="17" t="s">
        <v>494</v>
      </c>
      <c r="Y120" s="17" t="s">
        <v>494</v>
      </c>
      <c r="Z120" s="17" t="s">
        <v>494</v>
      </c>
      <c r="AA120" s="17" t="s">
        <v>494</v>
      </c>
      <c r="AB120" s="17" t="s">
        <v>494</v>
      </c>
      <c r="AC120" s="17"/>
      <c r="AD120" s="17"/>
      <c r="AE120" s="18">
        <f t="shared" si="5"/>
        <v>0.97181729834791064</v>
      </c>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row>
    <row r="121" spans="1:59" hidden="1" x14ac:dyDescent="0.2">
      <c r="A121" s="50">
        <v>2023</v>
      </c>
      <c r="B121" s="50" t="s">
        <v>16</v>
      </c>
      <c r="C121" s="16" t="s">
        <v>348</v>
      </c>
      <c r="D121" s="21">
        <f t="shared" si="3"/>
        <v>45015</v>
      </c>
      <c r="E121" s="22">
        <f t="shared" si="4"/>
        <v>89</v>
      </c>
      <c r="F121" s="17" t="s">
        <v>344</v>
      </c>
      <c r="G121" s="17" t="s">
        <v>341</v>
      </c>
      <c r="H121" s="17">
        <v>41</v>
      </c>
      <c r="J121" s="17">
        <v>0.52</v>
      </c>
      <c r="K121" s="17" t="s">
        <v>494</v>
      </c>
      <c r="L121" s="17"/>
      <c r="M121" s="17" t="s">
        <v>494</v>
      </c>
      <c r="N121" s="17"/>
      <c r="O121" s="17"/>
      <c r="P121" s="17"/>
      <c r="Q121" s="17" t="s">
        <v>494</v>
      </c>
      <c r="R121" s="17"/>
      <c r="S121" s="17"/>
      <c r="T121" s="17" t="s">
        <v>494</v>
      </c>
      <c r="U121" s="17" t="s">
        <v>494</v>
      </c>
      <c r="V121" s="17" t="s">
        <v>494</v>
      </c>
      <c r="W121" s="17" t="s">
        <v>494</v>
      </c>
      <c r="X121" s="17" t="s">
        <v>494</v>
      </c>
      <c r="Y121" s="17" t="s">
        <v>494</v>
      </c>
      <c r="Z121" s="17" t="s">
        <v>494</v>
      </c>
      <c r="AA121" s="17" t="s">
        <v>494</v>
      </c>
      <c r="AB121" s="17" t="s">
        <v>494</v>
      </c>
      <c r="AC121" s="17"/>
      <c r="AD121" s="17"/>
      <c r="AE121" s="18">
        <f t="shared" si="5"/>
        <v>0.75448702137229584</v>
      </c>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row>
    <row r="122" spans="1:59" hidden="1" x14ac:dyDescent="0.2">
      <c r="A122" s="50">
        <v>2023</v>
      </c>
      <c r="B122" s="50" t="s">
        <v>16</v>
      </c>
      <c r="C122" s="16" t="s">
        <v>348</v>
      </c>
      <c r="D122" s="21">
        <f t="shared" si="3"/>
        <v>45015</v>
      </c>
      <c r="E122" s="22">
        <f t="shared" si="4"/>
        <v>89</v>
      </c>
      <c r="F122" s="17" t="s">
        <v>344</v>
      </c>
      <c r="G122" s="17" t="s">
        <v>341</v>
      </c>
      <c r="H122" s="17">
        <v>39</v>
      </c>
      <c r="J122" s="17">
        <v>0.65</v>
      </c>
      <c r="K122" s="17" t="s">
        <v>494</v>
      </c>
      <c r="L122" s="17"/>
      <c r="M122" s="17" t="s">
        <v>494</v>
      </c>
      <c r="N122" s="17"/>
      <c r="O122" s="17"/>
      <c r="P122" s="17"/>
      <c r="Q122" s="17" t="s">
        <v>494</v>
      </c>
      <c r="R122" s="17"/>
      <c r="S122" s="17"/>
      <c r="T122" s="17" t="s">
        <v>494</v>
      </c>
      <c r="U122" s="17" t="s">
        <v>494</v>
      </c>
      <c r="V122" s="17" t="s">
        <v>494</v>
      </c>
      <c r="W122" s="17" t="s">
        <v>494</v>
      </c>
      <c r="X122" s="17" t="s">
        <v>494</v>
      </c>
      <c r="Y122" s="17" t="s">
        <v>494</v>
      </c>
      <c r="Z122" s="17" t="s">
        <v>494</v>
      </c>
      <c r="AA122" s="17" t="s">
        <v>494</v>
      </c>
      <c r="AB122" s="17" t="s">
        <v>494</v>
      </c>
      <c r="AC122" s="17"/>
      <c r="AD122" s="17"/>
      <c r="AE122" s="18">
        <f t="shared" si="5"/>
        <v>1.0957703265395573</v>
      </c>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row>
    <row r="123" spans="1:59" hidden="1" x14ac:dyDescent="0.2">
      <c r="A123" s="50">
        <v>2023</v>
      </c>
      <c r="B123" s="50" t="s">
        <v>16</v>
      </c>
      <c r="C123" s="16" t="s">
        <v>348</v>
      </c>
      <c r="D123" s="21">
        <f t="shared" si="3"/>
        <v>45015</v>
      </c>
      <c r="E123" s="22">
        <f t="shared" si="4"/>
        <v>89</v>
      </c>
      <c r="F123" s="17" t="s">
        <v>344</v>
      </c>
      <c r="G123" s="17" t="s">
        <v>341</v>
      </c>
      <c r="H123" s="17">
        <v>41</v>
      </c>
      <c r="J123" s="17">
        <v>0.65</v>
      </c>
      <c r="K123" s="17" t="s">
        <v>494</v>
      </c>
      <c r="L123" s="17"/>
      <c r="M123" s="17" t="s">
        <v>494</v>
      </c>
      <c r="N123" s="17"/>
      <c r="O123" s="17"/>
      <c r="P123" s="17"/>
      <c r="Q123" s="17" t="s">
        <v>494</v>
      </c>
      <c r="R123" s="17"/>
      <c r="S123" s="17"/>
      <c r="T123" s="17" t="s">
        <v>494</v>
      </c>
      <c r="U123" s="17" t="s">
        <v>494</v>
      </c>
      <c r="V123" s="17" t="s">
        <v>494</v>
      </c>
      <c r="W123" s="17" t="s">
        <v>494</v>
      </c>
      <c r="X123" s="17" t="s">
        <v>494</v>
      </c>
      <c r="Y123" s="17" t="s">
        <v>494</v>
      </c>
      <c r="Z123" s="17" t="s">
        <v>494</v>
      </c>
      <c r="AA123" s="17" t="s">
        <v>494</v>
      </c>
      <c r="AB123" s="17" t="s">
        <v>494</v>
      </c>
      <c r="AC123" s="17"/>
      <c r="AD123" s="17"/>
      <c r="AE123" s="18">
        <f t="shared" si="5"/>
        <v>0.94310877671536975</v>
      </c>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row>
    <row r="124" spans="1:59" hidden="1" x14ac:dyDescent="0.2">
      <c r="A124" s="50">
        <v>2023</v>
      </c>
      <c r="B124" s="50" t="s">
        <v>16</v>
      </c>
      <c r="C124" s="16" t="s">
        <v>348</v>
      </c>
      <c r="D124" s="21">
        <f t="shared" si="3"/>
        <v>45015</v>
      </c>
      <c r="E124" s="22">
        <f t="shared" si="4"/>
        <v>89</v>
      </c>
      <c r="F124" s="17" t="s">
        <v>344</v>
      </c>
      <c r="G124" s="17" t="s">
        <v>341</v>
      </c>
      <c r="H124" s="17">
        <v>41</v>
      </c>
      <c r="J124" s="17">
        <v>0.67</v>
      </c>
      <c r="K124" s="17" t="s">
        <v>494</v>
      </c>
      <c r="L124" s="17"/>
      <c r="M124" s="17" t="s">
        <v>494</v>
      </c>
      <c r="N124" s="17"/>
      <c r="O124" s="17"/>
      <c r="P124" s="17"/>
      <c r="Q124" s="17" t="s">
        <v>494</v>
      </c>
      <c r="R124" s="17"/>
      <c r="S124" s="17"/>
      <c r="T124" s="17" t="s">
        <v>494</v>
      </c>
      <c r="U124" s="17" t="s">
        <v>494</v>
      </c>
      <c r="V124" s="17" t="s">
        <v>494</v>
      </c>
      <c r="W124" s="17" t="s">
        <v>494</v>
      </c>
      <c r="X124" s="17" t="s">
        <v>494</v>
      </c>
      <c r="Y124" s="17" t="s">
        <v>494</v>
      </c>
      <c r="Z124" s="17" t="s">
        <v>494</v>
      </c>
      <c r="AA124" s="17" t="s">
        <v>494</v>
      </c>
      <c r="AB124" s="17" t="s">
        <v>494</v>
      </c>
      <c r="AC124" s="17"/>
      <c r="AD124" s="17"/>
      <c r="AE124" s="18">
        <f t="shared" si="5"/>
        <v>0.97212750830661199</v>
      </c>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row>
    <row r="125" spans="1:59" hidden="1" x14ac:dyDescent="0.2">
      <c r="A125" s="50">
        <v>2023</v>
      </c>
      <c r="B125" s="50" t="s">
        <v>16</v>
      </c>
      <c r="C125" s="16" t="s">
        <v>348</v>
      </c>
      <c r="D125" s="21">
        <f t="shared" si="3"/>
        <v>45015</v>
      </c>
      <c r="E125" s="22">
        <f t="shared" si="4"/>
        <v>89</v>
      </c>
      <c r="F125" s="17" t="s">
        <v>344</v>
      </c>
      <c r="G125" s="17" t="s">
        <v>341</v>
      </c>
      <c r="H125" s="17">
        <v>41</v>
      </c>
      <c r="J125" s="17">
        <v>0.64</v>
      </c>
      <c r="K125" s="17" t="s">
        <v>494</v>
      </c>
      <c r="L125" s="17"/>
      <c r="M125" s="17" t="s">
        <v>494</v>
      </c>
      <c r="N125" s="17"/>
      <c r="O125" s="17"/>
      <c r="P125" s="17"/>
      <c r="Q125" s="17" t="s">
        <v>494</v>
      </c>
      <c r="R125" s="17"/>
      <c r="S125" s="17"/>
      <c r="T125" s="17" t="s">
        <v>494</v>
      </c>
      <c r="U125" s="17" t="s">
        <v>494</v>
      </c>
      <c r="V125" s="17" t="s">
        <v>494</v>
      </c>
      <c r="W125" s="17" t="s">
        <v>494</v>
      </c>
      <c r="X125" s="17" t="s">
        <v>494</v>
      </c>
      <c r="Y125" s="17" t="s">
        <v>494</v>
      </c>
      <c r="Z125" s="17" t="s">
        <v>494</v>
      </c>
      <c r="AA125" s="17" t="s">
        <v>494</v>
      </c>
      <c r="AB125" s="17" t="s">
        <v>494</v>
      </c>
      <c r="AC125" s="17"/>
      <c r="AD125" s="17"/>
      <c r="AE125" s="18">
        <f t="shared" si="5"/>
        <v>0.92859941091974874</v>
      </c>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row>
    <row r="126" spans="1:59" hidden="1" x14ac:dyDescent="0.2">
      <c r="A126" s="50">
        <v>2023</v>
      </c>
      <c r="B126" s="50" t="s">
        <v>16</v>
      </c>
      <c r="C126" s="16" t="s">
        <v>348</v>
      </c>
      <c r="D126" s="21">
        <f t="shared" si="3"/>
        <v>45015</v>
      </c>
      <c r="E126" s="22">
        <f t="shared" si="4"/>
        <v>89</v>
      </c>
      <c r="F126" s="17" t="s">
        <v>344</v>
      </c>
      <c r="G126" s="17" t="s">
        <v>341</v>
      </c>
      <c r="H126" s="17">
        <v>40</v>
      </c>
      <c r="J126" s="17">
        <v>0.51</v>
      </c>
      <c r="K126" s="17" t="s">
        <v>494</v>
      </c>
      <c r="L126" s="17"/>
      <c r="M126" s="17" t="s">
        <v>494</v>
      </c>
      <c r="N126" s="17"/>
      <c r="O126" s="17"/>
      <c r="P126" s="17"/>
      <c r="Q126" s="17" t="s">
        <v>494</v>
      </c>
      <c r="R126" s="17"/>
      <c r="S126" s="17"/>
      <c r="T126" s="17" t="s">
        <v>494</v>
      </c>
      <c r="U126" s="17" t="s">
        <v>494</v>
      </c>
      <c r="V126" s="17" t="s">
        <v>494</v>
      </c>
      <c r="W126" s="17" t="s">
        <v>494</v>
      </c>
      <c r="X126" s="17" t="s">
        <v>494</v>
      </c>
      <c r="Y126" s="17" t="s">
        <v>494</v>
      </c>
      <c r="Z126" s="17" t="s">
        <v>494</v>
      </c>
      <c r="AA126" s="17" t="s">
        <v>494</v>
      </c>
      <c r="AB126" s="17" t="s">
        <v>494</v>
      </c>
      <c r="AC126" s="17"/>
      <c r="AD126" s="17"/>
      <c r="AE126" s="18">
        <f t="shared" si="5"/>
        <v>0.79687500000000011</v>
      </c>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row>
    <row r="127" spans="1:59" hidden="1" x14ac:dyDescent="0.2">
      <c r="A127" s="50">
        <v>2023</v>
      </c>
      <c r="B127" s="50" t="s">
        <v>16</v>
      </c>
      <c r="C127" s="16" t="s">
        <v>348</v>
      </c>
      <c r="D127" s="21">
        <f t="shared" si="3"/>
        <v>45015</v>
      </c>
      <c r="E127" s="22">
        <f t="shared" si="4"/>
        <v>89</v>
      </c>
      <c r="F127" s="17" t="s">
        <v>344</v>
      </c>
      <c r="G127" s="17" t="s">
        <v>341</v>
      </c>
      <c r="H127" s="17">
        <v>40</v>
      </c>
      <c r="J127" s="17">
        <v>0.56000000000000005</v>
      </c>
      <c r="K127" s="17" t="s">
        <v>494</v>
      </c>
      <c r="L127" s="17"/>
      <c r="M127" s="17" t="s">
        <v>494</v>
      </c>
      <c r="N127" s="17"/>
      <c r="O127" s="17"/>
      <c r="P127" s="17"/>
      <c r="Q127" s="17" t="s">
        <v>494</v>
      </c>
      <c r="R127" s="17"/>
      <c r="S127" s="17"/>
      <c r="T127" s="17" t="s">
        <v>494</v>
      </c>
      <c r="U127" s="17" t="s">
        <v>494</v>
      </c>
      <c r="V127" s="17" t="s">
        <v>494</v>
      </c>
      <c r="W127" s="17" t="s">
        <v>494</v>
      </c>
      <c r="X127" s="17" t="s">
        <v>494</v>
      </c>
      <c r="Y127" s="17" t="s">
        <v>494</v>
      </c>
      <c r="Z127" s="17" t="s">
        <v>494</v>
      </c>
      <c r="AA127" s="17" t="s">
        <v>494</v>
      </c>
      <c r="AB127" s="17" t="s">
        <v>494</v>
      </c>
      <c r="AC127" s="17"/>
      <c r="AD127" s="17"/>
      <c r="AE127" s="18">
        <f t="shared" si="5"/>
        <v>0.87500000000000011</v>
      </c>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row>
    <row r="128" spans="1:59" hidden="1" x14ac:dyDescent="0.2">
      <c r="A128" s="50">
        <v>2023</v>
      </c>
      <c r="B128" s="50" t="s">
        <v>16</v>
      </c>
      <c r="C128" s="16" t="s">
        <v>348</v>
      </c>
      <c r="D128" s="21">
        <f t="shared" si="3"/>
        <v>45015</v>
      </c>
      <c r="E128" s="22">
        <f t="shared" si="4"/>
        <v>89</v>
      </c>
      <c r="F128" s="17" t="s">
        <v>344</v>
      </c>
      <c r="G128" s="17" t="s">
        <v>341</v>
      </c>
      <c r="H128" s="17">
        <v>40</v>
      </c>
      <c r="J128" s="17">
        <v>0.55000000000000004</v>
      </c>
      <c r="K128" s="17" t="s">
        <v>494</v>
      </c>
      <c r="L128" s="17"/>
      <c r="M128" s="17" t="s">
        <v>494</v>
      </c>
      <c r="N128" s="17"/>
      <c r="O128" s="17"/>
      <c r="P128" s="17"/>
      <c r="Q128" s="17" t="s">
        <v>494</v>
      </c>
      <c r="R128" s="17"/>
      <c r="S128" s="17"/>
      <c r="T128" s="17" t="s">
        <v>494</v>
      </c>
      <c r="U128" s="17" t="s">
        <v>494</v>
      </c>
      <c r="V128" s="17" t="s">
        <v>494</v>
      </c>
      <c r="W128" s="17" t="s">
        <v>494</v>
      </c>
      <c r="X128" s="17" t="s">
        <v>494</v>
      </c>
      <c r="Y128" s="17" t="s">
        <v>494</v>
      </c>
      <c r="Z128" s="17" t="s">
        <v>494</v>
      </c>
      <c r="AA128" s="17" t="s">
        <v>494</v>
      </c>
      <c r="AB128" s="17" t="s">
        <v>494</v>
      </c>
      <c r="AC128" s="17"/>
      <c r="AD128" s="17"/>
      <c r="AE128" s="18">
        <f t="shared" si="5"/>
        <v>0.859375</v>
      </c>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row>
    <row r="129" spans="1:59" hidden="1" x14ac:dyDescent="0.2">
      <c r="A129" s="50">
        <v>2023</v>
      </c>
      <c r="B129" s="50" t="s">
        <v>16</v>
      </c>
      <c r="C129" s="16" t="s">
        <v>348</v>
      </c>
      <c r="D129" s="21">
        <f t="shared" si="3"/>
        <v>45015</v>
      </c>
      <c r="E129" s="22">
        <f t="shared" si="4"/>
        <v>89</v>
      </c>
      <c r="F129" s="17" t="s">
        <v>344</v>
      </c>
      <c r="G129" s="17" t="s">
        <v>341</v>
      </c>
      <c r="H129" s="17">
        <v>37</v>
      </c>
      <c r="J129" s="17">
        <v>0.54</v>
      </c>
      <c r="K129" s="17" t="s">
        <v>494</v>
      </c>
      <c r="L129" s="17"/>
      <c r="M129" s="17" t="s">
        <v>494</v>
      </c>
      <c r="N129" s="17"/>
      <c r="O129" s="17"/>
      <c r="P129" s="17"/>
      <c r="Q129" s="17" t="s">
        <v>494</v>
      </c>
      <c r="R129" s="17"/>
      <c r="S129" s="17"/>
      <c r="T129" s="17" t="s">
        <v>494</v>
      </c>
      <c r="U129" s="17" t="s">
        <v>494</v>
      </c>
      <c r="V129" s="17" t="s">
        <v>494</v>
      </c>
      <c r="W129" s="17" t="s">
        <v>494</v>
      </c>
      <c r="X129" s="17" t="s">
        <v>494</v>
      </c>
      <c r="Y129" s="17" t="s">
        <v>494</v>
      </c>
      <c r="Z129" s="17" t="s">
        <v>494</v>
      </c>
      <c r="AA129" s="17" t="s">
        <v>494</v>
      </c>
      <c r="AB129" s="17" t="s">
        <v>494</v>
      </c>
      <c r="AC129" s="17"/>
      <c r="AD129" s="17"/>
      <c r="AE129" s="18">
        <f t="shared" si="5"/>
        <v>1.0660770339367855</v>
      </c>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row>
    <row r="130" spans="1:59" hidden="1" x14ac:dyDescent="0.2">
      <c r="A130" s="50">
        <v>2023</v>
      </c>
      <c r="B130" s="50" t="s">
        <v>16</v>
      </c>
      <c r="C130" s="16" t="s">
        <v>348</v>
      </c>
      <c r="D130" s="21">
        <f t="shared" ref="D130:D193" si="6">DATEVALUE(LEFT(C130, SEARCH("-", C130) - 1))</f>
        <v>45015</v>
      </c>
      <c r="E130" s="22">
        <f t="shared" ref="E130:E193" si="7" xml:space="preserve"> D130 - DATE(YEAR(D130), 1, 0)</f>
        <v>89</v>
      </c>
      <c r="F130" s="17" t="s">
        <v>344</v>
      </c>
      <c r="G130" s="17" t="s">
        <v>341</v>
      </c>
      <c r="H130" s="17">
        <v>39</v>
      </c>
      <c r="J130" s="17">
        <v>0.5</v>
      </c>
      <c r="K130" s="17" t="s">
        <v>494</v>
      </c>
      <c r="L130" s="17"/>
      <c r="M130" s="17" t="s">
        <v>494</v>
      </c>
      <c r="N130" s="17"/>
      <c r="O130" s="17"/>
      <c r="P130" s="17"/>
      <c r="Q130" s="17" t="s">
        <v>494</v>
      </c>
      <c r="R130" s="17"/>
      <c r="S130" s="17"/>
      <c r="T130" s="17" t="s">
        <v>494</v>
      </c>
      <c r="U130" s="17" t="s">
        <v>494</v>
      </c>
      <c r="V130" s="17" t="s">
        <v>494</v>
      </c>
      <c r="W130" s="17" t="s">
        <v>494</v>
      </c>
      <c r="X130" s="17" t="s">
        <v>494</v>
      </c>
      <c r="Y130" s="17" t="s">
        <v>494</v>
      </c>
      <c r="Z130" s="17" t="s">
        <v>494</v>
      </c>
      <c r="AA130" s="17" t="s">
        <v>494</v>
      </c>
      <c r="AB130" s="17" t="s">
        <v>494</v>
      </c>
      <c r="AC130" s="17"/>
      <c r="AD130" s="17"/>
      <c r="AE130" s="18">
        <f t="shared" ref="AE130:AE193" si="8">IF(J130="", "", 100000*(J130/(H130^3)))</f>
        <v>0.84290025118427492</v>
      </c>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row>
    <row r="131" spans="1:59" hidden="1" x14ac:dyDescent="0.2">
      <c r="A131" s="50">
        <v>2023</v>
      </c>
      <c r="B131" s="50" t="s">
        <v>16</v>
      </c>
      <c r="C131" s="16" t="s">
        <v>348</v>
      </c>
      <c r="D131" s="21">
        <f t="shared" si="6"/>
        <v>45015</v>
      </c>
      <c r="E131" s="22">
        <f t="shared" si="7"/>
        <v>89</v>
      </c>
      <c r="F131" s="17" t="s">
        <v>344</v>
      </c>
      <c r="G131" s="17" t="s">
        <v>341</v>
      </c>
      <c r="H131" s="17">
        <v>40</v>
      </c>
      <c r="J131" s="17">
        <v>0.48</v>
      </c>
      <c r="K131" s="17" t="s">
        <v>494</v>
      </c>
      <c r="L131" s="17"/>
      <c r="M131" s="17" t="s">
        <v>494</v>
      </c>
      <c r="N131" s="17"/>
      <c r="O131" s="17"/>
      <c r="P131" s="17"/>
      <c r="Q131" s="17" t="s">
        <v>494</v>
      </c>
      <c r="R131" s="17"/>
      <c r="S131" s="17"/>
      <c r="T131" s="17" t="s">
        <v>494</v>
      </c>
      <c r="U131" s="17" t="s">
        <v>494</v>
      </c>
      <c r="V131" s="17" t="s">
        <v>494</v>
      </c>
      <c r="W131" s="17" t="s">
        <v>494</v>
      </c>
      <c r="X131" s="17" t="s">
        <v>494</v>
      </c>
      <c r="Y131" s="17" t="s">
        <v>494</v>
      </c>
      <c r="Z131" s="17" t="s">
        <v>494</v>
      </c>
      <c r="AA131" s="17" t="s">
        <v>494</v>
      </c>
      <c r="AB131" s="17" t="s">
        <v>494</v>
      </c>
      <c r="AC131" s="17"/>
      <c r="AD131" s="17"/>
      <c r="AE131" s="18">
        <f t="shared" si="8"/>
        <v>0.74999999999999989</v>
      </c>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row>
    <row r="132" spans="1:59" hidden="1" x14ac:dyDescent="0.2">
      <c r="A132" s="50">
        <v>2023</v>
      </c>
      <c r="B132" s="50" t="s">
        <v>16</v>
      </c>
      <c r="C132" s="16" t="s">
        <v>348</v>
      </c>
      <c r="D132" s="21">
        <f t="shared" si="6"/>
        <v>45015</v>
      </c>
      <c r="E132" s="22">
        <f t="shared" si="7"/>
        <v>89</v>
      </c>
      <c r="F132" s="17" t="s">
        <v>343</v>
      </c>
      <c r="G132" s="17" t="s">
        <v>347</v>
      </c>
      <c r="H132" s="17">
        <v>73</v>
      </c>
      <c r="J132" s="17">
        <v>4.1900000000000004</v>
      </c>
      <c r="K132" s="17" t="s">
        <v>494</v>
      </c>
      <c r="L132" s="17"/>
      <c r="M132" s="17" t="s">
        <v>494</v>
      </c>
      <c r="N132" s="17"/>
      <c r="O132" s="17"/>
      <c r="P132" s="17"/>
      <c r="Q132" s="17" t="s">
        <v>494</v>
      </c>
      <c r="R132" s="17"/>
      <c r="S132" s="17"/>
      <c r="T132" s="17" t="s">
        <v>494</v>
      </c>
      <c r="U132" s="17" t="s">
        <v>494</v>
      </c>
      <c r="V132" s="17" t="s">
        <v>494</v>
      </c>
      <c r="W132" s="17" t="s">
        <v>494</v>
      </c>
      <c r="X132" s="17" t="s">
        <v>494</v>
      </c>
      <c r="Y132" s="17" t="s">
        <v>494</v>
      </c>
      <c r="Z132" s="17" t="s">
        <v>494</v>
      </c>
      <c r="AA132" s="17" t="s">
        <v>494</v>
      </c>
      <c r="AB132" s="17" t="s">
        <v>494</v>
      </c>
      <c r="AC132" s="17"/>
      <c r="AD132" s="17"/>
      <c r="AE132" s="18">
        <f t="shared" si="8"/>
        <v>1.0770737525609422</v>
      </c>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row>
    <row r="133" spans="1:59" hidden="1" x14ac:dyDescent="0.2">
      <c r="A133" s="50">
        <v>2023</v>
      </c>
      <c r="B133" s="50" t="s">
        <v>16</v>
      </c>
      <c r="C133" s="16" t="s">
        <v>348</v>
      </c>
      <c r="D133" s="21">
        <f t="shared" si="6"/>
        <v>45015</v>
      </c>
      <c r="E133" s="22">
        <f t="shared" si="7"/>
        <v>89</v>
      </c>
      <c r="F133" s="17" t="s">
        <v>343</v>
      </c>
      <c r="G133" s="17" t="s">
        <v>347</v>
      </c>
      <c r="H133" s="17">
        <v>77</v>
      </c>
      <c r="J133" s="17">
        <v>4.72</v>
      </c>
      <c r="K133" s="17" t="s">
        <v>494</v>
      </c>
      <c r="L133" s="17"/>
      <c r="M133" s="17" t="s">
        <v>494</v>
      </c>
      <c r="N133" s="17"/>
      <c r="O133" s="17"/>
      <c r="P133" s="17"/>
      <c r="Q133" s="17" t="s">
        <v>494</v>
      </c>
      <c r="R133" s="17"/>
      <c r="S133" s="17"/>
      <c r="T133" s="17" t="s">
        <v>494</v>
      </c>
      <c r="U133" s="17" t="s">
        <v>494</v>
      </c>
      <c r="V133" s="17" t="s">
        <v>494</v>
      </c>
      <c r="W133" s="17" t="s">
        <v>494</v>
      </c>
      <c r="X133" s="17" t="s">
        <v>494</v>
      </c>
      <c r="Y133" s="17" t="s">
        <v>494</v>
      </c>
      <c r="Z133" s="17" t="s">
        <v>494</v>
      </c>
      <c r="AA133" s="17" t="s">
        <v>494</v>
      </c>
      <c r="AB133" s="17" t="s">
        <v>494</v>
      </c>
      <c r="AC133" s="17"/>
      <c r="AD133" s="17"/>
      <c r="AE133" s="18">
        <f t="shared" si="8"/>
        <v>1.0338792595496931</v>
      </c>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row>
    <row r="134" spans="1:59" hidden="1" x14ac:dyDescent="0.2">
      <c r="A134" s="50">
        <v>2023</v>
      </c>
      <c r="B134" s="50" t="s">
        <v>16</v>
      </c>
      <c r="C134" s="16" t="s">
        <v>348</v>
      </c>
      <c r="D134" s="21">
        <f t="shared" si="6"/>
        <v>45015</v>
      </c>
      <c r="E134" s="22">
        <f t="shared" si="7"/>
        <v>89</v>
      </c>
      <c r="F134" s="17" t="s">
        <v>337</v>
      </c>
      <c r="G134" s="20" t="s">
        <v>338</v>
      </c>
      <c r="H134" s="17">
        <v>71</v>
      </c>
      <c r="J134" s="17">
        <v>3.57</v>
      </c>
      <c r="K134" s="17" t="s">
        <v>494</v>
      </c>
      <c r="L134" s="17"/>
      <c r="M134" s="17" t="s">
        <v>494</v>
      </c>
      <c r="N134" s="17"/>
      <c r="O134" s="17"/>
      <c r="P134" s="17"/>
      <c r="Q134" s="17" t="s">
        <v>494</v>
      </c>
      <c r="R134" s="17"/>
      <c r="S134" s="17"/>
      <c r="T134" s="17" t="s">
        <v>494</v>
      </c>
      <c r="U134" s="17" t="s">
        <v>494</v>
      </c>
      <c r="V134" s="17" t="s">
        <v>494</v>
      </c>
      <c r="W134" s="17" t="s">
        <v>494</v>
      </c>
      <c r="X134" s="17" t="s">
        <v>494</v>
      </c>
      <c r="Y134" s="17" t="s">
        <v>494</v>
      </c>
      <c r="Z134" s="17" t="s">
        <v>494</v>
      </c>
      <c r="AA134" s="17" t="s">
        <v>494</v>
      </c>
      <c r="AB134" s="17" t="s">
        <v>494</v>
      </c>
      <c r="AC134" s="17"/>
      <c r="AD134" s="17"/>
      <c r="AE134" s="18">
        <f t="shared" si="8"/>
        <v>0.99745467448611513</v>
      </c>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row>
    <row r="135" spans="1:59" hidden="1" x14ac:dyDescent="0.2">
      <c r="A135" s="50">
        <v>2023</v>
      </c>
      <c r="B135" s="50" t="s">
        <v>16</v>
      </c>
      <c r="C135" s="16" t="s">
        <v>348</v>
      </c>
      <c r="D135" s="21">
        <f t="shared" si="6"/>
        <v>45015</v>
      </c>
      <c r="E135" s="22">
        <f t="shared" si="7"/>
        <v>89</v>
      </c>
      <c r="F135" s="17" t="s">
        <v>337</v>
      </c>
      <c r="G135" s="20" t="s">
        <v>338</v>
      </c>
      <c r="H135" s="17">
        <v>59</v>
      </c>
      <c r="J135" s="17">
        <v>2.04</v>
      </c>
      <c r="K135" s="17" t="s">
        <v>494</v>
      </c>
      <c r="L135" s="17"/>
      <c r="M135" s="17" t="s">
        <v>494</v>
      </c>
      <c r="N135" s="17"/>
      <c r="O135" s="17"/>
      <c r="P135" s="17"/>
      <c r="Q135" s="17" t="s">
        <v>494</v>
      </c>
      <c r="R135" s="17"/>
      <c r="S135" s="17"/>
      <c r="T135" s="17" t="s">
        <v>494</v>
      </c>
      <c r="U135" s="17" t="s">
        <v>494</v>
      </c>
      <c r="V135" s="17" t="s">
        <v>494</v>
      </c>
      <c r="W135" s="17" t="s">
        <v>494</v>
      </c>
      <c r="X135" s="17" t="s">
        <v>494</v>
      </c>
      <c r="Y135" s="17" t="s">
        <v>494</v>
      </c>
      <c r="Z135" s="17" t="s">
        <v>494</v>
      </c>
      <c r="AA135" s="17" t="s">
        <v>494</v>
      </c>
      <c r="AB135" s="17" t="s">
        <v>494</v>
      </c>
      <c r="AC135" s="17"/>
      <c r="AD135" s="17"/>
      <c r="AE135" s="18">
        <f t="shared" si="8"/>
        <v>0.99328558421260205</v>
      </c>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row>
    <row r="136" spans="1:59" hidden="1" x14ac:dyDescent="0.2">
      <c r="A136" s="50">
        <v>2023</v>
      </c>
      <c r="B136" s="50" t="s">
        <v>16</v>
      </c>
      <c r="C136" s="16" t="s">
        <v>352</v>
      </c>
      <c r="D136" s="21">
        <f t="shared" si="6"/>
        <v>45016</v>
      </c>
      <c r="E136" s="22">
        <f t="shared" si="7"/>
        <v>90</v>
      </c>
      <c r="F136" s="17" t="s">
        <v>340</v>
      </c>
      <c r="G136" s="17" t="s">
        <v>341</v>
      </c>
      <c r="H136" s="17">
        <v>36</v>
      </c>
      <c r="J136" s="17">
        <v>0.35</v>
      </c>
      <c r="K136" s="17" t="s">
        <v>494</v>
      </c>
      <c r="L136" s="17"/>
      <c r="M136" s="17" t="s">
        <v>494</v>
      </c>
      <c r="N136" s="17"/>
      <c r="O136" s="17"/>
      <c r="P136" s="17"/>
      <c r="Q136" s="17" t="s">
        <v>494</v>
      </c>
      <c r="R136" s="17"/>
      <c r="S136" s="17"/>
      <c r="T136" s="17" t="s">
        <v>494</v>
      </c>
      <c r="U136" s="17" t="s">
        <v>494</v>
      </c>
      <c r="V136" s="17" t="s">
        <v>494</v>
      </c>
      <c r="W136" s="17" t="s">
        <v>494</v>
      </c>
      <c r="X136" s="17" t="s">
        <v>494</v>
      </c>
      <c r="Y136" s="17" t="s">
        <v>494</v>
      </c>
      <c r="Z136" s="17" t="s">
        <v>494</v>
      </c>
      <c r="AA136" s="17" t="s">
        <v>494</v>
      </c>
      <c r="AB136" s="17" t="s">
        <v>494</v>
      </c>
      <c r="AC136" s="17"/>
      <c r="AD136" s="17"/>
      <c r="AE136" s="18">
        <f t="shared" si="8"/>
        <v>0.7501714677640603</v>
      </c>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row>
    <row r="137" spans="1:59" hidden="1" x14ac:dyDescent="0.2">
      <c r="A137" s="50">
        <v>2023</v>
      </c>
      <c r="B137" s="50" t="s">
        <v>16</v>
      </c>
      <c r="C137" s="16" t="s">
        <v>352</v>
      </c>
      <c r="D137" s="21">
        <f t="shared" si="6"/>
        <v>45016</v>
      </c>
      <c r="E137" s="22">
        <f t="shared" si="7"/>
        <v>90</v>
      </c>
      <c r="F137" s="17" t="s">
        <v>340</v>
      </c>
      <c r="G137" s="17" t="s">
        <v>341</v>
      </c>
      <c r="H137" s="17">
        <v>37</v>
      </c>
      <c r="J137" s="17">
        <v>0.42</v>
      </c>
      <c r="K137" s="17" t="s">
        <v>494</v>
      </c>
      <c r="L137" s="17"/>
      <c r="M137" s="17" t="s">
        <v>494</v>
      </c>
      <c r="N137" s="17"/>
      <c r="O137" s="17"/>
      <c r="P137" s="17"/>
      <c r="Q137" s="17" t="s">
        <v>494</v>
      </c>
      <c r="R137" s="17"/>
      <c r="S137" s="17"/>
      <c r="T137" s="17" t="s">
        <v>494</v>
      </c>
      <c r="U137" s="17" t="s">
        <v>494</v>
      </c>
      <c r="V137" s="17" t="s">
        <v>494</v>
      </c>
      <c r="W137" s="17" t="s">
        <v>494</v>
      </c>
      <c r="X137" s="17" t="s">
        <v>494</v>
      </c>
      <c r="Y137" s="17" t="s">
        <v>494</v>
      </c>
      <c r="Z137" s="17" t="s">
        <v>494</v>
      </c>
      <c r="AA137" s="17" t="s">
        <v>494</v>
      </c>
      <c r="AB137" s="17" t="s">
        <v>494</v>
      </c>
      <c r="AC137" s="17"/>
      <c r="AD137" s="17"/>
      <c r="AE137" s="18">
        <f t="shared" si="8"/>
        <v>0.82917102639527762</v>
      </c>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row>
    <row r="138" spans="1:59" hidden="1" x14ac:dyDescent="0.2">
      <c r="A138" s="50">
        <v>2023</v>
      </c>
      <c r="B138" s="50" t="s">
        <v>16</v>
      </c>
      <c r="C138" s="16" t="s">
        <v>352</v>
      </c>
      <c r="D138" s="21">
        <f t="shared" si="6"/>
        <v>45016</v>
      </c>
      <c r="E138" s="22">
        <f t="shared" si="7"/>
        <v>90</v>
      </c>
      <c r="F138" s="17" t="s">
        <v>340</v>
      </c>
      <c r="G138" s="17" t="s">
        <v>341</v>
      </c>
      <c r="H138" s="17">
        <v>42</v>
      </c>
      <c r="J138" s="17">
        <v>0.43</v>
      </c>
      <c r="K138" s="17" t="s">
        <v>494</v>
      </c>
      <c r="L138" s="17"/>
      <c r="M138" s="17" t="s">
        <v>494</v>
      </c>
      <c r="N138" s="17"/>
      <c r="O138" s="17"/>
      <c r="P138" s="17"/>
      <c r="Q138" s="17" t="s">
        <v>494</v>
      </c>
      <c r="R138" s="17"/>
      <c r="S138" s="17"/>
      <c r="T138" s="17" t="s">
        <v>494</v>
      </c>
      <c r="U138" s="17" t="s">
        <v>494</v>
      </c>
      <c r="V138" s="17" t="s">
        <v>494</v>
      </c>
      <c r="W138" s="17" t="s">
        <v>494</v>
      </c>
      <c r="X138" s="17" t="s">
        <v>494</v>
      </c>
      <c r="Y138" s="17" t="s">
        <v>494</v>
      </c>
      <c r="Z138" s="17" t="s">
        <v>494</v>
      </c>
      <c r="AA138" s="17" t="s">
        <v>494</v>
      </c>
      <c r="AB138" s="17" t="s">
        <v>494</v>
      </c>
      <c r="AC138" s="17"/>
      <c r="AD138" s="17"/>
      <c r="AE138" s="18">
        <f t="shared" si="8"/>
        <v>0.58039088651333548</v>
      </c>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row>
    <row r="139" spans="1:59" hidden="1" x14ac:dyDescent="0.2">
      <c r="A139" s="50">
        <v>2023</v>
      </c>
      <c r="B139" s="50" t="s">
        <v>16</v>
      </c>
      <c r="C139" s="16" t="s">
        <v>352</v>
      </c>
      <c r="D139" s="21">
        <f t="shared" si="6"/>
        <v>45016</v>
      </c>
      <c r="E139" s="22">
        <f t="shared" si="7"/>
        <v>90</v>
      </c>
      <c r="F139" s="17" t="s">
        <v>340</v>
      </c>
      <c r="G139" s="17" t="s">
        <v>341</v>
      </c>
      <c r="H139" s="17">
        <v>37</v>
      </c>
      <c r="J139" s="17">
        <v>0.45</v>
      </c>
      <c r="K139" s="17" t="s">
        <v>494</v>
      </c>
      <c r="L139" s="17"/>
      <c r="M139" s="17" t="s">
        <v>494</v>
      </c>
      <c r="N139" s="17"/>
      <c r="O139" s="17"/>
      <c r="P139" s="17"/>
      <c r="Q139" s="17" t="s">
        <v>494</v>
      </c>
      <c r="R139" s="17"/>
      <c r="S139" s="17"/>
      <c r="T139" s="17" t="s">
        <v>494</v>
      </c>
      <c r="U139" s="17" t="s">
        <v>494</v>
      </c>
      <c r="V139" s="17" t="s">
        <v>494</v>
      </c>
      <c r="W139" s="17" t="s">
        <v>494</v>
      </c>
      <c r="X139" s="17" t="s">
        <v>494</v>
      </c>
      <c r="Y139" s="17" t="s">
        <v>494</v>
      </c>
      <c r="Z139" s="17" t="s">
        <v>494</v>
      </c>
      <c r="AA139" s="17" t="s">
        <v>494</v>
      </c>
      <c r="AB139" s="17" t="s">
        <v>494</v>
      </c>
      <c r="AC139" s="17"/>
      <c r="AD139" s="17"/>
      <c r="AE139" s="18">
        <f t="shared" si="8"/>
        <v>0.88839752828065477</v>
      </c>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row>
    <row r="140" spans="1:59" hidden="1" x14ac:dyDescent="0.2">
      <c r="A140" s="50">
        <v>2023</v>
      </c>
      <c r="B140" s="50" t="s">
        <v>16</v>
      </c>
      <c r="C140" s="16" t="s">
        <v>352</v>
      </c>
      <c r="D140" s="21">
        <f t="shared" si="6"/>
        <v>45016</v>
      </c>
      <c r="E140" s="22">
        <f t="shared" si="7"/>
        <v>90</v>
      </c>
      <c r="F140" s="17" t="s">
        <v>340</v>
      </c>
      <c r="G140" s="17" t="s">
        <v>341</v>
      </c>
      <c r="H140" s="17">
        <v>36</v>
      </c>
      <c r="J140" s="17">
        <v>0.32</v>
      </c>
      <c r="K140" s="17" t="s">
        <v>494</v>
      </c>
      <c r="L140" s="17"/>
      <c r="M140" s="17" t="s">
        <v>494</v>
      </c>
      <c r="N140" s="17"/>
      <c r="O140" s="17"/>
      <c r="P140" s="17"/>
      <c r="Q140" s="17" t="s">
        <v>494</v>
      </c>
      <c r="R140" s="17"/>
      <c r="S140" s="17"/>
      <c r="T140" s="17" t="s">
        <v>494</v>
      </c>
      <c r="U140" s="17" t="s">
        <v>494</v>
      </c>
      <c r="V140" s="17" t="s">
        <v>494</v>
      </c>
      <c r="W140" s="17" t="s">
        <v>494</v>
      </c>
      <c r="X140" s="17" t="s">
        <v>494</v>
      </c>
      <c r="Y140" s="17" t="s">
        <v>494</v>
      </c>
      <c r="Z140" s="17" t="s">
        <v>494</v>
      </c>
      <c r="AA140" s="17" t="s">
        <v>494</v>
      </c>
      <c r="AB140" s="17" t="s">
        <v>494</v>
      </c>
      <c r="AC140" s="17"/>
      <c r="AD140" s="17"/>
      <c r="AE140" s="18">
        <f t="shared" si="8"/>
        <v>0.68587105624142664</v>
      </c>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row>
    <row r="141" spans="1:59" hidden="1" x14ac:dyDescent="0.2">
      <c r="A141" s="50">
        <v>2023</v>
      </c>
      <c r="B141" s="50" t="s">
        <v>16</v>
      </c>
      <c r="C141" s="16" t="s">
        <v>352</v>
      </c>
      <c r="D141" s="21">
        <f t="shared" si="6"/>
        <v>45016</v>
      </c>
      <c r="E141" s="22">
        <f t="shared" si="7"/>
        <v>90</v>
      </c>
      <c r="F141" s="17" t="s">
        <v>340</v>
      </c>
      <c r="G141" s="17" t="s">
        <v>341</v>
      </c>
      <c r="H141" s="17">
        <v>40</v>
      </c>
      <c r="J141" s="17">
        <v>0.39</v>
      </c>
      <c r="K141" s="17" t="s">
        <v>494</v>
      </c>
      <c r="L141" s="17"/>
      <c r="M141" s="17" t="s">
        <v>494</v>
      </c>
      <c r="N141" s="17"/>
      <c r="O141" s="17"/>
      <c r="P141" s="17"/>
      <c r="Q141" s="17" t="s">
        <v>494</v>
      </c>
      <c r="R141" s="17"/>
      <c r="S141" s="17"/>
      <c r="T141" s="17" t="s">
        <v>494</v>
      </c>
      <c r="U141" s="17" t="s">
        <v>494</v>
      </c>
      <c r="V141" s="17" t="s">
        <v>494</v>
      </c>
      <c r="W141" s="17" t="s">
        <v>494</v>
      </c>
      <c r="X141" s="17" t="s">
        <v>494</v>
      </c>
      <c r="Y141" s="17" t="s">
        <v>494</v>
      </c>
      <c r="Z141" s="17" t="s">
        <v>494</v>
      </c>
      <c r="AA141" s="17" t="s">
        <v>494</v>
      </c>
      <c r="AB141" s="17" t="s">
        <v>494</v>
      </c>
      <c r="AC141" s="17"/>
      <c r="AD141" s="17"/>
      <c r="AE141" s="18">
        <f t="shared" si="8"/>
        <v>0.609375</v>
      </c>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row>
    <row r="142" spans="1:59" hidden="1" x14ac:dyDescent="0.2">
      <c r="A142" s="50">
        <v>2023</v>
      </c>
      <c r="B142" s="50" t="s">
        <v>16</v>
      </c>
      <c r="C142" s="16" t="s">
        <v>352</v>
      </c>
      <c r="D142" s="21">
        <f t="shared" si="6"/>
        <v>45016</v>
      </c>
      <c r="E142" s="22">
        <f t="shared" si="7"/>
        <v>90</v>
      </c>
      <c r="F142" s="17" t="s">
        <v>340</v>
      </c>
      <c r="G142" s="17" t="s">
        <v>341</v>
      </c>
      <c r="H142" s="17">
        <v>39</v>
      </c>
      <c r="J142" s="17">
        <v>0.4</v>
      </c>
      <c r="K142" s="17" t="s">
        <v>494</v>
      </c>
      <c r="L142" s="17"/>
      <c r="M142" s="17" t="s">
        <v>494</v>
      </c>
      <c r="N142" s="17"/>
      <c r="O142" s="17"/>
      <c r="P142" s="17"/>
      <c r="Q142" s="17" t="s">
        <v>494</v>
      </c>
      <c r="R142" s="17"/>
      <c r="S142" s="17"/>
      <c r="T142" s="17" t="s">
        <v>494</v>
      </c>
      <c r="U142" s="17" t="s">
        <v>494</v>
      </c>
      <c r="V142" s="17" t="s">
        <v>494</v>
      </c>
      <c r="W142" s="17" t="s">
        <v>494</v>
      </c>
      <c r="X142" s="17" t="s">
        <v>494</v>
      </c>
      <c r="Y142" s="17" t="s">
        <v>494</v>
      </c>
      <c r="Z142" s="17" t="s">
        <v>494</v>
      </c>
      <c r="AA142" s="17" t="s">
        <v>494</v>
      </c>
      <c r="AB142" s="17" t="s">
        <v>494</v>
      </c>
      <c r="AC142" s="17"/>
      <c r="AD142" s="17"/>
      <c r="AE142" s="18">
        <f t="shared" si="8"/>
        <v>0.67432020094741996</v>
      </c>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row>
    <row r="143" spans="1:59" hidden="1" x14ac:dyDescent="0.2">
      <c r="A143" s="50">
        <v>2023</v>
      </c>
      <c r="B143" s="50" t="s">
        <v>16</v>
      </c>
      <c r="C143" s="16" t="s">
        <v>352</v>
      </c>
      <c r="D143" s="21">
        <f t="shared" si="6"/>
        <v>45016</v>
      </c>
      <c r="E143" s="22">
        <f t="shared" si="7"/>
        <v>90</v>
      </c>
      <c r="F143" s="17" t="s">
        <v>340</v>
      </c>
      <c r="G143" s="17" t="s">
        <v>341</v>
      </c>
      <c r="H143" s="17">
        <v>37</v>
      </c>
      <c r="J143" s="17">
        <v>0.36</v>
      </c>
      <c r="K143" s="17" t="s">
        <v>494</v>
      </c>
      <c r="L143" s="17"/>
      <c r="M143" s="17" t="s">
        <v>494</v>
      </c>
      <c r="N143" s="17"/>
      <c r="O143" s="17"/>
      <c r="P143" s="17"/>
      <c r="Q143" s="17" t="s">
        <v>494</v>
      </c>
      <c r="R143" s="17"/>
      <c r="S143" s="17"/>
      <c r="T143" s="17" t="s">
        <v>494</v>
      </c>
      <c r="U143" s="17" t="s">
        <v>494</v>
      </c>
      <c r="V143" s="17" t="s">
        <v>494</v>
      </c>
      <c r="W143" s="17" t="s">
        <v>494</v>
      </c>
      <c r="X143" s="17" t="s">
        <v>494</v>
      </c>
      <c r="Y143" s="17" t="s">
        <v>494</v>
      </c>
      <c r="Z143" s="17" t="s">
        <v>494</v>
      </c>
      <c r="AA143" s="17" t="s">
        <v>494</v>
      </c>
      <c r="AB143" s="17" t="s">
        <v>494</v>
      </c>
      <c r="AC143" s="17"/>
      <c r="AD143" s="17"/>
      <c r="AE143" s="18">
        <f t="shared" si="8"/>
        <v>0.71071802262452366</v>
      </c>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row>
    <row r="144" spans="1:59" hidden="1" x14ac:dyDescent="0.2">
      <c r="A144" s="50">
        <v>2023</v>
      </c>
      <c r="B144" s="50" t="s">
        <v>16</v>
      </c>
      <c r="C144" s="16" t="s">
        <v>352</v>
      </c>
      <c r="D144" s="21">
        <f t="shared" si="6"/>
        <v>45016</v>
      </c>
      <c r="E144" s="22">
        <f t="shared" si="7"/>
        <v>90</v>
      </c>
      <c r="F144" s="17" t="s">
        <v>340</v>
      </c>
      <c r="G144" s="17" t="s">
        <v>341</v>
      </c>
      <c r="H144" s="17">
        <v>39</v>
      </c>
      <c r="J144" s="17">
        <v>0.41</v>
      </c>
      <c r="K144" s="17" t="s">
        <v>494</v>
      </c>
      <c r="L144" s="17"/>
      <c r="M144" s="17" t="s">
        <v>494</v>
      </c>
      <c r="N144" s="17"/>
      <c r="O144" s="17"/>
      <c r="P144" s="17"/>
      <c r="Q144" s="17" t="s">
        <v>494</v>
      </c>
      <c r="R144" s="17"/>
      <c r="S144" s="17"/>
      <c r="T144" s="17" t="s">
        <v>494</v>
      </c>
      <c r="U144" s="17" t="s">
        <v>494</v>
      </c>
      <c r="V144" s="17" t="s">
        <v>494</v>
      </c>
      <c r="W144" s="17" t="s">
        <v>494</v>
      </c>
      <c r="X144" s="17" t="s">
        <v>494</v>
      </c>
      <c r="Y144" s="17" t="s">
        <v>494</v>
      </c>
      <c r="Z144" s="17" t="s">
        <v>494</v>
      </c>
      <c r="AA144" s="17" t="s">
        <v>494</v>
      </c>
      <c r="AB144" s="17" t="s">
        <v>494</v>
      </c>
      <c r="AC144" s="17"/>
      <c r="AD144" s="17"/>
      <c r="AE144" s="18">
        <f t="shared" si="8"/>
        <v>0.69117820597110535</v>
      </c>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row>
    <row r="145" spans="1:59" hidden="1" x14ac:dyDescent="0.2">
      <c r="A145" s="50">
        <v>2023</v>
      </c>
      <c r="B145" s="50" t="s">
        <v>16</v>
      </c>
      <c r="C145" s="16" t="s">
        <v>352</v>
      </c>
      <c r="D145" s="21">
        <f t="shared" si="6"/>
        <v>45016</v>
      </c>
      <c r="E145" s="22">
        <f t="shared" si="7"/>
        <v>90</v>
      </c>
      <c r="F145" s="17" t="s">
        <v>340</v>
      </c>
      <c r="G145" s="17" t="s">
        <v>341</v>
      </c>
      <c r="H145" s="17">
        <v>39</v>
      </c>
      <c r="J145" s="17">
        <v>0.45</v>
      </c>
      <c r="K145" s="17" t="s">
        <v>494</v>
      </c>
      <c r="L145" s="17"/>
      <c r="M145" s="17" t="s">
        <v>494</v>
      </c>
      <c r="N145" s="17"/>
      <c r="O145" s="17"/>
      <c r="P145" s="17"/>
      <c r="Q145" s="17" t="s">
        <v>494</v>
      </c>
      <c r="R145" s="17"/>
      <c r="S145" s="17"/>
      <c r="T145" s="17" t="s">
        <v>494</v>
      </c>
      <c r="U145" s="17" t="s">
        <v>494</v>
      </c>
      <c r="V145" s="17" t="s">
        <v>494</v>
      </c>
      <c r="W145" s="17" t="s">
        <v>494</v>
      </c>
      <c r="X145" s="17" t="s">
        <v>494</v>
      </c>
      <c r="Y145" s="17" t="s">
        <v>494</v>
      </c>
      <c r="Z145" s="17" t="s">
        <v>494</v>
      </c>
      <c r="AA145" s="17" t="s">
        <v>494</v>
      </c>
      <c r="AB145" s="17" t="s">
        <v>494</v>
      </c>
      <c r="AC145" s="17"/>
      <c r="AD145" s="17"/>
      <c r="AE145" s="18">
        <f t="shared" si="8"/>
        <v>0.75861022606584738</v>
      </c>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row>
    <row r="146" spans="1:59" hidden="1" x14ac:dyDescent="0.2">
      <c r="A146" s="50">
        <v>2023</v>
      </c>
      <c r="B146" s="50" t="s">
        <v>16</v>
      </c>
      <c r="C146" s="16" t="s">
        <v>352</v>
      </c>
      <c r="D146" s="21">
        <f t="shared" si="6"/>
        <v>45016</v>
      </c>
      <c r="E146" s="22">
        <f t="shared" si="7"/>
        <v>90</v>
      </c>
      <c r="F146" s="17" t="s">
        <v>340</v>
      </c>
      <c r="G146" s="17" t="s">
        <v>341</v>
      </c>
      <c r="H146" s="17">
        <v>37</v>
      </c>
      <c r="J146" s="17">
        <v>0.4</v>
      </c>
      <c r="K146" s="17" t="s">
        <v>494</v>
      </c>
      <c r="L146" s="17"/>
      <c r="M146" s="17" t="s">
        <v>494</v>
      </c>
      <c r="N146" s="17"/>
      <c r="O146" s="17"/>
      <c r="P146" s="17"/>
      <c r="Q146" s="17" t="s">
        <v>494</v>
      </c>
      <c r="R146" s="17"/>
      <c r="S146" s="17"/>
      <c r="T146" s="17" t="s">
        <v>494</v>
      </c>
      <c r="U146" s="17" t="s">
        <v>494</v>
      </c>
      <c r="V146" s="17" t="s">
        <v>494</v>
      </c>
      <c r="W146" s="17" t="s">
        <v>494</v>
      </c>
      <c r="X146" s="17" t="s">
        <v>494</v>
      </c>
      <c r="Y146" s="17" t="s">
        <v>494</v>
      </c>
      <c r="Z146" s="17" t="s">
        <v>494</v>
      </c>
      <c r="AA146" s="17" t="s">
        <v>494</v>
      </c>
      <c r="AB146" s="17" t="s">
        <v>494</v>
      </c>
      <c r="AC146" s="17"/>
      <c r="AD146" s="17"/>
      <c r="AE146" s="18">
        <f t="shared" si="8"/>
        <v>0.78968669180502638</v>
      </c>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row>
    <row r="147" spans="1:59" hidden="1" x14ac:dyDescent="0.2">
      <c r="A147" s="50">
        <v>2023</v>
      </c>
      <c r="B147" s="50" t="s">
        <v>16</v>
      </c>
      <c r="C147" s="16" t="s">
        <v>352</v>
      </c>
      <c r="D147" s="21">
        <f t="shared" si="6"/>
        <v>45016</v>
      </c>
      <c r="E147" s="22">
        <f t="shared" si="7"/>
        <v>90</v>
      </c>
      <c r="F147" s="17" t="s">
        <v>340</v>
      </c>
      <c r="G147" s="17" t="s">
        <v>341</v>
      </c>
      <c r="H147" s="17">
        <v>36</v>
      </c>
      <c r="J147" s="17">
        <v>0.4</v>
      </c>
      <c r="K147" s="17" t="s">
        <v>494</v>
      </c>
      <c r="L147" s="17"/>
      <c r="M147" s="17" t="s">
        <v>494</v>
      </c>
      <c r="N147" s="17"/>
      <c r="O147" s="17"/>
      <c r="P147" s="17"/>
      <c r="Q147" s="17" t="s">
        <v>494</v>
      </c>
      <c r="R147" s="17"/>
      <c r="S147" s="17"/>
      <c r="T147" s="17" t="s">
        <v>494</v>
      </c>
      <c r="U147" s="17" t="s">
        <v>494</v>
      </c>
      <c r="V147" s="17" t="s">
        <v>494</v>
      </c>
      <c r="W147" s="17" t="s">
        <v>494</v>
      </c>
      <c r="X147" s="17" t="s">
        <v>494</v>
      </c>
      <c r="Y147" s="17" t="s">
        <v>494</v>
      </c>
      <c r="Z147" s="17" t="s">
        <v>494</v>
      </c>
      <c r="AA147" s="17" t="s">
        <v>494</v>
      </c>
      <c r="AB147" s="17" t="s">
        <v>494</v>
      </c>
      <c r="AC147" s="17"/>
      <c r="AD147" s="17"/>
      <c r="AE147" s="18">
        <f t="shared" si="8"/>
        <v>0.85733882030178332</v>
      </c>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row>
    <row r="148" spans="1:59" hidden="1" x14ac:dyDescent="0.2">
      <c r="A148" s="50">
        <v>2023</v>
      </c>
      <c r="B148" s="50" t="s">
        <v>16</v>
      </c>
      <c r="C148" s="16" t="s">
        <v>352</v>
      </c>
      <c r="D148" s="21">
        <f t="shared" si="6"/>
        <v>45016</v>
      </c>
      <c r="E148" s="22">
        <f t="shared" si="7"/>
        <v>90</v>
      </c>
      <c r="F148" s="17" t="s">
        <v>340</v>
      </c>
      <c r="G148" s="17" t="s">
        <v>341</v>
      </c>
      <c r="H148" s="17">
        <v>40</v>
      </c>
      <c r="J148" s="17">
        <v>0.48</v>
      </c>
      <c r="K148" s="17" t="s">
        <v>494</v>
      </c>
      <c r="L148" s="17"/>
      <c r="M148" s="17" t="s">
        <v>494</v>
      </c>
      <c r="N148" s="17"/>
      <c r="O148" s="17"/>
      <c r="P148" s="17"/>
      <c r="Q148" s="17" t="s">
        <v>494</v>
      </c>
      <c r="R148" s="17"/>
      <c r="S148" s="17"/>
      <c r="T148" s="17" t="s">
        <v>494</v>
      </c>
      <c r="U148" s="17" t="s">
        <v>494</v>
      </c>
      <c r="V148" s="17" t="s">
        <v>494</v>
      </c>
      <c r="W148" s="17" t="s">
        <v>494</v>
      </c>
      <c r="X148" s="17" t="s">
        <v>494</v>
      </c>
      <c r="Y148" s="17" t="s">
        <v>494</v>
      </c>
      <c r="Z148" s="17" t="s">
        <v>494</v>
      </c>
      <c r="AA148" s="17" t="s">
        <v>494</v>
      </c>
      <c r="AB148" s="17" t="s">
        <v>494</v>
      </c>
      <c r="AC148" s="17"/>
      <c r="AD148" s="17"/>
      <c r="AE148" s="18">
        <f t="shared" si="8"/>
        <v>0.74999999999999989</v>
      </c>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row>
    <row r="149" spans="1:59" hidden="1" x14ac:dyDescent="0.2">
      <c r="A149" s="50">
        <v>2023</v>
      </c>
      <c r="B149" s="50" t="s">
        <v>16</v>
      </c>
      <c r="C149" s="16" t="s">
        <v>352</v>
      </c>
      <c r="D149" s="21">
        <f t="shared" si="6"/>
        <v>45016</v>
      </c>
      <c r="E149" s="22">
        <f t="shared" si="7"/>
        <v>90</v>
      </c>
      <c r="F149" s="17" t="s">
        <v>340</v>
      </c>
      <c r="G149" s="17" t="s">
        <v>341</v>
      </c>
      <c r="H149" s="17">
        <v>37</v>
      </c>
      <c r="J149" s="17">
        <v>0.37</v>
      </c>
      <c r="K149" s="17" t="s">
        <v>494</v>
      </c>
      <c r="L149" s="17"/>
      <c r="M149" s="17" t="s">
        <v>494</v>
      </c>
      <c r="N149" s="17"/>
      <c r="O149" s="17"/>
      <c r="P149" s="17"/>
      <c r="Q149" s="17" t="s">
        <v>494</v>
      </c>
      <c r="R149" s="17"/>
      <c r="S149" s="17"/>
      <c r="T149" s="17" t="s">
        <v>494</v>
      </c>
      <c r="U149" s="17" t="s">
        <v>494</v>
      </c>
      <c r="V149" s="17" t="s">
        <v>494</v>
      </c>
      <c r="W149" s="17" t="s">
        <v>494</v>
      </c>
      <c r="X149" s="17" t="s">
        <v>494</v>
      </c>
      <c r="Y149" s="17" t="s">
        <v>494</v>
      </c>
      <c r="Z149" s="17" t="s">
        <v>494</v>
      </c>
      <c r="AA149" s="17" t="s">
        <v>494</v>
      </c>
      <c r="AB149" s="17" t="s">
        <v>494</v>
      </c>
      <c r="AC149" s="17"/>
      <c r="AD149" s="17"/>
      <c r="AE149" s="18">
        <f t="shared" si="8"/>
        <v>0.73046018991964934</v>
      </c>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row>
    <row r="150" spans="1:59" hidden="1" x14ac:dyDescent="0.2">
      <c r="A150" s="50">
        <v>2023</v>
      </c>
      <c r="B150" s="50" t="s">
        <v>16</v>
      </c>
      <c r="C150" s="16" t="s">
        <v>352</v>
      </c>
      <c r="D150" s="21">
        <f t="shared" si="6"/>
        <v>45016</v>
      </c>
      <c r="E150" s="22">
        <f t="shared" si="7"/>
        <v>90</v>
      </c>
      <c r="F150" s="17" t="s">
        <v>340</v>
      </c>
      <c r="G150" s="17" t="s">
        <v>341</v>
      </c>
      <c r="H150" s="17">
        <v>36</v>
      </c>
      <c r="J150" s="17">
        <v>0.36</v>
      </c>
      <c r="K150" s="17" t="s">
        <v>494</v>
      </c>
      <c r="L150" s="17"/>
      <c r="M150" s="17" t="s">
        <v>494</v>
      </c>
      <c r="N150" s="17"/>
      <c r="O150" s="17"/>
      <c r="P150" s="17"/>
      <c r="Q150" s="17" t="s">
        <v>494</v>
      </c>
      <c r="R150" s="17"/>
      <c r="S150" s="17"/>
      <c r="T150" s="17" t="s">
        <v>494</v>
      </c>
      <c r="U150" s="17" t="s">
        <v>494</v>
      </c>
      <c r="V150" s="17" t="s">
        <v>494</v>
      </c>
      <c r="W150" s="17" t="s">
        <v>494</v>
      </c>
      <c r="X150" s="17" t="s">
        <v>494</v>
      </c>
      <c r="Y150" s="17" t="s">
        <v>494</v>
      </c>
      <c r="Z150" s="17" t="s">
        <v>494</v>
      </c>
      <c r="AA150" s="17" t="s">
        <v>494</v>
      </c>
      <c r="AB150" s="17" t="s">
        <v>494</v>
      </c>
      <c r="AC150" s="17"/>
      <c r="AD150" s="17"/>
      <c r="AE150" s="18">
        <f t="shared" si="8"/>
        <v>0.77160493827160492</v>
      </c>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row>
    <row r="151" spans="1:59" hidden="1" x14ac:dyDescent="0.2">
      <c r="A151" s="50">
        <v>2023</v>
      </c>
      <c r="B151" s="50" t="s">
        <v>16</v>
      </c>
      <c r="C151" s="16" t="s">
        <v>352</v>
      </c>
      <c r="D151" s="21">
        <f t="shared" si="6"/>
        <v>45016</v>
      </c>
      <c r="E151" s="22">
        <f t="shared" si="7"/>
        <v>90</v>
      </c>
      <c r="F151" s="17" t="s">
        <v>340</v>
      </c>
      <c r="G151" s="17" t="s">
        <v>341</v>
      </c>
      <c r="H151" s="17">
        <v>35</v>
      </c>
      <c r="J151" s="17">
        <v>0.36</v>
      </c>
      <c r="K151" s="17" t="s">
        <v>494</v>
      </c>
      <c r="L151" s="17"/>
      <c r="M151" s="17" t="s">
        <v>494</v>
      </c>
      <c r="N151" s="17"/>
      <c r="O151" s="17"/>
      <c r="P151" s="17"/>
      <c r="Q151" s="17" t="s">
        <v>494</v>
      </c>
      <c r="R151" s="17"/>
      <c r="S151" s="17"/>
      <c r="T151" s="17" t="s">
        <v>494</v>
      </c>
      <c r="U151" s="17" t="s">
        <v>494</v>
      </c>
      <c r="V151" s="17" t="s">
        <v>494</v>
      </c>
      <c r="W151" s="17" t="s">
        <v>494</v>
      </c>
      <c r="X151" s="17" t="s">
        <v>494</v>
      </c>
      <c r="Y151" s="17" t="s">
        <v>494</v>
      </c>
      <c r="Z151" s="17" t="s">
        <v>494</v>
      </c>
      <c r="AA151" s="17" t="s">
        <v>494</v>
      </c>
      <c r="AB151" s="17" t="s">
        <v>494</v>
      </c>
      <c r="AC151" s="17"/>
      <c r="AD151" s="17"/>
      <c r="AE151" s="18">
        <f t="shared" si="8"/>
        <v>0.83965014577259467</v>
      </c>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row>
    <row r="152" spans="1:59" hidden="1" x14ac:dyDescent="0.2">
      <c r="A152" s="50">
        <v>2023</v>
      </c>
      <c r="B152" s="50" t="s">
        <v>16</v>
      </c>
      <c r="C152" s="16" t="s">
        <v>352</v>
      </c>
      <c r="D152" s="21">
        <f t="shared" si="6"/>
        <v>45016</v>
      </c>
      <c r="E152" s="22">
        <f t="shared" si="7"/>
        <v>90</v>
      </c>
      <c r="F152" s="17" t="s">
        <v>340</v>
      </c>
      <c r="G152" s="17" t="s">
        <v>341</v>
      </c>
      <c r="H152" s="17">
        <v>39</v>
      </c>
      <c r="J152" s="17">
        <v>0.41</v>
      </c>
      <c r="K152" s="17" t="s">
        <v>494</v>
      </c>
      <c r="L152" s="17"/>
      <c r="M152" s="17" t="s">
        <v>494</v>
      </c>
      <c r="N152" s="17"/>
      <c r="O152" s="17"/>
      <c r="P152" s="17"/>
      <c r="Q152" s="17" t="s">
        <v>494</v>
      </c>
      <c r="R152" s="17"/>
      <c r="S152" s="17"/>
      <c r="T152" s="17" t="s">
        <v>494</v>
      </c>
      <c r="U152" s="17" t="s">
        <v>494</v>
      </c>
      <c r="V152" s="17" t="s">
        <v>494</v>
      </c>
      <c r="W152" s="17" t="s">
        <v>494</v>
      </c>
      <c r="X152" s="17" t="s">
        <v>494</v>
      </c>
      <c r="Y152" s="17" t="s">
        <v>494</v>
      </c>
      <c r="Z152" s="17" t="s">
        <v>494</v>
      </c>
      <c r="AA152" s="17" t="s">
        <v>494</v>
      </c>
      <c r="AB152" s="17" t="s">
        <v>494</v>
      </c>
      <c r="AC152" s="17"/>
      <c r="AD152" s="17"/>
      <c r="AE152" s="18">
        <f t="shared" si="8"/>
        <v>0.69117820597110535</v>
      </c>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row>
    <row r="153" spans="1:59" hidden="1" x14ac:dyDescent="0.2">
      <c r="A153" s="50">
        <v>2023</v>
      </c>
      <c r="B153" s="50" t="s">
        <v>16</v>
      </c>
      <c r="C153" s="16" t="s">
        <v>352</v>
      </c>
      <c r="D153" s="21">
        <f t="shared" si="6"/>
        <v>45016</v>
      </c>
      <c r="E153" s="22">
        <f t="shared" si="7"/>
        <v>90</v>
      </c>
      <c r="F153" s="17" t="s">
        <v>340</v>
      </c>
      <c r="G153" s="17" t="s">
        <v>341</v>
      </c>
      <c r="H153" s="17">
        <v>40</v>
      </c>
      <c r="J153" s="17">
        <v>0.39</v>
      </c>
      <c r="K153" s="17" t="s">
        <v>494</v>
      </c>
      <c r="L153" s="17"/>
      <c r="M153" s="17" t="s">
        <v>494</v>
      </c>
      <c r="N153" s="17"/>
      <c r="O153" s="17"/>
      <c r="P153" s="17"/>
      <c r="Q153" s="17" t="s">
        <v>494</v>
      </c>
      <c r="R153" s="17"/>
      <c r="S153" s="17"/>
      <c r="T153" s="17" t="s">
        <v>494</v>
      </c>
      <c r="U153" s="17" t="s">
        <v>494</v>
      </c>
      <c r="V153" s="17" t="s">
        <v>494</v>
      </c>
      <c r="W153" s="17" t="s">
        <v>494</v>
      </c>
      <c r="X153" s="17" t="s">
        <v>494</v>
      </c>
      <c r="Y153" s="17" t="s">
        <v>494</v>
      </c>
      <c r="Z153" s="17" t="s">
        <v>494</v>
      </c>
      <c r="AA153" s="17" t="s">
        <v>494</v>
      </c>
      <c r="AB153" s="17" t="s">
        <v>494</v>
      </c>
      <c r="AC153" s="17"/>
      <c r="AD153" s="17"/>
      <c r="AE153" s="18">
        <f t="shared" si="8"/>
        <v>0.609375</v>
      </c>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row>
    <row r="154" spans="1:59" hidden="1" x14ac:dyDescent="0.2">
      <c r="A154" s="50">
        <v>2023</v>
      </c>
      <c r="B154" s="50" t="s">
        <v>16</v>
      </c>
      <c r="C154" s="16" t="s">
        <v>352</v>
      </c>
      <c r="D154" s="21">
        <f t="shared" si="6"/>
        <v>45016</v>
      </c>
      <c r="E154" s="22">
        <f t="shared" si="7"/>
        <v>90</v>
      </c>
      <c r="F154" s="17" t="s">
        <v>340</v>
      </c>
      <c r="G154" s="17" t="s">
        <v>341</v>
      </c>
      <c r="H154" s="17">
        <v>41</v>
      </c>
      <c r="J154" s="17">
        <v>0.44</v>
      </c>
      <c r="K154" s="17" t="s">
        <v>494</v>
      </c>
      <c r="L154" s="17"/>
      <c r="M154" s="17" t="s">
        <v>494</v>
      </c>
      <c r="N154" s="17"/>
      <c r="O154" s="17"/>
      <c r="P154" s="17"/>
      <c r="Q154" s="17" t="s">
        <v>494</v>
      </c>
      <c r="R154" s="17"/>
      <c r="S154" s="17"/>
      <c r="T154" s="17" t="s">
        <v>494</v>
      </c>
      <c r="U154" s="17" t="s">
        <v>494</v>
      </c>
      <c r="V154" s="17" t="s">
        <v>494</v>
      </c>
      <c r="W154" s="17" t="s">
        <v>494</v>
      </c>
      <c r="X154" s="17" t="s">
        <v>494</v>
      </c>
      <c r="Y154" s="17" t="s">
        <v>494</v>
      </c>
      <c r="Z154" s="17" t="s">
        <v>494</v>
      </c>
      <c r="AA154" s="17" t="s">
        <v>494</v>
      </c>
      <c r="AB154" s="17" t="s">
        <v>494</v>
      </c>
      <c r="AC154" s="17"/>
      <c r="AD154" s="17"/>
      <c r="AE154" s="18">
        <f t="shared" si="8"/>
        <v>0.63841209500732721</v>
      </c>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row>
    <row r="155" spans="1:59" hidden="1" x14ac:dyDescent="0.2">
      <c r="A155" s="50">
        <v>2023</v>
      </c>
      <c r="B155" s="50" t="s">
        <v>16</v>
      </c>
      <c r="C155" s="16" t="s">
        <v>352</v>
      </c>
      <c r="D155" s="21">
        <f t="shared" si="6"/>
        <v>45016</v>
      </c>
      <c r="E155" s="22">
        <f t="shared" si="7"/>
        <v>90</v>
      </c>
      <c r="F155" s="17" t="s">
        <v>340</v>
      </c>
      <c r="G155" s="17" t="s">
        <v>341</v>
      </c>
      <c r="H155" s="17">
        <v>36</v>
      </c>
      <c r="J155" s="17">
        <v>0.32</v>
      </c>
      <c r="K155" s="17" t="s">
        <v>494</v>
      </c>
      <c r="L155" s="17"/>
      <c r="M155" s="17" t="s">
        <v>494</v>
      </c>
      <c r="N155" s="17"/>
      <c r="O155" s="17"/>
      <c r="P155" s="17"/>
      <c r="Q155" s="17" t="s">
        <v>494</v>
      </c>
      <c r="R155" s="17"/>
      <c r="S155" s="17"/>
      <c r="T155" s="17" t="s">
        <v>494</v>
      </c>
      <c r="U155" s="17" t="s">
        <v>494</v>
      </c>
      <c r="V155" s="17" t="s">
        <v>494</v>
      </c>
      <c r="W155" s="17" t="s">
        <v>494</v>
      </c>
      <c r="X155" s="17" t="s">
        <v>494</v>
      </c>
      <c r="Y155" s="17" t="s">
        <v>494</v>
      </c>
      <c r="Z155" s="17" t="s">
        <v>494</v>
      </c>
      <c r="AA155" s="17" t="s">
        <v>494</v>
      </c>
      <c r="AB155" s="17" t="s">
        <v>494</v>
      </c>
      <c r="AC155" s="17"/>
      <c r="AD155" s="17"/>
      <c r="AE155" s="18">
        <f t="shared" si="8"/>
        <v>0.68587105624142664</v>
      </c>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row>
    <row r="156" spans="1:59" hidden="1" x14ac:dyDescent="0.2">
      <c r="A156" s="50">
        <v>2023</v>
      </c>
      <c r="B156" s="50" t="s">
        <v>16</v>
      </c>
      <c r="C156" s="16" t="s">
        <v>352</v>
      </c>
      <c r="D156" s="21">
        <f t="shared" si="6"/>
        <v>45016</v>
      </c>
      <c r="E156" s="22">
        <f t="shared" si="7"/>
        <v>90</v>
      </c>
      <c r="F156" s="17" t="s">
        <v>340</v>
      </c>
      <c r="G156" s="17" t="s">
        <v>341</v>
      </c>
      <c r="H156" s="17">
        <v>37</v>
      </c>
      <c r="J156" s="17">
        <v>0.41</v>
      </c>
      <c r="K156" s="17" t="s">
        <v>494</v>
      </c>
      <c r="L156" s="17"/>
      <c r="M156" s="17" t="s">
        <v>494</v>
      </c>
      <c r="N156" s="17"/>
      <c r="O156" s="17"/>
      <c r="P156" s="17"/>
      <c r="Q156" s="17" t="s">
        <v>494</v>
      </c>
      <c r="R156" s="17"/>
      <c r="S156" s="17"/>
      <c r="T156" s="17" t="s">
        <v>494</v>
      </c>
      <c r="U156" s="17" t="s">
        <v>494</v>
      </c>
      <c r="V156" s="17" t="s">
        <v>494</v>
      </c>
      <c r="W156" s="17" t="s">
        <v>494</v>
      </c>
      <c r="X156" s="17" t="s">
        <v>494</v>
      </c>
      <c r="Y156" s="17" t="s">
        <v>494</v>
      </c>
      <c r="Z156" s="17" t="s">
        <v>494</v>
      </c>
      <c r="AA156" s="17" t="s">
        <v>494</v>
      </c>
      <c r="AB156" s="17" t="s">
        <v>494</v>
      </c>
      <c r="AC156" s="17"/>
      <c r="AD156" s="17"/>
      <c r="AE156" s="18">
        <f t="shared" si="8"/>
        <v>0.80942885910015194</v>
      </c>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row>
    <row r="157" spans="1:59" hidden="1" x14ac:dyDescent="0.2">
      <c r="A157" s="50">
        <v>2023</v>
      </c>
      <c r="B157" s="50" t="s">
        <v>16</v>
      </c>
      <c r="C157" s="16" t="s">
        <v>352</v>
      </c>
      <c r="D157" s="21">
        <f t="shared" si="6"/>
        <v>45016</v>
      </c>
      <c r="E157" s="22">
        <f t="shared" si="7"/>
        <v>90</v>
      </c>
      <c r="F157" s="17" t="s">
        <v>340</v>
      </c>
      <c r="G157" s="17" t="s">
        <v>341</v>
      </c>
      <c r="H157" s="17">
        <v>41</v>
      </c>
      <c r="J157" s="17">
        <v>0.42</v>
      </c>
      <c r="K157" s="17" t="s">
        <v>494</v>
      </c>
      <c r="L157" s="17"/>
      <c r="M157" s="17" t="s">
        <v>494</v>
      </c>
      <c r="N157" s="17"/>
      <c r="O157" s="17"/>
      <c r="P157" s="17"/>
      <c r="Q157" s="17" t="s">
        <v>494</v>
      </c>
      <c r="R157" s="17"/>
      <c r="S157" s="17"/>
      <c r="T157" s="17" t="s">
        <v>494</v>
      </c>
      <c r="U157" s="17" t="s">
        <v>494</v>
      </c>
      <c r="V157" s="17" t="s">
        <v>494</v>
      </c>
      <c r="W157" s="17" t="s">
        <v>494</v>
      </c>
      <c r="X157" s="17" t="s">
        <v>494</v>
      </c>
      <c r="Y157" s="17" t="s">
        <v>494</v>
      </c>
      <c r="Z157" s="17" t="s">
        <v>494</v>
      </c>
      <c r="AA157" s="17" t="s">
        <v>494</v>
      </c>
      <c r="AB157" s="17" t="s">
        <v>494</v>
      </c>
      <c r="AC157" s="17"/>
      <c r="AD157" s="17"/>
      <c r="AE157" s="18">
        <f t="shared" si="8"/>
        <v>0.60939336341608508</v>
      </c>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row>
    <row r="158" spans="1:59" hidden="1" x14ac:dyDescent="0.2">
      <c r="A158" s="50">
        <v>2023</v>
      </c>
      <c r="B158" s="50" t="s">
        <v>16</v>
      </c>
      <c r="C158" s="16" t="s">
        <v>352</v>
      </c>
      <c r="D158" s="21">
        <f t="shared" si="6"/>
        <v>45016</v>
      </c>
      <c r="E158" s="22">
        <f t="shared" si="7"/>
        <v>90</v>
      </c>
      <c r="F158" s="17" t="s">
        <v>340</v>
      </c>
      <c r="G158" s="17" t="s">
        <v>341</v>
      </c>
      <c r="H158" s="17">
        <v>37</v>
      </c>
      <c r="J158" s="17">
        <v>0.38</v>
      </c>
      <c r="K158" s="17" t="s">
        <v>494</v>
      </c>
      <c r="L158" s="17"/>
      <c r="M158" s="17" t="s">
        <v>494</v>
      </c>
      <c r="N158" s="17"/>
      <c r="O158" s="17"/>
      <c r="P158" s="17"/>
      <c r="Q158" s="17" t="s">
        <v>494</v>
      </c>
      <c r="R158" s="17"/>
      <c r="S158" s="17"/>
      <c r="T158" s="17" t="s">
        <v>494</v>
      </c>
      <c r="U158" s="17" t="s">
        <v>494</v>
      </c>
      <c r="V158" s="17" t="s">
        <v>494</v>
      </c>
      <c r="W158" s="17" t="s">
        <v>494</v>
      </c>
      <c r="X158" s="17" t="s">
        <v>494</v>
      </c>
      <c r="Y158" s="17" t="s">
        <v>494</v>
      </c>
      <c r="Z158" s="17" t="s">
        <v>494</v>
      </c>
      <c r="AA158" s="17" t="s">
        <v>494</v>
      </c>
      <c r="AB158" s="17" t="s">
        <v>494</v>
      </c>
      <c r="AC158" s="17"/>
      <c r="AD158" s="17"/>
      <c r="AE158" s="18">
        <f t="shared" si="8"/>
        <v>0.75020235721477502</v>
      </c>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row>
    <row r="159" spans="1:59" hidden="1" x14ac:dyDescent="0.2">
      <c r="A159" s="50">
        <v>2023</v>
      </c>
      <c r="B159" s="50" t="s">
        <v>16</v>
      </c>
      <c r="C159" s="16" t="s">
        <v>352</v>
      </c>
      <c r="D159" s="21">
        <f t="shared" si="6"/>
        <v>45016</v>
      </c>
      <c r="E159" s="22">
        <f t="shared" si="7"/>
        <v>90</v>
      </c>
      <c r="F159" s="17" t="s">
        <v>340</v>
      </c>
      <c r="G159" s="17" t="s">
        <v>341</v>
      </c>
      <c r="H159" s="17">
        <v>38</v>
      </c>
      <c r="J159" s="17">
        <v>0.36</v>
      </c>
      <c r="K159" s="17" t="s">
        <v>494</v>
      </c>
      <c r="L159" s="17"/>
      <c r="M159" s="17" t="s">
        <v>494</v>
      </c>
      <c r="N159" s="17"/>
      <c r="O159" s="17"/>
      <c r="P159" s="17"/>
      <c r="Q159" s="17" t="s">
        <v>494</v>
      </c>
      <c r="R159" s="17"/>
      <c r="S159" s="17"/>
      <c r="T159" s="17" t="s">
        <v>494</v>
      </c>
      <c r="U159" s="17" t="s">
        <v>494</v>
      </c>
      <c r="V159" s="17" t="s">
        <v>494</v>
      </c>
      <c r="W159" s="17" t="s">
        <v>494</v>
      </c>
      <c r="X159" s="17" t="s">
        <v>494</v>
      </c>
      <c r="Y159" s="17" t="s">
        <v>494</v>
      </c>
      <c r="Z159" s="17" t="s">
        <v>494</v>
      </c>
      <c r="AA159" s="17" t="s">
        <v>494</v>
      </c>
      <c r="AB159" s="17" t="s">
        <v>494</v>
      </c>
      <c r="AC159" s="17"/>
      <c r="AD159" s="17"/>
      <c r="AE159" s="18">
        <f t="shared" si="8"/>
        <v>0.65607231374835984</v>
      </c>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row>
    <row r="160" spans="1:59" hidden="1" x14ac:dyDescent="0.2">
      <c r="A160" s="50">
        <v>2023</v>
      </c>
      <c r="B160" s="50" t="s">
        <v>16</v>
      </c>
      <c r="C160" s="16" t="s">
        <v>352</v>
      </c>
      <c r="D160" s="21">
        <f t="shared" si="6"/>
        <v>45016</v>
      </c>
      <c r="E160" s="22">
        <f t="shared" si="7"/>
        <v>90</v>
      </c>
      <c r="F160" s="17" t="s">
        <v>340</v>
      </c>
      <c r="G160" s="17" t="s">
        <v>341</v>
      </c>
      <c r="H160" s="17">
        <v>41</v>
      </c>
      <c r="J160" s="17">
        <v>0.42</v>
      </c>
      <c r="K160" s="17" t="s">
        <v>494</v>
      </c>
      <c r="L160" s="17"/>
      <c r="M160" s="17" t="s">
        <v>494</v>
      </c>
      <c r="N160" s="17"/>
      <c r="O160" s="17"/>
      <c r="P160" s="17"/>
      <c r="Q160" s="17" t="s">
        <v>494</v>
      </c>
      <c r="R160" s="17"/>
      <c r="S160" s="17"/>
      <c r="T160" s="17" t="s">
        <v>494</v>
      </c>
      <c r="U160" s="17" t="s">
        <v>494</v>
      </c>
      <c r="V160" s="17" t="s">
        <v>494</v>
      </c>
      <c r="W160" s="17" t="s">
        <v>494</v>
      </c>
      <c r="X160" s="17" t="s">
        <v>494</v>
      </c>
      <c r="Y160" s="17" t="s">
        <v>494</v>
      </c>
      <c r="Z160" s="17" t="s">
        <v>494</v>
      </c>
      <c r="AA160" s="17" t="s">
        <v>494</v>
      </c>
      <c r="AB160" s="17" t="s">
        <v>494</v>
      </c>
      <c r="AC160" s="17"/>
      <c r="AD160" s="17"/>
      <c r="AE160" s="18">
        <f t="shared" si="8"/>
        <v>0.60939336341608508</v>
      </c>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row>
    <row r="161" spans="1:59" hidden="1" x14ac:dyDescent="0.2">
      <c r="A161" s="50">
        <v>2023</v>
      </c>
      <c r="B161" s="50" t="s">
        <v>16</v>
      </c>
      <c r="C161" s="16" t="s">
        <v>352</v>
      </c>
      <c r="D161" s="21">
        <f t="shared" si="6"/>
        <v>45016</v>
      </c>
      <c r="E161" s="22">
        <f t="shared" si="7"/>
        <v>90</v>
      </c>
      <c r="F161" s="17" t="s">
        <v>340</v>
      </c>
      <c r="G161" s="17" t="s">
        <v>341</v>
      </c>
      <c r="H161" s="17">
        <v>37</v>
      </c>
      <c r="J161" s="17">
        <v>0.33</v>
      </c>
      <c r="K161" s="17" t="s">
        <v>494</v>
      </c>
      <c r="L161" s="17"/>
      <c r="M161" s="17" t="s">
        <v>494</v>
      </c>
      <c r="N161" s="17"/>
      <c r="O161" s="17"/>
      <c r="P161" s="17"/>
      <c r="Q161" s="17" t="s">
        <v>494</v>
      </c>
      <c r="R161" s="17"/>
      <c r="S161" s="17"/>
      <c r="T161" s="17" t="s">
        <v>494</v>
      </c>
      <c r="U161" s="17" t="s">
        <v>494</v>
      </c>
      <c r="V161" s="17" t="s">
        <v>494</v>
      </c>
      <c r="W161" s="17" t="s">
        <v>494</v>
      </c>
      <c r="X161" s="17" t="s">
        <v>494</v>
      </c>
      <c r="Y161" s="17" t="s">
        <v>494</v>
      </c>
      <c r="Z161" s="17" t="s">
        <v>494</v>
      </c>
      <c r="AA161" s="17" t="s">
        <v>494</v>
      </c>
      <c r="AB161" s="17" t="s">
        <v>494</v>
      </c>
      <c r="AC161" s="17"/>
      <c r="AD161" s="17"/>
      <c r="AE161" s="18">
        <f t="shared" si="8"/>
        <v>0.65149152073914685</v>
      </c>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row>
    <row r="162" spans="1:59" hidden="1" x14ac:dyDescent="0.2">
      <c r="A162" s="50">
        <v>2023</v>
      </c>
      <c r="B162" s="50" t="s">
        <v>16</v>
      </c>
      <c r="C162" s="16" t="s">
        <v>352</v>
      </c>
      <c r="D162" s="21">
        <f t="shared" si="6"/>
        <v>45016</v>
      </c>
      <c r="E162" s="22">
        <f t="shared" si="7"/>
        <v>90</v>
      </c>
      <c r="F162" s="17" t="s">
        <v>340</v>
      </c>
      <c r="G162" s="17" t="s">
        <v>341</v>
      </c>
      <c r="H162" s="17">
        <v>39</v>
      </c>
      <c r="J162" s="17">
        <v>0.39</v>
      </c>
      <c r="K162" s="17" t="s">
        <v>494</v>
      </c>
      <c r="L162" s="17"/>
      <c r="M162" s="17" t="s">
        <v>494</v>
      </c>
      <c r="N162" s="17"/>
      <c r="O162" s="17"/>
      <c r="P162" s="17"/>
      <c r="Q162" s="17" t="s">
        <v>494</v>
      </c>
      <c r="R162" s="17"/>
      <c r="S162" s="17"/>
      <c r="T162" s="17" t="s">
        <v>494</v>
      </c>
      <c r="U162" s="17" t="s">
        <v>494</v>
      </c>
      <c r="V162" s="17" t="s">
        <v>494</v>
      </c>
      <c r="W162" s="17" t="s">
        <v>494</v>
      </c>
      <c r="X162" s="17" t="s">
        <v>494</v>
      </c>
      <c r="Y162" s="17" t="s">
        <v>494</v>
      </c>
      <c r="Z162" s="17" t="s">
        <v>494</v>
      </c>
      <c r="AA162" s="17" t="s">
        <v>494</v>
      </c>
      <c r="AB162" s="17" t="s">
        <v>494</v>
      </c>
      <c r="AC162" s="17"/>
      <c r="AD162" s="17"/>
      <c r="AE162" s="18">
        <f t="shared" si="8"/>
        <v>0.65746219592373445</v>
      </c>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row>
    <row r="163" spans="1:59" hidden="1" x14ac:dyDescent="0.2">
      <c r="A163" s="50">
        <v>2023</v>
      </c>
      <c r="B163" s="50" t="s">
        <v>16</v>
      </c>
      <c r="C163" s="16" t="s">
        <v>352</v>
      </c>
      <c r="D163" s="21">
        <f t="shared" si="6"/>
        <v>45016</v>
      </c>
      <c r="E163" s="22">
        <f t="shared" si="7"/>
        <v>90</v>
      </c>
      <c r="F163" s="17" t="s">
        <v>343</v>
      </c>
      <c r="G163" s="17" t="s">
        <v>341</v>
      </c>
      <c r="H163" s="17">
        <v>36</v>
      </c>
      <c r="J163" s="17">
        <v>0.47</v>
      </c>
      <c r="K163" s="17" t="s">
        <v>494</v>
      </c>
      <c r="L163" s="17"/>
      <c r="M163" s="17" t="s">
        <v>494</v>
      </c>
      <c r="N163" s="17"/>
      <c r="O163" s="17"/>
      <c r="P163" s="17"/>
      <c r="Q163" s="17" t="s">
        <v>494</v>
      </c>
      <c r="R163" s="17"/>
      <c r="S163" s="17"/>
      <c r="T163" s="17" t="s">
        <v>494</v>
      </c>
      <c r="U163" s="17" t="s">
        <v>494</v>
      </c>
      <c r="V163" s="17" t="s">
        <v>494</v>
      </c>
      <c r="W163" s="17" t="s">
        <v>494</v>
      </c>
      <c r="X163" s="17" t="s">
        <v>494</v>
      </c>
      <c r="Y163" s="17" t="s">
        <v>494</v>
      </c>
      <c r="Z163" s="17" t="s">
        <v>494</v>
      </c>
      <c r="AA163" s="17" t="s">
        <v>494</v>
      </c>
      <c r="AB163" s="17" t="s">
        <v>494</v>
      </c>
      <c r="AC163" s="17"/>
      <c r="AD163" s="17"/>
      <c r="AE163" s="18">
        <f t="shared" si="8"/>
        <v>1.0073731138545954</v>
      </c>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row>
    <row r="164" spans="1:59" hidden="1" x14ac:dyDescent="0.2">
      <c r="A164" s="50">
        <v>2023</v>
      </c>
      <c r="B164" s="50" t="s">
        <v>16</v>
      </c>
      <c r="C164" s="16" t="s">
        <v>352</v>
      </c>
      <c r="D164" s="21">
        <f t="shared" si="6"/>
        <v>45016</v>
      </c>
      <c r="E164" s="22">
        <f t="shared" si="7"/>
        <v>90</v>
      </c>
      <c r="F164" s="17" t="s">
        <v>343</v>
      </c>
      <c r="G164" s="17" t="s">
        <v>341</v>
      </c>
      <c r="H164" s="17">
        <v>38</v>
      </c>
      <c r="J164" s="17">
        <v>0.49</v>
      </c>
      <c r="K164" s="17" t="s">
        <v>494</v>
      </c>
      <c r="L164" s="17"/>
      <c r="M164" s="17" t="s">
        <v>494</v>
      </c>
      <c r="N164" s="17"/>
      <c r="O164" s="17"/>
      <c r="P164" s="17"/>
      <c r="Q164" s="17" t="s">
        <v>494</v>
      </c>
      <c r="R164" s="17"/>
      <c r="S164" s="17"/>
      <c r="T164" s="17" t="s">
        <v>494</v>
      </c>
      <c r="U164" s="17" t="s">
        <v>494</v>
      </c>
      <c r="V164" s="17" t="s">
        <v>494</v>
      </c>
      <c r="W164" s="17" t="s">
        <v>494</v>
      </c>
      <c r="X164" s="17" t="s">
        <v>494</v>
      </c>
      <c r="Y164" s="17" t="s">
        <v>494</v>
      </c>
      <c r="Z164" s="17" t="s">
        <v>494</v>
      </c>
      <c r="AA164" s="17" t="s">
        <v>494</v>
      </c>
      <c r="AB164" s="17" t="s">
        <v>494</v>
      </c>
      <c r="AC164" s="17"/>
      <c r="AD164" s="17"/>
      <c r="AE164" s="18">
        <f t="shared" si="8"/>
        <v>0.89298731593526748</v>
      </c>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row>
    <row r="165" spans="1:59" hidden="1" x14ac:dyDescent="0.2">
      <c r="A165" s="50">
        <v>2023</v>
      </c>
      <c r="B165" s="50" t="s">
        <v>16</v>
      </c>
      <c r="C165" s="16" t="s">
        <v>352</v>
      </c>
      <c r="D165" s="21">
        <f t="shared" si="6"/>
        <v>45016</v>
      </c>
      <c r="E165" s="22">
        <f t="shared" si="7"/>
        <v>90</v>
      </c>
      <c r="F165" s="17" t="s">
        <v>343</v>
      </c>
      <c r="G165" s="17" t="s">
        <v>341</v>
      </c>
      <c r="H165" s="17">
        <v>37</v>
      </c>
      <c r="J165" s="17">
        <v>0.45</v>
      </c>
      <c r="K165" s="17" t="s">
        <v>494</v>
      </c>
      <c r="L165" s="17"/>
      <c r="M165" s="17" t="s">
        <v>494</v>
      </c>
      <c r="N165" s="17"/>
      <c r="O165" s="17"/>
      <c r="P165" s="17"/>
      <c r="Q165" s="17" t="s">
        <v>494</v>
      </c>
      <c r="R165" s="17"/>
      <c r="S165" s="17"/>
      <c r="T165" s="17" t="s">
        <v>494</v>
      </c>
      <c r="U165" s="17" t="s">
        <v>494</v>
      </c>
      <c r="V165" s="17" t="s">
        <v>494</v>
      </c>
      <c r="W165" s="17" t="s">
        <v>494</v>
      </c>
      <c r="X165" s="17" t="s">
        <v>494</v>
      </c>
      <c r="Y165" s="17" t="s">
        <v>494</v>
      </c>
      <c r="Z165" s="17" t="s">
        <v>494</v>
      </c>
      <c r="AA165" s="17" t="s">
        <v>494</v>
      </c>
      <c r="AB165" s="17" t="s">
        <v>494</v>
      </c>
      <c r="AC165" s="17"/>
      <c r="AD165" s="17"/>
      <c r="AE165" s="18">
        <f t="shared" si="8"/>
        <v>0.88839752828065477</v>
      </c>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row>
    <row r="166" spans="1:59" hidden="1" x14ac:dyDescent="0.2">
      <c r="A166" s="50">
        <v>2023</v>
      </c>
      <c r="B166" s="50" t="s">
        <v>16</v>
      </c>
      <c r="C166" s="16" t="s">
        <v>352</v>
      </c>
      <c r="D166" s="21">
        <f t="shared" si="6"/>
        <v>45016</v>
      </c>
      <c r="E166" s="22">
        <f t="shared" si="7"/>
        <v>90</v>
      </c>
      <c r="F166" s="17" t="s">
        <v>343</v>
      </c>
      <c r="G166" s="17" t="s">
        <v>341</v>
      </c>
      <c r="H166" s="17">
        <v>39</v>
      </c>
      <c r="J166" s="17">
        <v>0.48</v>
      </c>
      <c r="K166" s="17" t="s">
        <v>494</v>
      </c>
      <c r="L166" s="17"/>
      <c r="M166" s="17" t="s">
        <v>494</v>
      </c>
      <c r="N166" s="17"/>
      <c r="O166" s="17"/>
      <c r="P166" s="17"/>
      <c r="Q166" s="17" t="s">
        <v>494</v>
      </c>
      <c r="R166" s="17"/>
      <c r="S166" s="17"/>
      <c r="T166" s="17" t="s">
        <v>494</v>
      </c>
      <c r="U166" s="17" t="s">
        <v>494</v>
      </c>
      <c r="V166" s="17" t="s">
        <v>494</v>
      </c>
      <c r="W166" s="17" t="s">
        <v>494</v>
      </c>
      <c r="X166" s="17" t="s">
        <v>494</v>
      </c>
      <c r="Y166" s="17" t="s">
        <v>494</v>
      </c>
      <c r="Z166" s="17" t="s">
        <v>494</v>
      </c>
      <c r="AA166" s="17" t="s">
        <v>494</v>
      </c>
      <c r="AB166" s="17" t="s">
        <v>494</v>
      </c>
      <c r="AC166" s="17"/>
      <c r="AD166" s="17"/>
      <c r="AE166" s="18">
        <f t="shared" si="8"/>
        <v>0.80918424113690379</v>
      </c>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row>
    <row r="167" spans="1:59" hidden="1" x14ac:dyDescent="0.2">
      <c r="A167" s="50">
        <v>2023</v>
      </c>
      <c r="B167" s="50" t="s">
        <v>16</v>
      </c>
      <c r="C167" s="16" t="s">
        <v>352</v>
      </c>
      <c r="D167" s="21">
        <f t="shared" si="6"/>
        <v>45016</v>
      </c>
      <c r="E167" s="22">
        <f t="shared" si="7"/>
        <v>90</v>
      </c>
      <c r="F167" s="17" t="s">
        <v>343</v>
      </c>
      <c r="G167" s="17" t="s">
        <v>341</v>
      </c>
      <c r="H167" s="17">
        <v>37</v>
      </c>
      <c r="J167" s="17">
        <v>0.48</v>
      </c>
      <c r="K167" s="17" t="s">
        <v>494</v>
      </c>
      <c r="L167" s="17"/>
      <c r="M167" s="17" t="s">
        <v>494</v>
      </c>
      <c r="N167" s="17"/>
      <c r="O167" s="17"/>
      <c r="P167" s="17"/>
      <c r="Q167" s="17" t="s">
        <v>494</v>
      </c>
      <c r="R167" s="17"/>
      <c r="S167" s="17"/>
      <c r="T167" s="17" t="s">
        <v>494</v>
      </c>
      <c r="U167" s="17" t="s">
        <v>494</v>
      </c>
      <c r="V167" s="17" t="s">
        <v>494</v>
      </c>
      <c r="W167" s="17" t="s">
        <v>494</v>
      </c>
      <c r="X167" s="17" t="s">
        <v>494</v>
      </c>
      <c r="Y167" s="17" t="s">
        <v>494</v>
      </c>
      <c r="Z167" s="17" t="s">
        <v>494</v>
      </c>
      <c r="AA167" s="17" t="s">
        <v>494</v>
      </c>
      <c r="AB167" s="17" t="s">
        <v>494</v>
      </c>
      <c r="AC167" s="17"/>
      <c r="AD167" s="17"/>
      <c r="AE167" s="18">
        <f t="shared" si="8"/>
        <v>0.94762403016603147</v>
      </c>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row>
    <row r="168" spans="1:59" hidden="1" x14ac:dyDescent="0.2">
      <c r="A168" s="50">
        <v>2023</v>
      </c>
      <c r="B168" s="50" t="s">
        <v>16</v>
      </c>
      <c r="C168" s="16" t="s">
        <v>352</v>
      </c>
      <c r="D168" s="21">
        <f t="shared" si="6"/>
        <v>45016</v>
      </c>
      <c r="E168" s="22">
        <f t="shared" si="7"/>
        <v>90</v>
      </c>
      <c r="F168" s="17" t="s">
        <v>343</v>
      </c>
      <c r="G168" s="17" t="s">
        <v>341</v>
      </c>
      <c r="H168" s="17">
        <v>39</v>
      </c>
      <c r="J168" s="17">
        <v>0.5</v>
      </c>
      <c r="K168" s="17" t="s">
        <v>494</v>
      </c>
      <c r="L168" s="17"/>
      <c r="M168" s="17" t="s">
        <v>494</v>
      </c>
      <c r="N168" s="17"/>
      <c r="O168" s="17"/>
      <c r="P168" s="17"/>
      <c r="Q168" s="17" t="s">
        <v>494</v>
      </c>
      <c r="R168" s="17"/>
      <c r="S168" s="17"/>
      <c r="T168" s="17" t="s">
        <v>494</v>
      </c>
      <c r="U168" s="17" t="s">
        <v>494</v>
      </c>
      <c r="V168" s="17" t="s">
        <v>494</v>
      </c>
      <c r="W168" s="17" t="s">
        <v>494</v>
      </c>
      <c r="X168" s="17" t="s">
        <v>494</v>
      </c>
      <c r="Y168" s="17" t="s">
        <v>494</v>
      </c>
      <c r="Z168" s="17" t="s">
        <v>494</v>
      </c>
      <c r="AA168" s="17" t="s">
        <v>494</v>
      </c>
      <c r="AB168" s="17" t="s">
        <v>494</v>
      </c>
      <c r="AC168" s="17"/>
      <c r="AD168" s="17"/>
      <c r="AE168" s="18">
        <f t="shared" si="8"/>
        <v>0.84290025118427492</v>
      </c>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row>
    <row r="169" spans="1:59" hidden="1" x14ac:dyDescent="0.2">
      <c r="A169" s="50">
        <v>2023</v>
      </c>
      <c r="B169" s="50" t="s">
        <v>16</v>
      </c>
      <c r="C169" s="16" t="s">
        <v>352</v>
      </c>
      <c r="D169" s="21">
        <f t="shared" si="6"/>
        <v>45016</v>
      </c>
      <c r="E169" s="22">
        <f t="shared" si="7"/>
        <v>90</v>
      </c>
      <c r="F169" s="17" t="s">
        <v>343</v>
      </c>
      <c r="G169" s="17" t="s">
        <v>341</v>
      </c>
      <c r="H169" s="17">
        <v>35</v>
      </c>
      <c r="J169" s="17">
        <v>0.41</v>
      </c>
      <c r="K169" s="17" t="s">
        <v>494</v>
      </c>
      <c r="L169" s="17"/>
      <c r="M169" s="17" t="s">
        <v>494</v>
      </c>
      <c r="N169" s="17"/>
      <c r="O169" s="17"/>
      <c r="P169" s="17"/>
      <c r="Q169" s="17" t="s">
        <v>494</v>
      </c>
      <c r="R169" s="17"/>
      <c r="S169" s="17"/>
      <c r="T169" s="17" t="s">
        <v>494</v>
      </c>
      <c r="U169" s="17" t="s">
        <v>494</v>
      </c>
      <c r="V169" s="17" t="s">
        <v>494</v>
      </c>
      <c r="W169" s="17" t="s">
        <v>494</v>
      </c>
      <c r="X169" s="17" t="s">
        <v>494</v>
      </c>
      <c r="Y169" s="17" t="s">
        <v>494</v>
      </c>
      <c r="Z169" s="17" t="s">
        <v>494</v>
      </c>
      <c r="AA169" s="17" t="s">
        <v>494</v>
      </c>
      <c r="AB169" s="17" t="s">
        <v>494</v>
      </c>
      <c r="AC169" s="17"/>
      <c r="AD169" s="17"/>
      <c r="AE169" s="18">
        <f t="shared" si="8"/>
        <v>0.95626822157434399</v>
      </c>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row>
    <row r="170" spans="1:59" hidden="1" x14ac:dyDescent="0.2">
      <c r="A170" s="50">
        <v>2023</v>
      </c>
      <c r="B170" s="50" t="s">
        <v>16</v>
      </c>
      <c r="C170" s="16" t="s">
        <v>352</v>
      </c>
      <c r="D170" s="21">
        <f t="shared" si="6"/>
        <v>45016</v>
      </c>
      <c r="E170" s="22">
        <f t="shared" si="7"/>
        <v>90</v>
      </c>
      <c r="F170" s="17" t="s">
        <v>343</v>
      </c>
      <c r="G170" s="17" t="s">
        <v>341</v>
      </c>
      <c r="H170" s="17">
        <v>39</v>
      </c>
      <c r="J170" s="17">
        <v>0.49</v>
      </c>
      <c r="K170" s="17" t="s">
        <v>494</v>
      </c>
      <c r="L170" s="17"/>
      <c r="M170" s="17" t="s">
        <v>494</v>
      </c>
      <c r="N170" s="17"/>
      <c r="O170" s="17"/>
      <c r="P170" s="17"/>
      <c r="Q170" s="17" t="s">
        <v>494</v>
      </c>
      <c r="R170" s="17"/>
      <c r="S170" s="17"/>
      <c r="T170" s="17" t="s">
        <v>494</v>
      </c>
      <c r="U170" s="17" t="s">
        <v>494</v>
      </c>
      <c r="V170" s="17" t="s">
        <v>494</v>
      </c>
      <c r="W170" s="17" t="s">
        <v>494</v>
      </c>
      <c r="X170" s="17" t="s">
        <v>494</v>
      </c>
      <c r="Y170" s="17" t="s">
        <v>494</v>
      </c>
      <c r="Z170" s="17" t="s">
        <v>494</v>
      </c>
      <c r="AA170" s="17" t="s">
        <v>494</v>
      </c>
      <c r="AB170" s="17" t="s">
        <v>494</v>
      </c>
      <c r="AC170" s="17"/>
      <c r="AD170" s="17"/>
      <c r="AE170" s="18">
        <f t="shared" si="8"/>
        <v>0.8260422461605893</v>
      </c>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row>
    <row r="171" spans="1:59" hidden="1" x14ac:dyDescent="0.2">
      <c r="A171" s="50">
        <v>2023</v>
      </c>
      <c r="B171" s="50" t="s">
        <v>16</v>
      </c>
      <c r="C171" s="16" t="s">
        <v>352</v>
      </c>
      <c r="D171" s="21">
        <f t="shared" si="6"/>
        <v>45016</v>
      </c>
      <c r="E171" s="22">
        <f t="shared" si="7"/>
        <v>90</v>
      </c>
      <c r="F171" s="17" t="s">
        <v>343</v>
      </c>
      <c r="G171" s="17" t="s">
        <v>341</v>
      </c>
      <c r="H171" s="17">
        <v>38</v>
      </c>
      <c r="J171" s="17">
        <v>0.5</v>
      </c>
      <c r="K171" s="17" t="s">
        <v>494</v>
      </c>
      <c r="L171" s="17"/>
      <c r="M171" s="17" t="s">
        <v>494</v>
      </c>
      <c r="N171" s="17"/>
      <c r="O171" s="17"/>
      <c r="P171" s="17"/>
      <c r="Q171" s="17" t="s">
        <v>494</v>
      </c>
      <c r="R171" s="17"/>
      <c r="S171" s="17"/>
      <c r="T171" s="17" t="s">
        <v>494</v>
      </c>
      <c r="U171" s="17" t="s">
        <v>494</v>
      </c>
      <c r="V171" s="17" t="s">
        <v>494</v>
      </c>
      <c r="W171" s="17" t="s">
        <v>494</v>
      </c>
      <c r="X171" s="17" t="s">
        <v>494</v>
      </c>
      <c r="Y171" s="17" t="s">
        <v>494</v>
      </c>
      <c r="Z171" s="17" t="s">
        <v>494</v>
      </c>
      <c r="AA171" s="17" t="s">
        <v>494</v>
      </c>
      <c r="AB171" s="17" t="s">
        <v>494</v>
      </c>
      <c r="AC171" s="17"/>
      <c r="AD171" s="17"/>
      <c r="AE171" s="18">
        <f t="shared" si="8"/>
        <v>0.91121154687272199</v>
      </c>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row>
    <row r="172" spans="1:59" hidden="1" x14ac:dyDescent="0.2">
      <c r="A172" s="50">
        <v>2023</v>
      </c>
      <c r="B172" s="50" t="s">
        <v>16</v>
      </c>
      <c r="C172" s="16" t="s">
        <v>352</v>
      </c>
      <c r="D172" s="21">
        <f t="shared" si="6"/>
        <v>45016</v>
      </c>
      <c r="E172" s="22">
        <f t="shared" si="7"/>
        <v>90</v>
      </c>
      <c r="F172" s="17" t="s">
        <v>343</v>
      </c>
      <c r="G172" s="17" t="s">
        <v>341</v>
      </c>
      <c r="H172" s="17">
        <v>39</v>
      </c>
      <c r="J172" s="17">
        <v>0.47</v>
      </c>
      <c r="K172" s="17" t="s">
        <v>494</v>
      </c>
      <c r="L172" s="17"/>
      <c r="M172" s="17" t="s">
        <v>494</v>
      </c>
      <c r="N172" s="17"/>
      <c r="O172" s="17"/>
      <c r="P172" s="17"/>
      <c r="Q172" s="17" t="s">
        <v>494</v>
      </c>
      <c r="R172" s="17"/>
      <c r="S172" s="17"/>
      <c r="T172" s="17" t="s">
        <v>494</v>
      </c>
      <c r="U172" s="17" t="s">
        <v>494</v>
      </c>
      <c r="V172" s="17" t="s">
        <v>494</v>
      </c>
      <c r="W172" s="17" t="s">
        <v>494</v>
      </c>
      <c r="X172" s="17" t="s">
        <v>494</v>
      </c>
      <c r="Y172" s="17" t="s">
        <v>494</v>
      </c>
      <c r="Z172" s="17" t="s">
        <v>494</v>
      </c>
      <c r="AA172" s="17" t="s">
        <v>494</v>
      </c>
      <c r="AB172" s="17" t="s">
        <v>494</v>
      </c>
      <c r="AC172" s="17"/>
      <c r="AD172" s="17"/>
      <c r="AE172" s="18">
        <f t="shared" si="8"/>
        <v>0.7923262361132184</v>
      </c>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row>
    <row r="173" spans="1:59" hidden="1" x14ac:dyDescent="0.2">
      <c r="A173" s="50">
        <v>2023</v>
      </c>
      <c r="B173" s="50" t="s">
        <v>16</v>
      </c>
      <c r="C173" s="16" t="s">
        <v>352</v>
      </c>
      <c r="D173" s="21">
        <f t="shared" si="6"/>
        <v>45016</v>
      </c>
      <c r="E173" s="22">
        <f t="shared" si="7"/>
        <v>90</v>
      </c>
      <c r="F173" s="17" t="s">
        <v>343</v>
      </c>
      <c r="G173" s="17" t="s">
        <v>341</v>
      </c>
      <c r="H173" s="17">
        <v>34</v>
      </c>
      <c r="J173" s="17">
        <v>0.42</v>
      </c>
      <c r="K173" s="17" t="s">
        <v>494</v>
      </c>
      <c r="L173" s="17"/>
      <c r="M173" s="17" t="s">
        <v>494</v>
      </c>
      <c r="N173" s="17"/>
      <c r="O173" s="17"/>
      <c r="P173" s="17"/>
      <c r="Q173" s="17" t="s">
        <v>494</v>
      </c>
      <c r="R173" s="17"/>
      <c r="S173" s="17"/>
      <c r="T173" s="17" t="s">
        <v>494</v>
      </c>
      <c r="U173" s="17" t="s">
        <v>494</v>
      </c>
      <c r="V173" s="17" t="s">
        <v>494</v>
      </c>
      <c r="W173" s="17" t="s">
        <v>494</v>
      </c>
      <c r="X173" s="17" t="s">
        <v>494</v>
      </c>
      <c r="Y173" s="17" t="s">
        <v>494</v>
      </c>
      <c r="Z173" s="17" t="s">
        <v>494</v>
      </c>
      <c r="AA173" s="17" t="s">
        <v>494</v>
      </c>
      <c r="AB173" s="17" t="s">
        <v>494</v>
      </c>
      <c r="AC173" s="17"/>
      <c r="AD173" s="17"/>
      <c r="AE173" s="18">
        <f t="shared" si="8"/>
        <v>1.0685935273763485</v>
      </c>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row>
    <row r="174" spans="1:59" hidden="1" x14ac:dyDescent="0.2">
      <c r="A174" s="50">
        <v>2023</v>
      </c>
      <c r="B174" s="50" t="s">
        <v>16</v>
      </c>
      <c r="C174" s="16" t="s">
        <v>352</v>
      </c>
      <c r="D174" s="21">
        <f t="shared" si="6"/>
        <v>45016</v>
      </c>
      <c r="E174" s="22">
        <f t="shared" si="7"/>
        <v>90</v>
      </c>
      <c r="F174" s="17" t="s">
        <v>343</v>
      </c>
      <c r="G174" s="17" t="s">
        <v>341</v>
      </c>
      <c r="H174" s="17">
        <v>37</v>
      </c>
      <c r="J174" s="17">
        <v>0.46</v>
      </c>
      <c r="K174" s="17" t="s">
        <v>494</v>
      </c>
      <c r="L174" s="17"/>
      <c r="M174" s="17" t="s">
        <v>494</v>
      </c>
      <c r="N174" s="17"/>
      <c r="O174" s="17"/>
      <c r="P174" s="17"/>
      <c r="Q174" s="17" t="s">
        <v>494</v>
      </c>
      <c r="R174" s="17"/>
      <c r="S174" s="17"/>
      <c r="T174" s="17" t="s">
        <v>496</v>
      </c>
      <c r="U174" s="17" t="s">
        <v>494</v>
      </c>
      <c r="V174" s="17" t="s">
        <v>494</v>
      </c>
      <c r="W174" s="17" t="s">
        <v>494</v>
      </c>
      <c r="X174" s="17" t="s">
        <v>494</v>
      </c>
      <c r="Y174" s="17" t="s">
        <v>494</v>
      </c>
      <c r="Z174" s="17" t="s">
        <v>494</v>
      </c>
      <c r="AA174" s="17" t="s">
        <v>494</v>
      </c>
      <c r="AB174" s="17" t="s">
        <v>494</v>
      </c>
      <c r="AC174" s="17"/>
      <c r="AD174" s="17" t="s">
        <v>501</v>
      </c>
      <c r="AE174" s="18">
        <f t="shared" si="8"/>
        <v>0.90813969557578034</v>
      </c>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row>
    <row r="175" spans="1:59" hidden="1" x14ac:dyDescent="0.2">
      <c r="A175" s="50">
        <v>2023</v>
      </c>
      <c r="B175" s="50" t="s">
        <v>16</v>
      </c>
      <c r="C175" s="16" t="s">
        <v>352</v>
      </c>
      <c r="D175" s="21">
        <f t="shared" si="6"/>
        <v>45016</v>
      </c>
      <c r="E175" s="22">
        <f t="shared" si="7"/>
        <v>90</v>
      </c>
      <c r="F175" s="17" t="s">
        <v>343</v>
      </c>
      <c r="G175" s="17" t="s">
        <v>341</v>
      </c>
      <c r="H175" s="17">
        <v>36</v>
      </c>
      <c r="J175" s="17">
        <v>0.44</v>
      </c>
      <c r="K175" s="17" t="s">
        <v>494</v>
      </c>
      <c r="L175" s="17"/>
      <c r="M175" s="17" t="s">
        <v>494</v>
      </c>
      <c r="N175" s="17"/>
      <c r="O175" s="17"/>
      <c r="P175" s="17"/>
      <c r="Q175" s="17" t="s">
        <v>494</v>
      </c>
      <c r="R175" s="17"/>
      <c r="S175" s="17"/>
      <c r="T175" s="17" t="s">
        <v>494</v>
      </c>
      <c r="U175" s="17" t="s">
        <v>494</v>
      </c>
      <c r="V175" s="17" t="s">
        <v>494</v>
      </c>
      <c r="W175" s="17" t="s">
        <v>494</v>
      </c>
      <c r="X175" s="17" t="s">
        <v>494</v>
      </c>
      <c r="Y175" s="17" t="s">
        <v>494</v>
      </c>
      <c r="Z175" s="17" t="s">
        <v>494</v>
      </c>
      <c r="AA175" s="17" t="s">
        <v>494</v>
      </c>
      <c r="AB175" s="17" t="s">
        <v>494</v>
      </c>
      <c r="AC175" s="17"/>
      <c r="AD175" s="17"/>
      <c r="AE175" s="18">
        <f t="shared" si="8"/>
        <v>0.94307270233196161</v>
      </c>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row>
    <row r="176" spans="1:59" hidden="1" x14ac:dyDescent="0.2">
      <c r="A176" s="50">
        <v>2023</v>
      </c>
      <c r="B176" s="50" t="s">
        <v>16</v>
      </c>
      <c r="C176" s="16" t="s">
        <v>352</v>
      </c>
      <c r="D176" s="21">
        <f t="shared" si="6"/>
        <v>45016</v>
      </c>
      <c r="E176" s="22">
        <f t="shared" si="7"/>
        <v>90</v>
      </c>
      <c r="F176" s="17" t="s">
        <v>343</v>
      </c>
      <c r="G176" s="17" t="s">
        <v>341</v>
      </c>
      <c r="H176" s="17">
        <v>35</v>
      </c>
      <c r="J176" s="17">
        <v>0.41</v>
      </c>
      <c r="K176" s="17" t="s">
        <v>494</v>
      </c>
      <c r="L176" s="17"/>
      <c r="M176" s="17" t="s">
        <v>494</v>
      </c>
      <c r="N176" s="17"/>
      <c r="O176" s="17"/>
      <c r="P176" s="17"/>
      <c r="Q176" s="17" t="s">
        <v>494</v>
      </c>
      <c r="R176" s="17"/>
      <c r="S176" s="17"/>
      <c r="T176" s="17" t="s">
        <v>494</v>
      </c>
      <c r="U176" s="17" t="s">
        <v>494</v>
      </c>
      <c r="V176" s="17" t="s">
        <v>494</v>
      </c>
      <c r="W176" s="17" t="s">
        <v>494</v>
      </c>
      <c r="X176" s="17" t="s">
        <v>494</v>
      </c>
      <c r="Y176" s="17" t="s">
        <v>494</v>
      </c>
      <c r="Z176" s="17" t="s">
        <v>494</v>
      </c>
      <c r="AA176" s="17" t="s">
        <v>494</v>
      </c>
      <c r="AB176" s="17" t="s">
        <v>494</v>
      </c>
      <c r="AC176" s="17"/>
      <c r="AD176" s="17"/>
      <c r="AE176" s="18">
        <f t="shared" si="8"/>
        <v>0.95626822157434399</v>
      </c>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row>
    <row r="177" spans="1:59" hidden="1" x14ac:dyDescent="0.2">
      <c r="A177" s="50">
        <v>2023</v>
      </c>
      <c r="B177" s="50" t="s">
        <v>16</v>
      </c>
      <c r="C177" s="16" t="s">
        <v>352</v>
      </c>
      <c r="D177" s="21">
        <f t="shared" si="6"/>
        <v>45016</v>
      </c>
      <c r="E177" s="22">
        <f t="shared" si="7"/>
        <v>90</v>
      </c>
      <c r="F177" s="17" t="s">
        <v>343</v>
      </c>
      <c r="G177" s="17" t="s">
        <v>341</v>
      </c>
      <c r="H177" s="17">
        <v>37</v>
      </c>
      <c r="J177" s="17">
        <v>0.45</v>
      </c>
      <c r="K177" s="17" t="s">
        <v>494</v>
      </c>
      <c r="L177" s="17"/>
      <c r="M177" s="17" t="s">
        <v>494</v>
      </c>
      <c r="N177" s="17"/>
      <c r="O177" s="17"/>
      <c r="P177" s="17"/>
      <c r="Q177" s="17" t="s">
        <v>494</v>
      </c>
      <c r="R177" s="17"/>
      <c r="S177" s="17"/>
      <c r="T177" s="17" t="s">
        <v>494</v>
      </c>
      <c r="U177" s="17" t="s">
        <v>494</v>
      </c>
      <c r="V177" s="17" t="s">
        <v>494</v>
      </c>
      <c r="W177" s="17" t="s">
        <v>494</v>
      </c>
      <c r="X177" s="17" t="s">
        <v>494</v>
      </c>
      <c r="Y177" s="17" t="s">
        <v>494</v>
      </c>
      <c r="Z177" s="17" t="s">
        <v>494</v>
      </c>
      <c r="AA177" s="17" t="s">
        <v>494</v>
      </c>
      <c r="AB177" s="17" t="s">
        <v>494</v>
      </c>
      <c r="AC177" s="17"/>
      <c r="AD177" s="17"/>
      <c r="AE177" s="18">
        <f t="shared" si="8"/>
        <v>0.88839752828065477</v>
      </c>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row>
    <row r="178" spans="1:59" hidden="1" x14ac:dyDescent="0.2">
      <c r="A178" s="50">
        <v>2023</v>
      </c>
      <c r="B178" s="50" t="s">
        <v>16</v>
      </c>
      <c r="C178" s="16" t="s">
        <v>352</v>
      </c>
      <c r="D178" s="21">
        <f t="shared" si="6"/>
        <v>45016</v>
      </c>
      <c r="E178" s="22">
        <f t="shared" si="7"/>
        <v>90</v>
      </c>
      <c r="F178" s="17" t="s">
        <v>343</v>
      </c>
      <c r="G178" s="17" t="s">
        <v>341</v>
      </c>
      <c r="H178" s="17">
        <v>37</v>
      </c>
      <c r="J178" s="17">
        <v>0.45</v>
      </c>
      <c r="K178" s="17" t="s">
        <v>494</v>
      </c>
      <c r="L178" s="17"/>
      <c r="M178" s="17" t="s">
        <v>494</v>
      </c>
      <c r="N178" s="17"/>
      <c r="O178" s="17"/>
      <c r="P178" s="17"/>
      <c r="Q178" s="17" t="s">
        <v>494</v>
      </c>
      <c r="R178" s="17"/>
      <c r="S178" s="17"/>
      <c r="T178" s="17" t="s">
        <v>494</v>
      </c>
      <c r="U178" s="17" t="s">
        <v>494</v>
      </c>
      <c r="V178" s="17" t="s">
        <v>494</v>
      </c>
      <c r="W178" s="17" t="s">
        <v>494</v>
      </c>
      <c r="X178" s="17" t="s">
        <v>494</v>
      </c>
      <c r="Y178" s="17" t="s">
        <v>494</v>
      </c>
      <c r="Z178" s="17" t="s">
        <v>494</v>
      </c>
      <c r="AA178" s="17" t="s">
        <v>494</v>
      </c>
      <c r="AB178" s="17" t="s">
        <v>494</v>
      </c>
      <c r="AC178" s="17"/>
      <c r="AD178" s="17"/>
      <c r="AE178" s="18">
        <f t="shared" si="8"/>
        <v>0.88839752828065477</v>
      </c>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row>
    <row r="179" spans="1:59" hidden="1" x14ac:dyDescent="0.2">
      <c r="A179" s="50">
        <v>2023</v>
      </c>
      <c r="B179" s="50" t="s">
        <v>16</v>
      </c>
      <c r="C179" s="16" t="s">
        <v>352</v>
      </c>
      <c r="D179" s="21">
        <f t="shared" si="6"/>
        <v>45016</v>
      </c>
      <c r="E179" s="22">
        <f t="shared" si="7"/>
        <v>90</v>
      </c>
      <c r="F179" s="17" t="s">
        <v>343</v>
      </c>
      <c r="G179" s="17" t="s">
        <v>341</v>
      </c>
      <c r="H179" s="17">
        <v>38</v>
      </c>
      <c r="J179" s="17">
        <v>0.5</v>
      </c>
      <c r="K179" s="17" t="s">
        <v>494</v>
      </c>
      <c r="L179" s="17"/>
      <c r="M179" s="17" t="s">
        <v>494</v>
      </c>
      <c r="N179" s="17"/>
      <c r="O179" s="17"/>
      <c r="P179" s="17"/>
      <c r="Q179" s="17" t="s">
        <v>494</v>
      </c>
      <c r="R179" s="17"/>
      <c r="S179" s="17"/>
      <c r="T179" s="17" t="s">
        <v>494</v>
      </c>
      <c r="U179" s="17" t="s">
        <v>494</v>
      </c>
      <c r="V179" s="17" t="s">
        <v>494</v>
      </c>
      <c r="W179" s="17" t="s">
        <v>494</v>
      </c>
      <c r="X179" s="17" t="s">
        <v>494</v>
      </c>
      <c r="Y179" s="17" t="s">
        <v>494</v>
      </c>
      <c r="Z179" s="17" t="s">
        <v>494</v>
      </c>
      <c r="AA179" s="17" t="s">
        <v>494</v>
      </c>
      <c r="AB179" s="17" t="s">
        <v>494</v>
      </c>
      <c r="AC179" s="17"/>
      <c r="AD179" s="17"/>
      <c r="AE179" s="18">
        <f t="shared" si="8"/>
        <v>0.91121154687272199</v>
      </c>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row>
    <row r="180" spans="1:59" hidden="1" x14ac:dyDescent="0.2">
      <c r="A180" s="50">
        <v>2023</v>
      </c>
      <c r="B180" s="50" t="s">
        <v>16</v>
      </c>
      <c r="C180" s="16" t="s">
        <v>352</v>
      </c>
      <c r="D180" s="21">
        <f t="shared" si="6"/>
        <v>45016</v>
      </c>
      <c r="E180" s="22">
        <f t="shared" si="7"/>
        <v>90</v>
      </c>
      <c r="F180" s="17" t="s">
        <v>343</v>
      </c>
      <c r="G180" s="17" t="s">
        <v>341</v>
      </c>
      <c r="H180" s="17">
        <v>38</v>
      </c>
      <c r="J180" s="17">
        <v>0.49</v>
      </c>
      <c r="K180" s="17" t="s">
        <v>494</v>
      </c>
      <c r="L180" s="17"/>
      <c r="M180" s="17" t="s">
        <v>494</v>
      </c>
      <c r="N180" s="17"/>
      <c r="O180" s="17"/>
      <c r="P180" s="17"/>
      <c r="Q180" s="17" t="s">
        <v>494</v>
      </c>
      <c r="R180" s="17"/>
      <c r="S180" s="17"/>
      <c r="T180" s="17" t="s">
        <v>494</v>
      </c>
      <c r="U180" s="17" t="s">
        <v>494</v>
      </c>
      <c r="V180" s="17" t="s">
        <v>494</v>
      </c>
      <c r="W180" s="17" t="s">
        <v>494</v>
      </c>
      <c r="X180" s="17" t="s">
        <v>494</v>
      </c>
      <c r="Y180" s="17" t="s">
        <v>494</v>
      </c>
      <c r="Z180" s="17" t="s">
        <v>494</v>
      </c>
      <c r="AA180" s="17" t="s">
        <v>494</v>
      </c>
      <c r="AB180" s="17" t="s">
        <v>494</v>
      </c>
      <c r="AC180" s="17"/>
      <c r="AD180" s="17"/>
      <c r="AE180" s="18">
        <f t="shared" si="8"/>
        <v>0.89298731593526748</v>
      </c>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row>
    <row r="181" spans="1:59" hidden="1" x14ac:dyDescent="0.2">
      <c r="A181" s="50">
        <v>2023</v>
      </c>
      <c r="B181" s="50" t="s">
        <v>16</v>
      </c>
      <c r="C181" s="16" t="s">
        <v>352</v>
      </c>
      <c r="D181" s="21">
        <f t="shared" si="6"/>
        <v>45016</v>
      </c>
      <c r="E181" s="22">
        <f t="shared" si="7"/>
        <v>90</v>
      </c>
      <c r="F181" s="17" t="s">
        <v>343</v>
      </c>
      <c r="G181" s="17" t="s">
        <v>341</v>
      </c>
      <c r="H181" s="17">
        <v>35</v>
      </c>
      <c r="J181" s="17">
        <v>0.36</v>
      </c>
      <c r="K181" s="17" t="s">
        <v>494</v>
      </c>
      <c r="L181" s="17"/>
      <c r="M181" s="17" t="s">
        <v>494</v>
      </c>
      <c r="N181" s="17"/>
      <c r="O181" s="17"/>
      <c r="P181" s="17"/>
      <c r="Q181" s="17" t="s">
        <v>494</v>
      </c>
      <c r="R181" s="17"/>
      <c r="S181" s="17"/>
      <c r="T181" s="17" t="s">
        <v>494</v>
      </c>
      <c r="U181" s="17" t="s">
        <v>494</v>
      </c>
      <c r="V181" s="17" t="s">
        <v>494</v>
      </c>
      <c r="W181" s="17" t="s">
        <v>494</v>
      </c>
      <c r="X181" s="17" t="s">
        <v>494</v>
      </c>
      <c r="Y181" s="17" t="s">
        <v>494</v>
      </c>
      <c r="Z181" s="17" t="s">
        <v>494</v>
      </c>
      <c r="AA181" s="17" t="s">
        <v>494</v>
      </c>
      <c r="AB181" s="17" t="s">
        <v>494</v>
      </c>
      <c r="AC181" s="17"/>
      <c r="AD181" s="17"/>
      <c r="AE181" s="18">
        <f t="shared" si="8"/>
        <v>0.83965014577259467</v>
      </c>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row>
    <row r="182" spans="1:59" hidden="1" x14ac:dyDescent="0.2">
      <c r="A182" s="50">
        <v>2023</v>
      </c>
      <c r="B182" s="50" t="s">
        <v>16</v>
      </c>
      <c r="C182" s="16" t="s">
        <v>352</v>
      </c>
      <c r="D182" s="21">
        <f t="shared" si="6"/>
        <v>45016</v>
      </c>
      <c r="E182" s="22">
        <f t="shared" si="7"/>
        <v>90</v>
      </c>
      <c r="F182" s="17" t="s">
        <v>343</v>
      </c>
      <c r="G182" s="17" t="s">
        <v>341</v>
      </c>
      <c r="H182" s="17">
        <v>36</v>
      </c>
      <c r="J182" s="17">
        <v>0.39</v>
      </c>
      <c r="K182" s="17" t="s">
        <v>494</v>
      </c>
      <c r="L182" s="17"/>
      <c r="M182" s="17" t="s">
        <v>494</v>
      </c>
      <c r="N182" s="17"/>
      <c r="O182" s="17"/>
      <c r="P182" s="17"/>
      <c r="Q182" s="17" t="s">
        <v>494</v>
      </c>
      <c r="R182" s="17"/>
      <c r="S182" s="17"/>
      <c r="T182" s="17" t="s">
        <v>494</v>
      </c>
      <c r="U182" s="17" t="s">
        <v>494</v>
      </c>
      <c r="V182" s="17" t="s">
        <v>494</v>
      </c>
      <c r="W182" s="17" t="s">
        <v>494</v>
      </c>
      <c r="X182" s="17" t="s">
        <v>494</v>
      </c>
      <c r="Y182" s="17" t="s">
        <v>494</v>
      </c>
      <c r="Z182" s="17" t="s">
        <v>494</v>
      </c>
      <c r="AA182" s="17" t="s">
        <v>494</v>
      </c>
      <c r="AB182" s="17" t="s">
        <v>494</v>
      </c>
      <c r="AC182" s="17"/>
      <c r="AD182" s="17"/>
      <c r="AE182" s="18">
        <f t="shared" si="8"/>
        <v>0.83590534979423858</v>
      </c>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row>
    <row r="183" spans="1:59" hidden="1" x14ac:dyDescent="0.2">
      <c r="A183" s="50">
        <v>2023</v>
      </c>
      <c r="B183" s="50" t="s">
        <v>16</v>
      </c>
      <c r="C183" s="16" t="s">
        <v>352</v>
      </c>
      <c r="D183" s="21">
        <f t="shared" si="6"/>
        <v>45016</v>
      </c>
      <c r="E183" s="22">
        <f t="shared" si="7"/>
        <v>90</v>
      </c>
      <c r="F183" s="17" t="s">
        <v>343</v>
      </c>
      <c r="G183" s="17" t="s">
        <v>341</v>
      </c>
      <c r="H183" s="17">
        <v>38</v>
      </c>
      <c r="J183" s="17">
        <v>0.43</v>
      </c>
      <c r="K183" s="17" t="s">
        <v>494</v>
      </c>
      <c r="L183" s="17"/>
      <c r="M183" s="17" t="s">
        <v>494</v>
      </c>
      <c r="N183" s="17"/>
      <c r="O183" s="17"/>
      <c r="P183" s="17"/>
      <c r="Q183" s="17" t="s">
        <v>494</v>
      </c>
      <c r="R183" s="17"/>
      <c r="S183" s="17"/>
      <c r="T183" s="17" t="s">
        <v>494</v>
      </c>
      <c r="U183" s="17" t="s">
        <v>494</v>
      </c>
      <c r="V183" s="17" t="s">
        <v>494</v>
      </c>
      <c r="W183" s="17" t="s">
        <v>494</v>
      </c>
      <c r="X183" s="17" t="s">
        <v>494</v>
      </c>
      <c r="Y183" s="17" t="s">
        <v>494</v>
      </c>
      <c r="Z183" s="17" t="s">
        <v>494</v>
      </c>
      <c r="AA183" s="17" t="s">
        <v>494</v>
      </c>
      <c r="AB183" s="17" t="s">
        <v>494</v>
      </c>
      <c r="AC183" s="17"/>
      <c r="AD183" s="17"/>
      <c r="AE183" s="18">
        <f t="shared" si="8"/>
        <v>0.78364193031054097</v>
      </c>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row>
    <row r="184" spans="1:59" hidden="1" x14ac:dyDescent="0.2">
      <c r="A184" s="50">
        <v>2023</v>
      </c>
      <c r="B184" s="50" t="s">
        <v>16</v>
      </c>
      <c r="C184" s="16" t="s">
        <v>352</v>
      </c>
      <c r="D184" s="21">
        <f t="shared" si="6"/>
        <v>45016</v>
      </c>
      <c r="E184" s="22">
        <f t="shared" si="7"/>
        <v>90</v>
      </c>
      <c r="F184" s="17" t="s">
        <v>343</v>
      </c>
      <c r="G184" s="17" t="s">
        <v>341</v>
      </c>
      <c r="H184" s="17">
        <v>37</v>
      </c>
      <c r="J184" s="17">
        <v>0.48</v>
      </c>
      <c r="K184" s="17" t="s">
        <v>494</v>
      </c>
      <c r="L184" s="17"/>
      <c r="M184" s="17" t="s">
        <v>494</v>
      </c>
      <c r="N184" s="17"/>
      <c r="O184" s="17"/>
      <c r="P184" s="17"/>
      <c r="Q184" s="17" t="s">
        <v>494</v>
      </c>
      <c r="R184" s="17"/>
      <c r="S184" s="17"/>
      <c r="T184" s="17" t="s">
        <v>494</v>
      </c>
      <c r="U184" s="17" t="s">
        <v>494</v>
      </c>
      <c r="V184" s="17" t="s">
        <v>494</v>
      </c>
      <c r="W184" s="17" t="s">
        <v>494</v>
      </c>
      <c r="X184" s="17" t="s">
        <v>494</v>
      </c>
      <c r="Y184" s="17" t="s">
        <v>494</v>
      </c>
      <c r="Z184" s="17" t="s">
        <v>494</v>
      </c>
      <c r="AA184" s="17" t="s">
        <v>494</v>
      </c>
      <c r="AB184" s="17" t="s">
        <v>494</v>
      </c>
      <c r="AC184" s="17"/>
      <c r="AD184" s="17"/>
      <c r="AE184" s="18">
        <f t="shared" si="8"/>
        <v>0.94762403016603147</v>
      </c>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row>
    <row r="185" spans="1:59" hidden="1" x14ac:dyDescent="0.2">
      <c r="A185" s="50">
        <v>2023</v>
      </c>
      <c r="B185" s="50" t="s">
        <v>16</v>
      </c>
      <c r="C185" s="16" t="s">
        <v>352</v>
      </c>
      <c r="D185" s="21">
        <f t="shared" si="6"/>
        <v>45016</v>
      </c>
      <c r="E185" s="22">
        <f t="shared" si="7"/>
        <v>90</v>
      </c>
      <c r="F185" s="17" t="s">
        <v>343</v>
      </c>
      <c r="G185" s="17" t="s">
        <v>341</v>
      </c>
      <c r="H185" s="17">
        <v>37</v>
      </c>
      <c r="J185" s="17">
        <v>0.43</v>
      </c>
      <c r="K185" s="17" t="s">
        <v>494</v>
      </c>
      <c r="L185" s="17"/>
      <c r="M185" s="17" t="s">
        <v>494</v>
      </c>
      <c r="N185" s="17"/>
      <c r="O185" s="17"/>
      <c r="P185" s="17"/>
      <c r="Q185" s="17" t="s">
        <v>494</v>
      </c>
      <c r="R185" s="17"/>
      <c r="S185" s="17"/>
      <c r="T185" s="17" t="s">
        <v>494</v>
      </c>
      <c r="U185" s="17" t="s">
        <v>494</v>
      </c>
      <c r="V185" s="17" t="s">
        <v>494</v>
      </c>
      <c r="W185" s="17" t="s">
        <v>494</v>
      </c>
      <c r="X185" s="17" t="s">
        <v>494</v>
      </c>
      <c r="Y185" s="17" t="s">
        <v>494</v>
      </c>
      <c r="Z185" s="17" t="s">
        <v>494</v>
      </c>
      <c r="AA185" s="17" t="s">
        <v>494</v>
      </c>
      <c r="AB185" s="17" t="s">
        <v>494</v>
      </c>
      <c r="AC185" s="17"/>
      <c r="AD185" s="17"/>
      <c r="AE185" s="18">
        <f t="shared" si="8"/>
        <v>0.84891319369040341</v>
      </c>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row>
    <row r="186" spans="1:59" hidden="1" x14ac:dyDescent="0.2">
      <c r="A186" s="50">
        <v>2023</v>
      </c>
      <c r="B186" s="50" t="s">
        <v>16</v>
      </c>
      <c r="C186" s="16" t="s">
        <v>352</v>
      </c>
      <c r="D186" s="21">
        <f t="shared" si="6"/>
        <v>45016</v>
      </c>
      <c r="E186" s="22">
        <f t="shared" si="7"/>
        <v>90</v>
      </c>
      <c r="F186" s="17" t="s">
        <v>343</v>
      </c>
      <c r="G186" s="17" t="s">
        <v>341</v>
      </c>
      <c r="H186" s="17">
        <v>37</v>
      </c>
      <c r="J186" s="17">
        <v>0.44</v>
      </c>
      <c r="K186" s="17" t="s">
        <v>494</v>
      </c>
      <c r="L186" s="17"/>
      <c r="M186" s="17" t="s">
        <v>494</v>
      </c>
      <c r="N186" s="17"/>
      <c r="O186" s="17"/>
      <c r="P186" s="17"/>
      <c r="Q186" s="17" t="s">
        <v>494</v>
      </c>
      <c r="R186" s="17"/>
      <c r="S186" s="17"/>
      <c r="T186" s="17" t="s">
        <v>494</v>
      </c>
      <c r="U186" s="17" t="s">
        <v>494</v>
      </c>
      <c r="V186" s="17" t="s">
        <v>494</v>
      </c>
      <c r="W186" s="17" t="s">
        <v>494</v>
      </c>
      <c r="X186" s="17" t="s">
        <v>494</v>
      </c>
      <c r="Y186" s="17" t="s">
        <v>494</v>
      </c>
      <c r="Z186" s="17" t="s">
        <v>494</v>
      </c>
      <c r="AA186" s="17" t="s">
        <v>494</v>
      </c>
      <c r="AB186" s="17" t="s">
        <v>494</v>
      </c>
      <c r="AC186" s="17"/>
      <c r="AD186" s="17"/>
      <c r="AE186" s="18">
        <f t="shared" si="8"/>
        <v>0.86865536098552898</v>
      </c>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row>
    <row r="187" spans="1:59" hidden="1" x14ac:dyDescent="0.2">
      <c r="A187" s="50">
        <v>2023</v>
      </c>
      <c r="B187" s="50" t="s">
        <v>16</v>
      </c>
      <c r="C187" s="16" t="s">
        <v>352</v>
      </c>
      <c r="D187" s="21">
        <f t="shared" si="6"/>
        <v>45016</v>
      </c>
      <c r="E187" s="22">
        <f t="shared" si="7"/>
        <v>90</v>
      </c>
      <c r="F187" s="17" t="s">
        <v>343</v>
      </c>
      <c r="G187" s="17" t="s">
        <v>341</v>
      </c>
      <c r="H187" s="17">
        <v>38</v>
      </c>
      <c r="J187" s="17">
        <v>0.41</v>
      </c>
      <c r="K187" s="17" t="s">
        <v>494</v>
      </c>
      <c r="L187" s="17"/>
      <c r="M187" s="17" t="s">
        <v>494</v>
      </c>
      <c r="N187" s="17"/>
      <c r="O187" s="17"/>
      <c r="P187" s="17"/>
      <c r="Q187" s="17" t="s">
        <v>494</v>
      </c>
      <c r="R187" s="17"/>
      <c r="S187" s="17"/>
      <c r="T187" s="17" t="s">
        <v>494</v>
      </c>
      <c r="U187" s="17" t="s">
        <v>494</v>
      </c>
      <c r="V187" s="17" t="s">
        <v>494</v>
      </c>
      <c r="W187" s="17" t="s">
        <v>494</v>
      </c>
      <c r="X187" s="17" t="s">
        <v>494</v>
      </c>
      <c r="Y187" s="17" t="s">
        <v>494</v>
      </c>
      <c r="Z187" s="17" t="s">
        <v>494</v>
      </c>
      <c r="AA187" s="17" t="s">
        <v>494</v>
      </c>
      <c r="AB187" s="17" t="s">
        <v>494</v>
      </c>
      <c r="AC187" s="17"/>
      <c r="AD187" s="17"/>
      <c r="AE187" s="18">
        <f t="shared" si="8"/>
        <v>0.74719346843563206</v>
      </c>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row>
    <row r="188" spans="1:59" hidden="1" x14ac:dyDescent="0.2">
      <c r="A188" s="50">
        <v>2023</v>
      </c>
      <c r="B188" s="50" t="s">
        <v>16</v>
      </c>
      <c r="C188" s="16" t="s">
        <v>352</v>
      </c>
      <c r="D188" s="21">
        <f t="shared" si="6"/>
        <v>45016</v>
      </c>
      <c r="E188" s="22">
        <f t="shared" si="7"/>
        <v>90</v>
      </c>
      <c r="F188" s="17" t="s">
        <v>343</v>
      </c>
      <c r="G188" s="17" t="s">
        <v>341</v>
      </c>
      <c r="H188" s="17">
        <v>36</v>
      </c>
      <c r="J188" s="17">
        <v>0.4</v>
      </c>
      <c r="K188" s="17" t="s">
        <v>494</v>
      </c>
      <c r="L188" s="17"/>
      <c r="M188" s="17" t="s">
        <v>494</v>
      </c>
      <c r="N188" s="17"/>
      <c r="O188" s="17"/>
      <c r="P188" s="17"/>
      <c r="Q188" s="17" t="s">
        <v>494</v>
      </c>
      <c r="R188" s="17"/>
      <c r="S188" s="17"/>
      <c r="T188" s="17" t="s">
        <v>494</v>
      </c>
      <c r="U188" s="17" t="s">
        <v>494</v>
      </c>
      <c r="V188" s="17" t="s">
        <v>494</v>
      </c>
      <c r="W188" s="17" t="s">
        <v>494</v>
      </c>
      <c r="X188" s="17" t="s">
        <v>494</v>
      </c>
      <c r="Y188" s="17" t="s">
        <v>494</v>
      </c>
      <c r="Z188" s="17" t="s">
        <v>494</v>
      </c>
      <c r="AA188" s="17" t="s">
        <v>494</v>
      </c>
      <c r="AB188" s="17" t="s">
        <v>494</v>
      </c>
      <c r="AC188" s="17"/>
      <c r="AD188" s="17"/>
      <c r="AE188" s="18">
        <f t="shared" si="8"/>
        <v>0.85733882030178332</v>
      </c>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row>
    <row r="189" spans="1:59" hidden="1" x14ac:dyDescent="0.2">
      <c r="A189" s="50">
        <v>2023</v>
      </c>
      <c r="B189" s="50" t="s">
        <v>16</v>
      </c>
      <c r="C189" s="16" t="s">
        <v>352</v>
      </c>
      <c r="D189" s="21">
        <f t="shared" si="6"/>
        <v>45016</v>
      </c>
      <c r="E189" s="22">
        <f t="shared" si="7"/>
        <v>90</v>
      </c>
      <c r="F189" s="17" t="s">
        <v>343</v>
      </c>
      <c r="G189" s="17" t="s">
        <v>341</v>
      </c>
      <c r="H189" s="17">
        <v>36</v>
      </c>
      <c r="J189" s="17">
        <v>0.39</v>
      </c>
      <c r="K189" s="17" t="s">
        <v>494</v>
      </c>
      <c r="L189" s="17"/>
      <c r="M189" s="17" t="s">
        <v>494</v>
      </c>
      <c r="N189" s="17"/>
      <c r="O189" s="17"/>
      <c r="P189" s="17"/>
      <c r="Q189" s="17" t="s">
        <v>494</v>
      </c>
      <c r="R189" s="17"/>
      <c r="S189" s="17"/>
      <c r="T189" s="17" t="s">
        <v>494</v>
      </c>
      <c r="U189" s="17" t="s">
        <v>494</v>
      </c>
      <c r="V189" s="17" t="s">
        <v>494</v>
      </c>
      <c r="W189" s="17" t="s">
        <v>494</v>
      </c>
      <c r="X189" s="17" t="s">
        <v>494</v>
      </c>
      <c r="Y189" s="17" t="s">
        <v>494</v>
      </c>
      <c r="Z189" s="17" t="s">
        <v>494</v>
      </c>
      <c r="AA189" s="17" t="s">
        <v>494</v>
      </c>
      <c r="AB189" s="17" t="s">
        <v>494</v>
      </c>
      <c r="AC189" s="17"/>
      <c r="AD189" s="17"/>
      <c r="AE189" s="18">
        <f t="shared" si="8"/>
        <v>0.83590534979423858</v>
      </c>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row>
    <row r="190" spans="1:59" hidden="1" x14ac:dyDescent="0.2">
      <c r="A190" s="50">
        <v>2023</v>
      </c>
      <c r="B190" s="50" t="s">
        <v>16</v>
      </c>
      <c r="C190" s="16" t="s">
        <v>352</v>
      </c>
      <c r="D190" s="21">
        <f t="shared" si="6"/>
        <v>45016</v>
      </c>
      <c r="E190" s="22">
        <f t="shared" si="7"/>
        <v>90</v>
      </c>
      <c r="F190" s="17" t="s">
        <v>343</v>
      </c>
      <c r="G190" s="17" t="s">
        <v>341</v>
      </c>
      <c r="H190" s="17">
        <v>36</v>
      </c>
      <c r="J190" s="17">
        <v>0.38</v>
      </c>
      <c r="K190" s="17" t="s">
        <v>494</v>
      </c>
      <c r="L190" s="17"/>
      <c r="M190" s="17" t="s">
        <v>494</v>
      </c>
      <c r="N190" s="17"/>
      <c r="O190" s="17"/>
      <c r="P190" s="17"/>
      <c r="Q190" s="17" t="s">
        <v>494</v>
      </c>
      <c r="R190" s="17"/>
      <c r="S190" s="17"/>
      <c r="T190" s="17" t="s">
        <v>494</v>
      </c>
      <c r="U190" s="17" t="s">
        <v>494</v>
      </c>
      <c r="V190" s="17" t="s">
        <v>494</v>
      </c>
      <c r="W190" s="17" t="s">
        <v>494</v>
      </c>
      <c r="X190" s="17" t="s">
        <v>494</v>
      </c>
      <c r="Y190" s="17" t="s">
        <v>494</v>
      </c>
      <c r="Z190" s="17" t="s">
        <v>494</v>
      </c>
      <c r="AA190" s="17" t="s">
        <v>494</v>
      </c>
      <c r="AB190" s="17" t="s">
        <v>494</v>
      </c>
      <c r="AC190" s="17"/>
      <c r="AD190" s="17"/>
      <c r="AE190" s="18">
        <f t="shared" si="8"/>
        <v>0.81447187928669418</v>
      </c>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row>
    <row r="191" spans="1:59" hidden="1" x14ac:dyDescent="0.2">
      <c r="A191" s="50">
        <v>2023</v>
      </c>
      <c r="B191" s="50" t="s">
        <v>16</v>
      </c>
      <c r="C191" s="16" t="s">
        <v>352</v>
      </c>
      <c r="D191" s="21">
        <f t="shared" si="6"/>
        <v>45016</v>
      </c>
      <c r="E191" s="22">
        <f t="shared" si="7"/>
        <v>90</v>
      </c>
      <c r="F191" s="17" t="s">
        <v>343</v>
      </c>
      <c r="G191" s="17" t="s">
        <v>341</v>
      </c>
      <c r="H191" s="17">
        <v>35</v>
      </c>
      <c r="J191" s="17">
        <v>0.44</v>
      </c>
      <c r="K191" s="17" t="s">
        <v>494</v>
      </c>
      <c r="L191" s="17"/>
      <c r="M191" s="17" t="s">
        <v>494</v>
      </c>
      <c r="N191" s="17"/>
      <c r="O191" s="17"/>
      <c r="P191" s="17"/>
      <c r="Q191" s="17" t="s">
        <v>494</v>
      </c>
      <c r="R191" s="17"/>
      <c r="S191" s="17"/>
      <c r="T191" s="17" t="s">
        <v>494</v>
      </c>
      <c r="U191" s="17" t="s">
        <v>494</v>
      </c>
      <c r="V191" s="17" t="s">
        <v>494</v>
      </c>
      <c r="W191" s="17" t="s">
        <v>494</v>
      </c>
      <c r="X191" s="17" t="s">
        <v>494</v>
      </c>
      <c r="Y191" s="17" t="s">
        <v>494</v>
      </c>
      <c r="Z191" s="17" t="s">
        <v>494</v>
      </c>
      <c r="AA191" s="17" t="s">
        <v>494</v>
      </c>
      <c r="AB191" s="17" t="s">
        <v>494</v>
      </c>
      <c r="AC191" s="17"/>
      <c r="AD191" s="17"/>
      <c r="AE191" s="18">
        <f t="shared" si="8"/>
        <v>1.0262390670553936</v>
      </c>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row>
    <row r="192" spans="1:59" hidden="1" x14ac:dyDescent="0.2">
      <c r="A192" s="50">
        <v>2023</v>
      </c>
      <c r="B192" s="50" t="s">
        <v>16</v>
      </c>
      <c r="C192" s="16" t="s">
        <v>352</v>
      </c>
      <c r="D192" s="21">
        <f t="shared" si="6"/>
        <v>45016</v>
      </c>
      <c r="E192" s="22">
        <f t="shared" si="7"/>
        <v>90</v>
      </c>
      <c r="F192" s="17" t="s">
        <v>343</v>
      </c>
      <c r="G192" s="17" t="s">
        <v>341</v>
      </c>
      <c r="H192" s="17">
        <v>37</v>
      </c>
      <c r="J192" s="17">
        <v>0.44</v>
      </c>
      <c r="K192" s="17" t="s">
        <v>494</v>
      </c>
      <c r="L192" s="17"/>
      <c r="M192" s="17" t="s">
        <v>494</v>
      </c>
      <c r="N192" s="17"/>
      <c r="O192" s="17"/>
      <c r="P192" s="17"/>
      <c r="Q192" s="17" t="s">
        <v>494</v>
      </c>
      <c r="R192" s="17"/>
      <c r="S192" s="17"/>
      <c r="T192" s="17" t="s">
        <v>494</v>
      </c>
      <c r="U192" s="17" t="s">
        <v>494</v>
      </c>
      <c r="V192" s="17" t="s">
        <v>494</v>
      </c>
      <c r="W192" s="17" t="s">
        <v>494</v>
      </c>
      <c r="X192" s="17" t="s">
        <v>494</v>
      </c>
      <c r="Y192" s="17" t="s">
        <v>494</v>
      </c>
      <c r="Z192" s="17" t="s">
        <v>494</v>
      </c>
      <c r="AA192" s="17" t="s">
        <v>494</v>
      </c>
      <c r="AB192" s="17" t="s">
        <v>494</v>
      </c>
      <c r="AC192" s="17"/>
      <c r="AD192" s="17"/>
      <c r="AE192" s="18">
        <f t="shared" si="8"/>
        <v>0.86865536098552898</v>
      </c>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row>
    <row r="193" spans="1:59" hidden="1" x14ac:dyDescent="0.2">
      <c r="A193" s="50">
        <v>2023</v>
      </c>
      <c r="B193" s="50" t="s">
        <v>16</v>
      </c>
      <c r="C193" s="16" t="s">
        <v>352</v>
      </c>
      <c r="D193" s="21">
        <f t="shared" si="6"/>
        <v>45016</v>
      </c>
      <c r="E193" s="22">
        <f t="shared" si="7"/>
        <v>90</v>
      </c>
      <c r="F193" s="17" t="s">
        <v>344</v>
      </c>
      <c r="G193" s="17" t="s">
        <v>341</v>
      </c>
      <c r="H193" s="17">
        <v>43</v>
      </c>
      <c r="J193" s="17">
        <v>0.6</v>
      </c>
      <c r="K193" s="17" t="s">
        <v>494</v>
      </c>
      <c r="L193" s="17"/>
      <c r="M193" s="17" t="s">
        <v>494</v>
      </c>
      <c r="N193" s="17"/>
      <c r="O193" s="17"/>
      <c r="P193" s="17"/>
      <c r="Q193" s="17" t="s">
        <v>494</v>
      </c>
      <c r="R193" s="17"/>
      <c r="S193" s="17"/>
      <c r="T193" s="17" t="s">
        <v>494</v>
      </c>
      <c r="U193" s="17" t="s">
        <v>494</v>
      </c>
      <c r="V193" s="17" t="s">
        <v>494</v>
      </c>
      <c r="W193" s="17" t="s">
        <v>494</v>
      </c>
      <c r="X193" s="17" t="s">
        <v>494</v>
      </c>
      <c r="Y193" s="17" t="s">
        <v>494</v>
      </c>
      <c r="Z193" s="17" t="s">
        <v>494</v>
      </c>
      <c r="AA193" s="17" t="s">
        <v>494</v>
      </c>
      <c r="AB193" s="17" t="s">
        <v>494</v>
      </c>
      <c r="AC193" s="17"/>
      <c r="AD193" s="17"/>
      <c r="AE193" s="18">
        <f t="shared" si="8"/>
        <v>0.75465053391525272</v>
      </c>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row>
    <row r="194" spans="1:59" hidden="1" x14ac:dyDescent="0.2">
      <c r="A194" s="50">
        <v>2023</v>
      </c>
      <c r="B194" s="50" t="s">
        <v>16</v>
      </c>
      <c r="C194" s="16" t="s">
        <v>352</v>
      </c>
      <c r="D194" s="21">
        <f t="shared" ref="D194:D257" si="9">DATEVALUE(LEFT(C194, SEARCH("-", C194) - 1))</f>
        <v>45016</v>
      </c>
      <c r="E194" s="22">
        <f t="shared" ref="E194:E257" si="10" xml:space="preserve"> D194 - DATE(YEAR(D194), 1, 0)</f>
        <v>90</v>
      </c>
      <c r="F194" s="17" t="s">
        <v>344</v>
      </c>
      <c r="G194" s="17" t="s">
        <v>341</v>
      </c>
      <c r="H194" s="17">
        <v>43</v>
      </c>
      <c r="J194" s="17">
        <v>0.53</v>
      </c>
      <c r="K194" s="17" t="s">
        <v>494</v>
      </c>
      <c r="L194" s="17"/>
      <c r="M194" s="17" t="s">
        <v>494</v>
      </c>
      <c r="N194" s="17"/>
      <c r="O194" s="17"/>
      <c r="P194" s="17"/>
      <c r="Q194" s="17" t="s">
        <v>494</v>
      </c>
      <c r="R194" s="17"/>
      <c r="S194" s="17"/>
      <c r="T194" s="17" t="s">
        <v>494</v>
      </c>
      <c r="U194" s="17" t="s">
        <v>494</v>
      </c>
      <c r="V194" s="17" t="s">
        <v>494</v>
      </c>
      <c r="W194" s="17" t="s">
        <v>494</v>
      </c>
      <c r="X194" s="17" t="s">
        <v>494</v>
      </c>
      <c r="Y194" s="17" t="s">
        <v>494</v>
      </c>
      <c r="Z194" s="17" t="s">
        <v>494</v>
      </c>
      <c r="AA194" s="17" t="s">
        <v>494</v>
      </c>
      <c r="AB194" s="17" t="s">
        <v>494</v>
      </c>
      <c r="AC194" s="17"/>
      <c r="AD194" s="17"/>
      <c r="AE194" s="18">
        <f t="shared" ref="AE194:AE257" si="11">IF(J194="", "", 100000*(J194/(H194^3)))</f>
        <v>0.66660797162513996</v>
      </c>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row>
    <row r="195" spans="1:59" hidden="1" x14ac:dyDescent="0.2">
      <c r="A195" s="50">
        <v>2023</v>
      </c>
      <c r="B195" s="50" t="s">
        <v>16</v>
      </c>
      <c r="C195" s="16" t="s">
        <v>352</v>
      </c>
      <c r="D195" s="21">
        <f t="shared" si="9"/>
        <v>45016</v>
      </c>
      <c r="E195" s="22">
        <f t="shared" si="10"/>
        <v>90</v>
      </c>
      <c r="F195" s="17" t="s">
        <v>344</v>
      </c>
      <c r="G195" s="17" t="s">
        <v>341</v>
      </c>
      <c r="H195" s="17">
        <v>42</v>
      </c>
      <c r="J195" s="17">
        <v>0.62</v>
      </c>
      <c r="K195" s="17" t="s">
        <v>494</v>
      </c>
      <c r="L195" s="17"/>
      <c r="M195" s="17" t="s">
        <v>494</v>
      </c>
      <c r="N195" s="17"/>
      <c r="O195" s="17"/>
      <c r="P195" s="17"/>
      <c r="Q195" s="17" t="s">
        <v>494</v>
      </c>
      <c r="R195" s="17"/>
      <c r="S195" s="17"/>
      <c r="T195" s="17" t="s">
        <v>494</v>
      </c>
      <c r="U195" s="17" t="s">
        <v>494</v>
      </c>
      <c r="V195" s="17" t="s">
        <v>494</v>
      </c>
      <c r="W195" s="17" t="s">
        <v>494</v>
      </c>
      <c r="X195" s="17" t="s">
        <v>494</v>
      </c>
      <c r="Y195" s="17" t="s">
        <v>494</v>
      </c>
      <c r="Z195" s="17" t="s">
        <v>494</v>
      </c>
      <c r="AA195" s="17" t="s">
        <v>494</v>
      </c>
      <c r="AB195" s="17" t="s">
        <v>494</v>
      </c>
      <c r="AC195" s="17"/>
      <c r="AD195" s="17"/>
      <c r="AE195" s="18">
        <f t="shared" si="11"/>
        <v>0.83684267357736741</v>
      </c>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row>
    <row r="196" spans="1:59" hidden="1" x14ac:dyDescent="0.2">
      <c r="A196" s="50">
        <v>2023</v>
      </c>
      <c r="B196" s="50" t="s">
        <v>16</v>
      </c>
      <c r="C196" s="16" t="s">
        <v>352</v>
      </c>
      <c r="D196" s="21">
        <f t="shared" si="9"/>
        <v>45016</v>
      </c>
      <c r="E196" s="22">
        <f t="shared" si="10"/>
        <v>90</v>
      </c>
      <c r="F196" s="17" t="s">
        <v>344</v>
      </c>
      <c r="G196" s="17" t="s">
        <v>341</v>
      </c>
      <c r="H196" s="17">
        <v>40</v>
      </c>
      <c r="J196" s="17">
        <v>0.55000000000000004</v>
      </c>
      <c r="K196" s="17" t="s">
        <v>494</v>
      </c>
      <c r="L196" s="17"/>
      <c r="M196" s="17" t="s">
        <v>494</v>
      </c>
      <c r="N196" s="17"/>
      <c r="O196" s="17"/>
      <c r="P196" s="17"/>
      <c r="Q196" s="17" t="s">
        <v>494</v>
      </c>
      <c r="R196" s="17"/>
      <c r="S196" s="17"/>
      <c r="T196" s="17" t="s">
        <v>494</v>
      </c>
      <c r="U196" s="17" t="s">
        <v>494</v>
      </c>
      <c r="V196" s="17" t="s">
        <v>494</v>
      </c>
      <c r="W196" s="17" t="s">
        <v>494</v>
      </c>
      <c r="X196" s="17" t="s">
        <v>494</v>
      </c>
      <c r="Y196" s="17" t="s">
        <v>494</v>
      </c>
      <c r="Z196" s="17" t="s">
        <v>494</v>
      </c>
      <c r="AA196" s="17" t="s">
        <v>494</v>
      </c>
      <c r="AB196" s="17" t="s">
        <v>494</v>
      </c>
      <c r="AC196" s="17"/>
      <c r="AD196" s="17"/>
      <c r="AE196" s="18">
        <f t="shared" si="11"/>
        <v>0.859375</v>
      </c>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row>
    <row r="197" spans="1:59" hidden="1" x14ac:dyDescent="0.2">
      <c r="A197" s="50">
        <v>2023</v>
      </c>
      <c r="B197" s="50" t="s">
        <v>16</v>
      </c>
      <c r="C197" s="16" t="s">
        <v>352</v>
      </c>
      <c r="D197" s="21">
        <f t="shared" si="9"/>
        <v>45016</v>
      </c>
      <c r="E197" s="22">
        <f t="shared" si="10"/>
        <v>90</v>
      </c>
      <c r="F197" s="17" t="s">
        <v>344</v>
      </c>
      <c r="G197" s="17" t="s">
        <v>341</v>
      </c>
      <c r="H197" s="17">
        <v>39</v>
      </c>
      <c r="J197" s="17">
        <v>0.57999999999999996</v>
      </c>
      <c r="K197" s="17" t="s">
        <v>494</v>
      </c>
      <c r="L197" s="17"/>
      <c r="M197" s="17" t="s">
        <v>494</v>
      </c>
      <c r="N197" s="17"/>
      <c r="O197" s="17"/>
      <c r="P197" s="17"/>
      <c r="Q197" s="17" t="s">
        <v>494</v>
      </c>
      <c r="R197" s="17"/>
      <c r="S197" s="17"/>
      <c r="T197" s="17" t="s">
        <v>494</v>
      </c>
      <c r="U197" s="17" t="s">
        <v>494</v>
      </c>
      <c r="V197" s="17" t="s">
        <v>494</v>
      </c>
      <c r="W197" s="17" t="s">
        <v>494</v>
      </c>
      <c r="X197" s="17" t="s">
        <v>494</v>
      </c>
      <c r="Y197" s="17" t="s">
        <v>494</v>
      </c>
      <c r="Z197" s="17" t="s">
        <v>494</v>
      </c>
      <c r="AA197" s="17" t="s">
        <v>494</v>
      </c>
      <c r="AB197" s="17" t="s">
        <v>494</v>
      </c>
      <c r="AC197" s="17"/>
      <c r="AD197" s="17"/>
      <c r="AE197" s="18">
        <f t="shared" si="11"/>
        <v>0.97776429137375875</v>
      </c>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row>
    <row r="198" spans="1:59" hidden="1" x14ac:dyDescent="0.2">
      <c r="A198" s="50">
        <v>2023</v>
      </c>
      <c r="B198" s="50" t="s">
        <v>16</v>
      </c>
      <c r="C198" s="16" t="s">
        <v>352</v>
      </c>
      <c r="D198" s="21">
        <f t="shared" si="9"/>
        <v>45016</v>
      </c>
      <c r="E198" s="22">
        <f t="shared" si="10"/>
        <v>90</v>
      </c>
      <c r="F198" s="17" t="s">
        <v>344</v>
      </c>
      <c r="G198" s="17" t="s">
        <v>341</v>
      </c>
      <c r="H198" s="17">
        <v>41</v>
      </c>
      <c r="J198" s="17">
        <v>0.63</v>
      </c>
      <c r="K198" s="17" t="s">
        <v>494</v>
      </c>
      <c r="L198" s="17"/>
      <c r="M198" s="17" t="s">
        <v>494</v>
      </c>
      <c r="N198" s="17"/>
      <c r="O198" s="17"/>
      <c r="P198" s="17"/>
      <c r="Q198" s="17" t="s">
        <v>494</v>
      </c>
      <c r="R198" s="17"/>
      <c r="S198" s="17"/>
      <c r="T198" s="17" t="s">
        <v>494</v>
      </c>
      <c r="U198" s="17" t="s">
        <v>494</v>
      </c>
      <c r="V198" s="17" t="s">
        <v>494</v>
      </c>
      <c r="W198" s="17" t="s">
        <v>494</v>
      </c>
      <c r="X198" s="17" t="s">
        <v>494</v>
      </c>
      <c r="Y198" s="17" t="s">
        <v>494</v>
      </c>
      <c r="Z198" s="17" t="s">
        <v>494</v>
      </c>
      <c r="AA198" s="17" t="s">
        <v>494</v>
      </c>
      <c r="AB198" s="17" t="s">
        <v>494</v>
      </c>
      <c r="AC198" s="17"/>
      <c r="AD198" s="17"/>
      <c r="AE198" s="18">
        <f t="shared" si="11"/>
        <v>0.91409004512412761</v>
      </c>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row>
    <row r="199" spans="1:59" hidden="1" x14ac:dyDescent="0.2">
      <c r="A199" s="50">
        <v>2023</v>
      </c>
      <c r="B199" s="50" t="s">
        <v>16</v>
      </c>
      <c r="C199" s="16" t="s">
        <v>352</v>
      </c>
      <c r="D199" s="21">
        <f t="shared" si="9"/>
        <v>45016</v>
      </c>
      <c r="E199" s="22">
        <f t="shared" si="10"/>
        <v>90</v>
      </c>
      <c r="F199" s="17" t="s">
        <v>344</v>
      </c>
      <c r="G199" s="17" t="s">
        <v>341</v>
      </c>
      <c r="H199" s="17">
        <v>36</v>
      </c>
      <c r="J199" s="17">
        <v>0.4</v>
      </c>
      <c r="K199" s="17" t="s">
        <v>494</v>
      </c>
      <c r="L199" s="17"/>
      <c r="M199" s="17" t="s">
        <v>494</v>
      </c>
      <c r="N199" s="17"/>
      <c r="O199" s="17"/>
      <c r="P199" s="17"/>
      <c r="Q199" s="17" t="s">
        <v>494</v>
      </c>
      <c r="R199" s="17"/>
      <c r="S199" s="17"/>
      <c r="T199" s="17" t="s">
        <v>494</v>
      </c>
      <c r="U199" s="17" t="s">
        <v>494</v>
      </c>
      <c r="V199" s="17" t="s">
        <v>494</v>
      </c>
      <c r="W199" s="17" t="s">
        <v>494</v>
      </c>
      <c r="X199" s="17" t="s">
        <v>494</v>
      </c>
      <c r="Y199" s="17" t="s">
        <v>494</v>
      </c>
      <c r="Z199" s="17" t="s">
        <v>494</v>
      </c>
      <c r="AA199" s="17" t="s">
        <v>494</v>
      </c>
      <c r="AB199" s="17" t="s">
        <v>494</v>
      </c>
      <c r="AC199" s="17"/>
      <c r="AD199" s="17"/>
      <c r="AE199" s="18">
        <f t="shared" si="11"/>
        <v>0.85733882030178332</v>
      </c>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row>
    <row r="200" spans="1:59" hidden="1" x14ac:dyDescent="0.2">
      <c r="A200" s="50">
        <v>2023</v>
      </c>
      <c r="B200" s="50" t="s">
        <v>16</v>
      </c>
      <c r="C200" s="16" t="s">
        <v>352</v>
      </c>
      <c r="D200" s="21">
        <f t="shared" si="9"/>
        <v>45016</v>
      </c>
      <c r="E200" s="22">
        <f t="shared" si="10"/>
        <v>90</v>
      </c>
      <c r="F200" s="17" t="s">
        <v>344</v>
      </c>
      <c r="G200" s="17" t="s">
        <v>341</v>
      </c>
      <c r="H200" s="17">
        <v>42</v>
      </c>
      <c r="J200" s="17">
        <v>0.51</v>
      </c>
      <c r="K200" s="17" t="s">
        <v>494</v>
      </c>
      <c r="L200" s="17"/>
      <c r="M200" s="17" t="s">
        <v>494</v>
      </c>
      <c r="N200" s="17"/>
      <c r="O200" s="17"/>
      <c r="P200" s="17"/>
      <c r="Q200" s="17" t="s">
        <v>494</v>
      </c>
      <c r="R200" s="17"/>
      <c r="S200" s="17"/>
      <c r="T200" s="17" t="s">
        <v>494</v>
      </c>
      <c r="U200" s="17" t="s">
        <v>494</v>
      </c>
      <c r="V200" s="17" t="s">
        <v>494</v>
      </c>
      <c r="W200" s="17" t="s">
        <v>494</v>
      </c>
      <c r="X200" s="17" t="s">
        <v>494</v>
      </c>
      <c r="Y200" s="17" t="s">
        <v>494</v>
      </c>
      <c r="Z200" s="17" t="s">
        <v>494</v>
      </c>
      <c r="AA200" s="17" t="s">
        <v>494</v>
      </c>
      <c r="AB200" s="17" t="s">
        <v>494</v>
      </c>
      <c r="AC200" s="17"/>
      <c r="AD200" s="17"/>
      <c r="AE200" s="18">
        <f t="shared" si="11"/>
        <v>0.68837058632977</v>
      </c>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row>
    <row r="201" spans="1:59" hidden="1" x14ac:dyDescent="0.2">
      <c r="A201" s="50">
        <v>2023</v>
      </c>
      <c r="B201" s="50" t="s">
        <v>16</v>
      </c>
      <c r="C201" s="16" t="s">
        <v>352</v>
      </c>
      <c r="D201" s="21">
        <f t="shared" si="9"/>
        <v>45016</v>
      </c>
      <c r="E201" s="22">
        <f t="shared" si="10"/>
        <v>90</v>
      </c>
      <c r="F201" s="17" t="s">
        <v>344</v>
      </c>
      <c r="G201" s="17" t="s">
        <v>341</v>
      </c>
      <c r="H201" s="17">
        <v>43</v>
      </c>
      <c r="J201" s="17">
        <v>0.64</v>
      </c>
      <c r="K201" s="17" t="s">
        <v>494</v>
      </c>
      <c r="L201" s="17"/>
      <c r="M201" s="17" t="s">
        <v>494</v>
      </c>
      <c r="N201" s="17"/>
      <c r="O201" s="17"/>
      <c r="P201" s="17"/>
      <c r="Q201" s="17" t="s">
        <v>494</v>
      </c>
      <c r="R201" s="17"/>
      <c r="S201" s="17"/>
      <c r="T201" s="17" t="s">
        <v>494</v>
      </c>
      <c r="U201" s="17" t="s">
        <v>494</v>
      </c>
      <c r="V201" s="17" t="s">
        <v>494</v>
      </c>
      <c r="W201" s="17" t="s">
        <v>494</v>
      </c>
      <c r="X201" s="17" t="s">
        <v>494</v>
      </c>
      <c r="Y201" s="17" t="s">
        <v>494</v>
      </c>
      <c r="Z201" s="17" t="s">
        <v>494</v>
      </c>
      <c r="AA201" s="17" t="s">
        <v>494</v>
      </c>
      <c r="AB201" s="17" t="s">
        <v>494</v>
      </c>
      <c r="AC201" s="17"/>
      <c r="AD201" s="17"/>
      <c r="AE201" s="18">
        <f t="shared" si="11"/>
        <v>0.80496056950960293</v>
      </c>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row>
    <row r="202" spans="1:59" hidden="1" x14ac:dyDescent="0.2">
      <c r="A202" s="50">
        <v>2023</v>
      </c>
      <c r="B202" s="50" t="s">
        <v>16</v>
      </c>
      <c r="C202" s="16" t="s">
        <v>352</v>
      </c>
      <c r="D202" s="21">
        <f t="shared" si="9"/>
        <v>45016</v>
      </c>
      <c r="E202" s="22">
        <f t="shared" si="10"/>
        <v>90</v>
      </c>
      <c r="F202" s="17" t="s">
        <v>344</v>
      </c>
      <c r="G202" s="17" t="s">
        <v>341</v>
      </c>
      <c r="H202" s="17">
        <v>41</v>
      </c>
      <c r="J202" s="17">
        <v>0.63</v>
      </c>
      <c r="K202" s="17" t="s">
        <v>494</v>
      </c>
      <c r="L202" s="17"/>
      <c r="M202" s="17" t="s">
        <v>494</v>
      </c>
      <c r="N202" s="17"/>
      <c r="O202" s="17"/>
      <c r="P202" s="17"/>
      <c r="Q202" s="17" t="s">
        <v>494</v>
      </c>
      <c r="R202" s="17"/>
      <c r="S202" s="17"/>
      <c r="T202" s="17" t="s">
        <v>494</v>
      </c>
      <c r="U202" s="17" t="s">
        <v>494</v>
      </c>
      <c r="V202" s="17" t="s">
        <v>494</v>
      </c>
      <c r="W202" s="17" t="s">
        <v>494</v>
      </c>
      <c r="X202" s="17" t="s">
        <v>494</v>
      </c>
      <c r="Y202" s="17" t="s">
        <v>494</v>
      </c>
      <c r="Z202" s="17" t="s">
        <v>494</v>
      </c>
      <c r="AA202" s="17" t="s">
        <v>494</v>
      </c>
      <c r="AB202" s="17" t="s">
        <v>494</v>
      </c>
      <c r="AC202" s="17"/>
      <c r="AD202" s="17"/>
      <c r="AE202" s="18">
        <f t="shared" si="11"/>
        <v>0.91409004512412761</v>
      </c>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row>
    <row r="203" spans="1:59" hidden="1" x14ac:dyDescent="0.2">
      <c r="A203" s="50">
        <v>2023</v>
      </c>
      <c r="B203" s="50" t="s">
        <v>16</v>
      </c>
      <c r="C203" s="16" t="s">
        <v>352</v>
      </c>
      <c r="D203" s="21">
        <f t="shared" si="9"/>
        <v>45016</v>
      </c>
      <c r="E203" s="22">
        <f t="shared" si="10"/>
        <v>90</v>
      </c>
      <c r="F203" s="17" t="s">
        <v>344</v>
      </c>
      <c r="G203" s="17" t="s">
        <v>341</v>
      </c>
      <c r="H203" s="17">
        <v>42</v>
      </c>
      <c r="J203" s="17">
        <v>0.63</v>
      </c>
      <c r="K203" s="17" t="s">
        <v>494</v>
      </c>
      <c r="L203" s="17"/>
      <c r="M203" s="17" t="s">
        <v>494</v>
      </c>
      <c r="N203" s="17"/>
      <c r="O203" s="17"/>
      <c r="P203" s="17"/>
      <c r="Q203" s="17" t="s">
        <v>494</v>
      </c>
      <c r="R203" s="17"/>
      <c r="S203" s="17"/>
      <c r="T203" s="17" t="s">
        <v>494</v>
      </c>
      <c r="U203" s="17" t="s">
        <v>494</v>
      </c>
      <c r="V203" s="17" t="s">
        <v>494</v>
      </c>
      <c r="W203" s="17" t="s">
        <v>494</v>
      </c>
      <c r="X203" s="17" t="s">
        <v>494</v>
      </c>
      <c r="Y203" s="17" t="s">
        <v>494</v>
      </c>
      <c r="Z203" s="17" t="s">
        <v>494</v>
      </c>
      <c r="AA203" s="17" t="s">
        <v>494</v>
      </c>
      <c r="AB203" s="17" t="s">
        <v>494</v>
      </c>
      <c r="AC203" s="17"/>
      <c r="AD203" s="17"/>
      <c r="AE203" s="18">
        <f t="shared" si="11"/>
        <v>0.85034013605442171</v>
      </c>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row>
    <row r="204" spans="1:59" hidden="1" x14ac:dyDescent="0.2">
      <c r="A204" s="50">
        <v>2023</v>
      </c>
      <c r="B204" s="50" t="s">
        <v>16</v>
      </c>
      <c r="C204" s="16" t="s">
        <v>352</v>
      </c>
      <c r="D204" s="21">
        <f t="shared" si="9"/>
        <v>45016</v>
      </c>
      <c r="E204" s="22">
        <f t="shared" si="10"/>
        <v>90</v>
      </c>
      <c r="F204" s="17" t="s">
        <v>344</v>
      </c>
      <c r="G204" s="17" t="s">
        <v>341</v>
      </c>
      <c r="H204" s="17">
        <v>42</v>
      </c>
      <c r="J204" s="17">
        <v>0.5</v>
      </c>
      <c r="K204" s="17" t="s">
        <v>494</v>
      </c>
      <c r="L204" s="17"/>
      <c r="M204" s="17" t="s">
        <v>494</v>
      </c>
      <c r="N204" s="17"/>
      <c r="O204" s="17"/>
      <c r="P204" s="17"/>
      <c r="Q204" s="17" t="s">
        <v>494</v>
      </c>
      <c r="R204" s="17"/>
      <c r="S204" s="17"/>
      <c r="T204" s="17" t="s">
        <v>494</v>
      </c>
      <c r="U204" s="17" t="s">
        <v>494</v>
      </c>
      <c r="V204" s="17" t="s">
        <v>494</v>
      </c>
      <c r="W204" s="17" t="s">
        <v>494</v>
      </c>
      <c r="X204" s="17" t="s">
        <v>494</v>
      </c>
      <c r="Y204" s="17" t="s">
        <v>494</v>
      </c>
      <c r="Z204" s="17" t="s">
        <v>494</v>
      </c>
      <c r="AA204" s="17" t="s">
        <v>494</v>
      </c>
      <c r="AB204" s="17" t="s">
        <v>494</v>
      </c>
      <c r="AC204" s="17"/>
      <c r="AD204" s="17"/>
      <c r="AE204" s="18">
        <f t="shared" si="11"/>
        <v>0.6748731238527157</v>
      </c>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row>
    <row r="205" spans="1:59" hidden="1" x14ac:dyDescent="0.2">
      <c r="A205" s="50">
        <v>2023</v>
      </c>
      <c r="B205" s="50" t="s">
        <v>16</v>
      </c>
      <c r="C205" s="16" t="s">
        <v>352</v>
      </c>
      <c r="D205" s="21">
        <f t="shared" si="9"/>
        <v>45016</v>
      </c>
      <c r="E205" s="22">
        <f t="shared" si="10"/>
        <v>90</v>
      </c>
      <c r="F205" s="17" t="s">
        <v>344</v>
      </c>
      <c r="G205" s="17" t="s">
        <v>341</v>
      </c>
      <c r="H205" s="17">
        <v>43</v>
      </c>
      <c r="J205" s="17">
        <v>0.53</v>
      </c>
      <c r="K205" s="17" t="s">
        <v>494</v>
      </c>
      <c r="L205" s="17"/>
      <c r="M205" s="17" t="s">
        <v>494</v>
      </c>
      <c r="N205" s="17"/>
      <c r="O205" s="17"/>
      <c r="P205" s="17"/>
      <c r="Q205" s="17" t="s">
        <v>494</v>
      </c>
      <c r="R205" s="17"/>
      <c r="S205" s="17"/>
      <c r="T205" s="17" t="s">
        <v>494</v>
      </c>
      <c r="U205" s="17" t="s">
        <v>494</v>
      </c>
      <c r="V205" s="17" t="s">
        <v>494</v>
      </c>
      <c r="W205" s="17" t="s">
        <v>494</v>
      </c>
      <c r="X205" s="17" t="s">
        <v>494</v>
      </c>
      <c r="Y205" s="17" t="s">
        <v>494</v>
      </c>
      <c r="Z205" s="17" t="s">
        <v>494</v>
      </c>
      <c r="AA205" s="17" t="s">
        <v>494</v>
      </c>
      <c r="AB205" s="17" t="s">
        <v>494</v>
      </c>
      <c r="AC205" s="17"/>
      <c r="AD205" s="17"/>
      <c r="AE205" s="18">
        <f t="shared" si="11"/>
        <v>0.66660797162513996</v>
      </c>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row>
    <row r="206" spans="1:59" hidden="1" x14ac:dyDescent="0.2">
      <c r="A206" s="50">
        <v>2023</v>
      </c>
      <c r="B206" s="50" t="s">
        <v>16</v>
      </c>
      <c r="C206" s="16" t="s">
        <v>352</v>
      </c>
      <c r="D206" s="21">
        <f t="shared" si="9"/>
        <v>45016</v>
      </c>
      <c r="E206" s="22">
        <f t="shared" si="10"/>
        <v>90</v>
      </c>
      <c r="F206" s="17" t="s">
        <v>344</v>
      </c>
      <c r="G206" s="17" t="s">
        <v>341</v>
      </c>
      <c r="H206" s="17">
        <v>37</v>
      </c>
      <c r="J206" s="17">
        <v>0.5</v>
      </c>
      <c r="K206" s="17" t="s">
        <v>494</v>
      </c>
      <c r="L206" s="17"/>
      <c r="M206" s="17" t="s">
        <v>494</v>
      </c>
      <c r="N206" s="17"/>
      <c r="O206" s="17"/>
      <c r="P206" s="17"/>
      <c r="Q206" s="17" t="s">
        <v>494</v>
      </c>
      <c r="R206" s="17"/>
      <c r="S206" s="17"/>
      <c r="T206" s="17" t="s">
        <v>494</v>
      </c>
      <c r="U206" s="17" t="s">
        <v>494</v>
      </c>
      <c r="V206" s="17" t="s">
        <v>494</v>
      </c>
      <c r="W206" s="17" t="s">
        <v>494</v>
      </c>
      <c r="X206" s="17" t="s">
        <v>494</v>
      </c>
      <c r="Y206" s="17" t="s">
        <v>494</v>
      </c>
      <c r="Z206" s="17" t="s">
        <v>494</v>
      </c>
      <c r="AA206" s="17" t="s">
        <v>494</v>
      </c>
      <c r="AB206" s="17" t="s">
        <v>494</v>
      </c>
      <c r="AC206" s="17"/>
      <c r="AD206" s="17"/>
      <c r="AE206" s="18">
        <f t="shared" si="11"/>
        <v>0.98710836475628283</v>
      </c>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row>
    <row r="207" spans="1:59" hidden="1" x14ac:dyDescent="0.2">
      <c r="A207" s="50">
        <v>2023</v>
      </c>
      <c r="B207" s="50" t="s">
        <v>16</v>
      </c>
      <c r="C207" s="16" t="s">
        <v>352</v>
      </c>
      <c r="D207" s="21">
        <f t="shared" si="9"/>
        <v>45016</v>
      </c>
      <c r="E207" s="22">
        <f t="shared" si="10"/>
        <v>90</v>
      </c>
      <c r="F207" s="17" t="s">
        <v>344</v>
      </c>
      <c r="G207" s="17" t="s">
        <v>341</v>
      </c>
      <c r="H207" s="17">
        <v>38</v>
      </c>
      <c r="J207" s="17">
        <v>0.51</v>
      </c>
      <c r="K207" s="17" t="s">
        <v>494</v>
      </c>
      <c r="L207" s="17"/>
      <c r="M207" s="17" t="s">
        <v>494</v>
      </c>
      <c r="N207" s="17"/>
      <c r="O207" s="17"/>
      <c r="P207" s="17"/>
      <c r="Q207" s="17" t="s">
        <v>494</v>
      </c>
      <c r="R207" s="17"/>
      <c r="S207" s="17"/>
      <c r="T207" s="17" t="s">
        <v>494</v>
      </c>
      <c r="U207" s="17" t="s">
        <v>494</v>
      </c>
      <c r="V207" s="17" t="s">
        <v>494</v>
      </c>
      <c r="W207" s="17" t="s">
        <v>494</v>
      </c>
      <c r="X207" s="17" t="s">
        <v>494</v>
      </c>
      <c r="Y207" s="17" t="s">
        <v>494</v>
      </c>
      <c r="Z207" s="17" t="s">
        <v>494</v>
      </c>
      <c r="AA207" s="17" t="s">
        <v>494</v>
      </c>
      <c r="AB207" s="17" t="s">
        <v>494</v>
      </c>
      <c r="AC207" s="17"/>
      <c r="AD207" s="17"/>
      <c r="AE207" s="18">
        <f t="shared" si="11"/>
        <v>0.9294357778101765</v>
      </c>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row>
    <row r="208" spans="1:59" hidden="1" x14ac:dyDescent="0.2">
      <c r="A208" s="50">
        <v>2023</v>
      </c>
      <c r="B208" s="50" t="s">
        <v>16</v>
      </c>
      <c r="C208" s="16" t="s">
        <v>352</v>
      </c>
      <c r="D208" s="21">
        <f t="shared" si="9"/>
        <v>45016</v>
      </c>
      <c r="E208" s="22">
        <f t="shared" si="10"/>
        <v>90</v>
      </c>
      <c r="F208" s="17" t="s">
        <v>344</v>
      </c>
      <c r="G208" s="17" t="s">
        <v>341</v>
      </c>
      <c r="H208" s="17">
        <v>43</v>
      </c>
      <c r="J208" s="17">
        <v>0.61</v>
      </c>
      <c r="K208" s="17" t="s">
        <v>494</v>
      </c>
      <c r="L208" s="17"/>
      <c r="M208" s="17" t="s">
        <v>494</v>
      </c>
      <c r="N208" s="17"/>
      <c r="O208" s="17"/>
      <c r="P208" s="17"/>
      <c r="Q208" s="17" t="s">
        <v>494</v>
      </c>
      <c r="R208" s="17"/>
      <c r="S208" s="17"/>
      <c r="T208" s="17" t="s">
        <v>494</v>
      </c>
      <c r="U208" s="17" t="s">
        <v>494</v>
      </c>
      <c r="V208" s="17" t="s">
        <v>494</v>
      </c>
      <c r="W208" s="17" t="s">
        <v>494</v>
      </c>
      <c r="X208" s="17" t="s">
        <v>494</v>
      </c>
      <c r="Y208" s="17" t="s">
        <v>494</v>
      </c>
      <c r="Z208" s="17" t="s">
        <v>494</v>
      </c>
      <c r="AA208" s="17" t="s">
        <v>494</v>
      </c>
      <c r="AB208" s="17" t="s">
        <v>494</v>
      </c>
      <c r="AC208" s="17"/>
      <c r="AD208" s="17"/>
      <c r="AE208" s="18">
        <f t="shared" si="11"/>
        <v>0.76722804281384038</v>
      </c>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row>
    <row r="209" spans="1:59" hidden="1" x14ac:dyDescent="0.2">
      <c r="A209" s="50">
        <v>2023</v>
      </c>
      <c r="B209" s="50" t="s">
        <v>16</v>
      </c>
      <c r="C209" s="16" t="s">
        <v>352</v>
      </c>
      <c r="D209" s="21">
        <f t="shared" si="9"/>
        <v>45016</v>
      </c>
      <c r="E209" s="22">
        <f t="shared" si="10"/>
        <v>90</v>
      </c>
      <c r="F209" s="17" t="s">
        <v>344</v>
      </c>
      <c r="G209" s="17" t="s">
        <v>341</v>
      </c>
      <c r="H209" s="17">
        <v>37</v>
      </c>
      <c r="J209" s="17">
        <v>0.4</v>
      </c>
      <c r="K209" s="17" t="s">
        <v>494</v>
      </c>
      <c r="L209" s="17"/>
      <c r="M209" s="17" t="s">
        <v>494</v>
      </c>
      <c r="N209" s="17"/>
      <c r="O209" s="17"/>
      <c r="P209" s="17"/>
      <c r="Q209" s="17" t="s">
        <v>494</v>
      </c>
      <c r="R209" s="17"/>
      <c r="S209" s="17"/>
      <c r="T209" s="17" t="s">
        <v>494</v>
      </c>
      <c r="U209" s="17" t="s">
        <v>494</v>
      </c>
      <c r="V209" s="17" t="s">
        <v>494</v>
      </c>
      <c r="W209" s="17" t="s">
        <v>494</v>
      </c>
      <c r="X209" s="17" t="s">
        <v>494</v>
      </c>
      <c r="Y209" s="17" t="s">
        <v>494</v>
      </c>
      <c r="Z209" s="17" t="s">
        <v>494</v>
      </c>
      <c r="AA209" s="17" t="s">
        <v>494</v>
      </c>
      <c r="AB209" s="17" t="s">
        <v>494</v>
      </c>
      <c r="AC209" s="17"/>
      <c r="AD209" s="17"/>
      <c r="AE209" s="18">
        <f t="shared" si="11"/>
        <v>0.78968669180502638</v>
      </c>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row>
    <row r="210" spans="1:59" hidden="1" x14ac:dyDescent="0.2">
      <c r="A210" s="50">
        <v>2023</v>
      </c>
      <c r="B210" s="50" t="s">
        <v>16</v>
      </c>
      <c r="C210" s="16" t="s">
        <v>352</v>
      </c>
      <c r="D210" s="21">
        <f t="shared" si="9"/>
        <v>45016</v>
      </c>
      <c r="E210" s="22">
        <f t="shared" si="10"/>
        <v>90</v>
      </c>
      <c r="F210" s="17" t="s">
        <v>344</v>
      </c>
      <c r="G210" s="17" t="s">
        <v>341</v>
      </c>
      <c r="H210" s="17">
        <v>44</v>
      </c>
      <c r="J210" s="17">
        <v>0.65</v>
      </c>
      <c r="K210" s="17" t="s">
        <v>494</v>
      </c>
      <c r="L210" s="17"/>
      <c r="M210" s="17" t="s">
        <v>494</v>
      </c>
      <c r="N210" s="17"/>
      <c r="O210" s="17"/>
      <c r="P210" s="17"/>
      <c r="Q210" s="17" t="s">
        <v>494</v>
      </c>
      <c r="R210" s="17"/>
      <c r="S210" s="17"/>
      <c r="T210" s="17" t="s">
        <v>494</v>
      </c>
      <c r="U210" s="17" t="s">
        <v>494</v>
      </c>
      <c r="V210" s="17" t="s">
        <v>494</v>
      </c>
      <c r="W210" s="17" t="s">
        <v>494</v>
      </c>
      <c r="X210" s="17" t="s">
        <v>494</v>
      </c>
      <c r="Y210" s="17" t="s">
        <v>494</v>
      </c>
      <c r="Z210" s="17" t="s">
        <v>494</v>
      </c>
      <c r="AA210" s="17" t="s">
        <v>494</v>
      </c>
      <c r="AB210" s="17" t="s">
        <v>494</v>
      </c>
      <c r="AC210" s="17"/>
      <c r="AD210" s="17"/>
      <c r="AE210" s="18">
        <f t="shared" si="11"/>
        <v>0.76305409466566498</v>
      </c>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row>
    <row r="211" spans="1:59" hidden="1" x14ac:dyDescent="0.2">
      <c r="A211" s="50">
        <v>2023</v>
      </c>
      <c r="B211" s="50" t="s">
        <v>16</v>
      </c>
      <c r="C211" s="16" t="s">
        <v>352</v>
      </c>
      <c r="D211" s="21">
        <f t="shared" si="9"/>
        <v>45016</v>
      </c>
      <c r="E211" s="22">
        <f t="shared" si="10"/>
        <v>90</v>
      </c>
      <c r="F211" s="17" t="s">
        <v>344</v>
      </c>
      <c r="G211" s="17" t="s">
        <v>341</v>
      </c>
      <c r="H211" s="17">
        <v>38</v>
      </c>
      <c r="J211" s="17">
        <v>0.38</v>
      </c>
      <c r="K211" s="17" t="s">
        <v>494</v>
      </c>
      <c r="L211" s="17"/>
      <c r="M211" s="17" t="s">
        <v>494</v>
      </c>
      <c r="N211" s="17"/>
      <c r="O211" s="17"/>
      <c r="P211" s="17"/>
      <c r="Q211" s="17" t="s">
        <v>494</v>
      </c>
      <c r="R211" s="17"/>
      <c r="S211" s="17"/>
      <c r="T211" s="17" t="s">
        <v>494</v>
      </c>
      <c r="U211" s="17" t="s">
        <v>494</v>
      </c>
      <c r="V211" s="17" t="s">
        <v>494</v>
      </c>
      <c r="W211" s="17" t="s">
        <v>494</v>
      </c>
      <c r="X211" s="17" t="s">
        <v>494</v>
      </c>
      <c r="Y211" s="17" t="s">
        <v>494</v>
      </c>
      <c r="Z211" s="17" t="s">
        <v>494</v>
      </c>
      <c r="AA211" s="17" t="s">
        <v>494</v>
      </c>
      <c r="AB211" s="17" t="s">
        <v>494</v>
      </c>
      <c r="AC211" s="17"/>
      <c r="AD211" s="17"/>
      <c r="AE211" s="18">
        <f t="shared" si="11"/>
        <v>0.69252077562326864</v>
      </c>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row>
    <row r="212" spans="1:59" hidden="1" x14ac:dyDescent="0.2">
      <c r="A212" s="50">
        <v>2023</v>
      </c>
      <c r="B212" s="50" t="s">
        <v>16</v>
      </c>
      <c r="C212" s="16" t="s">
        <v>352</v>
      </c>
      <c r="D212" s="21">
        <f t="shared" si="9"/>
        <v>45016</v>
      </c>
      <c r="E212" s="22">
        <f t="shared" si="10"/>
        <v>90</v>
      </c>
      <c r="F212" s="17" t="s">
        <v>344</v>
      </c>
      <c r="G212" s="17" t="s">
        <v>341</v>
      </c>
      <c r="H212" s="17">
        <v>42</v>
      </c>
      <c r="J212" s="17">
        <v>0.44</v>
      </c>
      <c r="K212" s="17" t="s">
        <v>494</v>
      </c>
      <c r="L212" s="17"/>
      <c r="M212" s="17" t="s">
        <v>494</v>
      </c>
      <c r="N212" s="17"/>
      <c r="O212" s="17"/>
      <c r="P212" s="17"/>
      <c r="Q212" s="17" t="s">
        <v>494</v>
      </c>
      <c r="R212" s="17"/>
      <c r="S212" s="17"/>
      <c r="T212" s="17" t="s">
        <v>494</v>
      </c>
      <c r="U212" s="17" t="s">
        <v>494</v>
      </c>
      <c r="V212" s="17" t="s">
        <v>494</v>
      </c>
      <c r="W212" s="17" t="s">
        <v>494</v>
      </c>
      <c r="X212" s="17" t="s">
        <v>494</v>
      </c>
      <c r="Y212" s="17" t="s">
        <v>494</v>
      </c>
      <c r="Z212" s="17" t="s">
        <v>494</v>
      </c>
      <c r="AA212" s="17" t="s">
        <v>494</v>
      </c>
      <c r="AB212" s="17" t="s">
        <v>494</v>
      </c>
      <c r="AC212" s="17"/>
      <c r="AD212" s="17"/>
      <c r="AE212" s="18">
        <f t="shared" si="11"/>
        <v>0.59388834899038978</v>
      </c>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row>
    <row r="213" spans="1:59" hidden="1" x14ac:dyDescent="0.2">
      <c r="A213" s="50">
        <v>2023</v>
      </c>
      <c r="B213" s="50" t="s">
        <v>16</v>
      </c>
      <c r="C213" s="16" t="s">
        <v>352</v>
      </c>
      <c r="D213" s="21">
        <f t="shared" si="9"/>
        <v>45016</v>
      </c>
      <c r="E213" s="22">
        <f t="shared" si="10"/>
        <v>90</v>
      </c>
      <c r="F213" s="17" t="s">
        <v>344</v>
      </c>
      <c r="G213" s="17" t="s">
        <v>341</v>
      </c>
      <c r="H213" s="17">
        <v>43</v>
      </c>
      <c r="J213" s="17">
        <v>0.62</v>
      </c>
      <c r="K213" s="17" t="s">
        <v>494</v>
      </c>
      <c r="L213" s="17"/>
      <c r="M213" s="17" t="s">
        <v>494</v>
      </c>
      <c r="N213" s="17"/>
      <c r="O213" s="17"/>
      <c r="P213" s="17"/>
      <c r="Q213" s="17" t="s">
        <v>494</v>
      </c>
      <c r="R213" s="17"/>
      <c r="S213" s="17"/>
      <c r="T213" s="17" t="s">
        <v>494</v>
      </c>
      <c r="U213" s="17" t="s">
        <v>494</v>
      </c>
      <c r="V213" s="17" t="s">
        <v>494</v>
      </c>
      <c r="W213" s="17" t="s">
        <v>494</v>
      </c>
      <c r="X213" s="17" t="s">
        <v>494</v>
      </c>
      <c r="Y213" s="17" t="s">
        <v>494</v>
      </c>
      <c r="Z213" s="17" t="s">
        <v>494</v>
      </c>
      <c r="AA213" s="17" t="s">
        <v>494</v>
      </c>
      <c r="AB213" s="17" t="s">
        <v>494</v>
      </c>
      <c r="AC213" s="17"/>
      <c r="AD213" s="17"/>
      <c r="AE213" s="18">
        <f t="shared" si="11"/>
        <v>0.77980555171242782</v>
      </c>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row>
    <row r="214" spans="1:59" hidden="1" x14ac:dyDescent="0.2">
      <c r="A214" s="50">
        <v>2023</v>
      </c>
      <c r="B214" s="50" t="s">
        <v>16</v>
      </c>
      <c r="C214" s="16" t="s">
        <v>352</v>
      </c>
      <c r="D214" s="21">
        <f t="shared" si="9"/>
        <v>45016</v>
      </c>
      <c r="E214" s="22">
        <f t="shared" si="10"/>
        <v>90</v>
      </c>
      <c r="F214" s="17" t="s">
        <v>344</v>
      </c>
      <c r="G214" s="17" t="s">
        <v>341</v>
      </c>
      <c r="H214" s="17">
        <v>40</v>
      </c>
      <c r="J214" s="17">
        <v>0.47</v>
      </c>
      <c r="K214" s="17" t="s">
        <v>494</v>
      </c>
      <c r="L214" s="17"/>
      <c r="M214" s="17" t="s">
        <v>494</v>
      </c>
      <c r="N214" s="17"/>
      <c r="O214" s="17"/>
      <c r="P214" s="17"/>
      <c r="Q214" s="17" t="s">
        <v>494</v>
      </c>
      <c r="R214" s="17"/>
      <c r="S214" s="17"/>
      <c r="T214" s="17" t="s">
        <v>494</v>
      </c>
      <c r="U214" s="17" t="s">
        <v>494</v>
      </c>
      <c r="V214" s="17" t="s">
        <v>494</v>
      </c>
      <c r="W214" s="17" t="s">
        <v>494</v>
      </c>
      <c r="X214" s="17" t="s">
        <v>494</v>
      </c>
      <c r="Y214" s="17" t="s">
        <v>494</v>
      </c>
      <c r="Z214" s="17" t="s">
        <v>494</v>
      </c>
      <c r="AA214" s="17" t="s">
        <v>494</v>
      </c>
      <c r="AB214" s="17" t="s">
        <v>494</v>
      </c>
      <c r="AC214" s="17"/>
      <c r="AD214" s="17"/>
      <c r="AE214" s="18">
        <f t="shared" si="11"/>
        <v>0.734375</v>
      </c>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row>
    <row r="215" spans="1:59" hidden="1" x14ac:dyDescent="0.2">
      <c r="A215" s="50">
        <v>2023</v>
      </c>
      <c r="B215" s="50" t="s">
        <v>16</v>
      </c>
      <c r="C215" s="16" t="s">
        <v>352</v>
      </c>
      <c r="D215" s="21">
        <f t="shared" si="9"/>
        <v>45016</v>
      </c>
      <c r="E215" s="22">
        <f t="shared" si="10"/>
        <v>90</v>
      </c>
      <c r="F215" s="17" t="s">
        <v>344</v>
      </c>
      <c r="G215" s="17" t="s">
        <v>341</v>
      </c>
      <c r="H215" s="17">
        <v>42</v>
      </c>
      <c r="J215" s="17">
        <v>0.68</v>
      </c>
      <c r="K215" s="17" t="s">
        <v>494</v>
      </c>
      <c r="L215" s="17"/>
      <c r="M215" s="17" t="s">
        <v>494</v>
      </c>
      <c r="N215" s="17"/>
      <c r="O215" s="17"/>
      <c r="P215" s="17"/>
      <c r="Q215" s="17" t="s">
        <v>494</v>
      </c>
      <c r="R215" s="17"/>
      <c r="S215" s="17"/>
      <c r="T215" s="17" t="s">
        <v>494</v>
      </c>
      <c r="U215" s="17" t="s">
        <v>494</v>
      </c>
      <c r="V215" s="17" t="s">
        <v>494</v>
      </c>
      <c r="W215" s="17" t="s">
        <v>494</v>
      </c>
      <c r="X215" s="17" t="s">
        <v>494</v>
      </c>
      <c r="Y215" s="17" t="s">
        <v>494</v>
      </c>
      <c r="Z215" s="17" t="s">
        <v>494</v>
      </c>
      <c r="AA215" s="17" t="s">
        <v>494</v>
      </c>
      <c r="AB215" s="17" t="s">
        <v>494</v>
      </c>
      <c r="AC215" s="17"/>
      <c r="AD215" s="17"/>
      <c r="AE215" s="18">
        <f t="shared" si="11"/>
        <v>0.91782744843969333</v>
      </c>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row>
    <row r="216" spans="1:59" hidden="1" x14ac:dyDescent="0.2">
      <c r="A216" s="50">
        <v>2023</v>
      </c>
      <c r="B216" s="50" t="s">
        <v>16</v>
      </c>
      <c r="C216" s="16" t="s">
        <v>352</v>
      </c>
      <c r="D216" s="21">
        <f t="shared" si="9"/>
        <v>45016</v>
      </c>
      <c r="E216" s="22">
        <f t="shared" si="10"/>
        <v>90</v>
      </c>
      <c r="F216" s="17" t="s">
        <v>344</v>
      </c>
      <c r="G216" s="17" t="s">
        <v>341</v>
      </c>
      <c r="H216" s="17">
        <v>42</v>
      </c>
      <c r="J216" s="17">
        <v>0.52</v>
      </c>
      <c r="K216" s="17" t="s">
        <v>494</v>
      </c>
      <c r="L216" s="17"/>
      <c r="M216" s="17" t="s">
        <v>494</v>
      </c>
      <c r="N216" s="17"/>
      <c r="O216" s="17"/>
      <c r="P216" s="17"/>
      <c r="Q216" s="17" t="s">
        <v>494</v>
      </c>
      <c r="R216" s="17"/>
      <c r="S216" s="17"/>
      <c r="T216" s="17" t="s">
        <v>494</v>
      </c>
      <c r="U216" s="17" t="s">
        <v>494</v>
      </c>
      <c r="V216" s="17" t="s">
        <v>494</v>
      </c>
      <c r="W216" s="17" t="s">
        <v>494</v>
      </c>
      <c r="X216" s="17" t="s">
        <v>494</v>
      </c>
      <c r="Y216" s="17" t="s">
        <v>494</v>
      </c>
      <c r="Z216" s="17" t="s">
        <v>494</v>
      </c>
      <c r="AA216" s="17" t="s">
        <v>494</v>
      </c>
      <c r="AB216" s="17" t="s">
        <v>494</v>
      </c>
      <c r="AC216" s="17"/>
      <c r="AD216" s="17"/>
      <c r="AE216" s="18">
        <f t="shared" si="11"/>
        <v>0.7018680488068243</v>
      </c>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row>
    <row r="217" spans="1:59" hidden="1" x14ac:dyDescent="0.2">
      <c r="A217" s="50">
        <v>2023</v>
      </c>
      <c r="B217" s="50" t="s">
        <v>16</v>
      </c>
      <c r="C217" s="16" t="s">
        <v>352</v>
      </c>
      <c r="D217" s="21">
        <f t="shared" si="9"/>
        <v>45016</v>
      </c>
      <c r="E217" s="22">
        <f t="shared" si="10"/>
        <v>90</v>
      </c>
      <c r="F217" s="17" t="s">
        <v>344</v>
      </c>
      <c r="G217" s="17" t="s">
        <v>341</v>
      </c>
      <c r="H217" s="17">
        <v>38</v>
      </c>
      <c r="J217" s="17">
        <v>0.39</v>
      </c>
      <c r="K217" s="17" t="s">
        <v>494</v>
      </c>
      <c r="L217" s="17"/>
      <c r="M217" s="17" t="s">
        <v>494</v>
      </c>
      <c r="N217" s="17"/>
      <c r="O217" s="17"/>
      <c r="P217" s="17"/>
      <c r="Q217" s="17" t="s">
        <v>494</v>
      </c>
      <c r="R217" s="17"/>
      <c r="S217" s="17"/>
      <c r="T217" s="17" t="s">
        <v>494</v>
      </c>
      <c r="U217" s="17" t="s">
        <v>494</v>
      </c>
      <c r="V217" s="17" t="s">
        <v>494</v>
      </c>
      <c r="W217" s="17" t="s">
        <v>494</v>
      </c>
      <c r="X217" s="17" t="s">
        <v>494</v>
      </c>
      <c r="Y217" s="17" t="s">
        <v>494</v>
      </c>
      <c r="Z217" s="17" t="s">
        <v>494</v>
      </c>
      <c r="AA217" s="17" t="s">
        <v>494</v>
      </c>
      <c r="AB217" s="17" t="s">
        <v>494</v>
      </c>
      <c r="AC217" s="17"/>
      <c r="AD217" s="17"/>
      <c r="AE217" s="18">
        <f t="shared" si="11"/>
        <v>0.71074500656072315</v>
      </c>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row>
    <row r="218" spans="1:59" hidden="1" x14ac:dyDescent="0.2">
      <c r="A218" s="50">
        <v>2023</v>
      </c>
      <c r="B218" s="50" t="s">
        <v>16</v>
      </c>
      <c r="C218" s="16" t="s">
        <v>352</v>
      </c>
      <c r="D218" s="21">
        <f t="shared" si="9"/>
        <v>45016</v>
      </c>
      <c r="E218" s="22">
        <f t="shared" si="10"/>
        <v>90</v>
      </c>
      <c r="F218" s="17" t="s">
        <v>344</v>
      </c>
      <c r="G218" s="17" t="s">
        <v>341</v>
      </c>
      <c r="H218" s="17">
        <v>38</v>
      </c>
      <c r="J218" s="17">
        <v>0.4</v>
      </c>
      <c r="K218" s="17" t="s">
        <v>494</v>
      </c>
      <c r="L218" s="17"/>
      <c r="M218" s="17" t="s">
        <v>494</v>
      </c>
      <c r="N218" s="17"/>
      <c r="O218" s="17"/>
      <c r="P218" s="17"/>
      <c r="Q218" s="17" t="s">
        <v>494</v>
      </c>
      <c r="R218" s="17"/>
      <c r="S218" s="17"/>
      <c r="T218" s="17" t="s">
        <v>494</v>
      </c>
      <c r="U218" s="17" t="s">
        <v>494</v>
      </c>
      <c r="V218" s="17" t="s">
        <v>494</v>
      </c>
      <c r="W218" s="17" t="s">
        <v>494</v>
      </c>
      <c r="X218" s="17" t="s">
        <v>494</v>
      </c>
      <c r="Y218" s="17" t="s">
        <v>494</v>
      </c>
      <c r="Z218" s="17" t="s">
        <v>494</v>
      </c>
      <c r="AA218" s="17" t="s">
        <v>494</v>
      </c>
      <c r="AB218" s="17" t="s">
        <v>494</v>
      </c>
      <c r="AC218" s="17"/>
      <c r="AD218" s="17"/>
      <c r="AE218" s="18">
        <f t="shared" si="11"/>
        <v>0.72896923749817755</v>
      </c>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row>
    <row r="219" spans="1:59" hidden="1" x14ac:dyDescent="0.2">
      <c r="A219" s="50">
        <v>2023</v>
      </c>
      <c r="B219" s="50" t="s">
        <v>16</v>
      </c>
      <c r="C219" s="16" t="s">
        <v>352</v>
      </c>
      <c r="D219" s="21">
        <f t="shared" si="9"/>
        <v>45016</v>
      </c>
      <c r="E219" s="22">
        <f t="shared" si="10"/>
        <v>90</v>
      </c>
      <c r="F219" s="17" t="s">
        <v>344</v>
      </c>
      <c r="G219" s="17" t="s">
        <v>341</v>
      </c>
      <c r="H219" s="17">
        <v>36</v>
      </c>
      <c r="J219" s="17">
        <v>0.38</v>
      </c>
      <c r="K219" s="17" t="s">
        <v>494</v>
      </c>
      <c r="L219" s="17"/>
      <c r="M219" s="17" t="s">
        <v>494</v>
      </c>
      <c r="N219" s="17"/>
      <c r="O219" s="17"/>
      <c r="P219" s="17"/>
      <c r="Q219" s="17" t="s">
        <v>494</v>
      </c>
      <c r="R219" s="17"/>
      <c r="S219" s="17"/>
      <c r="T219" s="17" t="s">
        <v>494</v>
      </c>
      <c r="U219" s="17" t="s">
        <v>494</v>
      </c>
      <c r="V219" s="17" t="s">
        <v>494</v>
      </c>
      <c r="W219" s="17" t="s">
        <v>494</v>
      </c>
      <c r="X219" s="17" t="s">
        <v>494</v>
      </c>
      <c r="Y219" s="17" t="s">
        <v>494</v>
      </c>
      <c r="Z219" s="17" t="s">
        <v>494</v>
      </c>
      <c r="AA219" s="17" t="s">
        <v>494</v>
      </c>
      <c r="AB219" s="17" t="s">
        <v>494</v>
      </c>
      <c r="AC219" s="17"/>
      <c r="AD219" s="17"/>
      <c r="AE219" s="18">
        <f t="shared" si="11"/>
        <v>0.81447187928669418</v>
      </c>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row>
    <row r="220" spans="1:59" hidden="1" x14ac:dyDescent="0.2">
      <c r="A220" s="50">
        <v>2023</v>
      </c>
      <c r="B220" s="50" t="s">
        <v>16</v>
      </c>
      <c r="C220" s="16" t="s">
        <v>352</v>
      </c>
      <c r="D220" s="21">
        <f t="shared" si="9"/>
        <v>45016</v>
      </c>
      <c r="E220" s="22">
        <f t="shared" si="10"/>
        <v>90</v>
      </c>
      <c r="F220" s="17" t="s">
        <v>344</v>
      </c>
      <c r="G220" s="17" t="s">
        <v>341</v>
      </c>
      <c r="H220" s="17">
        <v>39</v>
      </c>
      <c r="J220" s="17">
        <v>0.5</v>
      </c>
      <c r="K220" s="17" t="s">
        <v>494</v>
      </c>
      <c r="L220" s="17"/>
      <c r="M220" s="17" t="s">
        <v>494</v>
      </c>
      <c r="N220" s="17"/>
      <c r="O220" s="17"/>
      <c r="P220" s="17"/>
      <c r="Q220" s="17" t="s">
        <v>494</v>
      </c>
      <c r="R220" s="17"/>
      <c r="S220" s="17"/>
      <c r="T220" s="17" t="s">
        <v>494</v>
      </c>
      <c r="U220" s="17" t="s">
        <v>494</v>
      </c>
      <c r="V220" s="17" t="s">
        <v>494</v>
      </c>
      <c r="W220" s="17" t="s">
        <v>494</v>
      </c>
      <c r="X220" s="17" t="s">
        <v>494</v>
      </c>
      <c r="Y220" s="17" t="s">
        <v>494</v>
      </c>
      <c r="Z220" s="17" t="s">
        <v>494</v>
      </c>
      <c r="AA220" s="17" t="s">
        <v>494</v>
      </c>
      <c r="AB220" s="17" t="s">
        <v>494</v>
      </c>
      <c r="AC220" s="17"/>
      <c r="AD220" s="17"/>
      <c r="AE220" s="18">
        <f t="shared" si="11"/>
        <v>0.84290025118427492</v>
      </c>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row>
    <row r="221" spans="1:59" hidden="1" x14ac:dyDescent="0.2">
      <c r="A221" s="50">
        <v>2023</v>
      </c>
      <c r="B221" s="50" t="s">
        <v>16</v>
      </c>
      <c r="C221" s="16" t="s">
        <v>352</v>
      </c>
      <c r="D221" s="21">
        <f t="shared" si="9"/>
        <v>45016</v>
      </c>
      <c r="E221" s="22">
        <f t="shared" si="10"/>
        <v>90</v>
      </c>
      <c r="F221" s="17" t="s">
        <v>344</v>
      </c>
      <c r="G221" s="17" t="s">
        <v>341</v>
      </c>
      <c r="H221" s="17">
        <v>37</v>
      </c>
      <c r="J221" s="17">
        <v>0.4</v>
      </c>
      <c r="K221" s="17" t="s">
        <v>494</v>
      </c>
      <c r="L221" s="17"/>
      <c r="M221" s="17" t="s">
        <v>494</v>
      </c>
      <c r="N221" s="17"/>
      <c r="O221" s="17"/>
      <c r="P221" s="17"/>
      <c r="Q221" s="17" t="s">
        <v>494</v>
      </c>
      <c r="R221" s="17"/>
      <c r="S221" s="17"/>
      <c r="T221" s="17" t="s">
        <v>494</v>
      </c>
      <c r="U221" s="17" t="s">
        <v>494</v>
      </c>
      <c r="V221" s="17" t="s">
        <v>494</v>
      </c>
      <c r="W221" s="17" t="s">
        <v>494</v>
      </c>
      <c r="X221" s="17" t="s">
        <v>494</v>
      </c>
      <c r="Y221" s="17" t="s">
        <v>494</v>
      </c>
      <c r="Z221" s="17" t="s">
        <v>494</v>
      </c>
      <c r="AA221" s="17" t="s">
        <v>494</v>
      </c>
      <c r="AB221" s="17" t="s">
        <v>494</v>
      </c>
      <c r="AC221" s="17"/>
      <c r="AD221" s="17"/>
      <c r="AE221" s="18">
        <f t="shared" si="11"/>
        <v>0.78968669180502638</v>
      </c>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row>
    <row r="222" spans="1:59" hidden="1" x14ac:dyDescent="0.2">
      <c r="A222" s="50">
        <v>2023</v>
      </c>
      <c r="B222" s="50" t="s">
        <v>16</v>
      </c>
      <c r="C222" s="16" t="s">
        <v>352</v>
      </c>
      <c r="D222" s="21">
        <f t="shared" si="9"/>
        <v>45016</v>
      </c>
      <c r="E222" s="22">
        <f t="shared" si="10"/>
        <v>90</v>
      </c>
      <c r="F222" s="17" t="s">
        <v>344</v>
      </c>
      <c r="G222" s="17" t="s">
        <v>341</v>
      </c>
      <c r="H222" s="17">
        <v>43</v>
      </c>
      <c r="J222" s="17">
        <v>0.61</v>
      </c>
      <c r="K222" s="17" t="s">
        <v>494</v>
      </c>
      <c r="L222" s="17"/>
      <c r="M222" s="17" t="s">
        <v>494</v>
      </c>
      <c r="N222" s="17"/>
      <c r="O222" s="17"/>
      <c r="P222" s="17"/>
      <c r="Q222" s="17" t="s">
        <v>494</v>
      </c>
      <c r="R222" s="17"/>
      <c r="S222" s="17"/>
      <c r="T222" s="17" t="s">
        <v>494</v>
      </c>
      <c r="U222" s="17" t="s">
        <v>494</v>
      </c>
      <c r="V222" s="17" t="s">
        <v>494</v>
      </c>
      <c r="W222" s="17" t="s">
        <v>494</v>
      </c>
      <c r="X222" s="17" t="s">
        <v>494</v>
      </c>
      <c r="Y222" s="17" t="s">
        <v>494</v>
      </c>
      <c r="Z222" s="17" t="s">
        <v>494</v>
      </c>
      <c r="AA222" s="17" t="s">
        <v>494</v>
      </c>
      <c r="AB222" s="17" t="s">
        <v>494</v>
      </c>
      <c r="AC222" s="17"/>
      <c r="AD222" s="17"/>
      <c r="AE222" s="18">
        <f t="shared" si="11"/>
        <v>0.76722804281384038</v>
      </c>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row>
    <row r="223" spans="1:59" hidden="1" x14ac:dyDescent="0.2">
      <c r="A223" s="50">
        <v>2023</v>
      </c>
      <c r="B223" s="50" t="s">
        <v>16</v>
      </c>
      <c r="C223" s="16" t="s">
        <v>352</v>
      </c>
      <c r="D223" s="21">
        <f t="shared" si="9"/>
        <v>45016</v>
      </c>
      <c r="E223" s="22">
        <f t="shared" si="10"/>
        <v>90</v>
      </c>
      <c r="F223" s="17" t="s">
        <v>343</v>
      </c>
      <c r="G223" s="17" t="s">
        <v>347</v>
      </c>
      <c r="H223" s="17">
        <v>61</v>
      </c>
      <c r="J223" s="17">
        <v>2.2599999999999998</v>
      </c>
      <c r="K223" s="17" t="s">
        <v>494</v>
      </c>
      <c r="L223" s="17"/>
      <c r="M223" s="17" t="s">
        <v>494</v>
      </c>
      <c r="N223" s="17"/>
      <c r="O223" s="17"/>
      <c r="P223" s="17"/>
      <c r="Q223" s="17" t="s">
        <v>494</v>
      </c>
      <c r="R223" s="17"/>
      <c r="S223" s="17"/>
      <c r="T223" s="17" t="s">
        <v>494</v>
      </c>
      <c r="U223" s="17" t="s">
        <v>494</v>
      </c>
      <c r="V223" s="17" t="s">
        <v>494</v>
      </c>
      <c r="W223" s="17" t="s">
        <v>494</v>
      </c>
      <c r="X223" s="17" t="s">
        <v>494</v>
      </c>
      <c r="Y223" s="17" t="s">
        <v>494</v>
      </c>
      <c r="Z223" s="17" t="s">
        <v>494</v>
      </c>
      <c r="AA223" s="17" t="s">
        <v>494</v>
      </c>
      <c r="AB223" s="17" t="s">
        <v>494</v>
      </c>
      <c r="AC223" s="17"/>
      <c r="AD223" s="17"/>
      <c r="AE223" s="18">
        <f t="shared" si="11"/>
        <v>0.99567805234799367</v>
      </c>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row>
    <row r="224" spans="1:59" hidden="1" x14ac:dyDescent="0.2">
      <c r="A224" s="50">
        <v>2023</v>
      </c>
      <c r="B224" s="50" t="s">
        <v>16</v>
      </c>
      <c r="C224" s="16" t="s">
        <v>352</v>
      </c>
      <c r="D224" s="21">
        <f t="shared" si="9"/>
        <v>45016</v>
      </c>
      <c r="E224" s="22">
        <f t="shared" si="10"/>
        <v>90</v>
      </c>
      <c r="F224" s="17" t="s">
        <v>343</v>
      </c>
      <c r="G224" s="17" t="s">
        <v>347</v>
      </c>
      <c r="H224" s="17">
        <v>64</v>
      </c>
      <c r="J224" s="17">
        <v>2.59</v>
      </c>
      <c r="K224" s="17" t="s">
        <v>494</v>
      </c>
      <c r="L224" s="17"/>
      <c r="M224" s="17" t="s">
        <v>494</v>
      </c>
      <c r="N224" s="17"/>
      <c r="O224" s="17"/>
      <c r="P224" s="17"/>
      <c r="Q224" s="17" t="s">
        <v>494</v>
      </c>
      <c r="R224" s="17"/>
      <c r="S224" s="17"/>
      <c r="T224" s="17" t="s">
        <v>494</v>
      </c>
      <c r="U224" s="17" t="s">
        <v>494</v>
      </c>
      <c r="V224" s="17" t="s">
        <v>494</v>
      </c>
      <c r="W224" s="17" t="s">
        <v>494</v>
      </c>
      <c r="X224" s="17" t="s">
        <v>494</v>
      </c>
      <c r="Y224" s="17" t="s">
        <v>494</v>
      </c>
      <c r="Z224" s="17" t="s">
        <v>494</v>
      </c>
      <c r="AA224" s="17" t="s">
        <v>494</v>
      </c>
      <c r="AB224" s="17" t="s">
        <v>494</v>
      </c>
      <c r="AC224" s="17"/>
      <c r="AD224" s="17"/>
      <c r="AE224" s="18">
        <f t="shared" si="11"/>
        <v>0.988006591796875</v>
      </c>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row>
    <row r="225" spans="1:59" hidden="1" x14ac:dyDescent="0.2">
      <c r="A225" s="50">
        <v>2023</v>
      </c>
      <c r="B225" s="50" t="s">
        <v>16</v>
      </c>
      <c r="C225" s="16" t="s">
        <v>352</v>
      </c>
      <c r="D225" s="21">
        <f t="shared" si="9"/>
        <v>45016</v>
      </c>
      <c r="E225" s="22">
        <f t="shared" si="10"/>
        <v>90</v>
      </c>
      <c r="F225" s="17" t="s">
        <v>343</v>
      </c>
      <c r="G225" s="17" t="s">
        <v>347</v>
      </c>
      <c r="H225" s="17">
        <v>68</v>
      </c>
      <c r="J225" s="17">
        <v>3.26</v>
      </c>
      <c r="K225" s="17" t="s">
        <v>494</v>
      </c>
      <c r="L225" s="17"/>
      <c r="M225" s="17" t="s">
        <v>494</v>
      </c>
      <c r="N225" s="17"/>
      <c r="O225" s="17"/>
      <c r="P225" s="17"/>
      <c r="Q225" s="17" t="s">
        <v>494</v>
      </c>
      <c r="R225" s="17"/>
      <c r="S225" s="17"/>
      <c r="T225" s="17" t="s">
        <v>494</v>
      </c>
      <c r="U225" s="17" t="s">
        <v>494</v>
      </c>
      <c r="V225" s="17" t="s">
        <v>494</v>
      </c>
      <c r="W225" s="17" t="s">
        <v>494</v>
      </c>
      <c r="X225" s="17" t="s">
        <v>494</v>
      </c>
      <c r="Y225" s="17" t="s">
        <v>494</v>
      </c>
      <c r="Z225" s="17" t="s">
        <v>494</v>
      </c>
      <c r="AA225" s="17" t="s">
        <v>494</v>
      </c>
      <c r="AB225" s="17" t="s">
        <v>494</v>
      </c>
      <c r="AC225" s="17"/>
      <c r="AD225" s="17"/>
      <c r="AE225" s="18">
        <f t="shared" si="11"/>
        <v>1.0367901485853857</v>
      </c>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row>
    <row r="226" spans="1:59" hidden="1" x14ac:dyDescent="0.2">
      <c r="A226" s="50">
        <v>2023</v>
      </c>
      <c r="B226" s="50" t="s">
        <v>16</v>
      </c>
      <c r="C226" s="16" t="s">
        <v>352</v>
      </c>
      <c r="D226" s="21">
        <f t="shared" si="9"/>
        <v>45016</v>
      </c>
      <c r="E226" s="22">
        <f t="shared" si="10"/>
        <v>90</v>
      </c>
      <c r="F226" s="17" t="s">
        <v>343</v>
      </c>
      <c r="G226" s="17" t="s">
        <v>347</v>
      </c>
      <c r="H226" s="17">
        <v>70</v>
      </c>
      <c r="J226" s="17">
        <v>5.3</v>
      </c>
      <c r="K226" s="17" t="s">
        <v>494</v>
      </c>
      <c r="L226" s="17"/>
      <c r="M226" s="17" t="s">
        <v>494</v>
      </c>
      <c r="N226" s="17"/>
      <c r="O226" s="17"/>
      <c r="P226" s="17"/>
      <c r="Q226" s="17" t="s">
        <v>494</v>
      </c>
      <c r="R226" s="17"/>
      <c r="S226" s="17"/>
      <c r="T226" s="17" t="s">
        <v>494</v>
      </c>
      <c r="U226" s="17" t="s">
        <v>494</v>
      </c>
      <c r="V226" s="17" t="s">
        <v>494</v>
      </c>
      <c r="W226" s="17" t="s">
        <v>494</v>
      </c>
      <c r="X226" s="17" t="s">
        <v>494</v>
      </c>
      <c r="Y226" s="17" t="s">
        <v>494</v>
      </c>
      <c r="Z226" s="17" t="s">
        <v>494</v>
      </c>
      <c r="AA226" s="17" t="s">
        <v>494</v>
      </c>
      <c r="AB226" s="17" t="s">
        <v>494</v>
      </c>
      <c r="AC226" s="17"/>
      <c r="AD226" s="17"/>
      <c r="AE226" s="18">
        <f t="shared" si="11"/>
        <v>1.5451895043731778</v>
      </c>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row>
    <row r="227" spans="1:59" hidden="1" x14ac:dyDescent="0.2">
      <c r="A227" s="50">
        <v>2023</v>
      </c>
      <c r="B227" s="50" t="s">
        <v>16</v>
      </c>
      <c r="C227" s="16" t="s">
        <v>352</v>
      </c>
      <c r="D227" s="21">
        <f t="shared" si="9"/>
        <v>45016</v>
      </c>
      <c r="E227" s="22">
        <f t="shared" si="10"/>
        <v>90</v>
      </c>
      <c r="F227" s="17" t="s">
        <v>343</v>
      </c>
      <c r="G227" s="17" t="s">
        <v>347</v>
      </c>
      <c r="H227" s="17">
        <v>67</v>
      </c>
      <c r="J227" s="17">
        <v>2.7</v>
      </c>
      <c r="K227" s="17" t="s">
        <v>494</v>
      </c>
      <c r="L227" s="17"/>
      <c r="M227" s="17" t="s">
        <v>494</v>
      </c>
      <c r="N227" s="17"/>
      <c r="O227" s="17"/>
      <c r="P227" s="17"/>
      <c r="Q227" s="17" t="s">
        <v>494</v>
      </c>
      <c r="R227" s="17"/>
      <c r="S227" s="17"/>
      <c r="T227" s="17" t="s">
        <v>494</v>
      </c>
      <c r="U227" s="17" t="s">
        <v>494</v>
      </c>
      <c r="V227" s="17" t="s">
        <v>494</v>
      </c>
      <c r="W227" s="17" t="s">
        <v>494</v>
      </c>
      <c r="X227" s="17" t="s">
        <v>494</v>
      </c>
      <c r="Y227" s="17" t="s">
        <v>494</v>
      </c>
      <c r="Z227" s="17" t="s">
        <v>494</v>
      </c>
      <c r="AA227" s="17" t="s">
        <v>494</v>
      </c>
      <c r="AB227" s="17" t="s">
        <v>494</v>
      </c>
      <c r="AC227" s="17"/>
      <c r="AD227" s="17"/>
      <c r="AE227" s="18">
        <f t="shared" si="11"/>
        <v>0.89771680692106426</v>
      </c>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row>
    <row r="228" spans="1:59" hidden="1" x14ac:dyDescent="0.2">
      <c r="A228" s="50">
        <v>2023</v>
      </c>
      <c r="B228" s="50" t="s">
        <v>16</v>
      </c>
      <c r="C228" s="16" t="s">
        <v>352</v>
      </c>
      <c r="D228" s="21">
        <f t="shared" si="9"/>
        <v>45016</v>
      </c>
      <c r="E228" s="22">
        <f t="shared" si="10"/>
        <v>90</v>
      </c>
      <c r="F228" s="17" t="s">
        <v>343</v>
      </c>
      <c r="G228" s="17" t="s">
        <v>347</v>
      </c>
      <c r="H228" s="17">
        <v>83</v>
      </c>
      <c r="J228" s="17">
        <v>5.7</v>
      </c>
      <c r="K228" s="17" t="s">
        <v>494</v>
      </c>
      <c r="L228" s="17"/>
      <c r="M228" s="17" t="s">
        <v>494</v>
      </c>
      <c r="N228" s="17"/>
      <c r="O228" s="17"/>
      <c r="P228" s="17"/>
      <c r="Q228" s="17" t="s">
        <v>494</v>
      </c>
      <c r="R228" s="17"/>
      <c r="S228" s="17"/>
      <c r="T228" s="17" t="s">
        <v>494</v>
      </c>
      <c r="U228" s="17" t="s">
        <v>494</v>
      </c>
      <c r="V228" s="17" t="s">
        <v>494</v>
      </c>
      <c r="W228" s="17" t="s">
        <v>494</v>
      </c>
      <c r="X228" s="17" t="s">
        <v>494</v>
      </c>
      <c r="Y228" s="17" t="s">
        <v>494</v>
      </c>
      <c r="Z228" s="17" t="s">
        <v>494</v>
      </c>
      <c r="AA228" s="17" t="s">
        <v>494</v>
      </c>
      <c r="AB228" s="17" t="s">
        <v>494</v>
      </c>
      <c r="AC228" s="17"/>
      <c r="AD228" s="17"/>
      <c r="AE228" s="18">
        <f t="shared" si="11"/>
        <v>0.99687471033794062</v>
      </c>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row>
    <row r="229" spans="1:59" hidden="1" x14ac:dyDescent="0.2">
      <c r="A229" s="50">
        <v>2023</v>
      </c>
      <c r="B229" s="50" t="s">
        <v>16</v>
      </c>
      <c r="C229" s="16" t="s">
        <v>352</v>
      </c>
      <c r="D229" s="21">
        <f t="shared" si="9"/>
        <v>45016</v>
      </c>
      <c r="E229" s="22">
        <f t="shared" si="10"/>
        <v>90</v>
      </c>
      <c r="F229" s="17" t="s">
        <v>337</v>
      </c>
      <c r="G229" s="20" t="s">
        <v>338</v>
      </c>
      <c r="H229" s="17">
        <v>50</v>
      </c>
      <c r="J229" s="17">
        <v>1.48</v>
      </c>
      <c r="K229" s="17" t="s">
        <v>494</v>
      </c>
      <c r="L229" s="17"/>
      <c r="M229" s="17" t="s">
        <v>494</v>
      </c>
      <c r="N229" s="17"/>
      <c r="O229" s="17"/>
      <c r="P229" s="17"/>
      <c r="Q229" s="17" t="s">
        <v>494</v>
      </c>
      <c r="R229" s="17"/>
      <c r="S229" s="17"/>
      <c r="T229" s="17" t="s">
        <v>494</v>
      </c>
      <c r="U229" s="17" t="s">
        <v>494</v>
      </c>
      <c r="V229" s="17" t="s">
        <v>494</v>
      </c>
      <c r="W229" s="17" t="s">
        <v>494</v>
      </c>
      <c r="X229" s="17" t="s">
        <v>494</v>
      </c>
      <c r="Y229" s="17" t="s">
        <v>494</v>
      </c>
      <c r="Z229" s="17" t="s">
        <v>494</v>
      </c>
      <c r="AA229" s="17" t="s">
        <v>494</v>
      </c>
      <c r="AB229" s="17" t="s">
        <v>496</v>
      </c>
      <c r="AC229" s="17"/>
      <c r="AD229" s="17" t="s">
        <v>502</v>
      </c>
      <c r="AE229" s="18">
        <f t="shared" si="11"/>
        <v>1.1839999999999999</v>
      </c>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row>
    <row r="230" spans="1:59" hidden="1" x14ac:dyDescent="0.2">
      <c r="A230" s="50">
        <v>2023</v>
      </c>
      <c r="B230" s="50" t="s">
        <v>16</v>
      </c>
      <c r="C230" s="16" t="s">
        <v>357</v>
      </c>
      <c r="D230" s="21">
        <f t="shared" si="9"/>
        <v>45021</v>
      </c>
      <c r="E230" s="22">
        <f t="shared" si="10"/>
        <v>95</v>
      </c>
      <c r="F230" s="17" t="s">
        <v>343</v>
      </c>
      <c r="G230" s="17" t="s">
        <v>341</v>
      </c>
      <c r="H230" s="17">
        <v>40</v>
      </c>
      <c r="J230" s="17">
        <v>0.39</v>
      </c>
      <c r="K230" s="17" t="s">
        <v>494</v>
      </c>
      <c r="L230" s="17"/>
      <c r="M230" s="17" t="s">
        <v>494</v>
      </c>
      <c r="N230" s="17"/>
      <c r="O230" s="17"/>
      <c r="P230" s="17"/>
      <c r="Q230" s="17" t="s">
        <v>494</v>
      </c>
      <c r="R230" s="17"/>
      <c r="S230" s="17"/>
      <c r="T230" s="17" t="s">
        <v>494</v>
      </c>
      <c r="U230" s="17" t="s">
        <v>494</v>
      </c>
      <c r="V230" s="17" t="s">
        <v>494</v>
      </c>
      <c r="W230" s="17" t="s">
        <v>494</v>
      </c>
      <c r="X230" s="17" t="s">
        <v>494</v>
      </c>
      <c r="Y230" s="17" t="s">
        <v>494</v>
      </c>
      <c r="Z230" s="17" t="s">
        <v>494</v>
      </c>
      <c r="AA230" s="17" t="s">
        <v>494</v>
      </c>
      <c r="AB230" s="17" t="s">
        <v>494</v>
      </c>
      <c r="AC230" s="17"/>
      <c r="AD230" s="17"/>
      <c r="AE230" s="18">
        <f t="shared" si="11"/>
        <v>0.609375</v>
      </c>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row>
    <row r="231" spans="1:59" hidden="1" x14ac:dyDescent="0.2">
      <c r="A231" s="50">
        <v>2023</v>
      </c>
      <c r="B231" s="50" t="s">
        <v>16</v>
      </c>
      <c r="C231" s="16" t="s">
        <v>357</v>
      </c>
      <c r="D231" s="21">
        <f t="shared" si="9"/>
        <v>45021</v>
      </c>
      <c r="E231" s="22">
        <f t="shared" si="10"/>
        <v>95</v>
      </c>
      <c r="F231" s="17" t="s">
        <v>343</v>
      </c>
      <c r="G231" s="17" t="s">
        <v>341</v>
      </c>
      <c r="H231" s="17">
        <v>38</v>
      </c>
      <c r="J231" s="17">
        <v>0.47</v>
      </c>
      <c r="K231" s="17" t="s">
        <v>494</v>
      </c>
      <c r="L231" s="17"/>
      <c r="M231" s="17" t="s">
        <v>494</v>
      </c>
      <c r="N231" s="17"/>
      <c r="O231" s="17"/>
      <c r="P231" s="17"/>
      <c r="Q231" s="17" t="s">
        <v>494</v>
      </c>
      <c r="R231" s="17"/>
      <c r="S231" s="17"/>
      <c r="T231" s="17" t="s">
        <v>494</v>
      </c>
      <c r="U231" s="17" t="s">
        <v>494</v>
      </c>
      <c r="V231" s="17" t="s">
        <v>494</v>
      </c>
      <c r="W231" s="17" t="s">
        <v>494</v>
      </c>
      <c r="X231" s="17" t="s">
        <v>494</v>
      </c>
      <c r="Y231" s="17" t="s">
        <v>494</v>
      </c>
      <c r="Z231" s="17" t="s">
        <v>494</v>
      </c>
      <c r="AA231" s="17" t="s">
        <v>494</v>
      </c>
      <c r="AB231" s="17" t="s">
        <v>494</v>
      </c>
      <c r="AC231" s="17"/>
      <c r="AD231" s="17" t="s">
        <v>503</v>
      </c>
      <c r="AE231" s="18">
        <f t="shared" si="11"/>
        <v>0.85653885406035857</v>
      </c>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row>
    <row r="232" spans="1:59" hidden="1" x14ac:dyDescent="0.2">
      <c r="A232" s="50">
        <v>2023</v>
      </c>
      <c r="B232" s="50" t="s">
        <v>16</v>
      </c>
      <c r="C232" s="16" t="s">
        <v>357</v>
      </c>
      <c r="D232" s="21">
        <f t="shared" si="9"/>
        <v>45021</v>
      </c>
      <c r="E232" s="22">
        <f t="shared" si="10"/>
        <v>95</v>
      </c>
      <c r="F232" s="17" t="s">
        <v>343</v>
      </c>
      <c r="G232" s="17" t="s">
        <v>341</v>
      </c>
      <c r="H232" s="17">
        <v>36</v>
      </c>
      <c r="J232" s="17">
        <v>0.42</v>
      </c>
      <c r="K232" s="17" t="s">
        <v>494</v>
      </c>
      <c r="L232" s="17"/>
      <c r="M232" s="17" t="s">
        <v>494</v>
      </c>
      <c r="N232" s="17"/>
      <c r="O232" s="17"/>
      <c r="P232" s="17"/>
      <c r="Q232" s="17" t="s">
        <v>494</v>
      </c>
      <c r="R232" s="17"/>
      <c r="S232" s="17"/>
      <c r="T232" s="17" t="s">
        <v>494</v>
      </c>
      <c r="U232" s="17" t="s">
        <v>494</v>
      </c>
      <c r="V232" s="17" t="s">
        <v>494</v>
      </c>
      <c r="W232" s="17" t="s">
        <v>494</v>
      </c>
      <c r="X232" s="17" t="s">
        <v>494</v>
      </c>
      <c r="Y232" s="17" t="s">
        <v>494</v>
      </c>
      <c r="Z232" s="17" t="s">
        <v>494</v>
      </c>
      <c r="AA232" s="17" t="s">
        <v>494</v>
      </c>
      <c r="AB232" s="17" t="s">
        <v>494</v>
      </c>
      <c r="AC232" s="17"/>
      <c r="AD232" s="17" t="s">
        <v>504</v>
      </c>
      <c r="AE232" s="18">
        <f t="shared" si="11"/>
        <v>0.90020576131687247</v>
      </c>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row>
    <row r="233" spans="1:59" hidden="1" x14ac:dyDescent="0.2">
      <c r="A233" s="50">
        <v>2023</v>
      </c>
      <c r="B233" s="50" t="s">
        <v>16</v>
      </c>
      <c r="C233" s="16" t="s">
        <v>357</v>
      </c>
      <c r="D233" s="21">
        <f t="shared" si="9"/>
        <v>45021</v>
      </c>
      <c r="E233" s="22">
        <f t="shared" si="10"/>
        <v>95</v>
      </c>
      <c r="F233" s="17" t="s">
        <v>343</v>
      </c>
      <c r="G233" s="17" t="s">
        <v>341</v>
      </c>
      <c r="H233" s="17">
        <v>37</v>
      </c>
      <c r="J233" s="17">
        <v>0.4</v>
      </c>
      <c r="K233" s="17" t="s">
        <v>494</v>
      </c>
      <c r="L233" s="17"/>
      <c r="M233" s="17" t="s">
        <v>494</v>
      </c>
      <c r="N233" s="17"/>
      <c r="O233" s="17"/>
      <c r="P233" s="17"/>
      <c r="Q233" s="17" t="s">
        <v>494</v>
      </c>
      <c r="R233" s="17"/>
      <c r="S233" s="17"/>
      <c r="T233" s="17" t="s">
        <v>494</v>
      </c>
      <c r="U233" s="17" t="s">
        <v>494</v>
      </c>
      <c r="V233" s="17" t="s">
        <v>494</v>
      </c>
      <c r="W233" s="17" t="s">
        <v>494</v>
      </c>
      <c r="X233" s="17" t="s">
        <v>494</v>
      </c>
      <c r="Y233" s="17" t="s">
        <v>494</v>
      </c>
      <c r="Z233" s="17" t="s">
        <v>494</v>
      </c>
      <c r="AA233" s="17" t="s">
        <v>494</v>
      </c>
      <c r="AB233" s="17" t="s">
        <v>494</v>
      </c>
      <c r="AC233" s="17"/>
      <c r="AD233" s="17"/>
      <c r="AE233" s="18">
        <f t="shared" si="11"/>
        <v>0.78968669180502638</v>
      </c>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row>
    <row r="234" spans="1:59" hidden="1" x14ac:dyDescent="0.2">
      <c r="A234" s="50">
        <v>2023</v>
      </c>
      <c r="B234" s="50" t="s">
        <v>16</v>
      </c>
      <c r="C234" s="16" t="s">
        <v>357</v>
      </c>
      <c r="D234" s="21">
        <f t="shared" si="9"/>
        <v>45021</v>
      </c>
      <c r="E234" s="22">
        <f t="shared" si="10"/>
        <v>95</v>
      </c>
      <c r="F234" s="17" t="s">
        <v>343</v>
      </c>
      <c r="G234" s="17" t="s">
        <v>341</v>
      </c>
      <c r="H234" s="17">
        <v>37</v>
      </c>
      <c r="J234" s="17">
        <v>0.51</v>
      </c>
      <c r="K234" s="17" t="s">
        <v>494</v>
      </c>
      <c r="L234" s="17"/>
      <c r="M234" s="17" t="s">
        <v>494</v>
      </c>
      <c r="N234" s="17"/>
      <c r="O234" s="17"/>
      <c r="P234" s="17"/>
      <c r="Q234" s="17" t="s">
        <v>494</v>
      </c>
      <c r="R234" s="17"/>
      <c r="S234" s="17"/>
      <c r="T234" s="17" t="s">
        <v>494</v>
      </c>
      <c r="U234" s="17" t="s">
        <v>494</v>
      </c>
      <c r="V234" s="17" t="s">
        <v>494</v>
      </c>
      <c r="W234" s="17" t="s">
        <v>494</v>
      </c>
      <c r="X234" s="17" t="s">
        <v>494</v>
      </c>
      <c r="Y234" s="17" t="s">
        <v>494</v>
      </c>
      <c r="Z234" s="17" t="s">
        <v>494</v>
      </c>
      <c r="AA234" s="17" t="s">
        <v>494</v>
      </c>
      <c r="AB234" s="17" t="s">
        <v>494</v>
      </c>
      <c r="AC234" s="17"/>
      <c r="AD234" s="17"/>
      <c r="AE234" s="18">
        <f t="shared" si="11"/>
        <v>1.0068505320514087</v>
      </c>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row>
    <row r="235" spans="1:59" hidden="1" x14ac:dyDescent="0.2">
      <c r="A235" s="50">
        <v>2023</v>
      </c>
      <c r="B235" s="50" t="s">
        <v>16</v>
      </c>
      <c r="C235" s="16" t="s">
        <v>357</v>
      </c>
      <c r="D235" s="21">
        <f t="shared" si="9"/>
        <v>45021</v>
      </c>
      <c r="E235" s="22">
        <f t="shared" si="10"/>
        <v>95</v>
      </c>
      <c r="F235" s="17" t="s">
        <v>343</v>
      </c>
      <c r="G235" s="17" t="s">
        <v>341</v>
      </c>
      <c r="H235" s="17">
        <v>35</v>
      </c>
      <c r="J235" s="17">
        <v>0.48</v>
      </c>
      <c r="K235" s="17" t="s">
        <v>494</v>
      </c>
      <c r="L235" s="17"/>
      <c r="M235" s="17" t="s">
        <v>494</v>
      </c>
      <c r="N235" s="17"/>
      <c r="O235" s="17"/>
      <c r="P235" s="17"/>
      <c r="Q235" s="17" t="s">
        <v>494</v>
      </c>
      <c r="R235" s="17"/>
      <c r="S235" s="17"/>
      <c r="T235" s="17" t="s">
        <v>494</v>
      </c>
      <c r="U235" s="17" t="s">
        <v>494</v>
      </c>
      <c r="V235" s="17" t="s">
        <v>494</v>
      </c>
      <c r="W235" s="17" t="s">
        <v>494</v>
      </c>
      <c r="X235" s="17" t="s">
        <v>494</v>
      </c>
      <c r="Y235" s="17" t="s">
        <v>494</v>
      </c>
      <c r="Z235" s="17" t="s">
        <v>494</v>
      </c>
      <c r="AA235" s="17" t="s">
        <v>494</v>
      </c>
      <c r="AB235" s="17" t="s">
        <v>494</v>
      </c>
      <c r="AC235" s="17"/>
      <c r="AD235" s="17"/>
      <c r="AE235" s="18">
        <f t="shared" si="11"/>
        <v>1.1195335276967928</v>
      </c>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row>
    <row r="236" spans="1:59" hidden="1" x14ac:dyDescent="0.2">
      <c r="A236" s="50">
        <v>2023</v>
      </c>
      <c r="B236" s="50" t="s">
        <v>16</v>
      </c>
      <c r="C236" s="16" t="s">
        <v>357</v>
      </c>
      <c r="D236" s="21">
        <f t="shared" si="9"/>
        <v>45021</v>
      </c>
      <c r="E236" s="22">
        <f t="shared" si="10"/>
        <v>95</v>
      </c>
      <c r="F236" s="17" t="s">
        <v>343</v>
      </c>
      <c r="G236" s="17" t="s">
        <v>341</v>
      </c>
      <c r="H236" s="17">
        <v>35</v>
      </c>
      <c r="J236" s="17">
        <v>0.52</v>
      </c>
      <c r="K236" s="17" t="s">
        <v>494</v>
      </c>
      <c r="L236" s="17"/>
      <c r="M236" s="17" t="s">
        <v>494</v>
      </c>
      <c r="N236" s="17"/>
      <c r="O236" s="17"/>
      <c r="P236" s="17"/>
      <c r="Q236" s="17" t="s">
        <v>494</v>
      </c>
      <c r="R236" s="17"/>
      <c r="S236" s="17"/>
      <c r="T236" s="17" t="s">
        <v>494</v>
      </c>
      <c r="U236" s="17" t="s">
        <v>494</v>
      </c>
      <c r="V236" s="17" t="s">
        <v>494</v>
      </c>
      <c r="W236" s="17" t="s">
        <v>494</v>
      </c>
      <c r="X236" s="17" t="s">
        <v>494</v>
      </c>
      <c r="Y236" s="17" t="s">
        <v>494</v>
      </c>
      <c r="Z236" s="17" t="s">
        <v>494</v>
      </c>
      <c r="AA236" s="17" t="s">
        <v>494</v>
      </c>
      <c r="AB236" s="17" t="s">
        <v>494</v>
      </c>
      <c r="AC236" s="17"/>
      <c r="AD236" s="17" t="s">
        <v>505</v>
      </c>
      <c r="AE236" s="18">
        <f t="shared" si="11"/>
        <v>1.2128279883381925</v>
      </c>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row>
    <row r="237" spans="1:59" hidden="1" x14ac:dyDescent="0.2">
      <c r="A237" s="50">
        <v>2023</v>
      </c>
      <c r="B237" s="50" t="s">
        <v>16</v>
      </c>
      <c r="C237" s="16" t="s">
        <v>357</v>
      </c>
      <c r="D237" s="21">
        <f t="shared" si="9"/>
        <v>45021</v>
      </c>
      <c r="E237" s="22">
        <f t="shared" si="10"/>
        <v>95</v>
      </c>
      <c r="F237" s="17" t="s">
        <v>343</v>
      </c>
      <c r="G237" s="17" t="s">
        <v>341</v>
      </c>
      <c r="H237" s="17">
        <v>37</v>
      </c>
      <c r="J237" s="17">
        <v>0.47</v>
      </c>
      <c r="K237" s="17" t="s">
        <v>494</v>
      </c>
      <c r="L237" s="17"/>
      <c r="M237" s="17" t="s">
        <v>494</v>
      </c>
      <c r="N237" s="17"/>
      <c r="O237" s="17"/>
      <c r="P237" s="17"/>
      <c r="Q237" s="17" t="s">
        <v>494</v>
      </c>
      <c r="R237" s="17"/>
      <c r="S237" s="17"/>
      <c r="T237" s="17" t="s">
        <v>494</v>
      </c>
      <c r="U237" s="17" t="s">
        <v>494</v>
      </c>
      <c r="V237" s="17" t="s">
        <v>494</v>
      </c>
      <c r="W237" s="17" t="s">
        <v>494</v>
      </c>
      <c r="X237" s="17" t="s">
        <v>494</v>
      </c>
      <c r="Y237" s="17" t="s">
        <v>494</v>
      </c>
      <c r="Z237" s="17" t="s">
        <v>494</v>
      </c>
      <c r="AA237" s="17" t="s">
        <v>494</v>
      </c>
      <c r="AB237" s="17" t="s">
        <v>494</v>
      </c>
      <c r="AC237" s="17"/>
      <c r="AD237" s="17"/>
      <c r="AE237" s="18">
        <f t="shared" si="11"/>
        <v>0.9278818628709059</v>
      </c>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row>
    <row r="238" spans="1:59" hidden="1" x14ac:dyDescent="0.2">
      <c r="A238" s="50">
        <v>2023</v>
      </c>
      <c r="B238" s="50" t="s">
        <v>16</v>
      </c>
      <c r="C238" s="16" t="s">
        <v>357</v>
      </c>
      <c r="D238" s="21">
        <f t="shared" si="9"/>
        <v>45021</v>
      </c>
      <c r="E238" s="22">
        <f t="shared" si="10"/>
        <v>95</v>
      </c>
      <c r="F238" s="17" t="s">
        <v>343</v>
      </c>
      <c r="G238" s="17" t="s">
        <v>341</v>
      </c>
      <c r="H238" s="17">
        <v>39</v>
      </c>
      <c r="J238" s="17">
        <v>0.51</v>
      </c>
      <c r="K238" s="17" t="s">
        <v>494</v>
      </c>
      <c r="L238" s="17"/>
      <c r="M238" s="17" t="s">
        <v>494</v>
      </c>
      <c r="N238" s="17"/>
      <c r="O238" s="17"/>
      <c r="P238" s="17"/>
      <c r="Q238" s="17" t="s">
        <v>494</v>
      </c>
      <c r="R238" s="17"/>
      <c r="S238" s="17"/>
      <c r="T238" s="17" t="s">
        <v>494</v>
      </c>
      <c r="U238" s="17" t="s">
        <v>494</v>
      </c>
      <c r="V238" s="17" t="s">
        <v>494</v>
      </c>
      <c r="W238" s="17" t="s">
        <v>494</v>
      </c>
      <c r="X238" s="17" t="s">
        <v>494</v>
      </c>
      <c r="Y238" s="17" t="s">
        <v>494</v>
      </c>
      <c r="Z238" s="17" t="s">
        <v>494</v>
      </c>
      <c r="AA238" s="17" t="s">
        <v>494</v>
      </c>
      <c r="AB238" s="17" t="s">
        <v>494</v>
      </c>
      <c r="AC238" s="17"/>
      <c r="AD238" s="17"/>
      <c r="AE238" s="18">
        <f t="shared" si="11"/>
        <v>0.85975825620796031</v>
      </c>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row>
    <row r="239" spans="1:59" hidden="1" x14ac:dyDescent="0.2">
      <c r="A239" s="50">
        <v>2023</v>
      </c>
      <c r="B239" s="50" t="s">
        <v>16</v>
      </c>
      <c r="C239" s="16" t="s">
        <v>357</v>
      </c>
      <c r="D239" s="21">
        <f t="shared" si="9"/>
        <v>45021</v>
      </c>
      <c r="E239" s="22">
        <f t="shared" si="10"/>
        <v>95</v>
      </c>
      <c r="F239" s="17" t="s">
        <v>343</v>
      </c>
      <c r="G239" s="17" t="s">
        <v>341</v>
      </c>
      <c r="H239" s="17">
        <v>36</v>
      </c>
      <c r="J239" s="17">
        <v>0.46</v>
      </c>
      <c r="K239" s="17" t="s">
        <v>494</v>
      </c>
      <c r="L239" s="17"/>
      <c r="M239" s="17" t="s">
        <v>494</v>
      </c>
      <c r="N239" s="17"/>
      <c r="O239" s="17"/>
      <c r="P239" s="17"/>
      <c r="Q239" s="17" t="s">
        <v>494</v>
      </c>
      <c r="R239" s="17"/>
      <c r="S239" s="17"/>
      <c r="T239" s="17" t="s">
        <v>496</v>
      </c>
      <c r="U239" s="17" t="s">
        <v>494</v>
      </c>
      <c r="V239" s="17" t="s">
        <v>494</v>
      </c>
      <c r="W239" s="17" t="s">
        <v>494</v>
      </c>
      <c r="X239" s="17" t="s">
        <v>494</v>
      </c>
      <c r="Y239" s="17" t="s">
        <v>494</v>
      </c>
      <c r="Z239" s="17" t="s">
        <v>494</v>
      </c>
      <c r="AA239" s="17" t="s">
        <v>494</v>
      </c>
      <c r="AB239" s="17" t="s">
        <v>496</v>
      </c>
      <c r="AC239" s="17"/>
      <c r="AD239" s="17" t="s">
        <v>506</v>
      </c>
      <c r="AE239" s="18">
        <f t="shared" si="11"/>
        <v>0.98593964334705086</v>
      </c>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row>
    <row r="240" spans="1:59" hidden="1" x14ac:dyDescent="0.2">
      <c r="A240" s="50">
        <v>2023</v>
      </c>
      <c r="B240" s="50" t="s">
        <v>16</v>
      </c>
      <c r="C240" s="16" t="s">
        <v>357</v>
      </c>
      <c r="D240" s="21">
        <f t="shared" si="9"/>
        <v>45021</v>
      </c>
      <c r="E240" s="22">
        <f t="shared" si="10"/>
        <v>95</v>
      </c>
      <c r="F240" s="17" t="s">
        <v>343</v>
      </c>
      <c r="G240" s="17" t="s">
        <v>341</v>
      </c>
      <c r="H240" s="17">
        <v>37</v>
      </c>
      <c r="J240" s="17">
        <v>0.47</v>
      </c>
      <c r="K240" s="17" t="s">
        <v>494</v>
      </c>
      <c r="L240" s="17"/>
      <c r="M240" s="17" t="s">
        <v>494</v>
      </c>
      <c r="N240" s="17"/>
      <c r="O240" s="17"/>
      <c r="P240" s="17"/>
      <c r="Q240" s="17" t="s">
        <v>494</v>
      </c>
      <c r="R240" s="17"/>
      <c r="S240" s="17"/>
      <c r="T240" s="17" t="s">
        <v>494</v>
      </c>
      <c r="U240" s="17" t="s">
        <v>494</v>
      </c>
      <c r="V240" s="17" t="s">
        <v>494</v>
      </c>
      <c r="W240" s="17" t="s">
        <v>494</v>
      </c>
      <c r="X240" s="17" t="s">
        <v>494</v>
      </c>
      <c r="Y240" s="17" t="s">
        <v>494</v>
      </c>
      <c r="Z240" s="17" t="s">
        <v>494</v>
      </c>
      <c r="AA240" s="17" t="s">
        <v>494</v>
      </c>
      <c r="AB240" s="17" t="s">
        <v>494</v>
      </c>
      <c r="AC240" s="17"/>
      <c r="AD240" s="17" t="s">
        <v>507</v>
      </c>
      <c r="AE240" s="18">
        <f t="shared" si="11"/>
        <v>0.9278818628709059</v>
      </c>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row>
    <row r="241" spans="1:59" hidden="1" x14ac:dyDescent="0.2">
      <c r="A241" s="50">
        <v>2023</v>
      </c>
      <c r="B241" s="50" t="s">
        <v>16</v>
      </c>
      <c r="C241" s="16" t="s">
        <v>357</v>
      </c>
      <c r="D241" s="21">
        <f t="shared" si="9"/>
        <v>45021</v>
      </c>
      <c r="E241" s="22">
        <f t="shared" si="10"/>
        <v>95</v>
      </c>
      <c r="F241" s="17" t="s">
        <v>343</v>
      </c>
      <c r="G241" s="17" t="s">
        <v>341</v>
      </c>
      <c r="H241" s="17">
        <v>35</v>
      </c>
      <c r="J241" s="17">
        <v>0.43</v>
      </c>
      <c r="K241" s="17" t="s">
        <v>494</v>
      </c>
      <c r="L241" s="17"/>
      <c r="M241" s="17" t="s">
        <v>494</v>
      </c>
      <c r="N241" s="17"/>
      <c r="O241" s="17"/>
      <c r="P241" s="17"/>
      <c r="Q241" s="17" t="s">
        <v>494</v>
      </c>
      <c r="R241" s="17"/>
      <c r="S241" s="17"/>
      <c r="T241" s="17" t="s">
        <v>494</v>
      </c>
      <c r="U241" s="17" t="s">
        <v>494</v>
      </c>
      <c r="V241" s="17" t="s">
        <v>494</v>
      </c>
      <c r="W241" s="17" t="s">
        <v>494</v>
      </c>
      <c r="X241" s="17" t="s">
        <v>494</v>
      </c>
      <c r="Y241" s="17" t="s">
        <v>494</v>
      </c>
      <c r="Z241" s="17" t="s">
        <v>494</v>
      </c>
      <c r="AA241" s="17" t="s">
        <v>494</v>
      </c>
      <c r="AB241" s="17" t="s">
        <v>494</v>
      </c>
      <c r="AC241" s="17"/>
      <c r="AD241" s="17"/>
      <c r="AE241" s="18">
        <f t="shared" si="11"/>
        <v>1.0029154518950436</v>
      </c>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row>
    <row r="242" spans="1:59" hidden="1" x14ac:dyDescent="0.2">
      <c r="A242" s="50">
        <v>2023</v>
      </c>
      <c r="B242" s="50" t="s">
        <v>16</v>
      </c>
      <c r="C242" s="16" t="s">
        <v>357</v>
      </c>
      <c r="D242" s="21">
        <f t="shared" si="9"/>
        <v>45021</v>
      </c>
      <c r="E242" s="22">
        <f t="shared" si="10"/>
        <v>95</v>
      </c>
      <c r="F242" s="17" t="s">
        <v>343</v>
      </c>
      <c r="G242" s="17" t="s">
        <v>341</v>
      </c>
      <c r="H242" s="17">
        <v>38</v>
      </c>
      <c r="J242" s="17">
        <v>0.49</v>
      </c>
      <c r="K242" s="17" t="s">
        <v>494</v>
      </c>
      <c r="L242" s="17"/>
      <c r="M242" s="17" t="s">
        <v>494</v>
      </c>
      <c r="N242" s="17"/>
      <c r="O242" s="17"/>
      <c r="P242" s="17"/>
      <c r="Q242" s="17" t="s">
        <v>494</v>
      </c>
      <c r="R242" s="17"/>
      <c r="S242" s="17"/>
      <c r="T242" s="17" t="s">
        <v>494</v>
      </c>
      <c r="U242" s="17" t="s">
        <v>494</v>
      </c>
      <c r="V242" s="17" t="s">
        <v>494</v>
      </c>
      <c r="W242" s="17" t="s">
        <v>494</v>
      </c>
      <c r="X242" s="17" t="s">
        <v>494</v>
      </c>
      <c r="Y242" s="17" t="s">
        <v>494</v>
      </c>
      <c r="Z242" s="17" t="s">
        <v>494</v>
      </c>
      <c r="AA242" s="17" t="s">
        <v>494</v>
      </c>
      <c r="AB242" s="17" t="s">
        <v>494</v>
      </c>
      <c r="AC242" s="17"/>
      <c r="AD242" s="17" t="s">
        <v>508</v>
      </c>
      <c r="AE242" s="18">
        <f t="shared" si="11"/>
        <v>0.89298731593526748</v>
      </c>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row>
    <row r="243" spans="1:59" hidden="1" x14ac:dyDescent="0.2">
      <c r="A243" s="50">
        <v>2023</v>
      </c>
      <c r="B243" s="50" t="s">
        <v>16</v>
      </c>
      <c r="C243" s="16" t="s">
        <v>357</v>
      </c>
      <c r="D243" s="21">
        <f t="shared" si="9"/>
        <v>45021</v>
      </c>
      <c r="E243" s="22">
        <f t="shared" si="10"/>
        <v>95</v>
      </c>
      <c r="F243" s="17" t="s">
        <v>343</v>
      </c>
      <c r="G243" s="17" t="s">
        <v>341</v>
      </c>
      <c r="H243" s="17">
        <v>37</v>
      </c>
      <c r="J243" s="17">
        <v>0.48</v>
      </c>
      <c r="K243" s="17" t="s">
        <v>494</v>
      </c>
      <c r="L243" s="17"/>
      <c r="M243" s="17" t="s">
        <v>494</v>
      </c>
      <c r="N243" s="17"/>
      <c r="O243" s="17"/>
      <c r="P243" s="17"/>
      <c r="Q243" s="17" t="s">
        <v>494</v>
      </c>
      <c r="R243" s="17"/>
      <c r="S243" s="17"/>
      <c r="T243" s="17" t="s">
        <v>494</v>
      </c>
      <c r="U243" s="17" t="s">
        <v>494</v>
      </c>
      <c r="V243" s="17" t="s">
        <v>494</v>
      </c>
      <c r="W243" s="17" t="s">
        <v>494</v>
      </c>
      <c r="X243" s="17" t="s">
        <v>494</v>
      </c>
      <c r="Y243" s="17" t="s">
        <v>494</v>
      </c>
      <c r="Z243" s="17" t="s">
        <v>494</v>
      </c>
      <c r="AA243" s="17" t="s">
        <v>494</v>
      </c>
      <c r="AB243" s="17" t="s">
        <v>494</v>
      </c>
      <c r="AC243" s="17"/>
      <c r="AD243" s="17"/>
      <c r="AE243" s="18">
        <f t="shared" si="11"/>
        <v>0.94762403016603147</v>
      </c>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row>
    <row r="244" spans="1:59" hidden="1" x14ac:dyDescent="0.2">
      <c r="A244" s="50">
        <v>2023</v>
      </c>
      <c r="B244" s="50" t="s">
        <v>16</v>
      </c>
      <c r="C244" s="16" t="s">
        <v>357</v>
      </c>
      <c r="D244" s="21">
        <f t="shared" si="9"/>
        <v>45021</v>
      </c>
      <c r="E244" s="22">
        <f t="shared" si="10"/>
        <v>95</v>
      </c>
      <c r="F244" s="17" t="s">
        <v>343</v>
      </c>
      <c r="G244" s="17" t="s">
        <v>341</v>
      </c>
      <c r="H244" s="17">
        <v>37</v>
      </c>
      <c r="J244" s="17">
        <v>0.44</v>
      </c>
      <c r="K244" s="17" t="s">
        <v>494</v>
      </c>
      <c r="L244" s="17"/>
      <c r="M244" s="17" t="s">
        <v>494</v>
      </c>
      <c r="N244" s="17"/>
      <c r="O244" s="17"/>
      <c r="P244" s="17"/>
      <c r="Q244" s="17" t="s">
        <v>494</v>
      </c>
      <c r="R244" s="17"/>
      <c r="S244" s="17"/>
      <c r="T244" s="17" t="s">
        <v>494</v>
      </c>
      <c r="U244" s="17" t="s">
        <v>494</v>
      </c>
      <c r="V244" s="17" t="s">
        <v>494</v>
      </c>
      <c r="W244" s="17" t="s">
        <v>494</v>
      </c>
      <c r="X244" s="17" t="s">
        <v>494</v>
      </c>
      <c r="Y244" s="17" t="s">
        <v>494</v>
      </c>
      <c r="Z244" s="17" t="s">
        <v>494</v>
      </c>
      <c r="AA244" s="17" t="s">
        <v>494</v>
      </c>
      <c r="AB244" s="17" t="s">
        <v>494</v>
      </c>
      <c r="AC244" s="17"/>
      <c r="AD244" s="17"/>
      <c r="AE244" s="18">
        <f t="shared" si="11"/>
        <v>0.86865536098552898</v>
      </c>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row>
    <row r="245" spans="1:59" hidden="1" x14ac:dyDescent="0.2">
      <c r="A245" s="50">
        <v>2023</v>
      </c>
      <c r="B245" s="50" t="s">
        <v>16</v>
      </c>
      <c r="C245" s="16" t="s">
        <v>357</v>
      </c>
      <c r="D245" s="21">
        <f t="shared" si="9"/>
        <v>45021</v>
      </c>
      <c r="E245" s="22">
        <f t="shared" si="10"/>
        <v>95</v>
      </c>
      <c r="F245" s="17" t="s">
        <v>343</v>
      </c>
      <c r="G245" s="17" t="s">
        <v>341</v>
      </c>
      <c r="H245" s="17">
        <v>37</v>
      </c>
      <c r="J245" s="17">
        <v>0.46</v>
      </c>
      <c r="K245" s="17" t="s">
        <v>494</v>
      </c>
      <c r="L245" s="17"/>
      <c r="M245" s="17" t="s">
        <v>494</v>
      </c>
      <c r="N245" s="17"/>
      <c r="O245" s="17"/>
      <c r="P245" s="17"/>
      <c r="Q245" s="17" t="s">
        <v>494</v>
      </c>
      <c r="R245" s="17"/>
      <c r="S245" s="17"/>
      <c r="T245" s="17" t="s">
        <v>494</v>
      </c>
      <c r="U245" s="17" t="s">
        <v>494</v>
      </c>
      <c r="V245" s="17" t="s">
        <v>494</v>
      </c>
      <c r="W245" s="17" t="s">
        <v>494</v>
      </c>
      <c r="X245" s="17" t="s">
        <v>494</v>
      </c>
      <c r="Y245" s="17" t="s">
        <v>494</v>
      </c>
      <c r="Z245" s="17" t="s">
        <v>494</v>
      </c>
      <c r="AA245" s="17" t="s">
        <v>494</v>
      </c>
      <c r="AB245" s="17" t="s">
        <v>494</v>
      </c>
      <c r="AC245" s="17"/>
      <c r="AD245" s="17" t="s">
        <v>509</v>
      </c>
      <c r="AE245" s="18">
        <f t="shared" si="11"/>
        <v>0.90813969557578034</v>
      </c>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row>
    <row r="246" spans="1:59" hidden="1" x14ac:dyDescent="0.2">
      <c r="A246" s="50">
        <v>2023</v>
      </c>
      <c r="B246" s="50" t="s">
        <v>16</v>
      </c>
      <c r="C246" s="16" t="s">
        <v>357</v>
      </c>
      <c r="D246" s="21">
        <f t="shared" si="9"/>
        <v>45021</v>
      </c>
      <c r="E246" s="22">
        <f t="shared" si="10"/>
        <v>95</v>
      </c>
      <c r="F246" s="17" t="s">
        <v>343</v>
      </c>
      <c r="G246" s="17" t="s">
        <v>341</v>
      </c>
      <c r="H246" s="17">
        <v>34</v>
      </c>
      <c r="J246" s="17">
        <v>0.4</v>
      </c>
      <c r="K246" s="17" t="s">
        <v>494</v>
      </c>
      <c r="L246" s="17"/>
      <c r="M246" s="17" t="s">
        <v>494</v>
      </c>
      <c r="N246" s="17"/>
      <c r="O246" s="17"/>
      <c r="P246" s="17"/>
      <c r="Q246" s="17" t="s">
        <v>494</v>
      </c>
      <c r="R246" s="17"/>
      <c r="S246" s="17"/>
      <c r="T246" s="17" t="s">
        <v>494</v>
      </c>
      <c r="U246" s="17" t="s">
        <v>494</v>
      </c>
      <c r="V246" s="17" t="s">
        <v>494</v>
      </c>
      <c r="W246" s="17" t="s">
        <v>494</v>
      </c>
      <c r="X246" s="17" t="s">
        <v>494</v>
      </c>
      <c r="Y246" s="17" t="s">
        <v>494</v>
      </c>
      <c r="Z246" s="17" t="s">
        <v>494</v>
      </c>
      <c r="AA246" s="17" t="s">
        <v>494</v>
      </c>
      <c r="AB246" s="17" t="s">
        <v>494</v>
      </c>
      <c r="AC246" s="17"/>
      <c r="AD246" s="17"/>
      <c r="AE246" s="18">
        <f t="shared" si="11"/>
        <v>1.0177081213108081</v>
      </c>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row>
    <row r="247" spans="1:59" hidden="1" x14ac:dyDescent="0.2">
      <c r="A247" s="50">
        <v>2023</v>
      </c>
      <c r="B247" s="50" t="s">
        <v>16</v>
      </c>
      <c r="C247" s="16" t="s">
        <v>357</v>
      </c>
      <c r="D247" s="21">
        <f t="shared" si="9"/>
        <v>45021</v>
      </c>
      <c r="E247" s="22">
        <f t="shared" si="10"/>
        <v>95</v>
      </c>
      <c r="F247" s="17" t="s">
        <v>343</v>
      </c>
      <c r="G247" s="17" t="s">
        <v>341</v>
      </c>
      <c r="H247" s="17">
        <v>39</v>
      </c>
      <c r="J247" s="17">
        <v>0.5</v>
      </c>
      <c r="K247" s="17" t="s">
        <v>494</v>
      </c>
      <c r="L247" s="17"/>
      <c r="M247" s="17" t="s">
        <v>494</v>
      </c>
      <c r="N247" s="17"/>
      <c r="O247" s="17"/>
      <c r="P247" s="17"/>
      <c r="Q247" s="17" t="s">
        <v>494</v>
      </c>
      <c r="R247" s="17"/>
      <c r="S247" s="17"/>
      <c r="T247" s="17" t="s">
        <v>494</v>
      </c>
      <c r="U247" s="17" t="s">
        <v>494</v>
      </c>
      <c r="V247" s="17" t="s">
        <v>494</v>
      </c>
      <c r="W247" s="17" t="s">
        <v>494</v>
      </c>
      <c r="X247" s="17" t="s">
        <v>494</v>
      </c>
      <c r="Y247" s="17" t="s">
        <v>494</v>
      </c>
      <c r="Z247" s="17" t="s">
        <v>494</v>
      </c>
      <c r="AA247" s="17" t="s">
        <v>494</v>
      </c>
      <c r="AB247" s="17" t="s">
        <v>494</v>
      </c>
      <c r="AC247" s="17"/>
      <c r="AD247" s="17"/>
      <c r="AE247" s="18">
        <f t="shared" si="11"/>
        <v>0.84290025118427492</v>
      </c>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row>
    <row r="248" spans="1:59" hidden="1" x14ac:dyDescent="0.2">
      <c r="A248" s="50">
        <v>2023</v>
      </c>
      <c r="B248" s="50" t="s">
        <v>16</v>
      </c>
      <c r="C248" s="16" t="s">
        <v>357</v>
      </c>
      <c r="D248" s="21">
        <f t="shared" si="9"/>
        <v>45021</v>
      </c>
      <c r="E248" s="22">
        <f t="shared" si="10"/>
        <v>95</v>
      </c>
      <c r="F248" s="17" t="s">
        <v>343</v>
      </c>
      <c r="G248" s="17" t="s">
        <v>341</v>
      </c>
      <c r="H248" s="17">
        <v>37</v>
      </c>
      <c r="J248" s="17">
        <v>0.42</v>
      </c>
      <c r="K248" s="17" t="s">
        <v>494</v>
      </c>
      <c r="L248" s="17"/>
      <c r="M248" s="17" t="s">
        <v>494</v>
      </c>
      <c r="N248" s="17"/>
      <c r="O248" s="17"/>
      <c r="P248" s="17"/>
      <c r="Q248" s="17" t="s">
        <v>494</v>
      </c>
      <c r="R248" s="17"/>
      <c r="S248" s="17"/>
      <c r="T248" s="17" t="s">
        <v>494</v>
      </c>
      <c r="U248" s="17" t="s">
        <v>494</v>
      </c>
      <c r="V248" s="17" t="s">
        <v>494</v>
      </c>
      <c r="W248" s="17" t="s">
        <v>494</v>
      </c>
      <c r="X248" s="17" t="s">
        <v>494</v>
      </c>
      <c r="Y248" s="17" t="s">
        <v>494</v>
      </c>
      <c r="Z248" s="17" t="s">
        <v>494</v>
      </c>
      <c r="AA248" s="17" t="s">
        <v>494</v>
      </c>
      <c r="AB248" s="17" t="s">
        <v>494</v>
      </c>
      <c r="AC248" s="17"/>
      <c r="AD248" s="17" t="s">
        <v>510</v>
      </c>
      <c r="AE248" s="18">
        <f t="shared" si="11"/>
        <v>0.82917102639527762</v>
      </c>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row>
    <row r="249" spans="1:59" hidden="1" x14ac:dyDescent="0.2">
      <c r="A249" s="50">
        <v>2023</v>
      </c>
      <c r="B249" s="50" t="s">
        <v>16</v>
      </c>
      <c r="C249" s="16" t="s">
        <v>357</v>
      </c>
      <c r="D249" s="21">
        <f t="shared" si="9"/>
        <v>45021</v>
      </c>
      <c r="E249" s="22">
        <f t="shared" si="10"/>
        <v>95</v>
      </c>
      <c r="F249" s="17" t="s">
        <v>343</v>
      </c>
      <c r="G249" s="17" t="s">
        <v>341</v>
      </c>
      <c r="H249" s="17">
        <v>35</v>
      </c>
      <c r="J249" s="17">
        <v>0.48</v>
      </c>
      <c r="K249" s="17" t="s">
        <v>494</v>
      </c>
      <c r="L249" s="17"/>
      <c r="M249" s="17" t="s">
        <v>494</v>
      </c>
      <c r="N249" s="17"/>
      <c r="O249" s="17"/>
      <c r="P249" s="17"/>
      <c r="Q249" s="17" t="s">
        <v>494</v>
      </c>
      <c r="R249" s="17"/>
      <c r="S249" s="17"/>
      <c r="T249" s="17" t="s">
        <v>494</v>
      </c>
      <c r="U249" s="17" t="s">
        <v>494</v>
      </c>
      <c r="V249" s="17" t="s">
        <v>494</v>
      </c>
      <c r="W249" s="17" t="s">
        <v>494</v>
      </c>
      <c r="X249" s="17" t="s">
        <v>494</v>
      </c>
      <c r="Y249" s="17" t="s">
        <v>494</v>
      </c>
      <c r="Z249" s="17" t="s">
        <v>494</v>
      </c>
      <c r="AA249" s="17" t="s">
        <v>494</v>
      </c>
      <c r="AB249" s="17" t="s">
        <v>494</v>
      </c>
      <c r="AC249" s="17"/>
      <c r="AD249" s="17"/>
      <c r="AE249" s="18">
        <f t="shared" si="11"/>
        <v>1.1195335276967928</v>
      </c>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row>
    <row r="250" spans="1:59" hidden="1" x14ac:dyDescent="0.2">
      <c r="A250" s="50">
        <v>2023</v>
      </c>
      <c r="B250" s="50" t="s">
        <v>16</v>
      </c>
      <c r="C250" s="16" t="s">
        <v>357</v>
      </c>
      <c r="D250" s="21">
        <f t="shared" si="9"/>
        <v>45021</v>
      </c>
      <c r="E250" s="22">
        <f t="shared" si="10"/>
        <v>95</v>
      </c>
      <c r="F250" s="17" t="s">
        <v>343</v>
      </c>
      <c r="G250" s="17" t="s">
        <v>341</v>
      </c>
      <c r="H250" s="17">
        <v>38</v>
      </c>
      <c r="J250" s="17">
        <v>0.47</v>
      </c>
      <c r="K250" s="17" t="s">
        <v>494</v>
      </c>
      <c r="L250" s="17"/>
      <c r="M250" s="17" t="s">
        <v>494</v>
      </c>
      <c r="N250" s="17"/>
      <c r="O250" s="17"/>
      <c r="P250" s="17"/>
      <c r="Q250" s="17" t="s">
        <v>494</v>
      </c>
      <c r="R250" s="17"/>
      <c r="S250" s="17"/>
      <c r="T250" s="17" t="s">
        <v>494</v>
      </c>
      <c r="U250" s="17" t="s">
        <v>494</v>
      </c>
      <c r="V250" s="17" t="s">
        <v>494</v>
      </c>
      <c r="W250" s="17" t="s">
        <v>494</v>
      </c>
      <c r="X250" s="17" t="s">
        <v>494</v>
      </c>
      <c r="Y250" s="17" t="s">
        <v>494</v>
      </c>
      <c r="Z250" s="17" t="s">
        <v>494</v>
      </c>
      <c r="AA250" s="17" t="s">
        <v>494</v>
      </c>
      <c r="AB250" s="17" t="s">
        <v>494</v>
      </c>
      <c r="AC250" s="17"/>
      <c r="AD250" s="17"/>
      <c r="AE250" s="18">
        <f t="shared" si="11"/>
        <v>0.85653885406035857</v>
      </c>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row>
    <row r="251" spans="1:59" hidden="1" x14ac:dyDescent="0.2">
      <c r="A251" s="50">
        <v>2023</v>
      </c>
      <c r="B251" s="50" t="s">
        <v>16</v>
      </c>
      <c r="C251" s="16" t="s">
        <v>357</v>
      </c>
      <c r="D251" s="21">
        <f t="shared" si="9"/>
        <v>45021</v>
      </c>
      <c r="E251" s="22">
        <f t="shared" si="10"/>
        <v>95</v>
      </c>
      <c r="F251" s="17" t="s">
        <v>343</v>
      </c>
      <c r="G251" s="17" t="s">
        <v>341</v>
      </c>
      <c r="H251" s="17">
        <v>44</v>
      </c>
      <c r="J251" s="17">
        <v>0.96</v>
      </c>
      <c r="K251" s="17" t="s">
        <v>494</v>
      </c>
      <c r="L251" s="17"/>
      <c r="M251" s="17" t="s">
        <v>494</v>
      </c>
      <c r="N251" s="17"/>
      <c r="O251" s="17"/>
      <c r="P251" s="17"/>
      <c r="Q251" s="17" t="s">
        <v>494</v>
      </c>
      <c r="R251" s="17"/>
      <c r="S251" s="17"/>
      <c r="T251" s="17" t="s">
        <v>494</v>
      </c>
      <c r="U251" s="17" t="s">
        <v>494</v>
      </c>
      <c r="V251" s="17" t="s">
        <v>494</v>
      </c>
      <c r="W251" s="17" t="s">
        <v>494</v>
      </c>
      <c r="X251" s="17" t="s">
        <v>494</v>
      </c>
      <c r="Y251" s="17" t="s">
        <v>494</v>
      </c>
      <c r="Z251" s="17" t="s">
        <v>494</v>
      </c>
      <c r="AA251" s="17" t="s">
        <v>494</v>
      </c>
      <c r="AB251" s="17" t="s">
        <v>494</v>
      </c>
      <c r="AC251" s="17"/>
      <c r="AD251" s="17"/>
      <c r="AE251" s="18">
        <f t="shared" si="11"/>
        <v>1.1269722013523666</v>
      </c>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row>
    <row r="252" spans="1:59" hidden="1" x14ac:dyDescent="0.2">
      <c r="A252" s="50">
        <v>2023</v>
      </c>
      <c r="B252" s="50" t="s">
        <v>16</v>
      </c>
      <c r="C252" s="16" t="s">
        <v>357</v>
      </c>
      <c r="D252" s="21">
        <f t="shared" si="9"/>
        <v>45021</v>
      </c>
      <c r="E252" s="22">
        <f t="shared" si="10"/>
        <v>95</v>
      </c>
      <c r="F252" s="17" t="s">
        <v>343</v>
      </c>
      <c r="G252" s="17" t="s">
        <v>341</v>
      </c>
      <c r="H252" s="17">
        <v>39</v>
      </c>
      <c r="J252" s="17">
        <v>0.52</v>
      </c>
      <c r="K252" s="17" t="s">
        <v>494</v>
      </c>
      <c r="L252" s="17"/>
      <c r="M252" s="17" t="s">
        <v>494</v>
      </c>
      <c r="N252" s="17"/>
      <c r="O252" s="17"/>
      <c r="P252" s="17"/>
      <c r="Q252" s="17" t="s">
        <v>494</v>
      </c>
      <c r="R252" s="17"/>
      <c r="S252" s="17"/>
      <c r="T252" s="17" t="s">
        <v>494</v>
      </c>
      <c r="U252" s="17" t="s">
        <v>494</v>
      </c>
      <c r="V252" s="17" t="s">
        <v>494</v>
      </c>
      <c r="W252" s="17" t="s">
        <v>494</v>
      </c>
      <c r="X252" s="17" t="s">
        <v>494</v>
      </c>
      <c r="Y252" s="17" t="s">
        <v>494</v>
      </c>
      <c r="Z252" s="17" t="s">
        <v>494</v>
      </c>
      <c r="AA252" s="17" t="s">
        <v>494</v>
      </c>
      <c r="AB252" s="17" t="s">
        <v>494</v>
      </c>
      <c r="AC252" s="17"/>
      <c r="AD252" s="17"/>
      <c r="AE252" s="18">
        <f t="shared" si="11"/>
        <v>0.87661626123164582</v>
      </c>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row>
    <row r="253" spans="1:59" hidden="1" x14ac:dyDescent="0.2">
      <c r="A253" s="50">
        <v>2023</v>
      </c>
      <c r="B253" s="50" t="s">
        <v>16</v>
      </c>
      <c r="C253" s="16" t="s">
        <v>357</v>
      </c>
      <c r="D253" s="21">
        <f t="shared" si="9"/>
        <v>45021</v>
      </c>
      <c r="E253" s="22">
        <f t="shared" si="10"/>
        <v>95</v>
      </c>
      <c r="F253" s="17" t="s">
        <v>343</v>
      </c>
      <c r="G253" s="17" t="s">
        <v>341</v>
      </c>
      <c r="H253" s="17">
        <v>38</v>
      </c>
      <c r="J253" s="17">
        <v>0.44</v>
      </c>
      <c r="K253" s="17" t="s">
        <v>494</v>
      </c>
      <c r="L253" s="17"/>
      <c r="M253" s="17" t="s">
        <v>494</v>
      </c>
      <c r="N253" s="17"/>
      <c r="O253" s="17"/>
      <c r="P253" s="17"/>
      <c r="Q253" s="17" t="s">
        <v>494</v>
      </c>
      <c r="R253" s="17"/>
      <c r="S253" s="17"/>
      <c r="T253" s="17" t="s">
        <v>494</v>
      </c>
      <c r="U253" s="17" t="s">
        <v>494</v>
      </c>
      <c r="V253" s="17" t="s">
        <v>494</v>
      </c>
      <c r="W253" s="17" t="s">
        <v>494</v>
      </c>
      <c r="X253" s="17" t="s">
        <v>494</v>
      </c>
      <c r="Y253" s="17" t="s">
        <v>494</v>
      </c>
      <c r="Z253" s="17" t="s">
        <v>494</v>
      </c>
      <c r="AA253" s="17" t="s">
        <v>494</v>
      </c>
      <c r="AB253" s="17" t="s">
        <v>494</v>
      </c>
      <c r="AC253" s="17"/>
      <c r="AD253" s="17"/>
      <c r="AE253" s="18">
        <f t="shared" si="11"/>
        <v>0.80186616124799526</v>
      </c>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row>
    <row r="254" spans="1:59" hidden="1" x14ac:dyDescent="0.2">
      <c r="A254" s="50">
        <v>2023</v>
      </c>
      <c r="B254" s="50" t="s">
        <v>16</v>
      </c>
      <c r="C254" s="16" t="s">
        <v>357</v>
      </c>
      <c r="D254" s="21">
        <f t="shared" si="9"/>
        <v>45021</v>
      </c>
      <c r="E254" s="22">
        <f t="shared" si="10"/>
        <v>95</v>
      </c>
      <c r="F254" s="17" t="s">
        <v>343</v>
      </c>
      <c r="G254" s="17" t="s">
        <v>341</v>
      </c>
      <c r="H254" s="17">
        <v>34</v>
      </c>
      <c r="J254" s="17">
        <v>0.38</v>
      </c>
      <c r="K254" s="17" t="s">
        <v>494</v>
      </c>
      <c r="L254" s="17"/>
      <c r="M254" s="17" t="s">
        <v>494</v>
      </c>
      <c r="N254" s="17"/>
      <c r="O254" s="17"/>
      <c r="P254" s="17"/>
      <c r="Q254" s="17" t="s">
        <v>494</v>
      </c>
      <c r="R254" s="17"/>
      <c r="S254" s="17"/>
      <c r="T254" s="17" t="s">
        <v>494</v>
      </c>
      <c r="U254" s="17" t="s">
        <v>494</v>
      </c>
      <c r="V254" s="17" t="s">
        <v>494</v>
      </c>
      <c r="W254" s="17" t="s">
        <v>494</v>
      </c>
      <c r="X254" s="17" t="s">
        <v>494</v>
      </c>
      <c r="Y254" s="17" t="s">
        <v>494</v>
      </c>
      <c r="Z254" s="17" t="s">
        <v>494</v>
      </c>
      <c r="AA254" s="17" t="s">
        <v>494</v>
      </c>
      <c r="AB254" s="17" t="s">
        <v>494</v>
      </c>
      <c r="AC254" s="17"/>
      <c r="AD254" s="17"/>
      <c r="AE254" s="18">
        <f t="shared" si="11"/>
        <v>0.96682271524526764</v>
      </c>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row>
    <row r="255" spans="1:59" hidden="1" x14ac:dyDescent="0.2">
      <c r="A255" s="50">
        <v>2023</v>
      </c>
      <c r="B255" s="50" t="s">
        <v>16</v>
      </c>
      <c r="C255" s="16" t="s">
        <v>357</v>
      </c>
      <c r="D255" s="21">
        <f t="shared" si="9"/>
        <v>45021</v>
      </c>
      <c r="E255" s="22">
        <f t="shared" si="10"/>
        <v>95</v>
      </c>
      <c r="F255" s="17" t="s">
        <v>343</v>
      </c>
      <c r="G255" s="17" t="s">
        <v>341</v>
      </c>
      <c r="H255" s="17">
        <v>38</v>
      </c>
      <c r="J255" s="17">
        <v>0.5</v>
      </c>
      <c r="K255" s="17" t="s">
        <v>494</v>
      </c>
      <c r="L255" s="17"/>
      <c r="M255" s="17" t="s">
        <v>494</v>
      </c>
      <c r="N255" s="17"/>
      <c r="O255" s="17"/>
      <c r="P255" s="17"/>
      <c r="Q255" s="17" t="s">
        <v>494</v>
      </c>
      <c r="R255" s="17"/>
      <c r="S255" s="17"/>
      <c r="T255" s="17" t="s">
        <v>494</v>
      </c>
      <c r="U255" s="17" t="s">
        <v>494</v>
      </c>
      <c r="V255" s="17" t="s">
        <v>494</v>
      </c>
      <c r="W255" s="17" t="s">
        <v>494</v>
      </c>
      <c r="X255" s="17" t="s">
        <v>494</v>
      </c>
      <c r="Y255" s="17" t="s">
        <v>494</v>
      </c>
      <c r="Z255" s="17" t="s">
        <v>494</v>
      </c>
      <c r="AA255" s="17" t="s">
        <v>494</v>
      </c>
      <c r="AB255" s="17" t="s">
        <v>494</v>
      </c>
      <c r="AC255" s="17"/>
      <c r="AD255" s="17"/>
      <c r="AE255" s="18">
        <f t="shared" si="11"/>
        <v>0.91121154687272199</v>
      </c>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row>
    <row r="256" spans="1:59" hidden="1" x14ac:dyDescent="0.2">
      <c r="A256" s="50">
        <v>2023</v>
      </c>
      <c r="B256" s="50" t="s">
        <v>16</v>
      </c>
      <c r="C256" s="16" t="s">
        <v>357</v>
      </c>
      <c r="D256" s="21">
        <f t="shared" si="9"/>
        <v>45021</v>
      </c>
      <c r="E256" s="22">
        <f t="shared" si="10"/>
        <v>95</v>
      </c>
      <c r="F256" s="17" t="s">
        <v>343</v>
      </c>
      <c r="G256" s="17" t="s">
        <v>341</v>
      </c>
      <c r="H256" s="17">
        <v>36</v>
      </c>
      <c r="J256" s="17">
        <v>0.5</v>
      </c>
      <c r="K256" s="17" t="s">
        <v>494</v>
      </c>
      <c r="L256" s="17"/>
      <c r="M256" s="17" t="s">
        <v>494</v>
      </c>
      <c r="N256" s="17"/>
      <c r="O256" s="17"/>
      <c r="P256" s="17"/>
      <c r="Q256" s="17" t="s">
        <v>494</v>
      </c>
      <c r="R256" s="17"/>
      <c r="S256" s="17"/>
      <c r="T256" s="17" t="s">
        <v>494</v>
      </c>
      <c r="U256" s="17" t="s">
        <v>494</v>
      </c>
      <c r="V256" s="17" t="s">
        <v>494</v>
      </c>
      <c r="W256" s="17" t="s">
        <v>494</v>
      </c>
      <c r="X256" s="17" t="s">
        <v>494</v>
      </c>
      <c r="Y256" s="17" t="s">
        <v>494</v>
      </c>
      <c r="Z256" s="17" t="s">
        <v>494</v>
      </c>
      <c r="AA256" s="17" t="s">
        <v>494</v>
      </c>
      <c r="AB256" s="17" t="s">
        <v>494</v>
      </c>
      <c r="AC256" s="17"/>
      <c r="AD256" s="17"/>
      <c r="AE256" s="18">
        <f t="shared" si="11"/>
        <v>1.0716735253772289</v>
      </c>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row>
    <row r="257" spans="1:59" hidden="1" x14ac:dyDescent="0.2">
      <c r="A257" s="50">
        <v>2023</v>
      </c>
      <c r="B257" s="50" t="s">
        <v>16</v>
      </c>
      <c r="C257" s="16" t="s">
        <v>357</v>
      </c>
      <c r="D257" s="21">
        <f t="shared" si="9"/>
        <v>45021</v>
      </c>
      <c r="E257" s="22">
        <f t="shared" si="10"/>
        <v>95</v>
      </c>
      <c r="F257" s="17" t="s">
        <v>343</v>
      </c>
      <c r="G257" s="17" t="s">
        <v>341</v>
      </c>
      <c r="H257" s="17">
        <v>42</v>
      </c>
      <c r="J257" s="17">
        <v>0.51</v>
      </c>
      <c r="K257" s="17" t="s">
        <v>494</v>
      </c>
      <c r="L257" s="17"/>
      <c r="M257" s="17" t="s">
        <v>494</v>
      </c>
      <c r="N257" s="17"/>
      <c r="O257" s="17"/>
      <c r="P257" s="17"/>
      <c r="Q257" s="17" t="s">
        <v>494</v>
      </c>
      <c r="R257" s="17"/>
      <c r="S257" s="17"/>
      <c r="T257" s="17" t="s">
        <v>494</v>
      </c>
      <c r="U257" s="17" t="s">
        <v>494</v>
      </c>
      <c r="V257" s="17" t="s">
        <v>494</v>
      </c>
      <c r="W257" s="17" t="s">
        <v>494</v>
      </c>
      <c r="X257" s="17" t="s">
        <v>494</v>
      </c>
      <c r="Y257" s="17" t="s">
        <v>494</v>
      </c>
      <c r="Z257" s="17" t="s">
        <v>494</v>
      </c>
      <c r="AA257" s="17" t="s">
        <v>494</v>
      </c>
      <c r="AB257" s="17" t="s">
        <v>494</v>
      </c>
      <c r="AC257" s="17"/>
      <c r="AD257" s="17"/>
      <c r="AE257" s="18">
        <f t="shared" si="11"/>
        <v>0.68837058632977</v>
      </c>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row>
    <row r="258" spans="1:59" hidden="1" x14ac:dyDescent="0.2">
      <c r="A258" s="50">
        <v>2023</v>
      </c>
      <c r="B258" s="50" t="s">
        <v>16</v>
      </c>
      <c r="C258" s="16" t="s">
        <v>357</v>
      </c>
      <c r="D258" s="21">
        <f t="shared" ref="D258:D321" si="12">DATEVALUE(LEFT(C258, SEARCH("-", C258) - 1))</f>
        <v>45021</v>
      </c>
      <c r="E258" s="22">
        <f t="shared" ref="E258:E321" si="13" xml:space="preserve"> D258 - DATE(YEAR(D258), 1, 0)</f>
        <v>95</v>
      </c>
      <c r="F258" s="17" t="s">
        <v>343</v>
      </c>
      <c r="G258" s="17" t="s">
        <v>341</v>
      </c>
      <c r="H258" s="17">
        <v>36</v>
      </c>
      <c r="J258" s="17">
        <v>0.41</v>
      </c>
      <c r="K258" s="17" t="s">
        <v>494</v>
      </c>
      <c r="L258" s="17"/>
      <c r="M258" s="17" t="s">
        <v>494</v>
      </c>
      <c r="N258" s="17"/>
      <c r="O258" s="17"/>
      <c r="P258" s="17"/>
      <c r="Q258" s="17" t="s">
        <v>494</v>
      </c>
      <c r="R258" s="17"/>
      <c r="S258" s="17"/>
      <c r="T258" s="17" t="s">
        <v>494</v>
      </c>
      <c r="U258" s="17" t="s">
        <v>494</v>
      </c>
      <c r="V258" s="17" t="s">
        <v>494</v>
      </c>
      <c r="W258" s="17" t="s">
        <v>494</v>
      </c>
      <c r="X258" s="17" t="s">
        <v>494</v>
      </c>
      <c r="Y258" s="17" t="s">
        <v>494</v>
      </c>
      <c r="Z258" s="17" t="s">
        <v>494</v>
      </c>
      <c r="AA258" s="17" t="s">
        <v>494</v>
      </c>
      <c r="AB258" s="17" t="s">
        <v>494</v>
      </c>
      <c r="AC258" s="17"/>
      <c r="AD258" s="17"/>
      <c r="AE258" s="18">
        <f t="shared" ref="AE258:AE321" si="14">IF(J258="", "", 100000*(J258/(H258^3)))</f>
        <v>0.87877229080932784</v>
      </c>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row>
    <row r="259" spans="1:59" hidden="1" x14ac:dyDescent="0.2">
      <c r="A259" s="50">
        <v>2023</v>
      </c>
      <c r="B259" s="50" t="s">
        <v>16</v>
      </c>
      <c r="C259" s="16" t="s">
        <v>357</v>
      </c>
      <c r="D259" s="21">
        <f t="shared" si="12"/>
        <v>45021</v>
      </c>
      <c r="E259" s="22">
        <f t="shared" si="13"/>
        <v>95</v>
      </c>
      <c r="F259" s="17" t="s">
        <v>343</v>
      </c>
      <c r="G259" s="17" t="s">
        <v>341</v>
      </c>
      <c r="H259" s="17">
        <v>38</v>
      </c>
      <c r="J259" s="17">
        <v>0.4</v>
      </c>
      <c r="K259" s="17" t="s">
        <v>494</v>
      </c>
      <c r="L259" s="17"/>
      <c r="M259" s="17" t="s">
        <v>494</v>
      </c>
      <c r="N259" s="17"/>
      <c r="O259" s="17"/>
      <c r="P259" s="17"/>
      <c r="Q259" s="17" t="s">
        <v>494</v>
      </c>
      <c r="R259" s="17"/>
      <c r="S259" s="17"/>
      <c r="T259" s="17" t="s">
        <v>494</v>
      </c>
      <c r="U259" s="17" t="s">
        <v>494</v>
      </c>
      <c r="V259" s="17" t="s">
        <v>494</v>
      </c>
      <c r="W259" s="17" t="s">
        <v>494</v>
      </c>
      <c r="X259" s="17" t="s">
        <v>494</v>
      </c>
      <c r="Y259" s="17" t="s">
        <v>494</v>
      </c>
      <c r="Z259" s="17" t="s">
        <v>494</v>
      </c>
      <c r="AA259" s="17" t="s">
        <v>494</v>
      </c>
      <c r="AB259" s="17" t="s">
        <v>494</v>
      </c>
      <c r="AC259" s="17"/>
      <c r="AD259" s="17"/>
      <c r="AE259" s="18">
        <f t="shared" si="14"/>
        <v>0.72896923749817755</v>
      </c>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row>
    <row r="260" spans="1:59" hidden="1" x14ac:dyDescent="0.2">
      <c r="A260" s="50">
        <v>2023</v>
      </c>
      <c r="B260" s="50" t="s">
        <v>16</v>
      </c>
      <c r="C260" s="16" t="s">
        <v>357</v>
      </c>
      <c r="D260" s="21">
        <f t="shared" si="12"/>
        <v>45021</v>
      </c>
      <c r="E260" s="22">
        <f t="shared" si="13"/>
        <v>95</v>
      </c>
      <c r="F260" s="17" t="s">
        <v>340</v>
      </c>
      <c r="G260" s="17" t="s">
        <v>341</v>
      </c>
      <c r="H260" s="17">
        <v>41</v>
      </c>
      <c r="J260" s="17">
        <v>0.4</v>
      </c>
      <c r="K260" s="17" t="s">
        <v>494</v>
      </c>
      <c r="L260" s="17"/>
      <c r="M260" s="17" t="s">
        <v>494</v>
      </c>
      <c r="N260" s="17"/>
      <c r="O260" s="17"/>
      <c r="P260" s="17"/>
      <c r="Q260" s="17" t="s">
        <v>494</v>
      </c>
      <c r="R260" s="17"/>
      <c r="S260" s="17"/>
      <c r="T260" s="17" t="s">
        <v>494</v>
      </c>
      <c r="U260" s="17" t="s">
        <v>494</v>
      </c>
      <c r="V260" s="17" t="s">
        <v>494</v>
      </c>
      <c r="W260" s="17" t="s">
        <v>494</v>
      </c>
      <c r="X260" s="17" t="s">
        <v>494</v>
      </c>
      <c r="Y260" s="17" t="s">
        <v>494</v>
      </c>
      <c r="Z260" s="17" t="s">
        <v>494</v>
      </c>
      <c r="AA260" s="17" t="s">
        <v>494</v>
      </c>
      <c r="AB260" s="17" t="s">
        <v>494</v>
      </c>
      <c r="AC260" s="17"/>
      <c r="AD260" s="17"/>
      <c r="AE260" s="18">
        <f t="shared" si="14"/>
        <v>0.58037463182484295</v>
      </c>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row>
    <row r="261" spans="1:59" hidden="1" x14ac:dyDescent="0.2">
      <c r="A261" s="50">
        <v>2023</v>
      </c>
      <c r="B261" s="50" t="s">
        <v>16</v>
      </c>
      <c r="C261" s="16" t="s">
        <v>357</v>
      </c>
      <c r="D261" s="21">
        <f t="shared" si="12"/>
        <v>45021</v>
      </c>
      <c r="E261" s="22">
        <f t="shared" si="13"/>
        <v>95</v>
      </c>
      <c r="F261" s="17" t="s">
        <v>340</v>
      </c>
      <c r="G261" s="17" t="s">
        <v>341</v>
      </c>
      <c r="H261" s="17">
        <v>40</v>
      </c>
      <c r="J261" s="17">
        <v>0.46</v>
      </c>
      <c r="K261" s="17" t="s">
        <v>494</v>
      </c>
      <c r="L261" s="17"/>
      <c r="M261" s="17" t="s">
        <v>494</v>
      </c>
      <c r="N261" s="17"/>
      <c r="O261" s="17"/>
      <c r="P261" s="17"/>
      <c r="Q261" s="17" t="s">
        <v>494</v>
      </c>
      <c r="R261" s="17"/>
      <c r="S261" s="17"/>
      <c r="T261" s="17" t="s">
        <v>494</v>
      </c>
      <c r="U261" s="17" t="s">
        <v>494</v>
      </c>
      <c r="V261" s="17" t="s">
        <v>494</v>
      </c>
      <c r="W261" s="17" t="s">
        <v>494</v>
      </c>
      <c r="X261" s="17" t="s">
        <v>494</v>
      </c>
      <c r="Y261" s="17" t="s">
        <v>494</v>
      </c>
      <c r="Z261" s="17" t="s">
        <v>494</v>
      </c>
      <c r="AA261" s="17" t="s">
        <v>494</v>
      </c>
      <c r="AB261" s="17" t="s">
        <v>494</v>
      </c>
      <c r="AC261" s="17"/>
      <c r="AD261" s="17"/>
      <c r="AE261" s="18">
        <f t="shared" si="14"/>
        <v>0.71875</v>
      </c>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row>
    <row r="262" spans="1:59" hidden="1" x14ac:dyDescent="0.2">
      <c r="A262" s="50">
        <v>2023</v>
      </c>
      <c r="B262" s="50" t="s">
        <v>16</v>
      </c>
      <c r="C262" s="16" t="s">
        <v>357</v>
      </c>
      <c r="D262" s="21">
        <f t="shared" si="12"/>
        <v>45021</v>
      </c>
      <c r="E262" s="22">
        <f t="shared" si="13"/>
        <v>95</v>
      </c>
      <c r="F262" s="17" t="s">
        <v>340</v>
      </c>
      <c r="G262" s="17" t="s">
        <v>341</v>
      </c>
      <c r="H262" s="17">
        <v>40</v>
      </c>
      <c r="J262" s="17">
        <v>0.54</v>
      </c>
      <c r="K262" s="17" t="s">
        <v>494</v>
      </c>
      <c r="L262" s="17"/>
      <c r="M262" s="17" t="s">
        <v>494</v>
      </c>
      <c r="N262" s="17"/>
      <c r="O262" s="17"/>
      <c r="P262" s="17"/>
      <c r="Q262" s="17" t="s">
        <v>494</v>
      </c>
      <c r="R262" s="17"/>
      <c r="S262" s="17"/>
      <c r="T262" s="17" t="s">
        <v>494</v>
      </c>
      <c r="U262" s="17" t="s">
        <v>494</v>
      </c>
      <c r="V262" s="17" t="s">
        <v>494</v>
      </c>
      <c r="W262" s="17" t="s">
        <v>494</v>
      </c>
      <c r="X262" s="17" t="s">
        <v>494</v>
      </c>
      <c r="Y262" s="17" t="s">
        <v>494</v>
      </c>
      <c r="Z262" s="17" t="s">
        <v>494</v>
      </c>
      <c r="AA262" s="17" t="s">
        <v>494</v>
      </c>
      <c r="AB262" s="17" t="s">
        <v>494</v>
      </c>
      <c r="AC262" s="17"/>
      <c r="AD262" s="17"/>
      <c r="AE262" s="18">
        <f t="shared" si="14"/>
        <v>0.84375</v>
      </c>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row>
    <row r="263" spans="1:59" hidden="1" x14ac:dyDescent="0.2">
      <c r="A263" s="50">
        <v>2023</v>
      </c>
      <c r="B263" s="50" t="s">
        <v>16</v>
      </c>
      <c r="C263" s="16" t="s">
        <v>357</v>
      </c>
      <c r="D263" s="21">
        <f t="shared" si="12"/>
        <v>45021</v>
      </c>
      <c r="E263" s="22">
        <f t="shared" si="13"/>
        <v>95</v>
      </c>
      <c r="F263" s="17" t="s">
        <v>340</v>
      </c>
      <c r="G263" s="17" t="s">
        <v>341</v>
      </c>
      <c r="H263" s="17">
        <v>40</v>
      </c>
      <c r="J263" s="17">
        <v>0.52</v>
      </c>
      <c r="K263" s="17" t="s">
        <v>494</v>
      </c>
      <c r="L263" s="17"/>
      <c r="M263" s="17" t="s">
        <v>494</v>
      </c>
      <c r="N263" s="17"/>
      <c r="O263" s="17"/>
      <c r="P263" s="17"/>
      <c r="Q263" s="17" t="s">
        <v>494</v>
      </c>
      <c r="R263" s="17"/>
      <c r="S263" s="17"/>
      <c r="T263" s="17" t="s">
        <v>494</v>
      </c>
      <c r="U263" s="17" t="s">
        <v>494</v>
      </c>
      <c r="V263" s="17" t="s">
        <v>494</v>
      </c>
      <c r="W263" s="17" t="s">
        <v>494</v>
      </c>
      <c r="X263" s="17" t="s">
        <v>494</v>
      </c>
      <c r="Y263" s="17" t="s">
        <v>494</v>
      </c>
      <c r="Z263" s="17" t="s">
        <v>494</v>
      </c>
      <c r="AA263" s="17" t="s">
        <v>494</v>
      </c>
      <c r="AB263" s="17" t="s">
        <v>494</v>
      </c>
      <c r="AC263" s="17"/>
      <c r="AD263" s="17"/>
      <c r="AE263" s="18">
        <f t="shared" si="14"/>
        <v>0.81250000000000011</v>
      </c>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row>
    <row r="264" spans="1:59" hidden="1" x14ac:dyDescent="0.2">
      <c r="A264" s="50">
        <v>2023</v>
      </c>
      <c r="B264" s="50" t="s">
        <v>16</v>
      </c>
      <c r="C264" s="16" t="s">
        <v>357</v>
      </c>
      <c r="D264" s="21">
        <f t="shared" si="12"/>
        <v>45021</v>
      </c>
      <c r="E264" s="22">
        <f t="shared" si="13"/>
        <v>95</v>
      </c>
      <c r="F264" s="17" t="s">
        <v>340</v>
      </c>
      <c r="G264" s="17" t="s">
        <v>341</v>
      </c>
      <c r="H264" s="17">
        <v>37</v>
      </c>
      <c r="J264" s="17">
        <v>0.52</v>
      </c>
      <c r="K264" s="17" t="s">
        <v>494</v>
      </c>
      <c r="L264" s="17"/>
      <c r="M264" s="17" t="s">
        <v>494</v>
      </c>
      <c r="N264" s="17"/>
      <c r="O264" s="17"/>
      <c r="P264" s="17"/>
      <c r="Q264" s="17" t="s">
        <v>494</v>
      </c>
      <c r="R264" s="17"/>
      <c r="S264" s="17"/>
      <c r="T264" s="17" t="s">
        <v>494</v>
      </c>
      <c r="U264" s="17" t="s">
        <v>494</v>
      </c>
      <c r="V264" s="17" t="s">
        <v>494</v>
      </c>
      <c r="W264" s="17" t="s">
        <v>494</v>
      </c>
      <c r="X264" s="17" t="s">
        <v>494</v>
      </c>
      <c r="Y264" s="17" t="s">
        <v>494</v>
      </c>
      <c r="Z264" s="17" t="s">
        <v>494</v>
      </c>
      <c r="AA264" s="17" t="s">
        <v>494</v>
      </c>
      <c r="AB264" s="17" t="s">
        <v>494</v>
      </c>
      <c r="AC264" s="17"/>
      <c r="AD264" s="17"/>
      <c r="AE264" s="18">
        <f t="shared" si="14"/>
        <v>1.0265926993465342</v>
      </c>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row>
    <row r="265" spans="1:59" hidden="1" x14ac:dyDescent="0.2">
      <c r="A265" s="50">
        <v>2023</v>
      </c>
      <c r="B265" s="50" t="s">
        <v>16</v>
      </c>
      <c r="C265" s="16" t="s">
        <v>357</v>
      </c>
      <c r="D265" s="21">
        <f t="shared" si="12"/>
        <v>45021</v>
      </c>
      <c r="E265" s="22">
        <f t="shared" si="13"/>
        <v>95</v>
      </c>
      <c r="F265" s="17" t="s">
        <v>340</v>
      </c>
      <c r="G265" s="17" t="s">
        <v>341</v>
      </c>
      <c r="H265" s="17">
        <v>43</v>
      </c>
      <c r="J265" s="17">
        <v>0.6</v>
      </c>
      <c r="K265" s="17" t="s">
        <v>494</v>
      </c>
      <c r="L265" s="17"/>
      <c r="M265" s="17" t="s">
        <v>494</v>
      </c>
      <c r="N265" s="17"/>
      <c r="O265" s="17"/>
      <c r="P265" s="17"/>
      <c r="Q265" s="17" t="s">
        <v>494</v>
      </c>
      <c r="R265" s="17"/>
      <c r="S265" s="17"/>
      <c r="T265" s="17" t="s">
        <v>494</v>
      </c>
      <c r="U265" s="17" t="s">
        <v>494</v>
      </c>
      <c r="V265" s="17" t="s">
        <v>494</v>
      </c>
      <c r="W265" s="17" t="s">
        <v>494</v>
      </c>
      <c r="X265" s="17" t="s">
        <v>494</v>
      </c>
      <c r="Y265" s="17" t="s">
        <v>494</v>
      </c>
      <c r="Z265" s="17" t="s">
        <v>494</v>
      </c>
      <c r="AA265" s="17" t="s">
        <v>494</v>
      </c>
      <c r="AB265" s="17" t="s">
        <v>494</v>
      </c>
      <c r="AC265" s="17"/>
      <c r="AD265" s="17"/>
      <c r="AE265" s="18">
        <f t="shared" si="14"/>
        <v>0.75465053391525272</v>
      </c>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row>
    <row r="266" spans="1:59" hidden="1" x14ac:dyDescent="0.2">
      <c r="A266" s="50">
        <v>2023</v>
      </c>
      <c r="B266" s="50" t="s">
        <v>16</v>
      </c>
      <c r="C266" s="16" t="s">
        <v>357</v>
      </c>
      <c r="D266" s="21">
        <f t="shared" si="12"/>
        <v>45021</v>
      </c>
      <c r="E266" s="22">
        <f t="shared" si="13"/>
        <v>95</v>
      </c>
      <c r="F266" s="17" t="s">
        <v>340</v>
      </c>
      <c r="G266" s="17" t="s">
        <v>341</v>
      </c>
      <c r="H266" s="17">
        <v>40</v>
      </c>
      <c r="J266" s="17">
        <v>0.41</v>
      </c>
      <c r="K266" s="17" t="s">
        <v>494</v>
      </c>
      <c r="L266" s="17"/>
      <c r="M266" s="17" t="s">
        <v>494</v>
      </c>
      <c r="N266" s="17"/>
      <c r="O266" s="17"/>
      <c r="P266" s="17"/>
      <c r="Q266" s="17" t="s">
        <v>494</v>
      </c>
      <c r="R266" s="17"/>
      <c r="S266" s="17"/>
      <c r="T266" s="17" t="s">
        <v>494</v>
      </c>
      <c r="U266" s="17" t="s">
        <v>494</v>
      </c>
      <c r="V266" s="17" t="s">
        <v>494</v>
      </c>
      <c r="W266" s="17" t="s">
        <v>494</v>
      </c>
      <c r="X266" s="17" t="s">
        <v>494</v>
      </c>
      <c r="Y266" s="17" t="s">
        <v>494</v>
      </c>
      <c r="Z266" s="17" t="s">
        <v>494</v>
      </c>
      <c r="AA266" s="17" t="s">
        <v>494</v>
      </c>
      <c r="AB266" s="17" t="s">
        <v>494</v>
      </c>
      <c r="AC266" s="17"/>
      <c r="AD266" s="17"/>
      <c r="AE266" s="18">
        <f t="shared" si="14"/>
        <v>0.640625</v>
      </c>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row>
    <row r="267" spans="1:59" hidden="1" x14ac:dyDescent="0.2">
      <c r="A267" s="50">
        <v>2023</v>
      </c>
      <c r="B267" s="50" t="s">
        <v>16</v>
      </c>
      <c r="C267" s="16" t="s">
        <v>357</v>
      </c>
      <c r="D267" s="21">
        <f t="shared" si="12"/>
        <v>45021</v>
      </c>
      <c r="E267" s="22">
        <f t="shared" si="13"/>
        <v>95</v>
      </c>
      <c r="F267" s="17" t="s">
        <v>340</v>
      </c>
      <c r="G267" s="17" t="s">
        <v>341</v>
      </c>
      <c r="H267" s="17">
        <v>41</v>
      </c>
      <c r="J267" s="17">
        <v>0.42</v>
      </c>
      <c r="K267" s="17" t="s">
        <v>494</v>
      </c>
      <c r="L267" s="17"/>
      <c r="M267" s="17" t="s">
        <v>494</v>
      </c>
      <c r="N267" s="17"/>
      <c r="O267" s="17"/>
      <c r="P267" s="17"/>
      <c r="Q267" s="17" t="s">
        <v>494</v>
      </c>
      <c r="R267" s="17"/>
      <c r="S267" s="17"/>
      <c r="T267" s="17" t="s">
        <v>494</v>
      </c>
      <c r="U267" s="17" t="s">
        <v>494</v>
      </c>
      <c r="V267" s="17" t="s">
        <v>494</v>
      </c>
      <c r="W267" s="17" t="s">
        <v>494</v>
      </c>
      <c r="X267" s="17" t="s">
        <v>494</v>
      </c>
      <c r="Y267" s="17" t="s">
        <v>494</v>
      </c>
      <c r="Z267" s="17" t="s">
        <v>494</v>
      </c>
      <c r="AA267" s="17" t="s">
        <v>494</v>
      </c>
      <c r="AB267" s="17" t="s">
        <v>494</v>
      </c>
      <c r="AC267" s="17"/>
      <c r="AD267" s="17"/>
      <c r="AE267" s="18">
        <f t="shared" si="14"/>
        <v>0.60939336341608508</v>
      </c>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row>
    <row r="268" spans="1:59" hidden="1" x14ac:dyDescent="0.2">
      <c r="A268" s="50">
        <v>2023</v>
      </c>
      <c r="B268" s="50" t="s">
        <v>16</v>
      </c>
      <c r="C268" s="16" t="s">
        <v>357</v>
      </c>
      <c r="D268" s="21">
        <f t="shared" si="12"/>
        <v>45021</v>
      </c>
      <c r="E268" s="22">
        <f t="shared" si="13"/>
        <v>95</v>
      </c>
      <c r="F268" s="17" t="s">
        <v>340</v>
      </c>
      <c r="G268" s="17" t="s">
        <v>341</v>
      </c>
      <c r="H268" s="17">
        <v>41</v>
      </c>
      <c r="J268" s="17">
        <v>0.43</v>
      </c>
      <c r="K268" s="17" t="s">
        <v>494</v>
      </c>
      <c r="L268" s="17"/>
      <c r="M268" s="17" t="s">
        <v>494</v>
      </c>
      <c r="N268" s="17"/>
      <c r="O268" s="17"/>
      <c r="P268" s="17"/>
      <c r="Q268" s="17" t="s">
        <v>494</v>
      </c>
      <c r="R268" s="17"/>
      <c r="S268" s="17"/>
      <c r="T268" s="17" t="s">
        <v>494</v>
      </c>
      <c r="U268" s="17" t="s">
        <v>494</v>
      </c>
      <c r="V268" s="17" t="s">
        <v>494</v>
      </c>
      <c r="W268" s="17" t="s">
        <v>494</v>
      </c>
      <c r="X268" s="17" t="s">
        <v>494</v>
      </c>
      <c r="Y268" s="17" t="s">
        <v>494</v>
      </c>
      <c r="Z268" s="17" t="s">
        <v>494</v>
      </c>
      <c r="AA268" s="17" t="s">
        <v>494</v>
      </c>
      <c r="AB268" s="17" t="s">
        <v>494</v>
      </c>
      <c r="AC268" s="17"/>
      <c r="AD268" s="17"/>
      <c r="AE268" s="18">
        <f t="shared" si="14"/>
        <v>0.6239027292117062</v>
      </c>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row>
    <row r="269" spans="1:59" hidden="1" x14ac:dyDescent="0.2">
      <c r="A269" s="50">
        <v>2023</v>
      </c>
      <c r="B269" s="50" t="s">
        <v>16</v>
      </c>
      <c r="C269" s="16" t="s">
        <v>357</v>
      </c>
      <c r="D269" s="21">
        <f t="shared" si="12"/>
        <v>45021</v>
      </c>
      <c r="E269" s="22">
        <f t="shared" si="13"/>
        <v>95</v>
      </c>
      <c r="F269" s="17" t="s">
        <v>340</v>
      </c>
      <c r="G269" s="17" t="s">
        <v>341</v>
      </c>
      <c r="H269" s="17">
        <v>41</v>
      </c>
      <c r="J269" s="17">
        <v>0.46</v>
      </c>
      <c r="K269" s="17" t="s">
        <v>494</v>
      </c>
      <c r="L269" s="17"/>
      <c r="M269" s="17" t="s">
        <v>494</v>
      </c>
      <c r="N269" s="17"/>
      <c r="O269" s="17"/>
      <c r="P269" s="17"/>
      <c r="Q269" s="17" t="s">
        <v>494</v>
      </c>
      <c r="R269" s="17"/>
      <c r="S269" s="17"/>
      <c r="T269" s="17" t="s">
        <v>494</v>
      </c>
      <c r="U269" s="17" t="s">
        <v>494</v>
      </c>
      <c r="V269" s="17" t="s">
        <v>494</v>
      </c>
      <c r="W269" s="17" t="s">
        <v>494</v>
      </c>
      <c r="X269" s="17" t="s">
        <v>494</v>
      </c>
      <c r="Y269" s="17" t="s">
        <v>494</v>
      </c>
      <c r="Z269" s="17" t="s">
        <v>494</v>
      </c>
      <c r="AA269" s="17" t="s">
        <v>494</v>
      </c>
      <c r="AB269" s="17" t="s">
        <v>494</v>
      </c>
      <c r="AC269" s="17"/>
      <c r="AD269" s="17"/>
      <c r="AE269" s="18">
        <f t="shared" si="14"/>
        <v>0.66743082659856945</v>
      </c>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row>
    <row r="270" spans="1:59" hidden="1" x14ac:dyDescent="0.2">
      <c r="A270" s="50">
        <v>2023</v>
      </c>
      <c r="B270" s="50" t="s">
        <v>16</v>
      </c>
      <c r="C270" s="16" t="s">
        <v>357</v>
      </c>
      <c r="D270" s="21">
        <f t="shared" si="12"/>
        <v>45021</v>
      </c>
      <c r="E270" s="22">
        <f t="shared" si="13"/>
        <v>95</v>
      </c>
      <c r="F270" s="17" t="s">
        <v>340</v>
      </c>
      <c r="G270" s="17" t="s">
        <v>341</v>
      </c>
      <c r="H270" s="17">
        <v>44</v>
      </c>
      <c r="J270" s="17">
        <v>0.49</v>
      </c>
      <c r="K270" s="17" t="s">
        <v>494</v>
      </c>
      <c r="L270" s="17"/>
      <c r="M270" s="17" t="s">
        <v>494</v>
      </c>
      <c r="N270" s="17"/>
      <c r="O270" s="17"/>
      <c r="P270" s="17"/>
      <c r="Q270" s="17" t="s">
        <v>494</v>
      </c>
      <c r="R270" s="17"/>
      <c r="S270" s="17"/>
      <c r="T270" s="17" t="s">
        <v>494</v>
      </c>
      <c r="U270" s="17" t="s">
        <v>494</v>
      </c>
      <c r="V270" s="17" t="s">
        <v>494</v>
      </c>
      <c r="W270" s="17" t="s">
        <v>494</v>
      </c>
      <c r="X270" s="17" t="s">
        <v>494</v>
      </c>
      <c r="Y270" s="17" t="s">
        <v>494</v>
      </c>
      <c r="Z270" s="17" t="s">
        <v>494</v>
      </c>
      <c r="AA270" s="17" t="s">
        <v>494</v>
      </c>
      <c r="AB270" s="17" t="s">
        <v>494</v>
      </c>
      <c r="AC270" s="17"/>
      <c r="AD270" s="17"/>
      <c r="AE270" s="18">
        <f t="shared" si="14"/>
        <v>0.57522539444027043</v>
      </c>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row>
    <row r="271" spans="1:59" hidden="1" x14ac:dyDescent="0.2">
      <c r="A271" s="50">
        <v>2023</v>
      </c>
      <c r="B271" s="50" t="s">
        <v>16</v>
      </c>
      <c r="C271" s="16" t="s">
        <v>357</v>
      </c>
      <c r="D271" s="21">
        <f t="shared" si="12"/>
        <v>45021</v>
      </c>
      <c r="E271" s="22">
        <f t="shared" si="13"/>
        <v>95</v>
      </c>
      <c r="F271" s="17" t="s">
        <v>340</v>
      </c>
      <c r="G271" s="17" t="s">
        <v>341</v>
      </c>
      <c r="H271" s="17">
        <v>43</v>
      </c>
      <c r="J271" s="17">
        <v>0.47</v>
      </c>
      <c r="K271" s="17" t="s">
        <v>494</v>
      </c>
      <c r="L271" s="17"/>
      <c r="M271" s="17" t="s">
        <v>494</v>
      </c>
      <c r="N271" s="17"/>
      <c r="O271" s="17"/>
      <c r="P271" s="17"/>
      <c r="Q271" s="17" t="s">
        <v>494</v>
      </c>
      <c r="R271" s="17"/>
      <c r="S271" s="17"/>
      <c r="T271" s="17" t="s">
        <v>494</v>
      </c>
      <c r="U271" s="17" t="s">
        <v>494</v>
      </c>
      <c r="V271" s="17" t="s">
        <v>494</v>
      </c>
      <c r="W271" s="17" t="s">
        <v>494</v>
      </c>
      <c r="X271" s="17" t="s">
        <v>494</v>
      </c>
      <c r="Y271" s="17" t="s">
        <v>494</v>
      </c>
      <c r="Z271" s="17" t="s">
        <v>494</v>
      </c>
      <c r="AA271" s="17" t="s">
        <v>494</v>
      </c>
      <c r="AB271" s="17" t="s">
        <v>494</v>
      </c>
      <c r="AC271" s="17"/>
      <c r="AD271" s="17"/>
      <c r="AE271" s="18">
        <f t="shared" si="14"/>
        <v>0.59114291823361464</v>
      </c>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row>
    <row r="272" spans="1:59" hidden="1" x14ac:dyDescent="0.2">
      <c r="A272" s="50">
        <v>2023</v>
      </c>
      <c r="B272" s="50" t="s">
        <v>16</v>
      </c>
      <c r="C272" s="16" t="s">
        <v>357</v>
      </c>
      <c r="D272" s="21">
        <f t="shared" si="12"/>
        <v>45021</v>
      </c>
      <c r="E272" s="22">
        <f t="shared" si="13"/>
        <v>95</v>
      </c>
      <c r="F272" s="17" t="s">
        <v>340</v>
      </c>
      <c r="G272" s="17" t="s">
        <v>341</v>
      </c>
      <c r="H272" s="17">
        <v>46</v>
      </c>
      <c r="J272" s="17">
        <v>0.45</v>
      </c>
      <c r="K272" s="17" t="s">
        <v>494</v>
      </c>
      <c r="L272" s="17"/>
      <c r="M272" s="17" t="s">
        <v>494</v>
      </c>
      <c r="N272" s="17"/>
      <c r="O272" s="17"/>
      <c r="P272" s="17"/>
      <c r="Q272" s="17" t="s">
        <v>494</v>
      </c>
      <c r="R272" s="17"/>
      <c r="S272" s="17"/>
      <c r="T272" s="17" t="s">
        <v>494</v>
      </c>
      <c r="U272" s="17" t="s">
        <v>494</v>
      </c>
      <c r="V272" s="17" t="s">
        <v>494</v>
      </c>
      <c r="W272" s="17" t="s">
        <v>494</v>
      </c>
      <c r="X272" s="17" t="s">
        <v>494</v>
      </c>
      <c r="Y272" s="17" t="s">
        <v>494</v>
      </c>
      <c r="Z272" s="17" t="s">
        <v>494</v>
      </c>
      <c r="AA272" s="17" t="s">
        <v>494</v>
      </c>
      <c r="AB272" s="17" t="s">
        <v>494</v>
      </c>
      <c r="AC272" s="17"/>
      <c r="AD272" s="17"/>
      <c r="AE272" s="18">
        <f t="shared" si="14"/>
        <v>0.4623161009287417</v>
      </c>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row>
    <row r="273" spans="1:59" hidden="1" x14ac:dyDescent="0.2">
      <c r="A273" s="50">
        <v>2023</v>
      </c>
      <c r="B273" s="50" t="s">
        <v>16</v>
      </c>
      <c r="C273" s="16" t="s">
        <v>357</v>
      </c>
      <c r="D273" s="21">
        <f t="shared" si="12"/>
        <v>45021</v>
      </c>
      <c r="E273" s="22">
        <f t="shared" si="13"/>
        <v>95</v>
      </c>
      <c r="F273" s="17" t="s">
        <v>340</v>
      </c>
      <c r="G273" s="17" t="s">
        <v>341</v>
      </c>
      <c r="H273" s="17">
        <v>42</v>
      </c>
      <c r="J273" s="17">
        <v>0.52</v>
      </c>
      <c r="K273" s="17" t="s">
        <v>494</v>
      </c>
      <c r="L273" s="17"/>
      <c r="M273" s="17" t="s">
        <v>494</v>
      </c>
      <c r="N273" s="17"/>
      <c r="O273" s="17"/>
      <c r="P273" s="17"/>
      <c r="Q273" s="17" t="s">
        <v>494</v>
      </c>
      <c r="R273" s="17"/>
      <c r="S273" s="17"/>
      <c r="T273" s="17" t="s">
        <v>494</v>
      </c>
      <c r="U273" s="17" t="s">
        <v>494</v>
      </c>
      <c r="V273" s="17" t="s">
        <v>494</v>
      </c>
      <c r="W273" s="17" t="s">
        <v>494</v>
      </c>
      <c r="X273" s="17" t="s">
        <v>494</v>
      </c>
      <c r="Y273" s="17" t="s">
        <v>494</v>
      </c>
      <c r="Z273" s="17" t="s">
        <v>494</v>
      </c>
      <c r="AA273" s="17" t="s">
        <v>494</v>
      </c>
      <c r="AB273" s="17" t="s">
        <v>494</v>
      </c>
      <c r="AC273" s="17"/>
      <c r="AD273" s="17"/>
      <c r="AE273" s="18">
        <f t="shared" si="14"/>
        <v>0.7018680488068243</v>
      </c>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row>
    <row r="274" spans="1:59" hidden="1" x14ac:dyDescent="0.2">
      <c r="A274" s="50">
        <v>2023</v>
      </c>
      <c r="B274" s="50" t="s">
        <v>16</v>
      </c>
      <c r="C274" s="16" t="s">
        <v>357</v>
      </c>
      <c r="D274" s="21">
        <f t="shared" si="12"/>
        <v>45021</v>
      </c>
      <c r="E274" s="22">
        <f t="shared" si="13"/>
        <v>95</v>
      </c>
      <c r="F274" s="17" t="s">
        <v>340</v>
      </c>
      <c r="G274" s="17" t="s">
        <v>341</v>
      </c>
      <c r="H274" s="17">
        <v>44</v>
      </c>
      <c r="J274" s="17">
        <v>0.5</v>
      </c>
      <c r="K274" s="17" t="s">
        <v>494</v>
      </c>
      <c r="L274" s="17"/>
      <c r="M274" s="17" t="s">
        <v>494</v>
      </c>
      <c r="N274" s="17"/>
      <c r="O274" s="17"/>
      <c r="P274" s="17"/>
      <c r="Q274" s="17" t="s">
        <v>494</v>
      </c>
      <c r="R274" s="17"/>
      <c r="S274" s="17"/>
      <c r="T274" s="17" t="s">
        <v>494</v>
      </c>
      <c r="U274" s="17" t="s">
        <v>494</v>
      </c>
      <c r="V274" s="17" t="s">
        <v>494</v>
      </c>
      <c r="W274" s="17" t="s">
        <v>494</v>
      </c>
      <c r="X274" s="17" t="s">
        <v>494</v>
      </c>
      <c r="Y274" s="17" t="s">
        <v>494</v>
      </c>
      <c r="Z274" s="17" t="s">
        <v>494</v>
      </c>
      <c r="AA274" s="17" t="s">
        <v>494</v>
      </c>
      <c r="AB274" s="17" t="s">
        <v>494</v>
      </c>
      <c r="AC274" s="17"/>
      <c r="AD274" s="17"/>
      <c r="AE274" s="18">
        <f t="shared" si="14"/>
        <v>0.58696468820435765</v>
      </c>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row>
    <row r="275" spans="1:59" hidden="1" x14ac:dyDescent="0.2">
      <c r="A275" s="50">
        <v>2023</v>
      </c>
      <c r="B275" s="50" t="s">
        <v>16</v>
      </c>
      <c r="C275" s="16" t="s">
        <v>357</v>
      </c>
      <c r="D275" s="21">
        <f t="shared" si="12"/>
        <v>45021</v>
      </c>
      <c r="E275" s="22">
        <f t="shared" si="13"/>
        <v>95</v>
      </c>
      <c r="F275" s="17" t="s">
        <v>340</v>
      </c>
      <c r="G275" s="17" t="s">
        <v>341</v>
      </c>
      <c r="H275" s="17">
        <v>36</v>
      </c>
      <c r="J275" s="17">
        <v>0.35</v>
      </c>
      <c r="K275" s="17" t="s">
        <v>494</v>
      </c>
      <c r="L275" s="17"/>
      <c r="M275" s="17" t="s">
        <v>494</v>
      </c>
      <c r="N275" s="17"/>
      <c r="O275" s="17"/>
      <c r="P275" s="17"/>
      <c r="Q275" s="17" t="s">
        <v>494</v>
      </c>
      <c r="R275" s="17"/>
      <c r="S275" s="17"/>
      <c r="T275" s="17" t="s">
        <v>494</v>
      </c>
      <c r="U275" s="17" t="s">
        <v>494</v>
      </c>
      <c r="V275" s="17" t="s">
        <v>494</v>
      </c>
      <c r="W275" s="17" t="s">
        <v>494</v>
      </c>
      <c r="X275" s="17" t="s">
        <v>494</v>
      </c>
      <c r="Y275" s="17" t="s">
        <v>494</v>
      </c>
      <c r="Z275" s="17" t="s">
        <v>494</v>
      </c>
      <c r="AA275" s="17" t="s">
        <v>494</v>
      </c>
      <c r="AB275" s="17" t="s">
        <v>494</v>
      </c>
      <c r="AC275" s="17"/>
      <c r="AD275" s="17"/>
      <c r="AE275" s="18">
        <f t="shared" si="14"/>
        <v>0.7501714677640603</v>
      </c>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row>
    <row r="276" spans="1:59" hidden="1" x14ac:dyDescent="0.2">
      <c r="A276" s="50">
        <v>2023</v>
      </c>
      <c r="B276" s="50" t="s">
        <v>16</v>
      </c>
      <c r="C276" s="16" t="s">
        <v>357</v>
      </c>
      <c r="D276" s="21">
        <f t="shared" si="12"/>
        <v>45021</v>
      </c>
      <c r="E276" s="22">
        <f t="shared" si="13"/>
        <v>95</v>
      </c>
      <c r="F276" s="17" t="s">
        <v>340</v>
      </c>
      <c r="G276" s="17" t="s">
        <v>341</v>
      </c>
      <c r="H276" s="17">
        <v>37</v>
      </c>
      <c r="J276" s="17">
        <v>0.5</v>
      </c>
      <c r="K276" s="17" t="s">
        <v>494</v>
      </c>
      <c r="L276" s="17"/>
      <c r="M276" s="17" t="s">
        <v>494</v>
      </c>
      <c r="N276" s="17"/>
      <c r="O276" s="17"/>
      <c r="P276" s="17"/>
      <c r="Q276" s="17" t="s">
        <v>494</v>
      </c>
      <c r="R276" s="17"/>
      <c r="S276" s="17"/>
      <c r="T276" s="17" t="s">
        <v>494</v>
      </c>
      <c r="U276" s="17" t="s">
        <v>494</v>
      </c>
      <c r="V276" s="17" t="s">
        <v>494</v>
      </c>
      <c r="W276" s="17" t="s">
        <v>494</v>
      </c>
      <c r="X276" s="17" t="s">
        <v>494</v>
      </c>
      <c r="Y276" s="17" t="s">
        <v>494</v>
      </c>
      <c r="Z276" s="17" t="s">
        <v>494</v>
      </c>
      <c r="AA276" s="17" t="s">
        <v>494</v>
      </c>
      <c r="AB276" s="17" t="s">
        <v>494</v>
      </c>
      <c r="AC276" s="17"/>
      <c r="AD276" s="17"/>
      <c r="AE276" s="18">
        <f t="shared" si="14"/>
        <v>0.98710836475628283</v>
      </c>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row>
    <row r="277" spans="1:59" hidden="1" x14ac:dyDescent="0.2">
      <c r="A277" s="50">
        <v>2023</v>
      </c>
      <c r="B277" s="50" t="s">
        <v>16</v>
      </c>
      <c r="C277" s="16" t="s">
        <v>357</v>
      </c>
      <c r="D277" s="21">
        <f t="shared" si="12"/>
        <v>45021</v>
      </c>
      <c r="E277" s="22">
        <f t="shared" si="13"/>
        <v>95</v>
      </c>
      <c r="F277" s="17" t="s">
        <v>340</v>
      </c>
      <c r="G277" s="17" t="s">
        <v>341</v>
      </c>
      <c r="H277" s="17">
        <v>41</v>
      </c>
      <c r="J277" s="17">
        <v>0.45</v>
      </c>
      <c r="K277" s="17" t="s">
        <v>494</v>
      </c>
      <c r="L277" s="17"/>
      <c r="M277" s="17" t="s">
        <v>494</v>
      </c>
      <c r="N277" s="17"/>
      <c r="O277" s="17"/>
      <c r="P277" s="17"/>
      <c r="Q277" s="17" t="s">
        <v>494</v>
      </c>
      <c r="R277" s="17"/>
      <c r="S277" s="17"/>
      <c r="T277" s="17" t="s">
        <v>494</v>
      </c>
      <c r="U277" s="17" t="s">
        <v>494</v>
      </c>
      <c r="V277" s="17" t="s">
        <v>494</v>
      </c>
      <c r="W277" s="17" t="s">
        <v>494</v>
      </c>
      <c r="X277" s="17" t="s">
        <v>494</v>
      </c>
      <c r="Y277" s="17" t="s">
        <v>494</v>
      </c>
      <c r="Z277" s="17" t="s">
        <v>494</v>
      </c>
      <c r="AA277" s="17" t="s">
        <v>494</v>
      </c>
      <c r="AB277" s="17" t="s">
        <v>494</v>
      </c>
      <c r="AC277" s="17"/>
      <c r="AD277" s="17"/>
      <c r="AE277" s="18">
        <f t="shared" si="14"/>
        <v>0.65292146080294833</v>
      </c>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row>
    <row r="278" spans="1:59" hidden="1" x14ac:dyDescent="0.2">
      <c r="A278" s="50">
        <v>2023</v>
      </c>
      <c r="B278" s="50" t="s">
        <v>16</v>
      </c>
      <c r="C278" s="16" t="s">
        <v>357</v>
      </c>
      <c r="D278" s="21">
        <f t="shared" si="12"/>
        <v>45021</v>
      </c>
      <c r="E278" s="22">
        <f t="shared" si="13"/>
        <v>95</v>
      </c>
      <c r="F278" s="17" t="s">
        <v>340</v>
      </c>
      <c r="G278" s="17" t="s">
        <v>341</v>
      </c>
      <c r="H278" s="17">
        <v>40</v>
      </c>
      <c r="J278" s="17">
        <v>0.49</v>
      </c>
      <c r="K278" s="17" t="s">
        <v>494</v>
      </c>
      <c r="L278" s="17"/>
      <c r="M278" s="17" t="s">
        <v>494</v>
      </c>
      <c r="N278" s="17"/>
      <c r="O278" s="17"/>
      <c r="P278" s="17"/>
      <c r="Q278" s="17" t="s">
        <v>494</v>
      </c>
      <c r="R278" s="17"/>
      <c r="S278" s="17"/>
      <c r="T278" s="17" t="s">
        <v>494</v>
      </c>
      <c r="U278" s="17" t="s">
        <v>494</v>
      </c>
      <c r="V278" s="17" t="s">
        <v>494</v>
      </c>
      <c r="W278" s="17" t="s">
        <v>494</v>
      </c>
      <c r="X278" s="17" t="s">
        <v>494</v>
      </c>
      <c r="Y278" s="17" t="s">
        <v>494</v>
      </c>
      <c r="Z278" s="17" t="s">
        <v>494</v>
      </c>
      <c r="AA278" s="17" t="s">
        <v>494</v>
      </c>
      <c r="AB278" s="17" t="s">
        <v>494</v>
      </c>
      <c r="AC278" s="17"/>
      <c r="AD278" s="17"/>
      <c r="AE278" s="18">
        <f t="shared" si="14"/>
        <v>0.765625</v>
      </c>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row>
    <row r="279" spans="1:59" hidden="1" x14ac:dyDescent="0.2">
      <c r="A279" s="50">
        <v>2023</v>
      </c>
      <c r="B279" s="50" t="s">
        <v>16</v>
      </c>
      <c r="C279" s="16" t="s">
        <v>357</v>
      </c>
      <c r="D279" s="21">
        <f t="shared" si="12"/>
        <v>45021</v>
      </c>
      <c r="E279" s="22">
        <f t="shared" si="13"/>
        <v>95</v>
      </c>
      <c r="F279" s="17" t="s">
        <v>340</v>
      </c>
      <c r="G279" s="17" t="s">
        <v>341</v>
      </c>
      <c r="H279" s="17">
        <v>40</v>
      </c>
      <c r="J279" s="17">
        <v>0.45</v>
      </c>
      <c r="K279" s="17" t="s">
        <v>494</v>
      </c>
      <c r="L279" s="17"/>
      <c r="M279" s="17" t="s">
        <v>494</v>
      </c>
      <c r="N279" s="17"/>
      <c r="O279" s="17"/>
      <c r="P279" s="17"/>
      <c r="Q279" s="17" t="s">
        <v>494</v>
      </c>
      <c r="R279" s="17"/>
      <c r="S279" s="17"/>
      <c r="T279" s="17" t="s">
        <v>494</v>
      </c>
      <c r="U279" s="17" t="s">
        <v>494</v>
      </c>
      <c r="V279" s="17" t="s">
        <v>494</v>
      </c>
      <c r="W279" s="17" t="s">
        <v>494</v>
      </c>
      <c r="X279" s="17" t="s">
        <v>494</v>
      </c>
      <c r="Y279" s="17" t="s">
        <v>494</v>
      </c>
      <c r="Z279" s="17" t="s">
        <v>494</v>
      </c>
      <c r="AA279" s="17" t="s">
        <v>494</v>
      </c>
      <c r="AB279" s="17" t="s">
        <v>494</v>
      </c>
      <c r="AC279" s="17"/>
      <c r="AD279" s="17"/>
      <c r="AE279" s="18">
        <f t="shared" si="14"/>
        <v>0.703125</v>
      </c>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row>
    <row r="280" spans="1:59" hidden="1" x14ac:dyDescent="0.2">
      <c r="A280" s="50">
        <v>2023</v>
      </c>
      <c r="B280" s="50" t="s">
        <v>16</v>
      </c>
      <c r="C280" s="16" t="s">
        <v>357</v>
      </c>
      <c r="D280" s="21">
        <f t="shared" si="12"/>
        <v>45021</v>
      </c>
      <c r="E280" s="22">
        <f t="shared" si="13"/>
        <v>95</v>
      </c>
      <c r="F280" s="17" t="s">
        <v>340</v>
      </c>
      <c r="G280" s="17" t="s">
        <v>341</v>
      </c>
      <c r="H280" s="17">
        <v>39</v>
      </c>
      <c r="J280" s="17">
        <v>0.38</v>
      </c>
      <c r="K280" s="17" t="s">
        <v>494</v>
      </c>
      <c r="L280" s="17"/>
      <c r="M280" s="17" t="s">
        <v>494</v>
      </c>
      <c r="N280" s="17"/>
      <c r="O280" s="17"/>
      <c r="P280" s="17"/>
      <c r="Q280" s="17" t="s">
        <v>494</v>
      </c>
      <c r="R280" s="17"/>
      <c r="S280" s="17"/>
      <c r="T280" s="17" t="s">
        <v>494</v>
      </c>
      <c r="U280" s="17" t="s">
        <v>494</v>
      </c>
      <c r="V280" s="17" t="s">
        <v>494</v>
      </c>
      <c r="W280" s="17" t="s">
        <v>494</v>
      </c>
      <c r="X280" s="17" t="s">
        <v>494</v>
      </c>
      <c r="Y280" s="17" t="s">
        <v>494</v>
      </c>
      <c r="Z280" s="17" t="s">
        <v>494</v>
      </c>
      <c r="AA280" s="17" t="s">
        <v>494</v>
      </c>
      <c r="AB280" s="17" t="s">
        <v>494</v>
      </c>
      <c r="AC280" s="17"/>
      <c r="AD280" s="17"/>
      <c r="AE280" s="18">
        <f t="shared" si="14"/>
        <v>0.64060419090004894</v>
      </c>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row>
    <row r="281" spans="1:59" hidden="1" x14ac:dyDescent="0.2">
      <c r="A281" s="50">
        <v>2023</v>
      </c>
      <c r="B281" s="50" t="s">
        <v>16</v>
      </c>
      <c r="C281" s="16" t="s">
        <v>357</v>
      </c>
      <c r="D281" s="21">
        <f t="shared" si="12"/>
        <v>45021</v>
      </c>
      <c r="E281" s="22">
        <f t="shared" si="13"/>
        <v>95</v>
      </c>
      <c r="F281" s="17" t="s">
        <v>340</v>
      </c>
      <c r="G281" s="17" t="s">
        <v>341</v>
      </c>
      <c r="H281" s="17">
        <v>39</v>
      </c>
      <c r="J281" s="17">
        <v>0.46</v>
      </c>
      <c r="K281" s="17" t="s">
        <v>494</v>
      </c>
      <c r="L281" s="17"/>
      <c r="M281" s="17" t="s">
        <v>494</v>
      </c>
      <c r="N281" s="17"/>
      <c r="O281" s="17"/>
      <c r="P281" s="17"/>
      <c r="Q281" s="17" t="s">
        <v>494</v>
      </c>
      <c r="R281" s="17"/>
      <c r="S281" s="17"/>
      <c r="T281" s="17" t="s">
        <v>494</v>
      </c>
      <c r="U281" s="17" t="s">
        <v>494</v>
      </c>
      <c r="V281" s="17" t="s">
        <v>494</v>
      </c>
      <c r="W281" s="17" t="s">
        <v>494</v>
      </c>
      <c r="X281" s="17" t="s">
        <v>494</v>
      </c>
      <c r="Y281" s="17" t="s">
        <v>494</v>
      </c>
      <c r="Z281" s="17" t="s">
        <v>494</v>
      </c>
      <c r="AA281" s="17" t="s">
        <v>494</v>
      </c>
      <c r="AB281" s="17" t="s">
        <v>494</v>
      </c>
      <c r="AC281" s="17"/>
      <c r="AD281" s="17"/>
      <c r="AE281" s="18">
        <f t="shared" si="14"/>
        <v>0.77546823108953278</v>
      </c>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row>
    <row r="282" spans="1:59" hidden="1" x14ac:dyDescent="0.2">
      <c r="A282" s="50">
        <v>2023</v>
      </c>
      <c r="B282" s="50" t="s">
        <v>16</v>
      </c>
      <c r="C282" s="16" t="s">
        <v>357</v>
      </c>
      <c r="D282" s="21">
        <f t="shared" si="12"/>
        <v>45021</v>
      </c>
      <c r="E282" s="22">
        <f t="shared" si="13"/>
        <v>95</v>
      </c>
      <c r="F282" s="17" t="s">
        <v>340</v>
      </c>
      <c r="G282" s="17" t="s">
        <v>341</v>
      </c>
      <c r="H282" s="17">
        <v>42</v>
      </c>
      <c r="J282" s="17">
        <v>0.52</v>
      </c>
      <c r="K282" s="17" t="s">
        <v>494</v>
      </c>
      <c r="L282" s="17"/>
      <c r="M282" s="17" t="s">
        <v>494</v>
      </c>
      <c r="N282" s="17"/>
      <c r="O282" s="17"/>
      <c r="P282" s="17"/>
      <c r="Q282" s="17" t="s">
        <v>494</v>
      </c>
      <c r="R282" s="17"/>
      <c r="S282" s="17"/>
      <c r="T282" s="17" t="s">
        <v>494</v>
      </c>
      <c r="U282" s="17" t="s">
        <v>494</v>
      </c>
      <c r="V282" s="17" t="s">
        <v>494</v>
      </c>
      <c r="W282" s="17" t="s">
        <v>494</v>
      </c>
      <c r="X282" s="17" t="s">
        <v>494</v>
      </c>
      <c r="Y282" s="17" t="s">
        <v>494</v>
      </c>
      <c r="Z282" s="17" t="s">
        <v>494</v>
      </c>
      <c r="AA282" s="17" t="s">
        <v>494</v>
      </c>
      <c r="AB282" s="17" t="s">
        <v>494</v>
      </c>
      <c r="AC282" s="17"/>
      <c r="AD282" s="17"/>
      <c r="AE282" s="18">
        <f t="shared" si="14"/>
        <v>0.7018680488068243</v>
      </c>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row>
    <row r="283" spans="1:59" hidden="1" x14ac:dyDescent="0.2">
      <c r="A283" s="50">
        <v>2023</v>
      </c>
      <c r="B283" s="50" t="s">
        <v>16</v>
      </c>
      <c r="C283" s="16" t="s">
        <v>357</v>
      </c>
      <c r="D283" s="21">
        <f t="shared" si="12"/>
        <v>45021</v>
      </c>
      <c r="E283" s="22">
        <f t="shared" si="13"/>
        <v>95</v>
      </c>
      <c r="F283" s="17" t="s">
        <v>340</v>
      </c>
      <c r="G283" s="17" t="s">
        <v>341</v>
      </c>
      <c r="H283" s="17">
        <v>38</v>
      </c>
      <c r="J283" s="17">
        <v>0.45</v>
      </c>
      <c r="K283" s="17" t="s">
        <v>494</v>
      </c>
      <c r="L283" s="17"/>
      <c r="M283" s="17" t="s">
        <v>494</v>
      </c>
      <c r="N283" s="17"/>
      <c r="O283" s="17"/>
      <c r="P283" s="17"/>
      <c r="Q283" s="17" t="s">
        <v>494</v>
      </c>
      <c r="R283" s="17"/>
      <c r="S283" s="17"/>
      <c r="T283" s="17" t="s">
        <v>494</v>
      </c>
      <c r="U283" s="17" t="s">
        <v>494</v>
      </c>
      <c r="V283" s="17" t="s">
        <v>494</v>
      </c>
      <c r="W283" s="17" t="s">
        <v>494</v>
      </c>
      <c r="X283" s="17" t="s">
        <v>494</v>
      </c>
      <c r="Y283" s="17" t="s">
        <v>494</v>
      </c>
      <c r="Z283" s="17" t="s">
        <v>494</v>
      </c>
      <c r="AA283" s="17" t="s">
        <v>494</v>
      </c>
      <c r="AB283" s="17" t="s">
        <v>494</v>
      </c>
      <c r="AC283" s="17"/>
      <c r="AD283" s="17"/>
      <c r="AE283" s="18">
        <f t="shared" si="14"/>
        <v>0.82009039218544977</v>
      </c>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row>
    <row r="284" spans="1:59" hidden="1" x14ac:dyDescent="0.2">
      <c r="A284" s="50">
        <v>2023</v>
      </c>
      <c r="B284" s="50" t="s">
        <v>16</v>
      </c>
      <c r="C284" s="16" t="s">
        <v>357</v>
      </c>
      <c r="D284" s="21">
        <f t="shared" si="12"/>
        <v>45021</v>
      </c>
      <c r="E284" s="22">
        <f t="shared" si="13"/>
        <v>95</v>
      </c>
      <c r="F284" s="17" t="s">
        <v>340</v>
      </c>
      <c r="G284" s="17" t="s">
        <v>341</v>
      </c>
      <c r="H284" s="17">
        <v>36</v>
      </c>
      <c r="J284" s="17">
        <v>0.38</v>
      </c>
      <c r="K284" s="17" t="s">
        <v>494</v>
      </c>
      <c r="L284" s="17"/>
      <c r="M284" s="17" t="s">
        <v>494</v>
      </c>
      <c r="N284" s="17"/>
      <c r="O284" s="17"/>
      <c r="P284" s="17"/>
      <c r="Q284" s="17" t="s">
        <v>494</v>
      </c>
      <c r="R284" s="17"/>
      <c r="S284" s="17"/>
      <c r="T284" s="17" t="s">
        <v>494</v>
      </c>
      <c r="U284" s="17" t="s">
        <v>494</v>
      </c>
      <c r="V284" s="17" t="s">
        <v>494</v>
      </c>
      <c r="W284" s="17" t="s">
        <v>494</v>
      </c>
      <c r="X284" s="17" t="s">
        <v>494</v>
      </c>
      <c r="Y284" s="17" t="s">
        <v>494</v>
      </c>
      <c r="Z284" s="17" t="s">
        <v>494</v>
      </c>
      <c r="AA284" s="17" t="s">
        <v>494</v>
      </c>
      <c r="AB284" s="17" t="s">
        <v>494</v>
      </c>
      <c r="AC284" s="17"/>
      <c r="AD284" s="17"/>
      <c r="AE284" s="18">
        <f t="shared" si="14"/>
        <v>0.81447187928669418</v>
      </c>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row>
    <row r="285" spans="1:59" hidden="1" x14ac:dyDescent="0.2">
      <c r="A285" s="50">
        <v>2023</v>
      </c>
      <c r="B285" s="50" t="s">
        <v>16</v>
      </c>
      <c r="C285" s="16" t="s">
        <v>357</v>
      </c>
      <c r="D285" s="21">
        <f t="shared" si="12"/>
        <v>45021</v>
      </c>
      <c r="E285" s="22">
        <f t="shared" si="13"/>
        <v>95</v>
      </c>
      <c r="F285" s="17" t="s">
        <v>340</v>
      </c>
      <c r="G285" s="17" t="s">
        <v>341</v>
      </c>
      <c r="H285" s="17">
        <v>36</v>
      </c>
      <c r="J285" s="17">
        <v>0.34</v>
      </c>
      <c r="K285" s="17" t="s">
        <v>494</v>
      </c>
      <c r="L285" s="17"/>
      <c r="M285" s="17" t="s">
        <v>494</v>
      </c>
      <c r="N285" s="17"/>
      <c r="O285" s="17"/>
      <c r="P285" s="17"/>
      <c r="Q285" s="17" t="s">
        <v>494</v>
      </c>
      <c r="R285" s="17"/>
      <c r="S285" s="17"/>
      <c r="T285" s="17" t="s">
        <v>494</v>
      </c>
      <c r="U285" s="17" t="s">
        <v>494</v>
      </c>
      <c r="V285" s="17" t="s">
        <v>494</v>
      </c>
      <c r="W285" s="17" t="s">
        <v>494</v>
      </c>
      <c r="X285" s="17" t="s">
        <v>494</v>
      </c>
      <c r="Y285" s="17" t="s">
        <v>494</v>
      </c>
      <c r="Z285" s="17" t="s">
        <v>494</v>
      </c>
      <c r="AA285" s="17" t="s">
        <v>494</v>
      </c>
      <c r="AB285" s="17" t="s">
        <v>494</v>
      </c>
      <c r="AC285" s="17"/>
      <c r="AD285" s="17"/>
      <c r="AE285" s="18">
        <f t="shared" si="14"/>
        <v>0.72873799725651589</v>
      </c>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row>
    <row r="286" spans="1:59" hidden="1" x14ac:dyDescent="0.2">
      <c r="A286" s="50">
        <v>2023</v>
      </c>
      <c r="B286" s="50" t="s">
        <v>16</v>
      </c>
      <c r="C286" s="16" t="s">
        <v>357</v>
      </c>
      <c r="D286" s="21">
        <f t="shared" si="12"/>
        <v>45021</v>
      </c>
      <c r="E286" s="22">
        <f t="shared" si="13"/>
        <v>95</v>
      </c>
      <c r="F286" s="17" t="s">
        <v>340</v>
      </c>
      <c r="G286" s="17" t="s">
        <v>341</v>
      </c>
      <c r="H286" s="17">
        <v>37</v>
      </c>
      <c r="J286" s="17">
        <v>0.49</v>
      </c>
      <c r="K286" s="17" t="s">
        <v>494</v>
      </c>
      <c r="L286" s="17"/>
      <c r="M286" s="17" t="s">
        <v>494</v>
      </c>
      <c r="N286" s="17"/>
      <c r="O286" s="17"/>
      <c r="P286" s="17"/>
      <c r="Q286" s="17" t="s">
        <v>494</v>
      </c>
      <c r="R286" s="17"/>
      <c r="S286" s="17"/>
      <c r="T286" s="17" t="s">
        <v>494</v>
      </c>
      <c r="U286" s="17" t="s">
        <v>494</v>
      </c>
      <c r="V286" s="17" t="s">
        <v>494</v>
      </c>
      <c r="W286" s="17" t="s">
        <v>494</v>
      </c>
      <c r="X286" s="17" t="s">
        <v>494</v>
      </c>
      <c r="Y286" s="17" t="s">
        <v>494</v>
      </c>
      <c r="Z286" s="17" t="s">
        <v>494</v>
      </c>
      <c r="AA286" s="17" t="s">
        <v>494</v>
      </c>
      <c r="AB286" s="17" t="s">
        <v>494</v>
      </c>
      <c r="AC286" s="17"/>
      <c r="AD286" s="17"/>
      <c r="AE286" s="18">
        <f t="shared" si="14"/>
        <v>0.96736619746115726</v>
      </c>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row>
    <row r="287" spans="1:59" hidden="1" x14ac:dyDescent="0.2">
      <c r="A287" s="50">
        <v>2023</v>
      </c>
      <c r="B287" s="50" t="s">
        <v>16</v>
      </c>
      <c r="C287" s="16" t="s">
        <v>357</v>
      </c>
      <c r="D287" s="21">
        <f t="shared" si="12"/>
        <v>45021</v>
      </c>
      <c r="E287" s="22">
        <f t="shared" si="13"/>
        <v>95</v>
      </c>
      <c r="F287" s="17" t="s">
        <v>340</v>
      </c>
      <c r="G287" s="17" t="s">
        <v>341</v>
      </c>
      <c r="H287" s="17">
        <v>35</v>
      </c>
      <c r="J287" s="17">
        <v>0.45</v>
      </c>
      <c r="K287" s="17" t="s">
        <v>494</v>
      </c>
      <c r="L287" s="17"/>
      <c r="M287" s="17" t="s">
        <v>494</v>
      </c>
      <c r="N287" s="17"/>
      <c r="O287" s="17"/>
      <c r="P287" s="17"/>
      <c r="Q287" s="17" t="s">
        <v>494</v>
      </c>
      <c r="R287" s="17"/>
      <c r="S287" s="17"/>
      <c r="T287" s="17" t="s">
        <v>494</v>
      </c>
      <c r="U287" s="17" t="s">
        <v>494</v>
      </c>
      <c r="V287" s="17" t="s">
        <v>494</v>
      </c>
      <c r="W287" s="17" t="s">
        <v>494</v>
      </c>
      <c r="X287" s="17" t="s">
        <v>494</v>
      </c>
      <c r="Y287" s="17" t="s">
        <v>494</v>
      </c>
      <c r="Z287" s="17" t="s">
        <v>494</v>
      </c>
      <c r="AA287" s="17" t="s">
        <v>494</v>
      </c>
      <c r="AB287" s="17" t="s">
        <v>494</v>
      </c>
      <c r="AC287" s="17"/>
      <c r="AD287" s="17"/>
      <c r="AE287" s="18">
        <f t="shared" si="14"/>
        <v>1.0495626822157436</v>
      </c>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row>
    <row r="288" spans="1:59" hidden="1" x14ac:dyDescent="0.2">
      <c r="A288" s="50">
        <v>2023</v>
      </c>
      <c r="B288" s="50" t="s">
        <v>16</v>
      </c>
      <c r="C288" s="16" t="s">
        <v>357</v>
      </c>
      <c r="D288" s="21">
        <f t="shared" si="12"/>
        <v>45021</v>
      </c>
      <c r="E288" s="22">
        <f t="shared" si="13"/>
        <v>95</v>
      </c>
      <c r="F288" s="17" t="s">
        <v>340</v>
      </c>
      <c r="G288" s="17" t="s">
        <v>341</v>
      </c>
      <c r="H288" s="17">
        <v>38</v>
      </c>
      <c r="J288" s="17">
        <v>0.52</v>
      </c>
      <c r="K288" s="17" t="s">
        <v>494</v>
      </c>
      <c r="L288" s="17"/>
      <c r="M288" s="17" t="s">
        <v>494</v>
      </c>
      <c r="N288" s="17"/>
      <c r="O288" s="17"/>
      <c r="P288" s="17"/>
      <c r="Q288" s="17" t="s">
        <v>494</v>
      </c>
      <c r="R288" s="17"/>
      <c r="S288" s="17"/>
      <c r="T288" s="17" t="s">
        <v>494</v>
      </c>
      <c r="U288" s="17" t="s">
        <v>494</v>
      </c>
      <c r="V288" s="17" t="s">
        <v>494</v>
      </c>
      <c r="W288" s="17" t="s">
        <v>494</v>
      </c>
      <c r="X288" s="17" t="s">
        <v>494</v>
      </c>
      <c r="Y288" s="17" t="s">
        <v>494</v>
      </c>
      <c r="Z288" s="17" t="s">
        <v>494</v>
      </c>
      <c r="AA288" s="17" t="s">
        <v>494</v>
      </c>
      <c r="AB288" s="17" t="s">
        <v>494</v>
      </c>
      <c r="AC288" s="17"/>
      <c r="AD288" s="17"/>
      <c r="AE288" s="18">
        <f t="shared" si="14"/>
        <v>0.9476600087476309</v>
      </c>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row>
    <row r="289" spans="1:59" hidden="1" x14ac:dyDescent="0.2">
      <c r="A289" s="50">
        <v>2023</v>
      </c>
      <c r="B289" s="50" t="s">
        <v>16</v>
      </c>
      <c r="C289" s="16" t="s">
        <v>357</v>
      </c>
      <c r="D289" s="21">
        <f t="shared" si="12"/>
        <v>45021</v>
      </c>
      <c r="E289" s="22">
        <f t="shared" si="13"/>
        <v>95</v>
      </c>
      <c r="F289" s="17" t="s">
        <v>340</v>
      </c>
      <c r="G289" s="17" t="s">
        <v>341</v>
      </c>
      <c r="H289" s="17">
        <v>42</v>
      </c>
      <c r="J289" s="17">
        <v>0.48</v>
      </c>
      <c r="K289" s="17" t="s">
        <v>494</v>
      </c>
      <c r="L289" s="17"/>
      <c r="M289" s="17" t="s">
        <v>494</v>
      </c>
      <c r="N289" s="17"/>
      <c r="O289" s="17"/>
      <c r="P289" s="17"/>
      <c r="Q289" s="17" t="s">
        <v>494</v>
      </c>
      <c r="R289" s="17"/>
      <c r="S289" s="17"/>
      <c r="T289" s="17" t="s">
        <v>494</v>
      </c>
      <c r="U289" s="17" t="s">
        <v>494</v>
      </c>
      <c r="V289" s="17" t="s">
        <v>494</v>
      </c>
      <c r="W289" s="17" t="s">
        <v>494</v>
      </c>
      <c r="X289" s="17" t="s">
        <v>494</v>
      </c>
      <c r="Y289" s="17" t="s">
        <v>494</v>
      </c>
      <c r="Z289" s="17" t="s">
        <v>494</v>
      </c>
      <c r="AA289" s="17" t="s">
        <v>494</v>
      </c>
      <c r="AB289" s="17" t="s">
        <v>494</v>
      </c>
      <c r="AC289" s="17"/>
      <c r="AD289" s="17"/>
      <c r="AE289" s="18">
        <f t="shared" si="14"/>
        <v>0.64787819889860698</v>
      </c>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row>
    <row r="290" spans="1:59" hidden="1" x14ac:dyDescent="0.2">
      <c r="A290" s="50">
        <v>2023</v>
      </c>
      <c r="B290" s="50" t="s">
        <v>16</v>
      </c>
      <c r="C290" s="16" t="s">
        <v>357</v>
      </c>
      <c r="D290" s="21">
        <f t="shared" si="12"/>
        <v>45021</v>
      </c>
      <c r="E290" s="22">
        <f t="shared" si="13"/>
        <v>95</v>
      </c>
      <c r="F290" s="17" t="s">
        <v>343</v>
      </c>
      <c r="G290" s="17" t="s">
        <v>347</v>
      </c>
      <c r="H290" s="17">
        <v>67</v>
      </c>
      <c r="J290" s="17">
        <v>2.94</v>
      </c>
      <c r="K290" s="17" t="s">
        <v>494</v>
      </c>
      <c r="L290" s="17"/>
      <c r="M290" s="17" t="s">
        <v>494</v>
      </c>
      <c r="N290" s="17"/>
      <c r="O290" s="17"/>
      <c r="P290" s="17"/>
      <c r="Q290" s="17" t="s">
        <v>494</v>
      </c>
      <c r="R290" s="17"/>
      <c r="S290" s="17"/>
      <c r="T290" s="17" t="s">
        <v>494</v>
      </c>
      <c r="U290" s="17" t="s">
        <v>494</v>
      </c>
      <c r="V290" s="17" t="s">
        <v>494</v>
      </c>
      <c r="W290" s="17" t="s">
        <v>494</v>
      </c>
      <c r="X290" s="17" t="s">
        <v>494</v>
      </c>
      <c r="Y290" s="17" t="s">
        <v>494</v>
      </c>
      <c r="Z290" s="17" t="s">
        <v>494</v>
      </c>
      <c r="AA290" s="17" t="s">
        <v>494</v>
      </c>
      <c r="AB290" s="17" t="s">
        <v>494</v>
      </c>
      <c r="AC290" s="17"/>
      <c r="AD290" s="17"/>
      <c r="AE290" s="18">
        <f t="shared" si="14"/>
        <v>0.97751385642515864</v>
      </c>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row>
    <row r="291" spans="1:59" hidden="1" x14ac:dyDescent="0.2">
      <c r="A291" s="50">
        <v>2023</v>
      </c>
      <c r="B291" s="50" t="s">
        <v>16</v>
      </c>
      <c r="C291" s="16" t="s">
        <v>357</v>
      </c>
      <c r="D291" s="21">
        <f t="shared" si="12"/>
        <v>45021</v>
      </c>
      <c r="E291" s="22">
        <f t="shared" si="13"/>
        <v>95</v>
      </c>
      <c r="F291" s="17" t="s">
        <v>343</v>
      </c>
      <c r="G291" s="17" t="s">
        <v>347</v>
      </c>
      <c r="H291" s="17">
        <v>69</v>
      </c>
      <c r="J291" s="17">
        <v>3.54</v>
      </c>
      <c r="K291" s="17" t="s">
        <v>494</v>
      </c>
      <c r="L291" s="17"/>
      <c r="M291" s="17" t="s">
        <v>494</v>
      </c>
      <c r="N291" s="17"/>
      <c r="O291" s="17"/>
      <c r="P291" s="17"/>
      <c r="Q291" s="17" t="s">
        <v>494</v>
      </c>
      <c r="R291" s="17"/>
      <c r="S291" s="17"/>
      <c r="T291" s="17" t="s">
        <v>494</v>
      </c>
      <c r="U291" s="17" t="s">
        <v>494</v>
      </c>
      <c r="V291" s="17" t="s">
        <v>494</v>
      </c>
      <c r="W291" s="17" t="s">
        <v>494</v>
      </c>
      <c r="X291" s="17" t="s">
        <v>494</v>
      </c>
      <c r="Y291" s="17" t="s">
        <v>494</v>
      </c>
      <c r="Z291" s="17" t="s">
        <v>494</v>
      </c>
      <c r="AA291" s="17" t="s">
        <v>494</v>
      </c>
      <c r="AB291" s="17" t="s">
        <v>494</v>
      </c>
      <c r="AC291" s="17"/>
      <c r="AD291" s="17"/>
      <c r="AE291" s="18">
        <f t="shared" si="14"/>
        <v>1.0775960475968696</v>
      </c>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row>
    <row r="292" spans="1:59" hidden="1" x14ac:dyDescent="0.2">
      <c r="A292" s="50">
        <v>2023</v>
      </c>
      <c r="B292" s="50" t="s">
        <v>16</v>
      </c>
      <c r="C292" s="16" t="s">
        <v>357</v>
      </c>
      <c r="D292" s="21">
        <f t="shared" si="12"/>
        <v>45021</v>
      </c>
      <c r="E292" s="22">
        <f t="shared" si="13"/>
        <v>95</v>
      </c>
      <c r="F292" s="17" t="s">
        <v>343</v>
      </c>
      <c r="G292" s="17" t="s">
        <v>347</v>
      </c>
      <c r="H292" s="17">
        <v>73</v>
      </c>
      <c r="J292" s="17">
        <v>3.8</v>
      </c>
      <c r="K292" s="17" t="s">
        <v>494</v>
      </c>
      <c r="L292" s="17"/>
      <c r="M292" s="17" t="s">
        <v>494</v>
      </c>
      <c r="N292" s="17"/>
      <c r="O292" s="17"/>
      <c r="P292" s="17"/>
      <c r="Q292" s="17" t="s">
        <v>494</v>
      </c>
      <c r="R292" s="17"/>
      <c r="S292" s="17"/>
      <c r="T292" s="17" t="s">
        <v>494</v>
      </c>
      <c r="U292" s="17" t="s">
        <v>494</v>
      </c>
      <c r="V292" s="17" t="s">
        <v>494</v>
      </c>
      <c r="W292" s="17" t="s">
        <v>494</v>
      </c>
      <c r="X292" s="17" t="s">
        <v>494</v>
      </c>
      <c r="Y292" s="17" t="s">
        <v>494</v>
      </c>
      <c r="Z292" s="17" t="s">
        <v>494</v>
      </c>
      <c r="AA292" s="17" t="s">
        <v>494</v>
      </c>
      <c r="AB292" s="17" t="s">
        <v>494</v>
      </c>
      <c r="AC292" s="17"/>
      <c r="AD292" s="17"/>
      <c r="AE292" s="18">
        <f t="shared" si="14"/>
        <v>0.97682106437507854</v>
      </c>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row>
    <row r="293" spans="1:59" hidden="1" x14ac:dyDescent="0.2">
      <c r="A293" s="50">
        <v>2023</v>
      </c>
      <c r="B293" s="50" t="s">
        <v>16</v>
      </c>
      <c r="C293" s="16" t="s">
        <v>357</v>
      </c>
      <c r="D293" s="21">
        <f t="shared" si="12"/>
        <v>45021</v>
      </c>
      <c r="E293" s="22">
        <f t="shared" si="13"/>
        <v>95</v>
      </c>
      <c r="F293" s="17" t="s">
        <v>343</v>
      </c>
      <c r="G293" s="17" t="s">
        <v>347</v>
      </c>
      <c r="H293" s="17">
        <v>65</v>
      </c>
      <c r="J293" s="17">
        <v>2.56</v>
      </c>
      <c r="K293" s="17" t="s">
        <v>494</v>
      </c>
      <c r="L293" s="17"/>
      <c r="M293" s="17" t="s">
        <v>494</v>
      </c>
      <c r="N293" s="17"/>
      <c r="O293" s="17"/>
      <c r="P293" s="17"/>
      <c r="Q293" s="17" t="s">
        <v>494</v>
      </c>
      <c r="R293" s="17"/>
      <c r="S293" s="17"/>
      <c r="T293" s="17" t="s">
        <v>494</v>
      </c>
      <c r="U293" s="17" t="s">
        <v>494</v>
      </c>
      <c r="V293" s="17" t="s">
        <v>494</v>
      </c>
      <c r="W293" s="17" t="s">
        <v>494</v>
      </c>
      <c r="X293" s="17" t="s">
        <v>494</v>
      </c>
      <c r="Y293" s="17" t="s">
        <v>494</v>
      </c>
      <c r="Z293" s="17" t="s">
        <v>494</v>
      </c>
      <c r="AA293" s="17" t="s">
        <v>494</v>
      </c>
      <c r="AB293" s="17" t="s">
        <v>494</v>
      </c>
      <c r="AC293" s="17"/>
      <c r="AD293" s="17"/>
      <c r="AE293" s="18">
        <f t="shared" si="14"/>
        <v>0.93218024578971326</v>
      </c>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row>
    <row r="294" spans="1:59" hidden="1" x14ac:dyDescent="0.2">
      <c r="A294" s="50">
        <v>2023</v>
      </c>
      <c r="B294" s="50" t="s">
        <v>16</v>
      </c>
      <c r="C294" s="16" t="s">
        <v>357</v>
      </c>
      <c r="D294" s="21">
        <f t="shared" si="12"/>
        <v>45021</v>
      </c>
      <c r="E294" s="22">
        <f t="shared" si="13"/>
        <v>95</v>
      </c>
      <c r="F294" s="17" t="s">
        <v>343</v>
      </c>
      <c r="G294" s="17" t="s">
        <v>347</v>
      </c>
      <c r="H294" s="17">
        <v>77</v>
      </c>
      <c r="J294" s="17">
        <v>4.9000000000000004</v>
      </c>
      <c r="K294" s="17" t="s">
        <v>494</v>
      </c>
      <c r="L294" s="17"/>
      <c r="M294" s="17" t="s">
        <v>494</v>
      </c>
      <c r="N294" s="17"/>
      <c r="O294" s="17"/>
      <c r="P294" s="17"/>
      <c r="Q294" s="17" t="s">
        <v>494</v>
      </c>
      <c r="R294" s="17"/>
      <c r="S294" s="17"/>
      <c r="T294" s="17" t="s">
        <v>494</v>
      </c>
      <c r="U294" s="17" t="s">
        <v>494</v>
      </c>
      <c r="V294" s="17" t="s">
        <v>494</v>
      </c>
      <c r="W294" s="17" t="s">
        <v>494</v>
      </c>
      <c r="X294" s="17" t="s">
        <v>494</v>
      </c>
      <c r="Y294" s="17" t="s">
        <v>494</v>
      </c>
      <c r="Z294" s="17" t="s">
        <v>494</v>
      </c>
      <c r="AA294" s="17" t="s">
        <v>494</v>
      </c>
      <c r="AB294" s="17" t="s">
        <v>494</v>
      </c>
      <c r="AC294" s="17"/>
      <c r="AD294" s="17" t="s">
        <v>511</v>
      </c>
      <c r="AE294" s="18">
        <f t="shared" si="14"/>
        <v>1.0733068584308254</v>
      </c>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row>
    <row r="295" spans="1:59" hidden="1" x14ac:dyDescent="0.2">
      <c r="A295" s="50">
        <v>2023</v>
      </c>
      <c r="B295" s="50" t="s">
        <v>16</v>
      </c>
      <c r="C295" s="16" t="s">
        <v>357</v>
      </c>
      <c r="D295" s="21">
        <f t="shared" si="12"/>
        <v>45021</v>
      </c>
      <c r="E295" s="22">
        <f t="shared" si="13"/>
        <v>95</v>
      </c>
      <c r="F295" s="17" t="s">
        <v>343</v>
      </c>
      <c r="G295" s="17" t="s">
        <v>347</v>
      </c>
      <c r="H295" s="17">
        <v>77</v>
      </c>
      <c r="J295" s="17">
        <v>5.61</v>
      </c>
      <c r="K295" s="17" t="s">
        <v>494</v>
      </c>
      <c r="L295" s="17"/>
      <c r="M295" s="17" t="s">
        <v>494</v>
      </c>
      <c r="N295" s="17"/>
      <c r="O295" s="17"/>
      <c r="P295" s="17"/>
      <c r="Q295" s="17" t="s">
        <v>494</v>
      </c>
      <c r="R295" s="17"/>
      <c r="S295" s="17"/>
      <c r="T295" s="17" t="s">
        <v>494</v>
      </c>
      <c r="U295" s="17" t="s">
        <v>494</v>
      </c>
      <c r="V295" s="17" t="s">
        <v>494</v>
      </c>
      <c r="W295" s="17" t="s">
        <v>494</v>
      </c>
      <c r="X295" s="17" t="s">
        <v>494</v>
      </c>
      <c r="Y295" s="17" t="s">
        <v>494</v>
      </c>
      <c r="Z295" s="17" t="s">
        <v>494</v>
      </c>
      <c r="AA295" s="17" t="s">
        <v>494</v>
      </c>
      <c r="AB295" s="17" t="s">
        <v>494</v>
      </c>
      <c r="AC295" s="17"/>
      <c r="AD295" s="17"/>
      <c r="AE295" s="18">
        <f t="shared" si="14"/>
        <v>1.228826831795292</v>
      </c>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row>
    <row r="296" spans="1:59" hidden="1" x14ac:dyDescent="0.2">
      <c r="A296" s="50">
        <v>2023</v>
      </c>
      <c r="B296" s="50" t="s">
        <v>16</v>
      </c>
      <c r="C296" s="16" t="s">
        <v>357</v>
      </c>
      <c r="D296" s="21">
        <f t="shared" si="12"/>
        <v>45021</v>
      </c>
      <c r="E296" s="22">
        <f t="shared" si="13"/>
        <v>95</v>
      </c>
      <c r="F296" s="17" t="s">
        <v>343</v>
      </c>
      <c r="G296" s="17" t="s">
        <v>347</v>
      </c>
      <c r="H296" s="17">
        <v>63</v>
      </c>
      <c r="J296" s="17">
        <v>2.65</v>
      </c>
      <c r="K296" s="17" t="s">
        <v>494</v>
      </c>
      <c r="L296" s="17"/>
      <c r="M296" s="17" t="s">
        <v>494</v>
      </c>
      <c r="N296" s="17"/>
      <c r="O296" s="17"/>
      <c r="P296" s="17"/>
      <c r="Q296" s="17" t="s">
        <v>494</v>
      </c>
      <c r="R296" s="17"/>
      <c r="S296" s="17"/>
      <c r="T296" s="17" t="s">
        <v>494</v>
      </c>
      <c r="U296" s="17" t="s">
        <v>494</v>
      </c>
      <c r="V296" s="17" t="s">
        <v>494</v>
      </c>
      <c r="W296" s="17" t="s">
        <v>494</v>
      </c>
      <c r="X296" s="17" t="s">
        <v>494</v>
      </c>
      <c r="Y296" s="17" t="s">
        <v>494</v>
      </c>
      <c r="Z296" s="17" t="s">
        <v>494</v>
      </c>
      <c r="AA296" s="17" t="s">
        <v>494</v>
      </c>
      <c r="AB296" s="17" t="s">
        <v>494</v>
      </c>
      <c r="AC296" s="17"/>
      <c r="AD296" s="17"/>
      <c r="AE296" s="18">
        <f t="shared" si="14"/>
        <v>1.0598007574575978</v>
      </c>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row>
    <row r="297" spans="1:59" hidden="1" x14ac:dyDescent="0.2">
      <c r="A297" s="50">
        <v>2023</v>
      </c>
      <c r="B297" s="50" t="s">
        <v>16</v>
      </c>
      <c r="C297" s="16" t="s">
        <v>357</v>
      </c>
      <c r="D297" s="21">
        <f t="shared" si="12"/>
        <v>45021</v>
      </c>
      <c r="E297" s="22">
        <f t="shared" si="13"/>
        <v>95</v>
      </c>
      <c r="F297" s="17" t="s">
        <v>343</v>
      </c>
      <c r="G297" s="17" t="s">
        <v>347</v>
      </c>
      <c r="H297" s="17">
        <v>63</v>
      </c>
      <c r="J297" s="17">
        <v>2.98</v>
      </c>
      <c r="K297" s="17" t="s">
        <v>494</v>
      </c>
      <c r="L297" s="17"/>
      <c r="M297" s="17" t="s">
        <v>494</v>
      </c>
      <c r="N297" s="17"/>
      <c r="O297" s="17"/>
      <c r="P297" s="17"/>
      <c r="Q297" s="17" t="s">
        <v>494</v>
      </c>
      <c r="R297" s="17"/>
      <c r="S297" s="17"/>
      <c r="T297" s="17" t="s">
        <v>494</v>
      </c>
      <c r="U297" s="17" t="s">
        <v>494</v>
      </c>
      <c r="V297" s="17" t="s">
        <v>494</v>
      </c>
      <c r="W297" s="17" t="s">
        <v>494</v>
      </c>
      <c r="X297" s="17" t="s">
        <v>494</v>
      </c>
      <c r="Y297" s="17" t="s">
        <v>494</v>
      </c>
      <c r="Z297" s="17" t="s">
        <v>494</v>
      </c>
      <c r="AA297" s="17" t="s">
        <v>494</v>
      </c>
      <c r="AB297" s="17" t="s">
        <v>494</v>
      </c>
      <c r="AC297" s="17"/>
      <c r="AD297" s="17"/>
      <c r="AE297" s="18">
        <f t="shared" si="14"/>
        <v>1.1917759461221291</v>
      </c>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row>
    <row r="298" spans="1:59" hidden="1" x14ac:dyDescent="0.2">
      <c r="A298" s="50">
        <v>2023</v>
      </c>
      <c r="B298" s="50" t="s">
        <v>16</v>
      </c>
      <c r="C298" s="16" t="s">
        <v>357</v>
      </c>
      <c r="D298" s="21">
        <f t="shared" si="12"/>
        <v>45021</v>
      </c>
      <c r="E298" s="22">
        <f t="shared" si="13"/>
        <v>95</v>
      </c>
      <c r="F298" s="17" t="s">
        <v>343</v>
      </c>
      <c r="G298" s="17" t="s">
        <v>347</v>
      </c>
      <c r="H298" s="17">
        <v>82</v>
      </c>
      <c r="J298" s="17">
        <v>4.99</v>
      </c>
      <c r="K298" s="17" t="s">
        <v>494</v>
      </c>
      <c r="L298" s="17"/>
      <c r="M298" s="17" t="s">
        <v>494</v>
      </c>
      <c r="N298" s="17"/>
      <c r="O298" s="17"/>
      <c r="P298" s="17"/>
      <c r="Q298" s="17" t="s">
        <v>494</v>
      </c>
      <c r="R298" s="17"/>
      <c r="S298" s="17"/>
      <c r="T298" s="17" t="s">
        <v>494</v>
      </c>
      <c r="U298" s="17" t="s">
        <v>494</v>
      </c>
      <c r="V298" s="17" t="s">
        <v>494</v>
      </c>
      <c r="W298" s="17" t="s">
        <v>494</v>
      </c>
      <c r="X298" s="17" t="s">
        <v>494</v>
      </c>
      <c r="Y298" s="17" t="s">
        <v>494</v>
      </c>
      <c r="Z298" s="17" t="s">
        <v>494</v>
      </c>
      <c r="AA298" s="17" t="s">
        <v>494</v>
      </c>
      <c r="AB298" s="17" t="s">
        <v>494</v>
      </c>
      <c r="AC298" s="17"/>
      <c r="AD298" s="17"/>
      <c r="AE298" s="18">
        <f t="shared" si="14"/>
        <v>0.90502169150186451</v>
      </c>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row>
    <row r="299" spans="1:59" hidden="1" x14ac:dyDescent="0.2">
      <c r="A299" s="50">
        <v>2023</v>
      </c>
      <c r="B299" s="50" t="s">
        <v>16</v>
      </c>
      <c r="C299" s="16" t="s">
        <v>357</v>
      </c>
      <c r="D299" s="21">
        <f t="shared" si="12"/>
        <v>45021</v>
      </c>
      <c r="E299" s="22">
        <f t="shared" si="13"/>
        <v>95</v>
      </c>
      <c r="F299" s="17" t="s">
        <v>343</v>
      </c>
      <c r="G299" s="17" t="s">
        <v>347</v>
      </c>
      <c r="H299" s="17">
        <v>70</v>
      </c>
      <c r="J299" s="17">
        <v>2.88</v>
      </c>
      <c r="K299" s="17" t="s">
        <v>494</v>
      </c>
      <c r="L299" s="17"/>
      <c r="M299" s="17" t="s">
        <v>494</v>
      </c>
      <c r="N299" s="17"/>
      <c r="O299" s="17"/>
      <c r="P299" s="17"/>
      <c r="Q299" s="17" t="s">
        <v>494</v>
      </c>
      <c r="R299" s="17"/>
      <c r="S299" s="17"/>
      <c r="T299" s="17" t="s">
        <v>494</v>
      </c>
      <c r="U299" s="17" t="s">
        <v>494</v>
      </c>
      <c r="V299" s="17" t="s">
        <v>494</v>
      </c>
      <c r="W299" s="17" t="s">
        <v>494</v>
      </c>
      <c r="X299" s="17" t="s">
        <v>494</v>
      </c>
      <c r="Y299" s="17" t="s">
        <v>494</v>
      </c>
      <c r="Z299" s="17" t="s">
        <v>494</v>
      </c>
      <c r="AA299" s="17" t="s">
        <v>494</v>
      </c>
      <c r="AB299" s="17" t="s">
        <v>494</v>
      </c>
      <c r="AC299" s="17"/>
      <c r="AD299" s="17"/>
      <c r="AE299" s="18">
        <f t="shared" si="14"/>
        <v>0.83965014577259467</v>
      </c>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row>
    <row r="300" spans="1:59" hidden="1" x14ac:dyDescent="0.2">
      <c r="A300" s="50">
        <v>2023</v>
      </c>
      <c r="B300" s="50" t="s">
        <v>16</v>
      </c>
      <c r="C300" s="16" t="s">
        <v>357</v>
      </c>
      <c r="D300" s="21">
        <f t="shared" si="12"/>
        <v>45021</v>
      </c>
      <c r="E300" s="22">
        <f t="shared" si="13"/>
        <v>95</v>
      </c>
      <c r="F300" s="17" t="s">
        <v>344</v>
      </c>
      <c r="G300" s="17" t="s">
        <v>341</v>
      </c>
      <c r="H300" s="17">
        <v>40</v>
      </c>
      <c r="J300" s="17">
        <v>0.34</v>
      </c>
      <c r="K300" s="17" t="s">
        <v>494</v>
      </c>
      <c r="L300" s="17"/>
      <c r="M300" s="17" t="s">
        <v>494</v>
      </c>
      <c r="N300" s="17"/>
      <c r="O300" s="17"/>
      <c r="P300" s="17"/>
      <c r="Q300" s="17" t="s">
        <v>494</v>
      </c>
      <c r="R300" s="17"/>
      <c r="S300" s="17"/>
      <c r="T300" s="17" t="s">
        <v>494</v>
      </c>
      <c r="U300" s="17" t="s">
        <v>494</v>
      </c>
      <c r="V300" s="17" t="s">
        <v>494</v>
      </c>
      <c r="W300" s="17" t="s">
        <v>494</v>
      </c>
      <c r="X300" s="17" t="s">
        <v>494</v>
      </c>
      <c r="Y300" s="17" t="s">
        <v>494</v>
      </c>
      <c r="Z300" s="17" t="s">
        <v>494</v>
      </c>
      <c r="AA300" s="17" t="s">
        <v>494</v>
      </c>
      <c r="AB300" s="17" t="s">
        <v>494</v>
      </c>
      <c r="AC300" s="17"/>
      <c r="AD300" s="17"/>
      <c r="AE300" s="18">
        <f t="shared" si="14"/>
        <v>0.53125</v>
      </c>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row>
    <row r="301" spans="1:59" hidden="1" x14ac:dyDescent="0.2">
      <c r="A301" s="50">
        <v>2023</v>
      </c>
      <c r="B301" s="50" t="s">
        <v>16</v>
      </c>
      <c r="C301" s="16" t="s">
        <v>357</v>
      </c>
      <c r="D301" s="21">
        <f t="shared" si="12"/>
        <v>45021</v>
      </c>
      <c r="E301" s="22">
        <f t="shared" si="13"/>
        <v>95</v>
      </c>
      <c r="F301" s="17" t="s">
        <v>344</v>
      </c>
      <c r="G301" s="17" t="s">
        <v>341</v>
      </c>
      <c r="H301" s="17">
        <v>42</v>
      </c>
      <c r="J301" s="17">
        <v>0.47</v>
      </c>
      <c r="K301" s="17" t="s">
        <v>494</v>
      </c>
      <c r="L301" s="17"/>
      <c r="M301" s="17" t="s">
        <v>494</v>
      </c>
      <c r="N301" s="17"/>
      <c r="O301" s="17"/>
      <c r="P301" s="17"/>
      <c r="Q301" s="17" t="s">
        <v>494</v>
      </c>
      <c r="R301" s="17"/>
      <c r="S301" s="17"/>
      <c r="T301" s="17" t="s">
        <v>494</v>
      </c>
      <c r="U301" s="17" t="s">
        <v>494</v>
      </c>
      <c r="V301" s="17" t="s">
        <v>494</v>
      </c>
      <c r="W301" s="17" t="s">
        <v>494</v>
      </c>
      <c r="X301" s="17" t="s">
        <v>494</v>
      </c>
      <c r="Y301" s="17" t="s">
        <v>494</v>
      </c>
      <c r="Z301" s="17" t="s">
        <v>494</v>
      </c>
      <c r="AA301" s="17" t="s">
        <v>494</v>
      </c>
      <c r="AB301" s="17" t="s">
        <v>494</v>
      </c>
      <c r="AC301" s="17"/>
      <c r="AD301" s="17"/>
      <c r="AE301" s="18">
        <f t="shared" si="14"/>
        <v>0.63438073642155268</v>
      </c>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row>
    <row r="302" spans="1:59" hidden="1" x14ac:dyDescent="0.2">
      <c r="A302" s="50">
        <v>2023</v>
      </c>
      <c r="B302" s="50" t="s">
        <v>16</v>
      </c>
      <c r="C302" s="16" t="s">
        <v>357</v>
      </c>
      <c r="D302" s="21">
        <f t="shared" si="12"/>
        <v>45021</v>
      </c>
      <c r="E302" s="22">
        <f t="shared" si="13"/>
        <v>95</v>
      </c>
      <c r="F302" s="17" t="s">
        <v>344</v>
      </c>
      <c r="G302" s="17" t="s">
        <v>341</v>
      </c>
      <c r="H302" s="17">
        <v>42</v>
      </c>
      <c r="J302" s="17">
        <v>0.62</v>
      </c>
      <c r="K302" s="17" t="s">
        <v>494</v>
      </c>
      <c r="L302" s="17"/>
      <c r="M302" s="17" t="s">
        <v>494</v>
      </c>
      <c r="N302" s="17"/>
      <c r="O302" s="17"/>
      <c r="P302" s="17"/>
      <c r="Q302" s="17" t="s">
        <v>494</v>
      </c>
      <c r="R302" s="17"/>
      <c r="S302" s="17"/>
      <c r="T302" s="17" t="s">
        <v>494</v>
      </c>
      <c r="U302" s="17" t="s">
        <v>494</v>
      </c>
      <c r="V302" s="17" t="s">
        <v>494</v>
      </c>
      <c r="W302" s="17" t="s">
        <v>494</v>
      </c>
      <c r="X302" s="17" t="s">
        <v>494</v>
      </c>
      <c r="Y302" s="17" t="s">
        <v>494</v>
      </c>
      <c r="Z302" s="17" t="s">
        <v>494</v>
      </c>
      <c r="AA302" s="17" t="s">
        <v>494</v>
      </c>
      <c r="AB302" s="17" t="s">
        <v>494</v>
      </c>
      <c r="AC302" s="17"/>
      <c r="AD302" s="17"/>
      <c r="AE302" s="18">
        <f t="shared" si="14"/>
        <v>0.83684267357736741</v>
      </c>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row>
    <row r="303" spans="1:59" hidden="1" x14ac:dyDescent="0.2">
      <c r="A303" s="50">
        <v>2023</v>
      </c>
      <c r="B303" s="50" t="s">
        <v>16</v>
      </c>
      <c r="C303" s="16" t="s">
        <v>357</v>
      </c>
      <c r="D303" s="21">
        <f t="shared" si="12"/>
        <v>45021</v>
      </c>
      <c r="E303" s="22">
        <f t="shared" si="13"/>
        <v>95</v>
      </c>
      <c r="F303" s="17" t="s">
        <v>344</v>
      </c>
      <c r="G303" s="17" t="s">
        <v>341</v>
      </c>
      <c r="H303" s="17">
        <v>41</v>
      </c>
      <c r="J303" s="17">
        <v>0.62</v>
      </c>
      <c r="K303" s="17" t="s">
        <v>494</v>
      </c>
      <c r="L303" s="17"/>
      <c r="M303" s="17" t="s">
        <v>494</v>
      </c>
      <c r="N303" s="17"/>
      <c r="O303" s="17"/>
      <c r="P303" s="17"/>
      <c r="Q303" s="17" t="s">
        <v>494</v>
      </c>
      <c r="R303" s="17"/>
      <c r="S303" s="17"/>
      <c r="T303" s="17" t="s">
        <v>494</v>
      </c>
      <c r="U303" s="17" t="s">
        <v>494</v>
      </c>
      <c r="V303" s="17" t="s">
        <v>494</v>
      </c>
      <c r="W303" s="17" t="s">
        <v>494</v>
      </c>
      <c r="X303" s="17" t="s">
        <v>494</v>
      </c>
      <c r="Y303" s="17" t="s">
        <v>494</v>
      </c>
      <c r="Z303" s="17" t="s">
        <v>494</v>
      </c>
      <c r="AA303" s="17" t="s">
        <v>494</v>
      </c>
      <c r="AB303" s="17" t="s">
        <v>494</v>
      </c>
      <c r="AC303" s="17"/>
      <c r="AD303" s="17"/>
      <c r="AE303" s="18">
        <f t="shared" si="14"/>
        <v>0.89958067932850649</v>
      </c>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row>
    <row r="304" spans="1:59" hidden="1" x14ac:dyDescent="0.2">
      <c r="A304" s="50">
        <v>2023</v>
      </c>
      <c r="B304" s="50" t="s">
        <v>16</v>
      </c>
      <c r="C304" s="16" t="s">
        <v>357</v>
      </c>
      <c r="D304" s="21">
        <f t="shared" si="12"/>
        <v>45021</v>
      </c>
      <c r="E304" s="22">
        <f t="shared" si="13"/>
        <v>95</v>
      </c>
      <c r="F304" s="17" t="s">
        <v>344</v>
      </c>
      <c r="G304" s="17" t="s">
        <v>341</v>
      </c>
      <c r="H304" s="17">
        <v>44</v>
      </c>
      <c r="J304" s="17">
        <v>0.64</v>
      </c>
      <c r="K304" s="17" t="s">
        <v>494</v>
      </c>
      <c r="L304" s="17"/>
      <c r="M304" s="17" t="s">
        <v>494</v>
      </c>
      <c r="N304" s="17"/>
      <c r="O304" s="17"/>
      <c r="P304" s="17"/>
      <c r="Q304" s="17" t="s">
        <v>494</v>
      </c>
      <c r="R304" s="17"/>
      <c r="S304" s="17"/>
      <c r="T304" s="17" t="s">
        <v>494</v>
      </c>
      <c r="U304" s="17" t="s">
        <v>494</v>
      </c>
      <c r="V304" s="17" t="s">
        <v>494</v>
      </c>
      <c r="W304" s="17" t="s">
        <v>494</v>
      </c>
      <c r="X304" s="17" t="s">
        <v>494</v>
      </c>
      <c r="Y304" s="17" t="s">
        <v>494</v>
      </c>
      <c r="Z304" s="17" t="s">
        <v>494</v>
      </c>
      <c r="AA304" s="17" t="s">
        <v>494</v>
      </c>
      <c r="AB304" s="17" t="s">
        <v>494</v>
      </c>
      <c r="AC304" s="17"/>
      <c r="AD304" s="17"/>
      <c r="AE304" s="18">
        <f t="shared" si="14"/>
        <v>0.75131480090157776</v>
      </c>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row>
    <row r="305" spans="1:59" hidden="1" x14ac:dyDescent="0.2">
      <c r="A305" s="50">
        <v>2023</v>
      </c>
      <c r="B305" s="50" t="s">
        <v>16</v>
      </c>
      <c r="C305" s="16" t="s">
        <v>357</v>
      </c>
      <c r="D305" s="21">
        <f t="shared" si="12"/>
        <v>45021</v>
      </c>
      <c r="E305" s="22">
        <f t="shared" si="13"/>
        <v>95</v>
      </c>
      <c r="F305" s="17" t="s">
        <v>344</v>
      </c>
      <c r="G305" s="17" t="s">
        <v>341</v>
      </c>
      <c r="H305" s="17">
        <v>42</v>
      </c>
      <c r="J305" s="17">
        <v>0.6</v>
      </c>
      <c r="K305" s="17" t="s">
        <v>494</v>
      </c>
      <c r="L305" s="17"/>
      <c r="M305" s="17" t="s">
        <v>494</v>
      </c>
      <c r="N305" s="17"/>
      <c r="O305" s="17"/>
      <c r="P305" s="17"/>
      <c r="Q305" s="17" t="s">
        <v>494</v>
      </c>
      <c r="R305" s="17"/>
      <c r="S305" s="17"/>
      <c r="T305" s="17" t="s">
        <v>494</v>
      </c>
      <c r="U305" s="17" t="s">
        <v>494</v>
      </c>
      <c r="V305" s="17" t="s">
        <v>494</v>
      </c>
      <c r="W305" s="17" t="s">
        <v>494</v>
      </c>
      <c r="X305" s="17" t="s">
        <v>494</v>
      </c>
      <c r="Y305" s="17" t="s">
        <v>494</v>
      </c>
      <c r="Z305" s="17" t="s">
        <v>494</v>
      </c>
      <c r="AA305" s="17" t="s">
        <v>494</v>
      </c>
      <c r="AB305" s="17" t="s">
        <v>494</v>
      </c>
      <c r="AC305" s="17"/>
      <c r="AD305" s="17"/>
      <c r="AE305" s="18">
        <f t="shared" si="14"/>
        <v>0.80984774862325881</v>
      </c>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row>
    <row r="306" spans="1:59" hidden="1" x14ac:dyDescent="0.2">
      <c r="A306" s="50">
        <v>2023</v>
      </c>
      <c r="B306" s="50" t="s">
        <v>16</v>
      </c>
      <c r="C306" s="16" t="s">
        <v>357</v>
      </c>
      <c r="D306" s="21">
        <f t="shared" si="12"/>
        <v>45021</v>
      </c>
      <c r="E306" s="22">
        <f t="shared" si="13"/>
        <v>95</v>
      </c>
      <c r="F306" s="17" t="s">
        <v>344</v>
      </c>
      <c r="G306" s="17" t="s">
        <v>341</v>
      </c>
      <c r="H306" s="17">
        <v>42</v>
      </c>
      <c r="J306" s="17">
        <v>0.46</v>
      </c>
      <c r="K306" s="17" t="s">
        <v>494</v>
      </c>
      <c r="L306" s="17"/>
      <c r="M306" s="17" t="s">
        <v>494</v>
      </c>
      <c r="N306" s="17"/>
      <c r="O306" s="17"/>
      <c r="P306" s="17"/>
      <c r="Q306" s="17" t="s">
        <v>494</v>
      </c>
      <c r="R306" s="17"/>
      <c r="S306" s="17"/>
      <c r="T306" s="17" t="s">
        <v>494</v>
      </c>
      <c r="U306" s="17" t="s">
        <v>494</v>
      </c>
      <c r="V306" s="17" t="s">
        <v>494</v>
      </c>
      <c r="W306" s="17" t="s">
        <v>494</v>
      </c>
      <c r="X306" s="17" t="s">
        <v>494</v>
      </c>
      <c r="Y306" s="17" t="s">
        <v>494</v>
      </c>
      <c r="Z306" s="17" t="s">
        <v>494</v>
      </c>
      <c r="AA306" s="17" t="s">
        <v>494</v>
      </c>
      <c r="AB306" s="17" t="s">
        <v>494</v>
      </c>
      <c r="AC306" s="17"/>
      <c r="AD306" s="17"/>
      <c r="AE306" s="18">
        <f t="shared" si="14"/>
        <v>0.62088327394449849</v>
      </c>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row>
    <row r="307" spans="1:59" hidden="1" x14ac:dyDescent="0.2">
      <c r="A307" s="50">
        <v>2023</v>
      </c>
      <c r="B307" s="50" t="s">
        <v>16</v>
      </c>
      <c r="C307" s="16" t="s">
        <v>357</v>
      </c>
      <c r="D307" s="21">
        <f t="shared" si="12"/>
        <v>45021</v>
      </c>
      <c r="E307" s="22">
        <f t="shared" si="13"/>
        <v>95</v>
      </c>
      <c r="F307" s="17" t="s">
        <v>344</v>
      </c>
      <c r="G307" s="17" t="s">
        <v>341</v>
      </c>
      <c r="H307" s="17">
        <v>44</v>
      </c>
      <c r="J307" s="17">
        <v>0.66</v>
      </c>
      <c r="K307" s="17" t="s">
        <v>494</v>
      </c>
      <c r="L307" s="17"/>
      <c r="M307" s="17" t="s">
        <v>494</v>
      </c>
      <c r="N307" s="17"/>
      <c r="O307" s="17"/>
      <c r="P307" s="17"/>
      <c r="Q307" s="17" t="s">
        <v>494</v>
      </c>
      <c r="R307" s="17"/>
      <c r="S307" s="17"/>
      <c r="T307" s="17" t="s">
        <v>494</v>
      </c>
      <c r="U307" s="17" t="s">
        <v>494</v>
      </c>
      <c r="V307" s="17" t="s">
        <v>494</v>
      </c>
      <c r="W307" s="17" t="s">
        <v>494</v>
      </c>
      <c r="X307" s="17" t="s">
        <v>494</v>
      </c>
      <c r="Y307" s="17" t="s">
        <v>494</v>
      </c>
      <c r="Z307" s="17" t="s">
        <v>494</v>
      </c>
      <c r="AA307" s="17" t="s">
        <v>494</v>
      </c>
      <c r="AB307" s="17" t="s">
        <v>494</v>
      </c>
      <c r="AC307" s="17"/>
      <c r="AD307" s="17"/>
      <c r="AE307" s="18">
        <f t="shared" si="14"/>
        <v>0.77479338842975209</v>
      </c>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row>
    <row r="308" spans="1:59" hidden="1" x14ac:dyDescent="0.2">
      <c r="A308" s="50">
        <v>2023</v>
      </c>
      <c r="B308" s="50" t="s">
        <v>16</v>
      </c>
      <c r="C308" s="16" t="s">
        <v>357</v>
      </c>
      <c r="D308" s="21">
        <f t="shared" si="12"/>
        <v>45021</v>
      </c>
      <c r="E308" s="22">
        <f t="shared" si="13"/>
        <v>95</v>
      </c>
      <c r="F308" s="17" t="s">
        <v>344</v>
      </c>
      <c r="G308" s="17" t="s">
        <v>341</v>
      </c>
      <c r="H308" s="17">
        <v>44</v>
      </c>
      <c r="J308" s="17">
        <v>0.63</v>
      </c>
      <c r="K308" s="17" t="s">
        <v>494</v>
      </c>
      <c r="L308" s="17"/>
      <c r="M308" s="17" t="s">
        <v>494</v>
      </c>
      <c r="N308" s="17"/>
      <c r="O308" s="17"/>
      <c r="P308" s="17"/>
      <c r="Q308" s="17" t="s">
        <v>494</v>
      </c>
      <c r="R308" s="17"/>
      <c r="S308" s="17"/>
      <c r="T308" s="17" t="s">
        <v>494</v>
      </c>
      <c r="U308" s="17" t="s">
        <v>494</v>
      </c>
      <c r="V308" s="17" t="s">
        <v>494</v>
      </c>
      <c r="W308" s="17" t="s">
        <v>494</v>
      </c>
      <c r="X308" s="17" t="s">
        <v>494</v>
      </c>
      <c r="Y308" s="17" t="s">
        <v>494</v>
      </c>
      <c r="Z308" s="17" t="s">
        <v>494</v>
      </c>
      <c r="AA308" s="17" t="s">
        <v>494</v>
      </c>
      <c r="AB308" s="17" t="s">
        <v>494</v>
      </c>
      <c r="AC308" s="17"/>
      <c r="AD308" s="17"/>
      <c r="AE308" s="18">
        <f t="shared" si="14"/>
        <v>0.73957550713749054</v>
      </c>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row>
    <row r="309" spans="1:59" hidden="1" x14ac:dyDescent="0.2">
      <c r="A309" s="50">
        <v>2023</v>
      </c>
      <c r="B309" s="50" t="s">
        <v>16</v>
      </c>
      <c r="C309" s="16" t="s">
        <v>357</v>
      </c>
      <c r="D309" s="21">
        <f t="shared" si="12"/>
        <v>45021</v>
      </c>
      <c r="E309" s="22">
        <f t="shared" si="13"/>
        <v>95</v>
      </c>
      <c r="F309" s="17" t="s">
        <v>344</v>
      </c>
      <c r="G309" s="17" t="s">
        <v>341</v>
      </c>
      <c r="H309" s="17">
        <v>40</v>
      </c>
      <c r="J309" s="17">
        <v>0.52</v>
      </c>
      <c r="K309" s="17" t="s">
        <v>494</v>
      </c>
      <c r="L309" s="17"/>
      <c r="M309" s="17" t="s">
        <v>494</v>
      </c>
      <c r="N309" s="17"/>
      <c r="O309" s="17"/>
      <c r="P309" s="17"/>
      <c r="Q309" s="17" t="s">
        <v>494</v>
      </c>
      <c r="R309" s="17"/>
      <c r="S309" s="17"/>
      <c r="T309" s="17" t="s">
        <v>494</v>
      </c>
      <c r="U309" s="17" t="s">
        <v>494</v>
      </c>
      <c r="V309" s="17" t="s">
        <v>494</v>
      </c>
      <c r="W309" s="17" t="s">
        <v>494</v>
      </c>
      <c r="X309" s="17" t="s">
        <v>494</v>
      </c>
      <c r="Y309" s="17" t="s">
        <v>494</v>
      </c>
      <c r="Z309" s="17" t="s">
        <v>494</v>
      </c>
      <c r="AA309" s="17" t="s">
        <v>494</v>
      </c>
      <c r="AB309" s="17" t="s">
        <v>494</v>
      </c>
      <c r="AC309" s="17"/>
      <c r="AD309" s="17"/>
      <c r="AE309" s="18">
        <f t="shared" si="14"/>
        <v>0.81250000000000011</v>
      </c>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row>
    <row r="310" spans="1:59" hidden="1" x14ac:dyDescent="0.2">
      <c r="A310" s="50">
        <v>2023</v>
      </c>
      <c r="B310" s="50" t="s">
        <v>16</v>
      </c>
      <c r="C310" s="16" t="s">
        <v>357</v>
      </c>
      <c r="D310" s="21">
        <f t="shared" si="12"/>
        <v>45021</v>
      </c>
      <c r="E310" s="22">
        <f t="shared" si="13"/>
        <v>95</v>
      </c>
      <c r="F310" s="17" t="s">
        <v>344</v>
      </c>
      <c r="G310" s="17" t="s">
        <v>341</v>
      </c>
      <c r="H310" s="17">
        <v>45</v>
      </c>
      <c r="J310" s="17">
        <v>0.63</v>
      </c>
      <c r="K310" s="17" t="s">
        <v>494</v>
      </c>
      <c r="L310" s="17"/>
      <c r="M310" s="17" t="s">
        <v>494</v>
      </c>
      <c r="N310" s="17"/>
      <c r="O310" s="17"/>
      <c r="P310" s="17"/>
      <c r="Q310" s="17" t="s">
        <v>494</v>
      </c>
      <c r="R310" s="17"/>
      <c r="S310" s="17"/>
      <c r="T310" s="17" t="s">
        <v>494</v>
      </c>
      <c r="U310" s="17" t="s">
        <v>494</v>
      </c>
      <c r="V310" s="17" t="s">
        <v>494</v>
      </c>
      <c r="W310" s="17" t="s">
        <v>494</v>
      </c>
      <c r="X310" s="17" t="s">
        <v>494</v>
      </c>
      <c r="Y310" s="17" t="s">
        <v>494</v>
      </c>
      <c r="Z310" s="17" t="s">
        <v>494</v>
      </c>
      <c r="AA310" s="17" t="s">
        <v>494</v>
      </c>
      <c r="AB310" s="17" t="s">
        <v>494</v>
      </c>
      <c r="AC310" s="17"/>
      <c r="AD310" s="17"/>
      <c r="AE310" s="18">
        <f t="shared" si="14"/>
        <v>0.69135802469135799</v>
      </c>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row>
    <row r="311" spans="1:59" hidden="1" x14ac:dyDescent="0.2">
      <c r="A311" s="50">
        <v>2023</v>
      </c>
      <c r="B311" s="50" t="s">
        <v>16</v>
      </c>
      <c r="C311" s="16" t="s">
        <v>357</v>
      </c>
      <c r="D311" s="21">
        <f t="shared" si="12"/>
        <v>45021</v>
      </c>
      <c r="E311" s="22">
        <f t="shared" si="13"/>
        <v>95</v>
      </c>
      <c r="F311" s="17" t="s">
        <v>344</v>
      </c>
      <c r="G311" s="17" t="s">
        <v>341</v>
      </c>
      <c r="H311" s="17">
        <v>44</v>
      </c>
      <c r="J311" s="17">
        <v>0.69</v>
      </c>
      <c r="K311" s="17" t="s">
        <v>494</v>
      </c>
      <c r="L311" s="17"/>
      <c r="M311" s="17" t="s">
        <v>494</v>
      </c>
      <c r="N311" s="17"/>
      <c r="O311" s="17"/>
      <c r="P311" s="17"/>
      <c r="Q311" s="17" t="s">
        <v>494</v>
      </c>
      <c r="R311" s="17"/>
      <c r="S311" s="17"/>
      <c r="T311" s="17" t="s">
        <v>494</v>
      </c>
      <c r="U311" s="17" t="s">
        <v>494</v>
      </c>
      <c r="V311" s="17" t="s">
        <v>494</v>
      </c>
      <c r="W311" s="17" t="s">
        <v>494</v>
      </c>
      <c r="X311" s="17" t="s">
        <v>494</v>
      </c>
      <c r="Y311" s="17" t="s">
        <v>494</v>
      </c>
      <c r="Z311" s="17" t="s">
        <v>494</v>
      </c>
      <c r="AA311" s="17" t="s">
        <v>494</v>
      </c>
      <c r="AB311" s="17" t="s">
        <v>494</v>
      </c>
      <c r="AC311" s="17"/>
      <c r="AD311" s="17"/>
      <c r="AE311" s="18">
        <f t="shared" si="14"/>
        <v>0.81001126972201343</v>
      </c>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row>
    <row r="312" spans="1:59" hidden="1" x14ac:dyDescent="0.2">
      <c r="A312" s="50">
        <v>2023</v>
      </c>
      <c r="B312" s="50" t="s">
        <v>16</v>
      </c>
      <c r="C312" s="16" t="s">
        <v>357</v>
      </c>
      <c r="D312" s="21">
        <f t="shared" si="12"/>
        <v>45021</v>
      </c>
      <c r="E312" s="22">
        <f t="shared" si="13"/>
        <v>95</v>
      </c>
      <c r="F312" s="17" t="s">
        <v>344</v>
      </c>
      <c r="G312" s="17" t="s">
        <v>341</v>
      </c>
      <c r="H312" s="17">
        <v>45</v>
      </c>
      <c r="J312" s="17">
        <v>0.61</v>
      </c>
      <c r="K312" s="17" t="s">
        <v>494</v>
      </c>
      <c r="L312" s="17"/>
      <c r="M312" s="17" t="s">
        <v>494</v>
      </c>
      <c r="N312" s="17"/>
      <c r="O312" s="17"/>
      <c r="P312" s="17"/>
      <c r="Q312" s="17" t="s">
        <v>494</v>
      </c>
      <c r="R312" s="17"/>
      <c r="S312" s="17"/>
      <c r="T312" s="17" t="s">
        <v>494</v>
      </c>
      <c r="U312" s="17" t="s">
        <v>494</v>
      </c>
      <c r="V312" s="17" t="s">
        <v>494</v>
      </c>
      <c r="W312" s="17" t="s">
        <v>494</v>
      </c>
      <c r="X312" s="17" t="s">
        <v>494</v>
      </c>
      <c r="Y312" s="17" t="s">
        <v>494</v>
      </c>
      <c r="Z312" s="17" t="s">
        <v>494</v>
      </c>
      <c r="AA312" s="17" t="s">
        <v>494</v>
      </c>
      <c r="AB312" s="17" t="s">
        <v>494</v>
      </c>
      <c r="AC312" s="17"/>
      <c r="AD312" s="17"/>
      <c r="AE312" s="18">
        <f t="shared" si="14"/>
        <v>0.66941015089163236</v>
      </c>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row>
    <row r="313" spans="1:59" hidden="1" x14ac:dyDescent="0.2">
      <c r="A313" s="50">
        <v>2023</v>
      </c>
      <c r="B313" s="50" t="s">
        <v>16</v>
      </c>
      <c r="C313" s="16" t="s">
        <v>357</v>
      </c>
      <c r="D313" s="21">
        <f t="shared" si="12"/>
        <v>45021</v>
      </c>
      <c r="E313" s="22">
        <f t="shared" si="13"/>
        <v>95</v>
      </c>
      <c r="F313" s="17" t="s">
        <v>344</v>
      </c>
      <c r="G313" s="17" t="s">
        <v>341</v>
      </c>
      <c r="H313" s="17">
        <v>45</v>
      </c>
      <c r="J313" s="17">
        <v>0.62</v>
      </c>
      <c r="K313" s="17" t="s">
        <v>494</v>
      </c>
      <c r="L313" s="17"/>
      <c r="M313" s="17" t="s">
        <v>494</v>
      </c>
      <c r="N313" s="17"/>
      <c r="O313" s="17"/>
      <c r="P313" s="17"/>
      <c r="Q313" s="17" t="s">
        <v>494</v>
      </c>
      <c r="R313" s="17"/>
      <c r="S313" s="17"/>
      <c r="T313" s="17" t="s">
        <v>494</v>
      </c>
      <c r="U313" s="17" t="s">
        <v>494</v>
      </c>
      <c r="V313" s="17" t="s">
        <v>494</v>
      </c>
      <c r="W313" s="17" t="s">
        <v>494</v>
      </c>
      <c r="X313" s="17" t="s">
        <v>494</v>
      </c>
      <c r="Y313" s="17" t="s">
        <v>494</v>
      </c>
      <c r="Z313" s="17" t="s">
        <v>494</v>
      </c>
      <c r="AA313" s="17" t="s">
        <v>494</v>
      </c>
      <c r="AB313" s="17" t="s">
        <v>494</v>
      </c>
      <c r="AC313" s="17"/>
      <c r="AD313" s="17"/>
      <c r="AE313" s="18">
        <f t="shared" si="14"/>
        <v>0.68038408779149517</v>
      </c>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row>
    <row r="314" spans="1:59" hidden="1" x14ac:dyDescent="0.2">
      <c r="A314" s="50">
        <v>2023</v>
      </c>
      <c r="B314" s="50" t="s">
        <v>16</v>
      </c>
      <c r="C314" s="16" t="s">
        <v>357</v>
      </c>
      <c r="D314" s="21">
        <f t="shared" si="12"/>
        <v>45021</v>
      </c>
      <c r="E314" s="22">
        <f t="shared" si="13"/>
        <v>95</v>
      </c>
      <c r="F314" s="17" t="s">
        <v>344</v>
      </c>
      <c r="G314" s="17" t="s">
        <v>341</v>
      </c>
      <c r="H314" s="17">
        <v>44</v>
      </c>
      <c r="J314" s="17">
        <v>0.63</v>
      </c>
      <c r="K314" s="17" t="s">
        <v>494</v>
      </c>
      <c r="L314" s="17"/>
      <c r="M314" s="17" t="s">
        <v>494</v>
      </c>
      <c r="N314" s="17"/>
      <c r="O314" s="17"/>
      <c r="P314" s="17"/>
      <c r="Q314" s="17" t="s">
        <v>494</v>
      </c>
      <c r="R314" s="17"/>
      <c r="S314" s="17"/>
      <c r="T314" s="17" t="s">
        <v>494</v>
      </c>
      <c r="U314" s="17" t="s">
        <v>494</v>
      </c>
      <c r="V314" s="17" t="s">
        <v>494</v>
      </c>
      <c r="W314" s="17" t="s">
        <v>494</v>
      </c>
      <c r="X314" s="17" t="s">
        <v>494</v>
      </c>
      <c r="Y314" s="17" t="s">
        <v>494</v>
      </c>
      <c r="Z314" s="17" t="s">
        <v>494</v>
      </c>
      <c r="AA314" s="17" t="s">
        <v>494</v>
      </c>
      <c r="AB314" s="17" t="s">
        <v>494</v>
      </c>
      <c r="AC314" s="17"/>
      <c r="AD314" s="17"/>
      <c r="AE314" s="18">
        <f t="shared" si="14"/>
        <v>0.73957550713749054</v>
      </c>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row>
    <row r="315" spans="1:59" hidden="1" x14ac:dyDescent="0.2">
      <c r="A315" s="50">
        <v>2023</v>
      </c>
      <c r="B315" s="50" t="s">
        <v>16</v>
      </c>
      <c r="C315" s="16" t="s">
        <v>357</v>
      </c>
      <c r="D315" s="21">
        <f t="shared" si="12"/>
        <v>45021</v>
      </c>
      <c r="E315" s="22">
        <f t="shared" si="13"/>
        <v>95</v>
      </c>
      <c r="F315" s="17" t="s">
        <v>344</v>
      </c>
      <c r="G315" s="17" t="s">
        <v>341</v>
      </c>
      <c r="H315" s="17">
        <v>45</v>
      </c>
      <c r="J315" s="17">
        <v>0.64</v>
      </c>
      <c r="K315" s="17" t="s">
        <v>494</v>
      </c>
      <c r="L315" s="17"/>
      <c r="M315" s="17" t="s">
        <v>494</v>
      </c>
      <c r="N315" s="17"/>
      <c r="O315" s="17"/>
      <c r="P315" s="17"/>
      <c r="Q315" s="17" t="s">
        <v>494</v>
      </c>
      <c r="R315" s="17"/>
      <c r="S315" s="17"/>
      <c r="T315" s="17" t="s">
        <v>494</v>
      </c>
      <c r="U315" s="17" t="s">
        <v>494</v>
      </c>
      <c r="V315" s="17" t="s">
        <v>494</v>
      </c>
      <c r="W315" s="17" t="s">
        <v>494</v>
      </c>
      <c r="X315" s="17" t="s">
        <v>494</v>
      </c>
      <c r="Y315" s="17" t="s">
        <v>494</v>
      </c>
      <c r="Z315" s="17" t="s">
        <v>494</v>
      </c>
      <c r="AA315" s="17" t="s">
        <v>494</v>
      </c>
      <c r="AB315" s="17" t="s">
        <v>494</v>
      </c>
      <c r="AC315" s="17"/>
      <c r="AD315" s="17"/>
      <c r="AE315" s="18">
        <f t="shared" si="14"/>
        <v>0.70233196159122091</v>
      </c>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row>
    <row r="316" spans="1:59" hidden="1" x14ac:dyDescent="0.2">
      <c r="A316" s="50">
        <v>2023</v>
      </c>
      <c r="B316" s="50" t="s">
        <v>16</v>
      </c>
      <c r="C316" s="16" t="s">
        <v>357</v>
      </c>
      <c r="D316" s="21">
        <f t="shared" si="12"/>
        <v>45021</v>
      </c>
      <c r="E316" s="22">
        <f t="shared" si="13"/>
        <v>95</v>
      </c>
      <c r="F316" s="17" t="s">
        <v>344</v>
      </c>
      <c r="G316" s="17" t="s">
        <v>341</v>
      </c>
      <c r="H316" s="17">
        <v>45</v>
      </c>
      <c r="J316" s="17">
        <v>0.62</v>
      </c>
      <c r="K316" s="17" t="s">
        <v>494</v>
      </c>
      <c r="L316" s="17"/>
      <c r="M316" s="17" t="s">
        <v>494</v>
      </c>
      <c r="N316" s="17"/>
      <c r="O316" s="17"/>
      <c r="P316" s="17"/>
      <c r="Q316" s="17" t="s">
        <v>494</v>
      </c>
      <c r="R316" s="17"/>
      <c r="S316" s="17"/>
      <c r="T316" s="17" t="s">
        <v>494</v>
      </c>
      <c r="U316" s="17" t="s">
        <v>494</v>
      </c>
      <c r="V316" s="17" t="s">
        <v>494</v>
      </c>
      <c r="W316" s="17" t="s">
        <v>494</v>
      </c>
      <c r="X316" s="17" t="s">
        <v>494</v>
      </c>
      <c r="Y316" s="17" t="s">
        <v>494</v>
      </c>
      <c r="Z316" s="17" t="s">
        <v>494</v>
      </c>
      <c r="AA316" s="17" t="s">
        <v>494</v>
      </c>
      <c r="AB316" s="17" t="s">
        <v>494</v>
      </c>
      <c r="AC316" s="17"/>
      <c r="AD316" s="17"/>
      <c r="AE316" s="18">
        <f t="shared" si="14"/>
        <v>0.68038408779149517</v>
      </c>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row>
    <row r="317" spans="1:59" hidden="1" x14ac:dyDescent="0.2">
      <c r="A317" s="50">
        <v>2023</v>
      </c>
      <c r="B317" s="50" t="s">
        <v>16</v>
      </c>
      <c r="C317" s="16" t="s">
        <v>357</v>
      </c>
      <c r="D317" s="21">
        <f t="shared" si="12"/>
        <v>45021</v>
      </c>
      <c r="E317" s="22">
        <f t="shared" si="13"/>
        <v>95</v>
      </c>
      <c r="F317" s="17" t="s">
        <v>344</v>
      </c>
      <c r="G317" s="17" t="s">
        <v>341</v>
      </c>
      <c r="H317" s="17">
        <v>43</v>
      </c>
      <c r="J317" s="17">
        <v>0.62</v>
      </c>
      <c r="K317" s="17" t="s">
        <v>494</v>
      </c>
      <c r="L317" s="17"/>
      <c r="M317" s="17" t="s">
        <v>494</v>
      </c>
      <c r="N317" s="17"/>
      <c r="O317" s="17"/>
      <c r="P317" s="17"/>
      <c r="Q317" s="17" t="s">
        <v>494</v>
      </c>
      <c r="R317" s="17"/>
      <c r="S317" s="17"/>
      <c r="T317" s="17" t="s">
        <v>494</v>
      </c>
      <c r="U317" s="17" t="s">
        <v>494</v>
      </c>
      <c r="V317" s="17" t="s">
        <v>494</v>
      </c>
      <c r="W317" s="17" t="s">
        <v>494</v>
      </c>
      <c r="X317" s="17" t="s">
        <v>494</v>
      </c>
      <c r="Y317" s="17" t="s">
        <v>494</v>
      </c>
      <c r="Z317" s="17" t="s">
        <v>494</v>
      </c>
      <c r="AA317" s="17" t="s">
        <v>494</v>
      </c>
      <c r="AB317" s="17" t="s">
        <v>494</v>
      </c>
      <c r="AC317" s="17"/>
      <c r="AD317" s="17"/>
      <c r="AE317" s="18">
        <f t="shared" si="14"/>
        <v>0.77980555171242782</v>
      </c>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row>
    <row r="318" spans="1:59" hidden="1" x14ac:dyDescent="0.2">
      <c r="A318" s="50">
        <v>2023</v>
      </c>
      <c r="B318" s="50" t="s">
        <v>16</v>
      </c>
      <c r="C318" s="16" t="s">
        <v>357</v>
      </c>
      <c r="D318" s="21">
        <f t="shared" si="12"/>
        <v>45021</v>
      </c>
      <c r="E318" s="22">
        <f t="shared" si="13"/>
        <v>95</v>
      </c>
      <c r="F318" s="17" t="s">
        <v>344</v>
      </c>
      <c r="G318" s="17" t="s">
        <v>341</v>
      </c>
      <c r="H318" s="17">
        <v>46</v>
      </c>
      <c r="J318" s="17">
        <v>0.65</v>
      </c>
      <c r="K318" s="17" t="s">
        <v>494</v>
      </c>
      <c r="L318" s="17"/>
      <c r="M318" s="17" t="s">
        <v>494</v>
      </c>
      <c r="N318" s="17"/>
      <c r="O318" s="17"/>
      <c r="P318" s="17"/>
      <c r="Q318" s="17" t="s">
        <v>494</v>
      </c>
      <c r="R318" s="17"/>
      <c r="S318" s="17"/>
      <c r="T318" s="17" t="s">
        <v>494</v>
      </c>
      <c r="U318" s="17" t="s">
        <v>494</v>
      </c>
      <c r="V318" s="17" t="s">
        <v>494</v>
      </c>
      <c r="W318" s="17" t="s">
        <v>494</v>
      </c>
      <c r="X318" s="17" t="s">
        <v>494</v>
      </c>
      <c r="Y318" s="17" t="s">
        <v>494</v>
      </c>
      <c r="Z318" s="17" t="s">
        <v>494</v>
      </c>
      <c r="AA318" s="17" t="s">
        <v>494</v>
      </c>
      <c r="AB318" s="17" t="s">
        <v>494</v>
      </c>
      <c r="AC318" s="17"/>
      <c r="AD318" s="17"/>
      <c r="AE318" s="18">
        <f t="shared" si="14"/>
        <v>0.66778992356373801</v>
      </c>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row>
    <row r="319" spans="1:59" hidden="1" x14ac:dyDescent="0.2">
      <c r="A319" s="50">
        <v>2023</v>
      </c>
      <c r="B319" s="50" t="s">
        <v>16</v>
      </c>
      <c r="C319" s="16" t="s">
        <v>357</v>
      </c>
      <c r="D319" s="21">
        <f t="shared" si="12"/>
        <v>45021</v>
      </c>
      <c r="E319" s="22">
        <f t="shared" si="13"/>
        <v>95</v>
      </c>
      <c r="F319" s="17" t="s">
        <v>344</v>
      </c>
      <c r="G319" s="17" t="s">
        <v>341</v>
      </c>
      <c r="H319" s="17">
        <v>44</v>
      </c>
      <c r="J319" s="17">
        <v>0.67</v>
      </c>
      <c r="K319" s="17" t="s">
        <v>494</v>
      </c>
      <c r="L319" s="17"/>
      <c r="M319" s="17" t="s">
        <v>494</v>
      </c>
      <c r="N319" s="17"/>
      <c r="O319" s="17"/>
      <c r="P319" s="17"/>
      <c r="Q319" s="17" t="s">
        <v>494</v>
      </c>
      <c r="R319" s="17"/>
      <c r="S319" s="17"/>
      <c r="T319" s="17" t="s">
        <v>494</v>
      </c>
      <c r="U319" s="17" t="s">
        <v>494</v>
      </c>
      <c r="V319" s="17" t="s">
        <v>494</v>
      </c>
      <c r="W319" s="17" t="s">
        <v>494</v>
      </c>
      <c r="X319" s="17" t="s">
        <v>494</v>
      </c>
      <c r="Y319" s="17" t="s">
        <v>494</v>
      </c>
      <c r="Z319" s="17" t="s">
        <v>494</v>
      </c>
      <c r="AA319" s="17" t="s">
        <v>494</v>
      </c>
      <c r="AB319" s="17" t="s">
        <v>494</v>
      </c>
      <c r="AC319" s="17"/>
      <c r="AD319" s="17"/>
      <c r="AE319" s="18">
        <f t="shared" si="14"/>
        <v>0.78653268219383921</v>
      </c>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row>
    <row r="320" spans="1:59" hidden="1" x14ac:dyDescent="0.2">
      <c r="A320" s="50">
        <v>2023</v>
      </c>
      <c r="B320" s="50" t="s">
        <v>16</v>
      </c>
      <c r="C320" s="16" t="s">
        <v>357</v>
      </c>
      <c r="D320" s="21">
        <f t="shared" si="12"/>
        <v>45021</v>
      </c>
      <c r="E320" s="22">
        <f t="shared" si="13"/>
        <v>95</v>
      </c>
      <c r="F320" s="17" t="s">
        <v>344</v>
      </c>
      <c r="G320" s="17" t="s">
        <v>341</v>
      </c>
      <c r="H320" s="17">
        <v>43</v>
      </c>
      <c r="J320" s="17">
        <v>0.64</v>
      </c>
      <c r="K320" s="17" t="s">
        <v>494</v>
      </c>
      <c r="L320" s="17"/>
      <c r="M320" s="17" t="s">
        <v>494</v>
      </c>
      <c r="N320" s="17"/>
      <c r="O320" s="17"/>
      <c r="P320" s="17"/>
      <c r="Q320" s="17" t="s">
        <v>494</v>
      </c>
      <c r="R320" s="17"/>
      <c r="S320" s="17"/>
      <c r="T320" s="17" t="s">
        <v>494</v>
      </c>
      <c r="U320" s="17" t="s">
        <v>494</v>
      </c>
      <c r="V320" s="17" t="s">
        <v>494</v>
      </c>
      <c r="W320" s="17" t="s">
        <v>494</v>
      </c>
      <c r="X320" s="17" t="s">
        <v>494</v>
      </c>
      <c r="Y320" s="17" t="s">
        <v>494</v>
      </c>
      <c r="Z320" s="17" t="s">
        <v>494</v>
      </c>
      <c r="AA320" s="17" t="s">
        <v>494</v>
      </c>
      <c r="AB320" s="17" t="s">
        <v>494</v>
      </c>
      <c r="AC320" s="17"/>
      <c r="AD320" s="17"/>
      <c r="AE320" s="18">
        <f t="shared" si="14"/>
        <v>0.80496056950960293</v>
      </c>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row>
    <row r="321" spans="1:59" hidden="1" x14ac:dyDescent="0.2">
      <c r="A321" s="50">
        <v>2023</v>
      </c>
      <c r="B321" s="50" t="s">
        <v>16</v>
      </c>
      <c r="C321" s="16" t="s">
        <v>357</v>
      </c>
      <c r="D321" s="21">
        <f t="shared" si="12"/>
        <v>45021</v>
      </c>
      <c r="E321" s="22">
        <f t="shared" si="13"/>
        <v>95</v>
      </c>
      <c r="F321" s="17" t="s">
        <v>344</v>
      </c>
      <c r="G321" s="17" t="s">
        <v>341</v>
      </c>
      <c r="H321" s="17">
        <v>40</v>
      </c>
      <c r="J321" s="17">
        <v>0.67</v>
      </c>
      <c r="K321" s="17" t="s">
        <v>494</v>
      </c>
      <c r="L321" s="17"/>
      <c r="M321" s="17" t="s">
        <v>494</v>
      </c>
      <c r="N321" s="17"/>
      <c r="O321" s="17"/>
      <c r="P321" s="17"/>
      <c r="Q321" s="17" t="s">
        <v>494</v>
      </c>
      <c r="R321" s="17"/>
      <c r="S321" s="17"/>
      <c r="T321" s="17" t="s">
        <v>494</v>
      </c>
      <c r="U321" s="17" t="s">
        <v>494</v>
      </c>
      <c r="V321" s="17" t="s">
        <v>494</v>
      </c>
      <c r="W321" s="17" t="s">
        <v>494</v>
      </c>
      <c r="X321" s="17" t="s">
        <v>494</v>
      </c>
      <c r="Y321" s="17" t="s">
        <v>494</v>
      </c>
      <c r="Z321" s="17" t="s">
        <v>494</v>
      </c>
      <c r="AA321" s="17" t="s">
        <v>494</v>
      </c>
      <c r="AB321" s="17" t="s">
        <v>494</v>
      </c>
      <c r="AC321" s="17"/>
      <c r="AD321" s="17"/>
      <c r="AE321" s="18">
        <f t="shared" si="14"/>
        <v>1.046875</v>
      </c>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row>
    <row r="322" spans="1:59" hidden="1" x14ac:dyDescent="0.2">
      <c r="A322" s="50">
        <v>2023</v>
      </c>
      <c r="B322" s="50" t="s">
        <v>16</v>
      </c>
      <c r="C322" s="16" t="s">
        <v>357</v>
      </c>
      <c r="D322" s="21">
        <f t="shared" ref="D322:D385" si="15">DATEVALUE(LEFT(C322, SEARCH("-", C322) - 1))</f>
        <v>45021</v>
      </c>
      <c r="E322" s="22">
        <f t="shared" ref="E322:E385" si="16" xml:space="preserve"> D322 - DATE(YEAR(D322), 1, 0)</f>
        <v>95</v>
      </c>
      <c r="F322" s="17" t="s">
        <v>344</v>
      </c>
      <c r="G322" s="17" t="s">
        <v>341</v>
      </c>
      <c r="H322" s="17">
        <v>39</v>
      </c>
      <c r="J322" s="17">
        <v>0.62</v>
      </c>
      <c r="K322" s="17" t="s">
        <v>494</v>
      </c>
      <c r="L322" s="17"/>
      <c r="M322" s="17" t="s">
        <v>494</v>
      </c>
      <c r="N322" s="17"/>
      <c r="O322" s="17"/>
      <c r="P322" s="17"/>
      <c r="Q322" s="17" t="s">
        <v>494</v>
      </c>
      <c r="R322" s="17"/>
      <c r="S322" s="17"/>
      <c r="T322" s="17" t="s">
        <v>494</v>
      </c>
      <c r="U322" s="17" t="s">
        <v>494</v>
      </c>
      <c r="V322" s="17" t="s">
        <v>494</v>
      </c>
      <c r="W322" s="17" t="s">
        <v>494</v>
      </c>
      <c r="X322" s="17" t="s">
        <v>494</v>
      </c>
      <c r="Y322" s="17" t="s">
        <v>494</v>
      </c>
      <c r="Z322" s="17" t="s">
        <v>494</v>
      </c>
      <c r="AA322" s="17" t="s">
        <v>494</v>
      </c>
      <c r="AB322" s="17" t="s">
        <v>494</v>
      </c>
      <c r="AC322" s="17"/>
      <c r="AD322" s="17"/>
      <c r="AE322" s="18">
        <f t="shared" ref="AE322:AE385" si="17">IF(J322="", "", 100000*(J322/(H322^3)))</f>
        <v>1.0451963114685008</v>
      </c>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row>
    <row r="323" spans="1:59" hidden="1" x14ac:dyDescent="0.2">
      <c r="A323" s="50">
        <v>2023</v>
      </c>
      <c r="B323" s="50" t="s">
        <v>16</v>
      </c>
      <c r="C323" s="16" t="s">
        <v>359</v>
      </c>
      <c r="D323" s="21">
        <f t="shared" si="15"/>
        <v>45022</v>
      </c>
      <c r="E323" s="22">
        <f t="shared" si="16"/>
        <v>96</v>
      </c>
      <c r="F323" s="17" t="s">
        <v>343</v>
      </c>
      <c r="G323" s="17" t="s">
        <v>341</v>
      </c>
      <c r="H323" s="17">
        <v>37</v>
      </c>
      <c r="J323" s="17">
        <v>0.48</v>
      </c>
      <c r="K323" s="17" t="s">
        <v>494</v>
      </c>
      <c r="L323" s="17"/>
      <c r="M323" s="17" t="s">
        <v>494</v>
      </c>
      <c r="N323" s="17"/>
      <c r="O323" s="17"/>
      <c r="P323" s="17"/>
      <c r="Q323" s="17" t="s">
        <v>494</v>
      </c>
      <c r="R323" s="17"/>
      <c r="S323" s="17"/>
      <c r="T323" s="17" t="s">
        <v>494</v>
      </c>
      <c r="U323" s="17" t="s">
        <v>494</v>
      </c>
      <c r="V323" s="17" t="s">
        <v>494</v>
      </c>
      <c r="W323" s="17" t="s">
        <v>494</v>
      </c>
      <c r="X323" s="17" t="s">
        <v>494</v>
      </c>
      <c r="Y323" s="17" t="s">
        <v>494</v>
      </c>
      <c r="Z323" s="17" t="s">
        <v>494</v>
      </c>
      <c r="AA323" s="17" t="s">
        <v>494</v>
      </c>
      <c r="AB323" s="17" t="s">
        <v>494</v>
      </c>
      <c r="AC323" s="17"/>
      <c r="AD323" s="17"/>
      <c r="AE323" s="18">
        <f t="shared" si="17"/>
        <v>0.94762403016603147</v>
      </c>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row>
    <row r="324" spans="1:59" hidden="1" x14ac:dyDescent="0.2">
      <c r="A324" s="50">
        <v>2023</v>
      </c>
      <c r="B324" s="50" t="s">
        <v>16</v>
      </c>
      <c r="C324" s="16" t="s">
        <v>359</v>
      </c>
      <c r="D324" s="21">
        <f t="shared" si="15"/>
        <v>45022</v>
      </c>
      <c r="E324" s="22">
        <f t="shared" si="16"/>
        <v>96</v>
      </c>
      <c r="F324" s="17" t="s">
        <v>343</v>
      </c>
      <c r="G324" s="17" t="s">
        <v>341</v>
      </c>
      <c r="H324" s="17">
        <v>35</v>
      </c>
      <c r="J324" s="17">
        <v>0.36</v>
      </c>
      <c r="K324" s="17" t="s">
        <v>494</v>
      </c>
      <c r="L324" s="17"/>
      <c r="M324" s="17" t="s">
        <v>494</v>
      </c>
      <c r="N324" s="17"/>
      <c r="O324" s="17"/>
      <c r="P324" s="17"/>
      <c r="Q324" s="17" t="s">
        <v>494</v>
      </c>
      <c r="R324" s="17"/>
      <c r="S324" s="17"/>
      <c r="T324" s="17" t="s">
        <v>494</v>
      </c>
      <c r="U324" s="17" t="s">
        <v>494</v>
      </c>
      <c r="V324" s="17" t="s">
        <v>494</v>
      </c>
      <c r="W324" s="17" t="s">
        <v>494</v>
      </c>
      <c r="X324" s="17" t="s">
        <v>494</v>
      </c>
      <c r="Y324" s="17" t="s">
        <v>494</v>
      </c>
      <c r="Z324" s="17" t="s">
        <v>494</v>
      </c>
      <c r="AA324" s="17" t="s">
        <v>494</v>
      </c>
      <c r="AB324" s="17" t="s">
        <v>494</v>
      </c>
      <c r="AC324" s="17"/>
      <c r="AD324" s="17"/>
      <c r="AE324" s="18">
        <f t="shared" si="17"/>
        <v>0.83965014577259467</v>
      </c>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row>
    <row r="325" spans="1:59" hidden="1" x14ac:dyDescent="0.2">
      <c r="A325" s="50">
        <v>2023</v>
      </c>
      <c r="B325" s="50" t="s">
        <v>16</v>
      </c>
      <c r="C325" s="16" t="s">
        <v>359</v>
      </c>
      <c r="D325" s="21">
        <f t="shared" si="15"/>
        <v>45022</v>
      </c>
      <c r="E325" s="22">
        <f t="shared" si="16"/>
        <v>96</v>
      </c>
      <c r="F325" s="17" t="s">
        <v>343</v>
      </c>
      <c r="G325" s="17" t="s">
        <v>341</v>
      </c>
      <c r="H325" s="17">
        <v>38</v>
      </c>
      <c r="J325" s="17">
        <v>0.48</v>
      </c>
      <c r="K325" s="17" t="s">
        <v>494</v>
      </c>
      <c r="L325" s="17"/>
      <c r="M325" s="17" t="s">
        <v>494</v>
      </c>
      <c r="N325" s="17"/>
      <c r="O325" s="17"/>
      <c r="P325" s="17"/>
      <c r="Q325" s="17" t="s">
        <v>494</v>
      </c>
      <c r="R325" s="17"/>
      <c r="S325" s="17"/>
      <c r="T325" s="17" t="s">
        <v>494</v>
      </c>
      <c r="U325" s="17" t="s">
        <v>494</v>
      </c>
      <c r="V325" s="17" t="s">
        <v>494</v>
      </c>
      <c r="W325" s="17" t="s">
        <v>494</v>
      </c>
      <c r="X325" s="17" t="s">
        <v>494</v>
      </c>
      <c r="Y325" s="17" t="s">
        <v>494</v>
      </c>
      <c r="Z325" s="17" t="s">
        <v>494</v>
      </c>
      <c r="AA325" s="17" t="s">
        <v>494</v>
      </c>
      <c r="AB325" s="17" t="s">
        <v>494</v>
      </c>
      <c r="AC325" s="17"/>
      <c r="AD325" s="17"/>
      <c r="AE325" s="18">
        <f t="shared" si="17"/>
        <v>0.87476308499781308</v>
      </c>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row>
    <row r="326" spans="1:59" hidden="1" x14ac:dyDescent="0.2">
      <c r="A326" s="50">
        <v>2023</v>
      </c>
      <c r="B326" s="50" t="s">
        <v>16</v>
      </c>
      <c r="C326" s="16" t="s">
        <v>359</v>
      </c>
      <c r="D326" s="21">
        <f t="shared" si="15"/>
        <v>45022</v>
      </c>
      <c r="E326" s="22">
        <f t="shared" si="16"/>
        <v>96</v>
      </c>
      <c r="F326" s="17" t="s">
        <v>343</v>
      </c>
      <c r="G326" s="17" t="s">
        <v>341</v>
      </c>
      <c r="H326" s="17">
        <v>38</v>
      </c>
      <c r="J326" s="17">
        <v>0.48</v>
      </c>
      <c r="K326" s="17" t="s">
        <v>494</v>
      </c>
      <c r="L326" s="17"/>
      <c r="M326" s="17" t="s">
        <v>494</v>
      </c>
      <c r="N326" s="17"/>
      <c r="O326" s="17"/>
      <c r="P326" s="17"/>
      <c r="Q326" s="17" t="s">
        <v>494</v>
      </c>
      <c r="R326" s="17"/>
      <c r="S326" s="17"/>
      <c r="T326" s="17" t="s">
        <v>494</v>
      </c>
      <c r="U326" s="17" t="s">
        <v>494</v>
      </c>
      <c r="V326" s="17" t="s">
        <v>494</v>
      </c>
      <c r="W326" s="17" t="s">
        <v>494</v>
      </c>
      <c r="X326" s="17" t="s">
        <v>494</v>
      </c>
      <c r="Y326" s="17" t="s">
        <v>494</v>
      </c>
      <c r="Z326" s="17" t="s">
        <v>494</v>
      </c>
      <c r="AA326" s="17" t="s">
        <v>494</v>
      </c>
      <c r="AB326" s="17" t="s">
        <v>494</v>
      </c>
      <c r="AC326" s="17"/>
      <c r="AD326" s="17"/>
      <c r="AE326" s="18">
        <f t="shared" si="17"/>
        <v>0.87476308499781308</v>
      </c>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row>
    <row r="327" spans="1:59" hidden="1" x14ac:dyDescent="0.2">
      <c r="A327" s="50">
        <v>2023</v>
      </c>
      <c r="B327" s="50" t="s">
        <v>16</v>
      </c>
      <c r="C327" s="16" t="s">
        <v>359</v>
      </c>
      <c r="D327" s="21">
        <f t="shared" si="15"/>
        <v>45022</v>
      </c>
      <c r="E327" s="22">
        <f t="shared" si="16"/>
        <v>96</v>
      </c>
      <c r="F327" s="17" t="s">
        <v>343</v>
      </c>
      <c r="G327" s="17" t="s">
        <v>341</v>
      </c>
      <c r="H327" s="17">
        <v>43</v>
      </c>
      <c r="J327" s="17">
        <v>0.66</v>
      </c>
      <c r="K327" s="17" t="s">
        <v>494</v>
      </c>
      <c r="L327" s="17"/>
      <c r="M327" s="17" t="s">
        <v>494</v>
      </c>
      <c r="N327" s="17"/>
      <c r="O327" s="17"/>
      <c r="P327" s="17"/>
      <c r="Q327" s="17" t="s">
        <v>494</v>
      </c>
      <c r="R327" s="17"/>
      <c r="S327" s="17"/>
      <c r="T327" s="17" t="s">
        <v>494</v>
      </c>
      <c r="U327" s="17" t="s">
        <v>494</v>
      </c>
      <c r="V327" s="17" t="s">
        <v>494</v>
      </c>
      <c r="W327" s="17" t="s">
        <v>494</v>
      </c>
      <c r="X327" s="17" t="s">
        <v>494</v>
      </c>
      <c r="Y327" s="17" t="s">
        <v>494</v>
      </c>
      <c r="Z327" s="17" t="s">
        <v>494</v>
      </c>
      <c r="AA327" s="17" t="s">
        <v>494</v>
      </c>
      <c r="AB327" s="17" t="s">
        <v>494</v>
      </c>
      <c r="AC327" s="17"/>
      <c r="AD327" s="17"/>
      <c r="AE327" s="18">
        <f t="shared" si="17"/>
        <v>0.83011558730677804</v>
      </c>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row>
    <row r="328" spans="1:59" hidden="1" x14ac:dyDescent="0.2">
      <c r="A328" s="50">
        <v>2023</v>
      </c>
      <c r="B328" s="50" t="s">
        <v>16</v>
      </c>
      <c r="C328" s="16" t="s">
        <v>359</v>
      </c>
      <c r="D328" s="21">
        <f t="shared" si="15"/>
        <v>45022</v>
      </c>
      <c r="E328" s="22">
        <f t="shared" si="16"/>
        <v>96</v>
      </c>
      <c r="F328" s="17" t="s">
        <v>343</v>
      </c>
      <c r="G328" s="17" t="s">
        <v>341</v>
      </c>
      <c r="H328" s="17">
        <v>37</v>
      </c>
      <c r="J328" s="17">
        <v>0.46</v>
      </c>
      <c r="K328" s="17" t="s">
        <v>494</v>
      </c>
      <c r="L328" s="17"/>
      <c r="M328" s="17" t="s">
        <v>494</v>
      </c>
      <c r="N328" s="17"/>
      <c r="O328" s="17"/>
      <c r="P328" s="17"/>
      <c r="Q328" s="17" t="s">
        <v>494</v>
      </c>
      <c r="R328" s="17"/>
      <c r="S328" s="17"/>
      <c r="T328" s="17" t="s">
        <v>494</v>
      </c>
      <c r="U328" s="17" t="s">
        <v>494</v>
      </c>
      <c r="V328" s="17" t="s">
        <v>494</v>
      </c>
      <c r="W328" s="17" t="s">
        <v>494</v>
      </c>
      <c r="X328" s="17" t="s">
        <v>494</v>
      </c>
      <c r="Y328" s="17" t="s">
        <v>494</v>
      </c>
      <c r="Z328" s="17" t="s">
        <v>494</v>
      </c>
      <c r="AA328" s="17" t="s">
        <v>494</v>
      </c>
      <c r="AB328" s="17" t="s">
        <v>494</v>
      </c>
      <c r="AC328" s="17"/>
      <c r="AD328" s="17"/>
      <c r="AE328" s="18">
        <f t="shared" si="17"/>
        <v>0.90813969557578034</v>
      </c>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row>
    <row r="329" spans="1:59" hidden="1" x14ac:dyDescent="0.2">
      <c r="A329" s="50">
        <v>2023</v>
      </c>
      <c r="B329" s="50" t="s">
        <v>16</v>
      </c>
      <c r="C329" s="16" t="s">
        <v>359</v>
      </c>
      <c r="D329" s="21">
        <f t="shared" si="15"/>
        <v>45022</v>
      </c>
      <c r="E329" s="22">
        <f t="shared" si="16"/>
        <v>96</v>
      </c>
      <c r="F329" s="17" t="s">
        <v>343</v>
      </c>
      <c r="G329" s="17" t="s">
        <v>341</v>
      </c>
      <c r="H329" s="17">
        <v>37</v>
      </c>
      <c r="J329" s="17">
        <v>0.48</v>
      </c>
      <c r="K329" s="17" t="s">
        <v>494</v>
      </c>
      <c r="L329" s="17"/>
      <c r="M329" s="17" t="s">
        <v>494</v>
      </c>
      <c r="N329" s="17"/>
      <c r="O329" s="17"/>
      <c r="P329" s="17"/>
      <c r="Q329" s="17" t="s">
        <v>494</v>
      </c>
      <c r="R329" s="17"/>
      <c r="S329" s="17"/>
      <c r="T329" s="17" t="s">
        <v>494</v>
      </c>
      <c r="U329" s="17" t="s">
        <v>494</v>
      </c>
      <c r="V329" s="17" t="s">
        <v>494</v>
      </c>
      <c r="W329" s="17" t="s">
        <v>494</v>
      </c>
      <c r="X329" s="17" t="s">
        <v>494</v>
      </c>
      <c r="Y329" s="17" t="s">
        <v>494</v>
      </c>
      <c r="Z329" s="17" t="s">
        <v>494</v>
      </c>
      <c r="AA329" s="17" t="s">
        <v>494</v>
      </c>
      <c r="AB329" s="17" t="s">
        <v>494</v>
      </c>
      <c r="AC329" s="17"/>
      <c r="AD329" s="17"/>
      <c r="AE329" s="18">
        <f t="shared" si="17"/>
        <v>0.94762403016603147</v>
      </c>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row>
    <row r="330" spans="1:59" hidden="1" x14ac:dyDescent="0.2">
      <c r="A330" s="50">
        <v>2023</v>
      </c>
      <c r="B330" s="50" t="s">
        <v>16</v>
      </c>
      <c r="C330" s="16" t="s">
        <v>359</v>
      </c>
      <c r="D330" s="21">
        <f t="shared" si="15"/>
        <v>45022</v>
      </c>
      <c r="E330" s="22">
        <f t="shared" si="16"/>
        <v>96</v>
      </c>
      <c r="F330" s="17" t="s">
        <v>343</v>
      </c>
      <c r="G330" s="17" t="s">
        <v>341</v>
      </c>
      <c r="H330" s="17">
        <v>38</v>
      </c>
      <c r="J330" s="17">
        <v>0.46</v>
      </c>
      <c r="K330" s="17" t="s">
        <v>494</v>
      </c>
      <c r="L330" s="17"/>
      <c r="M330" s="17" t="s">
        <v>494</v>
      </c>
      <c r="N330" s="17"/>
      <c r="O330" s="17"/>
      <c r="P330" s="17"/>
      <c r="Q330" s="17" t="s">
        <v>494</v>
      </c>
      <c r="R330" s="17"/>
      <c r="S330" s="17"/>
      <c r="T330" s="17" t="s">
        <v>494</v>
      </c>
      <c r="U330" s="17" t="s">
        <v>494</v>
      </c>
      <c r="V330" s="17" t="s">
        <v>494</v>
      </c>
      <c r="W330" s="17" t="s">
        <v>494</v>
      </c>
      <c r="X330" s="17" t="s">
        <v>494</v>
      </c>
      <c r="Y330" s="17" t="s">
        <v>494</v>
      </c>
      <c r="Z330" s="17" t="s">
        <v>494</v>
      </c>
      <c r="AA330" s="17" t="s">
        <v>494</v>
      </c>
      <c r="AB330" s="17" t="s">
        <v>494</v>
      </c>
      <c r="AC330" s="17"/>
      <c r="AD330" s="17"/>
      <c r="AE330" s="18">
        <f t="shared" si="17"/>
        <v>0.83831462312290428</v>
      </c>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row>
    <row r="331" spans="1:59" hidden="1" x14ac:dyDescent="0.2">
      <c r="A331" s="50">
        <v>2023</v>
      </c>
      <c r="B331" s="50" t="s">
        <v>16</v>
      </c>
      <c r="C331" s="16" t="s">
        <v>359</v>
      </c>
      <c r="D331" s="21">
        <f t="shared" si="15"/>
        <v>45022</v>
      </c>
      <c r="E331" s="22">
        <f t="shared" si="16"/>
        <v>96</v>
      </c>
      <c r="F331" s="17" t="s">
        <v>343</v>
      </c>
      <c r="G331" s="17" t="s">
        <v>341</v>
      </c>
      <c r="H331" s="17">
        <v>37</v>
      </c>
      <c r="J331" s="17">
        <v>0.49</v>
      </c>
      <c r="K331" s="17" t="s">
        <v>494</v>
      </c>
      <c r="L331" s="17"/>
      <c r="M331" s="17" t="s">
        <v>494</v>
      </c>
      <c r="N331" s="17"/>
      <c r="O331" s="17"/>
      <c r="P331" s="17"/>
      <c r="Q331" s="17" t="s">
        <v>494</v>
      </c>
      <c r="R331" s="17"/>
      <c r="S331" s="17"/>
      <c r="T331" s="17" t="s">
        <v>494</v>
      </c>
      <c r="U331" s="17" t="s">
        <v>494</v>
      </c>
      <c r="V331" s="17" t="s">
        <v>494</v>
      </c>
      <c r="W331" s="17" t="s">
        <v>494</v>
      </c>
      <c r="X331" s="17" t="s">
        <v>494</v>
      </c>
      <c r="Y331" s="17" t="s">
        <v>494</v>
      </c>
      <c r="Z331" s="17" t="s">
        <v>494</v>
      </c>
      <c r="AA331" s="17" t="s">
        <v>494</v>
      </c>
      <c r="AB331" s="17" t="s">
        <v>494</v>
      </c>
      <c r="AC331" s="17"/>
      <c r="AD331" s="17"/>
      <c r="AE331" s="18">
        <f t="shared" si="17"/>
        <v>0.96736619746115726</v>
      </c>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row>
    <row r="332" spans="1:59" hidden="1" x14ac:dyDescent="0.2">
      <c r="A332" s="50">
        <v>2023</v>
      </c>
      <c r="B332" s="50" t="s">
        <v>16</v>
      </c>
      <c r="C332" s="16" t="s">
        <v>359</v>
      </c>
      <c r="D332" s="21">
        <f t="shared" si="15"/>
        <v>45022</v>
      </c>
      <c r="E332" s="22">
        <f t="shared" si="16"/>
        <v>96</v>
      </c>
      <c r="F332" s="17" t="s">
        <v>343</v>
      </c>
      <c r="G332" s="17" t="s">
        <v>341</v>
      </c>
      <c r="H332" s="17">
        <v>36</v>
      </c>
      <c r="J332" s="17">
        <v>0.46</v>
      </c>
      <c r="K332" s="17" t="s">
        <v>494</v>
      </c>
      <c r="L332" s="17"/>
      <c r="M332" s="17" t="s">
        <v>494</v>
      </c>
      <c r="N332" s="17"/>
      <c r="O332" s="17"/>
      <c r="P332" s="17"/>
      <c r="Q332" s="17" t="s">
        <v>494</v>
      </c>
      <c r="R332" s="17"/>
      <c r="S332" s="17"/>
      <c r="T332" s="17" t="s">
        <v>494</v>
      </c>
      <c r="U332" s="17" t="s">
        <v>494</v>
      </c>
      <c r="V332" s="17" t="s">
        <v>494</v>
      </c>
      <c r="W332" s="17" t="s">
        <v>494</v>
      </c>
      <c r="X332" s="17" t="s">
        <v>494</v>
      </c>
      <c r="Y332" s="17" t="s">
        <v>494</v>
      </c>
      <c r="Z332" s="17" t="s">
        <v>494</v>
      </c>
      <c r="AA332" s="17" t="s">
        <v>494</v>
      </c>
      <c r="AB332" s="17" t="s">
        <v>494</v>
      </c>
      <c r="AC332" s="17"/>
      <c r="AD332" s="17"/>
      <c r="AE332" s="18">
        <f t="shared" si="17"/>
        <v>0.98593964334705086</v>
      </c>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row>
    <row r="333" spans="1:59" hidden="1" x14ac:dyDescent="0.2">
      <c r="A333" s="50">
        <v>2023</v>
      </c>
      <c r="B333" s="50" t="s">
        <v>16</v>
      </c>
      <c r="C333" s="16" t="s">
        <v>359</v>
      </c>
      <c r="D333" s="21">
        <f t="shared" si="15"/>
        <v>45022</v>
      </c>
      <c r="E333" s="22">
        <f t="shared" si="16"/>
        <v>96</v>
      </c>
      <c r="F333" s="17" t="s">
        <v>343</v>
      </c>
      <c r="G333" s="17" t="s">
        <v>341</v>
      </c>
      <c r="H333" s="17">
        <v>39</v>
      </c>
      <c r="J333" s="17">
        <v>0.56000000000000005</v>
      </c>
      <c r="K333" s="17" t="s">
        <v>494</v>
      </c>
      <c r="L333" s="17"/>
      <c r="M333" s="17" t="s">
        <v>494</v>
      </c>
      <c r="N333" s="17"/>
      <c r="O333" s="17"/>
      <c r="P333" s="17"/>
      <c r="Q333" s="17" t="s">
        <v>494</v>
      </c>
      <c r="R333" s="17"/>
      <c r="S333" s="17"/>
      <c r="T333" s="17" t="s">
        <v>494</v>
      </c>
      <c r="U333" s="17" t="s">
        <v>494</v>
      </c>
      <c r="V333" s="17" t="s">
        <v>494</v>
      </c>
      <c r="W333" s="17" t="s">
        <v>494</v>
      </c>
      <c r="X333" s="17" t="s">
        <v>494</v>
      </c>
      <c r="Y333" s="17" t="s">
        <v>494</v>
      </c>
      <c r="Z333" s="17" t="s">
        <v>494</v>
      </c>
      <c r="AA333" s="17" t="s">
        <v>494</v>
      </c>
      <c r="AB333" s="17" t="s">
        <v>494</v>
      </c>
      <c r="AC333" s="17"/>
      <c r="AD333" s="17"/>
      <c r="AE333" s="18">
        <f t="shared" si="17"/>
        <v>0.94404828132638796</v>
      </c>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row>
    <row r="334" spans="1:59" hidden="1" x14ac:dyDescent="0.2">
      <c r="A334" s="50">
        <v>2023</v>
      </c>
      <c r="B334" s="50" t="s">
        <v>16</v>
      </c>
      <c r="C334" s="16" t="s">
        <v>359</v>
      </c>
      <c r="D334" s="21">
        <f t="shared" si="15"/>
        <v>45022</v>
      </c>
      <c r="E334" s="22">
        <f t="shared" si="16"/>
        <v>96</v>
      </c>
      <c r="F334" s="17" t="s">
        <v>343</v>
      </c>
      <c r="G334" s="17" t="s">
        <v>341</v>
      </c>
      <c r="H334" s="17">
        <v>37</v>
      </c>
      <c r="J334" s="17">
        <v>0.46</v>
      </c>
      <c r="K334" s="17" t="s">
        <v>494</v>
      </c>
      <c r="L334" s="17"/>
      <c r="M334" s="17" t="s">
        <v>494</v>
      </c>
      <c r="N334" s="17"/>
      <c r="O334" s="17"/>
      <c r="P334" s="17"/>
      <c r="Q334" s="17" t="s">
        <v>494</v>
      </c>
      <c r="R334" s="17"/>
      <c r="S334" s="17"/>
      <c r="T334" s="17" t="s">
        <v>494</v>
      </c>
      <c r="U334" s="17" t="s">
        <v>494</v>
      </c>
      <c r="V334" s="17" t="s">
        <v>494</v>
      </c>
      <c r="W334" s="17" t="s">
        <v>494</v>
      </c>
      <c r="X334" s="17" t="s">
        <v>494</v>
      </c>
      <c r="Y334" s="17" t="s">
        <v>494</v>
      </c>
      <c r="Z334" s="17" t="s">
        <v>494</v>
      </c>
      <c r="AA334" s="17" t="s">
        <v>494</v>
      </c>
      <c r="AB334" s="17" t="s">
        <v>494</v>
      </c>
      <c r="AC334" s="17"/>
      <c r="AD334" s="17"/>
      <c r="AE334" s="18">
        <f t="shared" si="17"/>
        <v>0.90813969557578034</v>
      </c>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row>
    <row r="335" spans="1:59" hidden="1" x14ac:dyDescent="0.2">
      <c r="A335" s="50">
        <v>2023</v>
      </c>
      <c r="B335" s="50" t="s">
        <v>16</v>
      </c>
      <c r="C335" s="16" t="s">
        <v>359</v>
      </c>
      <c r="D335" s="21">
        <f t="shared" si="15"/>
        <v>45022</v>
      </c>
      <c r="E335" s="22">
        <f t="shared" si="16"/>
        <v>96</v>
      </c>
      <c r="F335" s="17" t="s">
        <v>343</v>
      </c>
      <c r="G335" s="17" t="s">
        <v>341</v>
      </c>
      <c r="H335" s="17">
        <v>37</v>
      </c>
      <c r="J335" s="17">
        <v>0.47</v>
      </c>
      <c r="K335" s="17" t="s">
        <v>494</v>
      </c>
      <c r="L335" s="17"/>
      <c r="M335" s="17" t="s">
        <v>494</v>
      </c>
      <c r="N335" s="17"/>
      <c r="O335" s="17"/>
      <c r="P335" s="17"/>
      <c r="Q335" s="17" t="s">
        <v>494</v>
      </c>
      <c r="R335" s="17"/>
      <c r="S335" s="17"/>
      <c r="T335" s="17" t="s">
        <v>494</v>
      </c>
      <c r="U335" s="17" t="s">
        <v>494</v>
      </c>
      <c r="V335" s="17" t="s">
        <v>494</v>
      </c>
      <c r="W335" s="17" t="s">
        <v>494</v>
      </c>
      <c r="X335" s="17" t="s">
        <v>494</v>
      </c>
      <c r="Y335" s="17" t="s">
        <v>494</v>
      </c>
      <c r="Z335" s="17" t="s">
        <v>494</v>
      </c>
      <c r="AA335" s="17" t="s">
        <v>494</v>
      </c>
      <c r="AB335" s="17" t="s">
        <v>494</v>
      </c>
      <c r="AC335" s="17"/>
      <c r="AD335" s="17"/>
      <c r="AE335" s="18">
        <f t="shared" si="17"/>
        <v>0.9278818628709059</v>
      </c>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row>
    <row r="336" spans="1:59" hidden="1" x14ac:dyDescent="0.2">
      <c r="A336" s="50">
        <v>2023</v>
      </c>
      <c r="B336" s="50" t="s">
        <v>16</v>
      </c>
      <c r="C336" s="16" t="s">
        <v>359</v>
      </c>
      <c r="D336" s="21">
        <f t="shared" si="15"/>
        <v>45022</v>
      </c>
      <c r="E336" s="22">
        <f t="shared" si="16"/>
        <v>96</v>
      </c>
      <c r="F336" s="17" t="s">
        <v>343</v>
      </c>
      <c r="G336" s="17" t="s">
        <v>341</v>
      </c>
      <c r="H336" s="17">
        <v>37</v>
      </c>
      <c r="J336" s="17">
        <v>0.43</v>
      </c>
      <c r="K336" s="17" t="s">
        <v>494</v>
      </c>
      <c r="L336" s="17"/>
      <c r="M336" s="17" t="s">
        <v>494</v>
      </c>
      <c r="N336" s="17"/>
      <c r="O336" s="17"/>
      <c r="P336" s="17"/>
      <c r="Q336" s="17" t="s">
        <v>494</v>
      </c>
      <c r="R336" s="17"/>
      <c r="S336" s="17"/>
      <c r="T336" s="17" t="s">
        <v>494</v>
      </c>
      <c r="U336" s="17" t="s">
        <v>494</v>
      </c>
      <c r="V336" s="17" t="s">
        <v>494</v>
      </c>
      <c r="W336" s="17" t="s">
        <v>494</v>
      </c>
      <c r="X336" s="17" t="s">
        <v>494</v>
      </c>
      <c r="Y336" s="17" t="s">
        <v>494</v>
      </c>
      <c r="Z336" s="17" t="s">
        <v>494</v>
      </c>
      <c r="AA336" s="17" t="s">
        <v>494</v>
      </c>
      <c r="AB336" s="17" t="s">
        <v>494</v>
      </c>
      <c r="AC336" s="17"/>
      <c r="AD336" s="17"/>
      <c r="AE336" s="18">
        <f t="shared" si="17"/>
        <v>0.84891319369040341</v>
      </c>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row>
    <row r="337" spans="1:59" hidden="1" x14ac:dyDescent="0.2">
      <c r="A337" s="50">
        <v>2023</v>
      </c>
      <c r="B337" s="50" t="s">
        <v>16</v>
      </c>
      <c r="C337" s="16" t="s">
        <v>359</v>
      </c>
      <c r="D337" s="21">
        <f t="shared" si="15"/>
        <v>45022</v>
      </c>
      <c r="E337" s="22">
        <f t="shared" si="16"/>
        <v>96</v>
      </c>
      <c r="F337" s="17" t="s">
        <v>343</v>
      </c>
      <c r="G337" s="17" t="s">
        <v>341</v>
      </c>
      <c r="H337" s="17">
        <v>39</v>
      </c>
      <c r="J337" s="17">
        <v>0.56000000000000005</v>
      </c>
      <c r="K337" s="17" t="s">
        <v>494</v>
      </c>
      <c r="L337" s="17"/>
      <c r="M337" s="17" t="s">
        <v>494</v>
      </c>
      <c r="N337" s="17"/>
      <c r="O337" s="17"/>
      <c r="P337" s="17"/>
      <c r="Q337" s="17" t="s">
        <v>494</v>
      </c>
      <c r="R337" s="17"/>
      <c r="S337" s="17"/>
      <c r="T337" s="17" t="s">
        <v>494</v>
      </c>
      <c r="U337" s="17" t="s">
        <v>494</v>
      </c>
      <c r="V337" s="17" t="s">
        <v>494</v>
      </c>
      <c r="W337" s="17" t="s">
        <v>494</v>
      </c>
      <c r="X337" s="17" t="s">
        <v>494</v>
      </c>
      <c r="Y337" s="17" t="s">
        <v>494</v>
      </c>
      <c r="Z337" s="17" t="s">
        <v>494</v>
      </c>
      <c r="AA337" s="17" t="s">
        <v>494</v>
      </c>
      <c r="AB337" s="17" t="s">
        <v>494</v>
      </c>
      <c r="AC337" s="17"/>
      <c r="AD337" s="17"/>
      <c r="AE337" s="18">
        <f t="shared" si="17"/>
        <v>0.94404828132638796</v>
      </c>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row>
    <row r="338" spans="1:59" hidden="1" x14ac:dyDescent="0.2">
      <c r="A338" s="50">
        <v>2023</v>
      </c>
      <c r="B338" s="50" t="s">
        <v>16</v>
      </c>
      <c r="C338" s="16" t="s">
        <v>359</v>
      </c>
      <c r="D338" s="21">
        <f t="shared" si="15"/>
        <v>45022</v>
      </c>
      <c r="E338" s="22">
        <f t="shared" si="16"/>
        <v>96</v>
      </c>
      <c r="F338" s="17" t="s">
        <v>343</v>
      </c>
      <c r="G338" s="17" t="s">
        <v>341</v>
      </c>
      <c r="H338" s="17">
        <v>39</v>
      </c>
      <c r="J338" s="17">
        <v>0.52</v>
      </c>
      <c r="K338" s="17" t="s">
        <v>494</v>
      </c>
      <c r="L338" s="17"/>
      <c r="M338" s="17" t="s">
        <v>494</v>
      </c>
      <c r="N338" s="17"/>
      <c r="O338" s="17"/>
      <c r="P338" s="17"/>
      <c r="Q338" s="17" t="s">
        <v>494</v>
      </c>
      <c r="R338" s="17"/>
      <c r="S338" s="17"/>
      <c r="T338" s="17" t="s">
        <v>494</v>
      </c>
      <c r="U338" s="17" t="s">
        <v>494</v>
      </c>
      <c r="V338" s="17" t="s">
        <v>494</v>
      </c>
      <c r="W338" s="17" t="s">
        <v>494</v>
      </c>
      <c r="X338" s="17" t="s">
        <v>494</v>
      </c>
      <c r="Y338" s="17" t="s">
        <v>494</v>
      </c>
      <c r="Z338" s="17" t="s">
        <v>494</v>
      </c>
      <c r="AA338" s="17" t="s">
        <v>494</v>
      </c>
      <c r="AB338" s="17" t="s">
        <v>494</v>
      </c>
      <c r="AC338" s="17"/>
      <c r="AD338" s="17"/>
      <c r="AE338" s="18">
        <f t="shared" si="17"/>
        <v>0.87661626123164582</v>
      </c>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row>
    <row r="339" spans="1:59" hidden="1" x14ac:dyDescent="0.2">
      <c r="A339" s="50">
        <v>2023</v>
      </c>
      <c r="B339" s="50" t="s">
        <v>16</v>
      </c>
      <c r="C339" s="16" t="s">
        <v>359</v>
      </c>
      <c r="D339" s="21">
        <f t="shared" si="15"/>
        <v>45022</v>
      </c>
      <c r="E339" s="22">
        <f t="shared" si="16"/>
        <v>96</v>
      </c>
      <c r="F339" s="17" t="s">
        <v>343</v>
      </c>
      <c r="G339" s="17" t="s">
        <v>341</v>
      </c>
      <c r="H339" s="17">
        <v>42</v>
      </c>
      <c r="J339" s="17">
        <v>0.61</v>
      </c>
      <c r="K339" s="17" t="s">
        <v>494</v>
      </c>
      <c r="L339" s="17"/>
      <c r="M339" s="17" t="s">
        <v>494</v>
      </c>
      <c r="N339" s="17"/>
      <c r="O339" s="17"/>
      <c r="P339" s="17"/>
      <c r="Q339" s="17" t="s">
        <v>494</v>
      </c>
      <c r="R339" s="17"/>
      <c r="S339" s="17"/>
      <c r="T339" s="17" t="s">
        <v>494</v>
      </c>
      <c r="U339" s="17" t="s">
        <v>494</v>
      </c>
      <c r="V339" s="17" t="s">
        <v>494</v>
      </c>
      <c r="W339" s="17" t="s">
        <v>494</v>
      </c>
      <c r="X339" s="17" t="s">
        <v>494</v>
      </c>
      <c r="Y339" s="17" t="s">
        <v>494</v>
      </c>
      <c r="Z339" s="17" t="s">
        <v>494</v>
      </c>
      <c r="AA339" s="17" t="s">
        <v>494</v>
      </c>
      <c r="AB339" s="17" t="s">
        <v>494</v>
      </c>
      <c r="AC339" s="17"/>
      <c r="AD339" s="17"/>
      <c r="AE339" s="18">
        <f t="shared" si="17"/>
        <v>0.82334521110031311</v>
      </c>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row>
    <row r="340" spans="1:59" hidden="1" x14ac:dyDescent="0.2">
      <c r="A340" s="50">
        <v>2023</v>
      </c>
      <c r="B340" s="50" t="s">
        <v>16</v>
      </c>
      <c r="C340" s="16" t="s">
        <v>359</v>
      </c>
      <c r="D340" s="21">
        <f t="shared" si="15"/>
        <v>45022</v>
      </c>
      <c r="E340" s="22">
        <f t="shared" si="16"/>
        <v>96</v>
      </c>
      <c r="F340" s="17" t="s">
        <v>343</v>
      </c>
      <c r="G340" s="17" t="s">
        <v>341</v>
      </c>
      <c r="H340" s="17">
        <v>36</v>
      </c>
      <c r="J340" s="17">
        <v>0.51</v>
      </c>
      <c r="K340" s="17" t="s">
        <v>494</v>
      </c>
      <c r="L340" s="17"/>
      <c r="M340" s="17" t="s">
        <v>494</v>
      </c>
      <c r="N340" s="17"/>
      <c r="O340" s="17"/>
      <c r="P340" s="17"/>
      <c r="Q340" s="17" t="s">
        <v>494</v>
      </c>
      <c r="R340" s="17"/>
      <c r="S340" s="17"/>
      <c r="T340" s="17" t="s">
        <v>494</v>
      </c>
      <c r="U340" s="17" t="s">
        <v>494</v>
      </c>
      <c r="V340" s="17" t="s">
        <v>494</v>
      </c>
      <c r="W340" s="17" t="s">
        <v>494</v>
      </c>
      <c r="X340" s="17" t="s">
        <v>494</v>
      </c>
      <c r="Y340" s="17" t="s">
        <v>494</v>
      </c>
      <c r="Z340" s="17" t="s">
        <v>494</v>
      </c>
      <c r="AA340" s="17" t="s">
        <v>494</v>
      </c>
      <c r="AB340" s="17" t="s">
        <v>494</v>
      </c>
      <c r="AC340" s="17"/>
      <c r="AD340" s="17"/>
      <c r="AE340" s="18">
        <f t="shared" si="17"/>
        <v>1.0931069958847737</v>
      </c>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row>
    <row r="341" spans="1:59" hidden="1" x14ac:dyDescent="0.2">
      <c r="A341" s="50">
        <v>2023</v>
      </c>
      <c r="B341" s="50" t="s">
        <v>16</v>
      </c>
      <c r="C341" s="16" t="s">
        <v>359</v>
      </c>
      <c r="D341" s="21">
        <f t="shared" si="15"/>
        <v>45022</v>
      </c>
      <c r="E341" s="22">
        <f t="shared" si="16"/>
        <v>96</v>
      </c>
      <c r="F341" s="17" t="s">
        <v>343</v>
      </c>
      <c r="G341" s="17" t="s">
        <v>341</v>
      </c>
      <c r="H341" s="17">
        <v>37</v>
      </c>
      <c r="J341" s="17">
        <v>0.48</v>
      </c>
      <c r="K341" s="17" t="s">
        <v>494</v>
      </c>
      <c r="L341" s="17"/>
      <c r="M341" s="17" t="s">
        <v>494</v>
      </c>
      <c r="N341" s="17"/>
      <c r="O341" s="17"/>
      <c r="P341" s="17"/>
      <c r="Q341" s="17" t="s">
        <v>494</v>
      </c>
      <c r="R341" s="17"/>
      <c r="S341" s="17"/>
      <c r="T341" s="17" t="s">
        <v>494</v>
      </c>
      <c r="U341" s="17" t="s">
        <v>494</v>
      </c>
      <c r="V341" s="17" t="s">
        <v>494</v>
      </c>
      <c r="W341" s="17" t="s">
        <v>494</v>
      </c>
      <c r="X341" s="17" t="s">
        <v>494</v>
      </c>
      <c r="Y341" s="17" t="s">
        <v>494</v>
      </c>
      <c r="Z341" s="17" t="s">
        <v>494</v>
      </c>
      <c r="AA341" s="17" t="s">
        <v>494</v>
      </c>
      <c r="AB341" s="17" t="s">
        <v>494</v>
      </c>
      <c r="AC341" s="17"/>
      <c r="AD341" s="17"/>
      <c r="AE341" s="18">
        <f t="shared" si="17"/>
        <v>0.94762403016603147</v>
      </c>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row>
    <row r="342" spans="1:59" hidden="1" x14ac:dyDescent="0.2">
      <c r="A342" s="50">
        <v>2023</v>
      </c>
      <c r="B342" s="50" t="s">
        <v>16</v>
      </c>
      <c r="C342" s="16" t="s">
        <v>359</v>
      </c>
      <c r="D342" s="21">
        <f t="shared" si="15"/>
        <v>45022</v>
      </c>
      <c r="E342" s="22">
        <f t="shared" si="16"/>
        <v>96</v>
      </c>
      <c r="F342" s="17" t="s">
        <v>343</v>
      </c>
      <c r="G342" s="17" t="s">
        <v>341</v>
      </c>
      <c r="H342" s="17">
        <v>38</v>
      </c>
      <c r="J342" s="17">
        <v>0.52</v>
      </c>
      <c r="K342" s="17" t="s">
        <v>494</v>
      </c>
      <c r="L342" s="17"/>
      <c r="M342" s="17" t="s">
        <v>494</v>
      </c>
      <c r="N342" s="17"/>
      <c r="O342" s="17"/>
      <c r="P342" s="17"/>
      <c r="Q342" s="17" t="s">
        <v>494</v>
      </c>
      <c r="R342" s="17"/>
      <c r="S342" s="17"/>
      <c r="T342" s="17" t="s">
        <v>494</v>
      </c>
      <c r="U342" s="17" t="s">
        <v>494</v>
      </c>
      <c r="V342" s="17" t="s">
        <v>494</v>
      </c>
      <c r="W342" s="17" t="s">
        <v>494</v>
      </c>
      <c r="X342" s="17" t="s">
        <v>494</v>
      </c>
      <c r="Y342" s="17" t="s">
        <v>494</v>
      </c>
      <c r="Z342" s="17" t="s">
        <v>494</v>
      </c>
      <c r="AA342" s="17" t="s">
        <v>494</v>
      </c>
      <c r="AB342" s="17" t="s">
        <v>494</v>
      </c>
      <c r="AC342" s="17"/>
      <c r="AD342" s="17"/>
      <c r="AE342" s="18">
        <f t="shared" si="17"/>
        <v>0.9476600087476309</v>
      </c>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row>
    <row r="343" spans="1:59" hidden="1" x14ac:dyDescent="0.2">
      <c r="A343" s="50">
        <v>2023</v>
      </c>
      <c r="B343" s="50" t="s">
        <v>16</v>
      </c>
      <c r="C343" s="16" t="s">
        <v>359</v>
      </c>
      <c r="D343" s="21">
        <f t="shared" si="15"/>
        <v>45022</v>
      </c>
      <c r="E343" s="22">
        <f t="shared" si="16"/>
        <v>96</v>
      </c>
      <c r="F343" s="17" t="s">
        <v>343</v>
      </c>
      <c r="G343" s="17" t="s">
        <v>341</v>
      </c>
      <c r="H343" s="17">
        <v>37</v>
      </c>
      <c r="J343" s="17">
        <v>0.41</v>
      </c>
      <c r="K343" s="17" t="s">
        <v>494</v>
      </c>
      <c r="L343" s="17"/>
      <c r="M343" s="17" t="s">
        <v>494</v>
      </c>
      <c r="N343" s="17"/>
      <c r="O343" s="17"/>
      <c r="P343" s="17"/>
      <c r="Q343" s="17" t="s">
        <v>494</v>
      </c>
      <c r="R343" s="17"/>
      <c r="S343" s="17"/>
      <c r="T343" s="17" t="s">
        <v>494</v>
      </c>
      <c r="U343" s="17" t="s">
        <v>494</v>
      </c>
      <c r="V343" s="17" t="s">
        <v>494</v>
      </c>
      <c r="W343" s="17" t="s">
        <v>494</v>
      </c>
      <c r="X343" s="17" t="s">
        <v>494</v>
      </c>
      <c r="Y343" s="17" t="s">
        <v>494</v>
      </c>
      <c r="Z343" s="17" t="s">
        <v>494</v>
      </c>
      <c r="AA343" s="17" t="s">
        <v>494</v>
      </c>
      <c r="AB343" s="17" t="s">
        <v>494</v>
      </c>
      <c r="AC343" s="17"/>
      <c r="AD343" s="17"/>
      <c r="AE343" s="18">
        <f t="shared" si="17"/>
        <v>0.80942885910015194</v>
      </c>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row>
    <row r="344" spans="1:59" hidden="1" x14ac:dyDescent="0.2">
      <c r="A344" s="50">
        <v>2023</v>
      </c>
      <c r="B344" s="50" t="s">
        <v>16</v>
      </c>
      <c r="C344" s="16" t="s">
        <v>359</v>
      </c>
      <c r="D344" s="21">
        <f t="shared" si="15"/>
        <v>45022</v>
      </c>
      <c r="E344" s="22">
        <f t="shared" si="16"/>
        <v>96</v>
      </c>
      <c r="F344" s="17" t="s">
        <v>343</v>
      </c>
      <c r="G344" s="17" t="s">
        <v>341</v>
      </c>
      <c r="H344" s="17">
        <v>37</v>
      </c>
      <c r="J344" s="17">
        <v>0.47</v>
      </c>
      <c r="K344" s="17" t="s">
        <v>494</v>
      </c>
      <c r="L344" s="17"/>
      <c r="M344" s="17" t="s">
        <v>494</v>
      </c>
      <c r="N344" s="17"/>
      <c r="O344" s="17"/>
      <c r="P344" s="17"/>
      <c r="Q344" s="17" t="s">
        <v>494</v>
      </c>
      <c r="R344" s="17"/>
      <c r="S344" s="17"/>
      <c r="T344" s="17" t="s">
        <v>494</v>
      </c>
      <c r="U344" s="17" t="s">
        <v>494</v>
      </c>
      <c r="V344" s="17" t="s">
        <v>494</v>
      </c>
      <c r="W344" s="17" t="s">
        <v>494</v>
      </c>
      <c r="X344" s="17" t="s">
        <v>494</v>
      </c>
      <c r="Y344" s="17" t="s">
        <v>494</v>
      </c>
      <c r="Z344" s="17" t="s">
        <v>494</v>
      </c>
      <c r="AA344" s="17" t="s">
        <v>494</v>
      </c>
      <c r="AB344" s="17" t="s">
        <v>494</v>
      </c>
      <c r="AC344" s="17"/>
      <c r="AD344" s="17"/>
      <c r="AE344" s="18">
        <f t="shared" si="17"/>
        <v>0.9278818628709059</v>
      </c>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row>
    <row r="345" spans="1:59" hidden="1" x14ac:dyDescent="0.2">
      <c r="A345" s="50">
        <v>2023</v>
      </c>
      <c r="B345" s="50" t="s">
        <v>16</v>
      </c>
      <c r="C345" s="16" t="s">
        <v>359</v>
      </c>
      <c r="D345" s="21">
        <f t="shared" si="15"/>
        <v>45022</v>
      </c>
      <c r="E345" s="22">
        <f t="shared" si="16"/>
        <v>96</v>
      </c>
      <c r="F345" s="17" t="s">
        <v>343</v>
      </c>
      <c r="G345" s="17" t="s">
        <v>341</v>
      </c>
      <c r="H345" s="17">
        <v>37</v>
      </c>
      <c r="J345" s="17">
        <v>0.47</v>
      </c>
      <c r="K345" s="17" t="s">
        <v>494</v>
      </c>
      <c r="L345" s="17"/>
      <c r="M345" s="17" t="s">
        <v>494</v>
      </c>
      <c r="N345" s="17"/>
      <c r="O345" s="17"/>
      <c r="P345" s="17"/>
      <c r="Q345" s="17" t="s">
        <v>494</v>
      </c>
      <c r="R345" s="17"/>
      <c r="S345" s="17"/>
      <c r="T345" s="17" t="s">
        <v>494</v>
      </c>
      <c r="U345" s="17" t="s">
        <v>494</v>
      </c>
      <c r="V345" s="17" t="s">
        <v>494</v>
      </c>
      <c r="W345" s="17" t="s">
        <v>494</v>
      </c>
      <c r="X345" s="17" t="s">
        <v>494</v>
      </c>
      <c r="Y345" s="17" t="s">
        <v>494</v>
      </c>
      <c r="Z345" s="17" t="s">
        <v>494</v>
      </c>
      <c r="AA345" s="17" t="s">
        <v>494</v>
      </c>
      <c r="AB345" s="17" t="s">
        <v>494</v>
      </c>
      <c r="AC345" s="17"/>
      <c r="AD345" s="17"/>
      <c r="AE345" s="18">
        <f t="shared" si="17"/>
        <v>0.9278818628709059</v>
      </c>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row>
    <row r="346" spans="1:59" hidden="1" x14ac:dyDescent="0.2">
      <c r="A346" s="50">
        <v>2023</v>
      </c>
      <c r="B346" s="50" t="s">
        <v>16</v>
      </c>
      <c r="C346" s="16" t="s">
        <v>359</v>
      </c>
      <c r="D346" s="21">
        <f t="shared" si="15"/>
        <v>45022</v>
      </c>
      <c r="E346" s="22">
        <f t="shared" si="16"/>
        <v>96</v>
      </c>
      <c r="F346" s="17" t="s">
        <v>343</v>
      </c>
      <c r="G346" s="17" t="s">
        <v>341</v>
      </c>
      <c r="H346" s="17">
        <v>38</v>
      </c>
      <c r="J346" s="17">
        <v>0.46</v>
      </c>
      <c r="K346" s="17" t="s">
        <v>494</v>
      </c>
      <c r="L346" s="17"/>
      <c r="M346" s="17" t="s">
        <v>494</v>
      </c>
      <c r="N346" s="17"/>
      <c r="O346" s="17"/>
      <c r="P346" s="17"/>
      <c r="Q346" s="17" t="s">
        <v>494</v>
      </c>
      <c r="R346" s="17"/>
      <c r="S346" s="17"/>
      <c r="T346" s="17" t="s">
        <v>494</v>
      </c>
      <c r="U346" s="17" t="s">
        <v>494</v>
      </c>
      <c r="V346" s="17" t="s">
        <v>494</v>
      </c>
      <c r="W346" s="17" t="s">
        <v>494</v>
      </c>
      <c r="X346" s="17" t="s">
        <v>494</v>
      </c>
      <c r="Y346" s="17" t="s">
        <v>494</v>
      </c>
      <c r="Z346" s="17" t="s">
        <v>494</v>
      </c>
      <c r="AA346" s="17" t="s">
        <v>494</v>
      </c>
      <c r="AB346" s="17" t="s">
        <v>494</v>
      </c>
      <c r="AC346" s="17"/>
      <c r="AD346" s="17"/>
      <c r="AE346" s="18">
        <f t="shared" si="17"/>
        <v>0.83831462312290428</v>
      </c>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row>
    <row r="347" spans="1:59" hidden="1" x14ac:dyDescent="0.2">
      <c r="A347" s="50">
        <v>2023</v>
      </c>
      <c r="B347" s="50" t="s">
        <v>16</v>
      </c>
      <c r="C347" s="16" t="s">
        <v>359</v>
      </c>
      <c r="D347" s="21">
        <f t="shared" si="15"/>
        <v>45022</v>
      </c>
      <c r="E347" s="22">
        <f t="shared" si="16"/>
        <v>96</v>
      </c>
      <c r="F347" s="17" t="s">
        <v>343</v>
      </c>
      <c r="G347" s="17" t="s">
        <v>341</v>
      </c>
      <c r="H347" s="17">
        <v>37</v>
      </c>
      <c r="J347" s="17">
        <v>0.46</v>
      </c>
      <c r="K347" s="17" t="s">
        <v>494</v>
      </c>
      <c r="L347" s="17"/>
      <c r="M347" s="17" t="s">
        <v>494</v>
      </c>
      <c r="N347" s="17"/>
      <c r="O347" s="17"/>
      <c r="P347" s="17"/>
      <c r="Q347" s="17" t="s">
        <v>494</v>
      </c>
      <c r="R347" s="17"/>
      <c r="S347" s="17"/>
      <c r="T347" s="17" t="s">
        <v>494</v>
      </c>
      <c r="U347" s="17" t="s">
        <v>494</v>
      </c>
      <c r="V347" s="17" t="s">
        <v>494</v>
      </c>
      <c r="W347" s="17" t="s">
        <v>494</v>
      </c>
      <c r="X347" s="17" t="s">
        <v>494</v>
      </c>
      <c r="Y347" s="17" t="s">
        <v>494</v>
      </c>
      <c r="Z347" s="17" t="s">
        <v>494</v>
      </c>
      <c r="AA347" s="17" t="s">
        <v>494</v>
      </c>
      <c r="AB347" s="17" t="s">
        <v>494</v>
      </c>
      <c r="AC347" s="17"/>
      <c r="AD347" s="17"/>
      <c r="AE347" s="18">
        <f t="shared" si="17"/>
        <v>0.90813969557578034</v>
      </c>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row>
    <row r="348" spans="1:59" hidden="1" x14ac:dyDescent="0.2">
      <c r="A348" s="50">
        <v>2023</v>
      </c>
      <c r="B348" s="50" t="s">
        <v>16</v>
      </c>
      <c r="C348" s="16" t="s">
        <v>359</v>
      </c>
      <c r="D348" s="21">
        <f t="shared" si="15"/>
        <v>45022</v>
      </c>
      <c r="E348" s="22">
        <f t="shared" si="16"/>
        <v>96</v>
      </c>
      <c r="F348" s="17" t="s">
        <v>343</v>
      </c>
      <c r="G348" s="17" t="s">
        <v>341</v>
      </c>
      <c r="H348" s="17">
        <v>37</v>
      </c>
      <c r="J348" s="17">
        <v>0.38</v>
      </c>
      <c r="K348" s="17" t="s">
        <v>494</v>
      </c>
      <c r="L348" s="17"/>
      <c r="M348" s="17" t="s">
        <v>494</v>
      </c>
      <c r="N348" s="17"/>
      <c r="O348" s="17"/>
      <c r="P348" s="17"/>
      <c r="Q348" s="17" t="s">
        <v>494</v>
      </c>
      <c r="R348" s="17"/>
      <c r="S348" s="17"/>
      <c r="T348" s="17" t="s">
        <v>494</v>
      </c>
      <c r="U348" s="17" t="s">
        <v>494</v>
      </c>
      <c r="V348" s="17" t="s">
        <v>494</v>
      </c>
      <c r="W348" s="17" t="s">
        <v>494</v>
      </c>
      <c r="X348" s="17" t="s">
        <v>494</v>
      </c>
      <c r="Y348" s="17" t="s">
        <v>494</v>
      </c>
      <c r="Z348" s="17" t="s">
        <v>494</v>
      </c>
      <c r="AA348" s="17" t="s">
        <v>494</v>
      </c>
      <c r="AB348" s="17" t="s">
        <v>494</v>
      </c>
      <c r="AC348" s="17"/>
      <c r="AD348" s="17"/>
      <c r="AE348" s="18">
        <f t="shared" si="17"/>
        <v>0.75020235721477502</v>
      </c>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row>
    <row r="349" spans="1:59" hidden="1" x14ac:dyDescent="0.2">
      <c r="A349" s="50">
        <v>2023</v>
      </c>
      <c r="B349" s="50" t="s">
        <v>16</v>
      </c>
      <c r="C349" s="16" t="s">
        <v>359</v>
      </c>
      <c r="D349" s="21">
        <f t="shared" si="15"/>
        <v>45022</v>
      </c>
      <c r="E349" s="22">
        <f t="shared" si="16"/>
        <v>96</v>
      </c>
      <c r="F349" s="17" t="s">
        <v>343</v>
      </c>
      <c r="G349" s="17" t="s">
        <v>341</v>
      </c>
      <c r="H349" s="17">
        <v>41</v>
      </c>
      <c r="J349" s="17">
        <v>0.51</v>
      </c>
      <c r="K349" s="17" t="s">
        <v>494</v>
      </c>
      <c r="L349" s="17"/>
      <c r="M349" s="17" t="s">
        <v>494</v>
      </c>
      <c r="N349" s="17"/>
      <c r="O349" s="17"/>
      <c r="P349" s="17"/>
      <c r="Q349" s="17" t="s">
        <v>494</v>
      </c>
      <c r="R349" s="17"/>
      <c r="S349" s="17"/>
      <c r="T349" s="17" t="s">
        <v>494</v>
      </c>
      <c r="U349" s="17" t="s">
        <v>494</v>
      </c>
      <c r="V349" s="17" t="s">
        <v>494</v>
      </c>
      <c r="W349" s="17" t="s">
        <v>494</v>
      </c>
      <c r="X349" s="17" t="s">
        <v>494</v>
      </c>
      <c r="Y349" s="17" t="s">
        <v>494</v>
      </c>
      <c r="Z349" s="17" t="s">
        <v>494</v>
      </c>
      <c r="AA349" s="17" t="s">
        <v>494</v>
      </c>
      <c r="AB349" s="17" t="s">
        <v>494</v>
      </c>
      <c r="AC349" s="17"/>
      <c r="AD349" s="17"/>
      <c r="AE349" s="18">
        <f t="shared" si="17"/>
        <v>0.73997765557667472</v>
      </c>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row>
    <row r="350" spans="1:59" hidden="1" x14ac:dyDescent="0.2">
      <c r="A350" s="50">
        <v>2023</v>
      </c>
      <c r="B350" s="50" t="s">
        <v>16</v>
      </c>
      <c r="C350" s="16" t="s">
        <v>359</v>
      </c>
      <c r="D350" s="21">
        <f t="shared" si="15"/>
        <v>45022</v>
      </c>
      <c r="E350" s="22">
        <f t="shared" si="16"/>
        <v>96</v>
      </c>
      <c r="F350" s="17" t="s">
        <v>343</v>
      </c>
      <c r="G350" s="17" t="s">
        <v>341</v>
      </c>
      <c r="H350" s="17">
        <v>37</v>
      </c>
      <c r="J350" s="17">
        <v>0.45</v>
      </c>
      <c r="K350" s="17" t="s">
        <v>494</v>
      </c>
      <c r="L350" s="17"/>
      <c r="M350" s="17" t="s">
        <v>494</v>
      </c>
      <c r="N350" s="17"/>
      <c r="O350" s="17"/>
      <c r="P350" s="17"/>
      <c r="Q350" s="17" t="s">
        <v>494</v>
      </c>
      <c r="R350" s="17"/>
      <c r="S350" s="17"/>
      <c r="T350" s="17" t="s">
        <v>494</v>
      </c>
      <c r="U350" s="17" t="s">
        <v>494</v>
      </c>
      <c r="V350" s="17" t="s">
        <v>494</v>
      </c>
      <c r="W350" s="17" t="s">
        <v>494</v>
      </c>
      <c r="X350" s="17" t="s">
        <v>494</v>
      </c>
      <c r="Y350" s="17" t="s">
        <v>494</v>
      </c>
      <c r="Z350" s="17" t="s">
        <v>494</v>
      </c>
      <c r="AA350" s="17" t="s">
        <v>494</v>
      </c>
      <c r="AB350" s="17" t="s">
        <v>494</v>
      </c>
      <c r="AC350" s="17"/>
      <c r="AD350" s="17"/>
      <c r="AE350" s="18">
        <f t="shared" si="17"/>
        <v>0.88839752828065477</v>
      </c>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row>
    <row r="351" spans="1:59" hidden="1" x14ac:dyDescent="0.2">
      <c r="A351" s="50">
        <v>2023</v>
      </c>
      <c r="B351" s="50" t="s">
        <v>16</v>
      </c>
      <c r="C351" s="16" t="s">
        <v>359</v>
      </c>
      <c r="D351" s="21">
        <f t="shared" si="15"/>
        <v>45022</v>
      </c>
      <c r="E351" s="22">
        <f t="shared" si="16"/>
        <v>96</v>
      </c>
      <c r="F351" s="17" t="s">
        <v>343</v>
      </c>
      <c r="G351" s="17" t="s">
        <v>341</v>
      </c>
      <c r="H351" s="17">
        <v>39</v>
      </c>
      <c r="J351" s="17">
        <v>0.45</v>
      </c>
      <c r="K351" s="17" t="s">
        <v>494</v>
      </c>
      <c r="L351" s="17"/>
      <c r="M351" s="17" t="s">
        <v>494</v>
      </c>
      <c r="N351" s="17"/>
      <c r="O351" s="17"/>
      <c r="P351" s="17"/>
      <c r="Q351" s="17" t="s">
        <v>494</v>
      </c>
      <c r="R351" s="17"/>
      <c r="S351" s="17"/>
      <c r="T351" s="17" t="s">
        <v>494</v>
      </c>
      <c r="U351" s="17" t="s">
        <v>494</v>
      </c>
      <c r="V351" s="17" t="s">
        <v>494</v>
      </c>
      <c r="W351" s="17" t="s">
        <v>494</v>
      </c>
      <c r="X351" s="17" t="s">
        <v>494</v>
      </c>
      <c r="Y351" s="17" t="s">
        <v>494</v>
      </c>
      <c r="Z351" s="17" t="s">
        <v>494</v>
      </c>
      <c r="AA351" s="17" t="s">
        <v>494</v>
      </c>
      <c r="AB351" s="17" t="s">
        <v>494</v>
      </c>
      <c r="AC351" s="17"/>
      <c r="AD351" s="17"/>
      <c r="AE351" s="18">
        <f t="shared" si="17"/>
        <v>0.75861022606584738</v>
      </c>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row>
    <row r="352" spans="1:59" hidden="1" x14ac:dyDescent="0.2">
      <c r="A352" s="50">
        <v>2023</v>
      </c>
      <c r="B352" s="50" t="s">
        <v>16</v>
      </c>
      <c r="C352" s="16" t="s">
        <v>359</v>
      </c>
      <c r="D352" s="21">
        <f t="shared" si="15"/>
        <v>45022</v>
      </c>
      <c r="E352" s="22">
        <f t="shared" si="16"/>
        <v>96</v>
      </c>
      <c r="F352" s="17" t="s">
        <v>343</v>
      </c>
      <c r="G352" s="17" t="s">
        <v>341</v>
      </c>
      <c r="H352" s="17">
        <v>39</v>
      </c>
      <c r="J352" s="17">
        <v>0.5</v>
      </c>
      <c r="K352" s="17" t="s">
        <v>494</v>
      </c>
      <c r="L352" s="17"/>
      <c r="M352" s="17" t="s">
        <v>494</v>
      </c>
      <c r="N352" s="17"/>
      <c r="O352" s="17"/>
      <c r="P352" s="17"/>
      <c r="Q352" s="17" t="s">
        <v>494</v>
      </c>
      <c r="R352" s="17"/>
      <c r="S352" s="17"/>
      <c r="T352" s="17" t="s">
        <v>494</v>
      </c>
      <c r="U352" s="17" t="s">
        <v>494</v>
      </c>
      <c r="V352" s="17" t="s">
        <v>494</v>
      </c>
      <c r="W352" s="17" t="s">
        <v>494</v>
      </c>
      <c r="X352" s="17" t="s">
        <v>494</v>
      </c>
      <c r="Y352" s="17" t="s">
        <v>494</v>
      </c>
      <c r="Z352" s="17" t="s">
        <v>494</v>
      </c>
      <c r="AA352" s="17" t="s">
        <v>494</v>
      </c>
      <c r="AB352" s="17" t="s">
        <v>494</v>
      </c>
      <c r="AC352" s="17"/>
      <c r="AD352" s="17"/>
      <c r="AE352" s="18">
        <f t="shared" si="17"/>
        <v>0.84290025118427492</v>
      </c>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row>
    <row r="353" spans="1:59" hidden="1" x14ac:dyDescent="0.2">
      <c r="A353" s="50">
        <v>2023</v>
      </c>
      <c r="B353" s="50" t="s">
        <v>16</v>
      </c>
      <c r="C353" s="16" t="s">
        <v>359</v>
      </c>
      <c r="D353" s="21">
        <f t="shared" si="15"/>
        <v>45022</v>
      </c>
      <c r="E353" s="22">
        <f t="shared" si="16"/>
        <v>96</v>
      </c>
      <c r="F353" s="17" t="s">
        <v>343</v>
      </c>
      <c r="G353" s="17" t="s">
        <v>347</v>
      </c>
      <c r="H353" s="17">
        <v>65</v>
      </c>
      <c r="J353" s="17">
        <v>2.85</v>
      </c>
      <c r="K353" s="17" t="s">
        <v>494</v>
      </c>
      <c r="L353" s="17"/>
      <c r="M353" s="17" t="s">
        <v>494</v>
      </c>
      <c r="N353" s="17"/>
      <c r="O353" s="17"/>
      <c r="P353" s="17"/>
      <c r="Q353" s="17" t="s">
        <v>494</v>
      </c>
      <c r="R353" s="17"/>
      <c r="S353" s="17"/>
      <c r="T353" s="17" t="s">
        <v>494</v>
      </c>
      <c r="U353" s="17" t="s">
        <v>494</v>
      </c>
      <c r="V353" s="17" t="s">
        <v>494</v>
      </c>
      <c r="W353" s="17" t="s">
        <v>494</v>
      </c>
      <c r="X353" s="17" t="s">
        <v>494</v>
      </c>
      <c r="Y353" s="17" t="s">
        <v>494</v>
      </c>
      <c r="Z353" s="17" t="s">
        <v>494</v>
      </c>
      <c r="AA353" s="17" t="s">
        <v>494</v>
      </c>
      <c r="AB353" s="17" t="s">
        <v>494</v>
      </c>
      <c r="AC353" s="17"/>
      <c r="AD353" s="17"/>
      <c r="AE353" s="18">
        <f t="shared" si="17"/>
        <v>1.0377787892580792</v>
      </c>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row>
    <row r="354" spans="1:59" hidden="1" x14ac:dyDescent="0.2">
      <c r="A354" s="50">
        <v>2023</v>
      </c>
      <c r="B354" s="50" t="s">
        <v>16</v>
      </c>
      <c r="C354" s="16" t="s">
        <v>359</v>
      </c>
      <c r="D354" s="21">
        <f t="shared" si="15"/>
        <v>45022</v>
      </c>
      <c r="E354" s="22">
        <f t="shared" si="16"/>
        <v>96</v>
      </c>
      <c r="F354" s="17" t="s">
        <v>343</v>
      </c>
      <c r="G354" s="17" t="s">
        <v>347</v>
      </c>
      <c r="H354" s="17">
        <v>64</v>
      </c>
      <c r="J354" s="17">
        <v>2.48</v>
      </c>
      <c r="K354" s="17" t="s">
        <v>494</v>
      </c>
      <c r="L354" s="17"/>
      <c r="M354" s="17" t="s">
        <v>494</v>
      </c>
      <c r="N354" s="17"/>
      <c r="O354" s="17"/>
      <c r="P354" s="17"/>
      <c r="Q354" s="17" t="s">
        <v>494</v>
      </c>
      <c r="R354" s="17"/>
      <c r="S354" s="17"/>
      <c r="T354" s="17" t="s">
        <v>494</v>
      </c>
      <c r="U354" s="17" t="s">
        <v>494</v>
      </c>
      <c r="V354" s="17" t="s">
        <v>494</v>
      </c>
      <c r="W354" s="17" t="s">
        <v>494</v>
      </c>
      <c r="X354" s="17" t="s">
        <v>494</v>
      </c>
      <c r="Y354" s="17" t="s">
        <v>494</v>
      </c>
      <c r="Z354" s="17" t="s">
        <v>494</v>
      </c>
      <c r="AA354" s="17" t="s">
        <v>494</v>
      </c>
      <c r="AB354" s="17" t="s">
        <v>494</v>
      </c>
      <c r="AC354" s="17"/>
      <c r="AD354" s="17"/>
      <c r="AE354" s="18">
        <f t="shared" si="17"/>
        <v>0.946044921875</v>
      </c>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row>
    <row r="355" spans="1:59" hidden="1" x14ac:dyDescent="0.2">
      <c r="A355" s="50">
        <v>2023</v>
      </c>
      <c r="B355" s="50" t="s">
        <v>16</v>
      </c>
      <c r="C355" s="16" t="s">
        <v>359</v>
      </c>
      <c r="D355" s="21">
        <f t="shared" si="15"/>
        <v>45022</v>
      </c>
      <c r="E355" s="22">
        <f t="shared" si="16"/>
        <v>96</v>
      </c>
      <c r="F355" s="17" t="s">
        <v>340</v>
      </c>
      <c r="G355" s="17" t="s">
        <v>341</v>
      </c>
      <c r="H355" s="17">
        <v>39</v>
      </c>
      <c r="J355" s="17">
        <v>0.44</v>
      </c>
      <c r="K355" s="17" t="s">
        <v>494</v>
      </c>
      <c r="L355" s="17"/>
      <c r="M355" s="17" t="s">
        <v>494</v>
      </c>
      <c r="N355" s="17"/>
      <c r="O355" s="17"/>
      <c r="P355" s="17"/>
      <c r="Q355" s="17" t="s">
        <v>494</v>
      </c>
      <c r="R355" s="17"/>
      <c r="S355" s="17"/>
      <c r="T355" s="17" t="s">
        <v>494</v>
      </c>
      <c r="U355" s="17" t="s">
        <v>494</v>
      </c>
      <c r="V355" s="17" t="s">
        <v>494</v>
      </c>
      <c r="W355" s="17" t="s">
        <v>494</v>
      </c>
      <c r="X355" s="17" t="s">
        <v>494</v>
      </c>
      <c r="Y355" s="17" t="s">
        <v>494</v>
      </c>
      <c r="Z355" s="17" t="s">
        <v>494</v>
      </c>
      <c r="AA355" s="17" t="s">
        <v>494</v>
      </c>
      <c r="AB355" s="17" t="s">
        <v>494</v>
      </c>
      <c r="AC355" s="17"/>
      <c r="AD355" s="17"/>
      <c r="AE355" s="18">
        <f t="shared" si="17"/>
        <v>0.74175222104216187</v>
      </c>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row>
    <row r="356" spans="1:59" hidden="1" x14ac:dyDescent="0.2">
      <c r="A356" s="50">
        <v>2023</v>
      </c>
      <c r="B356" s="50" t="s">
        <v>16</v>
      </c>
      <c r="C356" s="16" t="s">
        <v>359</v>
      </c>
      <c r="D356" s="21">
        <f t="shared" si="15"/>
        <v>45022</v>
      </c>
      <c r="E356" s="22">
        <f t="shared" si="16"/>
        <v>96</v>
      </c>
      <c r="F356" s="17" t="s">
        <v>340</v>
      </c>
      <c r="G356" s="17" t="s">
        <v>341</v>
      </c>
      <c r="H356" s="17">
        <v>39</v>
      </c>
      <c r="J356" s="17">
        <v>0.42</v>
      </c>
      <c r="K356" s="17" t="s">
        <v>494</v>
      </c>
      <c r="L356" s="17"/>
      <c r="M356" s="17" t="s">
        <v>494</v>
      </c>
      <c r="N356" s="17"/>
      <c r="O356" s="17"/>
      <c r="P356" s="17"/>
      <c r="Q356" s="17" t="s">
        <v>494</v>
      </c>
      <c r="R356" s="17"/>
      <c r="S356" s="17"/>
      <c r="T356" s="17" t="s">
        <v>494</v>
      </c>
      <c r="U356" s="17" t="s">
        <v>494</v>
      </c>
      <c r="V356" s="17" t="s">
        <v>494</v>
      </c>
      <c r="W356" s="17" t="s">
        <v>494</v>
      </c>
      <c r="X356" s="17" t="s">
        <v>494</v>
      </c>
      <c r="Y356" s="17" t="s">
        <v>494</v>
      </c>
      <c r="Z356" s="17" t="s">
        <v>494</v>
      </c>
      <c r="AA356" s="17" t="s">
        <v>494</v>
      </c>
      <c r="AB356" s="17" t="s">
        <v>494</v>
      </c>
      <c r="AC356" s="17"/>
      <c r="AD356" s="17"/>
      <c r="AE356" s="18">
        <f t="shared" si="17"/>
        <v>0.70803621099479086</v>
      </c>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row>
    <row r="357" spans="1:59" hidden="1" x14ac:dyDescent="0.2">
      <c r="A357" s="50">
        <v>2023</v>
      </c>
      <c r="B357" s="50" t="s">
        <v>16</v>
      </c>
      <c r="C357" s="16" t="s">
        <v>359</v>
      </c>
      <c r="D357" s="21">
        <f t="shared" si="15"/>
        <v>45022</v>
      </c>
      <c r="E357" s="22">
        <f t="shared" si="16"/>
        <v>96</v>
      </c>
      <c r="F357" s="17" t="s">
        <v>340</v>
      </c>
      <c r="G357" s="17" t="s">
        <v>341</v>
      </c>
      <c r="H357" s="17">
        <v>38</v>
      </c>
      <c r="J357" s="17">
        <v>0.31</v>
      </c>
      <c r="K357" s="17" t="s">
        <v>494</v>
      </c>
      <c r="L357" s="17"/>
      <c r="M357" s="17" t="s">
        <v>494</v>
      </c>
      <c r="N357" s="17"/>
      <c r="O357" s="17"/>
      <c r="P357" s="17"/>
      <c r="Q357" s="17" t="s">
        <v>494</v>
      </c>
      <c r="R357" s="17"/>
      <c r="S357" s="17"/>
      <c r="T357" s="17" t="s">
        <v>494</v>
      </c>
      <c r="U357" s="17" t="s">
        <v>494</v>
      </c>
      <c r="V357" s="17" t="s">
        <v>494</v>
      </c>
      <c r="W357" s="17" t="s">
        <v>494</v>
      </c>
      <c r="X357" s="17" t="s">
        <v>494</v>
      </c>
      <c r="Y357" s="17" t="s">
        <v>494</v>
      </c>
      <c r="Z357" s="17" t="s">
        <v>494</v>
      </c>
      <c r="AA357" s="17" t="s">
        <v>494</v>
      </c>
      <c r="AB357" s="17" t="s">
        <v>494</v>
      </c>
      <c r="AC357" s="17"/>
      <c r="AD357" s="17"/>
      <c r="AE357" s="18">
        <f t="shared" si="17"/>
        <v>0.56495115906108762</v>
      </c>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row>
    <row r="358" spans="1:59" hidden="1" x14ac:dyDescent="0.2">
      <c r="A358" s="50">
        <v>2023</v>
      </c>
      <c r="B358" s="50" t="s">
        <v>16</v>
      </c>
      <c r="C358" s="16" t="s">
        <v>359</v>
      </c>
      <c r="D358" s="21">
        <f t="shared" si="15"/>
        <v>45022</v>
      </c>
      <c r="E358" s="22">
        <f t="shared" si="16"/>
        <v>96</v>
      </c>
      <c r="F358" s="17" t="s">
        <v>340</v>
      </c>
      <c r="G358" s="17" t="s">
        <v>341</v>
      </c>
      <c r="H358" s="17">
        <v>38</v>
      </c>
      <c r="J358" s="17">
        <v>0.48</v>
      </c>
      <c r="K358" s="17" t="s">
        <v>494</v>
      </c>
      <c r="L358" s="17"/>
      <c r="M358" s="17" t="s">
        <v>494</v>
      </c>
      <c r="N358" s="17"/>
      <c r="O358" s="17"/>
      <c r="P358" s="17"/>
      <c r="Q358" s="17" t="s">
        <v>494</v>
      </c>
      <c r="R358" s="17"/>
      <c r="S358" s="17"/>
      <c r="T358" s="17" t="s">
        <v>494</v>
      </c>
      <c r="U358" s="17" t="s">
        <v>494</v>
      </c>
      <c r="V358" s="17" t="s">
        <v>494</v>
      </c>
      <c r="W358" s="17" t="s">
        <v>494</v>
      </c>
      <c r="X358" s="17" t="s">
        <v>494</v>
      </c>
      <c r="Y358" s="17" t="s">
        <v>494</v>
      </c>
      <c r="Z358" s="17" t="s">
        <v>494</v>
      </c>
      <c r="AA358" s="17" t="s">
        <v>494</v>
      </c>
      <c r="AB358" s="17" t="s">
        <v>494</v>
      </c>
      <c r="AC358" s="17"/>
      <c r="AD358" s="17"/>
      <c r="AE358" s="18">
        <f t="shared" si="17"/>
        <v>0.87476308499781308</v>
      </c>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row>
    <row r="359" spans="1:59" hidden="1" x14ac:dyDescent="0.2">
      <c r="A359" s="50">
        <v>2023</v>
      </c>
      <c r="B359" s="50" t="s">
        <v>16</v>
      </c>
      <c r="C359" s="16" t="s">
        <v>359</v>
      </c>
      <c r="D359" s="21">
        <f t="shared" si="15"/>
        <v>45022</v>
      </c>
      <c r="E359" s="22">
        <f t="shared" si="16"/>
        <v>96</v>
      </c>
      <c r="F359" s="17" t="s">
        <v>340</v>
      </c>
      <c r="G359" s="17" t="s">
        <v>341</v>
      </c>
      <c r="H359" s="17">
        <v>40</v>
      </c>
      <c r="J359" s="17">
        <v>0.49</v>
      </c>
      <c r="K359" s="17" t="s">
        <v>494</v>
      </c>
      <c r="L359" s="17"/>
      <c r="M359" s="17" t="s">
        <v>494</v>
      </c>
      <c r="N359" s="17"/>
      <c r="O359" s="17"/>
      <c r="P359" s="17"/>
      <c r="Q359" s="17" t="s">
        <v>494</v>
      </c>
      <c r="R359" s="17"/>
      <c r="S359" s="17"/>
      <c r="T359" s="17" t="s">
        <v>494</v>
      </c>
      <c r="U359" s="17" t="s">
        <v>494</v>
      </c>
      <c r="V359" s="17" t="s">
        <v>494</v>
      </c>
      <c r="W359" s="17" t="s">
        <v>494</v>
      </c>
      <c r="X359" s="17" t="s">
        <v>494</v>
      </c>
      <c r="Y359" s="17" t="s">
        <v>494</v>
      </c>
      <c r="Z359" s="17" t="s">
        <v>494</v>
      </c>
      <c r="AA359" s="17" t="s">
        <v>494</v>
      </c>
      <c r="AB359" s="17" t="s">
        <v>494</v>
      </c>
      <c r="AC359" s="17"/>
      <c r="AD359" s="17"/>
      <c r="AE359" s="18">
        <f t="shared" si="17"/>
        <v>0.765625</v>
      </c>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row>
    <row r="360" spans="1:59" hidden="1" x14ac:dyDescent="0.2">
      <c r="A360" s="50">
        <v>2023</v>
      </c>
      <c r="B360" s="50" t="s">
        <v>16</v>
      </c>
      <c r="C360" s="16" t="s">
        <v>359</v>
      </c>
      <c r="D360" s="21">
        <f t="shared" si="15"/>
        <v>45022</v>
      </c>
      <c r="E360" s="22">
        <f t="shared" si="16"/>
        <v>96</v>
      </c>
      <c r="F360" s="17" t="s">
        <v>340</v>
      </c>
      <c r="G360" s="17" t="s">
        <v>341</v>
      </c>
      <c r="H360" s="17">
        <v>38</v>
      </c>
      <c r="J360" s="17">
        <v>0.5</v>
      </c>
      <c r="K360" s="17" t="s">
        <v>494</v>
      </c>
      <c r="L360" s="17"/>
      <c r="M360" s="17" t="s">
        <v>494</v>
      </c>
      <c r="N360" s="17"/>
      <c r="O360" s="17"/>
      <c r="P360" s="17"/>
      <c r="Q360" s="17" t="s">
        <v>494</v>
      </c>
      <c r="R360" s="17"/>
      <c r="S360" s="17"/>
      <c r="T360" s="17" t="s">
        <v>494</v>
      </c>
      <c r="U360" s="17" t="s">
        <v>494</v>
      </c>
      <c r="V360" s="17" t="s">
        <v>494</v>
      </c>
      <c r="W360" s="17" t="s">
        <v>494</v>
      </c>
      <c r="X360" s="17" t="s">
        <v>494</v>
      </c>
      <c r="Y360" s="17" t="s">
        <v>494</v>
      </c>
      <c r="Z360" s="17" t="s">
        <v>494</v>
      </c>
      <c r="AA360" s="17" t="s">
        <v>494</v>
      </c>
      <c r="AB360" s="17" t="s">
        <v>494</v>
      </c>
      <c r="AC360" s="17"/>
      <c r="AD360" s="17"/>
      <c r="AE360" s="18">
        <f t="shared" si="17"/>
        <v>0.91121154687272199</v>
      </c>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row>
    <row r="361" spans="1:59" hidden="1" x14ac:dyDescent="0.2">
      <c r="A361" s="50">
        <v>2023</v>
      </c>
      <c r="B361" s="50" t="s">
        <v>16</v>
      </c>
      <c r="C361" s="16" t="s">
        <v>359</v>
      </c>
      <c r="D361" s="21">
        <f t="shared" si="15"/>
        <v>45022</v>
      </c>
      <c r="E361" s="22">
        <f t="shared" si="16"/>
        <v>96</v>
      </c>
      <c r="F361" s="17" t="s">
        <v>340</v>
      </c>
      <c r="G361" s="17" t="s">
        <v>341</v>
      </c>
      <c r="H361" s="17">
        <v>39</v>
      </c>
      <c r="J361" s="17">
        <v>0.51</v>
      </c>
      <c r="K361" s="17" t="s">
        <v>494</v>
      </c>
      <c r="L361" s="17"/>
      <c r="M361" s="17" t="s">
        <v>494</v>
      </c>
      <c r="N361" s="17"/>
      <c r="O361" s="17"/>
      <c r="P361" s="17"/>
      <c r="Q361" s="17" t="s">
        <v>494</v>
      </c>
      <c r="R361" s="17"/>
      <c r="S361" s="17"/>
      <c r="T361" s="17" t="s">
        <v>494</v>
      </c>
      <c r="U361" s="17" t="s">
        <v>494</v>
      </c>
      <c r="V361" s="17" t="s">
        <v>494</v>
      </c>
      <c r="W361" s="17" t="s">
        <v>494</v>
      </c>
      <c r="X361" s="17" t="s">
        <v>494</v>
      </c>
      <c r="Y361" s="17" t="s">
        <v>494</v>
      </c>
      <c r="Z361" s="17" t="s">
        <v>494</v>
      </c>
      <c r="AA361" s="17" t="s">
        <v>494</v>
      </c>
      <c r="AB361" s="17" t="s">
        <v>494</v>
      </c>
      <c r="AC361" s="17"/>
      <c r="AD361" s="17"/>
      <c r="AE361" s="18">
        <f t="shared" si="17"/>
        <v>0.85975825620796031</v>
      </c>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row>
    <row r="362" spans="1:59" hidden="1" x14ac:dyDescent="0.2">
      <c r="A362" s="50">
        <v>2023</v>
      </c>
      <c r="B362" s="50" t="s">
        <v>16</v>
      </c>
      <c r="C362" s="16" t="s">
        <v>359</v>
      </c>
      <c r="D362" s="21">
        <f t="shared" si="15"/>
        <v>45022</v>
      </c>
      <c r="E362" s="22">
        <f t="shared" si="16"/>
        <v>96</v>
      </c>
      <c r="F362" s="17" t="s">
        <v>340</v>
      </c>
      <c r="G362" s="17" t="s">
        <v>341</v>
      </c>
      <c r="H362" s="17">
        <v>38</v>
      </c>
      <c r="J362" s="17">
        <v>0.4</v>
      </c>
      <c r="K362" s="17" t="s">
        <v>494</v>
      </c>
      <c r="L362" s="17"/>
      <c r="M362" s="17" t="s">
        <v>494</v>
      </c>
      <c r="N362" s="17"/>
      <c r="O362" s="17"/>
      <c r="P362" s="17"/>
      <c r="Q362" s="17" t="s">
        <v>494</v>
      </c>
      <c r="R362" s="17"/>
      <c r="S362" s="17"/>
      <c r="T362" s="17" t="s">
        <v>494</v>
      </c>
      <c r="U362" s="17" t="s">
        <v>494</v>
      </c>
      <c r="V362" s="17" t="s">
        <v>494</v>
      </c>
      <c r="W362" s="17" t="s">
        <v>494</v>
      </c>
      <c r="X362" s="17" t="s">
        <v>494</v>
      </c>
      <c r="Y362" s="17" t="s">
        <v>494</v>
      </c>
      <c r="Z362" s="17" t="s">
        <v>494</v>
      </c>
      <c r="AA362" s="17" t="s">
        <v>494</v>
      </c>
      <c r="AB362" s="17" t="s">
        <v>494</v>
      </c>
      <c r="AC362" s="17"/>
      <c r="AD362" s="17"/>
      <c r="AE362" s="18">
        <f t="shared" si="17"/>
        <v>0.72896923749817755</v>
      </c>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row>
    <row r="363" spans="1:59" hidden="1" x14ac:dyDescent="0.2">
      <c r="A363" s="50">
        <v>2023</v>
      </c>
      <c r="B363" s="50" t="s">
        <v>16</v>
      </c>
      <c r="C363" s="16" t="s">
        <v>359</v>
      </c>
      <c r="D363" s="21">
        <f t="shared" si="15"/>
        <v>45022</v>
      </c>
      <c r="E363" s="22">
        <f t="shared" si="16"/>
        <v>96</v>
      </c>
      <c r="F363" s="17" t="s">
        <v>340</v>
      </c>
      <c r="G363" s="17" t="s">
        <v>341</v>
      </c>
      <c r="H363" s="17">
        <v>37</v>
      </c>
      <c r="J363" s="17">
        <v>0.45</v>
      </c>
      <c r="K363" s="17" t="s">
        <v>494</v>
      </c>
      <c r="L363" s="17"/>
      <c r="M363" s="17" t="s">
        <v>494</v>
      </c>
      <c r="N363" s="17"/>
      <c r="O363" s="17"/>
      <c r="P363" s="17"/>
      <c r="Q363" s="17" t="s">
        <v>494</v>
      </c>
      <c r="R363" s="17"/>
      <c r="S363" s="17"/>
      <c r="T363" s="17" t="s">
        <v>494</v>
      </c>
      <c r="U363" s="17" t="s">
        <v>494</v>
      </c>
      <c r="V363" s="17" t="s">
        <v>494</v>
      </c>
      <c r="W363" s="17" t="s">
        <v>494</v>
      </c>
      <c r="X363" s="17" t="s">
        <v>494</v>
      </c>
      <c r="Y363" s="17" t="s">
        <v>494</v>
      </c>
      <c r="Z363" s="17" t="s">
        <v>494</v>
      </c>
      <c r="AA363" s="17" t="s">
        <v>494</v>
      </c>
      <c r="AB363" s="17" t="s">
        <v>494</v>
      </c>
      <c r="AC363" s="17"/>
      <c r="AD363" s="17"/>
      <c r="AE363" s="18">
        <f t="shared" si="17"/>
        <v>0.88839752828065477</v>
      </c>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row>
    <row r="364" spans="1:59" hidden="1" x14ac:dyDescent="0.2">
      <c r="A364" s="50">
        <v>2023</v>
      </c>
      <c r="B364" s="50" t="s">
        <v>16</v>
      </c>
      <c r="C364" s="16" t="s">
        <v>359</v>
      </c>
      <c r="D364" s="21">
        <f t="shared" si="15"/>
        <v>45022</v>
      </c>
      <c r="E364" s="22">
        <f t="shared" si="16"/>
        <v>96</v>
      </c>
      <c r="F364" s="17" t="s">
        <v>337</v>
      </c>
      <c r="G364" s="20" t="s">
        <v>338</v>
      </c>
      <c r="H364" s="17">
        <v>78</v>
      </c>
      <c r="J364" s="17">
        <v>4.57</v>
      </c>
      <c r="K364" s="17" t="s">
        <v>494</v>
      </c>
      <c r="L364" s="17"/>
      <c r="M364" s="17" t="s">
        <v>494</v>
      </c>
      <c r="N364" s="17"/>
      <c r="O364" s="17"/>
      <c r="P364" s="17"/>
      <c r="Q364" s="17" t="s">
        <v>494</v>
      </c>
      <c r="R364" s="17"/>
      <c r="S364" s="17"/>
      <c r="T364" s="17" t="s">
        <v>494</v>
      </c>
      <c r="U364" s="17" t="s">
        <v>494</v>
      </c>
      <c r="V364" s="17" t="s">
        <v>494</v>
      </c>
      <c r="W364" s="17" t="s">
        <v>494</v>
      </c>
      <c r="X364" s="17" t="s">
        <v>494</v>
      </c>
      <c r="Y364" s="17" t="s">
        <v>494</v>
      </c>
      <c r="Z364" s="17" t="s">
        <v>494</v>
      </c>
      <c r="AA364" s="17" t="s">
        <v>494</v>
      </c>
      <c r="AB364" s="17" t="s">
        <v>494</v>
      </c>
      <c r="AC364" s="17"/>
      <c r="AD364" s="17"/>
      <c r="AE364" s="18">
        <f t="shared" si="17"/>
        <v>0.96301353697803416</v>
      </c>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row>
    <row r="365" spans="1:59" x14ac:dyDescent="0.2">
      <c r="A365" s="50">
        <v>2023</v>
      </c>
      <c r="B365" s="50" t="s">
        <v>16</v>
      </c>
      <c r="C365" s="16" t="s">
        <v>359</v>
      </c>
      <c r="D365" s="21">
        <f t="shared" si="15"/>
        <v>45022</v>
      </c>
      <c r="E365" s="22">
        <f t="shared" si="16"/>
        <v>96</v>
      </c>
      <c r="F365" s="17" t="s">
        <v>344</v>
      </c>
      <c r="G365" s="17" t="s">
        <v>341</v>
      </c>
      <c r="H365" s="17">
        <v>44</v>
      </c>
      <c r="I365" s="17">
        <v>6</v>
      </c>
      <c r="J365" s="17">
        <v>0.82</v>
      </c>
      <c r="K365" s="17" t="s">
        <v>494</v>
      </c>
      <c r="L365" s="17"/>
      <c r="M365" s="17" t="s">
        <v>494</v>
      </c>
      <c r="N365" s="17" t="s">
        <v>512</v>
      </c>
      <c r="O365" s="17" t="s">
        <v>512</v>
      </c>
      <c r="P365" s="33" t="s">
        <v>512</v>
      </c>
      <c r="Q365" s="17" t="s">
        <v>496</v>
      </c>
      <c r="R365" s="17" t="s">
        <v>2350</v>
      </c>
      <c r="S365" s="17" t="s">
        <v>2506</v>
      </c>
      <c r="T365" s="17" t="s">
        <v>494</v>
      </c>
      <c r="U365" s="17" t="s">
        <v>494</v>
      </c>
      <c r="V365" s="17" t="s">
        <v>494</v>
      </c>
      <c r="W365" s="17" t="s">
        <v>494</v>
      </c>
      <c r="X365" s="17" t="s">
        <v>494</v>
      </c>
      <c r="Y365" s="17" t="s">
        <v>494</v>
      </c>
      <c r="Z365" s="17" t="s">
        <v>494</v>
      </c>
      <c r="AA365" s="17" t="s">
        <v>494</v>
      </c>
      <c r="AB365" s="17" t="s">
        <v>494</v>
      </c>
      <c r="AC365" s="17"/>
      <c r="AD365" s="17" t="s">
        <v>513</v>
      </c>
      <c r="AE365" s="17">
        <f t="shared" si="17"/>
        <v>0.96262208865514653</v>
      </c>
      <c r="AF365" s="34" t="s">
        <v>520</v>
      </c>
      <c r="AG365" s="180">
        <v>45727</v>
      </c>
      <c r="AH365" s="17" t="s">
        <v>496</v>
      </c>
      <c r="AI365" s="17" t="s">
        <v>494</v>
      </c>
      <c r="AJ365" s="17" t="s">
        <v>494</v>
      </c>
      <c r="AK365" s="17"/>
      <c r="AL365" s="17" t="s">
        <v>494</v>
      </c>
      <c r="AM365" s="17">
        <v>39</v>
      </c>
      <c r="AN365" s="17">
        <v>6</v>
      </c>
      <c r="AO365" s="17">
        <v>0.3</v>
      </c>
      <c r="AP365" s="17" t="s">
        <v>496</v>
      </c>
      <c r="AQ365" s="17" t="s">
        <v>1754</v>
      </c>
      <c r="AR365" s="17" t="s">
        <v>512</v>
      </c>
      <c r="AS365" s="17"/>
      <c r="AT365" s="17"/>
      <c r="AU365" s="17" t="s">
        <v>512</v>
      </c>
      <c r="AV365" s="17" t="s">
        <v>494</v>
      </c>
      <c r="AW365" s="17" t="s">
        <v>494</v>
      </c>
      <c r="AX365" s="17" t="s">
        <v>494</v>
      </c>
      <c r="AY365" s="17" t="s">
        <v>494</v>
      </c>
      <c r="AZ365" s="17" t="s">
        <v>494</v>
      </c>
      <c r="BA365" s="17" t="s">
        <v>494</v>
      </c>
      <c r="BB365" s="17" t="s">
        <v>494</v>
      </c>
      <c r="BC365" s="17" t="s">
        <v>494</v>
      </c>
      <c r="BD365" s="17" t="s">
        <v>494</v>
      </c>
      <c r="BE365" s="17" t="s">
        <v>494</v>
      </c>
      <c r="BF365" s="17"/>
      <c r="BG365" s="17"/>
    </row>
    <row r="366" spans="1:59" x14ac:dyDescent="0.2">
      <c r="A366" s="50">
        <v>2023</v>
      </c>
      <c r="B366" s="50" t="s">
        <v>16</v>
      </c>
      <c r="C366" s="16" t="s">
        <v>359</v>
      </c>
      <c r="D366" s="21">
        <f t="shared" si="15"/>
        <v>45022</v>
      </c>
      <c r="E366" s="22">
        <f t="shared" si="16"/>
        <v>96</v>
      </c>
      <c r="F366" s="17" t="s">
        <v>344</v>
      </c>
      <c r="G366" s="17" t="s">
        <v>341</v>
      </c>
      <c r="H366" s="17">
        <v>42</v>
      </c>
      <c r="I366" s="17">
        <v>6</v>
      </c>
      <c r="J366" s="17">
        <v>0.63</v>
      </c>
      <c r="K366" s="17" t="s">
        <v>494</v>
      </c>
      <c r="L366" s="17"/>
      <c r="M366" s="17" t="s">
        <v>494</v>
      </c>
      <c r="N366" s="17" t="s">
        <v>514</v>
      </c>
      <c r="O366" s="17" t="s">
        <v>514</v>
      </c>
      <c r="P366" s="33" t="s">
        <v>514</v>
      </c>
      <c r="Q366" s="17" t="s">
        <v>496</v>
      </c>
      <c r="R366" s="17" t="s">
        <v>2350</v>
      </c>
      <c r="S366" s="17" t="s">
        <v>2506</v>
      </c>
      <c r="T366" s="17" t="s">
        <v>494</v>
      </c>
      <c r="U366" s="17" t="s">
        <v>494</v>
      </c>
      <c r="V366" s="17" t="s">
        <v>494</v>
      </c>
      <c r="W366" s="17" t="s">
        <v>494</v>
      </c>
      <c r="X366" s="17" t="s">
        <v>494</v>
      </c>
      <c r="Y366" s="17" t="s">
        <v>494</v>
      </c>
      <c r="Z366" s="17" t="s">
        <v>494</v>
      </c>
      <c r="AA366" s="17" t="s">
        <v>494</v>
      </c>
      <c r="AB366" s="17" t="s">
        <v>494</v>
      </c>
      <c r="AC366" s="17"/>
      <c r="AD366" s="17"/>
      <c r="AE366" s="17">
        <f t="shared" si="17"/>
        <v>0.85034013605442171</v>
      </c>
      <c r="AF366" s="34" t="s">
        <v>520</v>
      </c>
      <c r="AG366" s="180">
        <v>45727</v>
      </c>
      <c r="AH366" s="17" t="s">
        <v>496</v>
      </c>
      <c r="AI366" s="17" t="s">
        <v>494</v>
      </c>
      <c r="AJ366" s="17" t="s">
        <v>494</v>
      </c>
      <c r="AK366" s="17"/>
      <c r="AL366" s="17" t="s">
        <v>494</v>
      </c>
      <c r="AM366" s="17">
        <v>41</v>
      </c>
      <c r="AN366" s="17">
        <v>7</v>
      </c>
      <c r="AO366" s="17">
        <v>0.3</v>
      </c>
      <c r="AP366" s="17" t="s">
        <v>496</v>
      </c>
      <c r="AQ366" s="17" t="s">
        <v>1754</v>
      </c>
      <c r="AR366" s="17" t="s">
        <v>514</v>
      </c>
      <c r="AS366" s="17"/>
      <c r="AT366" s="17"/>
      <c r="AU366" s="17" t="s">
        <v>514</v>
      </c>
      <c r="AV366" s="17" t="s">
        <v>494</v>
      </c>
      <c r="AW366" s="17" t="s">
        <v>494</v>
      </c>
      <c r="AX366" s="17" t="s">
        <v>494</v>
      </c>
      <c r="AY366" s="17" t="s">
        <v>494</v>
      </c>
      <c r="AZ366" s="17" t="s">
        <v>494</v>
      </c>
      <c r="BA366" s="17" t="s">
        <v>494</v>
      </c>
      <c r="BB366" s="17" t="s">
        <v>494</v>
      </c>
      <c r="BC366" s="17" t="s">
        <v>494</v>
      </c>
      <c r="BD366" s="17" t="s">
        <v>494</v>
      </c>
      <c r="BE366" s="17" t="s">
        <v>494</v>
      </c>
      <c r="BF366" s="17"/>
      <c r="BG366" s="17"/>
    </row>
    <row r="367" spans="1:59" x14ac:dyDescent="0.2">
      <c r="A367" s="50">
        <v>2023</v>
      </c>
      <c r="B367" s="50" t="s">
        <v>16</v>
      </c>
      <c r="C367" s="16" t="s">
        <v>359</v>
      </c>
      <c r="D367" s="21">
        <f t="shared" si="15"/>
        <v>45022</v>
      </c>
      <c r="E367" s="22">
        <f t="shared" si="16"/>
        <v>96</v>
      </c>
      <c r="F367" s="17" t="s">
        <v>344</v>
      </c>
      <c r="G367" s="17" t="s">
        <v>341</v>
      </c>
      <c r="H367" s="17">
        <v>43</v>
      </c>
      <c r="I367" s="17">
        <v>6</v>
      </c>
      <c r="J367" s="17">
        <v>0.64</v>
      </c>
      <c r="K367" s="17" t="s">
        <v>494</v>
      </c>
      <c r="L367" s="17"/>
      <c r="M367" s="17" t="s">
        <v>494</v>
      </c>
      <c r="N367" s="17" t="s">
        <v>515</v>
      </c>
      <c r="O367" s="17" t="s">
        <v>515</v>
      </c>
      <c r="P367" s="33" t="s">
        <v>515</v>
      </c>
      <c r="Q367" s="17" t="s">
        <v>496</v>
      </c>
      <c r="R367" s="17" t="s">
        <v>2350</v>
      </c>
      <c r="S367" s="17" t="s">
        <v>2506</v>
      </c>
      <c r="T367" s="17" t="s">
        <v>494</v>
      </c>
      <c r="U367" s="17" t="s">
        <v>494</v>
      </c>
      <c r="V367" s="17" t="s">
        <v>494</v>
      </c>
      <c r="W367" s="17" t="s">
        <v>494</v>
      </c>
      <c r="X367" s="17" t="s">
        <v>494</v>
      </c>
      <c r="Y367" s="17" t="s">
        <v>494</v>
      </c>
      <c r="Z367" s="17" t="s">
        <v>494</v>
      </c>
      <c r="AA367" s="17" t="s">
        <v>494</v>
      </c>
      <c r="AB367" s="17" t="s">
        <v>494</v>
      </c>
      <c r="AC367" s="17"/>
      <c r="AD367" s="17"/>
      <c r="AE367" s="17">
        <f t="shared" si="17"/>
        <v>0.80496056950960293</v>
      </c>
      <c r="AF367" s="34" t="s">
        <v>520</v>
      </c>
      <c r="AG367" s="180">
        <v>45727</v>
      </c>
      <c r="AH367" s="17" t="s">
        <v>496</v>
      </c>
      <c r="AI367" s="17" t="s">
        <v>494</v>
      </c>
      <c r="AJ367" s="17" t="s">
        <v>494</v>
      </c>
      <c r="AK367" s="17"/>
      <c r="AL367" s="17" t="s">
        <v>494</v>
      </c>
      <c r="AM367" s="17">
        <v>42</v>
      </c>
      <c r="AN367" s="17">
        <v>7</v>
      </c>
      <c r="AO367" s="17">
        <v>0.3</v>
      </c>
      <c r="AP367" s="17" t="s">
        <v>496</v>
      </c>
      <c r="AQ367" s="17" t="s">
        <v>1754</v>
      </c>
      <c r="AR367" s="17" t="s">
        <v>515</v>
      </c>
      <c r="AS367" s="17"/>
      <c r="AT367" s="17"/>
      <c r="AU367" s="17" t="s">
        <v>515</v>
      </c>
      <c r="AV367" s="17" t="s">
        <v>494</v>
      </c>
      <c r="AW367" s="17" t="s">
        <v>494</v>
      </c>
      <c r="AX367" s="17" t="s">
        <v>494</v>
      </c>
      <c r="AY367" s="17" t="s">
        <v>494</v>
      </c>
      <c r="AZ367" s="17" t="s">
        <v>494</v>
      </c>
      <c r="BA367" s="17" t="s">
        <v>494</v>
      </c>
      <c r="BB367" s="17" t="s">
        <v>494</v>
      </c>
      <c r="BC367" s="17" t="s">
        <v>494</v>
      </c>
      <c r="BD367" s="17" t="s">
        <v>494</v>
      </c>
      <c r="BE367" s="17" t="s">
        <v>494</v>
      </c>
      <c r="BF367" s="17"/>
      <c r="BG367" s="17"/>
    </row>
    <row r="368" spans="1:59" x14ac:dyDescent="0.2">
      <c r="A368" s="50">
        <v>2023</v>
      </c>
      <c r="B368" s="50" t="s">
        <v>16</v>
      </c>
      <c r="C368" s="16" t="s">
        <v>359</v>
      </c>
      <c r="D368" s="21">
        <f t="shared" si="15"/>
        <v>45022</v>
      </c>
      <c r="E368" s="22">
        <f t="shared" si="16"/>
        <v>96</v>
      </c>
      <c r="F368" s="17" t="s">
        <v>344</v>
      </c>
      <c r="G368" s="17" t="s">
        <v>341</v>
      </c>
      <c r="H368" s="17">
        <v>43</v>
      </c>
      <c r="I368" s="17">
        <v>5</v>
      </c>
      <c r="J368" s="17">
        <v>0.63</v>
      </c>
      <c r="K368" s="17" t="s">
        <v>494</v>
      </c>
      <c r="L368" s="17"/>
      <c r="M368" s="17" t="s">
        <v>494</v>
      </c>
      <c r="N368" s="17" t="s">
        <v>516</v>
      </c>
      <c r="O368" s="17" t="s">
        <v>516</v>
      </c>
      <c r="P368" s="33" t="s">
        <v>516</v>
      </c>
      <c r="Q368" s="17" t="s">
        <v>496</v>
      </c>
      <c r="R368" s="17" t="s">
        <v>2350</v>
      </c>
      <c r="S368" s="17" t="s">
        <v>2506</v>
      </c>
      <c r="T368" s="17" t="s">
        <v>494</v>
      </c>
      <c r="U368" s="17" t="s">
        <v>494</v>
      </c>
      <c r="V368" s="17" t="s">
        <v>494</v>
      </c>
      <c r="W368" s="17" t="s">
        <v>494</v>
      </c>
      <c r="X368" s="17" t="s">
        <v>494</v>
      </c>
      <c r="Y368" s="17" t="s">
        <v>494</v>
      </c>
      <c r="Z368" s="17" t="s">
        <v>494</v>
      </c>
      <c r="AA368" s="17" t="s">
        <v>494</v>
      </c>
      <c r="AB368" s="17" t="s">
        <v>494</v>
      </c>
      <c r="AC368" s="17"/>
      <c r="AD368" s="17"/>
      <c r="AE368" s="17">
        <f t="shared" si="17"/>
        <v>0.79238306061101538</v>
      </c>
      <c r="AF368" s="34" t="s">
        <v>520</v>
      </c>
      <c r="AG368" s="180">
        <v>45727</v>
      </c>
      <c r="AH368" s="17" t="s">
        <v>496</v>
      </c>
      <c r="AI368" s="17" t="s">
        <v>494</v>
      </c>
      <c r="AJ368" s="17" t="s">
        <v>494</v>
      </c>
      <c r="AK368" s="17"/>
      <c r="AL368" s="17" t="s">
        <v>494</v>
      </c>
      <c r="AM368" s="17">
        <v>40</v>
      </c>
      <c r="AN368" s="17">
        <v>7</v>
      </c>
      <c r="AO368" s="17">
        <v>0.2</v>
      </c>
      <c r="AP368" s="17" t="s">
        <v>496</v>
      </c>
      <c r="AQ368" s="17" t="s">
        <v>1754</v>
      </c>
      <c r="AR368" s="17" t="s">
        <v>516</v>
      </c>
      <c r="AS368" s="17"/>
      <c r="AT368" s="17"/>
      <c r="AU368" s="17" t="s">
        <v>516</v>
      </c>
      <c r="AV368" s="17" t="s">
        <v>494</v>
      </c>
      <c r="AW368" s="17" t="s">
        <v>494</v>
      </c>
      <c r="AX368" s="17" t="s">
        <v>494</v>
      </c>
      <c r="AY368" s="17" t="s">
        <v>494</v>
      </c>
      <c r="AZ368" s="17" t="s">
        <v>494</v>
      </c>
      <c r="BA368" s="17" t="s">
        <v>494</v>
      </c>
      <c r="BB368" s="17" t="s">
        <v>494</v>
      </c>
      <c r="BC368" s="17" t="s">
        <v>494</v>
      </c>
      <c r="BD368" s="17" t="s">
        <v>494</v>
      </c>
      <c r="BE368" s="17" t="s">
        <v>494</v>
      </c>
      <c r="BF368" s="17"/>
      <c r="BG368" s="17"/>
    </row>
    <row r="369" spans="1:59" x14ac:dyDescent="0.2">
      <c r="A369" s="50">
        <v>2023</v>
      </c>
      <c r="B369" s="50" t="s">
        <v>16</v>
      </c>
      <c r="C369" s="16" t="s">
        <v>359</v>
      </c>
      <c r="D369" s="21">
        <f t="shared" si="15"/>
        <v>45022</v>
      </c>
      <c r="E369" s="22">
        <f t="shared" si="16"/>
        <v>96</v>
      </c>
      <c r="F369" s="17" t="s">
        <v>344</v>
      </c>
      <c r="G369" s="17" t="s">
        <v>341</v>
      </c>
      <c r="H369" s="17">
        <v>41</v>
      </c>
      <c r="I369" s="17">
        <v>6</v>
      </c>
      <c r="J369" s="17">
        <v>0.6</v>
      </c>
      <c r="K369" s="17" t="s">
        <v>494</v>
      </c>
      <c r="L369" s="17"/>
      <c r="M369" s="17" t="s">
        <v>494</v>
      </c>
      <c r="N369" s="17" t="s">
        <v>517</v>
      </c>
      <c r="O369" s="17" t="s">
        <v>517</v>
      </c>
      <c r="P369" s="33" t="s">
        <v>517</v>
      </c>
      <c r="Q369" s="17" t="s">
        <v>496</v>
      </c>
      <c r="R369" s="17" t="s">
        <v>2350</v>
      </c>
      <c r="S369" s="17" t="s">
        <v>2506</v>
      </c>
      <c r="T369" s="17" t="s">
        <v>494</v>
      </c>
      <c r="U369" s="17" t="s">
        <v>494</v>
      </c>
      <c r="V369" s="17" t="s">
        <v>494</v>
      </c>
      <c r="W369" s="17" t="s">
        <v>494</v>
      </c>
      <c r="X369" s="17" t="s">
        <v>494</v>
      </c>
      <c r="Y369" s="17" t="s">
        <v>494</v>
      </c>
      <c r="Z369" s="17" t="s">
        <v>494</v>
      </c>
      <c r="AA369" s="17" t="s">
        <v>494</v>
      </c>
      <c r="AB369" s="17" t="s">
        <v>494</v>
      </c>
      <c r="AC369" s="17"/>
      <c r="AD369" s="17"/>
      <c r="AE369" s="17">
        <f t="shared" si="17"/>
        <v>0.87056194773726436</v>
      </c>
      <c r="AF369" s="34" t="s">
        <v>520</v>
      </c>
      <c r="AG369" s="180">
        <v>45727</v>
      </c>
      <c r="AH369" s="17" t="s">
        <v>496</v>
      </c>
      <c r="AI369" s="17" t="s">
        <v>494</v>
      </c>
      <c r="AJ369" s="17" t="s">
        <v>494</v>
      </c>
      <c r="AK369" s="17"/>
      <c r="AL369" s="17" t="s">
        <v>494</v>
      </c>
      <c r="AM369" s="17">
        <v>40</v>
      </c>
      <c r="AN369" s="17">
        <v>8</v>
      </c>
      <c r="AO369" s="17">
        <v>0.4</v>
      </c>
      <c r="AP369" s="17" t="s">
        <v>496</v>
      </c>
      <c r="AQ369" s="17" t="s">
        <v>1754</v>
      </c>
      <c r="AR369" s="17" t="s">
        <v>517</v>
      </c>
      <c r="AS369" s="17"/>
      <c r="AT369" s="17"/>
      <c r="AU369" s="17" t="s">
        <v>517</v>
      </c>
      <c r="AV369" s="17" t="s">
        <v>494</v>
      </c>
      <c r="AW369" s="17" t="s">
        <v>494</v>
      </c>
      <c r="AX369" s="17" t="s">
        <v>494</v>
      </c>
      <c r="AY369" s="17" t="s">
        <v>494</v>
      </c>
      <c r="AZ369" s="17" t="s">
        <v>494</v>
      </c>
      <c r="BA369" s="17" t="s">
        <v>494</v>
      </c>
      <c r="BB369" s="17" t="s">
        <v>494</v>
      </c>
      <c r="BC369" s="17" t="s">
        <v>494</v>
      </c>
      <c r="BD369" s="17" t="s">
        <v>494</v>
      </c>
      <c r="BE369" s="17" t="s">
        <v>494</v>
      </c>
      <c r="BF369" s="17"/>
      <c r="BG369" s="17"/>
    </row>
    <row r="370" spans="1:59" x14ac:dyDescent="0.2">
      <c r="A370" s="50">
        <v>2023</v>
      </c>
      <c r="B370" s="50" t="s">
        <v>16</v>
      </c>
      <c r="C370" s="16" t="s">
        <v>359</v>
      </c>
      <c r="D370" s="21">
        <f t="shared" si="15"/>
        <v>45022</v>
      </c>
      <c r="E370" s="22">
        <f t="shared" si="16"/>
        <v>96</v>
      </c>
      <c r="F370" s="17" t="s">
        <v>344</v>
      </c>
      <c r="G370" s="17" t="s">
        <v>341</v>
      </c>
      <c r="H370" s="17">
        <v>40</v>
      </c>
      <c r="I370" s="17">
        <v>6</v>
      </c>
      <c r="J370" s="17">
        <v>0.46</v>
      </c>
      <c r="K370" s="17" t="s">
        <v>494</v>
      </c>
      <c r="L370" s="17"/>
      <c r="M370" s="17" t="s">
        <v>494</v>
      </c>
      <c r="N370" s="17" t="s">
        <v>518</v>
      </c>
      <c r="O370" s="17" t="s">
        <v>518</v>
      </c>
      <c r="P370" s="33" t="s">
        <v>518</v>
      </c>
      <c r="Q370" s="17" t="s">
        <v>496</v>
      </c>
      <c r="R370" s="206" t="s">
        <v>2350</v>
      </c>
      <c r="S370" s="46" t="s">
        <v>2507</v>
      </c>
      <c r="T370" s="17" t="s">
        <v>494</v>
      </c>
      <c r="U370" s="17" t="s">
        <v>494</v>
      </c>
      <c r="V370" s="17" t="s">
        <v>494</v>
      </c>
      <c r="W370" s="17" t="s">
        <v>494</v>
      </c>
      <c r="X370" s="17" t="s">
        <v>494</v>
      </c>
      <c r="Y370" s="17" t="s">
        <v>494</v>
      </c>
      <c r="Z370" s="17" t="s">
        <v>494</v>
      </c>
      <c r="AA370" s="17" t="s">
        <v>494</v>
      </c>
      <c r="AB370" s="17" t="s">
        <v>494</v>
      </c>
      <c r="AC370" s="17"/>
      <c r="AD370" s="17" t="s">
        <v>519</v>
      </c>
      <c r="AE370" s="17">
        <f t="shared" si="17"/>
        <v>0.71875</v>
      </c>
      <c r="AF370" s="34" t="s">
        <v>520</v>
      </c>
      <c r="AG370" s="34" t="s">
        <v>521</v>
      </c>
      <c r="AH370" s="34" t="s">
        <v>496</v>
      </c>
      <c r="AI370" s="34" t="s">
        <v>494</v>
      </c>
      <c r="AJ370" s="34" t="s">
        <v>494</v>
      </c>
      <c r="AK370" s="34"/>
      <c r="AL370" s="34" t="s">
        <v>494</v>
      </c>
      <c r="AM370" s="34">
        <v>35</v>
      </c>
      <c r="AN370" s="34">
        <v>4</v>
      </c>
      <c r="AO370" s="34">
        <v>0.2</v>
      </c>
      <c r="AP370" s="34" t="s">
        <v>496</v>
      </c>
      <c r="AQ370" s="34" t="s">
        <v>524</v>
      </c>
      <c r="AR370" s="17" t="s">
        <v>518</v>
      </c>
      <c r="AS370" s="34"/>
      <c r="AT370" s="34"/>
      <c r="AU370" s="17" t="s">
        <v>518</v>
      </c>
      <c r="AV370" s="17" t="s">
        <v>494</v>
      </c>
      <c r="AW370" s="17" t="s">
        <v>494</v>
      </c>
      <c r="AX370" s="17" t="s">
        <v>494</v>
      </c>
      <c r="AY370" s="17" t="s">
        <v>494</v>
      </c>
      <c r="AZ370" s="17" t="s">
        <v>494</v>
      </c>
      <c r="BA370" s="17" t="s">
        <v>494</v>
      </c>
      <c r="BB370" s="17" t="s">
        <v>494</v>
      </c>
      <c r="BC370" s="17" t="s">
        <v>494</v>
      </c>
      <c r="BD370" s="17" t="s">
        <v>494</v>
      </c>
      <c r="BE370" s="17" t="s">
        <v>494</v>
      </c>
      <c r="BF370" s="17"/>
      <c r="BG370" s="17"/>
    </row>
    <row r="371" spans="1:59" x14ac:dyDescent="0.2">
      <c r="A371" s="50">
        <v>2023</v>
      </c>
      <c r="B371" s="50" t="s">
        <v>16</v>
      </c>
      <c r="C371" s="16" t="s">
        <v>359</v>
      </c>
      <c r="D371" s="21">
        <f t="shared" si="15"/>
        <v>45022</v>
      </c>
      <c r="E371" s="22">
        <f t="shared" si="16"/>
        <v>96</v>
      </c>
      <c r="F371" s="17" t="s">
        <v>344</v>
      </c>
      <c r="G371" s="17" t="s">
        <v>341</v>
      </c>
      <c r="H371" s="17">
        <v>40</v>
      </c>
      <c r="I371" s="17">
        <v>5</v>
      </c>
      <c r="J371" s="17">
        <v>0.49</v>
      </c>
      <c r="K371" s="17" t="s">
        <v>494</v>
      </c>
      <c r="L371" s="17"/>
      <c r="M371" s="17" t="s">
        <v>494</v>
      </c>
      <c r="N371" s="17" t="s">
        <v>525</v>
      </c>
      <c r="O371" s="17" t="s">
        <v>525</v>
      </c>
      <c r="P371" s="33" t="s">
        <v>525</v>
      </c>
      <c r="Q371" s="17" t="s">
        <v>496</v>
      </c>
      <c r="R371" s="17" t="s">
        <v>2350</v>
      </c>
      <c r="S371" s="17" t="s">
        <v>2506</v>
      </c>
      <c r="T371" s="17" t="s">
        <v>494</v>
      </c>
      <c r="U371" s="17" t="s">
        <v>494</v>
      </c>
      <c r="V371" s="17" t="s">
        <v>494</v>
      </c>
      <c r="W371" s="17" t="s">
        <v>494</v>
      </c>
      <c r="X371" s="17" t="s">
        <v>494</v>
      </c>
      <c r="Y371" s="17" t="s">
        <v>494</v>
      </c>
      <c r="Z371" s="17" t="s">
        <v>494</v>
      </c>
      <c r="AA371" s="17" t="s">
        <v>494</v>
      </c>
      <c r="AB371" s="17" t="s">
        <v>494</v>
      </c>
      <c r="AC371" s="17"/>
      <c r="AD371" s="17" t="s">
        <v>526</v>
      </c>
      <c r="AE371" s="17">
        <f t="shared" si="17"/>
        <v>0.765625</v>
      </c>
      <c r="AF371" s="34" t="s">
        <v>520</v>
      </c>
      <c r="AG371" s="180">
        <v>45727</v>
      </c>
      <c r="AH371" s="17" t="s">
        <v>496</v>
      </c>
      <c r="AI371" s="17" t="s">
        <v>494</v>
      </c>
      <c r="AJ371" s="17" t="s">
        <v>494</v>
      </c>
      <c r="AK371" s="17"/>
      <c r="AL371" s="17" t="s">
        <v>494</v>
      </c>
      <c r="AM371" s="17">
        <v>39</v>
      </c>
      <c r="AN371" s="17">
        <v>6</v>
      </c>
      <c r="AO371" s="17">
        <v>0.3</v>
      </c>
      <c r="AP371" s="17" t="s">
        <v>496</v>
      </c>
      <c r="AQ371" s="17" t="s">
        <v>1754</v>
      </c>
      <c r="AR371" s="17" t="s">
        <v>525</v>
      </c>
      <c r="AS371" s="17"/>
      <c r="AT371" s="17"/>
      <c r="AU371" s="17" t="s">
        <v>525</v>
      </c>
      <c r="AV371" s="17" t="s">
        <v>494</v>
      </c>
      <c r="AW371" s="17" t="s">
        <v>494</v>
      </c>
      <c r="AX371" s="17" t="s">
        <v>494</v>
      </c>
      <c r="AY371" s="17" t="s">
        <v>494</v>
      </c>
      <c r="AZ371" s="17" t="s">
        <v>494</v>
      </c>
      <c r="BA371" s="17" t="s">
        <v>494</v>
      </c>
      <c r="BB371" s="17" t="s">
        <v>494</v>
      </c>
      <c r="BC371" s="17" t="s">
        <v>494</v>
      </c>
      <c r="BD371" s="17" t="s">
        <v>494</v>
      </c>
      <c r="BE371" s="17" t="s">
        <v>494</v>
      </c>
      <c r="BF371" s="17"/>
      <c r="BG371" s="17"/>
    </row>
    <row r="372" spans="1:59" hidden="1" x14ac:dyDescent="0.2">
      <c r="A372" s="50">
        <v>2023</v>
      </c>
      <c r="B372" s="50" t="s">
        <v>16</v>
      </c>
      <c r="C372" s="16" t="s">
        <v>359</v>
      </c>
      <c r="D372" s="21">
        <f t="shared" si="15"/>
        <v>45022</v>
      </c>
      <c r="E372" s="22">
        <f t="shared" si="16"/>
        <v>96</v>
      </c>
      <c r="F372" s="17" t="s">
        <v>344</v>
      </c>
      <c r="G372" s="17" t="s">
        <v>341</v>
      </c>
      <c r="H372" s="17">
        <v>39</v>
      </c>
      <c r="J372" s="17">
        <v>0.5</v>
      </c>
      <c r="K372" s="17" t="s">
        <v>494</v>
      </c>
      <c r="L372" s="17"/>
      <c r="M372" s="17" t="s">
        <v>494</v>
      </c>
      <c r="N372" s="17"/>
      <c r="O372" s="17"/>
      <c r="P372" s="17"/>
      <c r="Q372" s="17" t="s">
        <v>494</v>
      </c>
      <c r="R372" s="17"/>
      <c r="S372" s="17"/>
      <c r="T372" s="17" t="s">
        <v>494</v>
      </c>
      <c r="U372" s="17" t="s">
        <v>494</v>
      </c>
      <c r="V372" s="17" t="s">
        <v>494</v>
      </c>
      <c r="W372" s="17" t="s">
        <v>494</v>
      </c>
      <c r="X372" s="17" t="s">
        <v>494</v>
      </c>
      <c r="Y372" s="17" t="s">
        <v>494</v>
      </c>
      <c r="Z372" s="17" t="s">
        <v>494</v>
      </c>
      <c r="AA372" s="17" t="s">
        <v>494</v>
      </c>
      <c r="AB372" s="17" t="s">
        <v>494</v>
      </c>
      <c r="AC372" s="17"/>
      <c r="AD372" s="17"/>
      <c r="AE372" s="18">
        <f t="shared" si="17"/>
        <v>0.84290025118427492</v>
      </c>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row>
    <row r="373" spans="1:59" hidden="1" x14ac:dyDescent="0.2">
      <c r="A373" s="50">
        <v>2023</v>
      </c>
      <c r="B373" s="50" t="s">
        <v>16</v>
      </c>
      <c r="C373" s="16" t="s">
        <v>359</v>
      </c>
      <c r="D373" s="21">
        <f t="shared" si="15"/>
        <v>45022</v>
      </c>
      <c r="E373" s="22">
        <f t="shared" si="16"/>
        <v>96</v>
      </c>
      <c r="F373" s="17" t="s">
        <v>344</v>
      </c>
      <c r="G373" s="17" t="s">
        <v>341</v>
      </c>
      <c r="H373" s="17">
        <v>39</v>
      </c>
      <c r="J373" s="17">
        <v>0.52</v>
      </c>
      <c r="K373" s="17" t="s">
        <v>494</v>
      </c>
      <c r="L373" s="17"/>
      <c r="M373" s="17" t="s">
        <v>494</v>
      </c>
      <c r="N373" s="17"/>
      <c r="O373" s="17"/>
      <c r="P373" s="17"/>
      <c r="Q373" s="17" t="s">
        <v>494</v>
      </c>
      <c r="R373" s="17"/>
      <c r="S373" s="17"/>
      <c r="T373" s="17" t="s">
        <v>494</v>
      </c>
      <c r="U373" s="17" t="s">
        <v>494</v>
      </c>
      <c r="V373" s="17" t="s">
        <v>494</v>
      </c>
      <c r="W373" s="17" t="s">
        <v>494</v>
      </c>
      <c r="X373" s="17" t="s">
        <v>494</v>
      </c>
      <c r="Y373" s="17" t="s">
        <v>494</v>
      </c>
      <c r="Z373" s="17" t="s">
        <v>494</v>
      </c>
      <c r="AA373" s="17" t="s">
        <v>494</v>
      </c>
      <c r="AB373" s="17" t="s">
        <v>494</v>
      </c>
      <c r="AC373" s="17"/>
      <c r="AD373" s="17"/>
      <c r="AE373" s="18">
        <f t="shared" si="17"/>
        <v>0.87661626123164582</v>
      </c>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row>
    <row r="374" spans="1:59" hidden="1" x14ac:dyDescent="0.2">
      <c r="A374" s="50">
        <v>2023</v>
      </c>
      <c r="B374" s="50" t="s">
        <v>16</v>
      </c>
      <c r="C374" s="16" t="s">
        <v>359</v>
      </c>
      <c r="D374" s="21">
        <f t="shared" si="15"/>
        <v>45022</v>
      </c>
      <c r="E374" s="22">
        <f t="shared" si="16"/>
        <v>96</v>
      </c>
      <c r="F374" s="17" t="s">
        <v>344</v>
      </c>
      <c r="G374" s="17" t="s">
        <v>341</v>
      </c>
      <c r="H374" s="17">
        <v>39</v>
      </c>
      <c r="J374" s="17">
        <v>0.5</v>
      </c>
      <c r="K374" s="17" t="s">
        <v>494</v>
      </c>
      <c r="L374" s="17"/>
      <c r="M374" s="17" t="s">
        <v>494</v>
      </c>
      <c r="N374" s="17"/>
      <c r="O374" s="17"/>
      <c r="P374" s="17"/>
      <c r="Q374" s="17" t="s">
        <v>494</v>
      </c>
      <c r="R374" s="17"/>
      <c r="S374" s="17"/>
      <c r="T374" s="17" t="s">
        <v>494</v>
      </c>
      <c r="U374" s="17" t="s">
        <v>494</v>
      </c>
      <c r="V374" s="17" t="s">
        <v>494</v>
      </c>
      <c r="W374" s="17" t="s">
        <v>494</v>
      </c>
      <c r="X374" s="17" t="s">
        <v>494</v>
      </c>
      <c r="Y374" s="17" t="s">
        <v>494</v>
      </c>
      <c r="Z374" s="17" t="s">
        <v>494</v>
      </c>
      <c r="AA374" s="17" t="s">
        <v>494</v>
      </c>
      <c r="AB374" s="17" t="s">
        <v>494</v>
      </c>
      <c r="AC374" s="17"/>
      <c r="AD374" s="17"/>
      <c r="AE374" s="18">
        <f t="shared" si="17"/>
        <v>0.84290025118427492</v>
      </c>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row>
    <row r="375" spans="1:59" hidden="1" x14ac:dyDescent="0.2">
      <c r="A375" s="50">
        <v>2023</v>
      </c>
      <c r="B375" s="50" t="s">
        <v>16</v>
      </c>
      <c r="C375" s="16" t="s">
        <v>359</v>
      </c>
      <c r="D375" s="21">
        <f t="shared" si="15"/>
        <v>45022</v>
      </c>
      <c r="E375" s="22">
        <f t="shared" si="16"/>
        <v>96</v>
      </c>
      <c r="F375" s="17" t="s">
        <v>344</v>
      </c>
      <c r="G375" s="17" t="s">
        <v>341</v>
      </c>
      <c r="H375" s="17">
        <v>40</v>
      </c>
      <c r="J375" s="17">
        <v>0.5</v>
      </c>
      <c r="K375" s="17" t="s">
        <v>494</v>
      </c>
      <c r="L375" s="17"/>
      <c r="M375" s="17" t="s">
        <v>494</v>
      </c>
      <c r="N375" s="17"/>
      <c r="O375" s="17"/>
      <c r="P375" s="17"/>
      <c r="Q375" s="17" t="s">
        <v>494</v>
      </c>
      <c r="R375" s="17"/>
      <c r="S375" s="17"/>
      <c r="T375" s="17" t="s">
        <v>494</v>
      </c>
      <c r="U375" s="17" t="s">
        <v>494</v>
      </c>
      <c r="V375" s="17" t="s">
        <v>494</v>
      </c>
      <c r="W375" s="17" t="s">
        <v>494</v>
      </c>
      <c r="X375" s="17" t="s">
        <v>494</v>
      </c>
      <c r="Y375" s="17" t="s">
        <v>494</v>
      </c>
      <c r="Z375" s="17" t="s">
        <v>494</v>
      </c>
      <c r="AA375" s="17" t="s">
        <v>494</v>
      </c>
      <c r="AB375" s="17" t="s">
        <v>494</v>
      </c>
      <c r="AC375" s="17"/>
      <c r="AD375" s="17"/>
      <c r="AE375" s="18">
        <f t="shared" si="17"/>
        <v>0.78125</v>
      </c>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row>
    <row r="376" spans="1:59" hidden="1" x14ac:dyDescent="0.2">
      <c r="A376" s="50">
        <v>2023</v>
      </c>
      <c r="B376" s="50" t="s">
        <v>16</v>
      </c>
      <c r="C376" s="16" t="s">
        <v>359</v>
      </c>
      <c r="D376" s="21">
        <f t="shared" si="15"/>
        <v>45022</v>
      </c>
      <c r="E376" s="22">
        <f t="shared" si="16"/>
        <v>96</v>
      </c>
      <c r="F376" s="17" t="s">
        <v>344</v>
      </c>
      <c r="G376" s="17" t="s">
        <v>341</v>
      </c>
      <c r="H376" s="17">
        <v>41</v>
      </c>
      <c r="J376" s="17">
        <v>0.53</v>
      </c>
      <c r="K376" s="17" t="s">
        <v>494</v>
      </c>
      <c r="L376" s="17"/>
      <c r="M376" s="17" t="s">
        <v>494</v>
      </c>
      <c r="N376" s="17"/>
      <c r="O376" s="17"/>
      <c r="P376" s="17"/>
      <c r="Q376" s="17" t="s">
        <v>494</v>
      </c>
      <c r="R376" s="17"/>
      <c r="S376" s="17"/>
      <c r="T376" s="17" t="s">
        <v>494</v>
      </c>
      <c r="U376" s="17" t="s">
        <v>494</v>
      </c>
      <c r="V376" s="17" t="s">
        <v>494</v>
      </c>
      <c r="W376" s="17" t="s">
        <v>494</v>
      </c>
      <c r="X376" s="17" t="s">
        <v>494</v>
      </c>
      <c r="Y376" s="17" t="s">
        <v>494</v>
      </c>
      <c r="Z376" s="17" t="s">
        <v>494</v>
      </c>
      <c r="AA376" s="17" t="s">
        <v>494</v>
      </c>
      <c r="AB376" s="17" t="s">
        <v>494</v>
      </c>
      <c r="AC376" s="17"/>
      <c r="AD376" s="17"/>
      <c r="AE376" s="18">
        <f t="shared" si="17"/>
        <v>0.76899638716791696</v>
      </c>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row>
    <row r="377" spans="1:59" hidden="1" x14ac:dyDescent="0.2">
      <c r="A377" s="50">
        <v>2023</v>
      </c>
      <c r="B377" s="50" t="s">
        <v>16</v>
      </c>
      <c r="C377" s="16" t="s">
        <v>359</v>
      </c>
      <c r="D377" s="21">
        <f t="shared" si="15"/>
        <v>45022</v>
      </c>
      <c r="E377" s="22">
        <f t="shared" si="16"/>
        <v>96</v>
      </c>
      <c r="F377" s="17" t="s">
        <v>344</v>
      </c>
      <c r="G377" s="17" t="s">
        <v>341</v>
      </c>
      <c r="H377" s="17">
        <v>40</v>
      </c>
      <c r="J377" s="17">
        <v>0.48</v>
      </c>
      <c r="K377" s="17" t="s">
        <v>494</v>
      </c>
      <c r="L377" s="17"/>
      <c r="M377" s="17" t="s">
        <v>494</v>
      </c>
      <c r="N377" s="17"/>
      <c r="O377" s="17"/>
      <c r="P377" s="17"/>
      <c r="Q377" s="17" t="s">
        <v>494</v>
      </c>
      <c r="R377" s="17"/>
      <c r="S377" s="17"/>
      <c r="T377" s="17" t="s">
        <v>494</v>
      </c>
      <c r="U377" s="17" t="s">
        <v>494</v>
      </c>
      <c r="V377" s="17" t="s">
        <v>494</v>
      </c>
      <c r="W377" s="17" t="s">
        <v>494</v>
      </c>
      <c r="X377" s="17" t="s">
        <v>494</v>
      </c>
      <c r="Y377" s="17" t="s">
        <v>494</v>
      </c>
      <c r="Z377" s="17" t="s">
        <v>494</v>
      </c>
      <c r="AA377" s="17" t="s">
        <v>494</v>
      </c>
      <c r="AB377" s="17" t="s">
        <v>494</v>
      </c>
      <c r="AC377" s="17"/>
      <c r="AD377" s="17"/>
      <c r="AE377" s="18">
        <f t="shared" si="17"/>
        <v>0.74999999999999989</v>
      </c>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row>
    <row r="378" spans="1:59" hidden="1" x14ac:dyDescent="0.2">
      <c r="A378" s="50">
        <v>2023</v>
      </c>
      <c r="B378" s="50" t="s">
        <v>16</v>
      </c>
      <c r="C378" s="16" t="s">
        <v>359</v>
      </c>
      <c r="D378" s="21">
        <f t="shared" si="15"/>
        <v>45022</v>
      </c>
      <c r="E378" s="22">
        <f t="shared" si="16"/>
        <v>96</v>
      </c>
      <c r="F378" s="17" t="s">
        <v>344</v>
      </c>
      <c r="G378" s="17" t="s">
        <v>341</v>
      </c>
      <c r="H378" s="17">
        <v>42</v>
      </c>
      <c r="J378" s="17">
        <v>0.62</v>
      </c>
      <c r="K378" s="17" t="s">
        <v>494</v>
      </c>
      <c r="L378" s="17"/>
      <c r="M378" s="17" t="s">
        <v>494</v>
      </c>
      <c r="N378" s="17"/>
      <c r="O378" s="17"/>
      <c r="P378" s="17"/>
      <c r="Q378" s="17" t="s">
        <v>494</v>
      </c>
      <c r="R378" s="17"/>
      <c r="S378" s="17"/>
      <c r="T378" s="17" t="s">
        <v>494</v>
      </c>
      <c r="U378" s="17" t="s">
        <v>494</v>
      </c>
      <c r="V378" s="17" t="s">
        <v>494</v>
      </c>
      <c r="W378" s="17" t="s">
        <v>494</v>
      </c>
      <c r="X378" s="17" t="s">
        <v>494</v>
      </c>
      <c r="Y378" s="17" t="s">
        <v>494</v>
      </c>
      <c r="Z378" s="17" t="s">
        <v>494</v>
      </c>
      <c r="AA378" s="17" t="s">
        <v>494</v>
      </c>
      <c r="AB378" s="17" t="s">
        <v>494</v>
      </c>
      <c r="AC378" s="17"/>
      <c r="AD378" s="17"/>
      <c r="AE378" s="18">
        <f t="shared" si="17"/>
        <v>0.83684267357736741</v>
      </c>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row>
    <row r="379" spans="1:59" hidden="1" x14ac:dyDescent="0.2">
      <c r="A379" s="50">
        <v>2023</v>
      </c>
      <c r="B379" s="50" t="s">
        <v>16</v>
      </c>
      <c r="C379" s="16" t="s">
        <v>359</v>
      </c>
      <c r="D379" s="21">
        <f t="shared" si="15"/>
        <v>45022</v>
      </c>
      <c r="E379" s="22">
        <f t="shared" si="16"/>
        <v>96</v>
      </c>
      <c r="F379" s="17" t="s">
        <v>344</v>
      </c>
      <c r="G379" s="17" t="s">
        <v>341</v>
      </c>
      <c r="H379" s="17">
        <v>44</v>
      </c>
      <c r="J379" s="17">
        <v>0.64</v>
      </c>
      <c r="K379" s="17" t="s">
        <v>494</v>
      </c>
      <c r="L379" s="17"/>
      <c r="M379" s="17" t="s">
        <v>494</v>
      </c>
      <c r="N379" s="17"/>
      <c r="O379" s="17"/>
      <c r="P379" s="17"/>
      <c r="Q379" s="17" t="s">
        <v>494</v>
      </c>
      <c r="R379" s="17"/>
      <c r="S379" s="17"/>
      <c r="T379" s="17" t="s">
        <v>494</v>
      </c>
      <c r="U379" s="17" t="s">
        <v>494</v>
      </c>
      <c r="V379" s="17" t="s">
        <v>494</v>
      </c>
      <c r="W379" s="17" t="s">
        <v>494</v>
      </c>
      <c r="X379" s="17" t="s">
        <v>494</v>
      </c>
      <c r="Y379" s="17" t="s">
        <v>494</v>
      </c>
      <c r="Z379" s="17" t="s">
        <v>494</v>
      </c>
      <c r="AA379" s="17" t="s">
        <v>494</v>
      </c>
      <c r="AB379" s="17" t="s">
        <v>494</v>
      </c>
      <c r="AC379" s="17"/>
      <c r="AD379" s="17"/>
      <c r="AE379" s="18">
        <f t="shared" si="17"/>
        <v>0.75131480090157776</v>
      </c>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row>
    <row r="380" spans="1:59" hidden="1" x14ac:dyDescent="0.2">
      <c r="A380" s="50">
        <v>2023</v>
      </c>
      <c r="B380" s="50" t="s">
        <v>16</v>
      </c>
      <c r="C380" s="16" t="s">
        <v>359</v>
      </c>
      <c r="D380" s="21">
        <f t="shared" si="15"/>
        <v>45022</v>
      </c>
      <c r="E380" s="22">
        <f t="shared" si="16"/>
        <v>96</v>
      </c>
      <c r="F380" s="17" t="s">
        <v>344</v>
      </c>
      <c r="G380" s="17" t="s">
        <v>341</v>
      </c>
      <c r="H380" s="17">
        <v>43</v>
      </c>
      <c r="J380" s="17">
        <v>0.64</v>
      </c>
      <c r="K380" s="17" t="s">
        <v>494</v>
      </c>
      <c r="L380" s="17"/>
      <c r="M380" s="17" t="s">
        <v>494</v>
      </c>
      <c r="N380" s="17"/>
      <c r="O380" s="17"/>
      <c r="P380" s="17"/>
      <c r="Q380" s="17" t="s">
        <v>494</v>
      </c>
      <c r="R380" s="17"/>
      <c r="S380" s="17"/>
      <c r="T380" s="17" t="s">
        <v>494</v>
      </c>
      <c r="U380" s="17" t="s">
        <v>494</v>
      </c>
      <c r="V380" s="17" t="s">
        <v>494</v>
      </c>
      <c r="W380" s="17" t="s">
        <v>494</v>
      </c>
      <c r="X380" s="17" t="s">
        <v>494</v>
      </c>
      <c r="Y380" s="17" t="s">
        <v>494</v>
      </c>
      <c r="Z380" s="17" t="s">
        <v>494</v>
      </c>
      <c r="AA380" s="17" t="s">
        <v>494</v>
      </c>
      <c r="AB380" s="17" t="s">
        <v>494</v>
      </c>
      <c r="AC380" s="17"/>
      <c r="AD380" s="17"/>
      <c r="AE380" s="18">
        <f t="shared" si="17"/>
        <v>0.80496056950960293</v>
      </c>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row>
    <row r="381" spans="1:59" hidden="1" x14ac:dyDescent="0.2">
      <c r="A381" s="50">
        <v>2023</v>
      </c>
      <c r="B381" s="50" t="s">
        <v>16</v>
      </c>
      <c r="C381" s="16" t="s">
        <v>359</v>
      </c>
      <c r="D381" s="21">
        <f t="shared" si="15"/>
        <v>45022</v>
      </c>
      <c r="E381" s="22">
        <f t="shared" si="16"/>
        <v>96</v>
      </c>
      <c r="F381" s="17" t="s">
        <v>344</v>
      </c>
      <c r="G381" s="17" t="s">
        <v>341</v>
      </c>
      <c r="H381" s="17">
        <v>42</v>
      </c>
      <c r="J381" s="17">
        <v>0.56000000000000005</v>
      </c>
      <c r="K381" s="17" t="s">
        <v>494</v>
      </c>
      <c r="L381" s="17"/>
      <c r="M381" s="17" t="s">
        <v>494</v>
      </c>
      <c r="N381" s="17"/>
      <c r="O381" s="17"/>
      <c r="P381" s="17"/>
      <c r="Q381" s="17" t="s">
        <v>494</v>
      </c>
      <c r="R381" s="17"/>
      <c r="S381" s="17"/>
      <c r="T381" s="17" t="s">
        <v>494</v>
      </c>
      <c r="U381" s="17" t="s">
        <v>494</v>
      </c>
      <c r="V381" s="17" t="s">
        <v>494</v>
      </c>
      <c r="W381" s="17" t="s">
        <v>494</v>
      </c>
      <c r="X381" s="17" t="s">
        <v>494</v>
      </c>
      <c r="Y381" s="17" t="s">
        <v>494</v>
      </c>
      <c r="Z381" s="17" t="s">
        <v>494</v>
      </c>
      <c r="AA381" s="17" t="s">
        <v>494</v>
      </c>
      <c r="AB381" s="17" t="s">
        <v>496</v>
      </c>
      <c r="AC381" s="17"/>
      <c r="AD381" s="17" t="s">
        <v>527</v>
      </c>
      <c r="AE381" s="18">
        <f t="shared" si="17"/>
        <v>0.75585789871504161</v>
      </c>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row>
    <row r="382" spans="1:59" hidden="1" x14ac:dyDescent="0.2">
      <c r="A382" s="50">
        <v>2023</v>
      </c>
      <c r="B382" s="50" t="s">
        <v>16</v>
      </c>
      <c r="C382" s="16" t="s">
        <v>359</v>
      </c>
      <c r="D382" s="21">
        <f t="shared" si="15"/>
        <v>45022</v>
      </c>
      <c r="E382" s="22">
        <f t="shared" si="16"/>
        <v>96</v>
      </c>
      <c r="F382" s="17" t="s">
        <v>344</v>
      </c>
      <c r="G382" s="17" t="s">
        <v>341</v>
      </c>
      <c r="H382" s="17">
        <v>43</v>
      </c>
      <c r="J382" s="17">
        <v>0.63</v>
      </c>
      <c r="K382" s="17" t="s">
        <v>494</v>
      </c>
      <c r="L382" s="17"/>
      <c r="M382" s="17" t="s">
        <v>494</v>
      </c>
      <c r="N382" s="17"/>
      <c r="O382" s="17"/>
      <c r="P382" s="17"/>
      <c r="Q382" s="17" t="s">
        <v>494</v>
      </c>
      <c r="R382" s="17"/>
      <c r="S382" s="17"/>
      <c r="T382" s="17" t="s">
        <v>494</v>
      </c>
      <c r="U382" s="17" t="s">
        <v>494</v>
      </c>
      <c r="V382" s="17" t="s">
        <v>494</v>
      </c>
      <c r="W382" s="17" t="s">
        <v>494</v>
      </c>
      <c r="X382" s="17" t="s">
        <v>494</v>
      </c>
      <c r="Y382" s="17" t="s">
        <v>494</v>
      </c>
      <c r="Z382" s="17" t="s">
        <v>494</v>
      </c>
      <c r="AA382" s="17" t="s">
        <v>494</v>
      </c>
      <c r="AB382" s="17" t="s">
        <v>494</v>
      </c>
      <c r="AC382" s="17"/>
      <c r="AD382" s="17"/>
      <c r="AE382" s="18">
        <f t="shared" si="17"/>
        <v>0.79238306061101538</v>
      </c>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row>
    <row r="383" spans="1:59" hidden="1" x14ac:dyDescent="0.2">
      <c r="A383" s="50">
        <v>2023</v>
      </c>
      <c r="B383" s="50" t="s">
        <v>16</v>
      </c>
      <c r="C383" s="16" t="s">
        <v>359</v>
      </c>
      <c r="D383" s="21">
        <f t="shared" si="15"/>
        <v>45022</v>
      </c>
      <c r="E383" s="22">
        <f t="shared" si="16"/>
        <v>96</v>
      </c>
      <c r="F383" s="17" t="s">
        <v>344</v>
      </c>
      <c r="G383" s="17" t="s">
        <v>341</v>
      </c>
      <c r="H383" s="17">
        <v>39</v>
      </c>
      <c r="J383" s="17">
        <v>0.52</v>
      </c>
      <c r="K383" s="17" t="s">
        <v>494</v>
      </c>
      <c r="L383" s="17"/>
      <c r="M383" s="17" t="s">
        <v>494</v>
      </c>
      <c r="N383" s="17"/>
      <c r="O383" s="17"/>
      <c r="P383" s="17"/>
      <c r="Q383" s="17" t="s">
        <v>494</v>
      </c>
      <c r="R383" s="17"/>
      <c r="S383" s="17"/>
      <c r="T383" s="17" t="s">
        <v>494</v>
      </c>
      <c r="U383" s="17" t="s">
        <v>494</v>
      </c>
      <c r="V383" s="17" t="s">
        <v>494</v>
      </c>
      <c r="W383" s="17" t="s">
        <v>494</v>
      </c>
      <c r="X383" s="17" t="s">
        <v>494</v>
      </c>
      <c r="Y383" s="17" t="s">
        <v>494</v>
      </c>
      <c r="Z383" s="17" t="s">
        <v>494</v>
      </c>
      <c r="AA383" s="17" t="s">
        <v>494</v>
      </c>
      <c r="AB383" s="17" t="s">
        <v>494</v>
      </c>
      <c r="AC383" s="17"/>
      <c r="AD383" s="17"/>
      <c r="AE383" s="18">
        <f t="shared" si="17"/>
        <v>0.87661626123164582</v>
      </c>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row>
    <row r="384" spans="1:59" hidden="1" x14ac:dyDescent="0.2">
      <c r="A384" s="50">
        <v>2023</v>
      </c>
      <c r="B384" s="50" t="s">
        <v>16</v>
      </c>
      <c r="C384" s="16" t="s">
        <v>359</v>
      </c>
      <c r="D384" s="21">
        <f t="shared" si="15"/>
        <v>45022</v>
      </c>
      <c r="E384" s="22">
        <f t="shared" si="16"/>
        <v>96</v>
      </c>
      <c r="F384" s="17" t="s">
        <v>344</v>
      </c>
      <c r="G384" s="17" t="s">
        <v>341</v>
      </c>
      <c r="H384" s="17">
        <v>42</v>
      </c>
      <c r="J384" s="17">
        <v>0.62</v>
      </c>
      <c r="K384" s="17" t="s">
        <v>494</v>
      </c>
      <c r="L384" s="17"/>
      <c r="M384" s="17" t="s">
        <v>494</v>
      </c>
      <c r="N384" s="17"/>
      <c r="O384" s="17"/>
      <c r="P384" s="17"/>
      <c r="Q384" s="17" t="s">
        <v>494</v>
      </c>
      <c r="R384" s="17"/>
      <c r="S384" s="17"/>
      <c r="T384" s="17" t="s">
        <v>494</v>
      </c>
      <c r="U384" s="17" t="s">
        <v>494</v>
      </c>
      <c r="V384" s="17" t="s">
        <v>494</v>
      </c>
      <c r="W384" s="17" t="s">
        <v>494</v>
      </c>
      <c r="X384" s="17" t="s">
        <v>494</v>
      </c>
      <c r="Y384" s="17" t="s">
        <v>494</v>
      </c>
      <c r="Z384" s="17" t="s">
        <v>494</v>
      </c>
      <c r="AA384" s="17" t="s">
        <v>494</v>
      </c>
      <c r="AB384" s="17" t="s">
        <v>494</v>
      </c>
      <c r="AC384" s="17"/>
      <c r="AD384" s="17"/>
      <c r="AE384" s="18">
        <f t="shared" si="17"/>
        <v>0.83684267357736741</v>
      </c>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row>
    <row r="385" spans="1:59" hidden="1" x14ac:dyDescent="0.2">
      <c r="A385" s="50">
        <v>2023</v>
      </c>
      <c r="B385" s="50" t="s">
        <v>16</v>
      </c>
      <c r="C385" s="16" t="s">
        <v>359</v>
      </c>
      <c r="D385" s="21">
        <f t="shared" si="15"/>
        <v>45022</v>
      </c>
      <c r="E385" s="22">
        <f t="shared" si="16"/>
        <v>96</v>
      </c>
      <c r="F385" s="17" t="s">
        <v>344</v>
      </c>
      <c r="G385" s="17" t="s">
        <v>341</v>
      </c>
      <c r="H385" s="17">
        <v>39</v>
      </c>
      <c r="J385" s="17">
        <v>0.52</v>
      </c>
      <c r="K385" s="17" t="s">
        <v>494</v>
      </c>
      <c r="L385" s="17"/>
      <c r="M385" s="17" t="s">
        <v>494</v>
      </c>
      <c r="N385" s="17"/>
      <c r="O385" s="17"/>
      <c r="P385" s="17"/>
      <c r="Q385" s="17" t="s">
        <v>494</v>
      </c>
      <c r="R385" s="17"/>
      <c r="S385" s="17"/>
      <c r="T385" s="17" t="s">
        <v>494</v>
      </c>
      <c r="U385" s="17" t="s">
        <v>494</v>
      </c>
      <c r="V385" s="17" t="s">
        <v>494</v>
      </c>
      <c r="W385" s="17" t="s">
        <v>494</v>
      </c>
      <c r="X385" s="17" t="s">
        <v>494</v>
      </c>
      <c r="Y385" s="17" t="s">
        <v>494</v>
      </c>
      <c r="Z385" s="17" t="s">
        <v>494</v>
      </c>
      <c r="AA385" s="17" t="s">
        <v>494</v>
      </c>
      <c r="AB385" s="17" t="s">
        <v>494</v>
      </c>
      <c r="AC385" s="17"/>
      <c r="AD385" s="17"/>
      <c r="AE385" s="18">
        <f t="shared" si="17"/>
        <v>0.87661626123164582</v>
      </c>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row>
    <row r="386" spans="1:59" hidden="1" x14ac:dyDescent="0.2">
      <c r="A386" s="50">
        <v>2023</v>
      </c>
      <c r="B386" s="50" t="s">
        <v>16</v>
      </c>
      <c r="C386" s="16" t="s">
        <v>359</v>
      </c>
      <c r="D386" s="21">
        <f t="shared" ref="D386:D449" si="18">DATEVALUE(LEFT(C386, SEARCH("-", C386) - 1))</f>
        <v>45022</v>
      </c>
      <c r="E386" s="22">
        <f t="shared" ref="E386:E449" si="19" xml:space="preserve"> D386 - DATE(YEAR(D386), 1, 0)</f>
        <v>96</v>
      </c>
      <c r="F386" s="17" t="s">
        <v>344</v>
      </c>
      <c r="G386" s="17" t="s">
        <v>341</v>
      </c>
      <c r="H386" s="17">
        <v>43</v>
      </c>
      <c r="J386" s="17">
        <v>0.52</v>
      </c>
      <c r="K386" s="17" t="s">
        <v>494</v>
      </c>
      <c r="L386" s="17"/>
      <c r="M386" s="17" t="s">
        <v>494</v>
      </c>
      <c r="N386" s="17"/>
      <c r="O386" s="17"/>
      <c r="P386" s="17"/>
      <c r="Q386" s="17" t="s">
        <v>494</v>
      </c>
      <c r="R386" s="17"/>
      <c r="S386" s="17"/>
      <c r="T386" s="17" t="s">
        <v>494</v>
      </c>
      <c r="U386" s="17" t="s">
        <v>494</v>
      </c>
      <c r="V386" s="17" t="s">
        <v>494</v>
      </c>
      <c r="W386" s="17" t="s">
        <v>494</v>
      </c>
      <c r="X386" s="17" t="s">
        <v>494</v>
      </c>
      <c r="Y386" s="17" t="s">
        <v>494</v>
      </c>
      <c r="Z386" s="17" t="s">
        <v>494</v>
      </c>
      <c r="AA386" s="17" t="s">
        <v>494</v>
      </c>
      <c r="AB386" s="17" t="s">
        <v>494</v>
      </c>
      <c r="AC386" s="17"/>
      <c r="AD386" s="17"/>
      <c r="AE386" s="18">
        <f t="shared" ref="AE386:AE449" si="20">IF(J386="", "", 100000*(J386/(H386^3)))</f>
        <v>0.65403046272655241</v>
      </c>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row>
    <row r="387" spans="1:59" hidden="1" x14ac:dyDescent="0.2">
      <c r="A387" s="50">
        <v>2023</v>
      </c>
      <c r="B387" s="50" t="s">
        <v>16</v>
      </c>
      <c r="C387" s="16" t="s">
        <v>359</v>
      </c>
      <c r="D387" s="21">
        <f t="shared" si="18"/>
        <v>45022</v>
      </c>
      <c r="E387" s="22">
        <f t="shared" si="19"/>
        <v>96</v>
      </c>
      <c r="F387" s="17" t="s">
        <v>344</v>
      </c>
      <c r="G387" s="17" t="s">
        <v>341</v>
      </c>
      <c r="H387" s="17">
        <v>39</v>
      </c>
      <c r="J387" s="17">
        <v>0.55000000000000004</v>
      </c>
      <c r="K387" s="17" t="s">
        <v>494</v>
      </c>
      <c r="L387" s="17"/>
      <c r="M387" s="17" t="s">
        <v>494</v>
      </c>
      <c r="N387" s="17"/>
      <c r="O387" s="17"/>
      <c r="P387" s="17"/>
      <c r="Q387" s="17" t="s">
        <v>494</v>
      </c>
      <c r="R387" s="17"/>
      <c r="S387" s="17"/>
      <c r="T387" s="17" t="s">
        <v>494</v>
      </c>
      <c r="U387" s="17" t="s">
        <v>494</v>
      </c>
      <c r="V387" s="17" t="s">
        <v>494</v>
      </c>
      <c r="W387" s="17" t="s">
        <v>494</v>
      </c>
      <c r="X387" s="17" t="s">
        <v>494</v>
      </c>
      <c r="Y387" s="17" t="s">
        <v>494</v>
      </c>
      <c r="Z387" s="17" t="s">
        <v>494</v>
      </c>
      <c r="AA387" s="17" t="s">
        <v>494</v>
      </c>
      <c r="AB387" s="17" t="s">
        <v>494</v>
      </c>
      <c r="AC387" s="17"/>
      <c r="AD387" s="17"/>
      <c r="AE387" s="18">
        <f t="shared" si="20"/>
        <v>0.92719027630270234</v>
      </c>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row>
    <row r="388" spans="1:59" hidden="1" x14ac:dyDescent="0.2">
      <c r="A388" s="50">
        <v>2023</v>
      </c>
      <c r="B388" s="50" t="s">
        <v>16</v>
      </c>
      <c r="C388" s="16" t="s">
        <v>359</v>
      </c>
      <c r="D388" s="21">
        <f t="shared" si="18"/>
        <v>45022</v>
      </c>
      <c r="E388" s="22">
        <f t="shared" si="19"/>
        <v>96</v>
      </c>
      <c r="F388" s="17" t="s">
        <v>344</v>
      </c>
      <c r="G388" s="17" t="s">
        <v>341</v>
      </c>
      <c r="H388" s="17">
        <v>43</v>
      </c>
      <c r="J388" s="17">
        <v>0.65</v>
      </c>
      <c r="K388" s="17" t="s">
        <v>494</v>
      </c>
      <c r="L388" s="17"/>
      <c r="M388" s="17" t="s">
        <v>494</v>
      </c>
      <c r="N388" s="17"/>
      <c r="O388" s="17"/>
      <c r="P388" s="17"/>
      <c r="Q388" s="17" t="s">
        <v>494</v>
      </c>
      <c r="R388" s="17"/>
      <c r="S388" s="17"/>
      <c r="T388" s="17" t="s">
        <v>494</v>
      </c>
      <c r="U388" s="17" t="s">
        <v>494</v>
      </c>
      <c r="V388" s="17" t="s">
        <v>494</v>
      </c>
      <c r="W388" s="17" t="s">
        <v>494</v>
      </c>
      <c r="X388" s="17" t="s">
        <v>494</v>
      </c>
      <c r="Y388" s="17" t="s">
        <v>494</v>
      </c>
      <c r="Z388" s="17" t="s">
        <v>494</v>
      </c>
      <c r="AA388" s="17" t="s">
        <v>494</v>
      </c>
      <c r="AB388" s="17" t="s">
        <v>494</v>
      </c>
      <c r="AC388" s="17"/>
      <c r="AD388" s="17"/>
      <c r="AE388" s="18">
        <f t="shared" si="20"/>
        <v>0.81753807840819059</v>
      </c>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row>
    <row r="389" spans="1:59" hidden="1" x14ac:dyDescent="0.2">
      <c r="A389" s="50">
        <v>2023</v>
      </c>
      <c r="B389" s="50" t="s">
        <v>16</v>
      </c>
      <c r="C389" s="16" t="s">
        <v>359</v>
      </c>
      <c r="D389" s="21">
        <f t="shared" si="18"/>
        <v>45022</v>
      </c>
      <c r="E389" s="22">
        <f t="shared" si="19"/>
        <v>96</v>
      </c>
      <c r="F389" s="17" t="s">
        <v>344</v>
      </c>
      <c r="G389" s="17" t="s">
        <v>341</v>
      </c>
      <c r="H389" s="17">
        <v>38</v>
      </c>
      <c r="J389" s="17">
        <v>0.47</v>
      </c>
      <c r="K389" s="17" t="s">
        <v>494</v>
      </c>
      <c r="L389" s="17"/>
      <c r="M389" s="17" t="s">
        <v>494</v>
      </c>
      <c r="N389" s="17"/>
      <c r="O389" s="17"/>
      <c r="P389" s="17"/>
      <c r="Q389" s="17" t="s">
        <v>494</v>
      </c>
      <c r="R389" s="17"/>
      <c r="S389" s="17"/>
      <c r="T389" s="17" t="s">
        <v>494</v>
      </c>
      <c r="U389" s="17" t="s">
        <v>494</v>
      </c>
      <c r="V389" s="17" t="s">
        <v>494</v>
      </c>
      <c r="W389" s="17" t="s">
        <v>494</v>
      </c>
      <c r="X389" s="17" t="s">
        <v>494</v>
      </c>
      <c r="Y389" s="17" t="s">
        <v>494</v>
      </c>
      <c r="Z389" s="17" t="s">
        <v>494</v>
      </c>
      <c r="AA389" s="17" t="s">
        <v>494</v>
      </c>
      <c r="AB389" s="17" t="s">
        <v>494</v>
      </c>
      <c r="AC389" s="17"/>
      <c r="AD389" s="17"/>
      <c r="AE389" s="18">
        <f t="shared" si="20"/>
        <v>0.85653885406035857</v>
      </c>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row>
    <row r="390" spans="1:59" hidden="1" x14ac:dyDescent="0.2">
      <c r="A390" s="50">
        <v>2023</v>
      </c>
      <c r="B390" s="50" t="s">
        <v>16</v>
      </c>
      <c r="C390" s="16" t="s">
        <v>359</v>
      </c>
      <c r="D390" s="21">
        <f t="shared" si="18"/>
        <v>45022</v>
      </c>
      <c r="E390" s="22">
        <f t="shared" si="19"/>
        <v>96</v>
      </c>
      <c r="F390" s="17" t="s">
        <v>344</v>
      </c>
      <c r="G390" s="17" t="s">
        <v>341</v>
      </c>
      <c r="H390" s="17">
        <v>38</v>
      </c>
      <c r="J390" s="17">
        <v>0.49</v>
      </c>
      <c r="K390" s="17" t="s">
        <v>494</v>
      </c>
      <c r="L390" s="17"/>
      <c r="M390" s="17" t="s">
        <v>494</v>
      </c>
      <c r="N390" s="17"/>
      <c r="O390" s="17"/>
      <c r="P390" s="17"/>
      <c r="Q390" s="17" t="s">
        <v>494</v>
      </c>
      <c r="R390" s="17"/>
      <c r="S390" s="17"/>
      <c r="T390" s="17" t="s">
        <v>494</v>
      </c>
      <c r="U390" s="17" t="s">
        <v>494</v>
      </c>
      <c r="V390" s="17" t="s">
        <v>494</v>
      </c>
      <c r="W390" s="17" t="s">
        <v>494</v>
      </c>
      <c r="X390" s="17" t="s">
        <v>494</v>
      </c>
      <c r="Y390" s="17" t="s">
        <v>494</v>
      </c>
      <c r="Z390" s="17" t="s">
        <v>494</v>
      </c>
      <c r="AA390" s="17" t="s">
        <v>494</v>
      </c>
      <c r="AB390" s="17" t="s">
        <v>494</v>
      </c>
      <c r="AC390" s="17"/>
      <c r="AD390" s="17"/>
      <c r="AE390" s="18">
        <f t="shared" si="20"/>
        <v>0.89298731593526748</v>
      </c>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row>
    <row r="391" spans="1:59" hidden="1" x14ac:dyDescent="0.2">
      <c r="A391" s="50">
        <v>2023</v>
      </c>
      <c r="B391" s="50" t="s">
        <v>16</v>
      </c>
      <c r="C391" s="16" t="s">
        <v>359</v>
      </c>
      <c r="D391" s="21">
        <f t="shared" si="18"/>
        <v>45022</v>
      </c>
      <c r="E391" s="22">
        <f t="shared" si="19"/>
        <v>96</v>
      </c>
      <c r="F391" s="17" t="s">
        <v>344</v>
      </c>
      <c r="G391" s="17" t="s">
        <v>341</v>
      </c>
      <c r="H391" s="17">
        <v>39</v>
      </c>
      <c r="J391" s="17">
        <v>0.51</v>
      </c>
      <c r="K391" s="17" t="s">
        <v>494</v>
      </c>
      <c r="L391" s="17"/>
      <c r="M391" s="17" t="s">
        <v>494</v>
      </c>
      <c r="N391" s="17"/>
      <c r="O391" s="17"/>
      <c r="P391" s="17"/>
      <c r="Q391" s="17" t="s">
        <v>494</v>
      </c>
      <c r="R391" s="17"/>
      <c r="S391" s="17"/>
      <c r="T391" s="17" t="s">
        <v>494</v>
      </c>
      <c r="U391" s="17" t="s">
        <v>494</v>
      </c>
      <c r="V391" s="17" t="s">
        <v>494</v>
      </c>
      <c r="W391" s="17" t="s">
        <v>494</v>
      </c>
      <c r="X391" s="17" t="s">
        <v>494</v>
      </c>
      <c r="Y391" s="17" t="s">
        <v>494</v>
      </c>
      <c r="Z391" s="17" t="s">
        <v>494</v>
      </c>
      <c r="AA391" s="17" t="s">
        <v>494</v>
      </c>
      <c r="AB391" s="17" t="s">
        <v>494</v>
      </c>
      <c r="AC391" s="17"/>
      <c r="AD391" s="17"/>
      <c r="AE391" s="18">
        <f t="shared" si="20"/>
        <v>0.85975825620796031</v>
      </c>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row>
    <row r="392" spans="1:59" hidden="1" x14ac:dyDescent="0.2">
      <c r="A392" s="50">
        <v>2023</v>
      </c>
      <c r="B392" s="50" t="s">
        <v>16</v>
      </c>
      <c r="C392" s="16" t="s">
        <v>361</v>
      </c>
      <c r="D392" s="21">
        <f t="shared" si="18"/>
        <v>45029</v>
      </c>
      <c r="E392" s="22">
        <f t="shared" si="19"/>
        <v>103</v>
      </c>
      <c r="F392" s="17" t="s">
        <v>343</v>
      </c>
      <c r="G392" s="17" t="s">
        <v>341</v>
      </c>
      <c r="H392" s="17">
        <v>35</v>
      </c>
      <c r="J392" s="17">
        <v>0.4</v>
      </c>
      <c r="K392" s="17" t="s">
        <v>494</v>
      </c>
      <c r="L392" s="17"/>
      <c r="M392" s="17" t="s">
        <v>494</v>
      </c>
      <c r="N392" s="17"/>
      <c r="O392" s="17"/>
      <c r="P392" s="17"/>
      <c r="Q392" s="17" t="s">
        <v>494</v>
      </c>
      <c r="R392" s="17"/>
      <c r="S392" s="17"/>
      <c r="T392" s="17" t="s">
        <v>494</v>
      </c>
      <c r="U392" s="17" t="s">
        <v>494</v>
      </c>
      <c r="V392" s="17" t="s">
        <v>494</v>
      </c>
      <c r="W392" s="17" t="s">
        <v>494</v>
      </c>
      <c r="X392" s="17" t="s">
        <v>494</v>
      </c>
      <c r="Y392" s="17" t="s">
        <v>494</v>
      </c>
      <c r="Z392" s="17" t="s">
        <v>494</v>
      </c>
      <c r="AA392" s="17" t="s">
        <v>494</v>
      </c>
      <c r="AB392" s="17" t="s">
        <v>494</v>
      </c>
      <c r="AC392" s="17"/>
      <c r="AD392" s="17"/>
      <c r="AE392" s="18">
        <f t="shared" si="20"/>
        <v>0.93294460641399424</v>
      </c>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row>
    <row r="393" spans="1:59" hidden="1" x14ac:dyDescent="0.2">
      <c r="A393" s="50">
        <v>2023</v>
      </c>
      <c r="B393" s="50" t="s">
        <v>16</v>
      </c>
      <c r="C393" s="16" t="s">
        <v>361</v>
      </c>
      <c r="D393" s="21">
        <f t="shared" si="18"/>
        <v>45029</v>
      </c>
      <c r="E393" s="22">
        <f t="shared" si="19"/>
        <v>103</v>
      </c>
      <c r="F393" s="17" t="s">
        <v>343</v>
      </c>
      <c r="G393" s="17" t="s">
        <v>341</v>
      </c>
      <c r="H393" s="17">
        <v>38</v>
      </c>
      <c r="J393" s="17">
        <v>0.49</v>
      </c>
      <c r="K393" s="17" t="s">
        <v>494</v>
      </c>
      <c r="L393" s="17"/>
      <c r="M393" s="17" t="s">
        <v>494</v>
      </c>
      <c r="N393" s="17"/>
      <c r="O393" s="17"/>
      <c r="P393" s="17"/>
      <c r="Q393" s="17" t="s">
        <v>494</v>
      </c>
      <c r="R393" s="17"/>
      <c r="S393" s="17"/>
      <c r="T393" s="17" t="s">
        <v>494</v>
      </c>
      <c r="U393" s="17" t="s">
        <v>494</v>
      </c>
      <c r="V393" s="17" t="s">
        <v>494</v>
      </c>
      <c r="W393" s="17" t="s">
        <v>494</v>
      </c>
      <c r="X393" s="17" t="s">
        <v>494</v>
      </c>
      <c r="Y393" s="17" t="s">
        <v>494</v>
      </c>
      <c r="Z393" s="17" t="s">
        <v>494</v>
      </c>
      <c r="AA393" s="17" t="s">
        <v>494</v>
      </c>
      <c r="AB393" s="17" t="s">
        <v>494</v>
      </c>
      <c r="AC393" s="17"/>
      <c r="AD393" s="17"/>
      <c r="AE393" s="18">
        <f t="shared" si="20"/>
        <v>0.89298731593526748</v>
      </c>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row>
    <row r="394" spans="1:59" hidden="1" x14ac:dyDescent="0.2">
      <c r="A394" s="50">
        <v>2023</v>
      </c>
      <c r="B394" s="50" t="s">
        <v>16</v>
      </c>
      <c r="C394" s="16" t="s">
        <v>361</v>
      </c>
      <c r="D394" s="21">
        <f t="shared" si="18"/>
        <v>45029</v>
      </c>
      <c r="E394" s="22">
        <f t="shared" si="19"/>
        <v>103</v>
      </c>
      <c r="F394" s="17" t="s">
        <v>343</v>
      </c>
      <c r="G394" s="17" t="s">
        <v>341</v>
      </c>
      <c r="H394" s="17">
        <v>38</v>
      </c>
      <c r="J394" s="17">
        <v>0.47</v>
      </c>
      <c r="K394" s="17" t="s">
        <v>494</v>
      </c>
      <c r="L394" s="17"/>
      <c r="M394" s="17" t="s">
        <v>494</v>
      </c>
      <c r="N394" s="17"/>
      <c r="O394" s="17"/>
      <c r="P394" s="17"/>
      <c r="Q394" s="17" t="s">
        <v>494</v>
      </c>
      <c r="R394" s="17"/>
      <c r="S394" s="17"/>
      <c r="T394" s="17" t="s">
        <v>494</v>
      </c>
      <c r="U394" s="17" t="s">
        <v>494</v>
      </c>
      <c r="V394" s="17" t="s">
        <v>494</v>
      </c>
      <c r="W394" s="17" t="s">
        <v>494</v>
      </c>
      <c r="X394" s="17" t="s">
        <v>494</v>
      </c>
      <c r="Y394" s="17" t="s">
        <v>494</v>
      </c>
      <c r="Z394" s="17" t="s">
        <v>494</v>
      </c>
      <c r="AA394" s="17" t="s">
        <v>494</v>
      </c>
      <c r="AB394" s="17" t="s">
        <v>494</v>
      </c>
      <c r="AC394" s="17"/>
      <c r="AD394" s="17"/>
      <c r="AE394" s="18">
        <f t="shared" si="20"/>
        <v>0.85653885406035857</v>
      </c>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row>
    <row r="395" spans="1:59" hidden="1" x14ac:dyDescent="0.2">
      <c r="A395" s="50">
        <v>2023</v>
      </c>
      <c r="B395" s="50" t="s">
        <v>16</v>
      </c>
      <c r="C395" s="16" t="s">
        <v>361</v>
      </c>
      <c r="D395" s="21">
        <f t="shared" si="18"/>
        <v>45029</v>
      </c>
      <c r="E395" s="22">
        <f t="shared" si="19"/>
        <v>103</v>
      </c>
      <c r="F395" s="17" t="s">
        <v>343</v>
      </c>
      <c r="G395" s="17" t="s">
        <v>341</v>
      </c>
      <c r="H395" s="17">
        <v>38</v>
      </c>
      <c r="J395" s="17">
        <v>0.47</v>
      </c>
      <c r="K395" s="17" t="s">
        <v>494</v>
      </c>
      <c r="L395" s="17"/>
      <c r="M395" s="17" t="s">
        <v>494</v>
      </c>
      <c r="N395" s="17"/>
      <c r="O395" s="17"/>
      <c r="P395" s="17"/>
      <c r="Q395" s="17" t="s">
        <v>494</v>
      </c>
      <c r="R395" s="17"/>
      <c r="S395" s="17"/>
      <c r="T395" s="17" t="s">
        <v>494</v>
      </c>
      <c r="U395" s="17" t="s">
        <v>494</v>
      </c>
      <c r="V395" s="17" t="s">
        <v>494</v>
      </c>
      <c r="W395" s="17" t="s">
        <v>494</v>
      </c>
      <c r="X395" s="17" t="s">
        <v>494</v>
      </c>
      <c r="Y395" s="17" t="s">
        <v>494</v>
      </c>
      <c r="Z395" s="17" t="s">
        <v>494</v>
      </c>
      <c r="AA395" s="17" t="s">
        <v>494</v>
      </c>
      <c r="AB395" s="17" t="s">
        <v>494</v>
      </c>
      <c r="AC395" s="17"/>
      <c r="AD395" s="17"/>
      <c r="AE395" s="18">
        <f t="shared" si="20"/>
        <v>0.85653885406035857</v>
      </c>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row>
    <row r="396" spans="1:59" hidden="1" x14ac:dyDescent="0.2">
      <c r="A396" s="50">
        <v>2023</v>
      </c>
      <c r="B396" s="50" t="s">
        <v>16</v>
      </c>
      <c r="C396" s="16" t="s">
        <v>361</v>
      </c>
      <c r="D396" s="21">
        <f t="shared" si="18"/>
        <v>45029</v>
      </c>
      <c r="E396" s="22">
        <f t="shared" si="19"/>
        <v>103</v>
      </c>
      <c r="F396" s="17" t="s">
        <v>343</v>
      </c>
      <c r="G396" s="17" t="s">
        <v>341</v>
      </c>
      <c r="H396" s="17">
        <v>37</v>
      </c>
      <c r="J396" s="17">
        <v>0.46</v>
      </c>
      <c r="K396" s="17" t="s">
        <v>494</v>
      </c>
      <c r="L396" s="17"/>
      <c r="M396" s="17" t="s">
        <v>494</v>
      </c>
      <c r="N396" s="17"/>
      <c r="O396" s="17"/>
      <c r="P396" s="17"/>
      <c r="Q396" s="17" t="s">
        <v>494</v>
      </c>
      <c r="R396" s="17"/>
      <c r="S396" s="17"/>
      <c r="T396" s="17" t="s">
        <v>494</v>
      </c>
      <c r="U396" s="17" t="s">
        <v>494</v>
      </c>
      <c r="V396" s="17" t="s">
        <v>494</v>
      </c>
      <c r="W396" s="17" t="s">
        <v>494</v>
      </c>
      <c r="X396" s="17" t="s">
        <v>494</v>
      </c>
      <c r="Y396" s="17" t="s">
        <v>494</v>
      </c>
      <c r="Z396" s="17" t="s">
        <v>494</v>
      </c>
      <c r="AA396" s="17" t="s">
        <v>494</v>
      </c>
      <c r="AB396" s="17" t="s">
        <v>494</v>
      </c>
      <c r="AC396" s="17"/>
      <c r="AD396" s="17"/>
      <c r="AE396" s="18">
        <f t="shared" si="20"/>
        <v>0.90813969557578034</v>
      </c>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row>
    <row r="397" spans="1:59" hidden="1" x14ac:dyDescent="0.2">
      <c r="A397" s="50">
        <v>2023</v>
      </c>
      <c r="B397" s="50" t="s">
        <v>16</v>
      </c>
      <c r="C397" s="16" t="s">
        <v>361</v>
      </c>
      <c r="D397" s="21">
        <f t="shared" si="18"/>
        <v>45029</v>
      </c>
      <c r="E397" s="22">
        <f t="shared" si="19"/>
        <v>103</v>
      </c>
      <c r="F397" s="17" t="s">
        <v>343</v>
      </c>
      <c r="G397" s="17" t="s">
        <v>341</v>
      </c>
      <c r="H397" s="17">
        <v>39</v>
      </c>
      <c r="J397" s="17">
        <v>0.54</v>
      </c>
      <c r="K397" s="17" t="s">
        <v>494</v>
      </c>
      <c r="L397" s="17"/>
      <c r="M397" s="17" t="s">
        <v>494</v>
      </c>
      <c r="N397" s="17"/>
      <c r="O397" s="17"/>
      <c r="P397" s="17"/>
      <c r="Q397" s="17" t="s">
        <v>494</v>
      </c>
      <c r="R397" s="17"/>
      <c r="S397" s="17"/>
      <c r="T397" s="17" t="s">
        <v>494</v>
      </c>
      <c r="U397" s="17" t="s">
        <v>494</v>
      </c>
      <c r="V397" s="17" t="s">
        <v>494</v>
      </c>
      <c r="W397" s="17" t="s">
        <v>494</v>
      </c>
      <c r="X397" s="17" t="s">
        <v>494</v>
      </c>
      <c r="Y397" s="17" t="s">
        <v>494</v>
      </c>
      <c r="Z397" s="17" t="s">
        <v>494</v>
      </c>
      <c r="AA397" s="17" t="s">
        <v>494</v>
      </c>
      <c r="AB397" s="17" t="s">
        <v>494</v>
      </c>
      <c r="AC397" s="17"/>
      <c r="AD397" s="17"/>
      <c r="AE397" s="18">
        <f t="shared" si="20"/>
        <v>0.91033227127901684</v>
      </c>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row>
    <row r="398" spans="1:59" hidden="1" x14ac:dyDescent="0.2">
      <c r="A398" s="50">
        <v>2023</v>
      </c>
      <c r="B398" s="50" t="s">
        <v>16</v>
      </c>
      <c r="C398" s="16" t="s">
        <v>361</v>
      </c>
      <c r="D398" s="21">
        <f t="shared" si="18"/>
        <v>45029</v>
      </c>
      <c r="E398" s="22">
        <f t="shared" si="19"/>
        <v>103</v>
      </c>
      <c r="F398" s="17" t="s">
        <v>343</v>
      </c>
      <c r="G398" s="17" t="s">
        <v>341</v>
      </c>
      <c r="H398" s="17">
        <v>39</v>
      </c>
      <c r="J398" s="17">
        <v>0.43</v>
      </c>
      <c r="K398" s="17" t="s">
        <v>494</v>
      </c>
      <c r="L398" s="17"/>
      <c r="M398" s="17" t="s">
        <v>494</v>
      </c>
      <c r="N398" s="17"/>
      <c r="O398" s="17"/>
      <c r="P398" s="17"/>
      <c r="Q398" s="17" t="s">
        <v>494</v>
      </c>
      <c r="R398" s="17"/>
      <c r="S398" s="17"/>
      <c r="T398" s="17" t="s">
        <v>494</v>
      </c>
      <c r="U398" s="17" t="s">
        <v>494</v>
      </c>
      <c r="V398" s="17" t="s">
        <v>494</v>
      </c>
      <c r="W398" s="17" t="s">
        <v>494</v>
      </c>
      <c r="X398" s="17" t="s">
        <v>494</v>
      </c>
      <c r="Y398" s="17" t="s">
        <v>494</v>
      </c>
      <c r="Z398" s="17" t="s">
        <v>494</v>
      </c>
      <c r="AA398" s="17" t="s">
        <v>494</v>
      </c>
      <c r="AB398" s="17" t="s">
        <v>494</v>
      </c>
      <c r="AC398" s="17"/>
      <c r="AD398" s="17"/>
      <c r="AE398" s="18">
        <f t="shared" si="20"/>
        <v>0.72489421601847637</v>
      </c>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row>
    <row r="399" spans="1:59" hidden="1" x14ac:dyDescent="0.2">
      <c r="A399" s="50">
        <v>2023</v>
      </c>
      <c r="B399" s="50" t="s">
        <v>16</v>
      </c>
      <c r="C399" s="16" t="s">
        <v>361</v>
      </c>
      <c r="D399" s="21">
        <f t="shared" si="18"/>
        <v>45029</v>
      </c>
      <c r="E399" s="22">
        <f t="shared" si="19"/>
        <v>103</v>
      </c>
      <c r="F399" s="17" t="s">
        <v>343</v>
      </c>
      <c r="G399" s="17" t="s">
        <v>341</v>
      </c>
      <c r="H399" s="17">
        <v>37</v>
      </c>
      <c r="J399" s="17">
        <v>0.46</v>
      </c>
      <c r="K399" s="17" t="s">
        <v>494</v>
      </c>
      <c r="L399" s="17"/>
      <c r="M399" s="17" t="s">
        <v>494</v>
      </c>
      <c r="N399" s="17"/>
      <c r="O399" s="17"/>
      <c r="P399" s="17"/>
      <c r="Q399" s="17" t="s">
        <v>494</v>
      </c>
      <c r="R399" s="17"/>
      <c r="S399" s="17"/>
      <c r="T399" s="17" t="s">
        <v>494</v>
      </c>
      <c r="U399" s="17" t="s">
        <v>494</v>
      </c>
      <c r="V399" s="17" t="s">
        <v>494</v>
      </c>
      <c r="W399" s="17" t="s">
        <v>494</v>
      </c>
      <c r="X399" s="17" t="s">
        <v>494</v>
      </c>
      <c r="Y399" s="17" t="s">
        <v>494</v>
      </c>
      <c r="Z399" s="17" t="s">
        <v>494</v>
      </c>
      <c r="AA399" s="17" t="s">
        <v>494</v>
      </c>
      <c r="AB399" s="17" t="s">
        <v>494</v>
      </c>
      <c r="AC399" s="17"/>
      <c r="AD399" s="17"/>
      <c r="AE399" s="18">
        <f t="shared" si="20"/>
        <v>0.90813969557578034</v>
      </c>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row>
    <row r="400" spans="1:59" hidden="1" x14ac:dyDescent="0.2">
      <c r="A400" s="50">
        <v>2023</v>
      </c>
      <c r="B400" s="50" t="s">
        <v>16</v>
      </c>
      <c r="C400" s="16" t="s">
        <v>361</v>
      </c>
      <c r="D400" s="21">
        <f t="shared" si="18"/>
        <v>45029</v>
      </c>
      <c r="E400" s="22">
        <f t="shared" si="19"/>
        <v>103</v>
      </c>
      <c r="F400" s="17" t="s">
        <v>343</v>
      </c>
      <c r="G400" s="17" t="s">
        <v>341</v>
      </c>
      <c r="H400" s="17">
        <v>36</v>
      </c>
      <c r="J400" s="17">
        <v>0.43</v>
      </c>
      <c r="K400" s="17" t="s">
        <v>494</v>
      </c>
      <c r="L400" s="17"/>
      <c r="M400" s="17" t="s">
        <v>494</v>
      </c>
      <c r="N400" s="17"/>
      <c r="O400" s="17"/>
      <c r="P400" s="17"/>
      <c r="Q400" s="17" t="s">
        <v>494</v>
      </c>
      <c r="R400" s="17"/>
      <c r="S400" s="17"/>
      <c r="T400" s="17" t="s">
        <v>494</v>
      </c>
      <c r="U400" s="17" t="s">
        <v>494</v>
      </c>
      <c r="V400" s="17" t="s">
        <v>494</v>
      </c>
      <c r="W400" s="17" t="s">
        <v>494</v>
      </c>
      <c r="X400" s="17" t="s">
        <v>494</v>
      </c>
      <c r="Y400" s="17" t="s">
        <v>494</v>
      </c>
      <c r="Z400" s="17" t="s">
        <v>494</v>
      </c>
      <c r="AA400" s="17" t="s">
        <v>494</v>
      </c>
      <c r="AB400" s="17" t="s">
        <v>494</v>
      </c>
      <c r="AC400" s="17"/>
      <c r="AD400" s="17"/>
      <c r="AE400" s="18">
        <f t="shared" si="20"/>
        <v>0.92163923182441698</v>
      </c>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row>
    <row r="401" spans="1:59" hidden="1" x14ac:dyDescent="0.2">
      <c r="A401" s="50">
        <v>2023</v>
      </c>
      <c r="B401" s="50" t="s">
        <v>16</v>
      </c>
      <c r="C401" s="16" t="s">
        <v>361</v>
      </c>
      <c r="D401" s="21">
        <f t="shared" si="18"/>
        <v>45029</v>
      </c>
      <c r="E401" s="22">
        <f t="shared" si="19"/>
        <v>103</v>
      </c>
      <c r="F401" s="17" t="s">
        <v>343</v>
      </c>
      <c r="G401" s="17" t="s">
        <v>341</v>
      </c>
      <c r="H401" s="17">
        <v>38</v>
      </c>
      <c r="J401" s="17">
        <v>0.48</v>
      </c>
      <c r="K401" s="17" t="s">
        <v>494</v>
      </c>
      <c r="L401" s="17"/>
      <c r="M401" s="17" t="s">
        <v>494</v>
      </c>
      <c r="N401" s="17"/>
      <c r="O401" s="17"/>
      <c r="P401" s="17"/>
      <c r="Q401" s="17" t="s">
        <v>494</v>
      </c>
      <c r="R401" s="17"/>
      <c r="S401" s="17"/>
      <c r="T401" s="17" t="s">
        <v>494</v>
      </c>
      <c r="U401" s="17" t="s">
        <v>494</v>
      </c>
      <c r="V401" s="17" t="s">
        <v>494</v>
      </c>
      <c r="W401" s="17" t="s">
        <v>494</v>
      </c>
      <c r="X401" s="17" t="s">
        <v>494</v>
      </c>
      <c r="Y401" s="17" t="s">
        <v>494</v>
      </c>
      <c r="Z401" s="17" t="s">
        <v>494</v>
      </c>
      <c r="AA401" s="17" t="s">
        <v>494</v>
      </c>
      <c r="AB401" s="17" t="s">
        <v>494</v>
      </c>
      <c r="AC401" s="17"/>
      <c r="AD401" s="17"/>
      <c r="AE401" s="18">
        <f t="shared" si="20"/>
        <v>0.87476308499781308</v>
      </c>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row>
    <row r="402" spans="1:59" hidden="1" x14ac:dyDescent="0.2">
      <c r="A402" s="50">
        <v>2023</v>
      </c>
      <c r="B402" s="50" t="s">
        <v>16</v>
      </c>
      <c r="C402" s="16" t="s">
        <v>361</v>
      </c>
      <c r="D402" s="21">
        <f t="shared" si="18"/>
        <v>45029</v>
      </c>
      <c r="E402" s="22">
        <f t="shared" si="19"/>
        <v>103</v>
      </c>
      <c r="F402" s="17" t="s">
        <v>343</v>
      </c>
      <c r="G402" s="17" t="s">
        <v>341</v>
      </c>
      <c r="H402" s="17">
        <v>38</v>
      </c>
      <c r="J402" s="17">
        <v>0.5</v>
      </c>
      <c r="K402" s="17" t="s">
        <v>494</v>
      </c>
      <c r="L402" s="17"/>
      <c r="M402" s="17" t="s">
        <v>494</v>
      </c>
      <c r="N402" s="17"/>
      <c r="O402" s="17"/>
      <c r="P402" s="17"/>
      <c r="Q402" s="17" t="s">
        <v>494</v>
      </c>
      <c r="R402" s="17"/>
      <c r="S402" s="17"/>
      <c r="T402" s="17" t="s">
        <v>494</v>
      </c>
      <c r="U402" s="17" t="s">
        <v>494</v>
      </c>
      <c r="V402" s="17" t="s">
        <v>494</v>
      </c>
      <c r="W402" s="17" t="s">
        <v>494</v>
      </c>
      <c r="X402" s="17" t="s">
        <v>494</v>
      </c>
      <c r="Y402" s="17" t="s">
        <v>494</v>
      </c>
      <c r="Z402" s="17" t="s">
        <v>494</v>
      </c>
      <c r="AA402" s="17" t="s">
        <v>494</v>
      </c>
      <c r="AB402" s="17" t="s">
        <v>494</v>
      </c>
      <c r="AC402" s="17"/>
      <c r="AD402" s="17"/>
      <c r="AE402" s="18">
        <f t="shared" si="20"/>
        <v>0.91121154687272199</v>
      </c>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row>
    <row r="403" spans="1:59" hidden="1" x14ac:dyDescent="0.2">
      <c r="A403" s="50">
        <v>2023</v>
      </c>
      <c r="B403" s="50" t="s">
        <v>16</v>
      </c>
      <c r="C403" s="16" t="s">
        <v>361</v>
      </c>
      <c r="D403" s="21">
        <f t="shared" si="18"/>
        <v>45029</v>
      </c>
      <c r="E403" s="22">
        <f t="shared" si="19"/>
        <v>103</v>
      </c>
      <c r="F403" s="17" t="s">
        <v>343</v>
      </c>
      <c r="G403" s="17" t="s">
        <v>341</v>
      </c>
      <c r="H403" s="17">
        <v>39</v>
      </c>
      <c r="J403" s="17">
        <v>0.5</v>
      </c>
      <c r="K403" s="17" t="s">
        <v>494</v>
      </c>
      <c r="L403" s="17"/>
      <c r="M403" s="17" t="s">
        <v>494</v>
      </c>
      <c r="N403" s="17"/>
      <c r="O403" s="17"/>
      <c r="P403" s="17"/>
      <c r="Q403" s="17" t="s">
        <v>494</v>
      </c>
      <c r="R403" s="17"/>
      <c r="S403" s="17"/>
      <c r="T403" s="17" t="s">
        <v>494</v>
      </c>
      <c r="U403" s="17" t="s">
        <v>494</v>
      </c>
      <c r="V403" s="17" t="s">
        <v>494</v>
      </c>
      <c r="W403" s="17" t="s">
        <v>494</v>
      </c>
      <c r="X403" s="17" t="s">
        <v>494</v>
      </c>
      <c r="Y403" s="17" t="s">
        <v>494</v>
      </c>
      <c r="Z403" s="17" t="s">
        <v>494</v>
      </c>
      <c r="AA403" s="17" t="s">
        <v>494</v>
      </c>
      <c r="AB403" s="17" t="s">
        <v>494</v>
      </c>
      <c r="AC403" s="17"/>
      <c r="AD403" s="17"/>
      <c r="AE403" s="18">
        <f t="shared" si="20"/>
        <v>0.84290025118427492</v>
      </c>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row>
    <row r="404" spans="1:59" hidden="1" x14ac:dyDescent="0.2">
      <c r="A404" s="50">
        <v>2023</v>
      </c>
      <c r="B404" s="50" t="s">
        <v>16</v>
      </c>
      <c r="C404" s="16" t="s">
        <v>361</v>
      </c>
      <c r="D404" s="21">
        <f t="shared" si="18"/>
        <v>45029</v>
      </c>
      <c r="E404" s="22">
        <f t="shared" si="19"/>
        <v>103</v>
      </c>
      <c r="F404" s="17" t="s">
        <v>343</v>
      </c>
      <c r="G404" s="17" t="s">
        <v>341</v>
      </c>
      <c r="H404" s="17">
        <v>36</v>
      </c>
      <c r="J404" s="17">
        <v>0.42</v>
      </c>
      <c r="K404" s="17" t="s">
        <v>494</v>
      </c>
      <c r="L404" s="17"/>
      <c r="M404" s="17" t="s">
        <v>494</v>
      </c>
      <c r="N404" s="17"/>
      <c r="O404" s="17"/>
      <c r="P404" s="17"/>
      <c r="Q404" s="17" t="s">
        <v>494</v>
      </c>
      <c r="R404" s="17"/>
      <c r="S404" s="17"/>
      <c r="T404" s="17" t="s">
        <v>494</v>
      </c>
      <c r="U404" s="17" t="s">
        <v>494</v>
      </c>
      <c r="V404" s="17" t="s">
        <v>494</v>
      </c>
      <c r="W404" s="17" t="s">
        <v>494</v>
      </c>
      <c r="X404" s="17" t="s">
        <v>494</v>
      </c>
      <c r="Y404" s="17" t="s">
        <v>494</v>
      </c>
      <c r="Z404" s="17" t="s">
        <v>494</v>
      </c>
      <c r="AA404" s="17" t="s">
        <v>494</v>
      </c>
      <c r="AB404" s="17" t="s">
        <v>494</v>
      </c>
      <c r="AC404" s="17"/>
      <c r="AD404" s="17"/>
      <c r="AE404" s="18">
        <f t="shared" si="20"/>
        <v>0.90020576131687247</v>
      </c>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row>
    <row r="405" spans="1:59" hidden="1" x14ac:dyDescent="0.2">
      <c r="A405" s="50">
        <v>2023</v>
      </c>
      <c r="B405" s="50" t="s">
        <v>16</v>
      </c>
      <c r="C405" s="16" t="s">
        <v>361</v>
      </c>
      <c r="D405" s="21">
        <f t="shared" si="18"/>
        <v>45029</v>
      </c>
      <c r="E405" s="22">
        <f t="shared" si="19"/>
        <v>103</v>
      </c>
      <c r="F405" s="17" t="s">
        <v>343</v>
      </c>
      <c r="G405" s="17" t="s">
        <v>341</v>
      </c>
      <c r="H405" s="17">
        <v>37</v>
      </c>
      <c r="J405" s="17">
        <v>0.45</v>
      </c>
      <c r="K405" s="17" t="s">
        <v>494</v>
      </c>
      <c r="L405" s="17"/>
      <c r="M405" s="17" t="s">
        <v>494</v>
      </c>
      <c r="N405" s="17"/>
      <c r="O405" s="17"/>
      <c r="P405" s="17"/>
      <c r="Q405" s="17" t="s">
        <v>494</v>
      </c>
      <c r="R405" s="17"/>
      <c r="S405" s="17"/>
      <c r="T405" s="17" t="s">
        <v>494</v>
      </c>
      <c r="U405" s="17" t="s">
        <v>494</v>
      </c>
      <c r="V405" s="17" t="s">
        <v>494</v>
      </c>
      <c r="W405" s="17" t="s">
        <v>494</v>
      </c>
      <c r="X405" s="17" t="s">
        <v>494</v>
      </c>
      <c r="Y405" s="17" t="s">
        <v>494</v>
      </c>
      <c r="Z405" s="17" t="s">
        <v>494</v>
      </c>
      <c r="AA405" s="17" t="s">
        <v>494</v>
      </c>
      <c r="AB405" s="17" t="s">
        <v>494</v>
      </c>
      <c r="AC405" s="17"/>
      <c r="AD405" s="17"/>
      <c r="AE405" s="18">
        <f t="shared" si="20"/>
        <v>0.88839752828065477</v>
      </c>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row>
    <row r="406" spans="1:59" hidden="1" x14ac:dyDescent="0.2">
      <c r="A406" s="50">
        <v>2023</v>
      </c>
      <c r="B406" s="50" t="s">
        <v>16</v>
      </c>
      <c r="C406" s="16" t="s">
        <v>361</v>
      </c>
      <c r="D406" s="21">
        <f t="shared" si="18"/>
        <v>45029</v>
      </c>
      <c r="E406" s="22">
        <f t="shared" si="19"/>
        <v>103</v>
      </c>
      <c r="F406" s="17" t="s">
        <v>343</v>
      </c>
      <c r="G406" s="17" t="s">
        <v>341</v>
      </c>
      <c r="H406" s="17">
        <v>37</v>
      </c>
      <c r="J406" s="17">
        <v>0.43</v>
      </c>
      <c r="K406" s="17" t="s">
        <v>494</v>
      </c>
      <c r="L406" s="17"/>
      <c r="M406" s="17" t="s">
        <v>494</v>
      </c>
      <c r="N406" s="17"/>
      <c r="O406" s="17"/>
      <c r="P406" s="17"/>
      <c r="Q406" s="17" t="s">
        <v>494</v>
      </c>
      <c r="R406" s="17"/>
      <c r="S406" s="17"/>
      <c r="T406" s="17" t="s">
        <v>494</v>
      </c>
      <c r="U406" s="17" t="s">
        <v>494</v>
      </c>
      <c r="V406" s="17" t="s">
        <v>494</v>
      </c>
      <c r="W406" s="17" t="s">
        <v>494</v>
      </c>
      <c r="X406" s="17" t="s">
        <v>494</v>
      </c>
      <c r="Y406" s="17" t="s">
        <v>494</v>
      </c>
      <c r="Z406" s="17" t="s">
        <v>494</v>
      </c>
      <c r="AA406" s="17" t="s">
        <v>494</v>
      </c>
      <c r="AB406" s="17" t="s">
        <v>494</v>
      </c>
      <c r="AC406" s="17"/>
      <c r="AD406" s="17"/>
      <c r="AE406" s="18">
        <f t="shared" si="20"/>
        <v>0.84891319369040341</v>
      </c>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row>
    <row r="407" spans="1:59" hidden="1" x14ac:dyDescent="0.2">
      <c r="A407" s="50">
        <v>2023</v>
      </c>
      <c r="B407" s="50" t="s">
        <v>16</v>
      </c>
      <c r="C407" s="16" t="s">
        <v>361</v>
      </c>
      <c r="D407" s="21">
        <f t="shared" si="18"/>
        <v>45029</v>
      </c>
      <c r="E407" s="22">
        <f t="shared" si="19"/>
        <v>103</v>
      </c>
      <c r="F407" s="17" t="s">
        <v>343</v>
      </c>
      <c r="G407" s="17" t="s">
        <v>347</v>
      </c>
      <c r="H407" s="17">
        <v>65</v>
      </c>
      <c r="J407" s="17">
        <v>2.87</v>
      </c>
      <c r="K407" s="17" t="s">
        <v>494</v>
      </c>
      <c r="L407" s="17"/>
      <c r="M407" s="17" t="s">
        <v>494</v>
      </c>
      <c r="N407" s="17"/>
      <c r="O407" s="17"/>
      <c r="P407" s="17"/>
      <c r="Q407" s="17" t="s">
        <v>494</v>
      </c>
      <c r="R407" s="17"/>
      <c r="S407" s="17"/>
      <c r="T407" s="17" t="s">
        <v>494</v>
      </c>
      <c r="U407" s="17" t="s">
        <v>494</v>
      </c>
      <c r="V407" s="17" t="s">
        <v>494</v>
      </c>
      <c r="W407" s="17" t="s">
        <v>494</v>
      </c>
      <c r="X407" s="17" t="s">
        <v>494</v>
      </c>
      <c r="Y407" s="17" t="s">
        <v>494</v>
      </c>
      <c r="Z407" s="17" t="s">
        <v>494</v>
      </c>
      <c r="AA407" s="17" t="s">
        <v>494</v>
      </c>
      <c r="AB407" s="17" t="s">
        <v>494</v>
      </c>
      <c r="AC407" s="17"/>
      <c r="AD407" s="17"/>
      <c r="AE407" s="18">
        <f t="shared" si="20"/>
        <v>1.0450614474283113</v>
      </c>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row>
    <row r="408" spans="1:59" hidden="1" x14ac:dyDescent="0.2">
      <c r="A408" s="50">
        <v>2023</v>
      </c>
      <c r="B408" s="50" t="s">
        <v>16</v>
      </c>
      <c r="C408" s="16" t="s">
        <v>361</v>
      </c>
      <c r="D408" s="21">
        <f t="shared" si="18"/>
        <v>45029</v>
      </c>
      <c r="E408" s="22">
        <f t="shared" si="19"/>
        <v>103</v>
      </c>
      <c r="F408" s="17" t="s">
        <v>343</v>
      </c>
      <c r="G408" s="17" t="s">
        <v>347</v>
      </c>
      <c r="H408" s="17">
        <v>76</v>
      </c>
      <c r="J408" s="17">
        <v>5.22</v>
      </c>
      <c r="K408" s="17" t="s">
        <v>494</v>
      </c>
      <c r="L408" s="17"/>
      <c r="M408" s="17" t="s">
        <v>494</v>
      </c>
      <c r="N408" s="17"/>
      <c r="O408" s="17"/>
      <c r="P408" s="17"/>
      <c r="Q408" s="17" t="s">
        <v>494</v>
      </c>
      <c r="R408" s="17"/>
      <c r="S408" s="17"/>
      <c r="T408" s="17" t="s">
        <v>494</v>
      </c>
      <c r="U408" s="17" t="s">
        <v>494</v>
      </c>
      <c r="V408" s="17" t="s">
        <v>494</v>
      </c>
      <c r="W408" s="17" t="s">
        <v>494</v>
      </c>
      <c r="X408" s="17" t="s">
        <v>494</v>
      </c>
      <c r="Y408" s="17" t="s">
        <v>494</v>
      </c>
      <c r="Z408" s="17" t="s">
        <v>494</v>
      </c>
      <c r="AA408" s="17" t="s">
        <v>494</v>
      </c>
      <c r="AB408" s="17" t="s">
        <v>494</v>
      </c>
      <c r="AC408" s="17"/>
      <c r="AD408" s="17"/>
      <c r="AE408" s="18">
        <f t="shared" si="20"/>
        <v>1.1891310686689021</v>
      </c>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row>
    <row r="409" spans="1:59" hidden="1" x14ac:dyDescent="0.2">
      <c r="A409" s="50">
        <v>2023</v>
      </c>
      <c r="B409" s="50" t="s">
        <v>16</v>
      </c>
      <c r="C409" s="16" t="s">
        <v>361</v>
      </c>
      <c r="D409" s="21">
        <f t="shared" si="18"/>
        <v>45029</v>
      </c>
      <c r="E409" s="22">
        <f t="shared" si="19"/>
        <v>103</v>
      </c>
      <c r="F409" s="17" t="s">
        <v>343</v>
      </c>
      <c r="G409" s="17" t="s">
        <v>347</v>
      </c>
      <c r="H409" s="17">
        <v>119</v>
      </c>
      <c r="J409" s="17">
        <v>18.25</v>
      </c>
      <c r="K409" s="17" t="s">
        <v>494</v>
      </c>
      <c r="L409" s="17"/>
      <c r="M409" s="17" t="s">
        <v>494</v>
      </c>
      <c r="N409" s="17"/>
      <c r="O409" s="17"/>
      <c r="P409" s="17"/>
      <c r="Q409" s="17" t="s">
        <v>494</v>
      </c>
      <c r="R409" s="17"/>
      <c r="S409" s="17"/>
      <c r="T409" s="17" t="s">
        <v>494</v>
      </c>
      <c r="U409" s="17" t="s">
        <v>494</v>
      </c>
      <c r="V409" s="17" t="s">
        <v>494</v>
      </c>
      <c r="W409" s="17" t="s">
        <v>494</v>
      </c>
      <c r="X409" s="17" t="s">
        <v>494</v>
      </c>
      <c r="Y409" s="17" t="s">
        <v>494</v>
      </c>
      <c r="Z409" s="17" t="s">
        <v>494</v>
      </c>
      <c r="AA409" s="17" t="s">
        <v>494</v>
      </c>
      <c r="AB409" s="17" t="s">
        <v>494</v>
      </c>
      <c r="AC409" s="17"/>
      <c r="AD409" s="17"/>
      <c r="AE409" s="18">
        <f t="shared" si="20"/>
        <v>1.0829838608701019</v>
      </c>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row>
    <row r="410" spans="1:59" hidden="1" x14ac:dyDescent="0.2">
      <c r="A410" s="50">
        <v>2023</v>
      </c>
      <c r="B410" s="50" t="s">
        <v>16</v>
      </c>
      <c r="C410" s="16" t="s">
        <v>361</v>
      </c>
      <c r="D410" s="21">
        <f t="shared" si="18"/>
        <v>45029</v>
      </c>
      <c r="E410" s="22">
        <f t="shared" si="19"/>
        <v>103</v>
      </c>
      <c r="F410" s="17" t="s">
        <v>343</v>
      </c>
      <c r="G410" s="17" t="s">
        <v>347</v>
      </c>
      <c r="H410" s="17">
        <v>65</v>
      </c>
      <c r="J410" s="17">
        <v>3.01</v>
      </c>
      <c r="K410" s="17" t="s">
        <v>494</v>
      </c>
      <c r="L410" s="17"/>
      <c r="M410" s="17" t="s">
        <v>494</v>
      </c>
      <c r="N410" s="17"/>
      <c r="O410" s="17"/>
      <c r="P410" s="17"/>
      <c r="Q410" s="17" t="s">
        <v>494</v>
      </c>
      <c r="R410" s="17"/>
      <c r="S410" s="17"/>
      <c r="T410" s="17" t="s">
        <v>494</v>
      </c>
      <c r="U410" s="17" t="s">
        <v>494</v>
      </c>
      <c r="V410" s="17" t="s">
        <v>494</v>
      </c>
      <c r="W410" s="17" t="s">
        <v>494</v>
      </c>
      <c r="X410" s="17" t="s">
        <v>494</v>
      </c>
      <c r="Y410" s="17" t="s">
        <v>494</v>
      </c>
      <c r="Z410" s="17" t="s">
        <v>494</v>
      </c>
      <c r="AA410" s="17" t="s">
        <v>494</v>
      </c>
      <c r="AB410" s="17" t="s">
        <v>494</v>
      </c>
      <c r="AC410" s="17"/>
      <c r="AD410" s="17"/>
      <c r="AE410" s="18">
        <f t="shared" si="20"/>
        <v>1.096040054619936</v>
      </c>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row>
    <row r="411" spans="1:59" hidden="1" x14ac:dyDescent="0.2">
      <c r="A411" s="50">
        <v>2023</v>
      </c>
      <c r="B411" s="50" t="s">
        <v>16</v>
      </c>
      <c r="C411" s="16" t="s">
        <v>361</v>
      </c>
      <c r="D411" s="21">
        <f t="shared" si="18"/>
        <v>45029</v>
      </c>
      <c r="E411" s="22">
        <f t="shared" si="19"/>
        <v>103</v>
      </c>
      <c r="F411" s="17" t="s">
        <v>343</v>
      </c>
      <c r="G411" s="17" t="s">
        <v>347</v>
      </c>
      <c r="H411" s="17">
        <v>113</v>
      </c>
      <c r="J411" s="17">
        <v>16.71</v>
      </c>
      <c r="K411" s="17" t="s">
        <v>494</v>
      </c>
      <c r="L411" s="17"/>
      <c r="M411" s="17" t="s">
        <v>494</v>
      </c>
      <c r="N411" s="17"/>
      <c r="O411" s="17"/>
      <c r="P411" s="17"/>
      <c r="Q411" s="17" t="s">
        <v>494</v>
      </c>
      <c r="R411" s="17"/>
      <c r="S411" s="17"/>
      <c r="T411" s="17" t="s">
        <v>494</v>
      </c>
      <c r="U411" s="17" t="s">
        <v>494</v>
      </c>
      <c r="V411" s="17" t="s">
        <v>494</v>
      </c>
      <c r="W411" s="17" t="s">
        <v>494</v>
      </c>
      <c r="X411" s="17" t="s">
        <v>494</v>
      </c>
      <c r="Y411" s="17" t="s">
        <v>494</v>
      </c>
      <c r="Z411" s="17" t="s">
        <v>494</v>
      </c>
      <c r="AA411" s="17" t="s">
        <v>494</v>
      </c>
      <c r="AB411" s="17" t="s">
        <v>494</v>
      </c>
      <c r="AC411" s="17"/>
      <c r="AD411" s="17"/>
      <c r="AE411" s="18">
        <f t="shared" si="20"/>
        <v>1.1580868211660293</v>
      </c>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row>
    <row r="412" spans="1:59" hidden="1" x14ac:dyDescent="0.2">
      <c r="A412" s="50">
        <v>2023</v>
      </c>
      <c r="B412" s="50" t="s">
        <v>16</v>
      </c>
      <c r="C412" s="16" t="s">
        <v>361</v>
      </c>
      <c r="D412" s="21">
        <f t="shared" si="18"/>
        <v>45029</v>
      </c>
      <c r="E412" s="22">
        <f t="shared" si="19"/>
        <v>103</v>
      </c>
      <c r="F412" s="17" t="s">
        <v>343</v>
      </c>
      <c r="G412" s="17" t="s">
        <v>347</v>
      </c>
      <c r="H412" s="17">
        <v>76</v>
      </c>
      <c r="J412" s="17">
        <v>4.82</v>
      </c>
      <c r="K412" s="17" t="s">
        <v>494</v>
      </c>
      <c r="L412" s="17"/>
      <c r="M412" s="17" t="s">
        <v>494</v>
      </c>
      <c r="N412" s="17"/>
      <c r="O412" s="17"/>
      <c r="P412" s="17"/>
      <c r="Q412" s="17" t="s">
        <v>494</v>
      </c>
      <c r="R412" s="17"/>
      <c r="S412" s="17"/>
      <c r="T412" s="17" t="s">
        <v>494</v>
      </c>
      <c r="U412" s="17" t="s">
        <v>494</v>
      </c>
      <c r="V412" s="17" t="s">
        <v>494</v>
      </c>
      <c r="W412" s="17" t="s">
        <v>494</v>
      </c>
      <c r="X412" s="17" t="s">
        <v>494</v>
      </c>
      <c r="Y412" s="17" t="s">
        <v>494</v>
      </c>
      <c r="Z412" s="17" t="s">
        <v>494</v>
      </c>
      <c r="AA412" s="17" t="s">
        <v>494</v>
      </c>
      <c r="AB412" s="17" t="s">
        <v>494</v>
      </c>
      <c r="AC412" s="17"/>
      <c r="AD412" s="17"/>
      <c r="AE412" s="18">
        <f t="shared" si="20"/>
        <v>1.0980099139816299</v>
      </c>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row>
    <row r="413" spans="1:59" hidden="1" x14ac:dyDescent="0.2">
      <c r="A413" s="50">
        <v>2023</v>
      </c>
      <c r="B413" s="50" t="s">
        <v>16</v>
      </c>
      <c r="C413" s="16" t="s">
        <v>361</v>
      </c>
      <c r="D413" s="21">
        <f t="shared" si="18"/>
        <v>45029</v>
      </c>
      <c r="E413" s="22">
        <f t="shared" si="19"/>
        <v>103</v>
      </c>
      <c r="F413" s="17" t="s">
        <v>343</v>
      </c>
      <c r="G413" s="17" t="s">
        <v>347</v>
      </c>
      <c r="H413" s="17">
        <v>87</v>
      </c>
      <c r="J413" s="17">
        <v>7.24</v>
      </c>
      <c r="K413" s="17" t="s">
        <v>494</v>
      </c>
      <c r="L413" s="17"/>
      <c r="M413" s="17" t="s">
        <v>494</v>
      </c>
      <c r="N413" s="17"/>
      <c r="O413" s="17"/>
      <c r="P413" s="17"/>
      <c r="Q413" s="17" t="s">
        <v>494</v>
      </c>
      <c r="R413" s="17"/>
      <c r="S413" s="17"/>
      <c r="T413" s="17" t="s">
        <v>494</v>
      </c>
      <c r="U413" s="17" t="s">
        <v>494</v>
      </c>
      <c r="V413" s="17" t="s">
        <v>494</v>
      </c>
      <c r="W413" s="17" t="s">
        <v>494</v>
      </c>
      <c r="X413" s="17" t="s">
        <v>494</v>
      </c>
      <c r="Y413" s="17" t="s">
        <v>494</v>
      </c>
      <c r="Z413" s="17" t="s">
        <v>494</v>
      </c>
      <c r="AA413" s="17" t="s">
        <v>494</v>
      </c>
      <c r="AB413" s="17" t="s">
        <v>494</v>
      </c>
      <c r="AC413" s="17"/>
      <c r="AD413" s="17"/>
      <c r="AE413" s="18">
        <f t="shared" si="20"/>
        <v>1.0994634800448897</v>
      </c>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row>
    <row r="414" spans="1:59" hidden="1" x14ac:dyDescent="0.2">
      <c r="A414" s="50">
        <v>2023</v>
      </c>
      <c r="B414" s="50" t="s">
        <v>16</v>
      </c>
      <c r="C414" s="16" t="s">
        <v>361</v>
      </c>
      <c r="D414" s="21">
        <f t="shared" si="18"/>
        <v>45029</v>
      </c>
      <c r="E414" s="22">
        <f t="shared" si="19"/>
        <v>103</v>
      </c>
      <c r="F414" s="17" t="s">
        <v>343</v>
      </c>
      <c r="G414" s="17" t="s">
        <v>347</v>
      </c>
      <c r="H414" s="17">
        <v>132</v>
      </c>
      <c r="J414" s="17">
        <v>26.89</v>
      </c>
      <c r="K414" s="17" t="s">
        <v>494</v>
      </c>
      <c r="L414" s="17"/>
      <c r="M414" s="17" t="s">
        <v>494</v>
      </c>
      <c r="N414" s="17"/>
      <c r="O414" s="17"/>
      <c r="P414" s="17"/>
      <c r="Q414" s="17" t="s">
        <v>494</v>
      </c>
      <c r="R414" s="17"/>
      <c r="S414" s="17"/>
      <c r="T414" s="17" t="s">
        <v>494</v>
      </c>
      <c r="U414" s="17" t="s">
        <v>494</v>
      </c>
      <c r="V414" s="17" t="s">
        <v>494</v>
      </c>
      <c r="W414" s="17" t="s">
        <v>494</v>
      </c>
      <c r="X414" s="17" t="s">
        <v>494</v>
      </c>
      <c r="Y414" s="17" t="s">
        <v>494</v>
      </c>
      <c r="Z414" s="17" t="s">
        <v>494</v>
      </c>
      <c r="AA414" s="17" t="s">
        <v>494</v>
      </c>
      <c r="AB414" s="17" t="s">
        <v>494</v>
      </c>
      <c r="AC414" s="17"/>
      <c r="AD414" s="17"/>
      <c r="AE414" s="18">
        <f t="shared" si="20"/>
        <v>1.1691467011714947</v>
      </c>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row>
    <row r="415" spans="1:59" hidden="1" x14ac:dyDescent="0.2">
      <c r="A415" s="50">
        <v>2023</v>
      </c>
      <c r="B415" s="50" t="s">
        <v>16</v>
      </c>
      <c r="C415" s="16" t="s">
        <v>361</v>
      </c>
      <c r="D415" s="21">
        <f t="shared" si="18"/>
        <v>45029</v>
      </c>
      <c r="E415" s="22">
        <f t="shared" si="19"/>
        <v>103</v>
      </c>
      <c r="F415" s="17" t="s">
        <v>343</v>
      </c>
      <c r="G415" s="17" t="s">
        <v>347</v>
      </c>
      <c r="H415" s="17">
        <v>92</v>
      </c>
      <c r="J415" s="17">
        <v>9.7899999999999991</v>
      </c>
      <c r="K415" s="17" t="s">
        <v>494</v>
      </c>
      <c r="L415" s="17"/>
      <c r="M415" s="17" t="s">
        <v>494</v>
      </c>
      <c r="N415" s="17"/>
      <c r="O415" s="17"/>
      <c r="P415" s="17"/>
      <c r="Q415" s="17" t="s">
        <v>494</v>
      </c>
      <c r="R415" s="17"/>
      <c r="S415" s="17"/>
      <c r="T415" s="17" t="s">
        <v>494</v>
      </c>
      <c r="U415" s="17" t="s">
        <v>494</v>
      </c>
      <c r="V415" s="17" t="s">
        <v>494</v>
      </c>
      <c r="W415" s="17" t="s">
        <v>494</v>
      </c>
      <c r="X415" s="17" t="s">
        <v>494</v>
      </c>
      <c r="Y415" s="17" t="s">
        <v>494</v>
      </c>
      <c r="Z415" s="17" t="s">
        <v>494</v>
      </c>
      <c r="AA415" s="17" t="s">
        <v>494</v>
      </c>
      <c r="AB415" s="17" t="s">
        <v>494</v>
      </c>
      <c r="AC415" s="17"/>
      <c r="AD415" s="17"/>
      <c r="AE415" s="18">
        <f t="shared" si="20"/>
        <v>1.2572429522478836</v>
      </c>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row>
    <row r="416" spans="1:59" hidden="1" x14ac:dyDescent="0.2">
      <c r="A416" s="50">
        <v>2023</v>
      </c>
      <c r="B416" s="50" t="s">
        <v>16</v>
      </c>
      <c r="C416" s="16" t="s">
        <v>361</v>
      </c>
      <c r="D416" s="21">
        <f t="shared" si="18"/>
        <v>45029</v>
      </c>
      <c r="E416" s="22">
        <f t="shared" si="19"/>
        <v>103</v>
      </c>
      <c r="F416" s="17" t="s">
        <v>343</v>
      </c>
      <c r="G416" s="17" t="s">
        <v>347</v>
      </c>
      <c r="H416" s="17">
        <v>90</v>
      </c>
      <c r="J416" s="17">
        <v>8.76</v>
      </c>
      <c r="K416" s="17" t="s">
        <v>494</v>
      </c>
      <c r="L416" s="17"/>
      <c r="M416" s="17" t="s">
        <v>494</v>
      </c>
      <c r="N416" s="17"/>
      <c r="O416" s="17"/>
      <c r="P416" s="17"/>
      <c r="Q416" s="17" t="s">
        <v>494</v>
      </c>
      <c r="R416" s="17"/>
      <c r="S416" s="17"/>
      <c r="T416" s="17" t="s">
        <v>494</v>
      </c>
      <c r="U416" s="17" t="s">
        <v>494</v>
      </c>
      <c r="V416" s="17" t="s">
        <v>494</v>
      </c>
      <c r="W416" s="17" t="s">
        <v>494</v>
      </c>
      <c r="X416" s="17" t="s">
        <v>494</v>
      </c>
      <c r="Y416" s="17" t="s">
        <v>494</v>
      </c>
      <c r="Z416" s="17" t="s">
        <v>494</v>
      </c>
      <c r="AA416" s="17" t="s">
        <v>494</v>
      </c>
      <c r="AB416" s="17" t="s">
        <v>494</v>
      </c>
      <c r="AC416" s="17"/>
      <c r="AD416" s="17"/>
      <c r="AE416" s="18">
        <f t="shared" si="20"/>
        <v>1.2016460905349793</v>
      </c>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row>
    <row r="417" spans="1:59" hidden="1" x14ac:dyDescent="0.2">
      <c r="A417" s="50">
        <v>2023</v>
      </c>
      <c r="B417" s="50" t="s">
        <v>16</v>
      </c>
      <c r="C417" s="16" t="s">
        <v>361</v>
      </c>
      <c r="D417" s="21">
        <f t="shared" si="18"/>
        <v>45029</v>
      </c>
      <c r="E417" s="22">
        <f t="shared" si="19"/>
        <v>103</v>
      </c>
      <c r="F417" s="17" t="s">
        <v>343</v>
      </c>
      <c r="G417" s="17" t="s">
        <v>347</v>
      </c>
      <c r="H417" s="17">
        <v>73</v>
      </c>
      <c r="J417" s="17">
        <v>4.3</v>
      </c>
      <c r="K417" s="17" t="s">
        <v>494</v>
      </c>
      <c r="L417" s="17"/>
      <c r="M417" s="17" t="s">
        <v>494</v>
      </c>
      <c r="N417" s="17"/>
      <c r="O417" s="17"/>
      <c r="P417" s="17"/>
      <c r="Q417" s="17" t="s">
        <v>494</v>
      </c>
      <c r="R417" s="17"/>
      <c r="S417" s="17"/>
      <c r="T417" s="17" t="s">
        <v>494</v>
      </c>
      <c r="U417" s="17" t="s">
        <v>494</v>
      </c>
      <c r="V417" s="17" t="s">
        <v>494</v>
      </c>
      <c r="W417" s="17" t="s">
        <v>494</v>
      </c>
      <c r="X417" s="17" t="s">
        <v>494</v>
      </c>
      <c r="Y417" s="17" t="s">
        <v>494</v>
      </c>
      <c r="Z417" s="17" t="s">
        <v>494</v>
      </c>
      <c r="AA417" s="17" t="s">
        <v>494</v>
      </c>
      <c r="AB417" s="17" t="s">
        <v>494</v>
      </c>
      <c r="AC417" s="17"/>
      <c r="AD417" s="17"/>
      <c r="AE417" s="18">
        <f t="shared" si="20"/>
        <v>1.1053501517928521</v>
      </c>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row>
    <row r="418" spans="1:59" hidden="1" x14ac:dyDescent="0.2">
      <c r="A418" s="50">
        <v>2023</v>
      </c>
      <c r="B418" s="50" t="s">
        <v>16</v>
      </c>
      <c r="C418" s="16" t="s">
        <v>361</v>
      </c>
      <c r="D418" s="21">
        <f t="shared" si="18"/>
        <v>45029</v>
      </c>
      <c r="E418" s="22">
        <f t="shared" si="19"/>
        <v>103</v>
      </c>
      <c r="F418" s="17" t="s">
        <v>343</v>
      </c>
      <c r="G418" s="17" t="s">
        <v>347</v>
      </c>
      <c r="H418" s="17">
        <v>118</v>
      </c>
      <c r="J418" s="17">
        <v>17.260000000000002</v>
      </c>
      <c r="K418" s="17" t="s">
        <v>494</v>
      </c>
      <c r="L418" s="17"/>
      <c r="M418" s="17" t="s">
        <v>494</v>
      </c>
      <c r="N418" s="17"/>
      <c r="O418" s="17"/>
      <c r="P418" s="17"/>
      <c r="Q418" s="17" t="s">
        <v>494</v>
      </c>
      <c r="R418" s="17"/>
      <c r="S418" s="17"/>
      <c r="T418" s="17" t="s">
        <v>494</v>
      </c>
      <c r="U418" s="17" t="s">
        <v>494</v>
      </c>
      <c r="V418" s="17" t="s">
        <v>494</v>
      </c>
      <c r="W418" s="17" t="s">
        <v>494</v>
      </c>
      <c r="X418" s="17" t="s">
        <v>494</v>
      </c>
      <c r="Y418" s="17" t="s">
        <v>494</v>
      </c>
      <c r="Z418" s="17" t="s">
        <v>494</v>
      </c>
      <c r="AA418" s="17" t="s">
        <v>494</v>
      </c>
      <c r="AB418" s="17" t="s">
        <v>494</v>
      </c>
      <c r="AC418" s="17"/>
      <c r="AD418" s="17"/>
      <c r="AE418" s="18">
        <f t="shared" si="20"/>
        <v>1.0504968862444555</v>
      </c>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row>
    <row r="419" spans="1:59" hidden="1" x14ac:dyDescent="0.2">
      <c r="A419" s="50">
        <v>2023</v>
      </c>
      <c r="B419" s="50" t="s">
        <v>16</v>
      </c>
      <c r="C419" s="16" t="s">
        <v>361</v>
      </c>
      <c r="D419" s="21">
        <f t="shared" si="18"/>
        <v>45029</v>
      </c>
      <c r="E419" s="22">
        <f t="shared" si="19"/>
        <v>103</v>
      </c>
      <c r="F419" s="17" t="s">
        <v>343</v>
      </c>
      <c r="G419" s="17" t="s">
        <v>347</v>
      </c>
      <c r="H419" s="17">
        <v>80</v>
      </c>
      <c r="J419" s="17">
        <v>5.61</v>
      </c>
      <c r="K419" s="17" t="s">
        <v>494</v>
      </c>
      <c r="L419" s="17"/>
      <c r="M419" s="17" t="s">
        <v>494</v>
      </c>
      <c r="N419" s="17"/>
      <c r="O419" s="17"/>
      <c r="P419" s="17"/>
      <c r="Q419" s="17" t="s">
        <v>494</v>
      </c>
      <c r="R419" s="17"/>
      <c r="S419" s="17"/>
      <c r="T419" s="17" t="s">
        <v>494</v>
      </c>
      <c r="U419" s="17" t="s">
        <v>494</v>
      </c>
      <c r="V419" s="17" t="s">
        <v>494</v>
      </c>
      <c r="W419" s="17" t="s">
        <v>494</v>
      </c>
      <c r="X419" s="17" t="s">
        <v>494</v>
      </c>
      <c r="Y419" s="17" t="s">
        <v>494</v>
      </c>
      <c r="Z419" s="17" t="s">
        <v>494</v>
      </c>
      <c r="AA419" s="17" t="s">
        <v>494</v>
      </c>
      <c r="AB419" s="17" t="s">
        <v>494</v>
      </c>
      <c r="AC419" s="17"/>
      <c r="AD419" s="17"/>
      <c r="AE419" s="18">
        <f t="shared" si="20"/>
        <v>1.095703125</v>
      </c>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row>
    <row r="420" spans="1:59" hidden="1" x14ac:dyDescent="0.2">
      <c r="A420" s="50">
        <v>2023</v>
      </c>
      <c r="B420" s="50" t="s">
        <v>16</v>
      </c>
      <c r="C420" s="16" t="s">
        <v>361</v>
      </c>
      <c r="D420" s="21">
        <f t="shared" si="18"/>
        <v>45029</v>
      </c>
      <c r="E420" s="22">
        <f t="shared" si="19"/>
        <v>103</v>
      </c>
      <c r="F420" s="17" t="s">
        <v>343</v>
      </c>
      <c r="G420" s="17" t="s">
        <v>347</v>
      </c>
      <c r="H420" s="17">
        <v>109</v>
      </c>
      <c r="J420" s="17">
        <v>13.46</v>
      </c>
      <c r="K420" s="17" t="s">
        <v>494</v>
      </c>
      <c r="L420" s="17"/>
      <c r="M420" s="17" t="s">
        <v>494</v>
      </c>
      <c r="N420" s="17"/>
      <c r="O420" s="17"/>
      <c r="P420" s="17"/>
      <c r="Q420" s="17" t="s">
        <v>494</v>
      </c>
      <c r="R420" s="17"/>
      <c r="S420" s="17"/>
      <c r="T420" s="17" t="s">
        <v>494</v>
      </c>
      <c r="U420" s="17" t="s">
        <v>494</v>
      </c>
      <c r="V420" s="17" t="s">
        <v>494</v>
      </c>
      <c r="W420" s="17" t="s">
        <v>494</v>
      </c>
      <c r="X420" s="17" t="s">
        <v>494</v>
      </c>
      <c r="Y420" s="17" t="s">
        <v>494</v>
      </c>
      <c r="Z420" s="17" t="s">
        <v>494</v>
      </c>
      <c r="AA420" s="17" t="s">
        <v>494</v>
      </c>
      <c r="AB420" s="17" t="s">
        <v>494</v>
      </c>
      <c r="AC420" s="17"/>
      <c r="AD420" s="17"/>
      <c r="AE420" s="18">
        <f t="shared" si="20"/>
        <v>1.0393589641621925</v>
      </c>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row>
    <row r="421" spans="1:59" hidden="1" x14ac:dyDescent="0.2">
      <c r="A421" s="50">
        <v>2023</v>
      </c>
      <c r="B421" s="50" t="s">
        <v>16</v>
      </c>
      <c r="C421" s="16" t="s">
        <v>361</v>
      </c>
      <c r="D421" s="21">
        <f t="shared" si="18"/>
        <v>45029</v>
      </c>
      <c r="E421" s="22">
        <f t="shared" si="19"/>
        <v>103</v>
      </c>
      <c r="F421" s="17" t="s">
        <v>343</v>
      </c>
      <c r="G421" s="17" t="s">
        <v>347</v>
      </c>
      <c r="H421" s="17">
        <v>80</v>
      </c>
      <c r="J421" s="17">
        <v>5.68</v>
      </c>
      <c r="K421" s="17" t="s">
        <v>494</v>
      </c>
      <c r="L421" s="17"/>
      <c r="M421" s="17" t="s">
        <v>494</v>
      </c>
      <c r="N421" s="17"/>
      <c r="O421" s="17"/>
      <c r="P421" s="17"/>
      <c r="Q421" s="17" t="s">
        <v>494</v>
      </c>
      <c r="R421" s="17"/>
      <c r="S421" s="17"/>
      <c r="T421" s="17" t="s">
        <v>494</v>
      </c>
      <c r="U421" s="17" t="s">
        <v>494</v>
      </c>
      <c r="V421" s="17" t="s">
        <v>494</v>
      </c>
      <c r="W421" s="17" t="s">
        <v>494</v>
      </c>
      <c r="X421" s="17" t="s">
        <v>494</v>
      </c>
      <c r="Y421" s="17" t="s">
        <v>494</v>
      </c>
      <c r="Z421" s="17" t="s">
        <v>494</v>
      </c>
      <c r="AA421" s="17" t="s">
        <v>494</v>
      </c>
      <c r="AB421" s="17" t="s">
        <v>494</v>
      </c>
      <c r="AC421" s="17"/>
      <c r="AD421" s="17"/>
      <c r="AE421" s="18">
        <f t="shared" si="20"/>
        <v>1.1093749999999998</v>
      </c>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row>
    <row r="422" spans="1:59" hidden="1" x14ac:dyDescent="0.2">
      <c r="A422" s="50">
        <v>2023</v>
      </c>
      <c r="B422" s="50" t="s">
        <v>16</v>
      </c>
      <c r="C422" s="16" t="s">
        <v>361</v>
      </c>
      <c r="D422" s="21">
        <f t="shared" si="18"/>
        <v>45029</v>
      </c>
      <c r="E422" s="22">
        <f t="shared" si="19"/>
        <v>103</v>
      </c>
      <c r="F422" s="17" t="s">
        <v>363</v>
      </c>
      <c r="G422" s="17" t="s">
        <v>347</v>
      </c>
      <c r="H422" s="17">
        <v>136</v>
      </c>
      <c r="J422" s="17">
        <v>25.72</v>
      </c>
      <c r="K422" s="17" t="s">
        <v>494</v>
      </c>
      <c r="L422" s="17"/>
      <c r="M422" s="17" t="s">
        <v>494</v>
      </c>
      <c r="N422" s="17"/>
      <c r="O422" s="17"/>
      <c r="P422" s="17"/>
      <c r="Q422" s="17" t="s">
        <v>494</v>
      </c>
      <c r="R422" s="17"/>
      <c r="S422" s="17"/>
      <c r="T422" s="17" t="s">
        <v>494</v>
      </c>
      <c r="U422" s="17" t="s">
        <v>494</v>
      </c>
      <c r="V422" s="17" t="s">
        <v>494</v>
      </c>
      <c r="W422" s="17" t="s">
        <v>494</v>
      </c>
      <c r="X422" s="17" t="s">
        <v>494</v>
      </c>
      <c r="Y422" s="17" t="s">
        <v>494</v>
      </c>
      <c r="Z422" s="17" t="s">
        <v>494</v>
      </c>
      <c r="AA422" s="17" t="s">
        <v>494</v>
      </c>
      <c r="AB422" s="17" t="s">
        <v>494</v>
      </c>
      <c r="AC422" s="17"/>
      <c r="AD422" s="17"/>
      <c r="AE422" s="18">
        <f t="shared" si="20"/>
        <v>1.0224786281294524</v>
      </c>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row>
    <row r="423" spans="1:59" hidden="1" x14ac:dyDescent="0.2">
      <c r="A423" s="50">
        <v>2023</v>
      </c>
      <c r="B423" s="50" t="s">
        <v>16</v>
      </c>
      <c r="C423" s="16" t="s">
        <v>361</v>
      </c>
      <c r="D423" s="21">
        <f t="shared" si="18"/>
        <v>45029</v>
      </c>
      <c r="E423" s="22">
        <f t="shared" si="19"/>
        <v>103</v>
      </c>
      <c r="F423" s="17" t="s">
        <v>363</v>
      </c>
      <c r="G423" s="17" t="s">
        <v>347</v>
      </c>
      <c r="H423" s="17">
        <v>119</v>
      </c>
      <c r="J423" s="17">
        <v>18.36</v>
      </c>
      <c r="K423" s="17" t="s">
        <v>494</v>
      </c>
      <c r="L423" s="17"/>
      <c r="M423" s="17" t="s">
        <v>494</v>
      </c>
      <c r="N423" s="17"/>
      <c r="O423" s="17"/>
      <c r="P423" s="17"/>
      <c r="Q423" s="17" t="s">
        <v>494</v>
      </c>
      <c r="R423" s="17"/>
      <c r="S423" s="17"/>
      <c r="T423" s="17" t="s">
        <v>494</v>
      </c>
      <c r="U423" s="17" t="s">
        <v>494</v>
      </c>
      <c r="V423" s="17" t="s">
        <v>494</v>
      </c>
      <c r="W423" s="17" t="s">
        <v>494</v>
      </c>
      <c r="X423" s="17" t="s">
        <v>494</v>
      </c>
      <c r="Y423" s="17" t="s">
        <v>494</v>
      </c>
      <c r="Z423" s="17" t="s">
        <v>494</v>
      </c>
      <c r="AA423" s="17" t="s">
        <v>494</v>
      </c>
      <c r="AB423" s="17" t="s">
        <v>494</v>
      </c>
      <c r="AC423" s="17"/>
      <c r="AD423" s="17"/>
      <c r="AE423" s="18">
        <f t="shared" si="20"/>
        <v>1.0895114348260313</v>
      </c>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row>
    <row r="424" spans="1:59" hidden="1" x14ac:dyDescent="0.2">
      <c r="A424" s="50">
        <v>2023</v>
      </c>
      <c r="B424" s="50" t="s">
        <v>16</v>
      </c>
      <c r="C424" s="16" t="s">
        <v>361</v>
      </c>
      <c r="D424" s="21">
        <f t="shared" si="18"/>
        <v>45029</v>
      </c>
      <c r="E424" s="22">
        <f t="shared" si="19"/>
        <v>103</v>
      </c>
      <c r="F424" s="17" t="s">
        <v>343</v>
      </c>
      <c r="G424" s="17" t="s">
        <v>341</v>
      </c>
      <c r="H424" s="17">
        <v>37</v>
      </c>
      <c r="J424" s="17">
        <v>0.46</v>
      </c>
      <c r="K424" s="17" t="s">
        <v>494</v>
      </c>
      <c r="L424" s="17"/>
      <c r="M424" s="17" t="s">
        <v>494</v>
      </c>
      <c r="N424" s="17"/>
      <c r="O424" s="17"/>
      <c r="P424" s="17"/>
      <c r="Q424" s="17" t="s">
        <v>494</v>
      </c>
      <c r="R424" s="17"/>
      <c r="S424" s="17"/>
      <c r="T424" s="17" t="s">
        <v>494</v>
      </c>
      <c r="U424" s="17" t="s">
        <v>494</v>
      </c>
      <c r="V424" s="17" t="s">
        <v>494</v>
      </c>
      <c r="W424" s="17" t="s">
        <v>494</v>
      </c>
      <c r="X424" s="17" t="s">
        <v>494</v>
      </c>
      <c r="Y424" s="17" t="s">
        <v>494</v>
      </c>
      <c r="Z424" s="17" t="s">
        <v>494</v>
      </c>
      <c r="AA424" s="17" t="s">
        <v>494</v>
      </c>
      <c r="AB424" s="17" t="s">
        <v>494</v>
      </c>
      <c r="AC424" s="17"/>
      <c r="AD424" s="17"/>
      <c r="AE424" s="18">
        <f t="shared" si="20"/>
        <v>0.90813969557578034</v>
      </c>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row>
    <row r="425" spans="1:59" hidden="1" x14ac:dyDescent="0.2">
      <c r="A425" s="50">
        <v>2023</v>
      </c>
      <c r="B425" s="50" t="s">
        <v>16</v>
      </c>
      <c r="C425" s="16" t="s">
        <v>361</v>
      </c>
      <c r="D425" s="21">
        <f t="shared" si="18"/>
        <v>45029</v>
      </c>
      <c r="E425" s="22">
        <f t="shared" si="19"/>
        <v>103</v>
      </c>
      <c r="F425" s="17" t="s">
        <v>343</v>
      </c>
      <c r="G425" s="17" t="s">
        <v>341</v>
      </c>
      <c r="H425" s="17">
        <v>38</v>
      </c>
      <c r="J425" s="17">
        <v>0.43</v>
      </c>
      <c r="K425" s="17" t="s">
        <v>494</v>
      </c>
      <c r="L425" s="17"/>
      <c r="M425" s="17" t="s">
        <v>494</v>
      </c>
      <c r="N425" s="17"/>
      <c r="O425" s="17"/>
      <c r="P425" s="17"/>
      <c r="Q425" s="17" t="s">
        <v>494</v>
      </c>
      <c r="R425" s="17"/>
      <c r="S425" s="17"/>
      <c r="T425" s="17" t="s">
        <v>494</v>
      </c>
      <c r="U425" s="17" t="s">
        <v>494</v>
      </c>
      <c r="V425" s="17" t="s">
        <v>494</v>
      </c>
      <c r="W425" s="17" t="s">
        <v>494</v>
      </c>
      <c r="X425" s="17" t="s">
        <v>494</v>
      </c>
      <c r="Y425" s="17" t="s">
        <v>494</v>
      </c>
      <c r="Z425" s="17" t="s">
        <v>494</v>
      </c>
      <c r="AA425" s="17" t="s">
        <v>494</v>
      </c>
      <c r="AB425" s="17" t="s">
        <v>494</v>
      </c>
      <c r="AC425" s="17"/>
      <c r="AD425" s="17"/>
      <c r="AE425" s="18">
        <f t="shared" si="20"/>
        <v>0.78364193031054097</v>
      </c>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row>
    <row r="426" spans="1:59" hidden="1" x14ac:dyDescent="0.2">
      <c r="A426" s="50">
        <v>2023</v>
      </c>
      <c r="B426" s="50" t="s">
        <v>16</v>
      </c>
      <c r="C426" s="16" t="s">
        <v>361</v>
      </c>
      <c r="D426" s="21">
        <f t="shared" si="18"/>
        <v>45029</v>
      </c>
      <c r="E426" s="22">
        <f t="shared" si="19"/>
        <v>103</v>
      </c>
      <c r="F426" s="17" t="s">
        <v>343</v>
      </c>
      <c r="G426" s="17" t="s">
        <v>341</v>
      </c>
      <c r="H426" s="17">
        <v>37</v>
      </c>
      <c r="J426" s="17">
        <v>0.41</v>
      </c>
      <c r="K426" s="17" t="s">
        <v>494</v>
      </c>
      <c r="L426" s="17"/>
      <c r="M426" s="17" t="s">
        <v>494</v>
      </c>
      <c r="N426" s="17"/>
      <c r="O426" s="17"/>
      <c r="P426" s="17"/>
      <c r="Q426" s="17" t="s">
        <v>494</v>
      </c>
      <c r="R426" s="17"/>
      <c r="S426" s="17"/>
      <c r="T426" s="17" t="s">
        <v>494</v>
      </c>
      <c r="U426" s="17" t="s">
        <v>494</v>
      </c>
      <c r="V426" s="17" t="s">
        <v>494</v>
      </c>
      <c r="W426" s="17" t="s">
        <v>494</v>
      </c>
      <c r="X426" s="17" t="s">
        <v>494</v>
      </c>
      <c r="Y426" s="17" t="s">
        <v>494</v>
      </c>
      <c r="Z426" s="17" t="s">
        <v>494</v>
      </c>
      <c r="AA426" s="17" t="s">
        <v>494</v>
      </c>
      <c r="AB426" s="17" t="s">
        <v>494</v>
      </c>
      <c r="AC426" s="17"/>
      <c r="AD426" s="17"/>
      <c r="AE426" s="18">
        <f t="shared" si="20"/>
        <v>0.80942885910015194</v>
      </c>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row>
    <row r="427" spans="1:59" hidden="1" x14ac:dyDescent="0.2">
      <c r="A427" s="50">
        <v>2023</v>
      </c>
      <c r="B427" s="50" t="s">
        <v>16</v>
      </c>
      <c r="C427" s="16" t="s">
        <v>361</v>
      </c>
      <c r="D427" s="21">
        <f t="shared" si="18"/>
        <v>45029</v>
      </c>
      <c r="E427" s="22">
        <f t="shared" si="19"/>
        <v>103</v>
      </c>
      <c r="F427" s="17" t="s">
        <v>343</v>
      </c>
      <c r="G427" s="17" t="s">
        <v>341</v>
      </c>
      <c r="H427" s="17">
        <v>36</v>
      </c>
      <c r="J427" s="17">
        <v>0.44</v>
      </c>
      <c r="K427" s="17" t="s">
        <v>494</v>
      </c>
      <c r="L427" s="17"/>
      <c r="M427" s="17" t="s">
        <v>494</v>
      </c>
      <c r="N427" s="17"/>
      <c r="O427" s="17"/>
      <c r="P427" s="17"/>
      <c r="Q427" s="17" t="s">
        <v>494</v>
      </c>
      <c r="R427" s="17"/>
      <c r="S427" s="17"/>
      <c r="T427" s="17" t="s">
        <v>494</v>
      </c>
      <c r="U427" s="17" t="s">
        <v>494</v>
      </c>
      <c r="V427" s="17" t="s">
        <v>494</v>
      </c>
      <c r="W427" s="17" t="s">
        <v>494</v>
      </c>
      <c r="X427" s="17" t="s">
        <v>494</v>
      </c>
      <c r="Y427" s="17" t="s">
        <v>494</v>
      </c>
      <c r="Z427" s="17" t="s">
        <v>494</v>
      </c>
      <c r="AA427" s="17" t="s">
        <v>494</v>
      </c>
      <c r="AB427" s="17" t="s">
        <v>494</v>
      </c>
      <c r="AC427" s="17"/>
      <c r="AD427" s="17"/>
      <c r="AE427" s="18">
        <f t="shared" si="20"/>
        <v>0.94307270233196161</v>
      </c>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row>
    <row r="428" spans="1:59" hidden="1" x14ac:dyDescent="0.2">
      <c r="A428" s="50">
        <v>2023</v>
      </c>
      <c r="B428" s="50" t="s">
        <v>16</v>
      </c>
      <c r="C428" s="16" t="s">
        <v>361</v>
      </c>
      <c r="D428" s="21">
        <f t="shared" si="18"/>
        <v>45029</v>
      </c>
      <c r="E428" s="22">
        <f t="shared" si="19"/>
        <v>103</v>
      </c>
      <c r="F428" s="17" t="s">
        <v>343</v>
      </c>
      <c r="G428" s="17" t="s">
        <v>341</v>
      </c>
      <c r="H428" s="17">
        <v>38</v>
      </c>
      <c r="J428" s="17">
        <v>0.48</v>
      </c>
      <c r="K428" s="17" t="s">
        <v>494</v>
      </c>
      <c r="L428" s="17"/>
      <c r="M428" s="17" t="s">
        <v>494</v>
      </c>
      <c r="N428" s="17"/>
      <c r="O428" s="17"/>
      <c r="P428" s="17"/>
      <c r="Q428" s="17" t="s">
        <v>494</v>
      </c>
      <c r="R428" s="17"/>
      <c r="S428" s="17"/>
      <c r="T428" s="17" t="s">
        <v>494</v>
      </c>
      <c r="U428" s="17" t="s">
        <v>494</v>
      </c>
      <c r="V428" s="17" t="s">
        <v>494</v>
      </c>
      <c r="W428" s="17" t="s">
        <v>494</v>
      </c>
      <c r="X428" s="17" t="s">
        <v>494</v>
      </c>
      <c r="Y428" s="17" t="s">
        <v>494</v>
      </c>
      <c r="Z428" s="17" t="s">
        <v>494</v>
      </c>
      <c r="AA428" s="17" t="s">
        <v>494</v>
      </c>
      <c r="AB428" s="17" t="s">
        <v>494</v>
      </c>
      <c r="AC428" s="17"/>
      <c r="AD428" s="17"/>
      <c r="AE428" s="18">
        <f t="shared" si="20"/>
        <v>0.87476308499781308</v>
      </c>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row>
    <row r="429" spans="1:59" hidden="1" x14ac:dyDescent="0.2">
      <c r="A429" s="50">
        <v>2023</v>
      </c>
      <c r="B429" s="50" t="s">
        <v>16</v>
      </c>
      <c r="C429" s="16" t="s">
        <v>361</v>
      </c>
      <c r="D429" s="21">
        <f t="shared" si="18"/>
        <v>45029</v>
      </c>
      <c r="E429" s="22">
        <f t="shared" si="19"/>
        <v>103</v>
      </c>
      <c r="F429" s="17" t="s">
        <v>343</v>
      </c>
      <c r="G429" s="17" t="s">
        <v>341</v>
      </c>
      <c r="H429" s="17">
        <v>37</v>
      </c>
      <c r="J429" s="17">
        <v>0.46</v>
      </c>
      <c r="K429" s="17" t="s">
        <v>494</v>
      </c>
      <c r="L429" s="17"/>
      <c r="M429" s="17" t="s">
        <v>494</v>
      </c>
      <c r="N429" s="17"/>
      <c r="O429" s="17"/>
      <c r="P429" s="17"/>
      <c r="Q429" s="17" t="s">
        <v>494</v>
      </c>
      <c r="R429" s="17"/>
      <c r="S429" s="17"/>
      <c r="T429" s="17" t="s">
        <v>494</v>
      </c>
      <c r="U429" s="17" t="s">
        <v>494</v>
      </c>
      <c r="V429" s="17" t="s">
        <v>494</v>
      </c>
      <c r="W429" s="17" t="s">
        <v>494</v>
      </c>
      <c r="X429" s="17" t="s">
        <v>494</v>
      </c>
      <c r="Y429" s="17" t="s">
        <v>494</v>
      </c>
      <c r="Z429" s="17" t="s">
        <v>494</v>
      </c>
      <c r="AA429" s="17" t="s">
        <v>494</v>
      </c>
      <c r="AB429" s="17" t="s">
        <v>494</v>
      </c>
      <c r="AC429" s="17"/>
      <c r="AD429" s="17"/>
      <c r="AE429" s="18">
        <f t="shared" si="20"/>
        <v>0.90813969557578034</v>
      </c>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row>
    <row r="430" spans="1:59" hidden="1" x14ac:dyDescent="0.2">
      <c r="A430" s="50">
        <v>2023</v>
      </c>
      <c r="B430" s="50" t="s">
        <v>16</v>
      </c>
      <c r="C430" s="16" t="s">
        <v>361</v>
      </c>
      <c r="D430" s="21">
        <f t="shared" si="18"/>
        <v>45029</v>
      </c>
      <c r="E430" s="22">
        <f t="shared" si="19"/>
        <v>103</v>
      </c>
      <c r="F430" s="17" t="s">
        <v>343</v>
      </c>
      <c r="G430" s="17" t="s">
        <v>341</v>
      </c>
      <c r="H430" s="17">
        <v>38</v>
      </c>
      <c r="J430" s="17">
        <v>0.5</v>
      </c>
      <c r="K430" s="17" t="s">
        <v>494</v>
      </c>
      <c r="L430" s="17"/>
      <c r="M430" s="17" t="s">
        <v>494</v>
      </c>
      <c r="N430" s="17"/>
      <c r="O430" s="17"/>
      <c r="P430" s="17"/>
      <c r="Q430" s="17" t="s">
        <v>494</v>
      </c>
      <c r="R430" s="17"/>
      <c r="S430" s="17"/>
      <c r="T430" s="17" t="s">
        <v>494</v>
      </c>
      <c r="U430" s="17" t="s">
        <v>494</v>
      </c>
      <c r="V430" s="17" t="s">
        <v>494</v>
      </c>
      <c r="W430" s="17" t="s">
        <v>494</v>
      </c>
      <c r="X430" s="17" t="s">
        <v>494</v>
      </c>
      <c r="Y430" s="17" t="s">
        <v>494</v>
      </c>
      <c r="Z430" s="17" t="s">
        <v>494</v>
      </c>
      <c r="AA430" s="17" t="s">
        <v>494</v>
      </c>
      <c r="AB430" s="17" t="s">
        <v>494</v>
      </c>
      <c r="AC430" s="17"/>
      <c r="AD430" s="17"/>
      <c r="AE430" s="18">
        <f t="shared" si="20"/>
        <v>0.91121154687272199</v>
      </c>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row>
    <row r="431" spans="1:59" hidden="1" x14ac:dyDescent="0.2">
      <c r="A431" s="50">
        <v>2023</v>
      </c>
      <c r="B431" s="50" t="s">
        <v>16</v>
      </c>
      <c r="C431" s="16" t="s">
        <v>361</v>
      </c>
      <c r="D431" s="21">
        <f t="shared" si="18"/>
        <v>45029</v>
      </c>
      <c r="E431" s="22">
        <f t="shared" si="19"/>
        <v>103</v>
      </c>
      <c r="F431" s="17" t="s">
        <v>343</v>
      </c>
      <c r="G431" s="17" t="s">
        <v>341</v>
      </c>
      <c r="H431" s="17">
        <v>39</v>
      </c>
      <c r="J431" s="17">
        <v>0.51</v>
      </c>
      <c r="K431" s="17" t="s">
        <v>494</v>
      </c>
      <c r="L431" s="17"/>
      <c r="M431" s="17" t="s">
        <v>494</v>
      </c>
      <c r="N431" s="17"/>
      <c r="O431" s="17"/>
      <c r="P431" s="17"/>
      <c r="Q431" s="17" t="s">
        <v>494</v>
      </c>
      <c r="R431" s="17"/>
      <c r="S431" s="17"/>
      <c r="T431" s="17" t="s">
        <v>494</v>
      </c>
      <c r="U431" s="17" t="s">
        <v>494</v>
      </c>
      <c r="V431" s="17" t="s">
        <v>494</v>
      </c>
      <c r="W431" s="17" t="s">
        <v>494</v>
      </c>
      <c r="X431" s="17" t="s">
        <v>494</v>
      </c>
      <c r="Y431" s="17" t="s">
        <v>494</v>
      </c>
      <c r="Z431" s="17" t="s">
        <v>494</v>
      </c>
      <c r="AA431" s="17" t="s">
        <v>494</v>
      </c>
      <c r="AB431" s="17" t="s">
        <v>494</v>
      </c>
      <c r="AC431" s="17"/>
      <c r="AD431" s="17"/>
      <c r="AE431" s="18">
        <f t="shared" si="20"/>
        <v>0.85975825620796031</v>
      </c>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row>
    <row r="432" spans="1:59" hidden="1" x14ac:dyDescent="0.2">
      <c r="A432" s="50">
        <v>2023</v>
      </c>
      <c r="B432" s="50" t="s">
        <v>16</v>
      </c>
      <c r="C432" s="16" t="s">
        <v>361</v>
      </c>
      <c r="D432" s="21">
        <f t="shared" si="18"/>
        <v>45029</v>
      </c>
      <c r="E432" s="22">
        <f t="shared" si="19"/>
        <v>103</v>
      </c>
      <c r="F432" s="17" t="s">
        <v>343</v>
      </c>
      <c r="G432" s="17" t="s">
        <v>341</v>
      </c>
      <c r="H432" s="17">
        <v>37</v>
      </c>
      <c r="J432" s="17">
        <v>0.43</v>
      </c>
      <c r="K432" s="17" t="s">
        <v>494</v>
      </c>
      <c r="L432" s="17"/>
      <c r="M432" s="17" t="s">
        <v>494</v>
      </c>
      <c r="N432" s="17"/>
      <c r="O432" s="17"/>
      <c r="P432" s="17"/>
      <c r="Q432" s="17" t="s">
        <v>494</v>
      </c>
      <c r="R432" s="17"/>
      <c r="S432" s="17"/>
      <c r="T432" s="17" t="s">
        <v>494</v>
      </c>
      <c r="U432" s="17" t="s">
        <v>494</v>
      </c>
      <c r="V432" s="17" t="s">
        <v>494</v>
      </c>
      <c r="W432" s="17" t="s">
        <v>494</v>
      </c>
      <c r="X432" s="17" t="s">
        <v>494</v>
      </c>
      <c r="Y432" s="17" t="s">
        <v>494</v>
      </c>
      <c r="Z432" s="17" t="s">
        <v>494</v>
      </c>
      <c r="AA432" s="17" t="s">
        <v>494</v>
      </c>
      <c r="AB432" s="17" t="s">
        <v>494</v>
      </c>
      <c r="AC432" s="17"/>
      <c r="AD432" s="17"/>
      <c r="AE432" s="18">
        <f t="shared" si="20"/>
        <v>0.84891319369040341</v>
      </c>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row>
    <row r="433" spans="1:59" hidden="1" x14ac:dyDescent="0.2">
      <c r="A433" s="50">
        <v>2023</v>
      </c>
      <c r="B433" s="50" t="s">
        <v>16</v>
      </c>
      <c r="C433" s="16" t="s">
        <v>361</v>
      </c>
      <c r="D433" s="21">
        <f t="shared" si="18"/>
        <v>45029</v>
      </c>
      <c r="E433" s="22">
        <f t="shared" si="19"/>
        <v>103</v>
      </c>
      <c r="F433" s="17" t="s">
        <v>343</v>
      </c>
      <c r="G433" s="17" t="s">
        <v>341</v>
      </c>
      <c r="H433" s="17">
        <v>33</v>
      </c>
      <c r="J433" s="17">
        <v>0.38</v>
      </c>
      <c r="K433" s="17" t="s">
        <v>494</v>
      </c>
      <c r="L433" s="17"/>
      <c r="M433" s="17" t="s">
        <v>494</v>
      </c>
      <c r="N433" s="17"/>
      <c r="O433" s="17"/>
      <c r="P433" s="17"/>
      <c r="Q433" s="17" t="s">
        <v>494</v>
      </c>
      <c r="R433" s="17"/>
      <c r="S433" s="17"/>
      <c r="T433" s="17" t="s">
        <v>494</v>
      </c>
      <c r="U433" s="17" t="s">
        <v>494</v>
      </c>
      <c r="V433" s="17" t="s">
        <v>494</v>
      </c>
      <c r="W433" s="17" t="s">
        <v>494</v>
      </c>
      <c r="X433" s="17" t="s">
        <v>494</v>
      </c>
      <c r="Y433" s="17" t="s">
        <v>494</v>
      </c>
      <c r="Z433" s="17" t="s">
        <v>494</v>
      </c>
      <c r="AA433" s="17" t="s">
        <v>494</v>
      </c>
      <c r="AB433" s="17" t="s">
        <v>494</v>
      </c>
      <c r="AC433" s="17"/>
      <c r="AD433" s="17"/>
      <c r="AE433" s="18">
        <f t="shared" si="20"/>
        <v>1.057406016083702</v>
      </c>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row>
    <row r="434" spans="1:59" hidden="1" x14ac:dyDescent="0.2">
      <c r="A434" s="50">
        <v>2023</v>
      </c>
      <c r="B434" s="50" t="s">
        <v>16</v>
      </c>
      <c r="C434" s="16" t="s">
        <v>361</v>
      </c>
      <c r="D434" s="21">
        <f t="shared" si="18"/>
        <v>45029</v>
      </c>
      <c r="E434" s="22">
        <f t="shared" si="19"/>
        <v>103</v>
      </c>
      <c r="F434" s="17" t="s">
        <v>343</v>
      </c>
      <c r="G434" s="17" t="s">
        <v>341</v>
      </c>
      <c r="H434" s="17">
        <v>42</v>
      </c>
      <c r="J434" s="17">
        <v>0.47</v>
      </c>
      <c r="K434" s="17" t="s">
        <v>494</v>
      </c>
      <c r="L434" s="17"/>
      <c r="M434" s="17" t="s">
        <v>494</v>
      </c>
      <c r="N434" s="17"/>
      <c r="O434" s="17"/>
      <c r="P434" s="17"/>
      <c r="Q434" s="17" t="s">
        <v>494</v>
      </c>
      <c r="R434" s="17"/>
      <c r="S434" s="17"/>
      <c r="T434" s="17" t="s">
        <v>494</v>
      </c>
      <c r="U434" s="17" t="s">
        <v>494</v>
      </c>
      <c r="V434" s="17" t="s">
        <v>494</v>
      </c>
      <c r="W434" s="17" t="s">
        <v>494</v>
      </c>
      <c r="X434" s="17" t="s">
        <v>494</v>
      </c>
      <c r="Y434" s="17" t="s">
        <v>494</v>
      </c>
      <c r="Z434" s="17" t="s">
        <v>494</v>
      </c>
      <c r="AA434" s="17" t="s">
        <v>494</v>
      </c>
      <c r="AB434" s="17" t="s">
        <v>494</v>
      </c>
      <c r="AC434" s="17"/>
      <c r="AD434" s="17"/>
      <c r="AE434" s="18">
        <f t="shared" si="20"/>
        <v>0.63438073642155268</v>
      </c>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row>
    <row r="435" spans="1:59" hidden="1" x14ac:dyDescent="0.2">
      <c r="A435" s="50">
        <v>2023</v>
      </c>
      <c r="B435" s="50" t="s">
        <v>16</v>
      </c>
      <c r="C435" s="16" t="s">
        <v>361</v>
      </c>
      <c r="D435" s="21">
        <f t="shared" si="18"/>
        <v>45029</v>
      </c>
      <c r="E435" s="22">
        <f t="shared" si="19"/>
        <v>103</v>
      </c>
      <c r="F435" s="17" t="s">
        <v>343</v>
      </c>
      <c r="G435" s="17" t="s">
        <v>341</v>
      </c>
      <c r="H435" s="17">
        <v>39</v>
      </c>
      <c r="J435" s="17">
        <v>0.5</v>
      </c>
      <c r="K435" s="17" t="s">
        <v>494</v>
      </c>
      <c r="L435" s="17"/>
      <c r="M435" s="17" t="s">
        <v>494</v>
      </c>
      <c r="N435" s="17"/>
      <c r="O435" s="17"/>
      <c r="P435" s="17"/>
      <c r="Q435" s="17" t="s">
        <v>494</v>
      </c>
      <c r="R435" s="17"/>
      <c r="S435" s="17"/>
      <c r="T435" s="17" t="s">
        <v>494</v>
      </c>
      <c r="U435" s="17" t="s">
        <v>494</v>
      </c>
      <c r="V435" s="17" t="s">
        <v>494</v>
      </c>
      <c r="W435" s="17" t="s">
        <v>494</v>
      </c>
      <c r="X435" s="17" t="s">
        <v>494</v>
      </c>
      <c r="Y435" s="17" t="s">
        <v>494</v>
      </c>
      <c r="Z435" s="17" t="s">
        <v>494</v>
      </c>
      <c r="AA435" s="17" t="s">
        <v>494</v>
      </c>
      <c r="AB435" s="17" t="s">
        <v>494</v>
      </c>
      <c r="AC435" s="17"/>
      <c r="AD435" s="17"/>
      <c r="AE435" s="18">
        <f t="shared" si="20"/>
        <v>0.84290025118427492</v>
      </c>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row>
    <row r="436" spans="1:59" hidden="1" x14ac:dyDescent="0.2">
      <c r="A436" s="50">
        <v>2023</v>
      </c>
      <c r="B436" s="50" t="s">
        <v>16</v>
      </c>
      <c r="C436" s="16" t="s">
        <v>361</v>
      </c>
      <c r="D436" s="21">
        <f t="shared" si="18"/>
        <v>45029</v>
      </c>
      <c r="E436" s="22">
        <f t="shared" si="19"/>
        <v>103</v>
      </c>
      <c r="F436" s="17" t="s">
        <v>343</v>
      </c>
      <c r="G436" s="17" t="s">
        <v>341</v>
      </c>
      <c r="H436" s="17">
        <v>38</v>
      </c>
      <c r="J436" s="17">
        <v>0.51</v>
      </c>
      <c r="K436" s="17" t="s">
        <v>494</v>
      </c>
      <c r="L436" s="17"/>
      <c r="M436" s="17" t="s">
        <v>494</v>
      </c>
      <c r="N436" s="17"/>
      <c r="O436" s="17"/>
      <c r="P436" s="17"/>
      <c r="Q436" s="17" t="s">
        <v>494</v>
      </c>
      <c r="R436" s="17"/>
      <c r="S436" s="17"/>
      <c r="T436" s="17" t="s">
        <v>494</v>
      </c>
      <c r="U436" s="17" t="s">
        <v>494</v>
      </c>
      <c r="V436" s="17" t="s">
        <v>494</v>
      </c>
      <c r="W436" s="17" t="s">
        <v>494</v>
      </c>
      <c r="X436" s="17" t="s">
        <v>494</v>
      </c>
      <c r="Y436" s="17" t="s">
        <v>494</v>
      </c>
      <c r="Z436" s="17" t="s">
        <v>494</v>
      </c>
      <c r="AA436" s="17" t="s">
        <v>494</v>
      </c>
      <c r="AB436" s="17" t="s">
        <v>494</v>
      </c>
      <c r="AC436" s="17"/>
      <c r="AD436" s="17"/>
      <c r="AE436" s="18">
        <f t="shared" si="20"/>
        <v>0.9294357778101765</v>
      </c>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row>
    <row r="437" spans="1:59" hidden="1" x14ac:dyDescent="0.2">
      <c r="A437" s="50">
        <v>2023</v>
      </c>
      <c r="B437" s="50" t="s">
        <v>16</v>
      </c>
      <c r="C437" s="16" t="s">
        <v>361</v>
      </c>
      <c r="D437" s="21">
        <f t="shared" si="18"/>
        <v>45029</v>
      </c>
      <c r="E437" s="22">
        <f t="shared" si="19"/>
        <v>103</v>
      </c>
      <c r="F437" s="17" t="s">
        <v>343</v>
      </c>
      <c r="G437" s="17" t="s">
        <v>341</v>
      </c>
      <c r="H437" s="17">
        <v>39</v>
      </c>
      <c r="J437" s="17">
        <v>0.52</v>
      </c>
      <c r="K437" s="17" t="s">
        <v>494</v>
      </c>
      <c r="L437" s="17"/>
      <c r="M437" s="17" t="s">
        <v>494</v>
      </c>
      <c r="N437" s="17"/>
      <c r="O437" s="17"/>
      <c r="P437" s="17"/>
      <c r="Q437" s="17" t="s">
        <v>494</v>
      </c>
      <c r="R437" s="17"/>
      <c r="S437" s="17"/>
      <c r="T437" s="17" t="s">
        <v>494</v>
      </c>
      <c r="U437" s="17" t="s">
        <v>494</v>
      </c>
      <c r="V437" s="17" t="s">
        <v>494</v>
      </c>
      <c r="W437" s="17" t="s">
        <v>494</v>
      </c>
      <c r="X437" s="17" t="s">
        <v>494</v>
      </c>
      <c r="Y437" s="17" t="s">
        <v>494</v>
      </c>
      <c r="Z437" s="17" t="s">
        <v>494</v>
      </c>
      <c r="AA437" s="17" t="s">
        <v>494</v>
      </c>
      <c r="AB437" s="17" t="s">
        <v>494</v>
      </c>
      <c r="AC437" s="17"/>
      <c r="AD437" s="17"/>
      <c r="AE437" s="18">
        <f t="shared" si="20"/>
        <v>0.87661626123164582</v>
      </c>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row>
    <row r="438" spans="1:59" hidden="1" x14ac:dyDescent="0.2">
      <c r="A438" s="50">
        <v>2023</v>
      </c>
      <c r="B438" s="50" t="s">
        <v>16</v>
      </c>
      <c r="C438" s="16" t="s">
        <v>361</v>
      </c>
      <c r="D438" s="21">
        <f t="shared" si="18"/>
        <v>45029</v>
      </c>
      <c r="E438" s="22">
        <f t="shared" si="19"/>
        <v>103</v>
      </c>
      <c r="F438" s="17" t="s">
        <v>343</v>
      </c>
      <c r="G438" s="17" t="s">
        <v>341</v>
      </c>
      <c r="H438" s="17">
        <v>39</v>
      </c>
      <c r="J438" s="17">
        <v>0.54</v>
      </c>
      <c r="K438" s="17" t="s">
        <v>494</v>
      </c>
      <c r="L438" s="17"/>
      <c r="M438" s="17" t="s">
        <v>494</v>
      </c>
      <c r="N438" s="17"/>
      <c r="O438" s="17"/>
      <c r="P438" s="17"/>
      <c r="Q438" s="17" t="s">
        <v>494</v>
      </c>
      <c r="R438" s="17"/>
      <c r="S438" s="17"/>
      <c r="T438" s="17" t="s">
        <v>494</v>
      </c>
      <c r="U438" s="17" t="s">
        <v>494</v>
      </c>
      <c r="V438" s="17" t="s">
        <v>494</v>
      </c>
      <c r="W438" s="17" t="s">
        <v>494</v>
      </c>
      <c r="X438" s="17" t="s">
        <v>494</v>
      </c>
      <c r="Y438" s="17" t="s">
        <v>494</v>
      </c>
      <c r="Z438" s="17" t="s">
        <v>494</v>
      </c>
      <c r="AA438" s="17" t="s">
        <v>494</v>
      </c>
      <c r="AB438" s="17" t="s">
        <v>494</v>
      </c>
      <c r="AC438" s="17"/>
      <c r="AD438" s="17"/>
      <c r="AE438" s="18">
        <f t="shared" si="20"/>
        <v>0.91033227127901684</v>
      </c>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row>
    <row r="439" spans="1:59" hidden="1" x14ac:dyDescent="0.2">
      <c r="A439" s="50">
        <v>2023</v>
      </c>
      <c r="B439" s="50" t="s">
        <v>16</v>
      </c>
      <c r="C439" s="16" t="s">
        <v>361</v>
      </c>
      <c r="D439" s="21">
        <f t="shared" si="18"/>
        <v>45029</v>
      </c>
      <c r="E439" s="22">
        <f t="shared" si="19"/>
        <v>103</v>
      </c>
      <c r="F439" s="17" t="s">
        <v>343</v>
      </c>
      <c r="G439" s="17" t="s">
        <v>347</v>
      </c>
      <c r="H439" s="17">
        <v>106</v>
      </c>
      <c r="J439" s="17">
        <v>13.53</v>
      </c>
      <c r="K439" s="17" t="s">
        <v>494</v>
      </c>
      <c r="L439" s="17"/>
      <c r="M439" s="17" t="s">
        <v>494</v>
      </c>
      <c r="N439" s="17"/>
      <c r="O439" s="17"/>
      <c r="P439" s="17"/>
      <c r="Q439" s="17" t="s">
        <v>494</v>
      </c>
      <c r="R439" s="17"/>
      <c r="S439" s="17"/>
      <c r="T439" s="17" t="s">
        <v>494</v>
      </c>
      <c r="U439" s="17" t="s">
        <v>494</v>
      </c>
      <c r="V439" s="17" t="s">
        <v>494</v>
      </c>
      <c r="W439" s="17" t="s">
        <v>494</v>
      </c>
      <c r="X439" s="17" t="s">
        <v>494</v>
      </c>
      <c r="Y439" s="17" t="s">
        <v>494</v>
      </c>
      <c r="Z439" s="17" t="s">
        <v>494</v>
      </c>
      <c r="AA439" s="17" t="s">
        <v>494</v>
      </c>
      <c r="AB439" s="17" t="s">
        <v>494</v>
      </c>
      <c r="AC439" s="17"/>
      <c r="AD439" s="17"/>
      <c r="AE439" s="18">
        <f t="shared" si="20"/>
        <v>1.1360048899427044</v>
      </c>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row>
    <row r="440" spans="1:59" hidden="1" x14ac:dyDescent="0.2">
      <c r="A440" s="50">
        <v>2023</v>
      </c>
      <c r="B440" s="50" t="s">
        <v>16</v>
      </c>
      <c r="C440" s="16" t="s">
        <v>361</v>
      </c>
      <c r="D440" s="21">
        <f t="shared" si="18"/>
        <v>45029</v>
      </c>
      <c r="E440" s="22">
        <f t="shared" si="19"/>
        <v>103</v>
      </c>
      <c r="F440" s="17" t="s">
        <v>343</v>
      </c>
      <c r="G440" s="17" t="s">
        <v>347</v>
      </c>
      <c r="H440" s="17">
        <v>72</v>
      </c>
      <c r="J440" s="17">
        <v>4.03</v>
      </c>
      <c r="K440" s="17" t="s">
        <v>494</v>
      </c>
      <c r="L440" s="17"/>
      <c r="M440" s="17" t="s">
        <v>494</v>
      </c>
      <c r="N440" s="17"/>
      <c r="O440" s="17"/>
      <c r="P440" s="17"/>
      <c r="Q440" s="17" t="s">
        <v>494</v>
      </c>
      <c r="R440" s="17"/>
      <c r="S440" s="17"/>
      <c r="T440" s="17" t="s">
        <v>494</v>
      </c>
      <c r="U440" s="17" t="s">
        <v>494</v>
      </c>
      <c r="V440" s="17" t="s">
        <v>494</v>
      </c>
      <c r="W440" s="17" t="s">
        <v>494</v>
      </c>
      <c r="X440" s="17" t="s">
        <v>494</v>
      </c>
      <c r="Y440" s="17" t="s">
        <v>494</v>
      </c>
      <c r="Z440" s="17" t="s">
        <v>494</v>
      </c>
      <c r="AA440" s="17" t="s">
        <v>494</v>
      </c>
      <c r="AB440" s="17" t="s">
        <v>494</v>
      </c>
      <c r="AC440" s="17"/>
      <c r="AD440" s="17"/>
      <c r="AE440" s="18">
        <f t="shared" si="20"/>
        <v>1.0797110768175584</v>
      </c>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row>
    <row r="441" spans="1:59" hidden="1" x14ac:dyDescent="0.2">
      <c r="A441" s="50">
        <v>2023</v>
      </c>
      <c r="B441" s="50" t="s">
        <v>16</v>
      </c>
      <c r="C441" s="16" t="s">
        <v>361</v>
      </c>
      <c r="D441" s="21">
        <f t="shared" si="18"/>
        <v>45029</v>
      </c>
      <c r="E441" s="22">
        <f t="shared" si="19"/>
        <v>103</v>
      </c>
      <c r="F441" s="17" t="s">
        <v>343</v>
      </c>
      <c r="G441" s="17" t="s">
        <v>347</v>
      </c>
      <c r="H441" s="17">
        <v>69</v>
      </c>
      <c r="J441" s="17">
        <v>3.62</v>
      </c>
      <c r="K441" s="17" t="s">
        <v>494</v>
      </c>
      <c r="L441" s="17"/>
      <c r="M441" s="17" t="s">
        <v>494</v>
      </c>
      <c r="N441" s="17"/>
      <c r="O441" s="17"/>
      <c r="P441" s="17"/>
      <c r="Q441" s="17" t="s">
        <v>494</v>
      </c>
      <c r="R441" s="17"/>
      <c r="S441" s="17"/>
      <c r="T441" s="17" t="s">
        <v>494</v>
      </c>
      <c r="U441" s="17" t="s">
        <v>494</v>
      </c>
      <c r="V441" s="17" t="s">
        <v>494</v>
      </c>
      <c r="W441" s="17" t="s">
        <v>494</v>
      </c>
      <c r="X441" s="17" t="s">
        <v>494</v>
      </c>
      <c r="Y441" s="17" t="s">
        <v>494</v>
      </c>
      <c r="Z441" s="17" t="s">
        <v>494</v>
      </c>
      <c r="AA441" s="17" t="s">
        <v>494</v>
      </c>
      <c r="AB441" s="17" t="s">
        <v>494</v>
      </c>
      <c r="AC441" s="17"/>
      <c r="AD441" s="17"/>
      <c r="AE441" s="18">
        <f t="shared" si="20"/>
        <v>1.1019485006499061</v>
      </c>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row>
    <row r="442" spans="1:59" hidden="1" x14ac:dyDescent="0.2">
      <c r="A442" s="50">
        <v>2023</v>
      </c>
      <c r="B442" s="50" t="s">
        <v>16</v>
      </c>
      <c r="C442" s="16" t="s">
        <v>361</v>
      </c>
      <c r="D442" s="21">
        <f t="shared" si="18"/>
        <v>45029</v>
      </c>
      <c r="E442" s="22">
        <f t="shared" si="19"/>
        <v>103</v>
      </c>
      <c r="F442" s="17" t="s">
        <v>343</v>
      </c>
      <c r="G442" s="17" t="s">
        <v>347</v>
      </c>
      <c r="H442" s="17">
        <v>67</v>
      </c>
      <c r="J442" s="17">
        <v>2.15</v>
      </c>
      <c r="K442" s="17" t="s">
        <v>494</v>
      </c>
      <c r="L442" s="17"/>
      <c r="M442" s="17" t="s">
        <v>494</v>
      </c>
      <c r="N442" s="17"/>
      <c r="O442" s="17"/>
      <c r="P442" s="17"/>
      <c r="Q442" s="17" t="s">
        <v>494</v>
      </c>
      <c r="R442" s="17"/>
      <c r="S442" s="17"/>
      <c r="T442" s="17" t="s">
        <v>494</v>
      </c>
      <c r="U442" s="17" t="s">
        <v>494</v>
      </c>
      <c r="V442" s="17" t="s">
        <v>494</v>
      </c>
      <c r="W442" s="17" t="s">
        <v>494</v>
      </c>
      <c r="X442" s="17" t="s">
        <v>494</v>
      </c>
      <c r="Y442" s="17" t="s">
        <v>494</v>
      </c>
      <c r="Z442" s="17" t="s">
        <v>494</v>
      </c>
      <c r="AA442" s="17" t="s">
        <v>494</v>
      </c>
      <c r="AB442" s="17" t="s">
        <v>494</v>
      </c>
      <c r="AC442" s="17"/>
      <c r="AD442" s="17"/>
      <c r="AE442" s="18">
        <f t="shared" si="20"/>
        <v>0.71484856847418066</v>
      </c>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row>
    <row r="443" spans="1:59" hidden="1" x14ac:dyDescent="0.2">
      <c r="A443" s="50">
        <v>2023</v>
      </c>
      <c r="B443" s="50" t="s">
        <v>16</v>
      </c>
      <c r="C443" s="16" t="s">
        <v>361</v>
      </c>
      <c r="D443" s="21">
        <f t="shared" si="18"/>
        <v>45029</v>
      </c>
      <c r="E443" s="22">
        <f t="shared" si="19"/>
        <v>103</v>
      </c>
      <c r="F443" s="17" t="s">
        <v>343</v>
      </c>
      <c r="G443" s="17" t="s">
        <v>347</v>
      </c>
      <c r="H443" s="17">
        <v>59</v>
      </c>
      <c r="J443" s="17">
        <v>2.19</v>
      </c>
      <c r="K443" s="17" t="s">
        <v>494</v>
      </c>
      <c r="L443" s="17"/>
      <c r="M443" s="17" t="s">
        <v>494</v>
      </c>
      <c r="N443" s="17"/>
      <c r="O443" s="17"/>
      <c r="P443" s="17"/>
      <c r="Q443" s="17" t="s">
        <v>494</v>
      </c>
      <c r="R443" s="17"/>
      <c r="S443" s="17"/>
      <c r="T443" s="17" t="s">
        <v>494</v>
      </c>
      <c r="U443" s="17" t="s">
        <v>494</v>
      </c>
      <c r="V443" s="17" t="s">
        <v>494</v>
      </c>
      <c r="W443" s="17" t="s">
        <v>494</v>
      </c>
      <c r="X443" s="17" t="s">
        <v>494</v>
      </c>
      <c r="Y443" s="17" t="s">
        <v>494</v>
      </c>
      <c r="Z443" s="17" t="s">
        <v>494</v>
      </c>
      <c r="AA443" s="17" t="s">
        <v>494</v>
      </c>
      <c r="AB443" s="17" t="s">
        <v>494</v>
      </c>
      <c r="AC443" s="17"/>
      <c r="AD443" s="17"/>
      <c r="AE443" s="18">
        <f t="shared" si="20"/>
        <v>1.0663212889341169</v>
      </c>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row>
    <row r="444" spans="1:59" hidden="1" x14ac:dyDescent="0.2">
      <c r="A444" s="50">
        <v>2023</v>
      </c>
      <c r="B444" s="50" t="s">
        <v>16</v>
      </c>
      <c r="C444" s="16" t="s">
        <v>361</v>
      </c>
      <c r="D444" s="21">
        <f t="shared" si="18"/>
        <v>45029</v>
      </c>
      <c r="E444" s="22">
        <f t="shared" si="19"/>
        <v>103</v>
      </c>
      <c r="F444" s="17" t="s">
        <v>343</v>
      </c>
      <c r="G444" s="17" t="s">
        <v>347</v>
      </c>
      <c r="H444" s="17">
        <v>71</v>
      </c>
      <c r="J444" s="17">
        <v>4.0199999999999996</v>
      </c>
      <c r="K444" s="17" t="s">
        <v>494</v>
      </c>
      <c r="L444" s="17"/>
      <c r="M444" s="17" t="s">
        <v>494</v>
      </c>
      <c r="N444" s="17"/>
      <c r="O444" s="17"/>
      <c r="P444" s="17"/>
      <c r="Q444" s="17" t="s">
        <v>494</v>
      </c>
      <c r="R444" s="17"/>
      <c r="S444" s="17"/>
      <c r="T444" s="17" t="s">
        <v>494</v>
      </c>
      <c r="U444" s="17" t="s">
        <v>494</v>
      </c>
      <c r="V444" s="17" t="s">
        <v>494</v>
      </c>
      <c r="W444" s="17" t="s">
        <v>494</v>
      </c>
      <c r="X444" s="17" t="s">
        <v>494</v>
      </c>
      <c r="Y444" s="17" t="s">
        <v>494</v>
      </c>
      <c r="Z444" s="17" t="s">
        <v>494</v>
      </c>
      <c r="AA444" s="17" t="s">
        <v>494</v>
      </c>
      <c r="AB444" s="17" t="s">
        <v>494</v>
      </c>
      <c r="AC444" s="17"/>
      <c r="AD444" s="17"/>
      <c r="AE444" s="18">
        <f t="shared" si="20"/>
        <v>1.1231842553036926</v>
      </c>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row>
    <row r="445" spans="1:59" hidden="1" x14ac:dyDescent="0.2">
      <c r="A445" s="50">
        <v>2023</v>
      </c>
      <c r="B445" s="50" t="s">
        <v>770</v>
      </c>
      <c r="C445" s="16" t="s">
        <v>734</v>
      </c>
      <c r="D445" s="21">
        <f t="shared" si="18"/>
        <v>45030</v>
      </c>
      <c r="E445" s="22">
        <f t="shared" si="19"/>
        <v>104</v>
      </c>
      <c r="F445" s="17" t="s">
        <v>344</v>
      </c>
      <c r="G445" s="17" t="s">
        <v>341</v>
      </c>
      <c r="H445" s="17">
        <v>56</v>
      </c>
      <c r="J445" s="17">
        <v>1.32</v>
      </c>
      <c r="K445" s="17" t="s">
        <v>675</v>
      </c>
      <c r="L445" s="17"/>
      <c r="M445" s="17" t="s">
        <v>496</v>
      </c>
      <c r="N445" s="17"/>
      <c r="O445" s="17"/>
      <c r="P445" s="17"/>
      <c r="Q445" s="17" t="s">
        <v>494</v>
      </c>
      <c r="R445" s="17"/>
      <c r="S445" s="17"/>
      <c r="T445" s="17" t="s">
        <v>494</v>
      </c>
      <c r="U445" s="17" t="s">
        <v>494</v>
      </c>
      <c r="V445" s="17" t="s">
        <v>494</v>
      </c>
      <c r="W445" s="17" t="s">
        <v>494</v>
      </c>
      <c r="X445" s="17" t="s">
        <v>494</v>
      </c>
      <c r="Y445" s="17" t="s">
        <v>494</v>
      </c>
      <c r="Z445" s="17" t="s">
        <v>494</v>
      </c>
      <c r="AA445" s="17" t="s">
        <v>494</v>
      </c>
      <c r="AB445" s="17" t="s">
        <v>494</v>
      </c>
      <c r="AC445" s="17">
        <v>0</v>
      </c>
      <c r="AD445" s="17" t="s">
        <v>735</v>
      </c>
      <c r="AE445" s="18">
        <f t="shared" si="20"/>
        <v>0.75163994169096215</v>
      </c>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row>
    <row r="446" spans="1:59" hidden="1" x14ac:dyDescent="0.2">
      <c r="A446" s="50">
        <v>2023</v>
      </c>
      <c r="B446" s="50" t="s">
        <v>770</v>
      </c>
      <c r="C446" s="16" t="s">
        <v>734</v>
      </c>
      <c r="D446" s="21">
        <f t="shared" si="18"/>
        <v>45030</v>
      </c>
      <c r="E446" s="22">
        <f t="shared" si="19"/>
        <v>104</v>
      </c>
      <c r="F446" s="17" t="s">
        <v>344</v>
      </c>
      <c r="G446" s="17" t="s">
        <v>341</v>
      </c>
      <c r="H446" s="17">
        <v>50</v>
      </c>
      <c r="J446" s="17">
        <v>1.32</v>
      </c>
      <c r="K446" s="17" t="s">
        <v>675</v>
      </c>
      <c r="L446" s="17"/>
      <c r="M446" s="17" t="s">
        <v>496</v>
      </c>
      <c r="N446" s="17"/>
      <c r="O446" s="17"/>
      <c r="P446" s="17"/>
      <c r="Q446" s="17" t="s">
        <v>494</v>
      </c>
      <c r="R446" s="17"/>
      <c r="S446" s="17"/>
      <c r="T446" s="17" t="s">
        <v>494</v>
      </c>
      <c r="U446" s="17" t="s">
        <v>494</v>
      </c>
      <c r="V446" s="17" t="s">
        <v>494</v>
      </c>
      <c r="W446" s="17" t="s">
        <v>494</v>
      </c>
      <c r="X446" s="17" t="s">
        <v>494</v>
      </c>
      <c r="Y446" s="17" t="s">
        <v>494</v>
      </c>
      <c r="Z446" s="17" t="s">
        <v>494</v>
      </c>
      <c r="AA446" s="17" t="s">
        <v>494</v>
      </c>
      <c r="AB446" s="17" t="s">
        <v>494</v>
      </c>
      <c r="AC446" s="17">
        <v>0</v>
      </c>
      <c r="AD446" s="17" t="s">
        <v>735</v>
      </c>
      <c r="AE446" s="18">
        <f t="shared" si="20"/>
        <v>1.056</v>
      </c>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row>
    <row r="447" spans="1:59" hidden="1" x14ac:dyDescent="0.2">
      <c r="A447" s="50">
        <v>2023</v>
      </c>
      <c r="B447" s="50" t="s">
        <v>770</v>
      </c>
      <c r="C447" s="16" t="s">
        <v>734</v>
      </c>
      <c r="D447" s="21">
        <f t="shared" si="18"/>
        <v>45030</v>
      </c>
      <c r="E447" s="22">
        <f t="shared" si="19"/>
        <v>104</v>
      </c>
      <c r="F447" s="17" t="s">
        <v>344</v>
      </c>
      <c r="G447" s="17" t="s">
        <v>341</v>
      </c>
      <c r="H447" s="17">
        <v>50</v>
      </c>
      <c r="J447" s="17">
        <v>1.32</v>
      </c>
      <c r="K447" s="17" t="s">
        <v>675</v>
      </c>
      <c r="L447" s="17"/>
      <c r="M447" s="17" t="s">
        <v>496</v>
      </c>
      <c r="N447" s="17"/>
      <c r="O447" s="17"/>
      <c r="P447" s="17"/>
      <c r="Q447" s="17" t="s">
        <v>494</v>
      </c>
      <c r="R447" s="17"/>
      <c r="S447" s="17"/>
      <c r="T447" s="17" t="s">
        <v>494</v>
      </c>
      <c r="U447" s="17" t="s">
        <v>494</v>
      </c>
      <c r="V447" s="17" t="s">
        <v>494</v>
      </c>
      <c r="W447" s="17" t="s">
        <v>494</v>
      </c>
      <c r="X447" s="17" t="s">
        <v>494</v>
      </c>
      <c r="Y447" s="17" t="s">
        <v>494</v>
      </c>
      <c r="Z447" s="17" t="s">
        <v>494</v>
      </c>
      <c r="AA447" s="17" t="s">
        <v>494</v>
      </c>
      <c r="AB447" s="17" t="s">
        <v>494</v>
      </c>
      <c r="AC447" s="17">
        <v>0</v>
      </c>
      <c r="AD447" s="17" t="s">
        <v>735</v>
      </c>
      <c r="AE447" s="18">
        <f t="shared" si="20"/>
        <v>1.056</v>
      </c>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row>
    <row r="448" spans="1:59" hidden="1" x14ac:dyDescent="0.2">
      <c r="A448" s="50">
        <v>2023</v>
      </c>
      <c r="B448" s="50" t="s">
        <v>770</v>
      </c>
      <c r="C448" s="16" t="s">
        <v>734</v>
      </c>
      <c r="D448" s="21">
        <f t="shared" si="18"/>
        <v>45030</v>
      </c>
      <c r="E448" s="22">
        <f t="shared" si="19"/>
        <v>104</v>
      </c>
      <c r="F448" s="17" t="s">
        <v>344</v>
      </c>
      <c r="G448" s="17" t="s">
        <v>341</v>
      </c>
      <c r="H448" s="17">
        <v>56</v>
      </c>
      <c r="J448" s="17">
        <v>1.32</v>
      </c>
      <c r="K448" s="17" t="s">
        <v>675</v>
      </c>
      <c r="L448" s="17"/>
      <c r="M448" s="17" t="s">
        <v>496</v>
      </c>
      <c r="N448" s="17"/>
      <c r="O448" s="17"/>
      <c r="P448" s="17"/>
      <c r="Q448" s="17" t="s">
        <v>494</v>
      </c>
      <c r="R448" s="17"/>
      <c r="S448" s="17"/>
      <c r="T448" s="17" t="s">
        <v>494</v>
      </c>
      <c r="U448" s="17" t="s">
        <v>494</v>
      </c>
      <c r="V448" s="17" t="s">
        <v>494</v>
      </c>
      <c r="W448" s="17" t="s">
        <v>494</v>
      </c>
      <c r="X448" s="17" t="s">
        <v>494</v>
      </c>
      <c r="Y448" s="17" t="s">
        <v>494</v>
      </c>
      <c r="Z448" s="17" t="s">
        <v>494</v>
      </c>
      <c r="AA448" s="17" t="s">
        <v>494</v>
      </c>
      <c r="AB448" s="17" t="s">
        <v>494</v>
      </c>
      <c r="AC448" s="17">
        <v>0</v>
      </c>
      <c r="AD448" s="17" t="s">
        <v>735</v>
      </c>
      <c r="AE448" s="18">
        <f t="shared" si="20"/>
        <v>0.75163994169096215</v>
      </c>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row>
    <row r="449" spans="1:59" hidden="1" x14ac:dyDescent="0.2">
      <c r="A449" s="50">
        <v>2023</v>
      </c>
      <c r="B449" s="50" t="s">
        <v>770</v>
      </c>
      <c r="C449" s="16" t="s">
        <v>734</v>
      </c>
      <c r="D449" s="21">
        <f t="shared" si="18"/>
        <v>45030</v>
      </c>
      <c r="E449" s="22">
        <f t="shared" si="19"/>
        <v>104</v>
      </c>
      <c r="F449" s="17" t="s">
        <v>344</v>
      </c>
      <c r="G449" s="17" t="s">
        <v>341</v>
      </c>
      <c r="H449" s="17">
        <v>53</v>
      </c>
      <c r="J449" s="17">
        <v>1.32</v>
      </c>
      <c r="K449" s="17" t="s">
        <v>675</v>
      </c>
      <c r="L449" s="17"/>
      <c r="M449" s="17" t="s">
        <v>496</v>
      </c>
      <c r="N449" s="17"/>
      <c r="O449" s="17"/>
      <c r="P449" s="17"/>
      <c r="Q449" s="17" t="s">
        <v>494</v>
      </c>
      <c r="R449" s="17"/>
      <c r="S449" s="17"/>
      <c r="T449" s="17" t="s">
        <v>494</v>
      </c>
      <c r="U449" s="17" t="s">
        <v>494</v>
      </c>
      <c r="V449" s="17" t="s">
        <v>494</v>
      </c>
      <c r="W449" s="17" t="s">
        <v>494</v>
      </c>
      <c r="X449" s="17" t="s">
        <v>494</v>
      </c>
      <c r="Y449" s="17" t="s">
        <v>494</v>
      </c>
      <c r="Z449" s="17" t="s">
        <v>494</v>
      </c>
      <c r="AA449" s="17" t="s">
        <v>494</v>
      </c>
      <c r="AB449" s="17" t="s">
        <v>494</v>
      </c>
      <c r="AC449" s="17">
        <v>0</v>
      </c>
      <c r="AD449" s="17" t="s">
        <v>735</v>
      </c>
      <c r="AE449" s="18">
        <f t="shared" si="20"/>
        <v>0.88663796288211083</v>
      </c>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row>
    <row r="450" spans="1:59" hidden="1" x14ac:dyDescent="0.2">
      <c r="A450" s="50">
        <v>2023</v>
      </c>
      <c r="B450" s="50" t="s">
        <v>770</v>
      </c>
      <c r="C450" s="16" t="s">
        <v>734</v>
      </c>
      <c r="D450" s="21">
        <f t="shared" ref="D450:D513" si="21">DATEVALUE(LEFT(C450, SEARCH("-", C450) - 1))</f>
        <v>45030</v>
      </c>
      <c r="E450" s="22">
        <f t="shared" ref="E450:E513" si="22" xml:space="preserve"> D450 - DATE(YEAR(D450), 1, 0)</f>
        <v>104</v>
      </c>
      <c r="F450" s="17" t="s">
        <v>344</v>
      </c>
      <c r="G450" s="17" t="s">
        <v>341</v>
      </c>
      <c r="H450" s="17">
        <v>54</v>
      </c>
      <c r="J450" s="17">
        <v>1.32</v>
      </c>
      <c r="K450" s="17" t="s">
        <v>675</v>
      </c>
      <c r="L450" s="17"/>
      <c r="M450" s="17" t="s">
        <v>496</v>
      </c>
      <c r="N450" s="17"/>
      <c r="O450" s="17"/>
      <c r="P450" s="17"/>
      <c r="Q450" s="17" t="s">
        <v>494</v>
      </c>
      <c r="R450" s="17"/>
      <c r="S450" s="17"/>
      <c r="T450" s="17" t="s">
        <v>494</v>
      </c>
      <c r="U450" s="17" t="s">
        <v>494</v>
      </c>
      <c r="V450" s="17" t="s">
        <v>494</v>
      </c>
      <c r="W450" s="17" t="s">
        <v>494</v>
      </c>
      <c r="X450" s="17" t="s">
        <v>494</v>
      </c>
      <c r="Y450" s="17" t="s">
        <v>494</v>
      </c>
      <c r="Z450" s="17" t="s">
        <v>494</v>
      </c>
      <c r="AA450" s="17" t="s">
        <v>494</v>
      </c>
      <c r="AB450" s="17" t="s">
        <v>494</v>
      </c>
      <c r="AC450" s="17">
        <v>0</v>
      </c>
      <c r="AD450" s="17" t="s">
        <v>735</v>
      </c>
      <c r="AE450" s="18">
        <f t="shared" ref="AE450:AE513" si="23">IF(J450="", "", 100000*(J450/(H450^3)))</f>
        <v>0.83828684651729934</v>
      </c>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row>
    <row r="451" spans="1:59" hidden="1" x14ac:dyDescent="0.2">
      <c r="A451" s="50">
        <v>2023</v>
      </c>
      <c r="B451" s="50" t="s">
        <v>770</v>
      </c>
      <c r="C451" s="16" t="s">
        <v>734</v>
      </c>
      <c r="D451" s="21">
        <f t="shared" si="21"/>
        <v>45030</v>
      </c>
      <c r="E451" s="22">
        <f t="shared" si="22"/>
        <v>104</v>
      </c>
      <c r="F451" s="17" t="s">
        <v>344</v>
      </c>
      <c r="G451" s="17" t="s">
        <v>341</v>
      </c>
      <c r="H451" s="17">
        <v>47</v>
      </c>
      <c r="J451" s="17">
        <v>1.32</v>
      </c>
      <c r="K451" s="17" t="s">
        <v>675</v>
      </c>
      <c r="L451" s="17"/>
      <c r="M451" s="17" t="s">
        <v>496</v>
      </c>
      <c r="N451" s="17"/>
      <c r="O451" s="17"/>
      <c r="P451" s="17"/>
      <c r="Q451" s="17" t="s">
        <v>494</v>
      </c>
      <c r="R451" s="17"/>
      <c r="S451" s="17"/>
      <c r="T451" s="17" t="s">
        <v>494</v>
      </c>
      <c r="U451" s="17" t="s">
        <v>494</v>
      </c>
      <c r="V451" s="17" t="s">
        <v>494</v>
      </c>
      <c r="W451" s="17" t="s">
        <v>494</v>
      </c>
      <c r="X451" s="17" t="s">
        <v>494</v>
      </c>
      <c r="Y451" s="17" t="s">
        <v>494</v>
      </c>
      <c r="Z451" s="17" t="s">
        <v>494</v>
      </c>
      <c r="AA451" s="17" t="s">
        <v>494</v>
      </c>
      <c r="AB451" s="17" t="s">
        <v>494</v>
      </c>
      <c r="AC451" s="17">
        <v>0</v>
      </c>
      <c r="AD451" s="17" t="s">
        <v>735</v>
      </c>
      <c r="AE451" s="18">
        <f t="shared" si="23"/>
        <v>1.2713945850148811</v>
      </c>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row>
    <row r="452" spans="1:59" hidden="1" x14ac:dyDescent="0.2">
      <c r="A452" s="50">
        <v>2023</v>
      </c>
      <c r="B452" s="50" t="s">
        <v>770</v>
      </c>
      <c r="C452" s="16" t="s">
        <v>734</v>
      </c>
      <c r="D452" s="21">
        <f t="shared" si="21"/>
        <v>45030</v>
      </c>
      <c r="E452" s="22">
        <f t="shared" si="22"/>
        <v>104</v>
      </c>
      <c r="F452" s="17" t="s">
        <v>344</v>
      </c>
      <c r="G452" s="17" t="s">
        <v>341</v>
      </c>
      <c r="H452" s="17">
        <v>54</v>
      </c>
      <c r="J452" s="17">
        <v>1.32</v>
      </c>
      <c r="K452" s="17" t="s">
        <v>675</v>
      </c>
      <c r="L452" s="17"/>
      <c r="M452" s="17" t="s">
        <v>496</v>
      </c>
      <c r="N452" s="17"/>
      <c r="O452" s="17"/>
      <c r="P452" s="17"/>
      <c r="Q452" s="17" t="s">
        <v>494</v>
      </c>
      <c r="R452" s="17"/>
      <c r="S452" s="17"/>
      <c r="T452" s="17" t="s">
        <v>494</v>
      </c>
      <c r="U452" s="17" t="s">
        <v>494</v>
      </c>
      <c r="V452" s="17" t="s">
        <v>494</v>
      </c>
      <c r="W452" s="17" t="s">
        <v>494</v>
      </c>
      <c r="X452" s="17" t="s">
        <v>494</v>
      </c>
      <c r="Y452" s="17" t="s">
        <v>494</v>
      </c>
      <c r="Z452" s="17" t="s">
        <v>494</v>
      </c>
      <c r="AA452" s="17" t="s">
        <v>494</v>
      </c>
      <c r="AB452" s="17" t="s">
        <v>494</v>
      </c>
      <c r="AC452" s="17">
        <v>0</v>
      </c>
      <c r="AD452" s="17" t="s">
        <v>735</v>
      </c>
      <c r="AE452" s="18">
        <f t="shared" si="23"/>
        <v>0.83828684651729934</v>
      </c>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row>
    <row r="453" spans="1:59" hidden="1" x14ac:dyDescent="0.2">
      <c r="A453" s="50">
        <v>2023</v>
      </c>
      <c r="B453" s="50" t="s">
        <v>770</v>
      </c>
      <c r="C453" s="16" t="s">
        <v>734</v>
      </c>
      <c r="D453" s="21">
        <f t="shared" si="21"/>
        <v>45030</v>
      </c>
      <c r="E453" s="22">
        <f t="shared" si="22"/>
        <v>104</v>
      </c>
      <c r="F453" s="17" t="s">
        <v>344</v>
      </c>
      <c r="G453" s="17" t="s">
        <v>341</v>
      </c>
      <c r="H453" s="17">
        <v>51</v>
      </c>
      <c r="J453" s="17">
        <v>1.32</v>
      </c>
      <c r="K453" s="17" t="s">
        <v>675</v>
      </c>
      <c r="L453" s="17"/>
      <c r="M453" s="17" t="s">
        <v>496</v>
      </c>
      <c r="N453" s="17"/>
      <c r="O453" s="17"/>
      <c r="P453" s="17"/>
      <c r="Q453" s="17" t="s">
        <v>494</v>
      </c>
      <c r="R453" s="17"/>
      <c r="S453" s="17"/>
      <c r="T453" s="17" t="s">
        <v>494</v>
      </c>
      <c r="U453" s="17" t="s">
        <v>494</v>
      </c>
      <c r="V453" s="17" t="s">
        <v>494</v>
      </c>
      <c r="W453" s="17" t="s">
        <v>494</v>
      </c>
      <c r="X453" s="17" t="s">
        <v>494</v>
      </c>
      <c r="Y453" s="17" t="s">
        <v>494</v>
      </c>
      <c r="Z453" s="17" t="s">
        <v>494</v>
      </c>
      <c r="AA453" s="17" t="s">
        <v>494</v>
      </c>
      <c r="AB453" s="17" t="s">
        <v>494</v>
      </c>
      <c r="AC453" s="17">
        <v>0</v>
      </c>
      <c r="AD453" s="17" t="s">
        <v>735</v>
      </c>
      <c r="AE453" s="18">
        <f t="shared" si="23"/>
        <v>0.99509238528167909</v>
      </c>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row>
    <row r="454" spans="1:59" hidden="1" x14ac:dyDescent="0.2">
      <c r="A454" s="50">
        <v>2023</v>
      </c>
      <c r="B454" s="50" t="s">
        <v>770</v>
      </c>
      <c r="C454" s="16" t="s">
        <v>734</v>
      </c>
      <c r="D454" s="21">
        <f t="shared" si="21"/>
        <v>45030</v>
      </c>
      <c r="E454" s="22">
        <f t="shared" si="22"/>
        <v>104</v>
      </c>
      <c r="F454" s="17" t="s">
        <v>344</v>
      </c>
      <c r="G454" s="17" t="s">
        <v>341</v>
      </c>
      <c r="H454" s="17">
        <v>55</v>
      </c>
      <c r="J454" s="17">
        <v>1.32</v>
      </c>
      <c r="K454" s="17" t="s">
        <v>675</v>
      </c>
      <c r="L454" s="17"/>
      <c r="M454" s="17" t="s">
        <v>496</v>
      </c>
      <c r="N454" s="17"/>
      <c r="O454" s="17"/>
      <c r="P454" s="17"/>
      <c r="Q454" s="17" t="s">
        <v>494</v>
      </c>
      <c r="R454" s="17"/>
      <c r="S454" s="17"/>
      <c r="T454" s="17" t="s">
        <v>494</v>
      </c>
      <c r="U454" s="17" t="s">
        <v>494</v>
      </c>
      <c r="V454" s="17" t="s">
        <v>494</v>
      </c>
      <c r="W454" s="17" t="s">
        <v>494</v>
      </c>
      <c r="X454" s="17" t="s">
        <v>494</v>
      </c>
      <c r="Y454" s="17" t="s">
        <v>494</v>
      </c>
      <c r="Z454" s="17" t="s">
        <v>494</v>
      </c>
      <c r="AA454" s="17" t="s">
        <v>494</v>
      </c>
      <c r="AB454" s="17" t="s">
        <v>494</v>
      </c>
      <c r="AC454" s="17">
        <v>0</v>
      </c>
      <c r="AD454" s="17" t="s">
        <v>735</v>
      </c>
      <c r="AE454" s="18">
        <f t="shared" si="23"/>
        <v>0.79338842975206614</v>
      </c>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row>
    <row r="455" spans="1:59" hidden="1" x14ac:dyDescent="0.2">
      <c r="A455" s="50">
        <v>2023</v>
      </c>
      <c r="B455" s="50" t="s">
        <v>770</v>
      </c>
      <c r="C455" s="16" t="s">
        <v>734</v>
      </c>
      <c r="D455" s="21">
        <f t="shared" si="21"/>
        <v>45030</v>
      </c>
      <c r="E455" s="22">
        <f t="shared" si="22"/>
        <v>104</v>
      </c>
      <c r="F455" s="17" t="s">
        <v>344</v>
      </c>
      <c r="G455" s="17" t="s">
        <v>341</v>
      </c>
      <c r="H455" s="17">
        <v>52</v>
      </c>
      <c r="J455" s="17">
        <v>1.32</v>
      </c>
      <c r="K455" s="17" t="s">
        <v>675</v>
      </c>
      <c r="L455" s="17"/>
      <c r="M455" s="17" t="s">
        <v>496</v>
      </c>
      <c r="N455" s="17"/>
      <c r="O455" s="17"/>
      <c r="P455" s="17"/>
      <c r="Q455" s="17" t="s">
        <v>494</v>
      </c>
      <c r="R455" s="17"/>
      <c r="S455" s="17"/>
      <c r="T455" s="17" t="s">
        <v>494</v>
      </c>
      <c r="U455" s="17" t="s">
        <v>494</v>
      </c>
      <c r="V455" s="17" t="s">
        <v>494</v>
      </c>
      <c r="W455" s="17" t="s">
        <v>494</v>
      </c>
      <c r="X455" s="17" t="s">
        <v>494</v>
      </c>
      <c r="Y455" s="17" t="s">
        <v>494</v>
      </c>
      <c r="Z455" s="17" t="s">
        <v>494</v>
      </c>
      <c r="AA455" s="17" t="s">
        <v>494</v>
      </c>
      <c r="AB455" s="17" t="s">
        <v>494</v>
      </c>
      <c r="AC455" s="17">
        <v>0</v>
      </c>
      <c r="AD455" s="17" t="s">
        <v>735</v>
      </c>
      <c r="AE455" s="18">
        <f t="shared" si="23"/>
        <v>0.93878015475648613</v>
      </c>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row>
    <row r="456" spans="1:59" hidden="1" x14ac:dyDescent="0.2">
      <c r="A456" s="50">
        <v>2023</v>
      </c>
      <c r="B456" s="50" t="s">
        <v>770</v>
      </c>
      <c r="C456" s="16" t="s">
        <v>734</v>
      </c>
      <c r="D456" s="21">
        <f t="shared" si="21"/>
        <v>45030</v>
      </c>
      <c r="E456" s="22">
        <f t="shared" si="22"/>
        <v>104</v>
      </c>
      <c r="F456" s="17" t="s">
        <v>344</v>
      </c>
      <c r="G456" s="17" t="s">
        <v>341</v>
      </c>
      <c r="H456" s="17">
        <v>50</v>
      </c>
      <c r="J456" s="17">
        <v>1.32</v>
      </c>
      <c r="K456" s="17" t="s">
        <v>675</v>
      </c>
      <c r="L456" s="17"/>
      <c r="M456" s="17" t="s">
        <v>496</v>
      </c>
      <c r="N456" s="17"/>
      <c r="O456" s="17"/>
      <c r="P456" s="17"/>
      <c r="Q456" s="17" t="s">
        <v>494</v>
      </c>
      <c r="R456" s="17"/>
      <c r="S456" s="17"/>
      <c r="T456" s="17" t="s">
        <v>494</v>
      </c>
      <c r="U456" s="17" t="s">
        <v>494</v>
      </c>
      <c r="V456" s="17" t="s">
        <v>494</v>
      </c>
      <c r="W456" s="17" t="s">
        <v>494</v>
      </c>
      <c r="X456" s="17" t="s">
        <v>494</v>
      </c>
      <c r="Y456" s="17" t="s">
        <v>494</v>
      </c>
      <c r="Z456" s="17" t="s">
        <v>494</v>
      </c>
      <c r="AA456" s="17" t="s">
        <v>494</v>
      </c>
      <c r="AB456" s="17" t="s">
        <v>494</v>
      </c>
      <c r="AC456" s="17">
        <v>0</v>
      </c>
      <c r="AD456" s="17" t="s">
        <v>735</v>
      </c>
      <c r="AE456" s="18">
        <f t="shared" si="23"/>
        <v>1.056</v>
      </c>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row>
    <row r="457" spans="1:59" hidden="1" x14ac:dyDescent="0.2">
      <c r="A457" s="50">
        <v>2023</v>
      </c>
      <c r="B457" s="50" t="s">
        <v>770</v>
      </c>
      <c r="C457" s="16" t="s">
        <v>734</v>
      </c>
      <c r="D457" s="21">
        <f t="shared" si="21"/>
        <v>45030</v>
      </c>
      <c r="E457" s="22">
        <f t="shared" si="22"/>
        <v>104</v>
      </c>
      <c r="F457" s="17" t="s">
        <v>344</v>
      </c>
      <c r="G457" s="17" t="s">
        <v>341</v>
      </c>
      <c r="H457" s="17">
        <v>54</v>
      </c>
      <c r="J457" s="17">
        <v>1.32</v>
      </c>
      <c r="K457" s="17" t="s">
        <v>675</v>
      </c>
      <c r="L457" s="17"/>
      <c r="M457" s="17" t="s">
        <v>496</v>
      </c>
      <c r="N457" s="17"/>
      <c r="O457" s="17"/>
      <c r="P457" s="17"/>
      <c r="Q457" s="17" t="s">
        <v>494</v>
      </c>
      <c r="R457" s="17"/>
      <c r="S457" s="17"/>
      <c r="T457" s="17" t="s">
        <v>494</v>
      </c>
      <c r="U457" s="17" t="s">
        <v>494</v>
      </c>
      <c r="V457" s="17" t="s">
        <v>494</v>
      </c>
      <c r="W457" s="17" t="s">
        <v>494</v>
      </c>
      <c r="X457" s="17" t="s">
        <v>494</v>
      </c>
      <c r="Y457" s="17" t="s">
        <v>494</v>
      </c>
      <c r="Z457" s="17" t="s">
        <v>494</v>
      </c>
      <c r="AA457" s="17" t="s">
        <v>494</v>
      </c>
      <c r="AB457" s="17" t="s">
        <v>494</v>
      </c>
      <c r="AC457" s="17">
        <v>0</v>
      </c>
      <c r="AD457" s="17" t="s">
        <v>735</v>
      </c>
      <c r="AE457" s="18">
        <f t="shared" si="23"/>
        <v>0.83828684651729934</v>
      </c>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row>
    <row r="458" spans="1:59" hidden="1" x14ac:dyDescent="0.2">
      <c r="A458" s="50">
        <v>2023</v>
      </c>
      <c r="B458" s="50" t="s">
        <v>770</v>
      </c>
      <c r="C458" s="16" t="s">
        <v>734</v>
      </c>
      <c r="D458" s="21">
        <f t="shared" si="21"/>
        <v>45030</v>
      </c>
      <c r="E458" s="22">
        <f t="shared" si="22"/>
        <v>104</v>
      </c>
      <c r="F458" s="17" t="s">
        <v>344</v>
      </c>
      <c r="G458" s="17" t="s">
        <v>341</v>
      </c>
      <c r="H458" s="17">
        <v>55</v>
      </c>
      <c r="J458" s="17">
        <v>1.32</v>
      </c>
      <c r="K458" s="17" t="s">
        <v>675</v>
      </c>
      <c r="L458" s="17"/>
      <c r="M458" s="17" t="s">
        <v>496</v>
      </c>
      <c r="N458" s="17"/>
      <c r="O458" s="17"/>
      <c r="P458" s="17"/>
      <c r="Q458" s="17" t="s">
        <v>494</v>
      </c>
      <c r="R458" s="17"/>
      <c r="S458" s="17"/>
      <c r="T458" s="17" t="s">
        <v>494</v>
      </c>
      <c r="U458" s="17" t="s">
        <v>494</v>
      </c>
      <c r="V458" s="17" t="s">
        <v>494</v>
      </c>
      <c r="W458" s="17" t="s">
        <v>494</v>
      </c>
      <c r="X458" s="17" t="s">
        <v>494</v>
      </c>
      <c r="Y458" s="17" t="s">
        <v>494</v>
      </c>
      <c r="Z458" s="17" t="s">
        <v>494</v>
      </c>
      <c r="AA458" s="17" t="s">
        <v>494</v>
      </c>
      <c r="AB458" s="17" t="s">
        <v>494</v>
      </c>
      <c r="AC458" s="17">
        <v>0</v>
      </c>
      <c r="AD458" s="17" t="s">
        <v>735</v>
      </c>
      <c r="AE458" s="18">
        <f t="shared" si="23"/>
        <v>0.79338842975206614</v>
      </c>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row>
    <row r="459" spans="1:59" hidden="1" x14ac:dyDescent="0.2">
      <c r="A459" s="50">
        <v>2023</v>
      </c>
      <c r="B459" s="50" t="s">
        <v>770</v>
      </c>
      <c r="C459" s="16" t="s">
        <v>734</v>
      </c>
      <c r="D459" s="21">
        <f t="shared" si="21"/>
        <v>45030</v>
      </c>
      <c r="E459" s="22">
        <f t="shared" si="22"/>
        <v>104</v>
      </c>
      <c r="F459" s="17" t="s">
        <v>344</v>
      </c>
      <c r="G459" s="17" t="s">
        <v>341</v>
      </c>
      <c r="H459" s="17">
        <v>48</v>
      </c>
      <c r="J459" s="17">
        <v>1.32</v>
      </c>
      <c r="K459" s="17" t="s">
        <v>675</v>
      </c>
      <c r="L459" s="17"/>
      <c r="M459" s="17" t="s">
        <v>496</v>
      </c>
      <c r="N459" s="17"/>
      <c r="O459" s="17"/>
      <c r="P459" s="17"/>
      <c r="Q459" s="17" t="s">
        <v>494</v>
      </c>
      <c r="R459" s="17"/>
      <c r="S459" s="17"/>
      <c r="T459" s="17" t="s">
        <v>494</v>
      </c>
      <c r="U459" s="17" t="s">
        <v>494</v>
      </c>
      <c r="V459" s="17" t="s">
        <v>494</v>
      </c>
      <c r="W459" s="17" t="s">
        <v>494</v>
      </c>
      <c r="X459" s="17" t="s">
        <v>494</v>
      </c>
      <c r="Y459" s="17" t="s">
        <v>494</v>
      </c>
      <c r="Z459" s="17" t="s">
        <v>494</v>
      </c>
      <c r="AA459" s="17" t="s">
        <v>494</v>
      </c>
      <c r="AB459" s="17" t="s">
        <v>494</v>
      </c>
      <c r="AC459" s="17">
        <v>0</v>
      </c>
      <c r="AD459" s="17" t="s">
        <v>735</v>
      </c>
      <c r="AE459" s="18">
        <f t="shared" si="23"/>
        <v>1.1935763888888891</v>
      </c>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row>
    <row r="460" spans="1:59" hidden="1" x14ac:dyDescent="0.2">
      <c r="A460" s="50">
        <v>2023</v>
      </c>
      <c r="B460" s="50" t="s">
        <v>770</v>
      </c>
      <c r="C460" s="16" t="s">
        <v>734</v>
      </c>
      <c r="D460" s="21">
        <f t="shared" si="21"/>
        <v>45030</v>
      </c>
      <c r="E460" s="22">
        <f t="shared" si="22"/>
        <v>104</v>
      </c>
      <c r="F460" s="17" t="s">
        <v>344</v>
      </c>
      <c r="G460" s="17" t="s">
        <v>341</v>
      </c>
      <c r="H460" s="17">
        <v>57</v>
      </c>
      <c r="J460" s="17">
        <v>1.32</v>
      </c>
      <c r="K460" s="17" t="s">
        <v>675</v>
      </c>
      <c r="L460" s="17"/>
      <c r="M460" s="17" t="s">
        <v>496</v>
      </c>
      <c r="N460" s="17"/>
      <c r="O460" s="17"/>
      <c r="P460" s="17"/>
      <c r="Q460" s="17" t="s">
        <v>494</v>
      </c>
      <c r="R460" s="17"/>
      <c r="S460" s="17"/>
      <c r="T460" s="17" t="s">
        <v>494</v>
      </c>
      <c r="U460" s="17" t="s">
        <v>494</v>
      </c>
      <c r="V460" s="17" t="s">
        <v>494</v>
      </c>
      <c r="W460" s="17" t="s">
        <v>494</v>
      </c>
      <c r="X460" s="17" t="s">
        <v>494</v>
      </c>
      <c r="Y460" s="17" t="s">
        <v>494</v>
      </c>
      <c r="Z460" s="17" t="s">
        <v>494</v>
      </c>
      <c r="AA460" s="17" t="s">
        <v>494</v>
      </c>
      <c r="AB460" s="17" t="s">
        <v>494</v>
      </c>
      <c r="AC460" s="17">
        <v>0</v>
      </c>
      <c r="AD460" s="17" t="s">
        <v>735</v>
      </c>
      <c r="AE460" s="18">
        <f t="shared" si="23"/>
        <v>0.71276992110932924</v>
      </c>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row>
    <row r="461" spans="1:59" hidden="1" x14ac:dyDescent="0.2">
      <c r="A461" s="50">
        <v>2023</v>
      </c>
      <c r="B461" s="50" t="s">
        <v>770</v>
      </c>
      <c r="C461" s="16" t="s">
        <v>734</v>
      </c>
      <c r="D461" s="21">
        <f t="shared" si="21"/>
        <v>45030</v>
      </c>
      <c r="E461" s="22">
        <f t="shared" si="22"/>
        <v>104</v>
      </c>
      <c r="F461" s="17" t="s">
        <v>344</v>
      </c>
      <c r="G461" s="17" t="s">
        <v>341</v>
      </c>
      <c r="H461" s="17">
        <v>50</v>
      </c>
      <c r="J461" s="17">
        <v>1.32</v>
      </c>
      <c r="K461" s="17" t="s">
        <v>675</v>
      </c>
      <c r="L461" s="17"/>
      <c r="M461" s="17" t="s">
        <v>496</v>
      </c>
      <c r="N461" s="17"/>
      <c r="O461" s="17"/>
      <c r="P461" s="17"/>
      <c r="Q461" s="17" t="s">
        <v>494</v>
      </c>
      <c r="R461" s="17"/>
      <c r="S461" s="17"/>
      <c r="T461" s="17" t="s">
        <v>494</v>
      </c>
      <c r="U461" s="17" t="s">
        <v>494</v>
      </c>
      <c r="V461" s="17" t="s">
        <v>494</v>
      </c>
      <c r="W461" s="17" t="s">
        <v>494</v>
      </c>
      <c r="X461" s="17" t="s">
        <v>494</v>
      </c>
      <c r="Y461" s="17" t="s">
        <v>494</v>
      </c>
      <c r="Z461" s="17" t="s">
        <v>494</v>
      </c>
      <c r="AA461" s="17" t="s">
        <v>494</v>
      </c>
      <c r="AB461" s="17" t="s">
        <v>494</v>
      </c>
      <c r="AC461" s="17">
        <v>0</v>
      </c>
      <c r="AD461" s="17" t="s">
        <v>735</v>
      </c>
      <c r="AE461" s="18">
        <f t="shared" si="23"/>
        <v>1.056</v>
      </c>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row>
    <row r="462" spans="1:59" hidden="1" x14ac:dyDescent="0.2">
      <c r="A462" s="50">
        <v>2023</v>
      </c>
      <c r="B462" s="50" t="s">
        <v>770</v>
      </c>
      <c r="C462" s="16" t="s">
        <v>734</v>
      </c>
      <c r="D462" s="21">
        <f t="shared" si="21"/>
        <v>45030</v>
      </c>
      <c r="E462" s="22">
        <f t="shared" si="22"/>
        <v>104</v>
      </c>
      <c r="F462" s="17" t="s">
        <v>344</v>
      </c>
      <c r="G462" s="17" t="s">
        <v>341</v>
      </c>
      <c r="H462" s="17">
        <v>55</v>
      </c>
      <c r="J462" s="17">
        <v>1.32</v>
      </c>
      <c r="K462" s="17" t="s">
        <v>675</v>
      </c>
      <c r="L462" s="17"/>
      <c r="M462" s="17" t="s">
        <v>496</v>
      </c>
      <c r="N462" s="17"/>
      <c r="O462" s="17"/>
      <c r="P462" s="17"/>
      <c r="Q462" s="17" t="s">
        <v>494</v>
      </c>
      <c r="R462" s="17"/>
      <c r="S462" s="17"/>
      <c r="T462" s="17" t="s">
        <v>494</v>
      </c>
      <c r="U462" s="17" t="s">
        <v>494</v>
      </c>
      <c r="V462" s="17" t="s">
        <v>494</v>
      </c>
      <c r="W462" s="17" t="s">
        <v>494</v>
      </c>
      <c r="X462" s="17" t="s">
        <v>494</v>
      </c>
      <c r="Y462" s="17" t="s">
        <v>494</v>
      </c>
      <c r="Z462" s="17" t="s">
        <v>494</v>
      </c>
      <c r="AA462" s="17" t="s">
        <v>494</v>
      </c>
      <c r="AB462" s="17" t="s">
        <v>494</v>
      </c>
      <c r="AC462" s="17">
        <v>0</v>
      </c>
      <c r="AD462" s="17" t="s">
        <v>735</v>
      </c>
      <c r="AE462" s="18">
        <f t="shared" si="23"/>
        <v>0.79338842975206614</v>
      </c>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row>
    <row r="463" spans="1:59" hidden="1" x14ac:dyDescent="0.2">
      <c r="A463" s="50">
        <v>2023</v>
      </c>
      <c r="B463" s="50" t="s">
        <v>770</v>
      </c>
      <c r="C463" s="16" t="s">
        <v>734</v>
      </c>
      <c r="D463" s="21">
        <f t="shared" si="21"/>
        <v>45030</v>
      </c>
      <c r="E463" s="22">
        <f t="shared" si="22"/>
        <v>104</v>
      </c>
      <c r="F463" s="17" t="s">
        <v>344</v>
      </c>
      <c r="G463" s="17" t="s">
        <v>341</v>
      </c>
      <c r="H463" s="17">
        <v>56</v>
      </c>
      <c r="J463" s="17">
        <v>1.32</v>
      </c>
      <c r="K463" s="17" t="s">
        <v>675</v>
      </c>
      <c r="L463" s="17"/>
      <c r="M463" s="17" t="s">
        <v>496</v>
      </c>
      <c r="N463" s="17"/>
      <c r="O463" s="17"/>
      <c r="P463" s="17"/>
      <c r="Q463" s="17" t="s">
        <v>494</v>
      </c>
      <c r="R463" s="17"/>
      <c r="S463" s="17"/>
      <c r="T463" s="17" t="s">
        <v>494</v>
      </c>
      <c r="U463" s="17" t="s">
        <v>494</v>
      </c>
      <c r="V463" s="17" t="s">
        <v>494</v>
      </c>
      <c r="W463" s="17" t="s">
        <v>494</v>
      </c>
      <c r="X463" s="17" t="s">
        <v>494</v>
      </c>
      <c r="Y463" s="17" t="s">
        <v>494</v>
      </c>
      <c r="Z463" s="17" t="s">
        <v>494</v>
      </c>
      <c r="AA463" s="17" t="s">
        <v>494</v>
      </c>
      <c r="AB463" s="17" t="s">
        <v>494</v>
      </c>
      <c r="AC463" s="17">
        <v>0</v>
      </c>
      <c r="AD463" s="17" t="s">
        <v>735</v>
      </c>
      <c r="AE463" s="18">
        <f t="shared" si="23"/>
        <v>0.75163994169096215</v>
      </c>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row>
    <row r="464" spans="1:59" hidden="1" x14ac:dyDescent="0.2">
      <c r="A464" s="50">
        <v>2023</v>
      </c>
      <c r="B464" s="50" t="s">
        <v>770</v>
      </c>
      <c r="C464" s="16" t="s">
        <v>734</v>
      </c>
      <c r="D464" s="21">
        <f t="shared" si="21"/>
        <v>45030</v>
      </c>
      <c r="E464" s="22">
        <f t="shared" si="22"/>
        <v>104</v>
      </c>
      <c r="F464" s="17" t="s">
        <v>344</v>
      </c>
      <c r="G464" s="17" t="s">
        <v>341</v>
      </c>
      <c r="H464" s="17">
        <v>48</v>
      </c>
      <c r="J464" s="17">
        <v>1.32</v>
      </c>
      <c r="K464" s="17" t="s">
        <v>675</v>
      </c>
      <c r="L464" s="17"/>
      <c r="M464" s="17" t="s">
        <v>496</v>
      </c>
      <c r="N464" s="17"/>
      <c r="O464" s="17"/>
      <c r="P464" s="17"/>
      <c r="Q464" s="17" t="s">
        <v>494</v>
      </c>
      <c r="R464" s="17"/>
      <c r="S464" s="17"/>
      <c r="T464" s="17" t="s">
        <v>494</v>
      </c>
      <c r="U464" s="17" t="s">
        <v>494</v>
      </c>
      <c r="V464" s="17" t="s">
        <v>494</v>
      </c>
      <c r="W464" s="17" t="s">
        <v>494</v>
      </c>
      <c r="X464" s="17" t="s">
        <v>494</v>
      </c>
      <c r="Y464" s="17" t="s">
        <v>494</v>
      </c>
      <c r="Z464" s="17" t="s">
        <v>494</v>
      </c>
      <c r="AA464" s="17" t="s">
        <v>494</v>
      </c>
      <c r="AB464" s="17" t="s">
        <v>494</v>
      </c>
      <c r="AC464" s="17">
        <v>0</v>
      </c>
      <c r="AD464" s="17" t="s">
        <v>735</v>
      </c>
      <c r="AE464" s="18">
        <f t="shared" si="23"/>
        <v>1.1935763888888891</v>
      </c>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row>
    <row r="465" spans="1:59" hidden="1" x14ac:dyDescent="0.2">
      <c r="A465" s="50">
        <v>2023</v>
      </c>
      <c r="B465" s="50" t="s">
        <v>770</v>
      </c>
      <c r="C465" s="16" t="s">
        <v>734</v>
      </c>
      <c r="D465" s="21">
        <f t="shared" si="21"/>
        <v>45030</v>
      </c>
      <c r="E465" s="22">
        <f t="shared" si="22"/>
        <v>104</v>
      </c>
      <c r="F465" s="17" t="s">
        <v>344</v>
      </c>
      <c r="G465" s="17" t="s">
        <v>341</v>
      </c>
      <c r="H465" s="17">
        <v>55</v>
      </c>
      <c r="J465" s="17">
        <v>1.32</v>
      </c>
      <c r="K465" s="17" t="s">
        <v>675</v>
      </c>
      <c r="L465" s="17"/>
      <c r="M465" s="17" t="s">
        <v>496</v>
      </c>
      <c r="N465" s="17"/>
      <c r="O465" s="17"/>
      <c r="P465" s="17"/>
      <c r="Q465" s="17" t="s">
        <v>494</v>
      </c>
      <c r="R465" s="17"/>
      <c r="S465" s="17"/>
      <c r="T465" s="17" t="s">
        <v>494</v>
      </c>
      <c r="U465" s="17" t="s">
        <v>494</v>
      </c>
      <c r="V465" s="17" t="s">
        <v>494</v>
      </c>
      <c r="W465" s="17" t="s">
        <v>494</v>
      </c>
      <c r="X465" s="17" t="s">
        <v>494</v>
      </c>
      <c r="Y465" s="17" t="s">
        <v>494</v>
      </c>
      <c r="Z465" s="17" t="s">
        <v>494</v>
      </c>
      <c r="AA465" s="17" t="s">
        <v>494</v>
      </c>
      <c r="AB465" s="17" t="s">
        <v>494</v>
      </c>
      <c r="AC465" s="17">
        <v>0</v>
      </c>
      <c r="AD465" s="17" t="s">
        <v>735</v>
      </c>
      <c r="AE465" s="18">
        <f t="shared" si="23"/>
        <v>0.79338842975206614</v>
      </c>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row>
    <row r="466" spans="1:59" hidden="1" x14ac:dyDescent="0.2">
      <c r="A466" s="50">
        <v>2023</v>
      </c>
      <c r="B466" s="50" t="s">
        <v>770</v>
      </c>
      <c r="C466" s="16" t="s">
        <v>734</v>
      </c>
      <c r="D466" s="21">
        <f t="shared" si="21"/>
        <v>45030</v>
      </c>
      <c r="E466" s="22">
        <f t="shared" si="22"/>
        <v>104</v>
      </c>
      <c r="F466" s="17" t="s">
        <v>344</v>
      </c>
      <c r="G466" s="17" t="s">
        <v>341</v>
      </c>
      <c r="H466" s="17">
        <v>54</v>
      </c>
      <c r="J466" s="17">
        <v>1.32</v>
      </c>
      <c r="K466" s="17" t="s">
        <v>675</v>
      </c>
      <c r="L466" s="17"/>
      <c r="M466" s="17" t="s">
        <v>496</v>
      </c>
      <c r="N466" s="17"/>
      <c r="O466" s="17"/>
      <c r="P466" s="17"/>
      <c r="Q466" s="17" t="s">
        <v>494</v>
      </c>
      <c r="R466" s="17"/>
      <c r="S466" s="17"/>
      <c r="T466" s="17" t="s">
        <v>494</v>
      </c>
      <c r="U466" s="17" t="s">
        <v>494</v>
      </c>
      <c r="V466" s="17" t="s">
        <v>494</v>
      </c>
      <c r="W466" s="17" t="s">
        <v>494</v>
      </c>
      <c r="X466" s="17" t="s">
        <v>494</v>
      </c>
      <c r="Y466" s="17" t="s">
        <v>494</v>
      </c>
      <c r="Z466" s="17" t="s">
        <v>494</v>
      </c>
      <c r="AA466" s="17" t="s">
        <v>494</v>
      </c>
      <c r="AB466" s="17" t="s">
        <v>494</v>
      </c>
      <c r="AC466" s="17">
        <v>0</v>
      </c>
      <c r="AD466" s="17" t="s">
        <v>735</v>
      </c>
      <c r="AE466" s="18">
        <f t="shared" si="23"/>
        <v>0.83828684651729934</v>
      </c>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row>
    <row r="467" spans="1:59" hidden="1" x14ac:dyDescent="0.2">
      <c r="A467" s="50">
        <v>2023</v>
      </c>
      <c r="B467" s="50" t="s">
        <v>770</v>
      </c>
      <c r="C467" s="16" t="s">
        <v>734</v>
      </c>
      <c r="D467" s="21">
        <f t="shared" si="21"/>
        <v>45030</v>
      </c>
      <c r="E467" s="22">
        <f t="shared" si="22"/>
        <v>104</v>
      </c>
      <c r="F467" s="17" t="s">
        <v>344</v>
      </c>
      <c r="G467" s="17" t="s">
        <v>341</v>
      </c>
      <c r="H467" s="17">
        <v>57</v>
      </c>
      <c r="J467" s="17">
        <v>1.32</v>
      </c>
      <c r="K467" s="17" t="s">
        <v>675</v>
      </c>
      <c r="L467" s="17"/>
      <c r="M467" s="17" t="s">
        <v>496</v>
      </c>
      <c r="N467" s="17"/>
      <c r="O467" s="17"/>
      <c r="P467" s="17"/>
      <c r="Q467" s="17" t="s">
        <v>494</v>
      </c>
      <c r="R467" s="17"/>
      <c r="S467" s="17"/>
      <c r="T467" s="17" t="s">
        <v>494</v>
      </c>
      <c r="U467" s="17" t="s">
        <v>494</v>
      </c>
      <c r="V467" s="17" t="s">
        <v>494</v>
      </c>
      <c r="W467" s="17" t="s">
        <v>494</v>
      </c>
      <c r="X467" s="17" t="s">
        <v>494</v>
      </c>
      <c r="Y467" s="17" t="s">
        <v>494</v>
      </c>
      <c r="Z467" s="17" t="s">
        <v>494</v>
      </c>
      <c r="AA467" s="17" t="s">
        <v>494</v>
      </c>
      <c r="AB467" s="17" t="s">
        <v>494</v>
      </c>
      <c r="AC467" s="17">
        <v>0</v>
      </c>
      <c r="AD467" s="17" t="s">
        <v>735</v>
      </c>
      <c r="AE467" s="18">
        <f t="shared" si="23"/>
        <v>0.71276992110932924</v>
      </c>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row>
    <row r="468" spans="1:59" hidden="1" x14ac:dyDescent="0.2">
      <c r="A468" s="50">
        <v>2023</v>
      </c>
      <c r="B468" s="50" t="s">
        <v>770</v>
      </c>
      <c r="C468" s="16" t="s">
        <v>734</v>
      </c>
      <c r="D468" s="21">
        <f t="shared" si="21"/>
        <v>45030</v>
      </c>
      <c r="E468" s="22">
        <f t="shared" si="22"/>
        <v>104</v>
      </c>
      <c r="F468" s="17" t="s">
        <v>344</v>
      </c>
      <c r="G468" s="17" t="s">
        <v>341</v>
      </c>
      <c r="H468" s="17">
        <v>58</v>
      </c>
      <c r="J468" s="17">
        <v>1.32</v>
      </c>
      <c r="K468" s="17" t="s">
        <v>675</v>
      </c>
      <c r="L468" s="17"/>
      <c r="M468" s="17" t="s">
        <v>496</v>
      </c>
      <c r="N468" s="17"/>
      <c r="O468" s="17"/>
      <c r="P468" s="17"/>
      <c r="Q468" s="17" t="s">
        <v>494</v>
      </c>
      <c r="R468" s="17"/>
      <c r="S468" s="17"/>
      <c r="T468" s="17" t="s">
        <v>494</v>
      </c>
      <c r="U468" s="17" t="s">
        <v>494</v>
      </c>
      <c r="V468" s="17" t="s">
        <v>494</v>
      </c>
      <c r="W468" s="17" t="s">
        <v>494</v>
      </c>
      <c r="X468" s="17" t="s">
        <v>494</v>
      </c>
      <c r="Y468" s="17" t="s">
        <v>494</v>
      </c>
      <c r="Z468" s="17" t="s">
        <v>494</v>
      </c>
      <c r="AA468" s="17" t="s">
        <v>494</v>
      </c>
      <c r="AB468" s="17" t="s">
        <v>494</v>
      </c>
      <c r="AC468" s="17">
        <v>0</v>
      </c>
      <c r="AD468" s="17" t="s">
        <v>735</v>
      </c>
      <c r="AE468" s="18">
        <f t="shared" si="23"/>
        <v>0.67653450325966624</v>
      </c>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row>
    <row r="469" spans="1:59" hidden="1" x14ac:dyDescent="0.2">
      <c r="A469" s="50">
        <v>2023</v>
      </c>
      <c r="B469" s="50" t="s">
        <v>770</v>
      </c>
      <c r="C469" s="16" t="s">
        <v>734</v>
      </c>
      <c r="D469" s="21">
        <f t="shared" si="21"/>
        <v>45030</v>
      </c>
      <c r="E469" s="22">
        <f t="shared" si="22"/>
        <v>104</v>
      </c>
      <c r="F469" s="17" t="s">
        <v>344</v>
      </c>
      <c r="G469" s="17" t="s">
        <v>341</v>
      </c>
      <c r="H469" s="17">
        <v>53</v>
      </c>
      <c r="J469" s="17">
        <v>1.32</v>
      </c>
      <c r="K469" s="17" t="s">
        <v>675</v>
      </c>
      <c r="L469" s="17"/>
      <c r="M469" s="17" t="s">
        <v>496</v>
      </c>
      <c r="N469" s="17"/>
      <c r="O469" s="17"/>
      <c r="P469" s="17"/>
      <c r="Q469" s="17" t="s">
        <v>494</v>
      </c>
      <c r="R469" s="17"/>
      <c r="S469" s="17"/>
      <c r="T469" s="17" t="s">
        <v>494</v>
      </c>
      <c r="U469" s="17" t="s">
        <v>494</v>
      </c>
      <c r="V469" s="17" t="s">
        <v>494</v>
      </c>
      <c r="W469" s="17" t="s">
        <v>494</v>
      </c>
      <c r="X469" s="17" t="s">
        <v>494</v>
      </c>
      <c r="Y469" s="17" t="s">
        <v>494</v>
      </c>
      <c r="Z469" s="17" t="s">
        <v>494</v>
      </c>
      <c r="AA469" s="17" t="s">
        <v>494</v>
      </c>
      <c r="AB469" s="17" t="s">
        <v>494</v>
      </c>
      <c r="AC469" s="17">
        <v>0</v>
      </c>
      <c r="AD469" s="17" t="s">
        <v>735</v>
      </c>
      <c r="AE469" s="18">
        <f t="shared" si="23"/>
        <v>0.88663796288211083</v>
      </c>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row>
    <row r="470" spans="1:59" hidden="1" x14ac:dyDescent="0.2">
      <c r="A470" s="50">
        <v>2023</v>
      </c>
      <c r="B470" s="50" t="s">
        <v>770</v>
      </c>
      <c r="C470" s="16" t="s">
        <v>734</v>
      </c>
      <c r="D470" s="21">
        <f t="shared" si="21"/>
        <v>45030</v>
      </c>
      <c r="E470" s="22">
        <f t="shared" si="22"/>
        <v>104</v>
      </c>
      <c r="F470" s="17" t="s">
        <v>344</v>
      </c>
      <c r="G470" s="17" t="s">
        <v>341</v>
      </c>
      <c r="H470" s="17">
        <v>50</v>
      </c>
      <c r="J470" s="17">
        <v>1.32</v>
      </c>
      <c r="K470" s="17" t="s">
        <v>675</v>
      </c>
      <c r="L470" s="17"/>
      <c r="M470" s="17" t="s">
        <v>496</v>
      </c>
      <c r="N470" s="17"/>
      <c r="O470" s="17"/>
      <c r="P470" s="17"/>
      <c r="Q470" s="17" t="s">
        <v>494</v>
      </c>
      <c r="R470" s="17"/>
      <c r="S470" s="17"/>
      <c r="T470" s="17" t="s">
        <v>494</v>
      </c>
      <c r="U470" s="17" t="s">
        <v>494</v>
      </c>
      <c r="V470" s="17" t="s">
        <v>494</v>
      </c>
      <c r="W470" s="17" t="s">
        <v>494</v>
      </c>
      <c r="X470" s="17" t="s">
        <v>494</v>
      </c>
      <c r="Y470" s="17" t="s">
        <v>494</v>
      </c>
      <c r="Z470" s="17" t="s">
        <v>494</v>
      </c>
      <c r="AA470" s="17" t="s">
        <v>494</v>
      </c>
      <c r="AB470" s="17" t="s">
        <v>494</v>
      </c>
      <c r="AC470" s="17">
        <v>0</v>
      </c>
      <c r="AD470" s="17" t="s">
        <v>735</v>
      </c>
      <c r="AE470" s="18">
        <f t="shared" si="23"/>
        <v>1.056</v>
      </c>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row>
    <row r="471" spans="1:59" hidden="1" x14ac:dyDescent="0.2">
      <c r="A471" s="50">
        <v>2023</v>
      </c>
      <c r="B471" s="50" t="s">
        <v>770</v>
      </c>
      <c r="C471" s="16" t="s">
        <v>734</v>
      </c>
      <c r="D471" s="21">
        <f t="shared" si="21"/>
        <v>45030</v>
      </c>
      <c r="E471" s="22">
        <f t="shared" si="22"/>
        <v>104</v>
      </c>
      <c r="F471" s="17" t="s">
        <v>344</v>
      </c>
      <c r="G471" s="17" t="s">
        <v>341</v>
      </c>
      <c r="H471" s="17">
        <v>54</v>
      </c>
      <c r="J471" s="17">
        <v>1.32</v>
      </c>
      <c r="K471" s="17" t="s">
        <v>675</v>
      </c>
      <c r="L471" s="17"/>
      <c r="M471" s="17" t="s">
        <v>496</v>
      </c>
      <c r="N471" s="17"/>
      <c r="O471" s="17"/>
      <c r="P471" s="17"/>
      <c r="Q471" s="17" t="s">
        <v>494</v>
      </c>
      <c r="R471" s="17"/>
      <c r="S471" s="17"/>
      <c r="T471" s="17" t="s">
        <v>494</v>
      </c>
      <c r="U471" s="17" t="s">
        <v>494</v>
      </c>
      <c r="V471" s="17" t="s">
        <v>494</v>
      </c>
      <c r="W471" s="17" t="s">
        <v>494</v>
      </c>
      <c r="X471" s="17" t="s">
        <v>494</v>
      </c>
      <c r="Y471" s="17" t="s">
        <v>494</v>
      </c>
      <c r="Z471" s="17" t="s">
        <v>494</v>
      </c>
      <c r="AA471" s="17" t="s">
        <v>494</v>
      </c>
      <c r="AB471" s="17" t="s">
        <v>494</v>
      </c>
      <c r="AC471" s="17">
        <v>0</v>
      </c>
      <c r="AD471" s="17" t="s">
        <v>735</v>
      </c>
      <c r="AE471" s="18">
        <f t="shared" si="23"/>
        <v>0.83828684651729934</v>
      </c>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row>
    <row r="472" spans="1:59" hidden="1" x14ac:dyDescent="0.2">
      <c r="A472" s="50">
        <v>2023</v>
      </c>
      <c r="B472" s="50" t="s">
        <v>770</v>
      </c>
      <c r="C472" s="16" t="s">
        <v>734</v>
      </c>
      <c r="D472" s="21">
        <f t="shared" si="21"/>
        <v>45030</v>
      </c>
      <c r="E472" s="22">
        <f t="shared" si="22"/>
        <v>104</v>
      </c>
      <c r="F472" s="17" t="s">
        <v>344</v>
      </c>
      <c r="G472" s="17" t="s">
        <v>341</v>
      </c>
      <c r="H472" s="17">
        <v>54</v>
      </c>
      <c r="J472" s="17">
        <v>1.32</v>
      </c>
      <c r="K472" s="17" t="s">
        <v>675</v>
      </c>
      <c r="L472" s="17"/>
      <c r="M472" s="17" t="s">
        <v>496</v>
      </c>
      <c r="N472" s="17"/>
      <c r="O472" s="17"/>
      <c r="P472" s="17"/>
      <c r="Q472" s="17" t="s">
        <v>494</v>
      </c>
      <c r="R472" s="17"/>
      <c r="S472" s="17"/>
      <c r="T472" s="17" t="s">
        <v>494</v>
      </c>
      <c r="U472" s="17" t="s">
        <v>494</v>
      </c>
      <c r="V472" s="17" t="s">
        <v>494</v>
      </c>
      <c r="W472" s="17" t="s">
        <v>494</v>
      </c>
      <c r="X472" s="17" t="s">
        <v>494</v>
      </c>
      <c r="Y472" s="17" t="s">
        <v>494</v>
      </c>
      <c r="Z472" s="17" t="s">
        <v>494</v>
      </c>
      <c r="AA472" s="17" t="s">
        <v>494</v>
      </c>
      <c r="AB472" s="17" t="s">
        <v>494</v>
      </c>
      <c r="AC472" s="17">
        <v>0</v>
      </c>
      <c r="AD472" s="17" t="s">
        <v>735</v>
      </c>
      <c r="AE472" s="18">
        <f t="shared" si="23"/>
        <v>0.83828684651729934</v>
      </c>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row>
    <row r="473" spans="1:59" hidden="1" x14ac:dyDescent="0.2">
      <c r="A473" s="50">
        <v>2023</v>
      </c>
      <c r="B473" s="50" t="s">
        <v>770</v>
      </c>
      <c r="C473" s="16" t="s">
        <v>734</v>
      </c>
      <c r="D473" s="21">
        <f t="shared" si="21"/>
        <v>45030</v>
      </c>
      <c r="E473" s="22">
        <f t="shared" si="22"/>
        <v>104</v>
      </c>
      <c r="F473" s="17" t="s">
        <v>344</v>
      </c>
      <c r="G473" s="17" t="s">
        <v>341</v>
      </c>
      <c r="H473" s="17">
        <v>52</v>
      </c>
      <c r="J473" s="17">
        <v>1.32</v>
      </c>
      <c r="K473" s="17" t="s">
        <v>675</v>
      </c>
      <c r="L473" s="17"/>
      <c r="M473" s="17" t="s">
        <v>496</v>
      </c>
      <c r="N473" s="17"/>
      <c r="O473" s="17"/>
      <c r="P473" s="17"/>
      <c r="Q473" s="17" t="s">
        <v>494</v>
      </c>
      <c r="R473" s="17"/>
      <c r="S473" s="17"/>
      <c r="T473" s="17" t="s">
        <v>494</v>
      </c>
      <c r="U473" s="17" t="s">
        <v>494</v>
      </c>
      <c r="V473" s="17" t="s">
        <v>494</v>
      </c>
      <c r="W473" s="17" t="s">
        <v>494</v>
      </c>
      <c r="X473" s="17" t="s">
        <v>494</v>
      </c>
      <c r="Y473" s="17" t="s">
        <v>494</v>
      </c>
      <c r="Z473" s="17" t="s">
        <v>494</v>
      </c>
      <c r="AA473" s="17" t="s">
        <v>494</v>
      </c>
      <c r="AB473" s="17" t="s">
        <v>494</v>
      </c>
      <c r="AC473" s="17">
        <v>0</v>
      </c>
      <c r="AD473" s="17" t="s">
        <v>735</v>
      </c>
      <c r="AE473" s="18">
        <f t="shared" si="23"/>
        <v>0.93878015475648613</v>
      </c>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row>
    <row r="474" spans="1:59" hidden="1" x14ac:dyDescent="0.2">
      <c r="A474" s="50">
        <v>2023</v>
      </c>
      <c r="B474" s="50" t="s">
        <v>770</v>
      </c>
      <c r="C474" s="16" t="s">
        <v>734</v>
      </c>
      <c r="D474" s="21">
        <f t="shared" si="21"/>
        <v>45030</v>
      </c>
      <c r="E474" s="22">
        <f t="shared" si="22"/>
        <v>104</v>
      </c>
      <c r="F474" s="17" t="s">
        <v>344</v>
      </c>
      <c r="G474" s="17" t="s">
        <v>341</v>
      </c>
      <c r="H474" s="17">
        <v>58</v>
      </c>
      <c r="J474" s="17">
        <v>1.32</v>
      </c>
      <c r="K474" s="17" t="s">
        <v>675</v>
      </c>
      <c r="L474" s="17"/>
      <c r="M474" s="17" t="s">
        <v>496</v>
      </c>
      <c r="N474" s="17"/>
      <c r="O474" s="17"/>
      <c r="P474" s="17"/>
      <c r="Q474" s="17" t="s">
        <v>494</v>
      </c>
      <c r="R474" s="17"/>
      <c r="S474" s="17"/>
      <c r="T474" s="17" t="s">
        <v>494</v>
      </c>
      <c r="U474" s="17" t="s">
        <v>494</v>
      </c>
      <c r="V474" s="17" t="s">
        <v>494</v>
      </c>
      <c r="W474" s="17" t="s">
        <v>494</v>
      </c>
      <c r="X474" s="17" t="s">
        <v>494</v>
      </c>
      <c r="Y474" s="17" t="s">
        <v>494</v>
      </c>
      <c r="Z474" s="17" t="s">
        <v>494</v>
      </c>
      <c r="AA474" s="17" t="s">
        <v>494</v>
      </c>
      <c r="AB474" s="17" t="s">
        <v>494</v>
      </c>
      <c r="AC474" s="17">
        <v>0</v>
      </c>
      <c r="AD474" s="17" t="s">
        <v>735</v>
      </c>
      <c r="AE474" s="18">
        <f t="shared" si="23"/>
        <v>0.67653450325966624</v>
      </c>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row>
    <row r="475" spans="1:59" hidden="1" x14ac:dyDescent="0.2">
      <c r="A475" s="50">
        <v>2023</v>
      </c>
      <c r="B475" s="50" t="s">
        <v>16</v>
      </c>
      <c r="C475" s="16" t="s">
        <v>364</v>
      </c>
      <c r="D475" s="21">
        <f t="shared" si="21"/>
        <v>45036</v>
      </c>
      <c r="E475" s="22">
        <f t="shared" si="22"/>
        <v>110</v>
      </c>
      <c r="F475" s="17" t="s">
        <v>343</v>
      </c>
      <c r="G475" s="17" t="s">
        <v>341</v>
      </c>
      <c r="H475" s="17">
        <v>45</v>
      </c>
      <c r="J475" s="17">
        <v>0.38</v>
      </c>
      <c r="K475" s="17" t="s">
        <v>494</v>
      </c>
      <c r="L475" s="17"/>
      <c r="M475" s="17" t="s">
        <v>494</v>
      </c>
      <c r="N475" s="17"/>
      <c r="O475" s="17"/>
      <c r="P475" s="17"/>
      <c r="Q475" s="17" t="s">
        <v>494</v>
      </c>
      <c r="R475" s="17"/>
      <c r="S475" s="17"/>
      <c r="T475" s="17" t="s">
        <v>494</v>
      </c>
      <c r="U475" s="17" t="s">
        <v>494</v>
      </c>
      <c r="V475" s="17" t="s">
        <v>494</v>
      </c>
      <c r="W475" s="17" t="s">
        <v>494</v>
      </c>
      <c r="X475" s="17" t="s">
        <v>494</v>
      </c>
      <c r="Y475" s="17" t="s">
        <v>494</v>
      </c>
      <c r="Z475" s="17" t="s">
        <v>494</v>
      </c>
      <c r="AA475" s="17" t="s">
        <v>494</v>
      </c>
      <c r="AB475" s="17" t="s">
        <v>494</v>
      </c>
      <c r="AC475" s="17"/>
      <c r="AD475" s="17"/>
      <c r="AE475" s="18">
        <f t="shared" si="23"/>
        <v>0.41700960219478739</v>
      </c>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row>
    <row r="476" spans="1:59" hidden="1" x14ac:dyDescent="0.2">
      <c r="A476" s="50">
        <v>2023</v>
      </c>
      <c r="B476" s="50" t="s">
        <v>16</v>
      </c>
      <c r="C476" s="16" t="s">
        <v>364</v>
      </c>
      <c r="D476" s="21">
        <f t="shared" si="21"/>
        <v>45036</v>
      </c>
      <c r="E476" s="22">
        <f t="shared" si="22"/>
        <v>110</v>
      </c>
      <c r="F476" s="17" t="s">
        <v>343</v>
      </c>
      <c r="G476" s="17" t="s">
        <v>341</v>
      </c>
      <c r="H476" s="17">
        <v>39</v>
      </c>
      <c r="J476" s="17">
        <v>0.52</v>
      </c>
      <c r="K476" s="17" t="s">
        <v>494</v>
      </c>
      <c r="L476" s="17"/>
      <c r="M476" s="17" t="s">
        <v>494</v>
      </c>
      <c r="N476" s="17"/>
      <c r="O476" s="17"/>
      <c r="P476" s="17"/>
      <c r="Q476" s="17" t="s">
        <v>494</v>
      </c>
      <c r="R476" s="17"/>
      <c r="S476" s="17"/>
      <c r="T476" s="17" t="s">
        <v>494</v>
      </c>
      <c r="U476" s="17" t="s">
        <v>494</v>
      </c>
      <c r="V476" s="17" t="s">
        <v>494</v>
      </c>
      <c r="W476" s="17" t="s">
        <v>494</v>
      </c>
      <c r="X476" s="17" t="s">
        <v>494</v>
      </c>
      <c r="Y476" s="17" t="s">
        <v>494</v>
      </c>
      <c r="Z476" s="17" t="s">
        <v>494</v>
      </c>
      <c r="AA476" s="17" t="s">
        <v>494</v>
      </c>
      <c r="AB476" s="17" t="s">
        <v>494</v>
      </c>
      <c r="AC476" s="17"/>
      <c r="AD476" s="17"/>
      <c r="AE476" s="18">
        <f t="shared" si="23"/>
        <v>0.87661626123164582</v>
      </c>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row>
    <row r="477" spans="1:59" hidden="1" x14ac:dyDescent="0.2">
      <c r="A477" s="50">
        <v>2023</v>
      </c>
      <c r="B477" s="50" t="s">
        <v>16</v>
      </c>
      <c r="C477" s="16" t="s">
        <v>364</v>
      </c>
      <c r="D477" s="21">
        <f t="shared" si="21"/>
        <v>45036</v>
      </c>
      <c r="E477" s="22">
        <f t="shared" si="22"/>
        <v>110</v>
      </c>
      <c r="F477" s="17" t="s">
        <v>343</v>
      </c>
      <c r="G477" s="17" t="s">
        <v>341</v>
      </c>
      <c r="H477" s="17">
        <v>39</v>
      </c>
      <c r="J477" s="17">
        <v>0.47</v>
      </c>
      <c r="K477" s="17" t="s">
        <v>494</v>
      </c>
      <c r="L477" s="17"/>
      <c r="M477" s="17" t="s">
        <v>494</v>
      </c>
      <c r="N477" s="17"/>
      <c r="O477" s="17"/>
      <c r="P477" s="17"/>
      <c r="Q477" s="17" t="s">
        <v>494</v>
      </c>
      <c r="R477" s="17"/>
      <c r="S477" s="17"/>
      <c r="T477" s="17" t="s">
        <v>494</v>
      </c>
      <c r="U477" s="17" t="s">
        <v>494</v>
      </c>
      <c r="V477" s="17" t="s">
        <v>494</v>
      </c>
      <c r="W477" s="17" t="s">
        <v>494</v>
      </c>
      <c r="X477" s="17" t="s">
        <v>494</v>
      </c>
      <c r="Y477" s="17" t="s">
        <v>494</v>
      </c>
      <c r="Z477" s="17" t="s">
        <v>494</v>
      </c>
      <c r="AA477" s="17" t="s">
        <v>494</v>
      </c>
      <c r="AB477" s="17" t="s">
        <v>494</v>
      </c>
      <c r="AC477" s="17"/>
      <c r="AD477" s="17"/>
      <c r="AE477" s="18">
        <f t="shared" si="23"/>
        <v>0.7923262361132184</v>
      </c>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row>
    <row r="478" spans="1:59" hidden="1" x14ac:dyDescent="0.2">
      <c r="A478" s="50">
        <v>2023</v>
      </c>
      <c r="B478" s="50" t="s">
        <v>16</v>
      </c>
      <c r="C478" s="16" t="s">
        <v>364</v>
      </c>
      <c r="D478" s="21">
        <f t="shared" si="21"/>
        <v>45036</v>
      </c>
      <c r="E478" s="22">
        <f t="shared" si="22"/>
        <v>110</v>
      </c>
      <c r="F478" s="17" t="s">
        <v>343</v>
      </c>
      <c r="G478" s="17" t="s">
        <v>341</v>
      </c>
      <c r="H478" s="17">
        <v>39</v>
      </c>
      <c r="J478" s="17">
        <v>0.54</v>
      </c>
      <c r="K478" s="17" t="s">
        <v>494</v>
      </c>
      <c r="L478" s="17"/>
      <c r="M478" s="17" t="s">
        <v>494</v>
      </c>
      <c r="N478" s="17"/>
      <c r="O478" s="17"/>
      <c r="P478" s="17"/>
      <c r="Q478" s="17" t="s">
        <v>494</v>
      </c>
      <c r="R478" s="17"/>
      <c r="S478" s="17"/>
      <c r="T478" s="17" t="s">
        <v>494</v>
      </c>
      <c r="U478" s="17" t="s">
        <v>494</v>
      </c>
      <c r="V478" s="17" t="s">
        <v>494</v>
      </c>
      <c r="W478" s="17" t="s">
        <v>494</v>
      </c>
      <c r="X478" s="17" t="s">
        <v>494</v>
      </c>
      <c r="Y478" s="17" t="s">
        <v>494</v>
      </c>
      <c r="Z478" s="17" t="s">
        <v>494</v>
      </c>
      <c r="AA478" s="17" t="s">
        <v>494</v>
      </c>
      <c r="AB478" s="17" t="s">
        <v>494</v>
      </c>
      <c r="AC478" s="17"/>
      <c r="AD478" s="17"/>
      <c r="AE478" s="18">
        <f t="shared" si="23"/>
        <v>0.91033227127901684</v>
      </c>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row>
    <row r="479" spans="1:59" hidden="1" x14ac:dyDescent="0.2">
      <c r="A479" s="50">
        <v>2023</v>
      </c>
      <c r="B479" s="50" t="s">
        <v>16</v>
      </c>
      <c r="C479" s="16" t="s">
        <v>364</v>
      </c>
      <c r="D479" s="21">
        <f t="shared" si="21"/>
        <v>45036</v>
      </c>
      <c r="E479" s="22">
        <f t="shared" si="22"/>
        <v>110</v>
      </c>
      <c r="F479" s="17" t="s">
        <v>343</v>
      </c>
      <c r="G479" s="17" t="s">
        <v>341</v>
      </c>
      <c r="H479" s="17">
        <v>27</v>
      </c>
      <c r="J479" s="17">
        <v>0.41</v>
      </c>
      <c r="K479" s="17" t="s">
        <v>494</v>
      </c>
      <c r="L479" s="17"/>
      <c r="M479" s="17" t="s">
        <v>494</v>
      </c>
      <c r="N479" s="17"/>
      <c r="O479" s="17"/>
      <c r="P479" s="17"/>
      <c r="Q479" s="17" t="s">
        <v>494</v>
      </c>
      <c r="R479" s="17"/>
      <c r="S479" s="17"/>
      <c r="T479" s="17" t="s">
        <v>494</v>
      </c>
      <c r="U479" s="17" t="s">
        <v>494</v>
      </c>
      <c r="V479" s="17" t="s">
        <v>494</v>
      </c>
      <c r="W479" s="17" t="s">
        <v>494</v>
      </c>
      <c r="X479" s="17" t="s">
        <v>494</v>
      </c>
      <c r="Y479" s="17" t="s">
        <v>494</v>
      </c>
      <c r="Z479" s="17" t="s">
        <v>494</v>
      </c>
      <c r="AA479" s="17" t="s">
        <v>494</v>
      </c>
      <c r="AB479" s="17" t="s">
        <v>494</v>
      </c>
      <c r="AC479" s="17"/>
      <c r="AD479" s="17" t="s">
        <v>528</v>
      </c>
      <c r="AE479" s="18">
        <f t="shared" si="23"/>
        <v>2.0830158004369252</v>
      </c>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row>
    <row r="480" spans="1:59" hidden="1" x14ac:dyDescent="0.2">
      <c r="A480" s="50">
        <v>2023</v>
      </c>
      <c r="B480" s="50" t="s">
        <v>16</v>
      </c>
      <c r="C480" s="16" t="s">
        <v>364</v>
      </c>
      <c r="D480" s="21">
        <f t="shared" si="21"/>
        <v>45036</v>
      </c>
      <c r="E480" s="22">
        <f t="shared" si="22"/>
        <v>110</v>
      </c>
      <c r="F480" s="17" t="s">
        <v>343</v>
      </c>
      <c r="G480" s="17" t="s">
        <v>341</v>
      </c>
      <c r="H480" s="17">
        <v>40</v>
      </c>
      <c r="J480" s="17">
        <v>0.42</v>
      </c>
      <c r="K480" s="17" t="s">
        <v>494</v>
      </c>
      <c r="L480" s="17"/>
      <c r="M480" s="17" t="s">
        <v>494</v>
      </c>
      <c r="N480" s="17"/>
      <c r="O480" s="17"/>
      <c r="P480" s="17"/>
      <c r="Q480" s="17" t="s">
        <v>494</v>
      </c>
      <c r="R480" s="17"/>
      <c r="S480" s="17"/>
      <c r="T480" s="17" t="s">
        <v>494</v>
      </c>
      <c r="U480" s="17" t="s">
        <v>494</v>
      </c>
      <c r="V480" s="17" t="s">
        <v>494</v>
      </c>
      <c r="W480" s="17" t="s">
        <v>494</v>
      </c>
      <c r="X480" s="17" t="s">
        <v>494</v>
      </c>
      <c r="Y480" s="17" t="s">
        <v>494</v>
      </c>
      <c r="Z480" s="17" t="s">
        <v>494</v>
      </c>
      <c r="AA480" s="17" t="s">
        <v>494</v>
      </c>
      <c r="AB480" s="17" t="s">
        <v>494</v>
      </c>
      <c r="AC480" s="17"/>
      <c r="AD480" s="17"/>
      <c r="AE480" s="18">
        <f t="shared" si="23"/>
        <v>0.65624999999999989</v>
      </c>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row>
    <row r="481" spans="1:59" hidden="1" x14ac:dyDescent="0.2">
      <c r="A481" s="50">
        <v>2023</v>
      </c>
      <c r="B481" s="50" t="s">
        <v>16</v>
      </c>
      <c r="C481" s="16" t="s">
        <v>364</v>
      </c>
      <c r="D481" s="21">
        <f t="shared" si="21"/>
        <v>45036</v>
      </c>
      <c r="E481" s="22">
        <f t="shared" si="22"/>
        <v>110</v>
      </c>
      <c r="F481" s="17" t="s">
        <v>343</v>
      </c>
      <c r="G481" s="17" t="s">
        <v>341</v>
      </c>
      <c r="H481" s="17">
        <v>34</v>
      </c>
      <c r="J481" s="17">
        <v>0.55000000000000004</v>
      </c>
      <c r="K481" s="17" t="s">
        <v>494</v>
      </c>
      <c r="L481" s="17"/>
      <c r="M481" s="17" t="s">
        <v>494</v>
      </c>
      <c r="N481" s="17"/>
      <c r="O481" s="17"/>
      <c r="P481" s="17"/>
      <c r="Q481" s="17" t="s">
        <v>494</v>
      </c>
      <c r="R481" s="17"/>
      <c r="S481" s="17"/>
      <c r="T481" s="17" t="s">
        <v>494</v>
      </c>
      <c r="U481" s="17" t="s">
        <v>494</v>
      </c>
      <c r="V481" s="17" t="s">
        <v>494</v>
      </c>
      <c r="W481" s="17" t="s">
        <v>494</v>
      </c>
      <c r="X481" s="17" t="s">
        <v>494</v>
      </c>
      <c r="Y481" s="17" t="s">
        <v>494</v>
      </c>
      <c r="Z481" s="17" t="s">
        <v>494</v>
      </c>
      <c r="AA481" s="17" t="s">
        <v>494</v>
      </c>
      <c r="AB481" s="17" t="s">
        <v>494</v>
      </c>
      <c r="AC481" s="17"/>
      <c r="AD481" s="17"/>
      <c r="AE481" s="18">
        <f t="shared" si="23"/>
        <v>1.3993486668023611</v>
      </c>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row>
    <row r="482" spans="1:59" hidden="1" x14ac:dyDescent="0.2">
      <c r="A482" s="50">
        <v>2023</v>
      </c>
      <c r="B482" s="50" t="s">
        <v>16</v>
      </c>
      <c r="C482" s="16" t="s">
        <v>364</v>
      </c>
      <c r="D482" s="21">
        <f t="shared" si="21"/>
        <v>45036</v>
      </c>
      <c r="E482" s="22">
        <f t="shared" si="22"/>
        <v>110</v>
      </c>
      <c r="F482" s="17" t="s">
        <v>343</v>
      </c>
      <c r="G482" s="17" t="s">
        <v>341</v>
      </c>
      <c r="H482" s="17">
        <v>34</v>
      </c>
      <c r="J482" s="17">
        <v>0.42</v>
      </c>
      <c r="K482" s="17" t="s">
        <v>494</v>
      </c>
      <c r="L482" s="17"/>
      <c r="M482" s="17" t="s">
        <v>494</v>
      </c>
      <c r="N482" s="17"/>
      <c r="O482" s="17"/>
      <c r="P482" s="17"/>
      <c r="Q482" s="17" t="s">
        <v>494</v>
      </c>
      <c r="R482" s="17"/>
      <c r="S482" s="17"/>
      <c r="T482" s="17" t="s">
        <v>494</v>
      </c>
      <c r="U482" s="17" t="s">
        <v>494</v>
      </c>
      <c r="V482" s="17" t="s">
        <v>494</v>
      </c>
      <c r="W482" s="17" t="s">
        <v>494</v>
      </c>
      <c r="X482" s="17" t="s">
        <v>494</v>
      </c>
      <c r="Y482" s="17" t="s">
        <v>494</v>
      </c>
      <c r="Z482" s="17" t="s">
        <v>494</v>
      </c>
      <c r="AA482" s="17" t="s">
        <v>494</v>
      </c>
      <c r="AB482" s="17" t="s">
        <v>494</v>
      </c>
      <c r="AC482" s="17"/>
      <c r="AD482" s="17"/>
      <c r="AE482" s="18">
        <f t="shared" si="23"/>
        <v>1.0685935273763485</v>
      </c>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row>
    <row r="483" spans="1:59" hidden="1" x14ac:dyDescent="0.2">
      <c r="A483" s="50">
        <v>2023</v>
      </c>
      <c r="B483" s="50" t="s">
        <v>16</v>
      </c>
      <c r="C483" s="16" t="s">
        <v>364</v>
      </c>
      <c r="D483" s="21">
        <f t="shared" si="21"/>
        <v>45036</v>
      </c>
      <c r="E483" s="22">
        <f t="shared" si="22"/>
        <v>110</v>
      </c>
      <c r="F483" s="17" t="s">
        <v>343</v>
      </c>
      <c r="G483" s="17" t="s">
        <v>341</v>
      </c>
      <c r="H483" s="17">
        <v>37</v>
      </c>
      <c r="J483" s="17">
        <v>0.51</v>
      </c>
      <c r="K483" s="17" t="s">
        <v>494</v>
      </c>
      <c r="L483" s="17"/>
      <c r="M483" s="17" t="s">
        <v>494</v>
      </c>
      <c r="N483" s="17"/>
      <c r="O483" s="17"/>
      <c r="P483" s="17"/>
      <c r="Q483" s="17" t="s">
        <v>494</v>
      </c>
      <c r="R483" s="17"/>
      <c r="S483" s="17"/>
      <c r="T483" s="17" t="s">
        <v>494</v>
      </c>
      <c r="U483" s="17" t="s">
        <v>494</v>
      </c>
      <c r="V483" s="17" t="s">
        <v>494</v>
      </c>
      <c r="W483" s="17" t="s">
        <v>494</v>
      </c>
      <c r="X483" s="17" t="s">
        <v>494</v>
      </c>
      <c r="Y483" s="17" t="s">
        <v>494</v>
      </c>
      <c r="Z483" s="17" t="s">
        <v>494</v>
      </c>
      <c r="AA483" s="17" t="s">
        <v>494</v>
      </c>
      <c r="AB483" s="17" t="s">
        <v>494</v>
      </c>
      <c r="AC483" s="17"/>
      <c r="AD483" s="17"/>
      <c r="AE483" s="18">
        <f t="shared" si="23"/>
        <v>1.0068505320514087</v>
      </c>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row>
    <row r="484" spans="1:59" hidden="1" x14ac:dyDescent="0.2">
      <c r="A484" s="50">
        <v>2023</v>
      </c>
      <c r="B484" s="50" t="s">
        <v>16</v>
      </c>
      <c r="C484" s="16" t="s">
        <v>364</v>
      </c>
      <c r="D484" s="21">
        <f t="shared" si="21"/>
        <v>45036</v>
      </c>
      <c r="E484" s="22">
        <f t="shared" si="22"/>
        <v>110</v>
      </c>
      <c r="F484" s="17" t="s">
        <v>343</v>
      </c>
      <c r="G484" s="17" t="s">
        <v>341</v>
      </c>
      <c r="H484" s="17">
        <v>40</v>
      </c>
      <c r="J484" s="17">
        <v>0.42</v>
      </c>
      <c r="K484" s="17" t="s">
        <v>494</v>
      </c>
      <c r="L484" s="17"/>
      <c r="M484" s="17" t="s">
        <v>494</v>
      </c>
      <c r="N484" s="17"/>
      <c r="O484" s="17"/>
      <c r="P484" s="17"/>
      <c r="Q484" s="17" t="s">
        <v>494</v>
      </c>
      <c r="R484" s="17"/>
      <c r="S484" s="17"/>
      <c r="T484" s="17" t="s">
        <v>494</v>
      </c>
      <c r="U484" s="17" t="s">
        <v>494</v>
      </c>
      <c r="V484" s="17" t="s">
        <v>494</v>
      </c>
      <c r="W484" s="17" t="s">
        <v>494</v>
      </c>
      <c r="X484" s="17" t="s">
        <v>494</v>
      </c>
      <c r="Y484" s="17" t="s">
        <v>494</v>
      </c>
      <c r="Z484" s="17" t="s">
        <v>494</v>
      </c>
      <c r="AA484" s="17" t="s">
        <v>494</v>
      </c>
      <c r="AB484" s="17" t="s">
        <v>494</v>
      </c>
      <c r="AC484" s="17"/>
      <c r="AD484" s="17"/>
      <c r="AE484" s="18">
        <f t="shared" si="23"/>
        <v>0.65624999999999989</v>
      </c>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row>
    <row r="485" spans="1:59" hidden="1" x14ac:dyDescent="0.2">
      <c r="A485" s="50">
        <v>2023</v>
      </c>
      <c r="B485" s="50" t="s">
        <v>16</v>
      </c>
      <c r="C485" s="16" t="s">
        <v>364</v>
      </c>
      <c r="D485" s="21">
        <f t="shared" si="21"/>
        <v>45036</v>
      </c>
      <c r="E485" s="22">
        <f t="shared" si="22"/>
        <v>110</v>
      </c>
      <c r="F485" s="17" t="s">
        <v>343</v>
      </c>
      <c r="G485" s="17" t="s">
        <v>341</v>
      </c>
      <c r="H485" s="17">
        <v>35</v>
      </c>
      <c r="J485" s="17">
        <v>0.45</v>
      </c>
      <c r="K485" s="17" t="s">
        <v>494</v>
      </c>
      <c r="L485" s="17"/>
      <c r="M485" s="17" t="s">
        <v>494</v>
      </c>
      <c r="N485" s="17"/>
      <c r="O485" s="17"/>
      <c r="P485" s="17"/>
      <c r="Q485" s="17" t="s">
        <v>494</v>
      </c>
      <c r="R485" s="17"/>
      <c r="S485" s="17"/>
      <c r="T485" s="17" t="s">
        <v>494</v>
      </c>
      <c r="U485" s="17" t="s">
        <v>494</v>
      </c>
      <c r="V485" s="17" t="s">
        <v>494</v>
      </c>
      <c r="W485" s="17" t="s">
        <v>494</v>
      </c>
      <c r="X485" s="17" t="s">
        <v>494</v>
      </c>
      <c r="Y485" s="17" t="s">
        <v>494</v>
      </c>
      <c r="Z485" s="17" t="s">
        <v>494</v>
      </c>
      <c r="AA485" s="17" t="s">
        <v>494</v>
      </c>
      <c r="AB485" s="17" t="s">
        <v>494</v>
      </c>
      <c r="AC485" s="17"/>
      <c r="AD485" s="17"/>
      <c r="AE485" s="18">
        <f t="shared" si="23"/>
        <v>1.0495626822157436</v>
      </c>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row>
    <row r="486" spans="1:59" hidden="1" x14ac:dyDescent="0.2">
      <c r="A486" s="50">
        <v>2023</v>
      </c>
      <c r="B486" s="50" t="s">
        <v>16</v>
      </c>
      <c r="C486" s="16" t="s">
        <v>364</v>
      </c>
      <c r="D486" s="21">
        <f t="shared" si="21"/>
        <v>45036</v>
      </c>
      <c r="E486" s="22">
        <f t="shared" si="22"/>
        <v>110</v>
      </c>
      <c r="F486" s="17" t="s">
        <v>343</v>
      </c>
      <c r="G486" s="17" t="s">
        <v>341</v>
      </c>
      <c r="H486" s="17">
        <v>39</v>
      </c>
      <c r="J486" s="17">
        <v>0.5</v>
      </c>
      <c r="K486" s="17" t="s">
        <v>494</v>
      </c>
      <c r="L486" s="17"/>
      <c r="M486" s="17" t="s">
        <v>494</v>
      </c>
      <c r="N486" s="17"/>
      <c r="O486" s="17"/>
      <c r="P486" s="17"/>
      <c r="Q486" s="17" t="s">
        <v>494</v>
      </c>
      <c r="R486" s="17"/>
      <c r="S486" s="17"/>
      <c r="T486" s="17" t="s">
        <v>494</v>
      </c>
      <c r="U486" s="17" t="s">
        <v>494</v>
      </c>
      <c r="V486" s="17" t="s">
        <v>494</v>
      </c>
      <c r="W486" s="17" t="s">
        <v>494</v>
      </c>
      <c r="X486" s="17" t="s">
        <v>494</v>
      </c>
      <c r="Y486" s="17" t="s">
        <v>494</v>
      </c>
      <c r="Z486" s="17" t="s">
        <v>494</v>
      </c>
      <c r="AA486" s="17" t="s">
        <v>494</v>
      </c>
      <c r="AB486" s="17" t="s">
        <v>494</v>
      </c>
      <c r="AC486" s="17"/>
      <c r="AD486" s="17"/>
      <c r="AE486" s="18">
        <f t="shared" si="23"/>
        <v>0.84290025118427492</v>
      </c>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row>
    <row r="487" spans="1:59" hidden="1" x14ac:dyDescent="0.2">
      <c r="A487" s="50">
        <v>2023</v>
      </c>
      <c r="B487" s="50" t="s">
        <v>16</v>
      </c>
      <c r="C487" s="16" t="s">
        <v>364</v>
      </c>
      <c r="D487" s="21">
        <f t="shared" si="21"/>
        <v>45036</v>
      </c>
      <c r="E487" s="22">
        <f t="shared" si="22"/>
        <v>110</v>
      </c>
      <c r="F487" s="17" t="s">
        <v>343</v>
      </c>
      <c r="G487" s="17" t="s">
        <v>341</v>
      </c>
      <c r="H487" s="17">
        <v>40</v>
      </c>
      <c r="J487" s="17">
        <v>0.54</v>
      </c>
      <c r="K487" s="17" t="s">
        <v>494</v>
      </c>
      <c r="L487" s="17"/>
      <c r="M487" s="17" t="s">
        <v>494</v>
      </c>
      <c r="N487" s="17"/>
      <c r="O487" s="17"/>
      <c r="P487" s="17"/>
      <c r="Q487" s="17" t="s">
        <v>494</v>
      </c>
      <c r="R487" s="17"/>
      <c r="S487" s="17"/>
      <c r="T487" s="17" t="s">
        <v>494</v>
      </c>
      <c r="U487" s="17" t="s">
        <v>494</v>
      </c>
      <c r="V487" s="17" t="s">
        <v>494</v>
      </c>
      <c r="W487" s="17" t="s">
        <v>494</v>
      </c>
      <c r="X487" s="17" t="s">
        <v>494</v>
      </c>
      <c r="Y487" s="17" t="s">
        <v>494</v>
      </c>
      <c r="Z487" s="17" t="s">
        <v>494</v>
      </c>
      <c r="AA487" s="17" t="s">
        <v>494</v>
      </c>
      <c r="AB487" s="17" t="s">
        <v>494</v>
      </c>
      <c r="AC487" s="17"/>
      <c r="AD487" s="17"/>
      <c r="AE487" s="18">
        <f t="shared" si="23"/>
        <v>0.84375</v>
      </c>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row>
    <row r="488" spans="1:59" hidden="1" x14ac:dyDescent="0.2">
      <c r="A488" s="50">
        <v>2023</v>
      </c>
      <c r="B488" s="50" t="s">
        <v>16</v>
      </c>
      <c r="C488" s="16" t="s">
        <v>364</v>
      </c>
      <c r="D488" s="21">
        <f t="shared" si="21"/>
        <v>45036</v>
      </c>
      <c r="E488" s="22">
        <f t="shared" si="22"/>
        <v>110</v>
      </c>
      <c r="F488" s="17" t="s">
        <v>343</v>
      </c>
      <c r="G488" s="17" t="s">
        <v>341</v>
      </c>
      <c r="H488" s="17">
        <v>35</v>
      </c>
      <c r="J488" s="17">
        <v>0.46</v>
      </c>
      <c r="K488" s="17" t="s">
        <v>494</v>
      </c>
      <c r="L488" s="17"/>
      <c r="M488" s="17" t="s">
        <v>494</v>
      </c>
      <c r="N488" s="17"/>
      <c r="O488" s="17"/>
      <c r="P488" s="17"/>
      <c r="Q488" s="17" t="s">
        <v>494</v>
      </c>
      <c r="R488" s="17"/>
      <c r="S488" s="17"/>
      <c r="T488" s="17" t="s">
        <v>494</v>
      </c>
      <c r="U488" s="17" t="s">
        <v>494</v>
      </c>
      <c r="V488" s="17" t="s">
        <v>494</v>
      </c>
      <c r="W488" s="17" t="s">
        <v>494</v>
      </c>
      <c r="X488" s="17" t="s">
        <v>494</v>
      </c>
      <c r="Y488" s="17" t="s">
        <v>494</v>
      </c>
      <c r="Z488" s="17" t="s">
        <v>494</v>
      </c>
      <c r="AA488" s="17" t="s">
        <v>494</v>
      </c>
      <c r="AB488" s="17" t="s">
        <v>494</v>
      </c>
      <c r="AC488" s="17"/>
      <c r="AD488" s="17"/>
      <c r="AE488" s="18">
        <f t="shared" si="23"/>
        <v>1.0728862973760933</v>
      </c>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row>
    <row r="489" spans="1:59" hidden="1" x14ac:dyDescent="0.2">
      <c r="A489" s="50">
        <v>2023</v>
      </c>
      <c r="B489" s="50" t="s">
        <v>16</v>
      </c>
      <c r="C489" s="16" t="s">
        <v>364</v>
      </c>
      <c r="D489" s="21">
        <f t="shared" si="21"/>
        <v>45036</v>
      </c>
      <c r="E489" s="22">
        <f t="shared" si="22"/>
        <v>110</v>
      </c>
      <c r="F489" s="17" t="s">
        <v>343</v>
      </c>
      <c r="G489" s="17" t="s">
        <v>341</v>
      </c>
      <c r="H489" s="17">
        <v>42</v>
      </c>
      <c r="J489" s="17">
        <v>0.47</v>
      </c>
      <c r="K489" s="17" t="s">
        <v>494</v>
      </c>
      <c r="L489" s="17"/>
      <c r="M489" s="17" t="s">
        <v>494</v>
      </c>
      <c r="N489" s="17"/>
      <c r="O489" s="17"/>
      <c r="P489" s="17"/>
      <c r="Q489" s="17" t="s">
        <v>494</v>
      </c>
      <c r="R489" s="17"/>
      <c r="S489" s="17"/>
      <c r="T489" s="17" t="s">
        <v>494</v>
      </c>
      <c r="U489" s="17" t="s">
        <v>494</v>
      </c>
      <c r="V489" s="17" t="s">
        <v>494</v>
      </c>
      <c r="W489" s="17" t="s">
        <v>494</v>
      </c>
      <c r="X489" s="17" t="s">
        <v>494</v>
      </c>
      <c r="Y489" s="17" t="s">
        <v>494</v>
      </c>
      <c r="Z489" s="17" t="s">
        <v>494</v>
      </c>
      <c r="AA489" s="17" t="s">
        <v>494</v>
      </c>
      <c r="AB489" s="17" t="s">
        <v>494</v>
      </c>
      <c r="AC489" s="17"/>
      <c r="AD489" s="17"/>
      <c r="AE489" s="18">
        <f t="shared" si="23"/>
        <v>0.63438073642155268</v>
      </c>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row>
    <row r="490" spans="1:59" hidden="1" x14ac:dyDescent="0.2">
      <c r="A490" s="50">
        <v>2023</v>
      </c>
      <c r="B490" s="50" t="s">
        <v>16</v>
      </c>
      <c r="C490" s="16" t="s">
        <v>364</v>
      </c>
      <c r="D490" s="21">
        <f t="shared" si="21"/>
        <v>45036</v>
      </c>
      <c r="E490" s="22">
        <f t="shared" si="22"/>
        <v>110</v>
      </c>
      <c r="F490" s="17" t="s">
        <v>343</v>
      </c>
      <c r="G490" s="17" t="s">
        <v>341</v>
      </c>
      <c r="H490" s="17">
        <v>40</v>
      </c>
      <c r="J490" s="17">
        <v>0.52</v>
      </c>
      <c r="K490" s="17" t="s">
        <v>494</v>
      </c>
      <c r="L490" s="17"/>
      <c r="M490" s="17" t="s">
        <v>494</v>
      </c>
      <c r="N490" s="17"/>
      <c r="O490" s="17"/>
      <c r="P490" s="17"/>
      <c r="Q490" s="17" t="s">
        <v>494</v>
      </c>
      <c r="R490" s="17"/>
      <c r="S490" s="17"/>
      <c r="T490" s="17" t="s">
        <v>494</v>
      </c>
      <c r="U490" s="17" t="s">
        <v>494</v>
      </c>
      <c r="V490" s="17" t="s">
        <v>494</v>
      </c>
      <c r="W490" s="17" t="s">
        <v>494</v>
      </c>
      <c r="X490" s="17" t="s">
        <v>494</v>
      </c>
      <c r="Y490" s="17" t="s">
        <v>494</v>
      </c>
      <c r="Z490" s="17" t="s">
        <v>494</v>
      </c>
      <c r="AA490" s="17" t="s">
        <v>494</v>
      </c>
      <c r="AB490" s="17" t="s">
        <v>494</v>
      </c>
      <c r="AC490" s="17"/>
      <c r="AD490" s="17"/>
      <c r="AE490" s="18">
        <f t="shared" si="23"/>
        <v>0.81250000000000011</v>
      </c>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row>
    <row r="491" spans="1:59" hidden="1" x14ac:dyDescent="0.2">
      <c r="A491" s="50">
        <v>2023</v>
      </c>
      <c r="B491" s="50" t="s">
        <v>16</v>
      </c>
      <c r="C491" s="16" t="s">
        <v>364</v>
      </c>
      <c r="D491" s="21">
        <f t="shared" si="21"/>
        <v>45036</v>
      </c>
      <c r="E491" s="22">
        <f t="shared" si="22"/>
        <v>110</v>
      </c>
      <c r="F491" s="17" t="s">
        <v>343</v>
      </c>
      <c r="G491" s="17" t="s">
        <v>341</v>
      </c>
      <c r="H491" s="17">
        <v>34</v>
      </c>
      <c r="J491" s="17">
        <v>0.46</v>
      </c>
      <c r="K491" s="17" t="s">
        <v>494</v>
      </c>
      <c r="L491" s="17"/>
      <c r="M491" s="17" t="s">
        <v>494</v>
      </c>
      <c r="N491" s="17"/>
      <c r="O491" s="17"/>
      <c r="P491" s="17"/>
      <c r="Q491" s="17" t="s">
        <v>494</v>
      </c>
      <c r="R491" s="17"/>
      <c r="S491" s="17"/>
      <c r="T491" s="17" t="s">
        <v>494</v>
      </c>
      <c r="U491" s="17" t="s">
        <v>494</v>
      </c>
      <c r="V491" s="17" t="s">
        <v>494</v>
      </c>
      <c r="W491" s="17" t="s">
        <v>494</v>
      </c>
      <c r="X491" s="17" t="s">
        <v>494</v>
      </c>
      <c r="Y491" s="17" t="s">
        <v>494</v>
      </c>
      <c r="Z491" s="17" t="s">
        <v>494</v>
      </c>
      <c r="AA491" s="17" t="s">
        <v>494</v>
      </c>
      <c r="AB491" s="17" t="s">
        <v>494</v>
      </c>
      <c r="AC491" s="17"/>
      <c r="AD491" s="17"/>
      <c r="AE491" s="18">
        <f t="shared" si="23"/>
        <v>1.1703643395074292</v>
      </c>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row>
    <row r="492" spans="1:59" hidden="1" x14ac:dyDescent="0.2">
      <c r="A492" s="50">
        <v>2023</v>
      </c>
      <c r="B492" s="50" t="s">
        <v>16</v>
      </c>
      <c r="C492" s="16" t="s">
        <v>364</v>
      </c>
      <c r="D492" s="21">
        <f t="shared" si="21"/>
        <v>45036</v>
      </c>
      <c r="E492" s="22">
        <f t="shared" si="22"/>
        <v>110</v>
      </c>
      <c r="F492" s="17" t="s">
        <v>343</v>
      </c>
      <c r="G492" s="17" t="s">
        <v>341</v>
      </c>
      <c r="H492" s="17">
        <v>39</v>
      </c>
      <c r="J492" s="17">
        <v>0.57999999999999996</v>
      </c>
      <c r="K492" s="17" t="s">
        <v>494</v>
      </c>
      <c r="L492" s="17"/>
      <c r="M492" s="17" t="s">
        <v>494</v>
      </c>
      <c r="N492" s="17"/>
      <c r="O492" s="17"/>
      <c r="P492" s="17"/>
      <c r="Q492" s="17" t="s">
        <v>494</v>
      </c>
      <c r="R492" s="17"/>
      <c r="S492" s="17"/>
      <c r="T492" s="17" t="s">
        <v>494</v>
      </c>
      <c r="U492" s="17" t="s">
        <v>494</v>
      </c>
      <c r="V492" s="17" t="s">
        <v>494</v>
      </c>
      <c r="W492" s="17" t="s">
        <v>494</v>
      </c>
      <c r="X492" s="17" t="s">
        <v>494</v>
      </c>
      <c r="Y492" s="17" t="s">
        <v>494</v>
      </c>
      <c r="Z492" s="17" t="s">
        <v>494</v>
      </c>
      <c r="AA492" s="17" t="s">
        <v>494</v>
      </c>
      <c r="AB492" s="17" t="s">
        <v>494</v>
      </c>
      <c r="AC492" s="17"/>
      <c r="AD492" s="17"/>
      <c r="AE492" s="18">
        <f t="shared" si="23"/>
        <v>0.97776429137375875</v>
      </c>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row>
    <row r="493" spans="1:59" hidden="1" x14ac:dyDescent="0.2">
      <c r="A493" s="50">
        <v>2023</v>
      </c>
      <c r="B493" s="50" t="s">
        <v>16</v>
      </c>
      <c r="C493" s="16" t="s">
        <v>364</v>
      </c>
      <c r="D493" s="21">
        <f t="shared" si="21"/>
        <v>45036</v>
      </c>
      <c r="E493" s="22">
        <f t="shared" si="22"/>
        <v>110</v>
      </c>
      <c r="F493" s="17" t="s">
        <v>343</v>
      </c>
      <c r="G493" s="17" t="s">
        <v>341</v>
      </c>
      <c r="H493" s="17">
        <v>39</v>
      </c>
      <c r="J493" s="17">
        <v>0.52</v>
      </c>
      <c r="K493" s="17" t="s">
        <v>494</v>
      </c>
      <c r="L493" s="17"/>
      <c r="M493" s="17" t="s">
        <v>494</v>
      </c>
      <c r="N493" s="17"/>
      <c r="O493" s="17"/>
      <c r="P493" s="17"/>
      <c r="Q493" s="17" t="s">
        <v>494</v>
      </c>
      <c r="R493" s="17"/>
      <c r="S493" s="17"/>
      <c r="T493" s="17" t="s">
        <v>494</v>
      </c>
      <c r="U493" s="17" t="s">
        <v>494</v>
      </c>
      <c r="V493" s="17" t="s">
        <v>494</v>
      </c>
      <c r="W493" s="17" t="s">
        <v>494</v>
      </c>
      <c r="X493" s="17" t="s">
        <v>494</v>
      </c>
      <c r="Y493" s="17" t="s">
        <v>494</v>
      </c>
      <c r="Z493" s="17" t="s">
        <v>494</v>
      </c>
      <c r="AA493" s="17" t="s">
        <v>494</v>
      </c>
      <c r="AB493" s="17" t="s">
        <v>494</v>
      </c>
      <c r="AC493" s="17"/>
      <c r="AD493" s="17"/>
      <c r="AE493" s="18">
        <f t="shared" si="23"/>
        <v>0.87661626123164582</v>
      </c>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row>
    <row r="494" spans="1:59" hidden="1" x14ac:dyDescent="0.2">
      <c r="A494" s="50">
        <v>2023</v>
      </c>
      <c r="B494" s="50" t="s">
        <v>16</v>
      </c>
      <c r="C494" s="16" t="s">
        <v>364</v>
      </c>
      <c r="D494" s="21">
        <f t="shared" si="21"/>
        <v>45036</v>
      </c>
      <c r="E494" s="22">
        <f t="shared" si="22"/>
        <v>110</v>
      </c>
      <c r="F494" s="17" t="s">
        <v>343</v>
      </c>
      <c r="G494" s="17" t="s">
        <v>341</v>
      </c>
      <c r="H494" s="17">
        <v>38</v>
      </c>
      <c r="J494" s="17">
        <v>0.46</v>
      </c>
      <c r="K494" s="17" t="s">
        <v>494</v>
      </c>
      <c r="L494" s="17"/>
      <c r="M494" s="17" t="s">
        <v>494</v>
      </c>
      <c r="N494" s="17"/>
      <c r="O494" s="17"/>
      <c r="P494" s="17"/>
      <c r="Q494" s="17" t="s">
        <v>494</v>
      </c>
      <c r="R494" s="17"/>
      <c r="S494" s="17"/>
      <c r="T494" s="17" t="s">
        <v>494</v>
      </c>
      <c r="U494" s="17" t="s">
        <v>494</v>
      </c>
      <c r="V494" s="17" t="s">
        <v>494</v>
      </c>
      <c r="W494" s="17" t="s">
        <v>494</v>
      </c>
      <c r="X494" s="17" t="s">
        <v>494</v>
      </c>
      <c r="Y494" s="17" t="s">
        <v>494</v>
      </c>
      <c r="Z494" s="17" t="s">
        <v>494</v>
      </c>
      <c r="AA494" s="17" t="s">
        <v>494</v>
      </c>
      <c r="AB494" s="17" t="s">
        <v>494</v>
      </c>
      <c r="AC494" s="17"/>
      <c r="AD494" s="17"/>
      <c r="AE494" s="18">
        <f t="shared" si="23"/>
        <v>0.83831462312290428</v>
      </c>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row>
    <row r="495" spans="1:59" hidden="1" x14ac:dyDescent="0.2">
      <c r="A495" s="50">
        <v>2023</v>
      </c>
      <c r="B495" s="50" t="s">
        <v>16</v>
      </c>
      <c r="C495" s="16" t="s">
        <v>364</v>
      </c>
      <c r="D495" s="21">
        <f t="shared" si="21"/>
        <v>45036</v>
      </c>
      <c r="E495" s="22">
        <f t="shared" si="22"/>
        <v>110</v>
      </c>
      <c r="F495" s="17" t="s">
        <v>343</v>
      </c>
      <c r="G495" s="17" t="s">
        <v>341</v>
      </c>
      <c r="H495" s="17">
        <v>40</v>
      </c>
      <c r="J495" s="17">
        <v>0.59</v>
      </c>
      <c r="K495" s="17" t="s">
        <v>494</v>
      </c>
      <c r="L495" s="17"/>
      <c r="M495" s="17" t="s">
        <v>494</v>
      </c>
      <c r="N495" s="17"/>
      <c r="O495" s="17"/>
      <c r="P495" s="17"/>
      <c r="Q495" s="17" t="s">
        <v>494</v>
      </c>
      <c r="R495" s="17"/>
      <c r="S495" s="17"/>
      <c r="T495" s="17" t="s">
        <v>494</v>
      </c>
      <c r="U495" s="17" t="s">
        <v>494</v>
      </c>
      <c r="V495" s="17" t="s">
        <v>494</v>
      </c>
      <c r="W495" s="17" t="s">
        <v>494</v>
      </c>
      <c r="X495" s="17" t="s">
        <v>494</v>
      </c>
      <c r="Y495" s="17" t="s">
        <v>494</v>
      </c>
      <c r="Z495" s="17" t="s">
        <v>494</v>
      </c>
      <c r="AA495" s="17" t="s">
        <v>494</v>
      </c>
      <c r="AB495" s="17" t="s">
        <v>494</v>
      </c>
      <c r="AC495" s="17"/>
      <c r="AD495" s="17"/>
      <c r="AE495" s="18">
        <f t="shared" si="23"/>
        <v>0.92187499999999989</v>
      </c>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row>
    <row r="496" spans="1:59" hidden="1" x14ac:dyDescent="0.2">
      <c r="A496" s="50">
        <v>2023</v>
      </c>
      <c r="B496" s="50" t="s">
        <v>16</v>
      </c>
      <c r="C496" s="16" t="s">
        <v>364</v>
      </c>
      <c r="D496" s="21">
        <f t="shared" si="21"/>
        <v>45036</v>
      </c>
      <c r="E496" s="22">
        <f t="shared" si="22"/>
        <v>110</v>
      </c>
      <c r="F496" s="17" t="s">
        <v>343</v>
      </c>
      <c r="G496" s="17" t="s">
        <v>341</v>
      </c>
      <c r="H496" s="17">
        <v>35</v>
      </c>
      <c r="J496" s="17">
        <v>0.48</v>
      </c>
      <c r="K496" s="17" t="s">
        <v>494</v>
      </c>
      <c r="L496" s="17"/>
      <c r="M496" s="17" t="s">
        <v>494</v>
      </c>
      <c r="N496" s="17"/>
      <c r="O496" s="17"/>
      <c r="P496" s="17"/>
      <c r="Q496" s="17" t="s">
        <v>494</v>
      </c>
      <c r="R496" s="17"/>
      <c r="S496" s="17"/>
      <c r="T496" s="17" t="s">
        <v>494</v>
      </c>
      <c r="U496" s="17" t="s">
        <v>494</v>
      </c>
      <c r="V496" s="17" t="s">
        <v>494</v>
      </c>
      <c r="W496" s="17" t="s">
        <v>494</v>
      </c>
      <c r="X496" s="17" t="s">
        <v>494</v>
      </c>
      <c r="Y496" s="17" t="s">
        <v>494</v>
      </c>
      <c r="Z496" s="17" t="s">
        <v>494</v>
      </c>
      <c r="AA496" s="17" t="s">
        <v>494</v>
      </c>
      <c r="AB496" s="17" t="s">
        <v>494</v>
      </c>
      <c r="AC496" s="17"/>
      <c r="AD496" s="17"/>
      <c r="AE496" s="18">
        <f t="shared" si="23"/>
        <v>1.1195335276967928</v>
      </c>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row>
    <row r="497" spans="1:59" hidden="1" x14ac:dyDescent="0.2">
      <c r="A497" s="50">
        <v>2023</v>
      </c>
      <c r="B497" s="50" t="s">
        <v>16</v>
      </c>
      <c r="C497" s="16" t="s">
        <v>364</v>
      </c>
      <c r="D497" s="21">
        <f t="shared" si="21"/>
        <v>45036</v>
      </c>
      <c r="E497" s="22">
        <f t="shared" si="22"/>
        <v>110</v>
      </c>
      <c r="F497" s="17" t="s">
        <v>343</v>
      </c>
      <c r="G497" s="17" t="s">
        <v>341</v>
      </c>
      <c r="H497" s="17">
        <v>37</v>
      </c>
      <c r="J497" s="17">
        <v>0.48</v>
      </c>
      <c r="K497" s="17" t="s">
        <v>494</v>
      </c>
      <c r="L497" s="17"/>
      <c r="M497" s="17" t="s">
        <v>494</v>
      </c>
      <c r="N497" s="17"/>
      <c r="O497" s="17"/>
      <c r="P497" s="17"/>
      <c r="Q497" s="17" t="s">
        <v>494</v>
      </c>
      <c r="R497" s="17"/>
      <c r="S497" s="17"/>
      <c r="T497" s="17" t="s">
        <v>494</v>
      </c>
      <c r="U497" s="17" t="s">
        <v>494</v>
      </c>
      <c r="V497" s="17" t="s">
        <v>494</v>
      </c>
      <c r="W497" s="17" t="s">
        <v>494</v>
      </c>
      <c r="X497" s="17" t="s">
        <v>494</v>
      </c>
      <c r="Y497" s="17" t="s">
        <v>494</v>
      </c>
      <c r="Z497" s="17" t="s">
        <v>494</v>
      </c>
      <c r="AA497" s="17" t="s">
        <v>494</v>
      </c>
      <c r="AB497" s="17" t="s">
        <v>494</v>
      </c>
      <c r="AC497" s="17"/>
      <c r="AD497" s="17"/>
      <c r="AE497" s="18">
        <f t="shared" si="23"/>
        <v>0.94762403016603147</v>
      </c>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row>
    <row r="498" spans="1:59" hidden="1" x14ac:dyDescent="0.2">
      <c r="A498" s="50">
        <v>2023</v>
      </c>
      <c r="B498" s="50" t="s">
        <v>16</v>
      </c>
      <c r="C498" s="16" t="s">
        <v>364</v>
      </c>
      <c r="D498" s="21">
        <f t="shared" si="21"/>
        <v>45036</v>
      </c>
      <c r="E498" s="22">
        <f t="shared" si="22"/>
        <v>110</v>
      </c>
      <c r="F498" s="17" t="s">
        <v>343</v>
      </c>
      <c r="G498" s="17" t="s">
        <v>341</v>
      </c>
      <c r="H498" s="17">
        <v>40</v>
      </c>
      <c r="J498" s="17">
        <v>0.49</v>
      </c>
      <c r="K498" s="17" t="s">
        <v>494</v>
      </c>
      <c r="L498" s="17"/>
      <c r="M498" s="17" t="s">
        <v>494</v>
      </c>
      <c r="N498" s="17"/>
      <c r="O498" s="17"/>
      <c r="P498" s="17"/>
      <c r="Q498" s="17" t="s">
        <v>494</v>
      </c>
      <c r="R498" s="17"/>
      <c r="S498" s="17"/>
      <c r="T498" s="17" t="s">
        <v>494</v>
      </c>
      <c r="U498" s="17" t="s">
        <v>494</v>
      </c>
      <c r="V498" s="17" t="s">
        <v>494</v>
      </c>
      <c r="W498" s="17" t="s">
        <v>494</v>
      </c>
      <c r="X498" s="17" t="s">
        <v>494</v>
      </c>
      <c r="Y498" s="17" t="s">
        <v>494</v>
      </c>
      <c r="Z498" s="17" t="s">
        <v>494</v>
      </c>
      <c r="AA498" s="17" t="s">
        <v>494</v>
      </c>
      <c r="AB498" s="17" t="s">
        <v>494</v>
      </c>
      <c r="AC498" s="17"/>
      <c r="AD498" s="17"/>
      <c r="AE498" s="18">
        <f t="shared" si="23"/>
        <v>0.765625</v>
      </c>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row>
    <row r="499" spans="1:59" hidden="1" x14ac:dyDescent="0.2">
      <c r="A499" s="50">
        <v>2023</v>
      </c>
      <c r="B499" s="50" t="s">
        <v>16</v>
      </c>
      <c r="C499" s="16" t="s">
        <v>364</v>
      </c>
      <c r="D499" s="21">
        <f t="shared" si="21"/>
        <v>45036</v>
      </c>
      <c r="E499" s="22">
        <f t="shared" si="22"/>
        <v>110</v>
      </c>
      <c r="F499" s="17" t="s">
        <v>343</v>
      </c>
      <c r="G499" s="17" t="s">
        <v>341</v>
      </c>
      <c r="H499" s="17">
        <v>39</v>
      </c>
      <c r="J499" s="17">
        <v>0.51</v>
      </c>
      <c r="K499" s="17" t="s">
        <v>494</v>
      </c>
      <c r="L499" s="17"/>
      <c r="M499" s="17" t="s">
        <v>494</v>
      </c>
      <c r="N499" s="17"/>
      <c r="O499" s="17"/>
      <c r="P499" s="17"/>
      <c r="Q499" s="17" t="s">
        <v>494</v>
      </c>
      <c r="R499" s="17"/>
      <c r="S499" s="17"/>
      <c r="T499" s="17" t="s">
        <v>494</v>
      </c>
      <c r="U499" s="17" t="s">
        <v>494</v>
      </c>
      <c r="V499" s="17" t="s">
        <v>494</v>
      </c>
      <c r="W499" s="17" t="s">
        <v>494</v>
      </c>
      <c r="X499" s="17" t="s">
        <v>494</v>
      </c>
      <c r="Y499" s="17" t="s">
        <v>494</v>
      </c>
      <c r="Z499" s="17" t="s">
        <v>494</v>
      </c>
      <c r="AA499" s="17" t="s">
        <v>494</v>
      </c>
      <c r="AB499" s="17" t="s">
        <v>494</v>
      </c>
      <c r="AC499" s="17"/>
      <c r="AD499" s="17"/>
      <c r="AE499" s="18">
        <f t="shared" si="23"/>
        <v>0.85975825620796031</v>
      </c>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row>
    <row r="500" spans="1:59" hidden="1" x14ac:dyDescent="0.2">
      <c r="A500" s="50">
        <v>2023</v>
      </c>
      <c r="B500" s="50" t="s">
        <v>16</v>
      </c>
      <c r="C500" s="16" t="s">
        <v>364</v>
      </c>
      <c r="D500" s="21">
        <f t="shared" si="21"/>
        <v>45036</v>
      </c>
      <c r="E500" s="22">
        <f t="shared" si="22"/>
        <v>110</v>
      </c>
      <c r="F500" s="17" t="s">
        <v>343</v>
      </c>
      <c r="G500" s="17" t="s">
        <v>341</v>
      </c>
      <c r="H500" s="17">
        <v>42</v>
      </c>
      <c r="J500" s="17">
        <v>0.57999999999999996</v>
      </c>
      <c r="K500" s="17" t="s">
        <v>494</v>
      </c>
      <c r="L500" s="17"/>
      <c r="M500" s="17" t="s">
        <v>494</v>
      </c>
      <c r="N500" s="17"/>
      <c r="O500" s="17"/>
      <c r="P500" s="17"/>
      <c r="Q500" s="17" t="s">
        <v>494</v>
      </c>
      <c r="R500" s="17"/>
      <c r="S500" s="17"/>
      <c r="T500" s="17" t="s">
        <v>494</v>
      </c>
      <c r="U500" s="17" t="s">
        <v>494</v>
      </c>
      <c r="V500" s="17" t="s">
        <v>494</v>
      </c>
      <c r="W500" s="17" t="s">
        <v>494</v>
      </c>
      <c r="X500" s="17" t="s">
        <v>494</v>
      </c>
      <c r="Y500" s="17" t="s">
        <v>494</v>
      </c>
      <c r="Z500" s="17" t="s">
        <v>494</v>
      </c>
      <c r="AA500" s="17" t="s">
        <v>494</v>
      </c>
      <c r="AB500" s="17" t="s">
        <v>494</v>
      </c>
      <c r="AC500" s="17"/>
      <c r="AD500" s="17"/>
      <c r="AE500" s="18">
        <f t="shared" si="23"/>
        <v>0.78285282366915021</v>
      </c>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row>
    <row r="501" spans="1:59" hidden="1" x14ac:dyDescent="0.2">
      <c r="A501" s="50">
        <v>2023</v>
      </c>
      <c r="B501" s="50" t="s">
        <v>16</v>
      </c>
      <c r="C501" s="16" t="s">
        <v>364</v>
      </c>
      <c r="D501" s="21">
        <f t="shared" si="21"/>
        <v>45036</v>
      </c>
      <c r="E501" s="22">
        <f t="shared" si="22"/>
        <v>110</v>
      </c>
      <c r="F501" s="17" t="s">
        <v>343</v>
      </c>
      <c r="G501" s="17" t="s">
        <v>341</v>
      </c>
      <c r="H501" s="17">
        <v>40</v>
      </c>
      <c r="J501" s="17">
        <v>0.41</v>
      </c>
      <c r="K501" s="17" t="s">
        <v>494</v>
      </c>
      <c r="L501" s="17"/>
      <c r="M501" s="17" t="s">
        <v>494</v>
      </c>
      <c r="N501" s="17"/>
      <c r="O501" s="17"/>
      <c r="P501" s="17"/>
      <c r="Q501" s="17" t="s">
        <v>494</v>
      </c>
      <c r="R501" s="17"/>
      <c r="S501" s="17"/>
      <c r="T501" s="17" t="s">
        <v>494</v>
      </c>
      <c r="U501" s="17" t="s">
        <v>494</v>
      </c>
      <c r="V501" s="17" t="s">
        <v>494</v>
      </c>
      <c r="W501" s="17" t="s">
        <v>494</v>
      </c>
      <c r="X501" s="17" t="s">
        <v>494</v>
      </c>
      <c r="Y501" s="17" t="s">
        <v>494</v>
      </c>
      <c r="Z501" s="17" t="s">
        <v>494</v>
      </c>
      <c r="AA501" s="17" t="s">
        <v>494</v>
      </c>
      <c r="AB501" s="17" t="s">
        <v>494</v>
      </c>
      <c r="AC501" s="17"/>
      <c r="AD501" s="17"/>
      <c r="AE501" s="18">
        <f t="shared" si="23"/>
        <v>0.640625</v>
      </c>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row>
    <row r="502" spans="1:59" hidden="1" x14ac:dyDescent="0.2">
      <c r="A502" s="50">
        <v>2023</v>
      </c>
      <c r="B502" s="50" t="s">
        <v>16</v>
      </c>
      <c r="C502" s="16" t="s">
        <v>364</v>
      </c>
      <c r="D502" s="21">
        <f t="shared" si="21"/>
        <v>45036</v>
      </c>
      <c r="E502" s="22">
        <f t="shared" si="22"/>
        <v>110</v>
      </c>
      <c r="F502" s="17" t="s">
        <v>343</v>
      </c>
      <c r="G502" s="17" t="s">
        <v>341</v>
      </c>
      <c r="H502" s="17">
        <v>39</v>
      </c>
      <c r="J502" s="17">
        <v>0.46</v>
      </c>
      <c r="K502" s="17" t="s">
        <v>494</v>
      </c>
      <c r="L502" s="17"/>
      <c r="M502" s="17" t="s">
        <v>494</v>
      </c>
      <c r="N502" s="17"/>
      <c r="O502" s="17"/>
      <c r="P502" s="17"/>
      <c r="Q502" s="17" t="s">
        <v>494</v>
      </c>
      <c r="R502" s="17"/>
      <c r="S502" s="17"/>
      <c r="T502" s="17" t="s">
        <v>494</v>
      </c>
      <c r="U502" s="17" t="s">
        <v>494</v>
      </c>
      <c r="V502" s="17" t="s">
        <v>494</v>
      </c>
      <c r="W502" s="17" t="s">
        <v>494</v>
      </c>
      <c r="X502" s="17" t="s">
        <v>494</v>
      </c>
      <c r="Y502" s="17" t="s">
        <v>494</v>
      </c>
      <c r="Z502" s="17" t="s">
        <v>494</v>
      </c>
      <c r="AA502" s="17" t="s">
        <v>494</v>
      </c>
      <c r="AB502" s="17" t="s">
        <v>494</v>
      </c>
      <c r="AC502" s="17"/>
      <c r="AD502" s="17"/>
      <c r="AE502" s="18">
        <f t="shared" si="23"/>
        <v>0.77546823108953278</v>
      </c>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row>
    <row r="503" spans="1:59" hidden="1" x14ac:dyDescent="0.2">
      <c r="A503" s="50">
        <v>2023</v>
      </c>
      <c r="B503" s="50" t="s">
        <v>16</v>
      </c>
      <c r="C503" s="16" t="s">
        <v>364</v>
      </c>
      <c r="D503" s="21">
        <f t="shared" si="21"/>
        <v>45036</v>
      </c>
      <c r="E503" s="22">
        <f t="shared" si="22"/>
        <v>110</v>
      </c>
      <c r="F503" s="17" t="s">
        <v>343</v>
      </c>
      <c r="G503" s="17" t="s">
        <v>341</v>
      </c>
      <c r="H503" s="17">
        <v>40</v>
      </c>
      <c r="J503" s="17">
        <v>0.54</v>
      </c>
      <c r="K503" s="17" t="s">
        <v>494</v>
      </c>
      <c r="L503" s="17"/>
      <c r="M503" s="17" t="s">
        <v>494</v>
      </c>
      <c r="N503" s="17"/>
      <c r="O503" s="17"/>
      <c r="P503" s="17"/>
      <c r="Q503" s="17" t="s">
        <v>494</v>
      </c>
      <c r="R503" s="17"/>
      <c r="S503" s="17"/>
      <c r="T503" s="17" t="s">
        <v>494</v>
      </c>
      <c r="U503" s="17" t="s">
        <v>494</v>
      </c>
      <c r="V503" s="17" t="s">
        <v>494</v>
      </c>
      <c r="W503" s="17" t="s">
        <v>494</v>
      </c>
      <c r="X503" s="17" t="s">
        <v>494</v>
      </c>
      <c r="Y503" s="17" t="s">
        <v>494</v>
      </c>
      <c r="Z503" s="17" t="s">
        <v>494</v>
      </c>
      <c r="AA503" s="17" t="s">
        <v>494</v>
      </c>
      <c r="AB503" s="17" t="s">
        <v>494</v>
      </c>
      <c r="AC503" s="17"/>
      <c r="AD503" s="17"/>
      <c r="AE503" s="18">
        <f t="shared" si="23"/>
        <v>0.84375</v>
      </c>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row>
    <row r="504" spans="1:59" hidden="1" x14ac:dyDescent="0.2">
      <c r="A504" s="50">
        <v>2023</v>
      </c>
      <c r="B504" s="50" t="s">
        <v>16</v>
      </c>
      <c r="C504" s="16" t="s">
        <v>364</v>
      </c>
      <c r="D504" s="21">
        <f t="shared" si="21"/>
        <v>45036</v>
      </c>
      <c r="E504" s="22">
        <f t="shared" si="22"/>
        <v>110</v>
      </c>
      <c r="F504" s="17" t="s">
        <v>343</v>
      </c>
      <c r="G504" s="17" t="s">
        <v>341</v>
      </c>
      <c r="H504" s="17">
        <v>39</v>
      </c>
      <c r="J504" s="17">
        <v>0.48</v>
      </c>
      <c r="K504" s="17" t="s">
        <v>494</v>
      </c>
      <c r="L504" s="17"/>
      <c r="M504" s="17" t="s">
        <v>494</v>
      </c>
      <c r="N504" s="17"/>
      <c r="O504" s="17"/>
      <c r="P504" s="17"/>
      <c r="Q504" s="17" t="s">
        <v>494</v>
      </c>
      <c r="R504" s="17"/>
      <c r="S504" s="17"/>
      <c r="T504" s="17" t="s">
        <v>494</v>
      </c>
      <c r="U504" s="17" t="s">
        <v>494</v>
      </c>
      <c r="V504" s="17" t="s">
        <v>494</v>
      </c>
      <c r="W504" s="17" t="s">
        <v>494</v>
      </c>
      <c r="X504" s="17" t="s">
        <v>494</v>
      </c>
      <c r="Y504" s="17" t="s">
        <v>494</v>
      </c>
      <c r="Z504" s="17" t="s">
        <v>494</v>
      </c>
      <c r="AA504" s="17" t="s">
        <v>494</v>
      </c>
      <c r="AB504" s="17" t="s">
        <v>494</v>
      </c>
      <c r="AC504" s="17"/>
      <c r="AD504" s="17"/>
      <c r="AE504" s="18">
        <f t="shared" si="23"/>
        <v>0.80918424113690379</v>
      </c>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row>
    <row r="505" spans="1:59" hidden="1" x14ac:dyDescent="0.2">
      <c r="A505" s="50">
        <v>2023</v>
      </c>
      <c r="B505" s="50" t="s">
        <v>16</v>
      </c>
      <c r="C505" s="16" t="s">
        <v>364</v>
      </c>
      <c r="D505" s="21">
        <f t="shared" si="21"/>
        <v>45036</v>
      </c>
      <c r="E505" s="22">
        <f t="shared" si="22"/>
        <v>110</v>
      </c>
      <c r="F505" s="17" t="s">
        <v>343</v>
      </c>
      <c r="G505" s="17" t="s">
        <v>347</v>
      </c>
      <c r="H505" s="17">
        <v>110</v>
      </c>
      <c r="J505" s="17">
        <v>15.08</v>
      </c>
      <c r="K505" s="17" t="s">
        <v>494</v>
      </c>
      <c r="L505" s="17"/>
      <c r="M505" s="17" t="s">
        <v>494</v>
      </c>
      <c r="N505" s="17"/>
      <c r="O505" s="17"/>
      <c r="P505" s="17"/>
      <c r="Q505" s="17" t="s">
        <v>494</v>
      </c>
      <c r="R505" s="17"/>
      <c r="S505" s="17"/>
      <c r="T505" s="17" t="s">
        <v>494</v>
      </c>
      <c r="U505" s="17" t="s">
        <v>494</v>
      </c>
      <c r="V505" s="17" t="s">
        <v>494</v>
      </c>
      <c r="W505" s="17" t="s">
        <v>494</v>
      </c>
      <c r="X505" s="17" t="s">
        <v>494</v>
      </c>
      <c r="Y505" s="17" t="s">
        <v>494</v>
      </c>
      <c r="Z505" s="17" t="s">
        <v>494</v>
      </c>
      <c r="AA505" s="17" t="s">
        <v>494</v>
      </c>
      <c r="AB505" s="17" t="s">
        <v>494</v>
      </c>
      <c r="AC505" s="17"/>
      <c r="AD505" s="17"/>
      <c r="AE505" s="18">
        <f t="shared" si="23"/>
        <v>1.1329827197595794</v>
      </c>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row>
    <row r="506" spans="1:59" hidden="1" x14ac:dyDescent="0.2">
      <c r="A506" s="50">
        <v>2023</v>
      </c>
      <c r="B506" s="50" t="s">
        <v>16</v>
      </c>
      <c r="C506" s="16" t="s">
        <v>364</v>
      </c>
      <c r="D506" s="21">
        <f t="shared" si="21"/>
        <v>45036</v>
      </c>
      <c r="E506" s="22">
        <f t="shared" si="22"/>
        <v>110</v>
      </c>
      <c r="F506" s="17" t="s">
        <v>343</v>
      </c>
      <c r="G506" s="17" t="s">
        <v>347</v>
      </c>
      <c r="H506" s="17">
        <v>83</v>
      </c>
      <c r="J506" s="17">
        <v>5.63</v>
      </c>
      <c r="K506" s="17" t="s">
        <v>494</v>
      </c>
      <c r="L506" s="17"/>
      <c r="M506" s="17" t="s">
        <v>494</v>
      </c>
      <c r="N506" s="17"/>
      <c r="O506" s="17"/>
      <c r="P506" s="17"/>
      <c r="Q506" s="17" t="s">
        <v>494</v>
      </c>
      <c r="R506" s="17"/>
      <c r="S506" s="17"/>
      <c r="T506" s="17" t="s">
        <v>494</v>
      </c>
      <c r="U506" s="17" t="s">
        <v>494</v>
      </c>
      <c r="V506" s="17" t="s">
        <v>494</v>
      </c>
      <c r="W506" s="17" t="s">
        <v>494</v>
      </c>
      <c r="X506" s="17" t="s">
        <v>494</v>
      </c>
      <c r="Y506" s="17" t="s">
        <v>494</v>
      </c>
      <c r="Z506" s="17" t="s">
        <v>494</v>
      </c>
      <c r="AA506" s="17" t="s">
        <v>494</v>
      </c>
      <c r="AB506" s="17" t="s">
        <v>494</v>
      </c>
      <c r="AC506" s="17"/>
      <c r="AD506" s="17"/>
      <c r="AE506" s="18">
        <f t="shared" si="23"/>
        <v>0.98463238933379027</v>
      </c>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row>
    <row r="507" spans="1:59" hidden="1" x14ac:dyDescent="0.2">
      <c r="A507" s="50">
        <v>2023</v>
      </c>
      <c r="B507" s="50" t="s">
        <v>16</v>
      </c>
      <c r="C507" s="16" t="s">
        <v>364</v>
      </c>
      <c r="D507" s="21">
        <f t="shared" si="21"/>
        <v>45036</v>
      </c>
      <c r="E507" s="22">
        <f t="shared" si="22"/>
        <v>110</v>
      </c>
      <c r="F507" s="17" t="s">
        <v>343</v>
      </c>
      <c r="G507" s="17" t="s">
        <v>347</v>
      </c>
      <c r="H507" s="17">
        <v>113</v>
      </c>
      <c r="J507" s="17">
        <v>19.670000000000002</v>
      </c>
      <c r="K507" s="17" t="s">
        <v>494</v>
      </c>
      <c r="L507" s="17"/>
      <c r="M507" s="17" t="s">
        <v>494</v>
      </c>
      <c r="N507" s="17"/>
      <c r="O507" s="17"/>
      <c r="P507" s="17"/>
      <c r="Q507" s="17" t="s">
        <v>494</v>
      </c>
      <c r="R507" s="17"/>
      <c r="S507" s="17"/>
      <c r="T507" s="17" t="s">
        <v>494</v>
      </c>
      <c r="U507" s="17" t="s">
        <v>494</v>
      </c>
      <c r="V507" s="17" t="s">
        <v>494</v>
      </c>
      <c r="W507" s="17" t="s">
        <v>494</v>
      </c>
      <c r="X507" s="17" t="s">
        <v>494</v>
      </c>
      <c r="Y507" s="17" t="s">
        <v>494</v>
      </c>
      <c r="Z507" s="17" t="s">
        <v>494</v>
      </c>
      <c r="AA507" s="17" t="s">
        <v>494</v>
      </c>
      <c r="AB507" s="17" t="s">
        <v>494</v>
      </c>
      <c r="AC507" s="17"/>
      <c r="AD507" s="17"/>
      <c r="AE507" s="18">
        <f t="shared" si="23"/>
        <v>1.363229669200227</v>
      </c>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row>
    <row r="508" spans="1:59" hidden="1" x14ac:dyDescent="0.2">
      <c r="A508" s="50">
        <v>2023</v>
      </c>
      <c r="B508" s="50" t="s">
        <v>16</v>
      </c>
      <c r="C508" s="16" t="s">
        <v>364</v>
      </c>
      <c r="D508" s="21">
        <f t="shared" si="21"/>
        <v>45036</v>
      </c>
      <c r="E508" s="22">
        <f t="shared" si="22"/>
        <v>110</v>
      </c>
      <c r="F508" s="17" t="s">
        <v>343</v>
      </c>
      <c r="G508" s="17" t="s">
        <v>347</v>
      </c>
      <c r="H508" s="17">
        <v>112</v>
      </c>
      <c r="J508" s="17">
        <v>19.809999999999999</v>
      </c>
      <c r="K508" s="17" t="s">
        <v>494</v>
      </c>
      <c r="L508" s="17"/>
      <c r="M508" s="17" t="s">
        <v>494</v>
      </c>
      <c r="N508" s="17"/>
      <c r="O508" s="17"/>
      <c r="P508" s="17"/>
      <c r="Q508" s="17" t="s">
        <v>494</v>
      </c>
      <c r="R508" s="17"/>
      <c r="S508" s="17"/>
      <c r="T508" s="17" t="s">
        <v>494</v>
      </c>
      <c r="U508" s="17" t="s">
        <v>494</v>
      </c>
      <c r="V508" s="17" t="s">
        <v>494</v>
      </c>
      <c r="W508" s="17" t="s">
        <v>494</v>
      </c>
      <c r="X508" s="17" t="s">
        <v>494</v>
      </c>
      <c r="Y508" s="17" t="s">
        <v>494</v>
      </c>
      <c r="Z508" s="17" t="s">
        <v>494</v>
      </c>
      <c r="AA508" s="17" t="s">
        <v>494</v>
      </c>
      <c r="AB508" s="17" t="s">
        <v>494</v>
      </c>
      <c r="AC508" s="17"/>
      <c r="AD508" s="17"/>
      <c r="AE508" s="18">
        <f t="shared" si="23"/>
        <v>1.4100366709183674</v>
      </c>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row>
    <row r="509" spans="1:59" hidden="1" x14ac:dyDescent="0.2">
      <c r="A509" s="50">
        <v>2023</v>
      </c>
      <c r="B509" s="50" t="s">
        <v>16</v>
      </c>
      <c r="C509" s="16" t="s">
        <v>364</v>
      </c>
      <c r="D509" s="21">
        <f t="shared" si="21"/>
        <v>45036</v>
      </c>
      <c r="E509" s="22">
        <f t="shared" si="22"/>
        <v>110</v>
      </c>
      <c r="F509" s="17" t="s">
        <v>343</v>
      </c>
      <c r="G509" s="17" t="s">
        <v>347</v>
      </c>
      <c r="H509" s="17">
        <v>111</v>
      </c>
      <c r="J509" s="17">
        <v>15.7</v>
      </c>
      <c r="K509" s="17" t="s">
        <v>494</v>
      </c>
      <c r="L509" s="17"/>
      <c r="M509" s="17" t="s">
        <v>494</v>
      </c>
      <c r="N509" s="17"/>
      <c r="O509" s="17"/>
      <c r="P509" s="17"/>
      <c r="Q509" s="17" t="s">
        <v>494</v>
      </c>
      <c r="R509" s="17"/>
      <c r="S509" s="17"/>
      <c r="T509" s="17" t="s">
        <v>494</v>
      </c>
      <c r="U509" s="17" t="s">
        <v>494</v>
      </c>
      <c r="V509" s="17" t="s">
        <v>494</v>
      </c>
      <c r="W509" s="17" t="s">
        <v>494</v>
      </c>
      <c r="X509" s="17" t="s">
        <v>494</v>
      </c>
      <c r="Y509" s="17" t="s">
        <v>494</v>
      </c>
      <c r="Z509" s="17" t="s">
        <v>494</v>
      </c>
      <c r="AA509" s="17" t="s">
        <v>494</v>
      </c>
      <c r="AB509" s="17" t="s">
        <v>494</v>
      </c>
      <c r="AC509" s="17"/>
      <c r="AD509" s="17"/>
      <c r="AE509" s="18">
        <f t="shared" si="23"/>
        <v>1.1479704686424921</v>
      </c>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row>
    <row r="510" spans="1:59" hidden="1" x14ac:dyDescent="0.2">
      <c r="A510" s="50">
        <v>2023</v>
      </c>
      <c r="B510" s="50" t="s">
        <v>16</v>
      </c>
      <c r="C510" s="16" t="s">
        <v>364</v>
      </c>
      <c r="D510" s="21">
        <f t="shared" si="21"/>
        <v>45036</v>
      </c>
      <c r="E510" s="22">
        <f t="shared" si="22"/>
        <v>110</v>
      </c>
      <c r="F510" s="17" t="s">
        <v>343</v>
      </c>
      <c r="G510" s="17" t="s">
        <v>347</v>
      </c>
      <c r="H510" s="17">
        <v>111</v>
      </c>
      <c r="J510" s="17">
        <v>12.77</v>
      </c>
      <c r="K510" s="17" t="s">
        <v>494</v>
      </c>
      <c r="L510" s="17"/>
      <c r="M510" s="17" t="s">
        <v>494</v>
      </c>
      <c r="N510" s="17"/>
      <c r="O510" s="17"/>
      <c r="P510" s="17"/>
      <c r="Q510" s="17" t="s">
        <v>494</v>
      </c>
      <c r="R510" s="17"/>
      <c r="S510" s="17"/>
      <c r="T510" s="17" t="s">
        <v>494</v>
      </c>
      <c r="U510" s="17" t="s">
        <v>494</v>
      </c>
      <c r="V510" s="17" t="s">
        <v>494</v>
      </c>
      <c r="W510" s="17" t="s">
        <v>494</v>
      </c>
      <c r="X510" s="17" t="s">
        <v>494</v>
      </c>
      <c r="Y510" s="17" t="s">
        <v>494</v>
      </c>
      <c r="Z510" s="17" t="s">
        <v>494</v>
      </c>
      <c r="AA510" s="17" t="s">
        <v>494</v>
      </c>
      <c r="AB510" s="17" t="s">
        <v>494</v>
      </c>
      <c r="AC510" s="17"/>
      <c r="AD510" s="17"/>
      <c r="AE510" s="18">
        <f t="shared" si="23"/>
        <v>0.93373139392131355</v>
      </c>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row>
    <row r="511" spans="1:59" hidden="1" x14ac:dyDescent="0.2">
      <c r="A511" s="50">
        <v>2023</v>
      </c>
      <c r="B511" s="50" t="s">
        <v>16</v>
      </c>
      <c r="C511" s="16" t="s">
        <v>364</v>
      </c>
      <c r="D511" s="21">
        <f t="shared" si="21"/>
        <v>45036</v>
      </c>
      <c r="E511" s="22">
        <f t="shared" si="22"/>
        <v>110</v>
      </c>
      <c r="F511" s="17" t="s">
        <v>343</v>
      </c>
      <c r="G511" s="17" t="s">
        <v>347</v>
      </c>
      <c r="H511" s="17">
        <v>113</v>
      </c>
      <c r="J511" s="17">
        <v>23.2</v>
      </c>
      <c r="K511" s="17" t="s">
        <v>494</v>
      </c>
      <c r="L511" s="17"/>
      <c r="M511" s="17" t="s">
        <v>494</v>
      </c>
      <c r="N511" s="17"/>
      <c r="O511" s="17"/>
      <c r="P511" s="17"/>
      <c r="Q511" s="17" t="s">
        <v>494</v>
      </c>
      <c r="R511" s="17"/>
      <c r="S511" s="17"/>
      <c r="T511" s="17" t="s">
        <v>494</v>
      </c>
      <c r="U511" s="17" t="s">
        <v>494</v>
      </c>
      <c r="V511" s="17" t="s">
        <v>494</v>
      </c>
      <c r="W511" s="17" t="s">
        <v>494</v>
      </c>
      <c r="X511" s="17" t="s">
        <v>494</v>
      </c>
      <c r="Y511" s="17" t="s">
        <v>494</v>
      </c>
      <c r="Z511" s="17" t="s">
        <v>494</v>
      </c>
      <c r="AA511" s="17" t="s">
        <v>494</v>
      </c>
      <c r="AB511" s="17" t="s">
        <v>494</v>
      </c>
      <c r="AC511" s="17"/>
      <c r="AD511" s="17"/>
      <c r="AE511" s="18">
        <f t="shared" si="23"/>
        <v>1.6078763764842536</v>
      </c>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row>
    <row r="512" spans="1:59" hidden="1" x14ac:dyDescent="0.2">
      <c r="A512" s="50">
        <v>2023</v>
      </c>
      <c r="B512" s="50" t="s">
        <v>16</v>
      </c>
      <c r="C512" s="16" t="s">
        <v>364</v>
      </c>
      <c r="D512" s="21">
        <f t="shared" si="21"/>
        <v>45036</v>
      </c>
      <c r="E512" s="22">
        <f t="shared" si="22"/>
        <v>110</v>
      </c>
      <c r="F512" s="17" t="s">
        <v>343</v>
      </c>
      <c r="G512" s="17" t="s">
        <v>347</v>
      </c>
      <c r="H512" s="17">
        <v>115</v>
      </c>
      <c r="J512" s="17">
        <v>37</v>
      </c>
      <c r="K512" s="17" t="s">
        <v>494</v>
      </c>
      <c r="L512" s="17"/>
      <c r="M512" s="17" t="s">
        <v>494</v>
      </c>
      <c r="N512" s="17"/>
      <c r="O512" s="17"/>
      <c r="P512" s="17"/>
      <c r="Q512" s="17" t="s">
        <v>494</v>
      </c>
      <c r="R512" s="17"/>
      <c r="S512" s="17"/>
      <c r="T512" s="17" t="s">
        <v>494</v>
      </c>
      <c r="U512" s="17" t="s">
        <v>494</v>
      </c>
      <c r="V512" s="17" t="s">
        <v>494</v>
      </c>
      <c r="W512" s="17" t="s">
        <v>494</v>
      </c>
      <c r="X512" s="17" t="s">
        <v>494</v>
      </c>
      <c r="Y512" s="17" t="s">
        <v>494</v>
      </c>
      <c r="Z512" s="17" t="s">
        <v>494</v>
      </c>
      <c r="AA512" s="17" t="s">
        <v>494</v>
      </c>
      <c r="AB512" s="17" t="s">
        <v>494</v>
      </c>
      <c r="AC512" s="17"/>
      <c r="AD512" s="17"/>
      <c r="AE512" s="18">
        <f t="shared" si="23"/>
        <v>2.4328100599983564</v>
      </c>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row>
    <row r="513" spans="1:59" hidden="1" x14ac:dyDescent="0.2">
      <c r="A513" s="50">
        <v>2023</v>
      </c>
      <c r="B513" s="50" t="s">
        <v>16</v>
      </c>
      <c r="C513" s="16" t="s">
        <v>364</v>
      </c>
      <c r="D513" s="21">
        <f t="shared" si="21"/>
        <v>45036</v>
      </c>
      <c r="E513" s="22">
        <f t="shared" si="22"/>
        <v>110</v>
      </c>
      <c r="F513" s="17" t="s">
        <v>343</v>
      </c>
      <c r="G513" s="17" t="s">
        <v>347</v>
      </c>
      <c r="H513" s="17">
        <v>90</v>
      </c>
      <c r="J513" s="17">
        <v>9.59</v>
      </c>
      <c r="K513" s="17" t="s">
        <v>494</v>
      </c>
      <c r="L513" s="17"/>
      <c r="M513" s="17" t="s">
        <v>494</v>
      </c>
      <c r="N513" s="17"/>
      <c r="O513" s="17"/>
      <c r="P513" s="17"/>
      <c r="Q513" s="17" t="s">
        <v>494</v>
      </c>
      <c r="R513" s="17"/>
      <c r="S513" s="17"/>
      <c r="T513" s="17" t="s">
        <v>494</v>
      </c>
      <c r="U513" s="17" t="s">
        <v>494</v>
      </c>
      <c r="V513" s="17" t="s">
        <v>494</v>
      </c>
      <c r="W513" s="17" t="s">
        <v>494</v>
      </c>
      <c r="X513" s="17" t="s">
        <v>494</v>
      </c>
      <c r="Y513" s="17" t="s">
        <v>494</v>
      </c>
      <c r="Z513" s="17" t="s">
        <v>494</v>
      </c>
      <c r="AA513" s="17" t="s">
        <v>494</v>
      </c>
      <c r="AB513" s="17" t="s">
        <v>494</v>
      </c>
      <c r="AC513" s="17"/>
      <c r="AD513" s="17"/>
      <c r="AE513" s="18">
        <f t="shared" si="23"/>
        <v>1.3155006858710563</v>
      </c>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row>
    <row r="514" spans="1:59" hidden="1" x14ac:dyDescent="0.2">
      <c r="A514" s="50">
        <v>2023</v>
      </c>
      <c r="B514" s="50" t="s">
        <v>16</v>
      </c>
      <c r="C514" s="16" t="s">
        <v>364</v>
      </c>
      <c r="D514" s="21">
        <f t="shared" ref="D514:D577" si="24">DATEVALUE(LEFT(C514, SEARCH("-", C514) - 1))</f>
        <v>45036</v>
      </c>
      <c r="E514" s="22">
        <f t="shared" ref="E514:E577" si="25" xml:space="preserve"> D514 - DATE(YEAR(D514), 1, 0)</f>
        <v>110</v>
      </c>
      <c r="F514" s="17" t="s">
        <v>343</v>
      </c>
      <c r="G514" s="17" t="s">
        <v>347</v>
      </c>
      <c r="H514" s="17">
        <v>84</v>
      </c>
      <c r="J514" s="17">
        <v>6.97</v>
      </c>
      <c r="K514" s="17" t="s">
        <v>494</v>
      </c>
      <c r="L514" s="17"/>
      <c r="M514" s="17" t="s">
        <v>494</v>
      </c>
      <c r="N514" s="17"/>
      <c r="O514" s="17"/>
      <c r="P514" s="17"/>
      <c r="Q514" s="17" t="s">
        <v>494</v>
      </c>
      <c r="R514" s="17"/>
      <c r="S514" s="17"/>
      <c r="T514" s="17" t="s">
        <v>494</v>
      </c>
      <c r="U514" s="17" t="s">
        <v>494</v>
      </c>
      <c r="V514" s="17" t="s">
        <v>494</v>
      </c>
      <c r="W514" s="17" t="s">
        <v>494</v>
      </c>
      <c r="X514" s="17" t="s">
        <v>494</v>
      </c>
      <c r="Y514" s="17" t="s">
        <v>494</v>
      </c>
      <c r="Z514" s="17" t="s">
        <v>494</v>
      </c>
      <c r="AA514" s="17" t="s">
        <v>494</v>
      </c>
      <c r="AB514" s="17" t="s">
        <v>494</v>
      </c>
      <c r="AC514" s="17"/>
      <c r="AD514" s="17"/>
      <c r="AE514" s="18">
        <f t="shared" ref="AE514:AE577" si="26">IF(J514="", "", 100000*(J514/(H514^3)))</f>
        <v>1.1759664183133569</v>
      </c>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row>
    <row r="515" spans="1:59" hidden="1" x14ac:dyDescent="0.2">
      <c r="A515" s="50">
        <v>2023</v>
      </c>
      <c r="B515" s="50" t="s">
        <v>16</v>
      </c>
      <c r="C515" s="16" t="s">
        <v>364</v>
      </c>
      <c r="D515" s="21">
        <f t="shared" si="24"/>
        <v>45036</v>
      </c>
      <c r="E515" s="22">
        <f t="shared" si="25"/>
        <v>110</v>
      </c>
      <c r="F515" s="17" t="s">
        <v>343</v>
      </c>
      <c r="G515" s="17" t="s">
        <v>347</v>
      </c>
      <c r="H515" s="17">
        <v>80</v>
      </c>
      <c r="J515" s="17">
        <v>4.0199999999999996</v>
      </c>
      <c r="K515" s="17" t="s">
        <v>494</v>
      </c>
      <c r="L515" s="17"/>
      <c r="M515" s="17" t="s">
        <v>494</v>
      </c>
      <c r="N515" s="17"/>
      <c r="O515" s="17"/>
      <c r="P515" s="17"/>
      <c r="Q515" s="17" t="s">
        <v>494</v>
      </c>
      <c r="R515" s="17"/>
      <c r="S515" s="17"/>
      <c r="T515" s="17" t="s">
        <v>494</v>
      </c>
      <c r="U515" s="17" t="s">
        <v>494</v>
      </c>
      <c r="V515" s="17" t="s">
        <v>494</v>
      </c>
      <c r="W515" s="17" t="s">
        <v>494</v>
      </c>
      <c r="X515" s="17" t="s">
        <v>494</v>
      </c>
      <c r="Y515" s="17" t="s">
        <v>494</v>
      </c>
      <c r="Z515" s="17" t="s">
        <v>494</v>
      </c>
      <c r="AA515" s="17" t="s">
        <v>494</v>
      </c>
      <c r="AB515" s="17" t="s">
        <v>494</v>
      </c>
      <c r="AC515" s="17"/>
      <c r="AD515" s="17"/>
      <c r="AE515" s="18">
        <f t="shared" si="26"/>
        <v>0.78515624999999989</v>
      </c>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row>
    <row r="516" spans="1:59" hidden="1" x14ac:dyDescent="0.2">
      <c r="A516" s="50">
        <v>2023</v>
      </c>
      <c r="B516" s="50" t="s">
        <v>16</v>
      </c>
      <c r="C516" s="16" t="s">
        <v>364</v>
      </c>
      <c r="D516" s="21">
        <f t="shared" si="24"/>
        <v>45036</v>
      </c>
      <c r="E516" s="22">
        <f t="shared" si="25"/>
        <v>110</v>
      </c>
      <c r="F516" s="17" t="s">
        <v>343</v>
      </c>
      <c r="G516" s="17" t="s">
        <v>347</v>
      </c>
      <c r="H516" s="17">
        <v>70</v>
      </c>
      <c r="J516" s="17">
        <v>3.22</v>
      </c>
      <c r="K516" s="17" t="s">
        <v>494</v>
      </c>
      <c r="L516" s="17"/>
      <c r="M516" s="17" t="s">
        <v>494</v>
      </c>
      <c r="N516" s="17"/>
      <c r="O516" s="17"/>
      <c r="P516" s="17"/>
      <c r="Q516" s="17" t="s">
        <v>494</v>
      </c>
      <c r="R516" s="17"/>
      <c r="S516" s="17"/>
      <c r="T516" s="17" t="s">
        <v>494</v>
      </c>
      <c r="U516" s="17" t="s">
        <v>494</v>
      </c>
      <c r="V516" s="17" t="s">
        <v>494</v>
      </c>
      <c r="W516" s="17" t="s">
        <v>494</v>
      </c>
      <c r="X516" s="17" t="s">
        <v>494</v>
      </c>
      <c r="Y516" s="17" t="s">
        <v>494</v>
      </c>
      <c r="Z516" s="17" t="s">
        <v>494</v>
      </c>
      <c r="AA516" s="17" t="s">
        <v>494</v>
      </c>
      <c r="AB516" s="17" t="s">
        <v>494</v>
      </c>
      <c r="AC516" s="17"/>
      <c r="AD516" s="17"/>
      <c r="AE516" s="18">
        <f t="shared" si="26"/>
        <v>0.93877551020408156</v>
      </c>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row>
    <row r="517" spans="1:59" hidden="1" x14ac:dyDescent="0.2">
      <c r="A517" s="50">
        <v>2023</v>
      </c>
      <c r="B517" s="50" t="s">
        <v>16</v>
      </c>
      <c r="C517" s="16" t="s">
        <v>364</v>
      </c>
      <c r="D517" s="21">
        <f t="shared" si="24"/>
        <v>45036</v>
      </c>
      <c r="E517" s="22">
        <f t="shared" si="25"/>
        <v>110</v>
      </c>
      <c r="F517" s="17" t="s">
        <v>343</v>
      </c>
      <c r="G517" s="17" t="s">
        <v>347</v>
      </c>
      <c r="H517" s="17">
        <v>65</v>
      </c>
      <c r="J517" s="17">
        <v>3.12</v>
      </c>
      <c r="K517" s="17" t="s">
        <v>494</v>
      </c>
      <c r="L517" s="17"/>
      <c r="M517" s="17" t="s">
        <v>494</v>
      </c>
      <c r="N517" s="17"/>
      <c r="O517" s="17"/>
      <c r="P517" s="17"/>
      <c r="Q517" s="17" t="s">
        <v>494</v>
      </c>
      <c r="R517" s="17"/>
      <c r="S517" s="17"/>
      <c r="T517" s="17" t="s">
        <v>494</v>
      </c>
      <c r="U517" s="17" t="s">
        <v>494</v>
      </c>
      <c r="V517" s="17" t="s">
        <v>494</v>
      </c>
      <c r="W517" s="17" t="s">
        <v>494</v>
      </c>
      <c r="X517" s="17" t="s">
        <v>494</v>
      </c>
      <c r="Y517" s="17" t="s">
        <v>494</v>
      </c>
      <c r="Z517" s="17" t="s">
        <v>494</v>
      </c>
      <c r="AA517" s="17" t="s">
        <v>494</v>
      </c>
      <c r="AB517" s="17" t="s">
        <v>494</v>
      </c>
      <c r="AC517" s="17"/>
      <c r="AD517" s="17"/>
      <c r="AE517" s="18">
        <f t="shared" si="26"/>
        <v>1.136094674556213</v>
      </c>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row>
    <row r="518" spans="1:59" hidden="1" x14ac:dyDescent="0.2">
      <c r="A518" s="50">
        <v>2023</v>
      </c>
      <c r="B518" s="50" t="s">
        <v>16</v>
      </c>
      <c r="C518" s="16" t="s">
        <v>364</v>
      </c>
      <c r="D518" s="21">
        <f t="shared" si="24"/>
        <v>45036</v>
      </c>
      <c r="E518" s="22">
        <f t="shared" si="25"/>
        <v>110</v>
      </c>
      <c r="F518" s="17" t="s">
        <v>340</v>
      </c>
      <c r="G518" s="17" t="s">
        <v>341</v>
      </c>
      <c r="H518" s="17">
        <v>44</v>
      </c>
      <c r="J518" s="17">
        <v>0.56999999999999995</v>
      </c>
      <c r="K518" s="17" t="s">
        <v>494</v>
      </c>
      <c r="L518" s="17"/>
      <c r="M518" s="17" t="s">
        <v>494</v>
      </c>
      <c r="N518" s="17"/>
      <c r="O518" s="17"/>
      <c r="P518" s="17"/>
      <c r="Q518" s="17" t="s">
        <v>494</v>
      </c>
      <c r="R518" s="17"/>
      <c r="S518" s="17"/>
      <c r="T518" s="17" t="s">
        <v>494</v>
      </c>
      <c r="U518" s="17" t="s">
        <v>494</v>
      </c>
      <c r="V518" s="17" t="s">
        <v>494</v>
      </c>
      <c r="W518" s="17" t="s">
        <v>494</v>
      </c>
      <c r="X518" s="17" t="s">
        <v>494</v>
      </c>
      <c r="Y518" s="17" t="s">
        <v>494</v>
      </c>
      <c r="Z518" s="17" t="s">
        <v>494</v>
      </c>
      <c r="AA518" s="17" t="s">
        <v>494</v>
      </c>
      <c r="AB518" s="17" t="s">
        <v>494</v>
      </c>
      <c r="AC518" s="17"/>
      <c r="AD518" s="17"/>
      <c r="AE518" s="18">
        <f t="shared" si="26"/>
        <v>0.66913974455296765</v>
      </c>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row>
    <row r="519" spans="1:59" hidden="1" x14ac:dyDescent="0.2">
      <c r="A519" s="50">
        <v>2023</v>
      </c>
      <c r="B519" s="50" t="s">
        <v>16</v>
      </c>
      <c r="C519" s="16" t="s">
        <v>364</v>
      </c>
      <c r="D519" s="21">
        <f t="shared" si="24"/>
        <v>45036</v>
      </c>
      <c r="E519" s="22">
        <f t="shared" si="25"/>
        <v>110</v>
      </c>
      <c r="F519" s="17" t="s">
        <v>363</v>
      </c>
      <c r="G519" s="20" t="s">
        <v>338</v>
      </c>
      <c r="H519" s="17">
        <v>75</v>
      </c>
      <c r="J519" s="17">
        <v>3.41</v>
      </c>
      <c r="K519" s="17" t="s">
        <v>494</v>
      </c>
      <c r="L519" s="17"/>
      <c r="M519" s="17" t="s">
        <v>494</v>
      </c>
      <c r="N519" s="17"/>
      <c r="O519" s="17"/>
      <c r="P519" s="17"/>
      <c r="Q519" s="17" t="s">
        <v>494</v>
      </c>
      <c r="R519" s="17"/>
      <c r="S519" s="17"/>
      <c r="T519" s="17" t="s">
        <v>494</v>
      </c>
      <c r="U519" s="17" t="s">
        <v>494</v>
      </c>
      <c r="V519" s="17" t="s">
        <v>494</v>
      </c>
      <c r="W519" s="17" t="s">
        <v>494</v>
      </c>
      <c r="X519" s="17" t="s">
        <v>494</v>
      </c>
      <c r="Y519" s="17" t="s">
        <v>494</v>
      </c>
      <c r="Z519" s="17" t="s">
        <v>494</v>
      </c>
      <c r="AA519" s="17" t="s">
        <v>494</v>
      </c>
      <c r="AB519" s="17" t="s">
        <v>494</v>
      </c>
      <c r="AC519" s="17"/>
      <c r="AD519" s="17"/>
      <c r="AE519" s="18">
        <f t="shared" si="26"/>
        <v>0.80829629629629629</v>
      </c>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row>
    <row r="520" spans="1:59" hidden="1" x14ac:dyDescent="0.2">
      <c r="A520" s="50">
        <v>2023</v>
      </c>
      <c r="B520" s="50" t="s">
        <v>16</v>
      </c>
      <c r="C520" s="16" t="s">
        <v>364</v>
      </c>
      <c r="D520" s="21">
        <f t="shared" si="24"/>
        <v>45036</v>
      </c>
      <c r="E520" s="22">
        <f t="shared" si="25"/>
        <v>110</v>
      </c>
      <c r="F520" s="17" t="s">
        <v>344</v>
      </c>
      <c r="G520" s="17" t="s">
        <v>341</v>
      </c>
      <c r="H520" s="17">
        <v>41</v>
      </c>
      <c r="J520" s="17">
        <v>0.61</v>
      </c>
      <c r="K520" s="17" t="s">
        <v>494</v>
      </c>
      <c r="L520" s="17"/>
      <c r="M520" s="17" t="s">
        <v>494</v>
      </c>
      <c r="N520" s="17"/>
      <c r="O520" s="17"/>
      <c r="P520" s="17"/>
      <c r="Q520" s="17" t="s">
        <v>494</v>
      </c>
      <c r="R520" s="17"/>
      <c r="S520" s="17"/>
      <c r="T520" s="17" t="s">
        <v>494</v>
      </c>
      <c r="U520" s="17" t="s">
        <v>494</v>
      </c>
      <c r="V520" s="17" t="s">
        <v>494</v>
      </c>
      <c r="W520" s="17" t="s">
        <v>494</v>
      </c>
      <c r="X520" s="17" t="s">
        <v>494</v>
      </c>
      <c r="Y520" s="17" t="s">
        <v>494</v>
      </c>
      <c r="Z520" s="17" t="s">
        <v>494</v>
      </c>
      <c r="AA520" s="17" t="s">
        <v>494</v>
      </c>
      <c r="AB520" s="17" t="s">
        <v>494</v>
      </c>
      <c r="AC520" s="17"/>
      <c r="AD520" s="17"/>
      <c r="AE520" s="18">
        <f t="shared" si="26"/>
        <v>0.88507131353288548</v>
      </c>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row>
    <row r="521" spans="1:59" hidden="1" x14ac:dyDescent="0.2">
      <c r="A521" s="50">
        <v>2023</v>
      </c>
      <c r="B521" s="50" t="s">
        <v>16</v>
      </c>
      <c r="C521" s="16" t="s">
        <v>364</v>
      </c>
      <c r="D521" s="21">
        <f t="shared" si="24"/>
        <v>45036</v>
      </c>
      <c r="E521" s="22">
        <f t="shared" si="25"/>
        <v>110</v>
      </c>
      <c r="F521" s="17" t="s">
        <v>344</v>
      </c>
      <c r="G521" s="17" t="s">
        <v>341</v>
      </c>
      <c r="H521" s="17">
        <v>41</v>
      </c>
      <c r="J521" s="17">
        <v>0.61</v>
      </c>
      <c r="K521" s="17" t="s">
        <v>494</v>
      </c>
      <c r="L521" s="17"/>
      <c r="M521" s="17" t="s">
        <v>494</v>
      </c>
      <c r="N521" s="17"/>
      <c r="O521" s="17"/>
      <c r="P521" s="17"/>
      <c r="Q521" s="17" t="s">
        <v>494</v>
      </c>
      <c r="R521" s="17"/>
      <c r="S521" s="17"/>
      <c r="T521" s="17" t="s">
        <v>494</v>
      </c>
      <c r="U521" s="17" t="s">
        <v>494</v>
      </c>
      <c r="V521" s="17" t="s">
        <v>494</v>
      </c>
      <c r="W521" s="17" t="s">
        <v>494</v>
      </c>
      <c r="X521" s="17" t="s">
        <v>494</v>
      </c>
      <c r="Y521" s="17" t="s">
        <v>494</v>
      </c>
      <c r="Z521" s="17" t="s">
        <v>494</v>
      </c>
      <c r="AA521" s="17" t="s">
        <v>494</v>
      </c>
      <c r="AB521" s="17" t="s">
        <v>494</v>
      </c>
      <c r="AC521" s="17"/>
      <c r="AD521" s="17"/>
      <c r="AE521" s="18">
        <f t="shared" si="26"/>
        <v>0.88507131353288548</v>
      </c>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row>
    <row r="522" spans="1:59" hidden="1" x14ac:dyDescent="0.2">
      <c r="A522" s="50">
        <v>2023</v>
      </c>
      <c r="B522" s="50" t="s">
        <v>16</v>
      </c>
      <c r="C522" s="16" t="s">
        <v>364</v>
      </c>
      <c r="D522" s="21">
        <f t="shared" si="24"/>
        <v>45036</v>
      </c>
      <c r="E522" s="22">
        <f t="shared" si="25"/>
        <v>110</v>
      </c>
      <c r="F522" s="17" t="s">
        <v>344</v>
      </c>
      <c r="G522" s="17" t="s">
        <v>341</v>
      </c>
      <c r="H522" s="17">
        <v>42</v>
      </c>
      <c r="J522" s="17">
        <v>0.71</v>
      </c>
      <c r="K522" s="17" t="s">
        <v>494</v>
      </c>
      <c r="L522" s="17"/>
      <c r="M522" s="17" t="s">
        <v>494</v>
      </c>
      <c r="N522" s="17"/>
      <c r="O522" s="17"/>
      <c r="P522" s="17"/>
      <c r="Q522" s="17" t="s">
        <v>494</v>
      </c>
      <c r="R522" s="17"/>
      <c r="S522" s="17"/>
      <c r="T522" s="17" t="s">
        <v>494</v>
      </c>
      <c r="U522" s="17" t="s">
        <v>494</v>
      </c>
      <c r="V522" s="17" t="s">
        <v>494</v>
      </c>
      <c r="W522" s="17" t="s">
        <v>494</v>
      </c>
      <c r="X522" s="17" t="s">
        <v>494</v>
      </c>
      <c r="Y522" s="17" t="s">
        <v>494</v>
      </c>
      <c r="Z522" s="17" t="s">
        <v>494</v>
      </c>
      <c r="AA522" s="17" t="s">
        <v>494</v>
      </c>
      <c r="AB522" s="17" t="s">
        <v>494</v>
      </c>
      <c r="AC522" s="17"/>
      <c r="AD522" s="17"/>
      <c r="AE522" s="18">
        <f t="shared" si="26"/>
        <v>0.95831983587085623</v>
      </c>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row>
    <row r="523" spans="1:59" hidden="1" x14ac:dyDescent="0.2">
      <c r="A523" s="50">
        <v>2023</v>
      </c>
      <c r="B523" s="50" t="s">
        <v>16</v>
      </c>
      <c r="C523" s="16" t="s">
        <v>364</v>
      </c>
      <c r="D523" s="21">
        <f t="shared" si="24"/>
        <v>45036</v>
      </c>
      <c r="E523" s="22">
        <f t="shared" si="25"/>
        <v>110</v>
      </c>
      <c r="F523" s="17" t="s">
        <v>344</v>
      </c>
      <c r="G523" s="17" t="s">
        <v>341</v>
      </c>
      <c r="H523" s="17">
        <v>41</v>
      </c>
      <c r="J523" s="17">
        <v>0.54</v>
      </c>
      <c r="K523" s="17" t="s">
        <v>494</v>
      </c>
      <c r="L523" s="17"/>
      <c r="M523" s="17" t="s">
        <v>494</v>
      </c>
      <c r="N523" s="17"/>
      <c r="O523" s="17"/>
      <c r="P523" s="17"/>
      <c r="Q523" s="17" t="s">
        <v>494</v>
      </c>
      <c r="R523" s="17"/>
      <c r="S523" s="17"/>
      <c r="T523" s="17" t="s">
        <v>494</v>
      </c>
      <c r="U523" s="17" t="s">
        <v>494</v>
      </c>
      <c r="V523" s="17" t="s">
        <v>494</v>
      </c>
      <c r="W523" s="17" t="s">
        <v>494</v>
      </c>
      <c r="X523" s="17" t="s">
        <v>494</v>
      </c>
      <c r="Y523" s="17" t="s">
        <v>494</v>
      </c>
      <c r="Z523" s="17" t="s">
        <v>494</v>
      </c>
      <c r="AA523" s="17" t="s">
        <v>494</v>
      </c>
      <c r="AB523" s="17" t="s">
        <v>494</v>
      </c>
      <c r="AC523" s="17"/>
      <c r="AD523" s="17"/>
      <c r="AE523" s="18">
        <f t="shared" si="26"/>
        <v>0.78350575296353797</v>
      </c>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row>
    <row r="524" spans="1:59" hidden="1" x14ac:dyDescent="0.2">
      <c r="A524" s="50">
        <v>2023</v>
      </c>
      <c r="B524" s="50" t="s">
        <v>16</v>
      </c>
      <c r="C524" s="16" t="s">
        <v>364</v>
      </c>
      <c r="D524" s="21">
        <f t="shared" si="24"/>
        <v>45036</v>
      </c>
      <c r="E524" s="22">
        <f t="shared" si="25"/>
        <v>110</v>
      </c>
      <c r="F524" s="17" t="s">
        <v>344</v>
      </c>
      <c r="G524" s="17" t="s">
        <v>341</v>
      </c>
      <c r="H524" s="17">
        <v>42</v>
      </c>
      <c r="J524" s="17">
        <v>0.54</v>
      </c>
      <c r="K524" s="17" t="s">
        <v>494</v>
      </c>
      <c r="L524" s="17"/>
      <c r="M524" s="17" t="s">
        <v>494</v>
      </c>
      <c r="N524" s="17"/>
      <c r="O524" s="17"/>
      <c r="P524" s="17"/>
      <c r="Q524" s="17" t="s">
        <v>494</v>
      </c>
      <c r="R524" s="17"/>
      <c r="S524" s="17"/>
      <c r="T524" s="17" t="s">
        <v>494</v>
      </c>
      <c r="U524" s="17" t="s">
        <v>494</v>
      </c>
      <c r="V524" s="17" t="s">
        <v>494</v>
      </c>
      <c r="W524" s="17" t="s">
        <v>494</v>
      </c>
      <c r="X524" s="17" t="s">
        <v>494</v>
      </c>
      <c r="Y524" s="17" t="s">
        <v>494</v>
      </c>
      <c r="Z524" s="17" t="s">
        <v>494</v>
      </c>
      <c r="AA524" s="17" t="s">
        <v>494</v>
      </c>
      <c r="AB524" s="17" t="s">
        <v>494</v>
      </c>
      <c r="AC524" s="17"/>
      <c r="AD524" s="17"/>
      <c r="AE524" s="18">
        <f t="shared" si="26"/>
        <v>0.72886297376093301</v>
      </c>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row>
    <row r="525" spans="1:59" hidden="1" x14ac:dyDescent="0.2">
      <c r="A525" s="50">
        <v>2023</v>
      </c>
      <c r="B525" s="50" t="s">
        <v>16</v>
      </c>
      <c r="C525" s="16" t="s">
        <v>366</v>
      </c>
      <c r="D525" s="21">
        <f t="shared" si="24"/>
        <v>45037</v>
      </c>
      <c r="E525" s="22">
        <f t="shared" si="25"/>
        <v>111</v>
      </c>
      <c r="F525" s="17" t="s">
        <v>344</v>
      </c>
      <c r="G525" s="17" t="s">
        <v>341</v>
      </c>
      <c r="H525" s="17">
        <v>39</v>
      </c>
      <c r="J525" s="17">
        <v>0.56000000000000005</v>
      </c>
      <c r="K525" s="17" t="s">
        <v>494</v>
      </c>
      <c r="L525" s="17"/>
      <c r="M525" s="17" t="s">
        <v>494</v>
      </c>
      <c r="N525" s="17"/>
      <c r="O525" s="17"/>
      <c r="P525" s="17"/>
      <c r="Q525" s="17" t="s">
        <v>494</v>
      </c>
      <c r="R525" s="17"/>
      <c r="S525" s="17"/>
      <c r="T525" s="17" t="s">
        <v>494</v>
      </c>
      <c r="U525" s="17" t="s">
        <v>494</v>
      </c>
      <c r="V525" s="17" t="s">
        <v>494</v>
      </c>
      <c r="W525" s="17" t="s">
        <v>494</v>
      </c>
      <c r="X525" s="17" t="s">
        <v>494</v>
      </c>
      <c r="Y525" s="17" t="s">
        <v>494</v>
      </c>
      <c r="Z525" s="17" t="s">
        <v>494</v>
      </c>
      <c r="AA525" s="17" t="s">
        <v>494</v>
      </c>
      <c r="AB525" s="17" t="s">
        <v>494</v>
      </c>
      <c r="AC525" s="17"/>
      <c r="AD525" s="17"/>
      <c r="AE525" s="18">
        <f t="shared" si="26"/>
        <v>0.94404828132638796</v>
      </c>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row>
    <row r="526" spans="1:59" hidden="1" x14ac:dyDescent="0.2">
      <c r="A526" s="50">
        <v>2023</v>
      </c>
      <c r="B526" s="50" t="s">
        <v>16</v>
      </c>
      <c r="C526" s="16" t="s">
        <v>366</v>
      </c>
      <c r="D526" s="21">
        <f t="shared" si="24"/>
        <v>45037</v>
      </c>
      <c r="E526" s="22">
        <f t="shared" si="25"/>
        <v>111</v>
      </c>
      <c r="F526" s="17" t="s">
        <v>344</v>
      </c>
      <c r="G526" s="17" t="s">
        <v>341</v>
      </c>
      <c r="H526" s="17">
        <v>39</v>
      </c>
      <c r="J526" s="17">
        <v>0.53</v>
      </c>
      <c r="K526" s="17" t="s">
        <v>494</v>
      </c>
      <c r="L526" s="17"/>
      <c r="M526" s="17" t="s">
        <v>494</v>
      </c>
      <c r="N526" s="17"/>
      <c r="O526" s="17"/>
      <c r="P526" s="17"/>
      <c r="Q526" s="17" t="s">
        <v>494</v>
      </c>
      <c r="R526" s="17"/>
      <c r="S526" s="17"/>
      <c r="T526" s="17" t="s">
        <v>494</v>
      </c>
      <c r="U526" s="17" t="s">
        <v>494</v>
      </c>
      <c r="V526" s="17" t="s">
        <v>494</v>
      </c>
      <c r="W526" s="17" t="s">
        <v>494</v>
      </c>
      <c r="X526" s="17" t="s">
        <v>494</v>
      </c>
      <c r="Y526" s="17" t="s">
        <v>494</v>
      </c>
      <c r="Z526" s="17" t="s">
        <v>494</v>
      </c>
      <c r="AA526" s="17" t="s">
        <v>494</v>
      </c>
      <c r="AB526" s="17" t="s">
        <v>494</v>
      </c>
      <c r="AC526" s="17"/>
      <c r="AD526" s="17" t="s">
        <v>529</v>
      </c>
      <c r="AE526" s="18">
        <f t="shared" si="26"/>
        <v>0.89347426625533144</v>
      </c>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row>
    <row r="527" spans="1:59" hidden="1" x14ac:dyDescent="0.2">
      <c r="A527" s="50">
        <v>2023</v>
      </c>
      <c r="B527" s="50" t="s">
        <v>16</v>
      </c>
      <c r="C527" s="16" t="s">
        <v>366</v>
      </c>
      <c r="D527" s="21">
        <f t="shared" si="24"/>
        <v>45037</v>
      </c>
      <c r="E527" s="22">
        <f t="shared" si="25"/>
        <v>111</v>
      </c>
      <c r="F527" s="17" t="s">
        <v>344</v>
      </c>
      <c r="G527" s="17" t="s">
        <v>341</v>
      </c>
      <c r="H527" s="17">
        <v>41</v>
      </c>
      <c r="J527" s="17">
        <v>0.64</v>
      </c>
      <c r="K527" s="17" t="s">
        <v>494</v>
      </c>
      <c r="L527" s="17"/>
      <c r="M527" s="17" t="s">
        <v>494</v>
      </c>
      <c r="N527" s="17"/>
      <c r="O527" s="17"/>
      <c r="P527" s="17"/>
      <c r="Q527" s="17" t="s">
        <v>494</v>
      </c>
      <c r="R527" s="17"/>
      <c r="S527" s="17"/>
      <c r="T527" s="17" t="s">
        <v>494</v>
      </c>
      <c r="U527" s="17" t="s">
        <v>494</v>
      </c>
      <c r="V527" s="17" t="s">
        <v>494</v>
      </c>
      <c r="W527" s="17" t="s">
        <v>494</v>
      </c>
      <c r="X527" s="17" t="s">
        <v>494</v>
      </c>
      <c r="Y527" s="17" t="s">
        <v>494</v>
      </c>
      <c r="Z527" s="17" t="s">
        <v>494</v>
      </c>
      <c r="AA527" s="17" t="s">
        <v>494</v>
      </c>
      <c r="AB527" s="17" t="s">
        <v>494</v>
      </c>
      <c r="AC527" s="17"/>
      <c r="AD527" s="17"/>
      <c r="AE527" s="18">
        <f t="shared" si="26"/>
        <v>0.92859941091974874</v>
      </c>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row>
    <row r="528" spans="1:59" hidden="1" x14ac:dyDescent="0.2">
      <c r="A528" s="50">
        <v>2023</v>
      </c>
      <c r="B528" s="50" t="s">
        <v>16</v>
      </c>
      <c r="C528" s="16" t="s">
        <v>366</v>
      </c>
      <c r="D528" s="21">
        <f t="shared" si="24"/>
        <v>45037</v>
      </c>
      <c r="E528" s="22">
        <f t="shared" si="25"/>
        <v>111</v>
      </c>
      <c r="F528" s="17" t="s">
        <v>344</v>
      </c>
      <c r="G528" s="17" t="s">
        <v>341</v>
      </c>
      <c r="H528" s="17">
        <v>41</v>
      </c>
      <c r="J528" s="17">
        <v>0.56999999999999995</v>
      </c>
      <c r="K528" s="17" t="s">
        <v>494</v>
      </c>
      <c r="L528" s="17"/>
      <c r="M528" s="17" t="s">
        <v>494</v>
      </c>
      <c r="N528" s="17"/>
      <c r="O528" s="17"/>
      <c r="P528" s="17"/>
      <c r="Q528" s="17" t="s">
        <v>494</v>
      </c>
      <c r="R528" s="17"/>
      <c r="S528" s="17"/>
      <c r="T528" s="17" t="s">
        <v>494</v>
      </c>
      <c r="U528" s="17" t="s">
        <v>494</v>
      </c>
      <c r="V528" s="17" t="s">
        <v>494</v>
      </c>
      <c r="W528" s="17" t="s">
        <v>494</v>
      </c>
      <c r="X528" s="17" t="s">
        <v>494</v>
      </c>
      <c r="Y528" s="17" t="s">
        <v>494</v>
      </c>
      <c r="Z528" s="17" t="s">
        <v>494</v>
      </c>
      <c r="AA528" s="17" t="s">
        <v>494</v>
      </c>
      <c r="AB528" s="17" t="s">
        <v>494</v>
      </c>
      <c r="AC528" s="17"/>
      <c r="AD528" s="17" t="s">
        <v>530</v>
      </c>
      <c r="AE528" s="18">
        <f t="shared" si="26"/>
        <v>0.82703385035040111</v>
      </c>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row>
    <row r="529" spans="1:59" hidden="1" x14ac:dyDescent="0.2">
      <c r="A529" s="50">
        <v>2023</v>
      </c>
      <c r="B529" s="50" t="s">
        <v>16</v>
      </c>
      <c r="C529" s="16" t="s">
        <v>366</v>
      </c>
      <c r="D529" s="21">
        <f t="shared" si="24"/>
        <v>45037</v>
      </c>
      <c r="E529" s="22">
        <f t="shared" si="25"/>
        <v>111</v>
      </c>
      <c r="F529" s="17" t="s">
        <v>343</v>
      </c>
      <c r="G529" s="17" t="s">
        <v>341</v>
      </c>
      <c r="H529" s="17">
        <v>39</v>
      </c>
      <c r="J529" s="17">
        <v>0.43</v>
      </c>
      <c r="K529" s="17" t="s">
        <v>494</v>
      </c>
      <c r="L529" s="17"/>
      <c r="M529" s="17" t="s">
        <v>494</v>
      </c>
      <c r="N529" s="17"/>
      <c r="O529" s="17"/>
      <c r="P529" s="17"/>
      <c r="Q529" s="17" t="s">
        <v>494</v>
      </c>
      <c r="R529" s="17"/>
      <c r="S529" s="17"/>
      <c r="T529" s="17" t="s">
        <v>494</v>
      </c>
      <c r="U529" s="17" t="s">
        <v>494</v>
      </c>
      <c r="V529" s="17" t="s">
        <v>494</v>
      </c>
      <c r="W529" s="17" t="s">
        <v>494</v>
      </c>
      <c r="X529" s="17" t="s">
        <v>494</v>
      </c>
      <c r="Y529" s="17" t="s">
        <v>494</v>
      </c>
      <c r="Z529" s="17" t="s">
        <v>494</v>
      </c>
      <c r="AA529" s="17" t="s">
        <v>494</v>
      </c>
      <c r="AB529" s="17" t="s">
        <v>494</v>
      </c>
      <c r="AC529" s="17"/>
      <c r="AD529" s="17"/>
      <c r="AE529" s="18">
        <f t="shared" si="26"/>
        <v>0.72489421601847637</v>
      </c>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row>
    <row r="530" spans="1:59" hidden="1" x14ac:dyDescent="0.2">
      <c r="A530" s="50">
        <v>2023</v>
      </c>
      <c r="B530" s="50" t="s">
        <v>16</v>
      </c>
      <c r="C530" s="16" t="s">
        <v>366</v>
      </c>
      <c r="D530" s="21">
        <f t="shared" si="24"/>
        <v>45037</v>
      </c>
      <c r="E530" s="22">
        <f t="shared" si="25"/>
        <v>111</v>
      </c>
      <c r="F530" s="17" t="s">
        <v>343</v>
      </c>
      <c r="G530" s="17" t="s">
        <v>341</v>
      </c>
      <c r="H530" s="17">
        <v>37</v>
      </c>
      <c r="J530" s="17">
        <v>0.49</v>
      </c>
      <c r="K530" s="17" t="s">
        <v>494</v>
      </c>
      <c r="L530" s="17"/>
      <c r="M530" s="17" t="s">
        <v>494</v>
      </c>
      <c r="N530" s="17"/>
      <c r="O530" s="17"/>
      <c r="P530" s="17"/>
      <c r="Q530" s="17" t="s">
        <v>494</v>
      </c>
      <c r="R530" s="17"/>
      <c r="S530" s="17"/>
      <c r="T530" s="17" t="s">
        <v>496</v>
      </c>
      <c r="U530" s="17" t="s">
        <v>494</v>
      </c>
      <c r="V530" s="17" t="s">
        <v>494</v>
      </c>
      <c r="W530" s="17" t="s">
        <v>494</v>
      </c>
      <c r="X530" s="17" t="s">
        <v>494</v>
      </c>
      <c r="Y530" s="17" t="s">
        <v>494</v>
      </c>
      <c r="Z530" s="17" t="s">
        <v>494</v>
      </c>
      <c r="AA530" s="17" t="s">
        <v>494</v>
      </c>
      <c r="AB530" s="17" t="s">
        <v>494</v>
      </c>
      <c r="AC530" s="17"/>
      <c r="AD530" s="17"/>
      <c r="AE530" s="18">
        <f t="shared" si="26"/>
        <v>0.96736619746115726</v>
      </c>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row>
    <row r="531" spans="1:59" hidden="1" x14ac:dyDescent="0.2">
      <c r="A531" s="50">
        <v>2023</v>
      </c>
      <c r="B531" s="50" t="s">
        <v>16</v>
      </c>
      <c r="C531" s="16" t="s">
        <v>366</v>
      </c>
      <c r="D531" s="21">
        <f t="shared" si="24"/>
        <v>45037</v>
      </c>
      <c r="E531" s="22">
        <f t="shared" si="25"/>
        <v>111</v>
      </c>
      <c r="F531" s="17" t="s">
        <v>343</v>
      </c>
      <c r="G531" s="17" t="s">
        <v>341</v>
      </c>
      <c r="H531" s="17">
        <v>38</v>
      </c>
      <c r="J531" s="17">
        <v>0.49</v>
      </c>
      <c r="K531" s="17" t="s">
        <v>494</v>
      </c>
      <c r="L531" s="17"/>
      <c r="M531" s="17" t="s">
        <v>494</v>
      </c>
      <c r="N531" s="17"/>
      <c r="O531" s="17"/>
      <c r="P531" s="17"/>
      <c r="Q531" s="17" t="s">
        <v>494</v>
      </c>
      <c r="R531" s="17"/>
      <c r="S531" s="17"/>
      <c r="T531" s="17" t="s">
        <v>494</v>
      </c>
      <c r="U531" s="17" t="s">
        <v>494</v>
      </c>
      <c r="V531" s="17" t="s">
        <v>494</v>
      </c>
      <c r="W531" s="17" t="s">
        <v>494</v>
      </c>
      <c r="X531" s="17" t="s">
        <v>494</v>
      </c>
      <c r="Y531" s="17" t="s">
        <v>494</v>
      </c>
      <c r="Z531" s="17" t="s">
        <v>494</v>
      </c>
      <c r="AA531" s="17" t="s">
        <v>494</v>
      </c>
      <c r="AB531" s="17" t="s">
        <v>494</v>
      </c>
      <c r="AC531" s="17"/>
      <c r="AD531" s="17"/>
      <c r="AE531" s="18">
        <f t="shared" si="26"/>
        <v>0.89298731593526748</v>
      </c>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row>
    <row r="532" spans="1:59" hidden="1" x14ac:dyDescent="0.2">
      <c r="A532" s="50">
        <v>2023</v>
      </c>
      <c r="B532" s="50" t="s">
        <v>16</v>
      </c>
      <c r="C532" s="16" t="s">
        <v>366</v>
      </c>
      <c r="D532" s="21">
        <f t="shared" si="24"/>
        <v>45037</v>
      </c>
      <c r="E532" s="22">
        <f t="shared" si="25"/>
        <v>111</v>
      </c>
      <c r="F532" s="17" t="s">
        <v>343</v>
      </c>
      <c r="G532" s="17" t="s">
        <v>341</v>
      </c>
      <c r="H532" s="17">
        <v>39</v>
      </c>
      <c r="J532" s="17">
        <v>0.51</v>
      </c>
      <c r="K532" s="17" t="s">
        <v>494</v>
      </c>
      <c r="L532" s="17"/>
      <c r="M532" s="17" t="s">
        <v>494</v>
      </c>
      <c r="N532" s="17"/>
      <c r="O532" s="17"/>
      <c r="P532" s="17"/>
      <c r="Q532" s="17" t="s">
        <v>494</v>
      </c>
      <c r="R532" s="17"/>
      <c r="S532" s="17"/>
      <c r="T532" s="17" t="s">
        <v>494</v>
      </c>
      <c r="U532" s="17" t="s">
        <v>494</v>
      </c>
      <c r="V532" s="17" t="s">
        <v>494</v>
      </c>
      <c r="W532" s="17" t="s">
        <v>494</v>
      </c>
      <c r="X532" s="17" t="s">
        <v>494</v>
      </c>
      <c r="Y532" s="17" t="s">
        <v>494</v>
      </c>
      <c r="Z532" s="17" t="s">
        <v>494</v>
      </c>
      <c r="AA532" s="17" t="s">
        <v>494</v>
      </c>
      <c r="AB532" s="17" t="s">
        <v>494</v>
      </c>
      <c r="AC532" s="17"/>
      <c r="AD532" s="17"/>
      <c r="AE532" s="18">
        <f t="shared" si="26"/>
        <v>0.85975825620796031</v>
      </c>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row>
    <row r="533" spans="1:59" hidden="1" x14ac:dyDescent="0.2">
      <c r="A533" s="50">
        <v>2023</v>
      </c>
      <c r="B533" s="50" t="s">
        <v>16</v>
      </c>
      <c r="C533" s="16" t="s">
        <v>366</v>
      </c>
      <c r="D533" s="21">
        <f t="shared" si="24"/>
        <v>45037</v>
      </c>
      <c r="E533" s="22">
        <f t="shared" si="25"/>
        <v>111</v>
      </c>
      <c r="F533" s="17" t="s">
        <v>343</v>
      </c>
      <c r="G533" s="17" t="s">
        <v>341</v>
      </c>
      <c r="H533" s="17">
        <v>36</v>
      </c>
      <c r="J533" s="17">
        <v>0.44</v>
      </c>
      <c r="K533" s="17" t="s">
        <v>494</v>
      </c>
      <c r="L533" s="17"/>
      <c r="M533" s="17" t="s">
        <v>494</v>
      </c>
      <c r="N533" s="17"/>
      <c r="O533" s="17"/>
      <c r="P533" s="17"/>
      <c r="Q533" s="17" t="s">
        <v>494</v>
      </c>
      <c r="R533" s="17"/>
      <c r="S533" s="17"/>
      <c r="T533" s="17" t="s">
        <v>494</v>
      </c>
      <c r="U533" s="17" t="s">
        <v>494</v>
      </c>
      <c r="V533" s="17" t="s">
        <v>494</v>
      </c>
      <c r="W533" s="17" t="s">
        <v>494</v>
      </c>
      <c r="X533" s="17" t="s">
        <v>494</v>
      </c>
      <c r="Y533" s="17" t="s">
        <v>494</v>
      </c>
      <c r="Z533" s="17" t="s">
        <v>494</v>
      </c>
      <c r="AA533" s="17" t="s">
        <v>494</v>
      </c>
      <c r="AB533" s="17" t="s">
        <v>494</v>
      </c>
      <c r="AC533" s="17"/>
      <c r="AD533" s="17"/>
      <c r="AE533" s="18">
        <f t="shared" si="26"/>
        <v>0.94307270233196161</v>
      </c>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row>
    <row r="534" spans="1:59" hidden="1" x14ac:dyDescent="0.2">
      <c r="A534" s="50">
        <v>2023</v>
      </c>
      <c r="B534" s="50" t="s">
        <v>16</v>
      </c>
      <c r="C534" s="16" t="s">
        <v>366</v>
      </c>
      <c r="D534" s="21">
        <f t="shared" si="24"/>
        <v>45037</v>
      </c>
      <c r="E534" s="22">
        <f t="shared" si="25"/>
        <v>111</v>
      </c>
      <c r="F534" s="17" t="s">
        <v>343</v>
      </c>
      <c r="G534" s="17" t="s">
        <v>341</v>
      </c>
      <c r="H534" s="17">
        <v>35</v>
      </c>
      <c r="J534" s="17">
        <v>0.46</v>
      </c>
      <c r="K534" s="17" t="s">
        <v>494</v>
      </c>
      <c r="L534" s="17"/>
      <c r="M534" s="17" t="s">
        <v>494</v>
      </c>
      <c r="N534" s="17"/>
      <c r="O534" s="17"/>
      <c r="P534" s="17"/>
      <c r="Q534" s="17" t="s">
        <v>494</v>
      </c>
      <c r="R534" s="17"/>
      <c r="S534" s="17"/>
      <c r="T534" s="17" t="s">
        <v>494</v>
      </c>
      <c r="U534" s="17" t="s">
        <v>494</v>
      </c>
      <c r="V534" s="17" t="s">
        <v>494</v>
      </c>
      <c r="W534" s="17" t="s">
        <v>494</v>
      </c>
      <c r="X534" s="17" t="s">
        <v>494</v>
      </c>
      <c r="Y534" s="17" t="s">
        <v>494</v>
      </c>
      <c r="Z534" s="17" t="s">
        <v>494</v>
      </c>
      <c r="AA534" s="17" t="s">
        <v>494</v>
      </c>
      <c r="AB534" s="17" t="s">
        <v>494</v>
      </c>
      <c r="AC534" s="17"/>
      <c r="AD534" s="17"/>
      <c r="AE534" s="18">
        <f t="shared" si="26"/>
        <v>1.0728862973760933</v>
      </c>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row>
    <row r="535" spans="1:59" hidden="1" x14ac:dyDescent="0.2">
      <c r="A535" s="50">
        <v>2023</v>
      </c>
      <c r="B535" s="50" t="s">
        <v>16</v>
      </c>
      <c r="C535" s="16" t="s">
        <v>366</v>
      </c>
      <c r="D535" s="21">
        <f t="shared" si="24"/>
        <v>45037</v>
      </c>
      <c r="E535" s="22">
        <f t="shared" si="25"/>
        <v>111</v>
      </c>
      <c r="F535" s="17" t="s">
        <v>343</v>
      </c>
      <c r="G535" s="17" t="s">
        <v>341</v>
      </c>
      <c r="H535" s="17">
        <v>35</v>
      </c>
      <c r="J535" s="17">
        <v>0.43</v>
      </c>
      <c r="K535" s="17" t="s">
        <v>494</v>
      </c>
      <c r="L535" s="17"/>
      <c r="M535" s="17" t="s">
        <v>494</v>
      </c>
      <c r="N535" s="17"/>
      <c r="O535" s="17"/>
      <c r="P535" s="17"/>
      <c r="Q535" s="17" t="s">
        <v>494</v>
      </c>
      <c r="R535" s="17"/>
      <c r="S535" s="17"/>
      <c r="T535" s="17" t="s">
        <v>494</v>
      </c>
      <c r="U535" s="17" t="s">
        <v>494</v>
      </c>
      <c r="V535" s="17" t="s">
        <v>494</v>
      </c>
      <c r="W535" s="17" t="s">
        <v>494</v>
      </c>
      <c r="X535" s="17" t="s">
        <v>494</v>
      </c>
      <c r="Y535" s="17" t="s">
        <v>494</v>
      </c>
      <c r="Z535" s="17" t="s">
        <v>494</v>
      </c>
      <c r="AA535" s="17" t="s">
        <v>494</v>
      </c>
      <c r="AB535" s="17" t="s">
        <v>494</v>
      </c>
      <c r="AC535" s="17"/>
      <c r="AD535" s="17"/>
      <c r="AE535" s="18">
        <f t="shared" si="26"/>
        <v>1.0029154518950436</v>
      </c>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row>
    <row r="536" spans="1:59" hidden="1" x14ac:dyDescent="0.2">
      <c r="A536" s="50">
        <v>2023</v>
      </c>
      <c r="B536" s="50" t="s">
        <v>16</v>
      </c>
      <c r="C536" s="16" t="s">
        <v>366</v>
      </c>
      <c r="D536" s="21">
        <f t="shared" si="24"/>
        <v>45037</v>
      </c>
      <c r="E536" s="22">
        <f t="shared" si="25"/>
        <v>111</v>
      </c>
      <c r="F536" s="17" t="s">
        <v>343</v>
      </c>
      <c r="G536" s="17" t="s">
        <v>341</v>
      </c>
      <c r="H536" s="17">
        <v>36</v>
      </c>
      <c r="J536" s="17">
        <v>0.43</v>
      </c>
      <c r="K536" s="17" t="s">
        <v>494</v>
      </c>
      <c r="L536" s="17"/>
      <c r="M536" s="17" t="s">
        <v>494</v>
      </c>
      <c r="N536" s="17"/>
      <c r="O536" s="17"/>
      <c r="P536" s="17"/>
      <c r="Q536" s="17" t="s">
        <v>494</v>
      </c>
      <c r="R536" s="17"/>
      <c r="S536" s="17"/>
      <c r="T536" s="17" t="s">
        <v>494</v>
      </c>
      <c r="U536" s="17" t="s">
        <v>494</v>
      </c>
      <c r="V536" s="17" t="s">
        <v>494</v>
      </c>
      <c r="W536" s="17" t="s">
        <v>494</v>
      </c>
      <c r="X536" s="17" t="s">
        <v>494</v>
      </c>
      <c r="Y536" s="17" t="s">
        <v>494</v>
      </c>
      <c r="Z536" s="17" t="s">
        <v>494</v>
      </c>
      <c r="AA536" s="17" t="s">
        <v>494</v>
      </c>
      <c r="AB536" s="17" t="s">
        <v>494</v>
      </c>
      <c r="AC536" s="17"/>
      <c r="AD536" s="17"/>
      <c r="AE536" s="18">
        <f t="shared" si="26"/>
        <v>0.92163923182441698</v>
      </c>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row>
    <row r="537" spans="1:59" hidden="1" x14ac:dyDescent="0.2">
      <c r="A537" s="50">
        <v>2023</v>
      </c>
      <c r="B537" s="50" t="s">
        <v>16</v>
      </c>
      <c r="C537" s="16" t="s">
        <v>366</v>
      </c>
      <c r="D537" s="21">
        <f t="shared" si="24"/>
        <v>45037</v>
      </c>
      <c r="E537" s="22">
        <f t="shared" si="25"/>
        <v>111</v>
      </c>
      <c r="F537" s="17" t="s">
        <v>343</v>
      </c>
      <c r="G537" s="17" t="s">
        <v>341</v>
      </c>
      <c r="H537" s="17">
        <v>36</v>
      </c>
      <c r="J537" s="17">
        <v>0.41</v>
      </c>
      <c r="K537" s="17" t="s">
        <v>494</v>
      </c>
      <c r="L537" s="17"/>
      <c r="M537" s="17" t="s">
        <v>494</v>
      </c>
      <c r="N537" s="17"/>
      <c r="O537" s="17"/>
      <c r="P537" s="17"/>
      <c r="Q537" s="17" t="s">
        <v>494</v>
      </c>
      <c r="R537" s="17"/>
      <c r="S537" s="17"/>
      <c r="T537" s="17" t="s">
        <v>494</v>
      </c>
      <c r="U537" s="17" t="s">
        <v>494</v>
      </c>
      <c r="V537" s="17" t="s">
        <v>494</v>
      </c>
      <c r="W537" s="17" t="s">
        <v>494</v>
      </c>
      <c r="X537" s="17" t="s">
        <v>494</v>
      </c>
      <c r="Y537" s="17" t="s">
        <v>494</v>
      </c>
      <c r="Z537" s="17" t="s">
        <v>494</v>
      </c>
      <c r="AA537" s="17" t="s">
        <v>494</v>
      </c>
      <c r="AB537" s="17" t="s">
        <v>494</v>
      </c>
      <c r="AC537" s="17"/>
      <c r="AD537" s="17"/>
      <c r="AE537" s="18">
        <f t="shared" si="26"/>
        <v>0.87877229080932784</v>
      </c>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row>
    <row r="538" spans="1:59" hidden="1" x14ac:dyDescent="0.2">
      <c r="A538" s="50">
        <v>2023</v>
      </c>
      <c r="B538" s="50" t="s">
        <v>16</v>
      </c>
      <c r="C538" s="16" t="s">
        <v>366</v>
      </c>
      <c r="D538" s="21">
        <f t="shared" si="24"/>
        <v>45037</v>
      </c>
      <c r="E538" s="22">
        <f t="shared" si="25"/>
        <v>111</v>
      </c>
      <c r="F538" s="17" t="s">
        <v>343</v>
      </c>
      <c r="G538" s="17" t="s">
        <v>341</v>
      </c>
      <c r="H538" s="17">
        <v>37</v>
      </c>
      <c r="J538" s="17">
        <v>0.45</v>
      </c>
      <c r="K538" s="17" t="s">
        <v>494</v>
      </c>
      <c r="L538" s="17"/>
      <c r="M538" s="17" t="s">
        <v>494</v>
      </c>
      <c r="N538" s="17"/>
      <c r="O538" s="17"/>
      <c r="P538" s="17"/>
      <c r="Q538" s="17" t="s">
        <v>494</v>
      </c>
      <c r="R538" s="17"/>
      <c r="S538" s="17"/>
      <c r="T538" s="17" t="s">
        <v>494</v>
      </c>
      <c r="U538" s="17" t="s">
        <v>494</v>
      </c>
      <c r="V538" s="17" t="s">
        <v>494</v>
      </c>
      <c r="W538" s="17" t="s">
        <v>494</v>
      </c>
      <c r="X538" s="17" t="s">
        <v>494</v>
      </c>
      <c r="Y538" s="17" t="s">
        <v>494</v>
      </c>
      <c r="Z538" s="17" t="s">
        <v>494</v>
      </c>
      <c r="AA538" s="17" t="s">
        <v>494</v>
      </c>
      <c r="AB538" s="17" t="s">
        <v>494</v>
      </c>
      <c r="AC538" s="17"/>
      <c r="AD538" s="17"/>
      <c r="AE538" s="18">
        <f t="shared" si="26"/>
        <v>0.88839752828065477</v>
      </c>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row>
    <row r="539" spans="1:59" hidden="1" x14ac:dyDescent="0.2">
      <c r="A539" s="50">
        <v>2023</v>
      </c>
      <c r="B539" s="50" t="s">
        <v>16</v>
      </c>
      <c r="C539" s="16" t="s">
        <v>366</v>
      </c>
      <c r="D539" s="21">
        <f t="shared" si="24"/>
        <v>45037</v>
      </c>
      <c r="E539" s="22">
        <f t="shared" si="25"/>
        <v>111</v>
      </c>
      <c r="F539" s="17" t="s">
        <v>343</v>
      </c>
      <c r="G539" s="17" t="s">
        <v>341</v>
      </c>
      <c r="H539" s="17">
        <v>38</v>
      </c>
      <c r="J539" s="17">
        <v>0.45</v>
      </c>
      <c r="K539" s="17" t="s">
        <v>494</v>
      </c>
      <c r="L539" s="17"/>
      <c r="M539" s="17" t="s">
        <v>494</v>
      </c>
      <c r="N539" s="17"/>
      <c r="O539" s="17"/>
      <c r="P539" s="17"/>
      <c r="Q539" s="17" t="s">
        <v>494</v>
      </c>
      <c r="R539" s="17"/>
      <c r="S539" s="17"/>
      <c r="T539" s="17" t="s">
        <v>494</v>
      </c>
      <c r="U539" s="17" t="s">
        <v>494</v>
      </c>
      <c r="V539" s="17" t="s">
        <v>494</v>
      </c>
      <c r="W539" s="17" t="s">
        <v>494</v>
      </c>
      <c r="X539" s="17" t="s">
        <v>494</v>
      </c>
      <c r="Y539" s="17" t="s">
        <v>494</v>
      </c>
      <c r="Z539" s="17" t="s">
        <v>494</v>
      </c>
      <c r="AA539" s="17" t="s">
        <v>494</v>
      </c>
      <c r="AB539" s="17" t="s">
        <v>494</v>
      </c>
      <c r="AC539" s="17"/>
      <c r="AD539" s="17"/>
      <c r="AE539" s="18">
        <f t="shared" si="26"/>
        <v>0.82009039218544977</v>
      </c>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row>
    <row r="540" spans="1:59" hidden="1" x14ac:dyDescent="0.2">
      <c r="A540" s="50">
        <v>2023</v>
      </c>
      <c r="B540" s="50" t="s">
        <v>16</v>
      </c>
      <c r="C540" s="16" t="s">
        <v>366</v>
      </c>
      <c r="D540" s="21">
        <f t="shared" si="24"/>
        <v>45037</v>
      </c>
      <c r="E540" s="22">
        <f t="shared" si="25"/>
        <v>111</v>
      </c>
      <c r="F540" s="17" t="s">
        <v>343</v>
      </c>
      <c r="G540" s="17" t="s">
        <v>341</v>
      </c>
      <c r="H540" s="17">
        <v>38</v>
      </c>
      <c r="J540" s="17">
        <v>0.43</v>
      </c>
      <c r="K540" s="17" t="s">
        <v>494</v>
      </c>
      <c r="L540" s="17"/>
      <c r="M540" s="17" t="s">
        <v>494</v>
      </c>
      <c r="N540" s="17"/>
      <c r="O540" s="17"/>
      <c r="P540" s="17"/>
      <c r="Q540" s="17" t="s">
        <v>494</v>
      </c>
      <c r="R540" s="17"/>
      <c r="S540" s="17"/>
      <c r="T540" s="17" t="s">
        <v>494</v>
      </c>
      <c r="U540" s="17" t="s">
        <v>494</v>
      </c>
      <c r="V540" s="17" t="s">
        <v>494</v>
      </c>
      <c r="W540" s="17" t="s">
        <v>494</v>
      </c>
      <c r="X540" s="17" t="s">
        <v>494</v>
      </c>
      <c r="Y540" s="17" t="s">
        <v>494</v>
      </c>
      <c r="Z540" s="17" t="s">
        <v>494</v>
      </c>
      <c r="AA540" s="17" t="s">
        <v>494</v>
      </c>
      <c r="AB540" s="17" t="s">
        <v>494</v>
      </c>
      <c r="AC540" s="17"/>
      <c r="AD540" s="17"/>
      <c r="AE540" s="18">
        <f t="shared" si="26"/>
        <v>0.78364193031054097</v>
      </c>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row>
    <row r="541" spans="1:59" hidden="1" x14ac:dyDescent="0.2">
      <c r="A541" s="50">
        <v>2023</v>
      </c>
      <c r="B541" s="50" t="s">
        <v>16</v>
      </c>
      <c r="C541" s="16" t="s">
        <v>366</v>
      </c>
      <c r="D541" s="21">
        <f t="shared" si="24"/>
        <v>45037</v>
      </c>
      <c r="E541" s="22">
        <f t="shared" si="25"/>
        <v>111</v>
      </c>
      <c r="F541" s="17" t="s">
        <v>343</v>
      </c>
      <c r="G541" s="17" t="s">
        <v>341</v>
      </c>
      <c r="H541" s="17">
        <v>35</v>
      </c>
      <c r="J541" s="17">
        <v>0.38</v>
      </c>
      <c r="K541" s="17" t="s">
        <v>494</v>
      </c>
      <c r="L541" s="17"/>
      <c r="M541" s="17" t="s">
        <v>494</v>
      </c>
      <c r="N541" s="17"/>
      <c r="O541" s="17"/>
      <c r="P541" s="17"/>
      <c r="Q541" s="17" t="s">
        <v>494</v>
      </c>
      <c r="R541" s="17"/>
      <c r="S541" s="17"/>
      <c r="T541" s="17" t="s">
        <v>494</v>
      </c>
      <c r="U541" s="17" t="s">
        <v>494</v>
      </c>
      <c r="V541" s="17" t="s">
        <v>494</v>
      </c>
      <c r="W541" s="17" t="s">
        <v>494</v>
      </c>
      <c r="X541" s="17" t="s">
        <v>494</v>
      </c>
      <c r="Y541" s="17" t="s">
        <v>494</v>
      </c>
      <c r="Z541" s="17" t="s">
        <v>494</v>
      </c>
      <c r="AA541" s="17" t="s">
        <v>494</v>
      </c>
      <c r="AB541" s="17" t="s">
        <v>494</v>
      </c>
      <c r="AC541" s="17"/>
      <c r="AD541" s="17"/>
      <c r="AE541" s="18">
        <f t="shared" si="26"/>
        <v>0.88629737609329451</v>
      </c>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row>
    <row r="542" spans="1:59" hidden="1" x14ac:dyDescent="0.2">
      <c r="A542" s="50">
        <v>2023</v>
      </c>
      <c r="B542" s="50" t="s">
        <v>16</v>
      </c>
      <c r="C542" s="16" t="s">
        <v>366</v>
      </c>
      <c r="D542" s="21">
        <f t="shared" si="24"/>
        <v>45037</v>
      </c>
      <c r="E542" s="22">
        <f t="shared" si="25"/>
        <v>111</v>
      </c>
      <c r="F542" s="17" t="s">
        <v>343</v>
      </c>
      <c r="G542" s="17" t="s">
        <v>341</v>
      </c>
      <c r="H542" s="17">
        <v>36</v>
      </c>
      <c r="J542" s="17">
        <v>0.48</v>
      </c>
      <c r="K542" s="17" t="s">
        <v>494</v>
      </c>
      <c r="L542" s="17"/>
      <c r="M542" s="17" t="s">
        <v>494</v>
      </c>
      <c r="N542" s="17"/>
      <c r="O542" s="17"/>
      <c r="P542" s="17"/>
      <c r="Q542" s="17" t="s">
        <v>494</v>
      </c>
      <c r="R542" s="17"/>
      <c r="S542" s="17"/>
      <c r="T542" s="17" t="s">
        <v>494</v>
      </c>
      <c r="U542" s="17" t="s">
        <v>494</v>
      </c>
      <c r="V542" s="17" t="s">
        <v>494</v>
      </c>
      <c r="W542" s="17" t="s">
        <v>494</v>
      </c>
      <c r="X542" s="17" t="s">
        <v>494</v>
      </c>
      <c r="Y542" s="17" t="s">
        <v>494</v>
      </c>
      <c r="Z542" s="17" t="s">
        <v>494</v>
      </c>
      <c r="AA542" s="17" t="s">
        <v>494</v>
      </c>
      <c r="AB542" s="17" t="s">
        <v>494</v>
      </c>
      <c r="AC542" s="17"/>
      <c r="AD542" s="17"/>
      <c r="AE542" s="18">
        <f t="shared" si="26"/>
        <v>1.0288065843621399</v>
      </c>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row>
    <row r="543" spans="1:59" hidden="1" x14ac:dyDescent="0.2">
      <c r="A543" s="50">
        <v>2023</v>
      </c>
      <c r="B543" s="50" t="s">
        <v>16</v>
      </c>
      <c r="C543" s="16" t="s">
        <v>366</v>
      </c>
      <c r="D543" s="21">
        <f t="shared" si="24"/>
        <v>45037</v>
      </c>
      <c r="E543" s="22">
        <f t="shared" si="25"/>
        <v>111</v>
      </c>
      <c r="F543" s="17" t="s">
        <v>343</v>
      </c>
      <c r="G543" s="17" t="s">
        <v>341</v>
      </c>
      <c r="H543" s="17">
        <v>39</v>
      </c>
      <c r="J543" s="17">
        <v>0.53</v>
      </c>
      <c r="K543" s="17" t="s">
        <v>494</v>
      </c>
      <c r="L543" s="17"/>
      <c r="M543" s="17" t="s">
        <v>494</v>
      </c>
      <c r="N543" s="17"/>
      <c r="O543" s="17"/>
      <c r="P543" s="17"/>
      <c r="Q543" s="17" t="s">
        <v>494</v>
      </c>
      <c r="R543" s="17"/>
      <c r="S543" s="17"/>
      <c r="T543" s="17" t="s">
        <v>494</v>
      </c>
      <c r="U543" s="17" t="s">
        <v>494</v>
      </c>
      <c r="V543" s="17" t="s">
        <v>494</v>
      </c>
      <c r="W543" s="17" t="s">
        <v>494</v>
      </c>
      <c r="X543" s="17" t="s">
        <v>494</v>
      </c>
      <c r="Y543" s="17" t="s">
        <v>494</v>
      </c>
      <c r="Z543" s="17" t="s">
        <v>494</v>
      </c>
      <c r="AA543" s="17" t="s">
        <v>494</v>
      </c>
      <c r="AB543" s="17" t="s">
        <v>494</v>
      </c>
      <c r="AC543" s="17"/>
      <c r="AD543" s="17"/>
      <c r="AE543" s="18">
        <f t="shared" si="26"/>
        <v>0.89347426625533144</v>
      </c>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row>
    <row r="544" spans="1:59" hidden="1" x14ac:dyDescent="0.2">
      <c r="A544" s="50">
        <v>2023</v>
      </c>
      <c r="B544" s="50" t="s">
        <v>16</v>
      </c>
      <c r="C544" s="16" t="s">
        <v>366</v>
      </c>
      <c r="D544" s="21">
        <f t="shared" si="24"/>
        <v>45037</v>
      </c>
      <c r="E544" s="22">
        <f t="shared" si="25"/>
        <v>111</v>
      </c>
      <c r="F544" s="17" t="s">
        <v>340</v>
      </c>
      <c r="G544" s="17" t="s">
        <v>341</v>
      </c>
      <c r="H544" s="17">
        <v>38</v>
      </c>
      <c r="J544" s="17">
        <v>0.38</v>
      </c>
      <c r="K544" s="17" t="s">
        <v>494</v>
      </c>
      <c r="L544" s="17"/>
      <c r="M544" s="17" t="s">
        <v>494</v>
      </c>
      <c r="N544" s="17"/>
      <c r="O544" s="17"/>
      <c r="P544" s="17"/>
      <c r="Q544" s="17" t="s">
        <v>494</v>
      </c>
      <c r="R544" s="17"/>
      <c r="S544" s="17"/>
      <c r="T544" s="17" t="s">
        <v>494</v>
      </c>
      <c r="U544" s="17" t="s">
        <v>494</v>
      </c>
      <c r="V544" s="17" t="s">
        <v>494</v>
      </c>
      <c r="W544" s="17" t="s">
        <v>494</v>
      </c>
      <c r="X544" s="17" t="s">
        <v>494</v>
      </c>
      <c r="Y544" s="17" t="s">
        <v>494</v>
      </c>
      <c r="Z544" s="17" t="s">
        <v>494</v>
      </c>
      <c r="AA544" s="17" t="s">
        <v>494</v>
      </c>
      <c r="AB544" s="17" t="s">
        <v>494</v>
      </c>
      <c r="AC544" s="17"/>
      <c r="AD544" s="17"/>
      <c r="AE544" s="18">
        <f t="shared" si="26"/>
        <v>0.69252077562326864</v>
      </c>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row>
    <row r="545" spans="1:59" hidden="1" x14ac:dyDescent="0.2">
      <c r="A545" s="50">
        <v>2023</v>
      </c>
      <c r="B545" s="50" t="s">
        <v>16</v>
      </c>
      <c r="C545" s="16" t="s">
        <v>366</v>
      </c>
      <c r="D545" s="21">
        <f t="shared" si="24"/>
        <v>45037</v>
      </c>
      <c r="E545" s="22">
        <f t="shared" si="25"/>
        <v>111</v>
      </c>
      <c r="F545" s="17" t="s">
        <v>337</v>
      </c>
      <c r="G545" s="20" t="s">
        <v>338</v>
      </c>
      <c r="H545" s="17">
        <v>45</v>
      </c>
      <c r="J545" s="17">
        <v>1.05</v>
      </c>
      <c r="K545" s="17" t="s">
        <v>494</v>
      </c>
      <c r="L545" s="17"/>
      <c r="M545" s="17" t="s">
        <v>494</v>
      </c>
      <c r="N545" s="17"/>
      <c r="O545" s="17"/>
      <c r="P545" s="17"/>
      <c r="Q545" s="17" t="s">
        <v>494</v>
      </c>
      <c r="R545" s="17"/>
      <c r="S545" s="17"/>
      <c r="T545" s="17" t="s">
        <v>494</v>
      </c>
      <c r="U545" s="17" t="s">
        <v>494</v>
      </c>
      <c r="V545" s="17" t="s">
        <v>494</v>
      </c>
      <c r="W545" s="17" t="s">
        <v>494</v>
      </c>
      <c r="X545" s="17" t="s">
        <v>494</v>
      </c>
      <c r="Y545" s="17" t="s">
        <v>494</v>
      </c>
      <c r="Z545" s="17" t="s">
        <v>494</v>
      </c>
      <c r="AA545" s="17" t="s">
        <v>494</v>
      </c>
      <c r="AB545" s="17" t="s">
        <v>494</v>
      </c>
      <c r="AC545" s="17"/>
      <c r="AD545" s="17" t="s">
        <v>531</v>
      </c>
      <c r="AE545" s="18">
        <f t="shared" si="26"/>
        <v>1.1522633744855968</v>
      </c>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row>
    <row r="546" spans="1:59" hidden="1" x14ac:dyDescent="0.2">
      <c r="A546" s="50">
        <v>2023</v>
      </c>
      <c r="B546" s="50" t="s">
        <v>16</v>
      </c>
      <c r="C546" s="16" t="s">
        <v>366</v>
      </c>
      <c r="D546" s="21">
        <f t="shared" si="24"/>
        <v>45037</v>
      </c>
      <c r="E546" s="22">
        <f t="shared" si="25"/>
        <v>111</v>
      </c>
      <c r="F546" s="17" t="s">
        <v>343</v>
      </c>
      <c r="G546" s="17" t="s">
        <v>341</v>
      </c>
      <c r="H546" s="17">
        <v>34</v>
      </c>
      <c r="J546" s="17">
        <v>0.34</v>
      </c>
      <c r="K546" s="17" t="s">
        <v>494</v>
      </c>
      <c r="L546" s="17"/>
      <c r="M546" s="17" t="s">
        <v>494</v>
      </c>
      <c r="N546" s="17"/>
      <c r="O546" s="17"/>
      <c r="P546" s="17"/>
      <c r="Q546" s="17" t="s">
        <v>494</v>
      </c>
      <c r="R546" s="17"/>
      <c r="S546" s="17"/>
      <c r="T546" s="17" t="s">
        <v>494</v>
      </c>
      <c r="U546" s="17" t="s">
        <v>494</v>
      </c>
      <c r="V546" s="17" t="s">
        <v>494</v>
      </c>
      <c r="W546" s="17" t="s">
        <v>494</v>
      </c>
      <c r="X546" s="17" t="s">
        <v>494</v>
      </c>
      <c r="Y546" s="17" t="s">
        <v>494</v>
      </c>
      <c r="Z546" s="17" t="s">
        <v>494</v>
      </c>
      <c r="AA546" s="17" t="s">
        <v>494</v>
      </c>
      <c r="AB546" s="17" t="s">
        <v>494</v>
      </c>
      <c r="AC546" s="17"/>
      <c r="AD546" s="17" t="s">
        <v>532</v>
      </c>
      <c r="AE546" s="18">
        <f t="shared" si="26"/>
        <v>0.86505190311418689</v>
      </c>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row>
    <row r="547" spans="1:59" hidden="1" x14ac:dyDescent="0.2">
      <c r="A547" s="50">
        <v>2023</v>
      </c>
      <c r="B547" s="50" t="s">
        <v>16</v>
      </c>
      <c r="C547" s="16" t="s">
        <v>366</v>
      </c>
      <c r="D547" s="21">
        <f t="shared" si="24"/>
        <v>45037</v>
      </c>
      <c r="E547" s="22">
        <f t="shared" si="25"/>
        <v>111</v>
      </c>
      <c r="F547" s="17" t="s">
        <v>343</v>
      </c>
      <c r="G547" s="17" t="s">
        <v>341</v>
      </c>
      <c r="H547" s="17">
        <v>35</v>
      </c>
      <c r="J547" s="17">
        <v>0.39</v>
      </c>
      <c r="K547" s="17" t="s">
        <v>494</v>
      </c>
      <c r="L547" s="17"/>
      <c r="M547" s="17" t="s">
        <v>494</v>
      </c>
      <c r="N547" s="17"/>
      <c r="O547" s="17"/>
      <c r="P547" s="17"/>
      <c r="Q547" s="17" t="s">
        <v>494</v>
      </c>
      <c r="R547" s="17"/>
      <c r="S547" s="17"/>
      <c r="T547" s="17" t="s">
        <v>494</v>
      </c>
      <c r="U547" s="17" t="s">
        <v>494</v>
      </c>
      <c r="V547" s="17" t="s">
        <v>494</v>
      </c>
      <c r="W547" s="17" t="s">
        <v>494</v>
      </c>
      <c r="X547" s="17" t="s">
        <v>494</v>
      </c>
      <c r="Y547" s="17" t="s">
        <v>494</v>
      </c>
      <c r="Z547" s="17" t="s">
        <v>494</v>
      </c>
      <c r="AA547" s="17" t="s">
        <v>494</v>
      </c>
      <c r="AB547" s="17" t="s">
        <v>494</v>
      </c>
      <c r="AC547" s="17"/>
      <c r="AD547" s="17"/>
      <c r="AE547" s="18">
        <f t="shared" si="26"/>
        <v>0.90962099125364437</v>
      </c>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row>
    <row r="548" spans="1:59" hidden="1" x14ac:dyDescent="0.2">
      <c r="A548" s="50">
        <v>2023</v>
      </c>
      <c r="B548" s="50" t="s">
        <v>16</v>
      </c>
      <c r="C548" s="16" t="s">
        <v>366</v>
      </c>
      <c r="D548" s="21">
        <f t="shared" si="24"/>
        <v>45037</v>
      </c>
      <c r="E548" s="22">
        <f t="shared" si="25"/>
        <v>111</v>
      </c>
      <c r="F548" s="17" t="s">
        <v>343</v>
      </c>
      <c r="G548" s="17" t="s">
        <v>341</v>
      </c>
      <c r="H548" s="17">
        <v>38</v>
      </c>
      <c r="J548" s="17">
        <v>0.56000000000000005</v>
      </c>
      <c r="K548" s="17" t="s">
        <v>494</v>
      </c>
      <c r="L548" s="17"/>
      <c r="M548" s="17" t="s">
        <v>494</v>
      </c>
      <c r="N548" s="17"/>
      <c r="O548" s="17"/>
      <c r="P548" s="17"/>
      <c r="Q548" s="17" t="s">
        <v>494</v>
      </c>
      <c r="R548" s="17"/>
      <c r="S548" s="17"/>
      <c r="T548" s="17" t="s">
        <v>494</v>
      </c>
      <c r="U548" s="17" t="s">
        <v>494</v>
      </c>
      <c r="V548" s="17" t="s">
        <v>494</v>
      </c>
      <c r="W548" s="17" t="s">
        <v>494</v>
      </c>
      <c r="X548" s="17" t="s">
        <v>494</v>
      </c>
      <c r="Y548" s="17" t="s">
        <v>494</v>
      </c>
      <c r="Z548" s="17" t="s">
        <v>494</v>
      </c>
      <c r="AA548" s="17" t="s">
        <v>494</v>
      </c>
      <c r="AB548" s="17" t="s">
        <v>494</v>
      </c>
      <c r="AC548" s="17"/>
      <c r="AD548" s="17"/>
      <c r="AE548" s="18">
        <f t="shared" si="26"/>
        <v>1.0205569324974486</v>
      </c>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row>
    <row r="549" spans="1:59" hidden="1" x14ac:dyDescent="0.2">
      <c r="A549" s="50">
        <v>2023</v>
      </c>
      <c r="B549" s="50" t="s">
        <v>16</v>
      </c>
      <c r="C549" s="16" t="s">
        <v>366</v>
      </c>
      <c r="D549" s="21">
        <f t="shared" si="24"/>
        <v>45037</v>
      </c>
      <c r="E549" s="22">
        <f t="shared" si="25"/>
        <v>111</v>
      </c>
      <c r="F549" s="17" t="s">
        <v>343</v>
      </c>
      <c r="G549" s="17" t="s">
        <v>341</v>
      </c>
      <c r="H549" s="17">
        <v>35</v>
      </c>
      <c r="J549" s="17">
        <v>0.36</v>
      </c>
      <c r="K549" s="17" t="s">
        <v>494</v>
      </c>
      <c r="L549" s="17"/>
      <c r="M549" s="17" t="s">
        <v>494</v>
      </c>
      <c r="N549" s="17"/>
      <c r="O549" s="17"/>
      <c r="P549" s="17"/>
      <c r="Q549" s="17" t="s">
        <v>494</v>
      </c>
      <c r="R549" s="17"/>
      <c r="S549" s="17"/>
      <c r="T549" s="17" t="s">
        <v>494</v>
      </c>
      <c r="U549" s="17" t="s">
        <v>494</v>
      </c>
      <c r="V549" s="17" t="s">
        <v>494</v>
      </c>
      <c r="W549" s="17" t="s">
        <v>494</v>
      </c>
      <c r="X549" s="17" t="s">
        <v>494</v>
      </c>
      <c r="Y549" s="17" t="s">
        <v>494</v>
      </c>
      <c r="Z549" s="17" t="s">
        <v>494</v>
      </c>
      <c r="AA549" s="17" t="s">
        <v>494</v>
      </c>
      <c r="AB549" s="17" t="s">
        <v>494</v>
      </c>
      <c r="AC549" s="17"/>
      <c r="AD549" s="17"/>
      <c r="AE549" s="18">
        <f t="shared" si="26"/>
        <v>0.83965014577259467</v>
      </c>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row>
    <row r="550" spans="1:59" hidden="1" x14ac:dyDescent="0.2">
      <c r="A550" s="50">
        <v>2023</v>
      </c>
      <c r="B550" s="50" t="s">
        <v>16</v>
      </c>
      <c r="C550" s="16" t="s">
        <v>366</v>
      </c>
      <c r="D550" s="21">
        <f t="shared" si="24"/>
        <v>45037</v>
      </c>
      <c r="E550" s="22">
        <f t="shared" si="25"/>
        <v>111</v>
      </c>
      <c r="F550" s="17" t="s">
        <v>343</v>
      </c>
      <c r="G550" s="17" t="s">
        <v>341</v>
      </c>
      <c r="H550" s="17">
        <v>36</v>
      </c>
      <c r="J550" s="17">
        <v>0.41</v>
      </c>
      <c r="K550" s="17" t="s">
        <v>494</v>
      </c>
      <c r="L550" s="17"/>
      <c r="M550" s="17" t="s">
        <v>494</v>
      </c>
      <c r="N550" s="17"/>
      <c r="O550" s="17"/>
      <c r="P550" s="17"/>
      <c r="Q550" s="17" t="s">
        <v>494</v>
      </c>
      <c r="R550" s="17"/>
      <c r="S550" s="17"/>
      <c r="T550" s="17" t="s">
        <v>494</v>
      </c>
      <c r="U550" s="17" t="s">
        <v>494</v>
      </c>
      <c r="V550" s="17" t="s">
        <v>494</v>
      </c>
      <c r="W550" s="17" t="s">
        <v>494</v>
      </c>
      <c r="X550" s="17" t="s">
        <v>494</v>
      </c>
      <c r="Y550" s="17" t="s">
        <v>494</v>
      </c>
      <c r="Z550" s="17" t="s">
        <v>494</v>
      </c>
      <c r="AA550" s="17" t="s">
        <v>494</v>
      </c>
      <c r="AB550" s="17" t="s">
        <v>494</v>
      </c>
      <c r="AC550" s="17"/>
      <c r="AD550" s="17"/>
      <c r="AE550" s="18">
        <f t="shared" si="26"/>
        <v>0.87877229080932784</v>
      </c>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row>
    <row r="551" spans="1:59" hidden="1" x14ac:dyDescent="0.2">
      <c r="A551" s="50">
        <v>2023</v>
      </c>
      <c r="B551" s="50" t="s">
        <v>16</v>
      </c>
      <c r="C551" s="16" t="s">
        <v>366</v>
      </c>
      <c r="D551" s="21">
        <f t="shared" si="24"/>
        <v>45037</v>
      </c>
      <c r="E551" s="22">
        <f t="shared" si="25"/>
        <v>111</v>
      </c>
      <c r="F551" s="17" t="s">
        <v>343</v>
      </c>
      <c r="G551" s="17" t="s">
        <v>341</v>
      </c>
      <c r="H551" s="17">
        <v>37</v>
      </c>
      <c r="J551" s="17">
        <v>0.42</v>
      </c>
      <c r="K551" s="17" t="s">
        <v>494</v>
      </c>
      <c r="L551" s="17"/>
      <c r="M551" s="17" t="s">
        <v>494</v>
      </c>
      <c r="N551" s="17"/>
      <c r="O551" s="17"/>
      <c r="P551" s="17"/>
      <c r="Q551" s="17" t="s">
        <v>494</v>
      </c>
      <c r="R551" s="17"/>
      <c r="S551" s="17"/>
      <c r="T551" s="17" t="s">
        <v>494</v>
      </c>
      <c r="U551" s="17" t="s">
        <v>494</v>
      </c>
      <c r="V551" s="17" t="s">
        <v>494</v>
      </c>
      <c r="W551" s="17" t="s">
        <v>494</v>
      </c>
      <c r="X551" s="17" t="s">
        <v>494</v>
      </c>
      <c r="Y551" s="17" t="s">
        <v>494</v>
      </c>
      <c r="Z551" s="17" t="s">
        <v>494</v>
      </c>
      <c r="AA551" s="17" t="s">
        <v>494</v>
      </c>
      <c r="AB551" s="17" t="s">
        <v>494</v>
      </c>
      <c r="AC551" s="17"/>
      <c r="AD551" s="17"/>
      <c r="AE551" s="18">
        <f t="shared" si="26"/>
        <v>0.82917102639527762</v>
      </c>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row>
    <row r="552" spans="1:59" hidden="1" x14ac:dyDescent="0.2">
      <c r="A552" s="50">
        <v>2023</v>
      </c>
      <c r="B552" s="50" t="s">
        <v>16</v>
      </c>
      <c r="C552" s="16" t="s">
        <v>366</v>
      </c>
      <c r="D552" s="21">
        <f t="shared" si="24"/>
        <v>45037</v>
      </c>
      <c r="E552" s="22">
        <f t="shared" si="25"/>
        <v>111</v>
      </c>
      <c r="F552" s="17" t="s">
        <v>343</v>
      </c>
      <c r="G552" s="17" t="s">
        <v>341</v>
      </c>
      <c r="H552" s="17">
        <v>37</v>
      </c>
      <c r="J552" s="17">
        <v>0.4</v>
      </c>
      <c r="K552" s="17" t="s">
        <v>494</v>
      </c>
      <c r="L552" s="17"/>
      <c r="M552" s="17" t="s">
        <v>494</v>
      </c>
      <c r="N552" s="17"/>
      <c r="O552" s="17"/>
      <c r="P552" s="17"/>
      <c r="Q552" s="17" t="s">
        <v>494</v>
      </c>
      <c r="R552" s="17"/>
      <c r="S552" s="17"/>
      <c r="T552" s="17" t="s">
        <v>494</v>
      </c>
      <c r="U552" s="17" t="s">
        <v>494</v>
      </c>
      <c r="V552" s="17" t="s">
        <v>494</v>
      </c>
      <c r="W552" s="17" t="s">
        <v>494</v>
      </c>
      <c r="X552" s="17" t="s">
        <v>494</v>
      </c>
      <c r="Y552" s="17" t="s">
        <v>494</v>
      </c>
      <c r="Z552" s="17" t="s">
        <v>494</v>
      </c>
      <c r="AA552" s="17" t="s">
        <v>494</v>
      </c>
      <c r="AB552" s="17" t="s">
        <v>494</v>
      </c>
      <c r="AC552" s="17"/>
      <c r="AD552" s="17"/>
      <c r="AE552" s="18">
        <f t="shared" si="26"/>
        <v>0.78968669180502638</v>
      </c>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row>
    <row r="553" spans="1:59" hidden="1" x14ac:dyDescent="0.2">
      <c r="A553" s="50">
        <v>2023</v>
      </c>
      <c r="B553" s="50" t="s">
        <v>16</v>
      </c>
      <c r="C553" s="16" t="s">
        <v>366</v>
      </c>
      <c r="D553" s="21">
        <f t="shared" si="24"/>
        <v>45037</v>
      </c>
      <c r="E553" s="22">
        <f t="shared" si="25"/>
        <v>111</v>
      </c>
      <c r="F553" s="17" t="s">
        <v>343</v>
      </c>
      <c r="G553" s="17" t="s">
        <v>341</v>
      </c>
      <c r="H553" s="17">
        <v>36</v>
      </c>
      <c r="J553" s="17">
        <v>0.5</v>
      </c>
      <c r="K553" s="17" t="s">
        <v>494</v>
      </c>
      <c r="L553" s="17"/>
      <c r="M553" s="17" t="s">
        <v>494</v>
      </c>
      <c r="N553" s="17"/>
      <c r="O553" s="17"/>
      <c r="P553" s="17"/>
      <c r="Q553" s="17" t="s">
        <v>494</v>
      </c>
      <c r="R553" s="17"/>
      <c r="S553" s="17"/>
      <c r="T553" s="17" t="s">
        <v>494</v>
      </c>
      <c r="U553" s="17" t="s">
        <v>494</v>
      </c>
      <c r="V553" s="17" t="s">
        <v>494</v>
      </c>
      <c r="W553" s="17" t="s">
        <v>494</v>
      </c>
      <c r="X553" s="17" t="s">
        <v>494</v>
      </c>
      <c r="Y553" s="17" t="s">
        <v>494</v>
      </c>
      <c r="Z553" s="17" t="s">
        <v>494</v>
      </c>
      <c r="AA553" s="17" t="s">
        <v>494</v>
      </c>
      <c r="AB553" s="17" t="s">
        <v>494</v>
      </c>
      <c r="AC553" s="17"/>
      <c r="AD553" s="17"/>
      <c r="AE553" s="18">
        <f t="shared" si="26"/>
        <v>1.0716735253772289</v>
      </c>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row>
    <row r="554" spans="1:59" hidden="1" x14ac:dyDescent="0.2">
      <c r="A554" s="50">
        <v>2023</v>
      </c>
      <c r="B554" s="50" t="s">
        <v>16</v>
      </c>
      <c r="C554" s="16" t="s">
        <v>366</v>
      </c>
      <c r="D554" s="21">
        <f t="shared" si="24"/>
        <v>45037</v>
      </c>
      <c r="E554" s="22">
        <f t="shared" si="25"/>
        <v>111</v>
      </c>
      <c r="F554" s="17" t="s">
        <v>343</v>
      </c>
      <c r="G554" s="17" t="s">
        <v>341</v>
      </c>
      <c r="H554" s="17">
        <v>35</v>
      </c>
      <c r="J554" s="17">
        <v>0.46</v>
      </c>
      <c r="K554" s="17" t="s">
        <v>494</v>
      </c>
      <c r="L554" s="17"/>
      <c r="M554" s="17" t="s">
        <v>494</v>
      </c>
      <c r="N554" s="17"/>
      <c r="O554" s="17"/>
      <c r="P554" s="17"/>
      <c r="Q554" s="17" t="s">
        <v>494</v>
      </c>
      <c r="R554" s="17"/>
      <c r="S554" s="17"/>
      <c r="T554" s="17" t="s">
        <v>494</v>
      </c>
      <c r="U554" s="17" t="s">
        <v>494</v>
      </c>
      <c r="V554" s="17" t="s">
        <v>494</v>
      </c>
      <c r="W554" s="17" t="s">
        <v>494</v>
      </c>
      <c r="X554" s="17" t="s">
        <v>494</v>
      </c>
      <c r="Y554" s="17" t="s">
        <v>494</v>
      </c>
      <c r="Z554" s="17" t="s">
        <v>494</v>
      </c>
      <c r="AA554" s="17" t="s">
        <v>494</v>
      </c>
      <c r="AB554" s="17" t="s">
        <v>494</v>
      </c>
      <c r="AC554" s="17"/>
      <c r="AD554" s="17"/>
      <c r="AE554" s="18">
        <f t="shared" si="26"/>
        <v>1.0728862973760933</v>
      </c>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row>
    <row r="555" spans="1:59" hidden="1" x14ac:dyDescent="0.2">
      <c r="A555" s="50">
        <v>2023</v>
      </c>
      <c r="B555" s="50" t="s">
        <v>16</v>
      </c>
      <c r="C555" s="16" t="s">
        <v>366</v>
      </c>
      <c r="D555" s="21">
        <f t="shared" si="24"/>
        <v>45037</v>
      </c>
      <c r="E555" s="22">
        <f t="shared" si="25"/>
        <v>111</v>
      </c>
      <c r="F555" s="17" t="s">
        <v>343</v>
      </c>
      <c r="G555" s="17" t="s">
        <v>341</v>
      </c>
      <c r="H555" s="17">
        <v>38</v>
      </c>
      <c r="J555" s="17">
        <v>0.56000000000000005</v>
      </c>
      <c r="K555" s="17" t="s">
        <v>494</v>
      </c>
      <c r="L555" s="17"/>
      <c r="M555" s="17" t="s">
        <v>494</v>
      </c>
      <c r="N555" s="17"/>
      <c r="O555" s="17"/>
      <c r="P555" s="17"/>
      <c r="Q555" s="17" t="s">
        <v>494</v>
      </c>
      <c r="R555" s="17"/>
      <c r="S555" s="17"/>
      <c r="T555" s="17" t="s">
        <v>494</v>
      </c>
      <c r="U555" s="17" t="s">
        <v>494</v>
      </c>
      <c r="V555" s="17" t="s">
        <v>494</v>
      </c>
      <c r="W555" s="17" t="s">
        <v>494</v>
      </c>
      <c r="X555" s="17" t="s">
        <v>494</v>
      </c>
      <c r="Y555" s="17" t="s">
        <v>494</v>
      </c>
      <c r="Z555" s="17" t="s">
        <v>494</v>
      </c>
      <c r="AA555" s="17" t="s">
        <v>494</v>
      </c>
      <c r="AB555" s="17" t="s">
        <v>494</v>
      </c>
      <c r="AC555" s="17"/>
      <c r="AD555" s="17"/>
      <c r="AE555" s="18">
        <f t="shared" si="26"/>
        <v>1.0205569324974486</v>
      </c>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row>
    <row r="556" spans="1:59" hidden="1" x14ac:dyDescent="0.2">
      <c r="A556" s="50">
        <v>2023</v>
      </c>
      <c r="B556" s="50" t="s">
        <v>16</v>
      </c>
      <c r="C556" s="16" t="s">
        <v>366</v>
      </c>
      <c r="D556" s="21">
        <f t="shared" si="24"/>
        <v>45037</v>
      </c>
      <c r="E556" s="22">
        <f t="shared" si="25"/>
        <v>111</v>
      </c>
      <c r="F556" s="17" t="s">
        <v>343</v>
      </c>
      <c r="G556" s="17" t="s">
        <v>341</v>
      </c>
      <c r="H556" s="17">
        <v>36</v>
      </c>
      <c r="J556" s="17">
        <v>0.43</v>
      </c>
      <c r="K556" s="17" t="s">
        <v>494</v>
      </c>
      <c r="L556" s="17"/>
      <c r="M556" s="17" t="s">
        <v>494</v>
      </c>
      <c r="N556" s="17"/>
      <c r="O556" s="17"/>
      <c r="P556" s="17"/>
      <c r="Q556" s="17" t="s">
        <v>494</v>
      </c>
      <c r="R556" s="17"/>
      <c r="S556" s="17"/>
      <c r="T556" s="17" t="s">
        <v>494</v>
      </c>
      <c r="U556" s="17" t="s">
        <v>494</v>
      </c>
      <c r="V556" s="17" t="s">
        <v>494</v>
      </c>
      <c r="W556" s="17" t="s">
        <v>494</v>
      </c>
      <c r="X556" s="17" t="s">
        <v>494</v>
      </c>
      <c r="Y556" s="17" t="s">
        <v>494</v>
      </c>
      <c r="Z556" s="17" t="s">
        <v>494</v>
      </c>
      <c r="AA556" s="17" t="s">
        <v>494</v>
      </c>
      <c r="AB556" s="17" t="s">
        <v>494</v>
      </c>
      <c r="AC556" s="17"/>
      <c r="AD556" s="17"/>
      <c r="AE556" s="18">
        <f t="shared" si="26"/>
        <v>0.92163923182441698</v>
      </c>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row>
    <row r="557" spans="1:59" hidden="1" x14ac:dyDescent="0.2">
      <c r="A557" s="50">
        <v>2023</v>
      </c>
      <c r="B557" s="50" t="s">
        <v>16</v>
      </c>
      <c r="C557" s="16" t="s">
        <v>366</v>
      </c>
      <c r="D557" s="21">
        <f t="shared" si="24"/>
        <v>45037</v>
      </c>
      <c r="E557" s="22">
        <f t="shared" si="25"/>
        <v>111</v>
      </c>
      <c r="F557" s="17" t="s">
        <v>343</v>
      </c>
      <c r="G557" s="17" t="s">
        <v>341</v>
      </c>
      <c r="H557" s="17">
        <v>35</v>
      </c>
      <c r="J557" s="17">
        <v>0.42</v>
      </c>
      <c r="K557" s="17" t="s">
        <v>494</v>
      </c>
      <c r="L557" s="17"/>
      <c r="M557" s="17" t="s">
        <v>494</v>
      </c>
      <c r="N557" s="17"/>
      <c r="O557" s="17"/>
      <c r="P557" s="17"/>
      <c r="Q557" s="17" t="s">
        <v>494</v>
      </c>
      <c r="R557" s="17"/>
      <c r="S557" s="17"/>
      <c r="T557" s="17" t="s">
        <v>494</v>
      </c>
      <c r="U557" s="17" t="s">
        <v>494</v>
      </c>
      <c r="V557" s="17" t="s">
        <v>494</v>
      </c>
      <c r="W557" s="17" t="s">
        <v>494</v>
      </c>
      <c r="X557" s="17" t="s">
        <v>494</v>
      </c>
      <c r="Y557" s="17" t="s">
        <v>494</v>
      </c>
      <c r="Z557" s="17" t="s">
        <v>494</v>
      </c>
      <c r="AA557" s="17" t="s">
        <v>494</v>
      </c>
      <c r="AB557" s="17" t="s">
        <v>494</v>
      </c>
      <c r="AC557" s="17"/>
      <c r="AD557" s="17"/>
      <c r="AE557" s="18">
        <f t="shared" si="26"/>
        <v>0.97959183673469385</v>
      </c>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row>
    <row r="558" spans="1:59" hidden="1" x14ac:dyDescent="0.2">
      <c r="A558" s="50">
        <v>2023</v>
      </c>
      <c r="B558" s="50" t="s">
        <v>16</v>
      </c>
      <c r="C558" s="16" t="s">
        <v>366</v>
      </c>
      <c r="D558" s="21">
        <f t="shared" si="24"/>
        <v>45037</v>
      </c>
      <c r="E558" s="22">
        <f t="shared" si="25"/>
        <v>111</v>
      </c>
      <c r="F558" s="17" t="s">
        <v>343</v>
      </c>
      <c r="G558" s="17" t="s">
        <v>341</v>
      </c>
      <c r="H558" s="17">
        <v>40</v>
      </c>
      <c r="J558" s="17">
        <v>0.6</v>
      </c>
      <c r="K558" s="17" t="s">
        <v>494</v>
      </c>
      <c r="L558" s="17"/>
      <c r="M558" s="17" t="s">
        <v>494</v>
      </c>
      <c r="N558" s="17"/>
      <c r="O558" s="17"/>
      <c r="P558" s="17"/>
      <c r="Q558" s="17" t="s">
        <v>494</v>
      </c>
      <c r="R558" s="17"/>
      <c r="S558" s="17"/>
      <c r="T558" s="17" t="s">
        <v>494</v>
      </c>
      <c r="U558" s="17" t="s">
        <v>494</v>
      </c>
      <c r="V558" s="17" t="s">
        <v>494</v>
      </c>
      <c r="W558" s="17" t="s">
        <v>494</v>
      </c>
      <c r="X558" s="17" t="s">
        <v>494</v>
      </c>
      <c r="Y558" s="17" t="s">
        <v>494</v>
      </c>
      <c r="Z558" s="17" t="s">
        <v>494</v>
      </c>
      <c r="AA558" s="17" t="s">
        <v>494</v>
      </c>
      <c r="AB558" s="17" t="s">
        <v>494</v>
      </c>
      <c r="AC558" s="17"/>
      <c r="AD558" s="17"/>
      <c r="AE558" s="18">
        <f t="shared" si="26"/>
        <v>0.93749999999999989</v>
      </c>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row>
    <row r="559" spans="1:59" hidden="1" x14ac:dyDescent="0.2">
      <c r="A559" s="50">
        <v>2023</v>
      </c>
      <c r="B559" s="50" t="s">
        <v>16</v>
      </c>
      <c r="C559" s="16" t="s">
        <v>366</v>
      </c>
      <c r="D559" s="21">
        <f t="shared" si="24"/>
        <v>45037</v>
      </c>
      <c r="E559" s="22">
        <f t="shared" si="25"/>
        <v>111</v>
      </c>
      <c r="F559" s="17" t="s">
        <v>343</v>
      </c>
      <c r="G559" s="17" t="s">
        <v>341</v>
      </c>
      <c r="H559" s="17">
        <v>36</v>
      </c>
      <c r="J559" s="17">
        <v>0.51</v>
      </c>
      <c r="K559" s="17" t="s">
        <v>494</v>
      </c>
      <c r="L559" s="17"/>
      <c r="M559" s="17" t="s">
        <v>494</v>
      </c>
      <c r="N559" s="17"/>
      <c r="O559" s="17"/>
      <c r="P559" s="17"/>
      <c r="Q559" s="17" t="s">
        <v>494</v>
      </c>
      <c r="R559" s="17"/>
      <c r="S559" s="17"/>
      <c r="T559" s="17" t="s">
        <v>494</v>
      </c>
      <c r="U559" s="17" t="s">
        <v>494</v>
      </c>
      <c r="V559" s="17" t="s">
        <v>494</v>
      </c>
      <c r="W559" s="17" t="s">
        <v>494</v>
      </c>
      <c r="X559" s="17" t="s">
        <v>494</v>
      </c>
      <c r="Y559" s="17" t="s">
        <v>494</v>
      </c>
      <c r="Z559" s="17" t="s">
        <v>494</v>
      </c>
      <c r="AA559" s="17" t="s">
        <v>494</v>
      </c>
      <c r="AB559" s="17" t="s">
        <v>494</v>
      </c>
      <c r="AC559" s="17"/>
      <c r="AD559" s="17"/>
      <c r="AE559" s="18">
        <f t="shared" si="26"/>
        <v>1.0931069958847737</v>
      </c>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row>
    <row r="560" spans="1:59" hidden="1" x14ac:dyDescent="0.2">
      <c r="A560" s="50">
        <v>2023</v>
      </c>
      <c r="B560" s="50" t="s">
        <v>16</v>
      </c>
      <c r="C560" s="16" t="s">
        <v>366</v>
      </c>
      <c r="D560" s="21">
        <f t="shared" si="24"/>
        <v>45037</v>
      </c>
      <c r="E560" s="22">
        <f t="shared" si="25"/>
        <v>111</v>
      </c>
      <c r="F560" s="17" t="s">
        <v>343</v>
      </c>
      <c r="G560" s="17" t="s">
        <v>341</v>
      </c>
      <c r="H560" s="17">
        <v>39</v>
      </c>
      <c r="J560" s="17">
        <v>0.55000000000000004</v>
      </c>
      <c r="K560" s="17" t="s">
        <v>494</v>
      </c>
      <c r="L560" s="17"/>
      <c r="M560" s="17" t="s">
        <v>494</v>
      </c>
      <c r="N560" s="17"/>
      <c r="O560" s="17"/>
      <c r="P560" s="17"/>
      <c r="Q560" s="17" t="s">
        <v>494</v>
      </c>
      <c r="R560" s="17"/>
      <c r="S560" s="17"/>
      <c r="T560" s="17" t="s">
        <v>494</v>
      </c>
      <c r="U560" s="17" t="s">
        <v>494</v>
      </c>
      <c r="V560" s="17" t="s">
        <v>494</v>
      </c>
      <c r="W560" s="17" t="s">
        <v>494</v>
      </c>
      <c r="X560" s="17" t="s">
        <v>494</v>
      </c>
      <c r="Y560" s="17" t="s">
        <v>494</v>
      </c>
      <c r="Z560" s="17" t="s">
        <v>494</v>
      </c>
      <c r="AA560" s="17" t="s">
        <v>494</v>
      </c>
      <c r="AB560" s="17" t="s">
        <v>494</v>
      </c>
      <c r="AC560" s="17"/>
      <c r="AD560" s="17"/>
      <c r="AE560" s="18">
        <f t="shared" si="26"/>
        <v>0.92719027630270234</v>
      </c>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row>
    <row r="561" spans="1:59" hidden="1" x14ac:dyDescent="0.2">
      <c r="A561" s="50">
        <v>2023</v>
      </c>
      <c r="B561" s="50" t="s">
        <v>16</v>
      </c>
      <c r="C561" s="16" t="s">
        <v>366</v>
      </c>
      <c r="D561" s="21">
        <f t="shared" si="24"/>
        <v>45037</v>
      </c>
      <c r="E561" s="22">
        <f t="shared" si="25"/>
        <v>111</v>
      </c>
      <c r="F561" s="17" t="s">
        <v>343</v>
      </c>
      <c r="G561" s="17" t="s">
        <v>347</v>
      </c>
      <c r="H561" s="17">
        <v>63</v>
      </c>
      <c r="J561" s="17">
        <v>2.71</v>
      </c>
      <c r="K561" s="17" t="s">
        <v>494</v>
      </c>
      <c r="L561" s="17"/>
      <c r="M561" s="17" t="s">
        <v>494</v>
      </c>
      <c r="N561" s="17"/>
      <c r="O561" s="17"/>
      <c r="P561" s="17"/>
      <c r="Q561" s="17" t="s">
        <v>494</v>
      </c>
      <c r="R561" s="17"/>
      <c r="S561" s="17"/>
      <c r="T561" s="17" t="s">
        <v>494</v>
      </c>
      <c r="U561" s="17" t="s">
        <v>494</v>
      </c>
      <c r="V561" s="17" t="s">
        <v>494</v>
      </c>
      <c r="W561" s="17" t="s">
        <v>494</v>
      </c>
      <c r="X561" s="17" t="s">
        <v>494</v>
      </c>
      <c r="Y561" s="17" t="s">
        <v>494</v>
      </c>
      <c r="Z561" s="17" t="s">
        <v>494</v>
      </c>
      <c r="AA561" s="17" t="s">
        <v>494</v>
      </c>
      <c r="AB561" s="17" t="s">
        <v>494</v>
      </c>
      <c r="AC561" s="17"/>
      <c r="AD561" s="17"/>
      <c r="AE561" s="18">
        <f t="shared" si="26"/>
        <v>1.0837962463056945</v>
      </c>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row>
    <row r="562" spans="1:59" hidden="1" x14ac:dyDescent="0.2">
      <c r="A562" s="50">
        <v>2023</v>
      </c>
      <c r="B562" s="50" t="s">
        <v>16</v>
      </c>
      <c r="C562" s="16" t="s">
        <v>366</v>
      </c>
      <c r="D562" s="21">
        <f t="shared" si="24"/>
        <v>45037</v>
      </c>
      <c r="E562" s="22">
        <f t="shared" si="25"/>
        <v>111</v>
      </c>
      <c r="F562" s="17" t="s">
        <v>343</v>
      </c>
      <c r="G562" s="17" t="s">
        <v>347</v>
      </c>
      <c r="H562" s="17">
        <v>77</v>
      </c>
      <c r="J562" s="17">
        <v>6.2</v>
      </c>
      <c r="K562" s="17" t="s">
        <v>494</v>
      </c>
      <c r="L562" s="17"/>
      <c r="M562" s="17" t="s">
        <v>494</v>
      </c>
      <c r="N562" s="17"/>
      <c r="O562" s="17"/>
      <c r="P562" s="17"/>
      <c r="Q562" s="17" t="s">
        <v>494</v>
      </c>
      <c r="R562" s="17"/>
      <c r="S562" s="17"/>
      <c r="T562" s="17" t="s">
        <v>494</v>
      </c>
      <c r="U562" s="17" t="s">
        <v>494</v>
      </c>
      <c r="V562" s="17" t="s">
        <v>494</v>
      </c>
      <c r="W562" s="17" t="s">
        <v>494</v>
      </c>
      <c r="X562" s="17" t="s">
        <v>494</v>
      </c>
      <c r="Y562" s="17" t="s">
        <v>494</v>
      </c>
      <c r="Z562" s="17" t="s">
        <v>494</v>
      </c>
      <c r="AA562" s="17" t="s">
        <v>494</v>
      </c>
      <c r="AB562" s="17" t="s">
        <v>494</v>
      </c>
      <c r="AC562" s="17"/>
      <c r="AD562" s="17"/>
      <c r="AE562" s="18">
        <f t="shared" si="26"/>
        <v>1.3580617392390035</v>
      </c>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row>
    <row r="563" spans="1:59" hidden="1" x14ac:dyDescent="0.2">
      <c r="A563" s="50">
        <v>2023</v>
      </c>
      <c r="B563" s="50" t="s">
        <v>16</v>
      </c>
      <c r="C563" s="16" t="s">
        <v>366</v>
      </c>
      <c r="D563" s="21">
        <f t="shared" si="24"/>
        <v>45037</v>
      </c>
      <c r="E563" s="22">
        <f t="shared" si="25"/>
        <v>111</v>
      </c>
      <c r="F563" s="17" t="s">
        <v>343</v>
      </c>
      <c r="G563" s="17" t="s">
        <v>341</v>
      </c>
      <c r="H563" s="17">
        <v>36</v>
      </c>
      <c r="J563" s="17">
        <v>0.36</v>
      </c>
      <c r="K563" s="17" t="s">
        <v>494</v>
      </c>
      <c r="L563" s="17"/>
      <c r="M563" s="17" t="s">
        <v>494</v>
      </c>
      <c r="N563" s="17"/>
      <c r="O563" s="17"/>
      <c r="P563" s="17"/>
      <c r="Q563" s="17" t="s">
        <v>494</v>
      </c>
      <c r="R563" s="17"/>
      <c r="S563" s="17"/>
      <c r="T563" s="17" t="s">
        <v>494</v>
      </c>
      <c r="U563" s="17" t="s">
        <v>494</v>
      </c>
      <c r="V563" s="17" t="s">
        <v>494</v>
      </c>
      <c r="W563" s="17" t="s">
        <v>494</v>
      </c>
      <c r="X563" s="17" t="s">
        <v>494</v>
      </c>
      <c r="Y563" s="17" t="s">
        <v>494</v>
      </c>
      <c r="Z563" s="17" t="s">
        <v>494</v>
      </c>
      <c r="AA563" s="17" t="s">
        <v>494</v>
      </c>
      <c r="AB563" s="17" t="s">
        <v>494</v>
      </c>
      <c r="AC563" s="17"/>
      <c r="AD563" s="17"/>
      <c r="AE563" s="18">
        <f t="shared" si="26"/>
        <v>0.77160493827160492</v>
      </c>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row>
    <row r="564" spans="1:59" hidden="1" x14ac:dyDescent="0.2">
      <c r="A564" s="50">
        <v>2023</v>
      </c>
      <c r="B564" s="50" t="s">
        <v>16</v>
      </c>
      <c r="C564" s="16" t="s">
        <v>366</v>
      </c>
      <c r="D564" s="21">
        <f t="shared" si="24"/>
        <v>45037</v>
      </c>
      <c r="E564" s="22">
        <f t="shared" si="25"/>
        <v>111</v>
      </c>
      <c r="F564" s="17" t="s">
        <v>343</v>
      </c>
      <c r="G564" s="17" t="s">
        <v>341</v>
      </c>
      <c r="H564" s="17">
        <v>35</v>
      </c>
      <c r="J564" s="17">
        <v>0.51</v>
      </c>
      <c r="K564" s="17" t="s">
        <v>494</v>
      </c>
      <c r="L564" s="17"/>
      <c r="M564" s="17" t="s">
        <v>494</v>
      </c>
      <c r="N564" s="17"/>
      <c r="O564" s="17"/>
      <c r="P564" s="17"/>
      <c r="Q564" s="17" t="s">
        <v>494</v>
      </c>
      <c r="R564" s="17"/>
      <c r="S564" s="17"/>
      <c r="T564" s="17" t="s">
        <v>494</v>
      </c>
      <c r="U564" s="17" t="s">
        <v>494</v>
      </c>
      <c r="V564" s="17" t="s">
        <v>494</v>
      </c>
      <c r="W564" s="17" t="s">
        <v>494</v>
      </c>
      <c r="X564" s="17" t="s">
        <v>494</v>
      </c>
      <c r="Y564" s="17" t="s">
        <v>494</v>
      </c>
      <c r="Z564" s="17" t="s">
        <v>494</v>
      </c>
      <c r="AA564" s="17" t="s">
        <v>494</v>
      </c>
      <c r="AB564" s="17" t="s">
        <v>494</v>
      </c>
      <c r="AC564" s="17"/>
      <c r="AD564" s="17" t="s">
        <v>533</v>
      </c>
      <c r="AE564" s="18">
        <f t="shared" si="26"/>
        <v>1.1895043731778425</v>
      </c>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row>
    <row r="565" spans="1:59" hidden="1" x14ac:dyDescent="0.2">
      <c r="A565" s="50">
        <v>2023</v>
      </c>
      <c r="B565" s="50" t="s">
        <v>16</v>
      </c>
      <c r="C565" s="16" t="s">
        <v>366</v>
      </c>
      <c r="D565" s="21">
        <f t="shared" si="24"/>
        <v>45037</v>
      </c>
      <c r="E565" s="22">
        <f t="shared" si="25"/>
        <v>111</v>
      </c>
      <c r="F565" s="17" t="s">
        <v>343</v>
      </c>
      <c r="G565" s="17" t="s">
        <v>341</v>
      </c>
      <c r="H565" s="17">
        <v>41</v>
      </c>
      <c r="J565" s="17">
        <v>0.62</v>
      </c>
      <c r="K565" s="17" t="s">
        <v>494</v>
      </c>
      <c r="L565" s="17"/>
      <c r="M565" s="17" t="s">
        <v>494</v>
      </c>
      <c r="N565" s="17"/>
      <c r="O565" s="17"/>
      <c r="P565" s="17"/>
      <c r="Q565" s="17" t="s">
        <v>494</v>
      </c>
      <c r="R565" s="17"/>
      <c r="S565" s="17"/>
      <c r="T565" s="17" t="s">
        <v>494</v>
      </c>
      <c r="U565" s="17" t="s">
        <v>494</v>
      </c>
      <c r="V565" s="17" t="s">
        <v>494</v>
      </c>
      <c r="W565" s="17" t="s">
        <v>494</v>
      </c>
      <c r="X565" s="17" t="s">
        <v>494</v>
      </c>
      <c r="Y565" s="17" t="s">
        <v>494</v>
      </c>
      <c r="Z565" s="17" t="s">
        <v>494</v>
      </c>
      <c r="AA565" s="17" t="s">
        <v>494</v>
      </c>
      <c r="AB565" s="17" t="s">
        <v>494</v>
      </c>
      <c r="AC565" s="17"/>
      <c r="AD565" s="17"/>
      <c r="AE565" s="18">
        <f t="shared" si="26"/>
        <v>0.89958067932850649</v>
      </c>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row>
    <row r="566" spans="1:59" hidden="1" x14ac:dyDescent="0.2">
      <c r="A566" s="50">
        <v>2023</v>
      </c>
      <c r="B566" s="50" t="s">
        <v>16</v>
      </c>
      <c r="C566" s="16" t="s">
        <v>366</v>
      </c>
      <c r="D566" s="21">
        <f t="shared" si="24"/>
        <v>45037</v>
      </c>
      <c r="E566" s="22">
        <f t="shared" si="25"/>
        <v>111</v>
      </c>
      <c r="F566" s="17" t="s">
        <v>343</v>
      </c>
      <c r="G566" s="17" t="s">
        <v>341</v>
      </c>
      <c r="H566" s="17">
        <v>38</v>
      </c>
      <c r="J566" s="17">
        <v>0.48</v>
      </c>
      <c r="K566" s="17" t="s">
        <v>494</v>
      </c>
      <c r="L566" s="17"/>
      <c r="M566" s="17" t="s">
        <v>494</v>
      </c>
      <c r="N566" s="17"/>
      <c r="O566" s="17"/>
      <c r="P566" s="17"/>
      <c r="Q566" s="17" t="s">
        <v>494</v>
      </c>
      <c r="R566" s="17"/>
      <c r="S566" s="17"/>
      <c r="T566" s="17" t="s">
        <v>494</v>
      </c>
      <c r="U566" s="17" t="s">
        <v>494</v>
      </c>
      <c r="V566" s="17" t="s">
        <v>494</v>
      </c>
      <c r="W566" s="17" t="s">
        <v>494</v>
      </c>
      <c r="X566" s="17" t="s">
        <v>494</v>
      </c>
      <c r="Y566" s="17" t="s">
        <v>494</v>
      </c>
      <c r="Z566" s="17" t="s">
        <v>494</v>
      </c>
      <c r="AA566" s="17" t="s">
        <v>494</v>
      </c>
      <c r="AB566" s="17" t="s">
        <v>494</v>
      </c>
      <c r="AC566" s="17"/>
      <c r="AD566" s="17"/>
      <c r="AE566" s="18">
        <f t="shared" si="26"/>
        <v>0.87476308499781308</v>
      </c>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row>
    <row r="567" spans="1:59" hidden="1" x14ac:dyDescent="0.2">
      <c r="A567" s="50">
        <v>2023</v>
      </c>
      <c r="B567" s="50" t="s">
        <v>16</v>
      </c>
      <c r="C567" s="16" t="s">
        <v>366</v>
      </c>
      <c r="D567" s="21">
        <f t="shared" si="24"/>
        <v>45037</v>
      </c>
      <c r="E567" s="22">
        <f t="shared" si="25"/>
        <v>111</v>
      </c>
      <c r="F567" s="17" t="s">
        <v>343</v>
      </c>
      <c r="G567" s="17" t="s">
        <v>341</v>
      </c>
      <c r="H567" s="17">
        <v>39</v>
      </c>
      <c r="J567" s="17">
        <v>0.56000000000000005</v>
      </c>
      <c r="K567" s="17" t="s">
        <v>494</v>
      </c>
      <c r="L567" s="17"/>
      <c r="M567" s="17" t="s">
        <v>494</v>
      </c>
      <c r="N567" s="17"/>
      <c r="O567" s="17"/>
      <c r="P567" s="17"/>
      <c r="Q567" s="17" t="s">
        <v>494</v>
      </c>
      <c r="R567" s="17"/>
      <c r="S567" s="17"/>
      <c r="T567" s="17" t="s">
        <v>494</v>
      </c>
      <c r="U567" s="17" t="s">
        <v>494</v>
      </c>
      <c r="V567" s="17" t="s">
        <v>494</v>
      </c>
      <c r="W567" s="17" t="s">
        <v>494</v>
      </c>
      <c r="X567" s="17" t="s">
        <v>494</v>
      </c>
      <c r="Y567" s="17" t="s">
        <v>494</v>
      </c>
      <c r="Z567" s="17" t="s">
        <v>494</v>
      </c>
      <c r="AA567" s="17" t="s">
        <v>494</v>
      </c>
      <c r="AB567" s="17" t="s">
        <v>494</v>
      </c>
      <c r="AC567" s="17"/>
      <c r="AD567" s="17"/>
      <c r="AE567" s="18">
        <f t="shared" si="26"/>
        <v>0.94404828132638796</v>
      </c>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row>
    <row r="568" spans="1:59" hidden="1" x14ac:dyDescent="0.2">
      <c r="A568" s="50">
        <v>2023</v>
      </c>
      <c r="B568" s="50" t="s">
        <v>16</v>
      </c>
      <c r="C568" s="16" t="s">
        <v>366</v>
      </c>
      <c r="D568" s="21">
        <f t="shared" si="24"/>
        <v>45037</v>
      </c>
      <c r="E568" s="22">
        <f t="shared" si="25"/>
        <v>111</v>
      </c>
      <c r="F568" s="17" t="s">
        <v>343</v>
      </c>
      <c r="G568" s="17" t="s">
        <v>341</v>
      </c>
      <c r="H568" s="17">
        <v>34</v>
      </c>
      <c r="J568" s="17">
        <v>0.3</v>
      </c>
      <c r="K568" s="17" t="s">
        <v>494</v>
      </c>
      <c r="L568" s="17"/>
      <c r="M568" s="17" t="s">
        <v>494</v>
      </c>
      <c r="N568" s="17"/>
      <c r="O568" s="17"/>
      <c r="P568" s="17"/>
      <c r="Q568" s="17" t="s">
        <v>494</v>
      </c>
      <c r="R568" s="17"/>
      <c r="S568" s="17"/>
      <c r="T568" s="17" t="s">
        <v>494</v>
      </c>
      <c r="U568" s="17" t="s">
        <v>494</v>
      </c>
      <c r="V568" s="17" t="s">
        <v>494</v>
      </c>
      <c r="W568" s="17" t="s">
        <v>494</v>
      </c>
      <c r="X568" s="17" t="s">
        <v>494</v>
      </c>
      <c r="Y568" s="17" t="s">
        <v>494</v>
      </c>
      <c r="Z568" s="17" t="s">
        <v>494</v>
      </c>
      <c r="AA568" s="17" t="s">
        <v>494</v>
      </c>
      <c r="AB568" s="17" t="s">
        <v>494</v>
      </c>
      <c r="AC568" s="17"/>
      <c r="AD568" s="17"/>
      <c r="AE568" s="18">
        <f t="shared" si="26"/>
        <v>0.76328109098310604</v>
      </c>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row>
    <row r="569" spans="1:59" hidden="1" x14ac:dyDescent="0.2">
      <c r="A569" s="50">
        <v>2023</v>
      </c>
      <c r="B569" s="50" t="s">
        <v>16</v>
      </c>
      <c r="C569" s="16" t="s">
        <v>366</v>
      </c>
      <c r="D569" s="21">
        <f t="shared" si="24"/>
        <v>45037</v>
      </c>
      <c r="E569" s="22">
        <f t="shared" si="25"/>
        <v>111</v>
      </c>
      <c r="F569" s="17" t="s">
        <v>343</v>
      </c>
      <c r="G569" s="17" t="s">
        <v>341</v>
      </c>
      <c r="H569" s="17">
        <v>35</v>
      </c>
      <c r="J569" s="17">
        <v>0.38</v>
      </c>
      <c r="K569" s="17" t="s">
        <v>494</v>
      </c>
      <c r="L569" s="17"/>
      <c r="M569" s="17" t="s">
        <v>494</v>
      </c>
      <c r="N569" s="17"/>
      <c r="O569" s="17"/>
      <c r="P569" s="17"/>
      <c r="Q569" s="17" t="s">
        <v>494</v>
      </c>
      <c r="R569" s="17"/>
      <c r="S569" s="17"/>
      <c r="T569" s="17" t="s">
        <v>494</v>
      </c>
      <c r="U569" s="17" t="s">
        <v>494</v>
      </c>
      <c r="V569" s="17" t="s">
        <v>494</v>
      </c>
      <c r="W569" s="17" t="s">
        <v>494</v>
      </c>
      <c r="X569" s="17" t="s">
        <v>494</v>
      </c>
      <c r="Y569" s="17" t="s">
        <v>494</v>
      </c>
      <c r="Z569" s="17" t="s">
        <v>494</v>
      </c>
      <c r="AA569" s="17" t="s">
        <v>494</v>
      </c>
      <c r="AB569" s="17" t="s">
        <v>494</v>
      </c>
      <c r="AC569" s="17"/>
      <c r="AD569" s="17"/>
      <c r="AE569" s="18">
        <f t="shared" si="26"/>
        <v>0.88629737609329451</v>
      </c>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row>
    <row r="570" spans="1:59" hidden="1" x14ac:dyDescent="0.2">
      <c r="A570" s="50">
        <v>2023</v>
      </c>
      <c r="B570" s="50" t="s">
        <v>16</v>
      </c>
      <c r="C570" s="16" t="s">
        <v>366</v>
      </c>
      <c r="D570" s="21">
        <f t="shared" si="24"/>
        <v>45037</v>
      </c>
      <c r="E570" s="22">
        <f t="shared" si="25"/>
        <v>111</v>
      </c>
      <c r="F570" s="17" t="s">
        <v>343</v>
      </c>
      <c r="G570" s="17" t="s">
        <v>341</v>
      </c>
      <c r="H570" s="17">
        <v>39</v>
      </c>
      <c r="J570" s="17">
        <v>0.6</v>
      </c>
      <c r="K570" s="17" t="s">
        <v>494</v>
      </c>
      <c r="L570" s="17"/>
      <c r="M570" s="17" t="s">
        <v>494</v>
      </c>
      <c r="N570" s="17"/>
      <c r="O570" s="17"/>
      <c r="P570" s="17"/>
      <c r="Q570" s="17" t="s">
        <v>494</v>
      </c>
      <c r="R570" s="17"/>
      <c r="S570" s="17"/>
      <c r="T570" s="17" t="s">
        <v>494</v>
      </c>
      <c r="U570" s="17" t="s">
        <v>494</v>
      </c>
      <c r="V570" s="17" t="s">
        <v>494</v>
      </c>
      <c r="W570" s="17" t="s">
        <v>494</v>
      </c>
      <c r="X570" s="17" t="s">
        <v>494</v>
      </c>
      <c r="Y570" s="17" t="s">
        <v>494</v>
      </c>
      <c r="Z570" s="17" t="s">
        <v>494</v>
      </c>
      <c r="AA570" s="17" t="s">
        <v>494</v>
      </c>
      <c r="AB570" s="17" t="s">
        <v>494</v>
      </c>
      <c r="AC570" s="17"/>
      <c r="AD570" s="17"/>
      <c r="AE570" s="18">
        <f t="shared" si="26"/>
        <v>1.0114803014211298</v>
      </c>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row>
    <row r="571" spans="1:59" hidden="1" x14ac:dyDescent="0.2">
      <c r="A571" s="50">
        <v>2023</v>
      </c>
      <c r="B571" s="50" t="s">
        <v>16</v>
      </c>
      <c r="C571" s="16" t="s">
        <v>366</v>
      </c>
      <c r="D571" s="21">
        <f t="shared" si="24"/>
        <v>45037</v>
      </c>
      <c r="E571" s="22">
        <f t="shared" si="25"/>
        <v>111</v>
      </c>
      <c r="F571" s="17" t="s">
        <v>343</v>
      </c>
      <c r="G571" s="17" t="s">
        <v>341</v>
      </c>
      <c r="H571" s="17">
        <v>39</v>
      </c>
      <c r="J571" s="17">
        <v>0.66</v>
      </c>
      <c r="K571" s="17" t="s">
        <v>494</v>
      </c>
      <c r="L571" s="17"/>
      <c r="M571" s="17" t="s">
        <v>494</v>
      </c>
      <c r="N571" s="17"/>
      <c r="O571" s="17"/>
      <c r="P571" s="17"/>
      <c r="Q571" s="17" t="s">
        <v>494</v>
      </c>
      <c r="R571" s="17"/>
      <c r="S571" s="17"/>
      <c r="T571" s="17" t="s">
        <v>494</v>
      </c>
      <c r="U571" s="17" t="s">
        <v>494</v>
      </c>
      <c r="V571" s="17" t="s">
        <v>494</v>
      </c>
      <c r="W571" s="17" t="s">
        <v>494</v>
      </c>
      <c r="X571" s="17" t="s">
        <v>494</v>
      </c>
      <c r="Y571" s="17" t="s">
        <v>494</v>
      </c>
      <c r="Z571" s="17" t="s">
        <v>494</v>
      </c>
      <c r="AA571" s="17" t="s">
        <v>494</v>
      </c>
      <c r="AB571" s="17" t="s">
        <v>494</v>
      </c>
      <c r="AC571" s="17"/>
      <c r="AD571" s="17"/>
      <c r="AE571" s="18">
        <f t="shared" si="26"/>
        <v>1.1126283315632428</v>
      </c>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row>
    <row r="572" spans="1:59" hidden="1" x14ac:dyDescent="0.2">
      <c r="A572" s="50">
        <v>2023</v>
      </c>
      <c r="B572" s="50" t="s">
        <v>16</v>
      </c>
      <c r="C572" s="16" t="s">
        <v>366</v>
      </c>
      <c r="D572" s="21">
        <f t="shared" si="24"/>
        <v>45037</v>
      </c>
      <c r="E572" s="22">
        <f t="shared" si="25"/>
        <v>111</v>
      </c>
      <c r="F572" s="17" t="s">
        <v>343</v>
      </c>
      <c r="G572" s="17" t="s">
        <v>341</v>
      </c>
      <c r="H572" s="17">
        <v>37</v>
      </c>
      <c r="J572" s="17">
        <v>0.49</v>
      </c>
      <c r="K572" s="17" t="s">
        <v>494</v>
      </c>
      <c r="L572" s="17"/>
      <c r="M572" s="17" t="s">
        <v>494</v>
      </c>
      <c r="N572" s="17"/>
      <c r="O572" s="17"/>
      <c r="P572" s="17"/>
      <c r="Q572" s="17" t="s">
        <v>494</v>
      </c>
      <c r="R572" s="17"/>
      <c r="S572" s="17"/>
      <c r="T572" s="17" t="s">
        <v>494</v>
      </c>
      <c r="U572" s="17" t="s">
        <v>494</v>
      </c>
      <c r="V572" s="17" t="s">
        <v>494</v>
      </c>
      <c r="W572" s="17" t="s">
        <v>494</v>
      </c>
      <c r="X572" s="17" t="s">
        <v>494</v>
      </c>
      <c r="Y572" s="17" t="s">
        <v>494</v>
      </c>
      <c r="Z572" s="17" t="s">
        <v>494</v>
      </c>
      <c r="AA572" s="17" t="s">
        <v>494</v>
      </c>
      <c r="AB572" s="17" t="s">
        <v>494</v>
      </c>
      <c r="AC572" s="17"/>
      <c r="AD572" s="17"/>
      <c r="AE572" s="18">
        <f t="shared" si="26"/>
        <v>0.96736619746115726</v>
      </c>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row>
    <row r="573" spans="1:59" hidden="1" x14ac:dyDescent="0.2">
      <c r="A573" s="50">
        <v>2023</v>
      </c>
      <c r="B573" s="50" t="s">
        <v>16</v>
      </c>
      <c r="C573" s="16" t="s">
        <v>366</v>
      </c>
      <c r="D573" s="21">
        <f t="shared" si="24"/>
        <v>45037</v>
      </c>
      <c r="E573" s="22">
        <f t="shared" si="25"/>
        <v>111</v>
      </c>
      <c r="F573" s="17" t="s">
        <v>343</v>
      </c>
      <c r="G573" s="17" t="s">
        <v>341</v>
      </c>
      <c r="H573" s="17">
        <v>37</v>
      </c>
      <c r="J573" s="17">
        <v>0.43</v>
      </c>
      <c r="K573" s="17" t="s">
        <v>494</v>
      </c>
      <c r="L573" s="17"/>
      <c r="M573" s="17" t="s">
        <v>494</v>
      </c>
      <c r="N573" s="17"/>
      <c r="O573" s="17"/>
      <c r="P573" s="17"/>
      <c r="Q573" s="17" t="s">
        <v>494</v>
      </c>
      <c r="R573" s="17"/>
      <c r="S573" s="17"/>
      <c r="T573" s="17" t="s">
        <v>494</v>
      </c>
      <c r="U573" s="17" t="s">
        <v>494</v>
      </c>
      <c r="V573" s="17" t="s">
        <v>494</v>
      </c>
      <c r="W573" s="17" t="s">
        <v>494</v>
      </c>
      <c r="X573" s="17" t="s">
        <v>494</v>
      </c>
      <c r="Y573" s="17" t="s">
        <v>494</v>
      </c>
      <c r="Z573" s="17" t="s">
        <v>494</v>
      </c>
      <c r="AA573" s="17" t="s">
        <v>494</v>
      </c>
      <c r="AB573" s="17" t="s">
        <v>494</v>
      </c>
      <c r="AC573" s="17"/>
      <c r="AD573" s="17"/>
      <c r="AE573" s="18">
        <f t="shared" si="26"/>
        <v>0.84891319369040341</v>
      </c>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row>
    <row r="574" spans="1:59" hidden="1" x14ac:dyDescent="0.2">
      <c r="A574" s="50">
        <v>2023</v>
      </c>
      <c r="B574" s="50" t="s">
        <v>16</v>
      </c>
      <c r="C574" s="16" t="s">
        <v>366</v>
      </c>
      <c r="D574" s="21">
        <f t="shared" si="24"/>
        <v>45037</v>
      </c>
      <c r="E574" s="22">
        <f t="shared" si="25"/>
        <v>111</v>
      </c>
      <c r="F574" s="17" t="s">
        <v>343</v>
      </c>
      <c r="G574" s="17" t="s">
        <v>341</v>
      </c>
      <c r="H574" s="17">
        <v>38</v>
      </c>
      <c r="J574" s="17">
        <v>0.47</v>
      </c>
      <c r="K574" s="17" t="s">
        <v>494</v>
      </c>
      <c r="L574" s="17"/>
      <c r="M574" s="17" t="s">
        <v>494</v>
      </c>
      <c r="N574" s="17"/>
      <c r="O574" s="17"/>
      <c r="P574" s="17"/>
      <c r="Q574" s="17" t="s">
        <v>494</v>
      </c>
      <c r="R574" s="17"/>
      <c r="S574" s="17"/>
      <c r="T574" s="17" t="s">
        <v>494</v>
      </c>
      <c r="U574" s="17" t="s">
        <v>494</v>
      </c>
      <c r="V574" s="17" t="s">
        <v>494</v>
      </c>
      <c r="W574" s="17" t="s">
        <v>494</v>
      </c>
      <c r="X574" s="17" t="s">
        <v>494</v>
      </c>
      <c r="Y574" s="17" t="s">
        <v>494</v>
      </c>
      <c r="Z574" s="17" t="s">
        <v>494</v>
      </c>
      <c r="AA574" s="17" t="s">
        <v>494</v>
      </c>
      <c r="AB574" s="17" t="s">
        <v>494</v>
      </c>
      <c r="AC574" s="17"/>
      <c r="AD574" s="17"/>
      <c r="AE574" s="18">
        <f t="shared" si="26"/>
        <v>0.85653885406035857</v>
      </c>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row>
    <row r="575" spans="1:59" hidden="1" x14ac:dyDescent="0.2">
      <c r="A575" s="50">
        <v>2023</v>
      </c>
      <c r="B575" s="50" t="s">
        <v>16</v>
      </c>
      <c r="C575" s="16" t="s">
        <v>366</v>
      </c>
      <c r="D575" s="21">
        <f t="shared" si="24"/>
        <v>45037</v>
      </c>
      <c r="E575" s="22">
        <f t="shared" si="25"/>
        <v>111</v>
      </c>
      <c r="F575" s="17" t="s">
        <v>343</v>
      </c>
      <c r="G575" s="17" t="s">
        <v>341</v>
      </c>
      <c r="H575" s="17">
        <v>39</v>
      </c>
      <c r="J575" s="17">
        <v>0.55000000000000004</v>
      </c>
      <c r="K575" s="17" t="s">
        <v>494</v>
      </c>
      <c r="L575" s="17"/>
      <c r="M575" s="17" t="s">
        <v>494</v>
      </c>
      <c r="N575" s="17"/>
      <c r="O575" s="17"/>
      <c r="P575" s="17"/>
      <c r="Q575" s="17" t="s">
        <v>494</v>
      </c>
      <c r="R575" s="17"/>
      <c r="S575" s="17"/>
      <c r="T575" s="17" t="s">
        <v>494</v>
      </c>
      <c r="U575" s="17" t="s">
        <v>494</v>
      </c>
      <c r="V575" s="17" t="s">
        <v>494</v>
      </c>
      <c r="W575" s="17" t="s">
        <v>494</v>
      </c>
      <c r="X575" s="17" t="s">
        <v>494</v>
      </c>
      <c r="Y575" s="17" t="s">
        <v>494</v>
      </c>
      <c r="Z575" s="17" t="s">
        <v>494</v>
      </c>
      <c r="AA575" s="17" t="s">
        <v>494</v>
      </c>
      <c r="AB575" s="17" t="s">
        <v>494</v>
      </c>
      <c r="AC575" s="17"/>
      <c r="AD575" s="17"/>
      <c r="AE575" s="18">
        <f t="shared" si="26"/>
        <v>0.92719027630270234</v>
      </c>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row>
    <row r="576" spans="1:59" hidden="1" x14ac:dyDescent="0.2">
      <c r="A576" s="50">
        <v>2023</v>
      </c>
      <c r="B576" s="50" t="s">
        <v>16</v>
      </c>
      <c r="C576" s="16" t="s">
        <v>366</v>
      </c>
      <c r="D576" s="21">
        <f t="shared" si="24"/>
        <v>45037</v>
      </c>
      <c r="E576" s="22">
        <f t="shared" si="25"/>
        <v>111</v>
      </c>
      <c r="F576" s="17" t="s">
        <v>343</v>
      </c>
      <c r="G576" s="17" t="s">
        <v>341</v>
      </c>
      <c r="H576" s="17">
        <v>40</v>
      </c>
      <c r="J576" s="17">
        <v>0.6</v>
      </c>
      <c r="K576" s="17" t="s">
        <v>494</v>
      </c>
      <c r="L576" s="17"/>
      <c r="M576" s="17" t="s">
        <v>494</v>
      </c>
      <c r="N576" s="17"/>
      <c r="O576" s="17"/>
      <c r="P576" s="17"/>
      <c r="Q576" s="17" t="s">
        <v>494</v>
      </c>
      <c r="R576" s="17"/>
      <c r="S576" s="17"/>
      <c r="T576" s="17" t="s">
        <v>494</v>
      </c>
      <c r="U576" s="17" t="s">
        <v>494</v>
      </c>
      <c r="V576" s="17" t="s">
        <v>494</v>
      </c>
      <c r="W576" s="17" t="s">
        <v>494</v>
      </c>
      <c r="X576" s="17" t="s">
        <v>494</v>
      </c>
      <c r="Y576" s="17" t="s">
        <v>494</v>
      </c>
      <c r="Z576" s="17" t="s">
        <v>494</v>
      </c>
      <c r="AA576" s="17" t="s">
        <v>494</v>
      </c>
      <c r="AB576" s="17" t="s">
        <v>494</v>
      </c>
      <c r="AC576" s="17"/>
      <c r="AD576" s="17"/>
      <c r="AE576" s="18">
        <f t="shared" si="26"/>
        <v>0.93749999999999989</v>
      </c>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row>
    <row r="577" spans="1:59" hidden="1" x14ac:dyDescent="0.2">
      <c r="A577" s="50">
        <v>2023</v>
      </c>
      <c r="B577" s="50" t="s">
        <v>16</v>
      </c>
      <c r="C577" s="16" t="s">
        <v>366</v>
      </c>
      <c r="D577" s="21">
        <f t="shared" si="24"/>
        <v>45037</v>
      </c>
      <c r="E577" s="22">
        <f t="shared" si="25"/>
        <v>111</v>
      </c>
      <c r="F577" s="17" t="s">
        <v>343</v>
      </c>
      <c r="G577" s="17" t="s">
        <v>341</v>
      </c>
      <c r="H577" s="17">
        <v>38</v>
      </c>
      <c r="J577" s="17">
        <v>0.53</v>
      </c>
      <c r="K577" s="17" t="s">
        <v>494</v>
      </c>
      <c r="L577" s="17"/>
      <c r="M577" s="17" t="s">
        <v>494</v>
      </c>
      <c r="N577" s="17"/>
      <c r="O577" s="17"/>
      <c r="P577" s="17"/>
      <c r="Q577" s="17" t="s">
        <v>494</v>
      </c>
      <c r="R577" s="17"/>
      <c r="S577" s="17"/>
      <c r="T577" s="17" t="s">
        <v>494</v>
      </c>
      <c r="U577" s="17" t="s">
        <v>494</v>
      </c>
      <c r="V577" s="17" t="s">
        <v>494</v>
      </c>
      <c r="W577" s="17" t="s">
        <v>494</v>
      </c>
      <c r="X577" s="17" t="s">
        <v>494</v>
      </c>
      <c r="Y577" s="17" t="s">
        <v>494</v>
      </c>
      <c r="Z577" s="17" t="s">
        <v>494</v>
      </c>
      <c r="AA577" s="17" t="s">
        <v>494</v>
      </c>
      <c r="AB577" s="17" t="s">
        <v>494</v>
      </c>
      <c r="AC577" s="17"/>
      <c r="AD577" s="17"/>
      <c r="AE577" s="18">
        <f t="shared" si="26"/>
        <v>0.9658842396850853</v>
      </c>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row>
    <row r="578" spans="1:59" hidden="1" x14ac:dyDescent="0.2">
      <c r="A578" s="50">
        <v>2023</v>
      </c>
      <c r="B578" s="50" t="s">
        <v>16</v>
      </c>
      <c r="C578" s="16" t="s">
        <v>366</v>
      </c>
      <c r="D578" s="21">
        <f t="shared" ref="D578:D641" si="27">DATEVALUE(LEFT(C578, SEARCH("-", C578) - 1))</f>
        <v>45037</v>
      </c>
      <c r="E578" s="22">
        <f t="shared" ref="E578:E641" si="28" xml:space="preserve"> D578 - DATE(YEAR(D578), 1, 0)</f>
        <v>111</v>
      </c>
      <c r="F578" s="17" t="s">
        <v>343</v>
      </c>
      <c r="G578" s="17" t="s">
        <v>367</v>
      </c>
      <c r="H578" s="17">
        <v>33</v>
      </c>
      <c r="J578" s="17">
        <v>0.43</v>
      </c>
      <c r="K578" s="17" t="s">
        <v>494</v>
      </c>
      <c r="L578" s="17"/>
      <c r="M578" s="17" t="s">
        <v>494</v>
      </c>
      <c r="N578" s="17"/>
      <c r="O578" s="17"/>
      <c r="P578" s="17"/>
      <c r="Q578" s="17" t="s">
        <v>494</v>
      </c>
      <c r="R578" s="17"/>
      <c r="S578" s="17"/>
      <c r="T578" s="17" t="s">
        <v>494</v>
      </c>
      <c r="U578" s="17" t="s">
        <v>494</v>
      </c>
      <c r="V578" s="17" t="s">
        <v>494</v>
      </c>
      <c r="W578" s="17" t="s">
        <v>494</v>
      </c>
      <c r="X578" s="17" t="s">
        <v>494</v>
      </c>
      <c r="Y578" s="17" t="s">
        <v>494</v>
      </c>
      <c r="Z578" s="17" t="s">
        <v>494</v>
      </c>
      <c r="AA578" s="17" t="s">
        <v>494</v>
      </c>
      <c r="AB578" s="17" t="s">
        <v>494</v>
      </c>
      <c r="AC578" s="17"/>
      <c r="AD578" s="17"/>
      <c r="AE578" s="18">
        <f t="shared" ref="AE578:AE641" si="29">IF(J578="", "", 100000*(J578/(H578^3)))</f>
        <v>1.1965383866210313</v>
      </c>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row>
    <row r="579" spans="1:59" hidden="1" x14ac:dyDescent="0.2">
      <c r="A579" s="50">
        <v>2023</v>
      </c>
      <c r="B579" s="50" t="s">
        <v>16</v>
      </c>
      <c r="C579" s="16" t="s">
        <v>366</v>
      </c>
      <c r="D579" s="21">
        <f t="shared" si="27"/>
        <v>45037</v>
      </c>
      <c r="E579" s="22">
        <f t="shared" si="28"/>
        <v>111</v>
      </c>
      <c r="F579" s="17" t="s">
        <v>343</v>
      </c>
      <c r="G579" s="17" t="s">
        <v>367</v>
      </c>
      <c r="H579" s="17">
        <v>32</v>
      </c>
      <c r="J579" s="17">
        <v>0.37</v>
      </c>
      <c r="K579" s="17" t="s">
        <v>494</v>
      </c>
      <c r="L579" s="17"/>
      <c r="M579" s="17" t="s">
        <v>494</v>
      </c>
      <c r="N579" s="17"/>
      <c r="O579" s="17"/>
      <c r="P579" s="17"/>
      <c r="Q579" s="17" t="s">
        <v>494</v>
      </c>
      <c r="R579" s="17"/>
      <c r="S579" s="17"/>
      <c r="T579" s="17" t="s">
        <v>494</v>
      </c>
      <c r="U579" s="17" t="s">
        <v>494</v>
      </c>
      <c r="V579" s="17" t="s">
        <v>494</v>
      </c>
      <c r="W579" s="17" t="s">
        <v>494</v>
      </c>
      <c r="X579" s="17" t="s">
        <v>494</v>
      </c>
      <c r="Y579" s="17" t="s">
        <v>494</v>
      </c>
      <c r="Z579" s="17" t="s">
        <v>494</v>
      </c>
      <c r="AA579" s="17" t="s">
        <v>494</v>
      </c>
      <c r="AB579" s="17" t="s">
        <v>494</v>
      </c>
      <c r="AC579" s="17"/>
      <c r="AD579" s="17"/>
      <c r="AE579" s="18">
        <f t="shared" si="29"/>
        <v>1.129150390625</v>
      </c>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row>
    <row r="580" spans="1:59" hidden="1" x14ac:dyDescent="0.2">
      <c r="A580" s="50">
        <v>2023</v>
      </c>
      <c r="B580" s="50" t="s">
        <v>16</v>
      </c>
      <c r="C580" s="16" t="s">
        <v>366</v>
      </c>
      <c r="D580" s="21">
        <f t="shared" si="27"/>
        <v>45037</v>
      </c>
      <c r="E580" s="22">
        <f t="shared" si="28"/>
        <v>111</v>
      </c>
      <c r="F580" s="17" t="s">
        <v>343</v>
      </c>
      <c r="G580" s="17" t="s">
        <v>367</v>
      </c>
      <c r="H580" s="17">
        <v>34</v>
      </c>
      <c r="J580" s="17">
        <v>0.62</v>
      </c>
      <c r="K580" s="17" t="s">
        <v>494</v>
      </c>
      <c r="L580" s="17"/>
      <c r="M580" s="17" t="s">
        <v>494</v>
      </c>
      <c r="N580" s="17"/>
      <c r="O580" s="17"/>
      <c r="P580" s="17"/>
      <c r="Q580" s="17" t="s">
        <v>494</v>
      </c>
      <c r="R580" s="17"/>
      <c r="S580" s="17"/>
      <c r="T580" s="17" t="s">
        <v>494</v>
      </c>
      <c r="U580" s="17" t="s">
        <v>494</v>
      </c>
      <c r="V580" s="17" t="s">
        <v>494</v>
      </c>
      <c r="W580" s="17" t="s">
        <v>494</v>
      </c>
      <c r="X580" s="17" t="s">
        <v>494</v>
      </c>
      <c r="Y580" s="17" t="s">
        <v>494</v>
      </c>
      <c r="Z580" s="17" t="s">
        <v>494</v>
      </c>
      <c r="AA580" s="17" t="s">
        <v>494</v>
      </c>
      <c r="AB580" s="17" t="s">
        <v>494</v>
      </c>
      <c r="AC580" s="17"/>
      <c r="AD580" s="17"/>
      <c r="AE580" s="18">
        <f t="shared" si="29"/>
        <v>1.5774475880317524</v>
      </c>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row>
    <row r="581" spans="1:59" hidden="1" x14ac:dyDescent="0.2">
      <c r="A581" s="50">
        <v>2023</v>
      </c>
      <c r="B581" s="50" t="s">
        <v>16</v>
      </c>
      <c r="C581" s="16" t="s">
        <v>366</v>
      </c>
      <c r="D581" s="21">
        <f t="shared" si="27"/>
        <v>45037</v>
      </c>
      <c r="E581" s="22">
        <f t="shared" si="28"/>
        <v>111</v>
      </c>
      <c r="F581" s="17" t="s">
        <v>343</v>
      </c>
      <c r="G581" s="17" t="s">
        <v>367</v>
      </c>
      <c r="H581" s="17">
        <v>32</v>
      </c>
      <c r="J581" s="17">
        <v>0.31</v>
      </c>
      <c r="K581" s="17" t="s">
        <v>494</v>
      </c>
      <c r="L581" s="17"/>
      <c r="M581" s="17" t="s">
        <v>494</v>
      </c>
      <c r="N581" s="17"/>
      <c r="O581" s="17"/>
      <c r="P581" s="17"/>
      <c r="Q581" s="17" t="s">
        <v>494</v>
      </c>
      <c r="R581" s="17"/>
      <c r="S581" s="17"/>
      <c r="T581" s="17" t="s">
        <v>494</v>
      </c>
      <c r="U581" s="17" t="s">
        <v>494</v>
      </c>
      <c r="V581" s="17" t="s">
        <v>494</v>
      </c>
      <c r="W581" s="17" t="s">
        <v>494</v>
      </c>
      <c r="X581" s="17" t="s">
        <v>494</v>
      </c>
      <c r="Y581" s="17" t="s">
        <v>494</v>
      </c>
      <c r="Z581" s="17" t="s">
        <v>494</v>
      </c>
      <c r="AA581" s="17" t="s">
        <v>494</v>
      </c>
      <c r="AB581" s="17" t="s">
        <v>494</v>
      </c>
      <c r="AC581" s="17"/>
      <c r="AD581" s="17"/>
      <c r="AE581" s="18">
        <f t="shared" si="29"/>
        <v>0.946044921875</v>
      </c>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row>
    <row r="582" spans="1:59" hidden="1" x14ac:dyDescent="0.2">
      <c r="A582" s="50">
        <v>2023</v>
      </c>
      <c r="B582" s="50" t="s">
        <v>16</v>
      </c>
      <c r="C582" s="16" t="s">
        <v>366</v>
      </c>
      <c r="D582" s="21">
        <f t="shared" si="27"/>
        <v>45037</v>
      </c>
      <c r="E582" s="22">
        <f t="shared" si="28"/>
        <v>111</v>
      </c>
      <c r="F582" s="17" t="s">
        <v>343</v>
      </c>
      <c r="G582" s="17" t="s">
        <v>367</v>
      </c>
      <c r="H582" s="17">
        <v>34</v>
      </c>
      <c r="J582" s="17">
        <v>0.76</v>
      </c>
      <c r="K582" s="17" t="s">
        <v>494</v>
      </c>
      <c r="L582" s="17"/>
      <c r="M582" s="17" t="s">
        <v>494</v>
      </c>
      <c r="N582" s="17"/>
      <c r="O582" s="17"/>
      <c r="P582" s="17"/>
      <c r="Q582" s="17" t="s">
        <v>494</v>
      </c>
      <c r="R582" s="17"/>
      <c r="S582" s="17"/>
      <c r="T582" s="17" t="s">
        <v>494</v>
      </c>
      <c r="U582" s="17" t="s">
        <v>494</v>
      </c>
      <c r="V582" s="17" t="s">
        <v>494</v>
      </c>
      <c r="W582" s="17" t="s">
        <v>494</v>
      </c>
      <c r="X582" s="17" t="s">
        <v>494</v>
      </c>
      <c r="Y582" s="17" t="s">
        <v>494</v>
      </c>
      <c r="Z582" s="17" t="s">
        <v>494</v>
      </c>
      <c r="AA582" s="17" t="s">
        <v>494</v>
      </c>
      <c r="AB582" s="17" t="s">
        <v>494</v>
      </c>
      <c r="AC582" s="17"/>
      <c r="AD582" s="17"/>
      <c r="AE582" s="18">
        <f t="shared" si="29"/>
        <v>1.9336454304905353</v>
      </c>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row>
    <row r="583" spans="1:59" hidden="1" x14ac:dyDescent="0.2">
      <c r="A583" s="50">
        <v>2023</v>
      </c>
      <c r="B583" s="50" t="s">
        <v>16</v>
      </c>
      <c r="C583" s="16" t="s">
        <v>366</v>
      </c>
      <c r="D583" s="21">
        <f t="shared" si="27"/>
        <v>45037</v>
      </c>
      <c r="E583" s="22">
        <f t="shared" si="28"/>
        <v>111</v>
      </c>
      <c r="F583" s="17" t="s">
        <v>343</v>
      </c>
      <c r="G583" s="17" t="s">
        <v>367</v>
      </c>
      <c r="H583" s="17">
        <v>33</v>
      </c>
      <c r="J583" s="17">
        <v>0.38</v>
      </c>
      <c r="K583" s="17" t="s">
        <v>494</v>
      </c>
      <c r="L583" s="17"/>
      <c r="M583" s="17" t="s">
        <v>494</v>
      </c>
      <c r="N583" s="17"/>
      <c r="O583" s="17"/>
      <c r="P583" s="17"/>
      <c r="Q583" s="17" t="s">
        <v>494</v>
      </c>
      <c r="R583" s="17"/>
      <c r="S583" s="17"/>
      <c r="T583" s="17" t="s">
        <v>494</v>
      </c>
      <c r="U583" s="17" t="s">
        <v>494</v>
      </c>
      <c r="V583" s="17" t="s">
        <v>494</v>
      </c>
      <c r="W583" s="17" t="s">
        <v>494</v>
      </c>
      <c r="X583" s="17" t="s">
        <v>494</v>
      </c>
      <c r="Y583" s="17" t="s">
        <v>494</v>
      </c>
      <c r="Z583" s="17" t="s">
        <v>494</v>
      </c>
      <c r="AA583" s="17" t="s">
        <v>494</v>
      </c>
      <c r="AB583" s="17" t="s">
        <v>494</v>
      </c>
      <c r="AC583" s="17"/>
      <c r="AD583" s="17"/>
      <c r="AE583" s="18">
        <f t="shared" si="29"/>
        <v>1.057406016083702</v>
      </c>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row>
    <row r="584" spans="1:59" hidden="1" x14ac:dyDescent="0.2">
      <c r="A584" s="50">
        <v>2023</v>
      </c>
      <c r="B584" s="50" t="s">
        <v>16</v>
      </c>
      <c r="C584" s="16" t="s">
        <v>366</v>
      </c>
      <c r="D584" s="21">
        <f t="shared" si="27"/>
        <v>45037</v>
      </c>
      <c r="E584" s="22">
        <f t="shared" si="28"/>
        <v>111</v>
      </c>
      <c r="F584" s="17" t="s">
        <v>343</v>
      </c>
      <c r="G584" s="17" t="s">
        <v>367</v>
      </c>
      <c r="H584" s="17">
        <v>34</v>
      </c>
      <c r="J584" s="17">
        <v>0.44</v>
      </c>
      <c r="K584" s="17" t="s">
        <v>494</v>
      </c>
      <c r="L584" s="17"/>
      <c r="M584" s="17" t="s">
        <v>494</v>
      </c>
      <c r="N584" s="17"/>
      <c r="O584" s="17"/>
      <c r="P584" s="17"/>
      <c r="Q584" s="17" t="s">
        <v>494</v>
      </c>
      <c r="R584" s="17"/>
      <c r="S584" s="17"/>
      <c r="T584" s="17" t="s">
        <v>494</v>
      </c>
      <c r="U584" s="17" t="s">
        <v>494</v>
      </c>
      <c r="V584" s="17" t="s">
        <v>494</v>
      </c>
      <c r="W584" s="17" t="s">
        <v>494</v>
      </c>
      <c r="X584" s="17" t="s">
        <v>494</v>
      </c>
      <c r="Y584" s="17" t="s">
        <v>494</v>
      </c>
      <c r="Z584" s="17" t="s">
        <v>494</v>
      </c>
      <c r="AA584" s="17" t="s">
        <v>494</v>
      </c>
      <c r="AB584" s="17" t="s">
        <v>494</v>
      </c>
      <c r="AC584" s="17"/>
      <c r="AD584" s="17"/>
      <c r="AE584" s="18">
        <f t="shared" si="29"/>
        <v>1.1194789334418889</v>
      </c>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row>
    <row r="585" spans="1:59" hidden="1" x14ac:dyDescent="0.2">
      <c r="A585" s="50">
        <v>2023</v>
      </c>
      <c r="B585" s="50" t="s">
        <v>16</v>
      </c>
      <c r="C585" s="16" t="s">
        <v>366</v>
      </c>
      <c r="D585" s="21">
        <f t="shared" si="27"/>
        <v>45037</v>
      </c>
      <c r="E585" s="22">
        <f t="shared" si="28"/>
        <v>111</v>
      </c>
      <c r="F585" s="17" t="s">
        <v>343</v>
      </c>
      <c r="G585" s="17" t="s">
        <v>341</v>
      </c>
      <c r="H585" s="17">
        <v>34</v>
      </c>
      <c r="J585" s="17">
        <v>0.34</v>
      </c>
      <c r="K585" s="17" t="s">
        <v>494</v>
      </c>
      <c r="L585" s="17"/>
      <c r="M585" s="17" t="s">
        <v>494</v>
      </c>
      <c r="N585" s="17"/>
      <c r="O585" s="17"/>
      <c r="P585" s="17"/>
      <c r="Q585" s="17" t="s">
        <v>494</v>
      </c>
      <c r="R585" s="17"/>
      <c r="S585" s="17"/>
      <c r="T585" s="17" t="s">
        <v>494</v>
      </c>
      <c r="U585" s="17" t="s">
        <v>494</v>
      </c>
      <c r="V585" s="17" t="s">
        <v>494</v>
      </c>
      <c r="W585" s="17" t="s">
        <v>494</v>
      </c>
      <c r="X585" s="17" t="s">
        <v>494</v>
      </c>
      <c r="Y585" s="17" t="s">
        <v>494</v>
      </c>
      <c r="Z585" s="17" t="s">
        <v>494</v>
      </c>
      <c r="AA585" s="17" t="s">
        <v>494</v>
      </c>
      <c r="AB585" s="17" t="s">
        <v>494</v>
      </c>
      <c r="AC585" s="17"/>
      <c r="AD585" s="17"/>
      <c r="AE585" s="18">
        <f t="shared" si="29"/>
        <v>0.86505190311418689</v>
      </c>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row>
    <row r="586" spans="1:59" hidden="1" x14ac:dyDescent="0.2">
      <c r="A586" s="50">
        <v>2023</v>
      </c>
      <c r="B586" s="50" t="s">
        <v>16</v>
      </c>
      <c r="C586" s="16" t="s">
        <v>366</v>
      </c>
      <c r="D586" s="21">
        <f t="shared" si="27"/>
        <v>45037</v>
      </c>
      <c r="E586" s="22">
        <f t="shared" si="28"/>
        <v>111</v>
      </c>
      <c r="F586" s="17" t="s">
        <v>343</v>
      </c>
      <c r="G586" s="17" t="s">
        <v>341</v>
      </c>
      <c r="H586" s="17">
        <v>36</v>
      </c>
      <c r="J586" s="17">
        <v>0.38</v>
      </c>
      <c r="K586" s="17" t="s">
        <v>494</v>
      </c>
      <c r="L586" s="17"/>
      <c r="M586" s="17" t="s">
        <v>494</v>
      </c>
      <c r="N586" s="17"/>
      <c r="O586" s="17"/>
      <c r="P586" s="17"/>
      <c r="Q586" s="17" t="s">
        <v>494</v>
      </c>
      <c r="R586" s="17"/>
      <c r="S586" s="17"/>
      <c r="T586" s="17" t="s">
        <v>494</v>
      </c>
      <c r="U586" s="17" t="s">
        <v>494</v>
      </c>
      <c r="V586" s="17" t="s">
        <v>494</v>
      </c>
      <c r="W586" s="17" t="s">
        <v>494</v>
      </c>
      <c r="X586" s="17" t="s">
        <v>494</v>
      </c>
      <c r="Y586" s="17" t="s">
        <v>494</v>
      </c>
      <c r="Z586" s="17" t="s">
        <v>494</v>
      </c>
      <c r="AA586" s="17" t="s">
        <v>494</v>
      </c>
      <c r="AB586" s="17" t="s">
        <v>494</v>
      </c>
      <c r="AC586" s="17"/>
      <c r="AD586" s="17"/>
      <c r="AE586" s="18">
        <f t="shared" si="29"/>
        <v>0.81447187928669418</v>
      </c>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row>
    <row r="587" spans="1:59" hidden="1" x14ac:dyDescent="0.2">
      <c r="A587" s="50">
        <v>2023</v>
      </c>
      <c r="B587" s="50" t="s">
        <v>16</v>
      </c>
      <c r="C587" s="16" t="s">
        <v>366</v>
      </c>
      <c r="D587" s="21">
        <f t="shared" si="27"/>
        <v>45037</v>
      </c>
      <c r="E587" s="22">
        <f t="shared" si="28"/>
        <v>111</v>
      </c>
      <c r="F587" s="17" t="s">
        <v>343</v>
      </c>
      <c r="G587" s="17" t="s">
        <v>341</v>
      </c>
      <c r="H587" s="17">
        <v>36</v>
      </c>
      <c r="J587" s="17">
        <v>0.53</v>
      </c>
      <c r="K587" s="17" t="s">
        <v>494</v>
      </c>
      <c r="L587" s="17"/>
      <c r="M587" s="17" t="s">
        <v>494</v>
      </c>
      <c r="N587" s="17"/>
      <c r="O587" s="17"/>
      <c r="P587" s="17"/>
      <c r="Q587" s="17" t="s">
        <v>494</v>
      </c>
      <c r="R587" s="17"/>
      <c r="S587" s="17"/>
      <c r="T587" s="17" t="s">
        <v>494</v>
      </c>
      <c r="U587" s="17" t="s">
        <v>494</v>
      </c>
      <c r="V587" s="17" t="s">
        <v>494</v>
      </c>
      <c r="W587" s="17" t="s">
        <v>494</v>
      </c>
      <c r="X587" s="17" t="s">
        <v>494</v>
      </c>
      <c r="Y587" s="17" t="s">
        <v>494</v>
      </c>
      <c r="Z587" s="17" t="s">
        <v>494</v>
      </c>
      <c r="AA587" s="17" t="s">
        <v>494</v>
      </c>
      <c r="AB587" s="17" t="s">
        <v>494</v>
      </c>
      <c r="AC587" s="17"/>
      <c r="AD587" s="17"/>
      <c r="AE587" s="18">
        <f t="shared" si="29"/>
        <v>1.1359739368998629</v>
      </c>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row>
    <row r="588" spans="1:59" hidden="1" x14ac:dyDescent="0.2">
      <c r="A588" s="50">
        <v>2023</v>
      </c>
      <c r="B588" s="50" t="s">
        <v>16</v>
      </c>
      <c r="C588" s="16" t="s">
        <v>366</v>
      </c>
      <c r="D588" s="21">
        <f t="shared" si="27"/>
        <v>45037</v>
      </c>
      <c r="E588" s="22">
        <f t="shared" si="28"/>
        <v>111</v>
      </c>
      <c r="F588" s="17" t="s">
        <v>343</v>
      </c>
      <c r="G588" s="17" t="s">
        <v>341</v>
      </c>
      <c r="H588" s="17">
        <v>34</v>
      </c>
      <c r="J588" s="17">
        <v>0.32</v>
      </c>
      <c r="K588" s="17" t="s">
        <v>494</v>
      </c>
      <c r="L588" s="17"/>
      <c r="M588" s="17" t="s">
        <v>494</v>
      </c>
      <c r="N588" s="17"/>
      <c r="O588" s="17"/>
      <c r="P588" s="17"/>
      <c r="Q588" s="17" t="s">
        <v>494</v>
      </c>
      <c r="R588" s="17"/>
      <c r="S588" s="17"/>
      <c r="T588" s="17" t="s">
        <v>494</v>
      </c>
      <c r="U588" s="17" t="s">
        <v>494</v>
      </c>
      <c r="V588" s="17" t="s">
        <v>494</v>
      </c>
      <c r="W588" s="17" t="s">
        <v>494</v>
      </c>
      <c r="X588" s="17" t="s">
        <v>494</v>
      </c>
      <c r="Y588" s="17" t="s">
        <v>494</v>
      </c>
      <c r="Z588" s="17" t="s">
        <v>494</v>
      </c>
      <c r="AA588" s="17" t="s">
        <v>494</v>
      </c>
      <c r="AB588" s="17" t="s">
        <v>494</v>
      </c>
      <c r="AC588" s="17"/>
      <c r="AD588" s="17"/>
      <c r="AE588" s="18">
        <f t="shared" si="29"/>
        <v>0.81416649704864652</v>
      </c>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row>
    <row r="589" spans="1:59" hidden="1" x14ac:dyDescent="0.2">
      <c r="A589" s="50">
        <v>2023</v>
      </c>
      <c r="B589" s="50" t="s">
        <v>16</v>
      </c>
      <c r="C589" s="16" t="s">
        <v>366</v>
      </c>
      <c r="D589" s="21">
        <f t="shared" si="27"/>
        <v>45037</v>
      </c>
      <c r="E589" s="22">
        <f t="shared" si="28"/>
        <v>111</v>
      </c>
      <c r="F589" s="17" t="s">
        <v>343</v>
      </c>
      <c r="G589" s="17" t="s">
        <v>341</v>
      </c>
      <c r="H589" s="17">
        <v>38</v>
      </c>
      <c r="J589" s="17">
        <v>0.47</v>
      </c>
      <c r="K589" s="17" t="s">
        <v>494</v>
      </c>
      <c r="L589" s="17"/>
      <c r="M589" s="17" t="s">
        <v>494</v>
      </c>
      <c r="N589" s="17"/>
      <c r="O589" s="17"/>
      <c r="P589" s="17"/>
      <c r="Q589" s="17" t="s">
        <v>494</v>
      </c>
      <c r="R589" s="17"/>
      <c r="S589" s="17"/>
      <c r="T589" s="17" t="s">
        <v>494</v>
      </c>
      <c r="U589" s="17" t="s">
        <v>494</v>
      </c>
      <c r="V589" s="17" t="s">
        <v>494</v>
      </c>
      <c r="W589" s="17" t="s">
        <v>494</v>
      </c>
      <c r="X589" s="17" t="s">
        <v>494</v>
      </c>
      <c r="Y589" s="17" t="s">
        <v>494</v>
      </c>
      <c r="Z589" s="17" t="s">
        <v>494</v>
      </c>
      <c r="AA589" s="17" t="s">
        <v>494</v>
      </c>
      <c r="AB589" s="17" t="s">
        <v>494</v>
      </c>
      <c r="AC589" s="17"/>
      <c r="AD589" s="17"/>
      <c r="AE589" s="18">
        <f t="shared" si="29"/>
        <v>0.85653885406035857</v>
      </c>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row>
    <row r="590" spans="1:59" hidden="1" x14ac:dyDescent="0.2">
      <c r="A590" s="50">
        <v>2023</v>
      </c>
      <c r="B590" s="50" t="s">
        <v>16</v>
      </c>
      <c r="C590" s="16" t="s">
        <v>366</v>
      </c>
      <c r="D590" s="21">
        <f t="shared" si="27"/>
        <v>45037</v>
      </c>
      <c r="E590" s="22">
        <f t="shared" si="28"/>
        <v>111</v>
      </c>
      <c r="F590" s="17" t="s">
        <v>343</v>
      </c>
      <c r="G590" s="17" t="s">
        <v>341</v>
      </c>
      <c r="H590" s="17">
        <v>38</v>
      </c>
      <c r="J590" s="17">
        <v>0.48</v>
      </c>
      <c r="K590" s="17" t="s">
        <v>494</v>
      </c>
      <c r="L590" s="17"/>
      <c r="M590" s="17" t="s">
        <v>494</v>
      </c>
      <c r="N590" s="17"/>
      <c r="O590" s="17"/>
      <c r="P590" s="17"/>
      <c r="Q590" s="17" t="s">
        <v>494</v>
      </c>
      <c r="R590" s="17"/>
      <c r="S590" s="17"/>
      <c r="T590" s="17" t="s">
        <v>494</v>
      </c>
      <c r="U590" s="17" t="s">
        <v>494</v>
      </c>
      <c r="V590" s="17" t="s">
        <v>494</v>
      </c>
      <c r="W590" s="17" t="s">
        <v>494</v>
      </c>
      <c r="X590" s="17" t="s">
        <v>494</v>
      </c>
      <c r="Y590" s="17" t="s">
        <v>494</v>
      </c>
      <c r="Z590" s="17" t="s">
        <v>494</v>
      </c>
      <c r="AA590" s="17" t="s">
        <v>494</v>
      </c>
      <c r="AB590" s="17" t="s">
        <v>494</v>
      </c>
      <c r="AC590" s="17"/>
      <c r="AD590" s="17"/>
      <c r="AE590" s="18">
        <f t="shared" si="29"/>
        <v>0.87476308499781308</v>
      </c>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row>
    <row r="591" spans="1:59" hidden="1" x14ac:dyDescent="0.2">
      <c r="A591" s="50">
        <v>2023</v>
      </c>
      <c r="B591" s="50" t="s">
        <v>16</v>
      </c>
      <c r="C591" s="16" t="s">
        <v>366</v>
      </c>
      <c r="D591" s="21">
        <f t="shared" si="27"/>
        <v>45037</v>
      </c>
      <c r="E591" s="22">
        <f t="shared" si="28"/>
        <v>111</v>
      </c>
      <c r="F591" s="17" t="s">
        <v>343</v>
      </c>
      <c r="G591" s="17" t="s">
        <v>341</v>
      </c>
      <c r="H591" s="17">
        <v>36</v>
      </c>
      <c r="J591" s="17">
        <v>0.4</v>
      </c>
      <c r="K591" s="17" t="s">
        <v>494</v>
      </c>
      <c r="L591" s="17"/>
      <c r="M591" s="17" t="s">
        <v>494</v>
      </c>
      <c r="N591" s="17"/>
      <c r="O591" s="17"/>
      <c r="P591" s="17"/>
      <c r="Q591" s="17" t="s">
        <v>494</v>
      </c>
      <c r="R591" s="17"/>
      <c r="S591" s="17"/>
      <c r="T591" s="17" t="s">
        <v>494</v>
      </c>
      <c r="U591" s="17" t="s">
        <v>494</v>
      </c>
      <c r="V591" s="17" t="s">
        <v>494</v>
      </c>
      <c r="W591" s="17" t="s">
        <v>494</v>
      </c>
      <c r="X591" s="17" t="s">
        <v>494</v>
      </c>
      <c r="Y591" s="17" t="s">
        <v>494</v>
      </c>
      <c r="Z591" s="17" t="s">
        <v>494</v>
      </c>
      <c r="AA591" s="17" t="s">
        <v>494</v>
      </c>
      <c r="AB591" s="17" t="s">
        <v>494</v>
      </c>
      <c r="AC591" s="17"/>
      <c r="AD591" s="17"/>
      <c r="AE591" s="18">
        <f t="shared" si="29"/>
        <v>0.85733882030178332</v>
      </c>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row>
    <row r="592" spans="1:59" hidden="1" x14ac:dyDescent="0.2">
      <c r="A592" s="50">
        <v>2023</v>
      </c>
      <c r="B592" s="50" t="s">
        <v>16</v>
      </c>
      <c r="C592" s="16" t="s">
        <v>366</v>
      </c>
      <c r="D592" s="21">
        <f t="shared" si="27"/>
        <v>45037</v>
      </c>
      <c r="E592" s="22">
        <f t="shared" si="28"/>
        <v>111</v>
      </c>
      <c r="F592" s="17" t="s">
        <v>343</v>
      </c>
      <c r="G592" s="17" t="s">
        <v>341</v>
      </c>
      <c r="H592" s="17">
        <v>42</v>
      </c>
      <c r="J592" s="17">
        <v>0.54</v>
      </c>
      <c r="K592" s="17" t="s">
        <v>494</v>
      </c>
      <c r="L592" s="17"/>
      <c r="M592" s="17" t="s">
        <v>494</v>
      </c>
      <c r="N592" s="17"/>
      <c r="O592" s="17"/>
      <c r="P592" s="17"/>
      <c r="Q592" s="17" t="s">
        <v>494</v>
      </c>
      <c r="R592" s="17"/>
      <c r="S592" s="17"/>
      <c r="T592" s="17" t="s">
        <v>494</v>
      </c>
      <c r="U592" s="17" t="s">
        <v>494</v>
      </c>
      <c r="V592" s="17" t="s">
        <v>494</v>
      </c>
      <c r="W592" s="17" t="s">
        <v>494</v>
      </c>
      <c r="X592" s="17" t="s">
        <v>494</v>
      </c>
      <c r="Y592" s="17" t="s">
        <v>494</v>
      </c>
      <c r="Z592" s="17" t="s">
        <v>494</v>
      </c>
      <c r="AA592" s="17" t="s">
        <v>494</v>
      </c>
      <c r="AB592" s="17" t="s">
        <v>494</v>
      </c>
      <c r="AC592" s="17"/>
      <c r="AD592" s="17"/>
      <c r="AE592" s="18">
        <f t="shared" si="29"/>
        <v>0.72886297376093301</v>
      </c>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row>
    <row r="593" spans="1:59" hidden="1" x14ac:dyDescent="0.2">
      <c r="A593" s="50">
        <v>2023</v>
      </c>
      <c r="B593" s="50" t="s">
        <v>16</v>
      </c>
      <c r="C593" s="16" t="s">
        <v>366</v>
      </c>
      <c r="D593" s="21">
        <f t="shared" si="27"/>
        <v>45037</v>
      </c>
      <c r="E593" s="22">
        <f t="shared" si="28"/>
        <v>111</v>
      </c>
      <c r="F593" s="17" t="s">
        <v>343</v>
      </c>
      <c r="G593" s="17" t="s">
        <v>341</v>
      </c>
      <c r="H593" s="17">
        <v>37</v>
      </c>
      <c r="J593" s="17">
        <v>0.44</v>
      </c>
      <c r="K593" s="17" t="s">
        <v>494</v>
      </c>
      <c r="L593" s="17"/>
      <c r="M593" s="17" t="s">
        <v>494</v>
      </c>
      <c r="N593" s="17"/>
      <c r="O593" s="17"/>
      <c r="P593" s="17"/>
      <c r="Q593" s="17" t="s">
        <v>494</v>
      </c>
      <c r="R593" s="17"/>
      <c r="S593" s="17"/>
      <c r="T593" s="17" t="s">
        <v>494</v>
      </c>
      <c r="U593" s="17" t="s">
        <v>494</v>
      </c>
      <c r="V593" s="17" t="s">
        <v>494</v>
      </c>
      <c r="W593" s="17" t="s">
        <v>494</v>
      </c>
      <c r="X593" s="17" t="s">
        <v>494</v>
      </c>
      <c r="Y593" s="17" t="s">
        <v>494</v>
      </c>
      <c r="Z593" s="17" t="s">
        <v>494</v>
      </c>
      <c r="AA593" s="17" t="s">
        <v>494</v>
      </c>
      <c r="AB593" s="17" t="s">
        <v>494</v>
      </c>
      <c r="AC593" s="17"/>
      <c r="AD593" s="17"/>
      <c r="AE593" s="18">
        <f t="shared" si="29"/>
        <v>0.86865536098552898</v>
      </c>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row>
    <row r="594" spans="1:59" hidden="1" x14ac:dyDescent="0.2">
      <c r="A594" s="50">
        <v>2023</v>
      </c>
      <c r="B594" s="50" t="s">
        <v>16</v>
      </c>
      <c r="C594" s="16" t="s">
        <v>366</v>
      </c>
      <c r="D594" s="21">
        <f t="shared" si="27"/>
        <v>45037</v>
      </c>
      <c r="E594" s="22">
        <f t="shared" si="28"/>
        <v>111</v>
      </c>
      <c r="F594" s="17" t="s">
        <v>343</v>
      </c>
      <c r="G594" s="17" t="s">
        <v>341</v>
      </c>
      <c r="H594" s="17">
        <v>37</v>
      </c>
      <c r="J594" s="17">
        <v>0.46</v>
      </c>
      <c r="K594" s="17" t="s">
        <v>494</v>
      </c>
      <c r="L594" s="17"/>
      <c r="M594" s="17" t="s">
        <v>494</v>
      </c>
      <c r="N594" s="17"/>
      <c r="O594" s="17"/>
      <c r="P594" s="17"/>
      <c r="Q594" s="17" t="s">
        <v>494</v>
      </c>
      <c r="R594" s="17"/>
      <c r="S594" s="17"/>
      <c r="T594" s="17" t="s">
        <v>494</v>
      </c>
      <c r="U594" s="17" t="s">
        <v>494</v>
      </c>
      <c r="V594" s="17" t="s">
        <v>494</v>
      </c>
      <c r="W594" s="17" t="s">
        <v>494</v>
      </c>
      <c r="X594" s="17" t="s">
        <v>494</v>
      </c>
      <c r="Y594" s="17" t="s">
        <v>494</v>
      </c>
      <c r="Z594" s="17" t="s">
        <v>494</v>
      </c>
      <c r="AA594" s="17" t="s">
        <v>494</v>
      </c>
      <c r="AB594" s="17" t="s">
        <v>494</v>
      </c>
      <c r="AC594" s="17"/>
      <c r="AD594" s="17"/>
      <c r="AE594" s="18">
        <f t="shared" si="29"/>
        <v>0.90813969557578034</v>
      </c>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row>
    <row r="595" spans="1:59" hidden="1" x14ac:dyDescent="0.2">
      <c r="A595" s="50">
        <v>2023</v>
      </c>
      <c r="B595" s="50" t="s">
        <v>16</v>
      </c>
      <c r="C595" s="16" t="s">
        <v>366</v>
      </c>
      <c r="D595" s="21">
        <f t="shared" si="27"/>
        <v>45037</v>
      </c>
      <c r="E595" s="22">
        <f t="shared" si="28"/>
        <v>111</v>
      </c>
      <c r="F595" s="17" t="s">
        <v>343</v>
      </c>
      <c r="G595" s="17" t="s">
        <v>341</v>
      </c>
      <c r="H595" s="17">
        <v>38</v>
      </c>
      <c r="J595" s="17">
        <v>0.47</v>
      </c>
      <c r="K595" s="17" t="s">
        <v>494</v>
      </c>
      <c r="L595" s="17"/>
      <c r="M595" s="17" t="s">
        <v>494</v>
      </c>
      <c r="N595" s="17"/>
      <c r="O595" s="17"/>
      <c r="P595" s="17"/>
      <c r="Q595" s="17" t="s">
        <v>494</v>
      </c>
      <c r="R595" s="17"/>
      <c r="S595" s="17"/>
      <c r="T595" s="17" t="s">
        <v>494</v>
      </c>
      <c r="U595" s="17" t="s">
        <v>494</v>
      </c>
      <c r="V595" s="17" t="s">
        <v>494</v>
      </c>
      <c r="W595" s="17" t="s">
        <v>494</v>
      </c>
      <c r="X595" s="17" t="s">
        <v>494</v>
      </c>
      <c r="Y595" s="17" t="s">
        <v>494</v>
      </c>
      <c r="Z595" s="17" t="s">
        <v>494</v>
      </c>
      <c r="AA595" s="17" t="s">
        <v>494</v>
      </c>
      <c r="AB595" s="17" t="s">
        <v>494</v>
      </c>
      <c r="AC595" s="17"/>
      <c r="AD595" s="17"/>
      <c r="AE595" s="18">
        <f t="shared" si="29"/>
        <v>0.85653885406035857</v>
      </c>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row>
    <row r="596" spans="1:59" hidden="1" x14ac:dyDescent="0.2">
      <c r="A596" s="50">
        <v>2023</v>
      </c>
      <c r="B596" s="50" t="s">
        <v>16</v>
      </c>
      <c r="C596" s="16" t="s">
        <v>366</v>
      </c>
      <c r="D596" s="21">
        <f t="shared" si="27"/>
        <v>45037</v>
      </c>
      <c r="E596" s="22">
        <f t="shared" si="28"/>
        <v>111</v>
      </c>
      <c r="F596" s="17" t="s">
        <v>343</v>
      </c>
      <c r="G596" s="17" t="s">
        <v>341</v>
      </c>
      <c r="H596" s="17">
        <v>40</v>
      </c>
      <c r="J596" s="17">
        <v>0.56000000000000005</v>
      </c>
      <c r="K596" s="17" t="s">
        <v>494</v>
      </c>
      <c r="L596" s="17"/>
      <c r="M596" s="17" t="s">
        <v>494</v>
      </c>
      <c r="N596" s="17"/>
      <c r="O596" s="17"/>
      <c r="P596" s="17"/>
      <c r="Q596" s="17" t="s">
        <v>494</v>
      </c>
      <c r="R596" s="17"/>
      <c r="S596" s="17"/>
      <c r="T596" s="17" t="s">
        <v>494</v>
      </c>
      <c r="U596" s="17" t="s">
        <v>494</v>
      </c>
      <c r="V596" s="17" t="s">
        <v>494</v>
      </c>
      <c r="W596" s="17" t="s">
        <v>494</v>
      </c>
      <c r="X596" s="17" t="s">
        <v>494</v>
      </c>
      <c r="Y596" s="17" t="s">
        <v>494</v>
      </c>
      <c r="Z596" s="17" t="s">
        <v>494</v>
      </c>
      <c r="AA596" s="17" t="s">
        <v>494</v>
      </c>
      <c r="AB596" s="17" t="s">
        <v>494</v>
      </c>
      <c r="AC596" s="17"/>
      <c r="AD596" s="17"/>
      <c r="AE596" s="18">
        <f t="shared" si="29"/>
        <v>0.87500000000000011</v>
      </c>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row>
    <row r="597" spans="1:59" hidden="1" x14ac:dyDescent="0.2">
      <c r="A597" s="50">
        <v>2023</v>
      </c>
      <c r="B597" s="50" t="s">
        <v>16</v>
      </c>
      <c r="C597" s="16" t="s">
        <v>366</v>
      </c>
      <c r="D597" s="21">
        <f t="shared" si="27"/>
        <v>45037</v>
      </c>
      <c r="E597" s="22">
        <f t="shared" si="28"/>
        <v>111</v>
      </c>
      <c r="F597" s="17" t="s">
        <v>343</v>
      </c>
      <c r="G597" s="17" t="s">
        <v>341</v>
      </c>
      <c r="H597" s="17">
        <v>38</v>
      </c>
      <c r="J597" s="17">
        <v>0.75</v>
      </c>
      <c r="K597" s="17" t="s">
        <v>494</v>
      </c>
      <c r="L597" s="17"/>
      <c r="M597" s="17" t="s">
        <v>494</v>
      </c>
      <c r="N597" s="17"/>
      <c r="O597" s="17"/>
      <c r="P597" s="17"/>
      <c r="Q597" s="17" t="s">
        <v>494</v>
      </c>
      <c r="R597" s="17"/>
      <c r="S597" s="17"/>
      <c r="T597" s="17" t="s">
        <v>494</v>
      </c>
      <c r="U597" s="17" t="s">
        <v>494</v>
      </c>
      <c r="V597" s="17" t="s">
        <v>494</v>
      </c>
      <c r="W597" s="17" t="s">
        <v>494</v>
      </c>
      <c r="X597" s="17" t="s">
        <v>494</v>
      </c>
      <c r="Y597" s="17" t="s">
        <v>494</v>
      </c>
      <c r="Z597" s="17" t="s">
        <v>494</v>
      </c>
      <c r="AA597" s="17" t="s">
        <v>494</v>
      </c>
      <c r="AB597" s="17" t="s">
        <v>494</v>
      </c>
      <c r="AC597" s="17"/>
      <c r="AD597" s="17"/>
      <c r="AE597" s="18">
        <f t="shared" si="29"/>
        <v>1.366817320309083</v>
      </c>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row>
    <row r="598" spans="1:59" hidden="1" x14ac:dyDescent="0.2">
      <c r="A598" s="50">
        <v>2023</v>
      </c>
      <c r="B598" s="50" t="s">
        <v>16</v>
      </c>
      <c r="C598" s="16" t="s">
        <v>366</v>
      </c>
      <c r="D598" s="21">
        <f t="shared" si="27"/>
        <v>45037</v>
      </c>
      <c r="E598" s="22">
        <f t="shared" si="28"/>
        <v>111</v>
      </c>
      <c r="F598" s="17" t="s">
        <v>343</v>
      </c>
      <c r="G598" s="17" t="s">
        <v>341</v>
      </c>
      <c r="H598" s="17">
        <v>42</v>
      </c>
      <c r="J598" s="17">
        <v>0.7</v>
      </c>
      <c r="K598" s="17" t="s">
        <v>494</v>
      </c>
      <c r="L598" s="17"/>
      <c r="M598" s="17" t="s">
        <v>494</v>
      </c>
      <c r="N598" s="17"/>
      <c r="O598" s="17"/>
      <c r="P598" s="17"/>
      <c r="Q598" s="17" t="s">
        <v>494</v>
      </c>
      <c r="R598" s="17"/>
      <c r="S598" s="17"/>
      <c r="T598" s="17" t="s">
        <v>494</v>
      </c>
      <c r="U598" s="17" t="s">
        <v>494</v>
      </c>
      <c r="V598" s="17" t="s">
        <v>494</v>
      </c>
      <c r="W598" s="17" t="s">
        <v>494</v>
      </c>
      <c r="X598" s="17" t="s">
        <v>494</v>
      </c>
      <c r="Y598" s="17" t="s">
        <v>494</v>
      </c>
      <c r="Z598" s="17" t="s">
        <v>494</v>
      </c>
      <c r="AA598" s="17" t="s">
        <v>494</v>
      </c>
      <c r="AB598" s="17" t="s">
        <v>494</v>
      </c>
      <c r="AC598" s="17"/>
      <c r="AD598" s="17"/>
      <c r="AE598" s="18">
        <f t="shared" si="29"/>
        <v>0.94482237339380193</v>
      </c>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row>
    <row r="599" spans="1:59" hidden="1" x14ac:dyDescent="0.2">
      <c r="A599" s="50">
        <v>2023</v>
      </c>
      <c r="B599" s="50" t="s">
        <v>16</v>
      </c>
      <c r="C599" s="16" t="s">
        <v>366</v>
      </c>
      <c r="D599" s="21">
        <f t="shared" si="27"/>
        <v>45037</v>
      </c>
      <c r="E599" s="22">
        <f t="shared" si="28"/>
        <v>111</v>
      </c>
      <c r="F599" s="17" t="s">
        <v>343</v>
      </c>
      <c r="G599" s="17" t="s">
        <v>341</v>
      </c>
      <c r="H599" s="17">
        <v>36</v>
      </c>
      <c r="J599" s="17">
        <v>0.55000000000000004</v>
      </c>
      <c r="K599" s="17" t="s">
        <v>494</v>
      </c>
      <c r="L599" s="17"/>
      <c r="M599" s="17" t="s">
        <v>494</v>
      </c>
      <c r="N599" s="17"/>
      <c r="O599" s="17"/>
      <c r="P599" s="17"/>
      <c r="Q599" s="17" t="s">
        <v>494</v>
      </c>
      <c r="R599" s="17"/>
      <c r="S599" s="17"/>
      <c r="T599" s="17" t="s">
        <v>494</v>
      </c>
      <c r="U599" s="17" t="s">
        <v>494</v>
      </c>
      <c r="V599" s="17" t="s">
        <v>494</v>
      </c>
      <c r="W599" s="17" t="s">
        <v>494</v>
      </c>
      <c r="X599" s="17" t="s">
        <v>494</v>
      </c>
      <c r="Y599" s="17" t="s">
        <v>494</v>
      </c>
      <c r="Z599" s="17" t="s">
        <v>494</v>
      </c>
      <c r="AA599" s="17" t="s">
        <v>494</v>
      </c>
      <c r="AB599" s="17" t="s">
        <v>494</v>
      </c>
      <c r="AC599" s="17"/>
      <c r="AD599" s="17"/>
      <c r="AE599" s="18">
        <f t="shared" si="29"/>
        <v>1.178840877914952</v>
      </c>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row>
    <row r="600" spans="1:59" hidden="1" x14ac:dyDescent="0.2">
      <c r="A600" s="50">
        <v>2023</v>
      </c>
      <c r="B600" s="50" t="s">
        <v>16</v>
      </c>
      <c r="C600" s="16" t="s">
        <v>370</v>
      </c>
      <c r="D600" s="21">
        <f t="shared" si="27"/>
        <v>45043</v>
      </c>
      <c r="E600" s="22">
        <f t="shared" si="28"/>
        <v>117</v>
      </c>
      <c r="F600" s="17" t="s">
        <v>343</v>
      </c>
      <c r="G600" s="17" t="s">
        <v>341</v>
      </c>
      <c r="H600" s="17">
        <v>49</v>
      </c>
      <c r="J600" s="17">
        <v>0.68</v>
      </c>
      <c r="K600" s="17" t="s">
        <v>494</v>
      </c>
      <c r="L600" s="17"/>
      <c r="M600" s="17" t="s">
        <v>494</v>
      </c>
      <c r="N600" s="17"/>
      <c r="O600" s="17"/>
      <c r="P600" s="17"/>
      <c r="Q600" s="17" t="s">
        <v>494</v>
      </c>
      <c r="R600" s="17"/>
      <c r="S600" s="17"/>
      <c r="T600" s="17" t="s">
        <v>494</v>
      </c>
      <c r="U600" s="17" t="s">
        <v>494</v>
      </c>
      <c r="V600" s="17" t="s">
        <v>494</v>
      </c>
      <c r="W600" s="17" t="s">
        <v>494</v>
      </c>
      <c r="X600" s="17" t="s">
        <v>494</v>
      </c>
      <c r="Y600" s="17" t="s">
        <v>494</v>
      </c>
      <c r="Z600" s="17" t="s">
        <v>494</v>
      </c>
      <c r="AA600" s="17" t="s">
        <v>494</v>
      </c>
      <c r="AB600" s="17" t="s">
        <v>494</v>
      </c>
      <c r="AC600" s="17"/>
      <c r="AD600" s="17"/>
      <c r="AE600" s="18">
        <f t="shared" si="29"/>
        <v>0.57799046315735791</v>
      </c>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row>
    <row r="601" spans="1:59" hidden="1" x14ac:dyDescent="0.2">
      <c r="A601" s="50">
        <v>2023</v>
      </c>
      <c r="B601" s="50" t="s">
        <v>16</v>
      </c>
      <c r="C601" s="16" t="s">
        <v>370</v>
      </c>
      <c r="D601" s="21">
        <f t="shared" si="27"/>
        <v>45043</v>
      </c>
      <c r="E601" s="22">
        <f t="shared" si="28"/>
        <v>117</v>
      </c>
      <c r="F601" s="17" t="s">
        <v>343</v>
      </c>
      <c r="G601" s="17" t="s">
        <v>341</v>
      </c>
      <c r="H601" s="17">
        <v>36</v>
      </c>
      <c r="J601" s="17">
        <v>0.41</v>
      </c>
      <c r="K601" s="17" t="s">
        <v>494</v>
      </c>
      <c r="L601" s="17"/>
      <c r="M601" s="17" t="s">
        <v>494</v>
      </c>
      <c r="N601" s="17"/>
      <c r="O601" s="17"/>
      <c r="P601" s="17"/>
      <c r="Q601" s="17" t="s">
        <v>494</v>
      </c>
      <c r="R601" s="17"/>
      <c r="S601" s="17"/>
      <c r="T601" s="17" t="s">
        <v>494</v>
      </c>
      <c r="U601" s="17" t="s">
        <v>494</v>
      </c>
      <c r="V601" s="17" t="s">
        <v>494</v>
      </c>
      <c r="W601" s="17" t="s">
        <v>494</v>
      </c>
      <c r="X601" s="17" t="s">
        <v>494</v>
      </c>
      <c r="Y601" s="17" t="s">
        <v>494</v>
      </c>
      <c r="Z601" s="17" t="s">
        <v>494</v>
      </c>
      <c r="AA601" s="17" t="s">
        <v>494</v>
      </c>
      <c r="AB601" s="17" t="s">
        <v>494</v>
      </c>
      <c r="AC601" s="17"/>
      <c r="AD601" s="17"/>
      <c r="AE601" s="18">
        <f t="shared" si="29"/>
        <v>0.87877229080932784</v>
      </c>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row>
    <row r="602" spans="1:59" hidden="1" x14ac:dyDescent="0.2">
      <c r="A602" s="50">
        <v>2023</v>
      </c>
      <c r="B602" s="50" t="s">
        <v>16</v>
      </c>
      <c r="C602" s="16" t="s">
        <v>370</v>
      </c>
      <c r="D602" s="21">
        <f t="shared" si="27"/>
        <v>45043</v>
      </c>
      <c r="E602" s="22">
        <f t="shared" si="28"/>
        <v>117</v>
      </c>
      <c r="F602" s="17" t="s">
        <v>343</v>
      </c>
      <c r="G602" s="17" t="s">
        <v>341</v>
      </c>
      <c r="H602" s="17">
        <v>35</v>
      </c>
      <c r="J602" s="17">
        <v>0.42</v>
      </c>
      <c r="K602" s="17" t="s">
        <v>494</v>
      </c>
      <c r="L602" s="17"/>
      <c r="M602" s="17" t="s">
        <v>494</v>
      </c>
      <c r="N602" s="17"/>
      <c r="O602" s="17"/>
      <c r="P602" s="17"/>
      <c r="Q602" s="17" t="s">
        <v>494</v>
      </c>
      <c r="R602" s="17"/>
      <c r="S602" s="17"/>
      <c r="T602" s="17" t="s">
        <v>494</v>
      </c>
      <c r="U602" s="17" t="s">
        <v>494</v>
      </c>
      <c r="V602" s="17" t="s">
        <v>494</v>
      </c>
      <c r="W602" s="17" t="s">
        <v>494</v>
      </c>
      <c r="X602" s="17" t="s">
        <v>494</v>
      </c>
      <c r="Y602" s="17" t="s">
        <v>494</v>
      </c>
      <c r="Z602" s="17" t="s">
        <v>494</v>
      </c>
      <c r="AA602" s="17" t="s">
        <v>494</v>
      </c>
      <c r="AB602" s="17" t="s">
        <v>494</v>
      </c>
      <c r="AC602" s="17"/>
      <c r="AD602" s="17"/>
      <c r="AE602" s="18">
        <f t="shared" si="29"/>
        <v>0.97959183673469385</v>
      </c>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row>
    <row r="603" spans="1:59" hidden="1" x14ac:dyDescent="0.2">
      <c r="A603" s="50">
        <v>2023</v>
      </c>
      <c r="B603" s="50" t="s">
        <v>16</v>
      </c>
      <c r="C603" s="16" t="s">
        <v>370</v>
      </c>
      <c r="D603" s="21">
        <f t="shared" si="27"/>
        <v>45043</v>
      </c>
      <c r="E603" s="22">
        <f t="shared" si="28"/>
        <v>117</v>
      </c>
      <c r="F603" s="17" t="s">
        <v>343</v>
      </c>
      <c r="G603" s="17" t="s">
        <v>341</v>
      </c>
      <c r="H603" s="17">
        <v>33</v>
      </c>
      <c r="J603" s="17">
        <v>0.35</v>
      </c>
      <c r="K603" s="17" t="s">
        <v>494</v>
      </c>
      <c r="L603" s="17"/>
      <c r="M603" s="17" t="s">
        <v>494</v>
      </c>
      <c r="N603" s="17"/>
      <c r="O603" s="17"/>
      <c r="P603" s="17"/>
      <c r="Q603" s="17" t="s">
        <v>494</v>
      </c>
      <c r="R603" s="17"/>
      <c r="S603" s="17"/>
      <c r="T603" s="17" t="s">
        <v>494</v>
      </c>
      <c r="U603" s="17" t="s">
        <v>494</v>
      </c>
      <c r="V603" s="17" t="s">
        <v>494</v>
      </c>
      <c r="W603" s="17" t="s">
        <v>494</v>
      </c>
      <c r="X603" s="17" t="s">
        <v>494</v>
      </c>
      <c r="Y603" s="17" t="s">
        <v>494</v>
      </c>
      <c r="Z603" s="17" t="s">
        <v>494</v>
      </c>
      <c r="AA603" s="17" t="s">
        <v>494</v>
      </c>
      <c r="AB603" s="17" t="s">
        <v>494</v>
      </c>
      <c r="AC603" s="17"/>
      <c r="AD603" s="17"/>
      <c r="AE603" s="18">
        <f t="shared" si="29"/>
        <v>0.97392659376130442</v>
      </c>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row>
    <row r="604" spans="1:59" hidden="1" x14ac:dyDescent="0.2">
      <c r="A604" s="50">
        <v>2023</v>
      </c>
      <c r="B604" s="50" t="s">
        <v>16</v>
      </c>
      <c r="C604" s="16" t="s">
        <v>370</v>
      </c>
      <c r="D604" s="21">
        <f t="shared" si="27"/>
        <v>45043</v>
      </c>
      <c r="E604" s="22">
        <f t="shared" si="28"/>
        <v>117</v>
      </c>
      <c r="F604" s="17" t="s">
        <v>343</v>
      </c>
      <c r="G604" s="17" t="s">
        <v>341</v>
      </c>
      <c r="H604" s="17">
        <v>41</v>
      </c>
      <c r="J604" s="17">
        <v>0.56000000000000005</v>
      </c>
      <c r="K604" s="17" t="s">
        <v>494</v>
      </c>
      <c r="L604" s="17"/>
      <c r="M604" s="17" t="s">
        <v>494</v>
      </c>
      <c r="N604" s="17"/>
      <c r="O604" s="17"/>
      <c r="P604" s="17"/>
      <c r="Q604" s="17" t="s">
        <v>494</v>
      </c>
      <c r="R604" s="17"/>
      <c r="S604" s="17"/>
      <c r="T604" s="17" t="s">
        <v>494</v>
      </c>
      <c r="U604" s="17" t="s">
        <v>494</v>
      </c>
      <c r="V604" s="17" t="s">
        <v>494</v>
      </c>
      <c r="W604" s="17" t="s">
        <v>494</v>
      </c>
      <c r="X604" s="17" t="s">
        <v>494</v>
      </c>
      <c r="Y604" s="17" t="s">
        <v>494</v>
      </c>
      <c r="Z604" s="17" t="s">
        <v>494</v>
      </c>
      <c r="AA604" s="17" t="s">
        <v>494</v>
      </c>
      <c r="AB604" s="17" t="s">
        <v>494</v>
      </c>
      <c r="AC604" s="17"/>
      <c r="AD604" s="17"/>
      <c r="AE604" s="18">
        <f t="shared" si="29"/>
        <v>0.81252448455478021</v>
      </c>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row>
    <row r="605" spans="1:59" hidden="1" x14ac:dyDescent="0.2">
      <c r="A605" s="50">
        <v>2023</v>
      </c>
      <c r="B605" s="50" t="s">
        <v>16</v>
      </c>
      <c r="C605" s="16" t="s">
        <v>370</v>
      </c>
      <c r="D605" s="21">
        <f t="shared" si="27"/>
        <v>45043</v>
      </c>
      <c r="E605" s="22">
        <f t="shared" si="28"/>
        <v>117</v>
      </c>
      <c r="F605" s="17" t="s">
        <v>343</v>
      </c>
      <c r="G605" s="17" t="s">
        <v>341</v>
      </c>
      <c r="H605" s="17">
        <v>42</v>
      </c>
      <c r="J605" s="17">
        <v>0.56000000000000005</v>
      </c>
      <c r="K605" s="17" t="s">
        <v>494</v>
      </c>
      <c r="L605" s="17"/>
      <c r="M605" s="17" t="s">
        <v>494</v>
      </c>
      <c r="N605" s="17"/>
      <c r="O605" s="17"/>
      <c r="P605" s="17"/>
      <c r="Q605" s="17" t="s">
        <v>494</v>
      </c>
      <c r="R605" s="17"/>
      <c r="S605" s="17"/>
      <c r="T605" s="17" t="s">
        <v>494</v>
      </c>
      <c r="U605" s="17" t="s">
        <v>494</v>
      </c>
      <c r="V605" s="17" t="s">
        <v>494</v>
      </c>
      <c r="W605" s="17" t="s">
        <v>494</v>
      </c>
      <c r="X605" s="17" t="s">
        <v>494</v>
      </c>
      <c r="Y605" s="17" t="s">
        <v>494</v>
      </c>
      <c r="Z605" s="17" t="s">
        <v>494</v>
      </c>
      <c r="AA605" s="17" t="s">
        <v>494</v>
      </c>
      <c r="AB605" s="17" t="s">
        <v>494</v>
      </c>
      <c r="AC605" s="17"/>
      <c r="AD605" s="17"/>
      <c r="AE605" s="18">
        <f t="shared" si="29"/>
        <v>0.75585789871504161</v>
      </c>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row>
    <row r="606" spans="1:59" hidden="1" x14ac:dyDescent="0.2">
      <c r="A606" s="50">
        <v>2023</v>
      </c>
      <c r="B606" s="50" t="s">
        <v>16</v>
      </c>
      <c r="C606" s="16" t="s">
        <v>370</v>
      </c>
      <c r="D606" s="21">
        <f t="shared" si="27"/>
        <v>45043</v>
      </c>
      <c r="E606" s="22">
        <f t="shared" si="28"/>
        <v>117</v>
      </c>
      <c r="F606" s="17" t="s">
        <v>343</v>
      </c>
      <c r="G606" s="17" t="s">
        <v>341</v>
      </c>
      <c r="H606" s="17">
        <v>36</v>
      </c>
      <c r="J606" s="17">
        <v>0.41</v>
      </c>
      <c r="K606" s="17" t="s">
        <v>494</v>
      </c>
      <c r="L606" s="17"/>
      <c r="M606" s="17" t="s">
        <v>494</v>
      </c>
      <c r="N606" s="17"/>
      <c r="O606" s="17"/>
      <c r="P606" s="17"/>
      <c r="Q606" s="17" t="s">
        <v>494</v>
      </c>
      <c r="R606" s="17"/>
      <c r="S606" s="17"/>
      <c r="T606" s="17" t="s">
        <v>494</v>
      </c>
      <c r="U606" s="17" t="s">
        <v>494</v>
      </c>
      <c r="V606" s="17" t="s">
        <v>494</v>
      </c>
      <c r="W606" s="17" t="s">
        <v>494</v>
      </c>
      <c r="X606" s="17" t="s">
        <v>494</v>
      </c>
      <c r="Y606" s="17" t="s">
        <v>494</v>
      </c>
      <c r="Z606" s="17" t="s">
        <v>494</v>
      </c>
      <c r="AA606" s="17" t="s">
        <v>494</v>
      </c>
      <c r="AB606" s="17" t="s">
        <v>494</v>
      </c>
      <c r="AC606" s="17"/>
      <c r="AD606" s="17"/>
      <c r="AE606" s="18">
        <f t="shared" si="29"/>
        <v>0.87877229080932784</v>
      </c>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row>
    <row r="607" spans="1:59" hidden="1" x14ac:dyDescent="0.2">
      <c r="A607" s="50">
        <v>2023</v>
      </c>
      <c r="B607" s="50" t="s">
        <v>16</v>
      </c>
      <c r="C607" s="16" t="s">
        <v>370</v>
      </c>
      <c r="D607" s="21">
        <f t="shared" si="27"/>
        <v>45043</v>
      </c>
      <c r="E607" s="22">
        <f t="shared" si="28"/>
        <v>117</v>
      </c>
      <c r="F607" s="17" t="s">
        <v>343</v>
      </c>
      <c r="G607" s="17" t="s">
        <v>341</v>
      </c>
      <c r="H607" s="17">
        <v>37</v>
      </c>
      <c r="J607" s="17">
        <v>0.38</v>
      </c>
      <c r="K607" s="17" t="s">
        <v>494</v>
      </c>
      <c r="L607" s="17"/>
      <c r="M607" s="17" t="s">
        <v>494</v>
      </c>
      <c r="N607" s="17"/>
      <c r="O607" s="17"/>
      <c r="P607" s="17"/>
      <c r="Q607" s="17" t="s">
        <v>494</v>
      </c>
      <c r="R607" s="17"/>
      <c r="S607" s="17"/>
      <c r="T607" s="17" t="s">
        <v>494</v>
      </c>
      <c r="U607" s="17" t="s">
        <v>494</v>
      </c>
      <c r="V607" s="17" t="s">
        <v>494</v>
      </c>
      <c r="W607" s="17" t="s">
        <v>494</v>
      </c>
      <c r="X607" s="17" t="s">
        <v>494</v>
      </c>
      <c r="Y607" s="17" t="s">
        <v>494</v>
      </c>
      <c r="Z607" s="17" t="s">
        <v>494</v>
      </c>
      <c r="AA607" s="17" t="s">
        <v>494</v>
      </c>
      <c r="AB607" s="17" t="s">
        <v>494</v>
      </c>
      <c r="AC607" s="17"/>
      <c r="AD607" s="17"/>
      <c r="AE607" s="18">
        <f t="shared" si="29"/>
        <v>0.75020235721477502</v>
      </c>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row>
    <row r="608" spans="1:59" hidden="1" x14ac:dyDescent="0.2">
      <c r="A608" s="50">
        <v>2023</v>
      </c>
      <c r="B608" s="50" t="s">
        <v>16</v>
      </c>
      <c r="C608" s="16" t="s">
        <v>370</v>
      </c>
      <c r="D608" s="21">
        <f t="shared" si="27"/>
        <v>45043</v>
      </c>
      <c r="E608" s="22">
        <f t="shared" si="28"/>
        <v>117</v>
      </c>
      <c r="F608" s="17" t="s">
        <v>343</v>
      </c>
      <c r="G608" s="17" t="s">
        <v>341</v>
      </c>
      <c r="H608" s="17">
        <v>37</v>
      </c>
      <c r="J608" s="17">
        <v>0.43</v>
      </c>
      <c r="K608" s="17" t="s">
        <v>494</v>
      </c>
      <c r="L608" s="17"/>
      <c r="M608" s="17" t="s">
        <v>494</v>
      </c>
      <c r="N608" s="17"/>
      <c r="O608" s="17"/>
      <c r="P608" s="17"/>
      <c r="Q608" s="17" t="s">
        <v>494</v>
      </c>
      <c r="R608" s="17"/>
      <c r="S608" s="17"/>
      <c r="T608" s="17" t="s">
        <v>494</v>
      </c>
      <c r="U608" s="17" t="s">
        <v>494</v>
      </c>
      <c r="V608" s="17" t="s">
        <v>494</v>
      </c>
      <c r="W608" s="17" t="s">
        <v>494</v>
      </c>
      <c r="X608" s="17" t="s">
        <v>494</v>
      </c>
      <c r="Y608" s="17" t="s">
        <v>494</v>
      </c>
      <c r="Z608" s="17" t="s">
        <v>494</v>
      </c>
      <c r="AA608" s="17" t="s">
        <v>494</v>
      </c>
      <c r="AB608" s="17" t="s">
        <v>494</v>
      </c>
      <c r="AC608" s="17"/>
      <c r="AD608" s="17"/>
      <c r="AE608" s="18">
        <f t="shared" si="29"/>
        <v>0.84891319369040341</v>
      </c>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row>
    <row r="609" spans="1:59" hidden="1" x14ac:dyDescent="0.2">
      <c r="A609" s="50">
        <v>2023</v>
      </c>
      <c r="B609" s="50" t="s">
        <v>16</v>
      </c>
      <c r="C609" s="16" t="s">
        <v>370</v>
      </c>
      <c r="D609" s="21">
        <f t="shared" si="27"/>
        <v>45043</v>
      </c>
      <c r="E609" s="22">
        <f t="shared" si="28"/>
        <v>117</v>
      </c>
      <c r="F609" s="17" t="s">
        <v>343</v>
      </c>
      <c r="G609" s="17" t="s">
        <v>341</v>
      </c>
      <c r="H609" s="17">
        <v>35</v>
      </c>
      <c r="J609" s="17">
        <v>0.44</v>
      </c>
      <c r="K609" s="17" t="s">
        <v>494</v>
      </c>
      <c r="L609" s="17"/>
      <c r="M609" s="17" t="s">
        <v>494</v>
      </c>
      <c r="N609" s="17"/>
      <c r="O609" s="17"/>
      <c r="P609" s="17"/>
      <c r="Q609" s="17" t="s">
        <v>494</v>
      </c>
      <c r="R609" s="17"/>
      <c r="S609" s="17"/>
      <c r="T609" s="17" t="s">
        <v>494</v>
      </c>
      <c r="U609" s="17" t="s">
        <v>494</v>
      </c>
      <c r="V609" s="17" t="s">
        <v>494</v>
      </c>
      <c r="W609" s="17" t="s">
        <v>494</v>
      </c>
      <c r="X609" s="17" t="s">
        <v>494</v>
      </c>
      <c r="Y609" s="17" t="s">
        <v>494</v>
      </c>
      <c r="Z609" s="17" t="s">
        <v>494</v>
      </c>
      <c r="AA609" s="17" t="s">
        <v>494</v>
      </c>
      <c r="AB609" s="17" t="s">
        <v>494</v>
      </c>
      <c r="AC609" s="17"/>
      <c r="AD609" s="17"/>
      <c r="AE609" s="18">
        <f t="shared" si="29"/>
        <v>1.0262390670553936</v>
      </c>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row>
    <row r="610" spans="1:59" hidden="1" x14ac:dyDescent="0.2">
      <c r="A610" s="50">
        <v>2023</v>
      </c>
      <c r="B610" s="50" t="s">
        <v>16</v>
      </c>
      <c r="C610" s="16" t="s">
        <v>370</v>
      </c>
      <c r="D610" s="21">
        <f t="shared" si="27"/>
        <v>45043</v>
      </c>
      <c r="E610" s="22">
        <f t="shared" si="28"/>
        <v>117</v>
      </c>
      <c r="F610" s="17" t="s">
        <v>343</v>
      </c>
      <c r="G610" s="17" t="s">
        <v>341</v>
      </c>
      <c r="H610" s="17">
        <v>39</v>
      </c>
      <c r="J610" s="17">
        <v>0.51</v>
      </c>
      <c r="K610" s="17" t="s">
        <v>494</v>
      </c>
      <c r="L610" s="17"/>
      <c r="M610" s="17" t="s">
        <v>494</v>
      </c>
      <c r="N610" s="17"/>
      <c r="O610" s="17"/>
      <c r="P610" s="17"/>
      <c r="Q610" s="17" t="s">
        <v>494</v>
      </c>
      <c r="R610" s="17"/>
      <c r="S610" s="17"/>
      <c r="T610" s="17" t="s">
        <v>494</v>
      </c>
      <c r="U610" s="17" t="s">
        <v>494</v>
      </c>
      <c r="V610" s="17" t="s">
        <v>494</v>
      </c>
      <c r="W610" s="17" t="s">
        <v>494</v>
      </c>
      <c r="X610" s="17" t="s">
        <v>494</v>
      </c>
      <c r="Y610" s="17" t="s">
        <v>494</v>
      </c>
      <c r="Z610" s="17" t="s">
        <v>494</v>
      </c>
      <c r="AA610" s="17" t="s">
        <v>494</v>
      </c>
      <c r="AB610" s="17" t="s">
        <v>494</v>
      </c>
      <c r="AC610" s="17"/>
      <c r="AD610" s="17"/>
      <c r="AE610" s="18">
        <f t="shared" si="29"/>
        <v>0.85975825620796031</v>
      </c>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row>
    <row r="611" spans="1:59" hidden="1" x14ac:dyDescent="0.2">
      <c r="A611" s="50">
        <v>2023</v>
      </c>
      <c r="B611" s="50" t="s">
        <v>16</v>
      </c>
      <c r="C611" s="16" t="s">
        <v>370</v>
      </c>
      <c r="D611" s="21">
        <f t="shared" si="27"/>
        <v>45043</v>
      </c>
      <c r="E611" s="22">
        <f t="shared" si="28"/>
        <v>117</v>
      </c>
      <c r="F611" s="17" t="s">
        <v>343</v>
      </c>
      <c r="G611" s="17" t="s">
        <v>341</v>
      </c>
      <c r="H611" s="17">
        <v>37</v>
      </c>
      <c r="J611" s="17">
        <v>0.45</v>
      </c>
      <c r="K611" s="17" t="s">
        <v>494</v>
      </c>
      <c r="L611" s="17"/>
      <c r="M611" s="17" t="s">
        <v>494</v>
      </c>
      <c r="N611" s="17"/>
      <c r="O611" s="17"/>
      <c r="P611" s="17"/>
      <c r="Q611" s="17" t="s">
        <v>494</v>
      </c>
      <c r="R611" s="17"/>
      <c r="S611" s="17"/>
      <c r="T611" s="17" t="s">
        <v>494</v>
      </c>
      <c r="U611" s="17" t="s">
        <v>494</v>
      </c>
      <c r="V611" s="17" t="s">
        <v>494</v>
      </c>
      <c r="W611" s="17" t="s">
        <v>494</v>
      </c>
      <c r="X611" s="17" t="s">
        <v>494</v>
      </c>
      <c r="Y611" s="17" t="s">
        <v>494</v>
      </c>
      <c r="Z611" s="17" t="s">
        <v>494</v>
      </c>
      <c r="AA611" s="17" t="s">
        <v>494</v>
      </c>
      <c r="AB611" s="17" t="s">
        <v>494</v>
      </c>
      <c r="AC611" s="17"/>
      <c r="AD611" s="17"/>
      <c r="AE611" s="18">
        <f t="shared" si="29"/>
        <v>0.88839752828065477</v>
      </c>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row>
    <row r="612" spans="1:59" hidden="1" x14ac:dyDescent="0.2">
      <c r="A612" s="50">
        <v>2023</v>
      </c>
      <c r="B612" s="50" t="s">
        <v>16</v>
      </c>
      <c r="C612" s="16" t="s">
        <v>370</v>
      </c>
      <c r="D612" s="21">
        <f t="shared" si="27"/>
        <v>45043</v>
      </c>
      <c r="E612" s="22">
        <f t="shared" si="28"/>
        <v>117</v>
      </c>
      <c r="F612" s="17" t="s">
        <v>343</v>
      </c>
      <c r="G612" s="17" t="s">
        <v>341</v>
      </c>
      <c r="H612" s="17">
        <v>37</v>
      </c>
      <c r="J612" s="17">
        <v>0.44</v>
      </c>
      <c r="K612" s="17" t="s">
        <v>494</v>
      </c>
      <c r="L612" s="17"/>
      <c r="M612" s="17" t="s">
        <v>494</v>
      </c>
      <c r="N612" s="17"/>
      <c r="O612" s="17"/>
      <c r="P612" s="17"/>
      <c r="Q612" s="17" t="s">
        <v>494</v>
      </c>
      <c r="R612" s="17"/>
      <c r="S612" s="17"/>
      <c r="T612" s="17" t="s">
        <v>494</v>
      </c>
      <c r="U612" s="17" t="s">
        <v>494</v>
      </c>
      <c r="V612" s="17" t="s">
        <v>494</v>
      </c>
      <c r="W612" s="17" t="s">
        <v>494</v>
      </c>
      <c r="X612" s="17" t="s">
        <v>494</v>
      </c>
      <c r="Y612" s="17" t="s">
        <v>494</v>
      </c>
      <c r="Z612" s="17" t="s">
        <v>494</v>
      </c>
      <c r="AA612" s="17" t="s">
        <v>494</v>
      </c>
      <c r="AB612" s="17" t="s">
        <v>494</v>
      </c>
      <c r="AC612" s="17"/>
      <c r="AD612" s="17"/>
      <c r="AE612" s="18">
        <f t="shared" si="29"/>
        <v>0.86865536098552898</v>
      </c>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row>
    <row r="613" spans="1:59" hidden="1" x14ac:dyDescent="0.2">
      <c r="A613" s="50">
        <v>2023</v>
      </c>
      <c r="B613" s="50" t="s">
        <v>16</v>
      </c>
      <c r="C613" s="16" t="s">
        <v>370</v>
      </c>
      <c r="D613" s="21">
        <f t="shared" si="27"/>
        <v>45043</v>
      </c>
      <c r="E613" s="22">
        <f t="shared" si="28"/>
        <v>117</v>
      </c>
      <c r="F613" s="17" t="s">
        <v>343</v>
      </c>
      <c r="G613" s="17" t="s">
        <v>341</v>
      </c>
      <c r="H613" s="17">
        <v>35</v>
      </c>
      <c r="J613" s="17">
        <v>0.42</v>
      </c>
      <c r="K613" s="17" t="s">
        <v>494</v>
      </c>
      <c r="L613" s="17"/>
      <c r="M613" s="17" t="s">
        <v>494</v>
      </c>
      <c r="N613" s="17"/>
      <c r="O613" s="17"/>
      <c r="P613" s="17"/>
      <c r="Q613" s="17" t="s">
        <v>494</v>
      </c>
      <c r="R613" s="17"/>
      <c r="S613" s="17"/>
      <c r="T613" s="17" t="s">
        <v>494</v>
      </c>
      <c r="U613" s="17" t="s">
        <v>494</v>
      </c>
      <c r="V613" s="17" t="s">
        <v>494</v>
      </c>
      <c r="W613" s="17" t="s">
        <v>494</v>
      </c>
      <c r="X613" s="17" t="s">
        <v>494</v>
      </c>
      <c r="Y613" s="17" t="s">
        <v>494</v>
      </c>
      <c r="Z613" s="17" t="s">
        <v>494</v>
      </c>
      <c r="AA613" s="17" t="s">
        <v>494</v>
      </c>
      <c r="AB613" s="17" t="s">
        <v>494</v>
      </c>
      <c r="AC613" s="17"/>
      <c r="AD613" s="17"/>
      <c r="AE613" s="18">
        <f t="shared" si="29"/>
        <v>0.97959183673469385</v>
      </c>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row>
    <row r="614" spans="1:59" hidden="1" x14ac:dyDescent="0.2">
      <c r="A614" s="50">
        <v>2023</v>
      </c>
      <c r="B614" s="50" t="s">
        <v>16</v>
      </c>
      <c r="C614" s="16" t="s">
        <v>370</v>
      </c>
      <c r="D614" s="21">
        <f t="shared" si="27"/>
        <v>45043</v>
      </c>
      <c r="E614" s="22">
        <f t="shared" si="28"/>
        <v>117</v>
      </c>
      <c r="F614" s="17" t="s">
        <v>343</v>
      </c>
      <c r="G614" s="17" t="s">
        <v>341</v>
      </c>
      <c r="H614" s="17">
        <v>37</v>
      </c>
      <c r="J614" s="17">
        <v>0.46</v>
      </c>
      <c r="K614" s="17" t="s">
        <v>494</v>
      </c>
      <c r="L614" s="17"/>
      <c r="M614" s="17" t="s">
        <v>494</v>
      </c>
      <c r="N614" s="17"/>
      <c r="O614" s="17"/>
      <c r="P614" s="17"/>
      <c r="Q614" s="17" t="s">
        <v>494</v>
      </c>
      <c r="R614" s="17"/>
      <c r="S614" s="17"/>
      <c r="T614" s="17" t="s">
        <v>494</v>
      </c>
      <c r="U614" s="17" t="s">
        <v>494</v>
      </c>
      <c r="V614" s="17" t="s">
        <v>494</v>
      </c>
      <c r="W614" s="17" t="s">
        <v>494</v>
      </c>
      <c r="X614" s="17" t="s">
        <v>494</v>
      </c>
      <c r="Y614" s="17" t="s">
        <v>494</v>
      </c>
      <c r="Z614" s="17" t="s">
        <v>494</v>
      </c>
      <c r="AA614" s="17" t="s">
        <v>494</v>
      </c>
      <c r="AB614" s="17" t="s">
        <v>494</v>
      </c>
      <c r="AC614" s="17"/>
      <c r="AD614" s="17"/>
      <c r="AE614" s="18">
        <f t="shared" si="29"/>
        <v>0.90813969557578034</v>
      </c>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row>
    <row r="615" spans="1:59" hidden="1" x14ac:dyDescent="0.2">
      <c r="A615" s="50">
        <v>2023</v>
      </c>
      <c r="B615" s="50" t="s">
        <v>16</v>
      </c>
      <c r="C615" s="16" t="s">
        <v>370</v>
      </c>
      <c r="D615" s="21">
        <f t="shared" si="27"/>
        <v>45043</v>
      </c>
      <c r="E615" s="22">
        <f t="shared" si="28"/>
        <v>117</v>
      </c>
      <c r="F615" s="17" t="s">
        <v>343</v>
      </c>
      <c r="G615" s="17" t="s">
        <v>347</v>
      </c>
      <c r="H615" s="17">
        <v>87</v>
      </c>
      <c r="J615" s="17">
        <v>7.34</v>
      </c>
      <c r="K615" s="17" t="s">
        <v>494</v>
      </c>
      <c r="L615" s="17"/>
      <c r="M615" s="17" t="s">
        <v>494</v>
      </c>
      <c r="N615" s="17"/>
      <c r="O615" s="17"/>
      <c r="P615" s="17"/>
      <c r="Q615" s="17" t="s">
        <v>494</v>
      </c>
      <c r="R615" s="17"/>
      <c r="S615" s="17"/>
      <c r="T615" s="17" t="s">
        <v>494</v>
      </c>
      <c r="U615" s="17" t="s">
        <v>494</v>
      </c>
      <c r="V615" s="17" t="s">
        <v>494</v>
      </c>
      <c r="W615" s="17" t="s">
        <v>494</v>
      </c>
      <c r="X615" s="17" t="s">
        <v>494</v>
      </c>
      <c r="Y615" s="17" t="s">
        <v>494</v>
      </c>
      <c r="Z615" s="17" t="s">
        <v>494</v>
      </c>
      <c r="AA615" s="17" t="s">
        <v>494</v>
      </c>
      <c r="AB615" s="17" t="s">
        <v>494</v>
      </c>
      <c r="AC615" s="17"/>
      <c r="AD615" s="17"/>
      <c r="AE615" s="18">
        <f t="shared" si="29"/>
        <v>1.1146494397140181</v>
      </c>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row>
    <row r="616" spans="1:59" hidden="1" x14ac:dyDescent="0.2">
      <c r="A616" s="50">
        <v>2023</v>
      </c>
      <c r="B616" s="50" t="s">
        <v>16</v>
      </c>
      <c r="C616" s="16" t="s">
        <v>370</v>
      </c>
      <c r="D616" s="21">
        <f t="shared" si="27"/>
        <v>45043</v>
      </c>
      <c r="E616" s="22">
        <f t="shared" si="28"/>
        <v>117</v>
      </c>
      <c r="F616" s="17" t="s">
        <v>343</v>
      </c>
      <c r="G616" s="17" t="s">
        <v>347</v>
      </c>
      <c r="H616" s="17">
        <v>68</v>
      </c>
      <c r="J616" s="17">
        <v>3.1</v>
      </c>
      <c r="K616" s="17" t="s">
        <v>494</v>
      </c>
      <c r="L616" s="17"/>
      <c r="M616" s="17" t="s">
        <v>494</v>
      </c>
      <c r="N616" s="17"/>
      <c r="O616" s="17"/>
      <c r="P616" s="17"/>
      <c r="Q616" s="17" t="s">
        <v>494</v>
      </c>
      <c r="R616" s="17"/>
      <c r="S616" s="17"/>
      <c r="T616" s="17" t="s">
        <v>494</v>
      </c>
      <c r="U616" s="17" t="s">
        <v>494</v>
      </c>
      <c r="V616" s="17" t="s">
        <v>494</v>
      </c>
      <c r="W616" s="17" t="s">
        <v>494</v>
      </c>
      <c r="X616" s="17" t="s">
        <v>494</v>
      </c>
      <c r="Y616" s="17" t="s">
        <v>494</v>
      </c>
      <c r="Z616" s="17" t="s">
        <v>494</v>
      </c>
      <c r="AA616" s="17" t="s">
        <v>494</v>
      </c>
      <c r="AB616" s="17" t="s">
        <v>494</v>
      </c>
      <c r="AC616" s="17"/>
      <c r="AD616" s="17"/>
      <c r="AE616" s="18">
        <f t="shared" si="29"/>
        <v>0.98590474251984528</v>
      </c>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row>
    <row r="617" spans="1:59" hidden="1" x14ac:dyDescent="0.2">
      <c r="A617" s="50">
        <v>2023</v>
      </c>
      <c r="B617" s="50" t="s">
        <v>16</v>
      </c>
      <c r="C617" s="16" t="s">
        <v>370</v>
      </c>
      <c r="D617" s="21">
        <f t="shared" si="27"/>
        <v>45043</v>
      </c>
      <c r="E617" s="22">
        <f t="shared" si="28"/>
        <v>117</v>
      </c>
      <c r="F617" s="17" t="s">
        <v>343</v>
      </c>
      <c r="G617" s="17" t="s">
        <v>347</v>
      </c>
      <c r="H617" s="17">
        <v>78</v>
      </c>
      <c r="J617" s="17">
        <v>4.13</v>
      </c>
      <c r="K617" s="17" t="s">
        <v>494</v>
      </c>
      <c r="L617" s="17"/>
      <c r="M617" s="17" t="s">
        <v>494</v>
      </c>
      <c r="N617" s="17"/>
      <c r="O617" s="17"/>
      <c r="P617" s="17"/>
      <c r="Q617" s="17" t="s">
        <v>494</v>
      </c>
      <c r="R617" s="17"/>
      <c r="S617" s="17"/>
      <c r="T617" s="17" t="s">
        <v>494</v>
      </c>
      <c r="U617" s="17" t="s">
        <v>494</v>
      </c>
      <c r="V617" s="17" t="s">
        <v>494</v>
      </c>
      <c r="W617" s="17" t="s">
        <v>494</v>
      </c>
      <c r="X617" s="17" t="s">
        <v>494</v>
      </c>
      <c r="Y617" s="17" t="s">
        <v>494</v>
      </c>
      <c r="Z617" s="17" t="s">
        <v>494</v>
      </c>
      <c r="AA617" s="17" t="s">
        <v>494</v>
      </c>
      <c r="AB617" s="17" t="s">
        <v>494</v>
      </c>
      <c r="AC617" s="17"/>
      <c r="AD617" s="17"/>
      <c r="AE617" s="18">
        <f t="shared" si="29"/>
        <v>0.87029450934776365</v>
      </c>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row>
    <row r="618" spans="1:59" hidden="1" x14ac:dyDescent="0.2">
      <c r="A618" s="50">
        <v>2023</v>
      </c>
      <c r="B618" s="50" t="s">
        <v>16</v>
      </c>
      <c r="C618" s="16" t="s">
        <v>370</v>
      </c>
      <c r="D618" s="21">
        <f t="shared" si="27"/>
        <v>45043</v>
      </c>
      <c r="E618" s="22">
        <f t="shared" si="28"/>
        <v>117</v>
      </c>
      <c r="F618" s="17" t="s">
        <v>343</v>
      </c>
      <c r="G618" s="17" t="s">
        <v>347</v>
      </c>
      <c r="H618" s="17">
        <v>65</v>
      </c>
      <c r="J618" s="17">
        <v>2.61</v>
      </c>
      <c r="K618" s="17" t="s">
        <v>494</v>
      </c>
      <c r="L618" s="17"/>
      <c r="M618" s="17" t="s">
        <v>494</v>
      </c>
      <c r="N618" s="17"/>
      <c r="O618" s="17"/>
      <c r="P618" s="17"/>
      <c r="Q618" s="17" t="s">
        <v>494</v>
      </c>
      <c r="R618" s="17"/>
      <c r="S618" s="17"/>
      <c r="T618" s="17" t="s">
        <v>494</v>
      </c>
      <c r="U618" s="17" t="s">
        <v>494</v>
      </c>
      <c r="V618" s="17" t="s">
        <v>494</v>
      </c>
      <c r="W618" s="17" t="s">
        <v>494</v>
      </c>
      <c r="X618" s="17" t="s">
        <v>494</v>
      </c>
      <c r="Y618" s="17" t="s">
        <v>494</v>
      </c>
      <c r="Z618" s="17" t="s">
        <v>494</v>
      </c>
      <c r="AA618" s="17" t="s">
        <v>494</v>
      </c>
      <c r="AB618" s="17" t="s">
        <v>494</v>
      </c>
      <c r="AC618" s="17"/>
      <c r="AD618" s="17"/>
      <c r="AE618" s="18">
        <f t="shared" si="29"/>
        <v>0.95038689121529352</v>
      </c>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row>
    <row r="619" spans="1:59" hidden="1" x14ac:dyDescent="0.2">
      <c r="A619" s="50">
        <v>2023</v>
      </c>
      <c r="B619" s="50" t="s">
        <v>16</v>
      </c>
      <c r="C619" s="16" t="s">
        <v>370</v>
      </c>
      <c r="D619" s="21">
        <f t="shared" si="27"/>
        <v>45043</v>
      </c>
      <c r="E619" s="22">
        <f t="shared" si="28"/>
        <v>117</v>
      </c>
      <c r="F619" s="17" t="s">
        <v>343</v>
      </c>
      <c r="G619" s="17" t="s">
        <v>347</v>
      </c>
      <c r="H619" s="17">
        <v>88</v>
      </c>
      <c r="J619" s="17">
        <v>7.63</v>
      </c>
      <c r="K619" s="17" t="s">
        <v>494</v>
      </c>
      <c r="L619" s="17"/>
      <c r="M619" s="17" t="s">
        <v>494</v>
      </c>
      <c r="N619" s="17"/>
      <c r="O619" s="17"/>
      <c r="P619" s="17"/>
      <c r="Q619" s="17" t="s">
        <v>494</v>
      </c>
      <c r="R619" s="17"/>
      <c r="S619" s="17"/>
      <c r="T619" s="17" t="s">
        <v>494</v>
      </c>
      <c r="U619" s="17" t="s">
        <v>494</v>
      </c>
      <c r="V619" s="17" t="s">
        <v>494</v>
      </c>
      <c r="W619" s="17" t="s">
        <v>494</v>
      </c>
      <c r="X619" s="17" t="s">
        <v>494</v>
      </c>
      <c r="Y619" s="17" t="s">
        <v>494</v>
      </c>
      <c r="Z619" s="17" t="s">
        <v>494</v>
      </c>
      <c r="AA619" s="17" t="s">
        <v>494</v>
      </c>
      <c r="AB619" s="17" t="s">
        <v>494</v>
      </c>
      <c r="AC619" s="17"/>
      <c r="AD619" s="17"/>
      <c r="AE619" s="18">
        <f t="shared" si="29"/>
        <v>1.1196351427498121</v>
      </c>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row>
    <row r="620" spans="1:59" hidden="1" x14ac:dyDescent="0.2">
      <c r="A620" s="50">
        <v>2023</v>
      </c>
      <c r="B620" s="50" t="s">
        <v>16</v>
      </c>
      <c r="C620" s="16" t="s">
        <v>370</v>
      </c>
      <c r="D620" s="21">
        <f t="shared" si="27"/>
        <v>45043</v>
      </c>
      <c r="E620" s="22">
        <f t="shared" si="28"/>
        <v>117</v>
      </c>
      <c r="F620" s="17" t="s">
        <v>343</v>
      </c>
      <c r="G620" s="17" t="s">
        <v>347</v>
      </c>
      <c r="H620" s="17">
        <v>128</v>
      </c>
      <c r="J620" s="17">
        <v>18.27</v>
      </c>
      <c r="K620" s="17" t="s">
        <v>494</v>
      </c>
      <c r="L620" s="17"/>
      <c r="M620" s="17" t="s">
        <v>494</v>
      </c>
      <c r="N620" s="17"/>
      <c r="O620" s="17"/>
      <c r="P620" s="17"/>
      <c r="Q620" s="17" t="s">
        <v>494</v>
      </c>
      <c r="R620" s="17"/>
      <c r="S620" s="17"/>
      <c r="T620" s="17" t="s">
        <v>494</v>
      </c>
      <c r="U620" s="17" t="s">
        <v>494</v>
      </c>
      <c r="V620" s="17" t="s">
        <v>494</v>
      </c>
      <c r="W620" s="17" t="s">
        <v>494</v>
      </c>
      <c r="X620" s="17" t="s">
        <v>494</v>
      </c>
      <c r="Y620" s="17" t="s">
        <v>494</v>
      </c>
      <c r="Z620" s="17" t="s">
        <v>494</v>
      </c>
      <c r="AA620" s="17" t="s">
        <v>494</v>
      </c>
      <c r="AB620" s="17" t="s">
        <v>494</v>
      </c>
      <c r="AC620" s="17"/>
      <c r="AD620" s="17"/>
      <c r="AE620" s="18">
        <f t="shared" si="29"/>
        <v>0.87118148803710938</v>
      </c>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row>
    <row r="621" spans="1:59" hidden="1" x14ac:dyDescent="0.2">
      <c r="A621" s="50">
        <v>2023</v>
      </c>
      <c r="B621" s="50" t="s">
        <v>16</v>
      </c>
      <c r="C621" s="16" t="s">
        <v>370</v>
      </c>
      <c r="D621" s="21">
        <f t="shared" si="27"/>
        <v>45043</v>
      </c>
      <c r="E621" s="22">
        <f t="shared" si="28"/>
        <v>117</v>
      </c>
      <c r="F621" s="17" t="s">
        <v>343</v>
      </c>
      <c r="G621" s="17" t="s">
        <v>347</v>
      </c>
      <c r="H621" s="17">
        <v>64</v>
      </c>
      <c r="J621" s="17">
        <v>2.73</v>
      </c>
      <c r="K621" s="17" t="s">
        <v>494</v>
      </c>
      <c r="L621" s="17"/>
      <c r="M621" s="17" t="s">
        <v>494</v>
      </c>
      <c r="N621" s="17"/>
      <c r="O621" s="17"/>
      <c r="P621" s="17"/>
      <c r="Q621" s="17" t="s">
        <v>494</v>
      </c>
      <c r="R621" s="17"/>
      <c r="S621" s="17"/>
      <c r="T621" s="17" t="s">
        <v>494</v>
      </c>
      <c r="U621" s="17" t="s">
        <v>494</v>
      </c>
      <c r="V621" s="17" t="s">
        <v>494</v>
      </c>
      <c r="W621" s="17" t="s">
        <v>494</v>
      </c>
      <c r="X621" s="17" t="s">
        <v>494</v>
      </c>
      <c r="Y621" s="17" t="s">
        <v>494</v>
      </c>
      <c r="Z621" s="17" t="s">
        <v>494</v>
      </c>
      <c r="AA621" s="17" t="s">
        <v>494</v>
      </c>
      <c r="AB621" s="17" t="s">
        <v>494</v>
      </c>
      <c r="AC621" s="17"/>
      <c r="AD621" s="17"/>
      <c r="AE621" s="18">
        <f t="shared" si="29"/>
        <v>1.041412353515625</v>
      </c>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row>
    <row r="622" spans="1:59" hidden="1" x14ac:dyDescent="0.2">
      <c r="A622" s="50">
        <v>2023</v>
      </c>
      <c r="B622" s="50" t="s">
        <v>16</v>
      </c>
      <c r="C622" s="16" t="s">
        <v>370</v>
      </c>
      <c r="D622" s="21">
        <f t="shared" si="27"/>
        <v>45043</v>
      </c>
      <c r="E622" s="22">
        <f t="shared" si="28"/>
        <v>117</v>
      </c>
      <c r="F622" s="17" t="s">
        <v>343</v>
      </c>
      <c r="G622" s="17" t="s">
        <v>347</v>
      </c>
      <c r="H622" s="17">
        <v>67</v>
      </c>
      <c r="J622" s="17">
        <v>1.94</v>
      </c>
      <c r="K622" s="17" t="s">
        <v>494</v>
      </c>
      <c r="L622" s="17"/>
      <c r="M622" s="17" t="s">
        <v>494</v>
      </c>
      <c r="N622" s="17"/>
      <c r="O622" s="17"/>
      <c r="P622" s="17"/>
      <c r="Q622" s="17" t="s">
        <v>494</v>
      </c>
      <c r="R622" s="17"/>
      <c r="S622" s="17"/>
      <c r="T622" s="17" t="s">
        <v>494</v>
      </c>
      <c r="U622" s="17" t="s">
        <v>494</v>
      </c>
      <c r="V622" s="17" t="s">
        <v>494</v>
      </c>
      <c r="W622" s="17" t="s">
        <v>494</v>
      </c>
      <c r="X622" s="17" t="s">
        <v>494</v>
      </c>
      <c r="Y622" s="17" t="s">
        <v>494</v>
      </c>
      <c r="Z622" s="17" t="s">
        <v>494</v>
      </c>
      <c r="AA622" s="17" t="s">
        <v>494</v>
      </c>
      <c r="AB622" s="17" t="s">
        <v>494</v>
      </c>
      <c r="AC622" s="17"/>
      <c r="AD622" s="17"/>
      <c r="AE622" s="18">
        <f t="shared" si="29"/>
        <v>0.64502615015809794</v>
      </c>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row>
    <row r="623" spans="1:59" hidden="1" x14ac:dyDescent="0.2">
      <c r="A623" s="50">
        <v>2023</v>
      </c>
      <c r="B623" s="50" t="s">
        <v>16</v>
      </c>
      <c r="C623" s="16" t="s">
        <v>370</v>
      </c>
      <c r="D623" s="21">
        <f t="shared" si="27"/>
        <v>45043</v>
      </c>
      <c r="E623" s="22">
        <f t="shared" si="28"/>
        <v>117</v>
      </c>
      <c r="F623" s="17" t="s">
        <v>343</v>
      </c>
      <c r="G623" s="17" t="s">
        <v>347</v>
      </c>
      <c r="H623" s="17">
        <v>83</v>
      </c>
      <c r="J623" s="17">
        <v>6.49</v>
      </c>
      <c r="K623" s="17" t="s">
        <v>494</v>
      </c>
      <c r="L623" s="17"/>
      <c r="M623" s="17" t="s">
        <v>494</v>
      </c>
      <c r="N623" s="17"/>
      <c r="O623" s="17"/>
      <c r="P623" s="17"/>
      <c r="Q623" s="17" t="s">
        <v>494</v>
      </c>
      <c r="R623" s="17"/>
      <c r="S623" s="17"/>
      <c r="T623" s="17" t="s">
        <v>494</v>
      </c>
      <c r="U623" s="17" t="s">
        <v>494</v>
      </c>
      <c r="V623" s="17" t="s">
        <v>494</v>
      </c>
      <c r="W623" s="17" t="s">
        <v>494</v>
      </c>
      <c r="X623" s="17" t="s">
        <v>494</v>
      </c>
      <c r="Y623" s="17" t="s">
        <v>494</v>
      </c>
      <c r="Z623" s="17" t="s">
        <v>494</v>
      </c>
      <c r="AA623" s="17" t="s">
        <v>494</v>
      </c>
      <c r="AB623" s="17" t="s">
        <v>494</v>
      </c>
      <c r="AC623" s="17"/>
      <c r="AD623" s="17"/>
      <c r="AE623" s="18">
        <f t="shared" si="29"/>
        <v>1.1350380473847779</v>
      </c>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row>
    <row r="624" spans="1:59" hidden="1" x14ac:dyDescent="0.2">
      <c r="A624" s="50">
        <v>2023</v>
      </c>
      <c r="B624" s="50" t="s">
        <v>16</v>
      </c>
      <c r="C624" s="16" t="s">
        <v>370</v>
      </c>
      <c r="D624" s="21">
        <f t="shared" si="27"/>
        <v>45043</v>
      </c>
      <c r="E624" s="22">
        <f t="shared" si="28"/>
        <v>117</v>
      </c>
      <c r="F624" s="17" t="s">
        <v>343</v>
      </c>
      <c r="G624" s="17" t="s">
        <v>347</v>
      </c>
      <c r="H624" s="17">
        <v>73</v>
      </c>
      <c r="J624" s="17">
        <v>4.46</v>
      </c>
      <c r="K624" s="17" t="s">
        <v>494</v>
      </c>
      <c r="L624" s="17"/>
      <c r="M624" s="17" t="s">
        <v>494</v>
      </c>
      <c r="N624" s="17"/>
      <c r="O624" s="17"/>
      <c r="P624" s="17"/>
      <c r="Q624" s="17" t="s">
        <v>494</v>
      </c>
      <c r="R624" s="17"/>
      <c r="S624" s="17"/>
      <c r="T624" s="17" t="s">
        <v>494</v>
      </c>
      <c r="U624" s="17" t="s">
        <v>494</v>
      </c>
      <c r="V624" s="17" t="s">
        <v>494</v>
      </c>
      <c r="W624" s="17" t="s">
        <v>494</v>
      </c>
      <c r="X624" s="17" t="s">
        <v>494</v>
      </c>
      <c r="Y624" s="17" t="s">
        <v>494</v>
      </c>
      <c r="Z624" s="17" t="s">
        <v>494</v>
      </c>
      <c r="AA624" s="17" t="s">
        <v>494</v>
      </c>
      <c r="AB624" s="17" t="s">
        <v>494</v>
      </c>
      <c r="AC624" s="17"/>
      <c r="AD624" s="17"/>
      <c r="AE624" s="18">
        <f t="shared" si="29"/>
        <v>1.1464794597665398</v>
      </c>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row>
    <row r="625" spans="1:59" hidden="1" x14ac:dyDescent="0.2">
      <c r="A625" s="50">
        <v>2023</v>
      </c>
      <c r="B625" s="50" t="s">
        <v>16</v>
      </c>
      <c r="C625" s="16" t="s">
        <v>370</v>
      </c>
      <c r="D625" s="21">
        <f t="shared" si="27"/>
        <v>45043</v>
      </c>
      <c r="E625" s="22">
        <f t="shared" si="28"/>
        <v>117</v>
      </c>
      <c r="F625" s="17" t="s">
        <v>343</v>
      </c>
      <c r="G625" s="17" t="s">
        <v>347</v>
      </c>
      <c r="H625" s="17">
        <v>67</v>
      </c>
      <c r="J625" s="17">
        <v>2.99</v>
      </c>
      <c r="K625" s="17" t="s">
        <v>494</v>
      </c>
      <c r="L625" s="17"/>
      <c r="M625" s="17" t="s">
        <v>494</v>
      </c>
      <c r="N625" s="17"/>
      <c r="O625" s="17"/>
      <c r="P625" s="17"/>
      <c r="Q625" s="17" t="s">
        <v>494</v>
      </c>
      <c r="R625" s="17"/>
      <c r="S625" s="17"/>
      <c r="T625" s="17" t="s">
        <v>494</v>
      </c>
      <c r="U625" s="17" t="s">
        <v>494</v>
      </c>
      <c r="V625" s="17" t="s">
        <v>494</v>
      </c>
      <c r="W625" s="17" t="s">
        <v>494</v>
      </c>
      <c r="X625" s="17" t="s">
        <v>494</v>
      </c>
      <c r="Y625" s="17" t="s">
        <v>494</v>
      </c>
      <c r="Z625" s="17" t="s">
        <v>494</v>
      </c>
      <c r="AA625" s="17" t="s">
        <v>494</v>
      </c>
      <c r="AB625" s="17" t="s">
        <v>494</v>
      </c>
      <c r="AC625" s="17"/>
      <c r="AD625" s="17"/>
      <c r="AE625" s="18">
        <f t="shared" si="29"/>
        <v>0.99413824173851173</v>
      </c>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row>
    <row r="626" spans="1:59" hidden="1" x14ac:dyDescent="0.2">
      <c r="A626" s="50">
        <v>2023</v>
      </c>
      <c r="B626" s="50" t="s">
        <v>16</v>
      </c>
      <c r="C626" s="16" t="s">
        <v>370</v>
      </c>
      <c r="D626" s="21">
        <f t="shared" si="27"/>
        <v>45043</v>
      </c>
      <c r="E626" s="22">
        <f t="shared" si="28"/>
        <v>117</v>
      </c>
      <c r="F626" s="17" t="s">
        <v>343</v>
      </c>
      <c r="G626" s="17" t="s">
        <v>347</v>
      </c>
      <c r="H626" s="17">
        <v>71</v>
      </c>
      <c r="J626" s="17">
        <v>3.81</v>
      </c>
      <c r="K626" s="17" t="s">
        <v>494</v>
      </c>
      <c r="L626" s="17"/>
      <c r="M626" s="17" t="s">
        <v>494</v>
      </c>
      <c r="N626" s="17"/>
      <c r="O626" s="17"/>
      <c r="P626" s="17"/>
      <c r="Q626" s="17" t="s">
        <v>494</v>
      </c>
      <c r="R626" s="17"/>
      <c r="S626" s="17"/>
      <c r="T626" s="17" t="s">
        <v>494</v>
      </c>
      <c r="U626" s="17" t="s">
        <v>494</v>
      </c>
      <c r="V626" s="17" t="s">
        <v>494</v>
      </c>
      <c r="W626" s="17" t="s">
        <v>494</v>
      </c>
      <c r="X626" s="17" t="s">
        <v>494</v>
      </c>
      <c r="Y626" s="17" t="s">
        <v>494</v>
      </c>
      <c r="Z626" s="17" t="s">
        <v>494</v>
      </c>
      <c r="AA626" s="17" t="s">
        <v>494</v>
      </c>
      <c r="AB626" s="17" t="s">
        <v>494</v>
      </c>
      <c r="AC626" s="17"/>
      <c r="AD626" s="17"/>
      <c r="AE626" s="18">
        <f t="shared" si="29"/>
        <v>1.0645104509221566</v>
      </c>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row>
    <row r="627" spans="1:59" hidden="1" x14ac:dyDescent="0.2">
      <c r="A627" s="50">
        <v>2023</v>
      </c>
      <c r="B627" s="50" t="s">
        <v>16</v>
      </c>
      <c r="C627" s="16" t="s">
        <v>370</v>
      </c>
      <c r="D627" s="21">
        <f t="shared" si="27"/>
        <v>45043</v>
      </c>
      <c r="E627" s="22">
        <f t="shared" si="28"/>
        <v>117</v>
      </c>
      <c r="F627" s="17" t="s">
        <v>343</v>
      </c>
      <c r="G627" s="17" t="s">
        <v>347</v>
      </c>
      <c r="H627" s="17">
        <v>103</v>
      </c>
      <c r="J627" s="17">
        <v>12.75</v>
      </c>
      <c r="K627" s="17" t="s">
        <v>494</v>
      </c>
      <c r="L627" s="17"/>
      <c r="M627" s="17" t="s">
        <v>494</v>
      </c>
      <c r="N627" s="17"/>
      <c r="O627" s="17"/>
      <c r="P627" s="17"/>
      <c r="Q627" s="17" t="s">
        <v>494</v>
      </c>
      <c r="R627" s="17"/>
      <c r="S627" s="17"/>
      <c r="T627" s="17" t="s">
        <v>494</v>
      </c>
      <c r="U627" s="17" t="s">
        <v>494</v>
      </c>
      <c r="V627" s="17" t="s">
        <v>494</v>
      </c>
      <c r="W627" s="17" t="s">
        <v>494</v>
      </c>
      <c r="X627" s="17" t="s">
        <v>494</v>
      </c>
      <c r="Y627" s="17" t="s">
        <v>494</v>
      </c>
      <c r="Z627" s="17" t="s">
        <v>494</v>
      </c>
      <c r="AA627" s="17" t="s">
        <v>494</v>
      </c>
      <c r="AB627" s="17" t="s">
        <v>494</v>
      </c>
      <c r="AC627" s="17"/>
      <c r="AD627" s="17"/>
      <c r="AE627" s="18">
        <f t="shared" si="29"/>
        <v>1.1668056156752786</v>
      </c>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row>
    <row r="628" spans="1:59" hidden="1" x14ac:dyDescent="0.2">
      <c r="A628" s="50">
        <v>2023</v>
      </c>
      <c r="B628" s="50" t="s">
        <v>16</v>
      </c>
      <c r="C628" s="16" t="s">
        <v>370</v>
      </c>
      <c r="D628" s="21">
        <f t="shared" si="27"/>
        <v>45043</v>
      </c>
      <c r="E628" s="22">
        <f t="shared" si="28"/>
        <v>117</v>
      </c>
      <c r="F628" s="17" t="s">
        <v>343</v>
      </c>
      <c r="G628" s="17" t="s">
        <v>341</v>
      </c>
      <c r="H628" s="17">
        <v>39</v>
      </c>
      <c r="J628" s="17">
        <v>0.49</v>
      </c>
      <c r="K628" s="17" t="s">
        <v>494</v>
      </c>
      <c r="L628" s="17"/>
      <c r="M628" s="17" t="s">
        <v>494</v>
      </c>
      <c r="N628" s="17"/>
      <c r="O628" s="17"/>
      <c r="P628" s="17"/>
      <c r="Q628" s="17" t="s">
        <v>494</v>
      </c>
      <c r="R628" s="17"/>
      <c r="S628" s="17"/>
      <c r="T628" s="17" t="s">
        <v>494</v>
      </c>
      <c r="U628" s="17" t="s">
        <v>494</v>
      </c>
      <c r="V628" s="17" t="s">
        <v>494</v>
      </c>
      <c r="W628" s="17" t="s">
        <v>494</v>
      </c>
      <c r="X628" s="17" t="s">
        <v>494</v>
      </c>
      <c r="Y628" s="17" t="s">
        <v>494</v>
      </c>
      <c r="Z628" s="17" t="s">
        <v>494</v>
      </c>
      <c r="AA628" s="17" t="s">
        <v>494</v>
      </c>
      <c r="AB628" s="17" t="s">
        <v>494</v>
      </c>
      <c r="AC628" s="17"/>
      <c r="AD628" s="17"/>
      <c r="AE628" s="18">
        <f t="shared" si="29"/>
        <v>0.8260422461605893</v>
      </c>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row>
    <row r="629" spans="1:59" hidden="1" x14ac:dyDescent="0.2">
      <c r="A629" s="50">
        <v>2023</v>
      </c>
      <c r="B629" s="50" t="s">
        <v>16</v>
      </c>
      <c r="C629" s="16" t="s">
        <v>370</v>
      </c>
      <c r="D629" s="21">
        <f t="shared" si="27"/>
        <v>45043</v>
      </c>
      <c r="E629" s="22">
        <f t="shared" si="28"/>
        <v>117</v>
      </c>
      <c r="F629" s="17" t="s">
        <v>343</v>
      </c>
      <c r="G629" s="17" t="s">
        <v>341</v>
      </c>
      <c r="H629" s="17">
        <v>37</v>
      </c>
      <c r="J629" s="17">
        <v>0.46</v>
      </c>
      <c r="K629" s="17" t="s">
        <v>494</v>
      </c>
      <c r="L629" s="17"/>
      <c r="M629" s="17" t="s">
        <v>494</v>
      </c>
      <c r="N629" s="17"/>
      <c r="O629" s="17"/>
      <c r="P629" s="17"/>
      <c r="Q629" s="17" t="s">
        <v>494</v>
      </c>
      <c r="R629" s="17"/>
      <c r="S629" s="17"/>
      <c r="T629" s="17" t="s">
        <v>494</v>
      </c>
      <c r="U629" s="17" t="s">
        <v>494</v>
      </c>
      <c r="V629" s="17" t="s">
        <v>494</v>
      </c>
      <c r="W629" s="17" t="s">
        <v>494</v>
      </c>
      <c r="X629" s="17" t="s">
        <v>494</v>
      </c>
      <c r="Y629" s="17" t="s">
        <v>494</v>
      </c>
      <c r="Z629" s="17" t="s">
        <v>494</v>
      </c>
      <c r="AA629" s="17" t="s">
        <v>494</v>
      </c>
      <c r="AB629" s="17" t="s">
        <v>494</v>
      </c>
      <c r="AC629" s="17"/>
      <c r="AD629" s="17"/>
      <c r="AE629" s="18">
        <f t="shared" si="29"/>
        <v>0.90813969557578034</v>
      </c>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row>
    <row r="630" spans="1:59" hidden="1" x14ac:dyDescent="0.2">
      <c r="A630" s="50">
        <v>2023</v>
      </c>
      <c r="B630" s="50" t="s">
        <v>16</v>
      </c>
      <c r="C630" s="16" t="s">
        <v>370</v>
      </c>
      <c r="D630" s="21">
        <f t="shared" si="27"/>
        <v>45043</v>
      </c>
      <c r="E630" s="22">
        <f t="shared" si="28"/>
        <v>117</v>
      </c>
      <c r="F630" s="17" t="s">
        <v>343</v>
      </c>
      <c r="G630" s="17" t="s">
        <v>341</v>
      </c>
      <c r="H630" s="17">
        <v>36</v>
      </c>
      <c r="J630" s="17">
        <v>0.41</v>
      </c>
      <c r="K630" s="17" t="s">
        <v>494</v>
      </c>
      <c r="L630" s="17"/>
      <c r="M630" s="17" t="s">
        <v>494</v>
      </c>
      <c r="N630" s="17"/>
      <c r="O630" s="17"/>
      <c r="P630" s="17"/>
      <c r="Q630" s="17" t="s">
        <v>494</v>
      </c>
      <c r="R630" s="17"/>
      <c r="S630" s="17"/>
      <c r="T630" s="17" t="s">
        <v>494</v>
      </c>
      <c r="U630" s="17" t="s">
        <v>494</v>
      </c>
      <c r="V630" s="17" t="s">
        <v>494</v>
      </c>
      <c r="W630" s="17" t="s">
        <v>494</v>
      </c>
      <c r="X630" s="17" t="s">
        <v>494</v>
      </c>
      <c r="Y630" s="17" t="s">
        <v>494</v>
      </c>
      <c r="Z630" s="17" t="s">
        <v>494</v>
      </c>
      <c r="AA630" s="17" t="s">
        <v>494</v>
      </c>
      <c r="AB630" s="17" t="s">
        <v>494</v>
      </c>
      <c r="AC630" s="17"/>
      <c r="AD630" s="17"/>
      <c r="AE630" s="18">
        <f t="shared" si="29"/>
        <v>0.87877229080932784</v>
      </c>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row>
    <row r="631" spans="1:59" hidden="1" x14ac:dyDescent="0.2">
      <c r="A631" s="50">
        <v>2023</v>
      </c>
      <c r="B631" s="50" t="s">
        <v>16</v>
      </c>
      <c r="C631" s="16" t="s">
        <v>370</v>
      </c>
      <c r="D631" s="21">
        <f t="shared" si="27"/>
        <v>45043</v>
      </c>
      <c r="E631" s="22">
        <f t="shared" si="28"/>
        <v>117</v>
      </c>
      <c r="F631" s="17" t="s">
        <v>343</v>
      </c>
      <c r="G631" s="17" t="s">
        <v>341</v>
      </c>
      <c r="H631" s="17">
        <v>35</v>
      </c>
      <c r="J631" s="17">
        <v>0.65</v>
      </c>
      <c r="K631" s="17" t="s">
        <v>494</v>
      </c>
      <c r="L631" s="17"/>
      <c r="M631" s="17" t="s">
        <v>494</v>
      </c>
      <c r="N631" s="17"/>
      <c r="O631" s="17"/>
      <c r="P631" s="17"/>
      <c r="Q631" s="17" t="s">
        <v>494</v>
      </c>
      <c r="R631" s="17"/>
      <c r="S631" s="17"/>
      <c r="T631" s="17" t="s">
        <v>494</v>
      </c>
      <c r="U631" s="17" t="s">
        <v>494</v>
      </c>
      <c r="V631" s="17" t="s">
        <v>494</v>
      </c>
      <c r="W631" s="17" t="s">
        <v>494</v>
      </c>
      <c r="X631" s="17" t="s">
        <v>494</v>
      </c>
      <c r="Y631" s="17" t="s">
        <v>494</v>
      </c>
      <c r="Z631" s="17" t="s">
        <v>494</v>
      </c>
      <c r="AA631" s="17" t="s">
        <v>494</v>
      </c>
      <c r="AB631" s="17" t="s">
        <v>494</v>
      </c>
      <c r="AC631" s="17"/>
      <c r="AD631" s="17"/>
      <c r="AE631" s="18">
        <f t="shared" si="29"/>
        <v>1.5160349854227406</v>
      </c>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row>
    <row r="632" spans="1:59" hidden="1" x14ac:dyDescent="0.2">
      <c r="A632" s="50">
        <v>2023</v>
      </c>
      <c r="B632" s="50" t="s">
        <v>16</v>
      </c>
      <c r="C632" s="16" t="s">
        <v>370</v>
      </c>
      <c r="D632" s="21">
        <f t="shared" si="27"/>
        <v>45043</v>
      </c>
      <c r="E632" s="22">
        <f t="shared" si="28"/>
        <v>117</v>
      </c>
      <c r="F632" s="17" t="s">
        <v>343</v>
      </c>
      <c r="G632" s="17" t="s">
        <v>341</v>
      </c>
      <c r="H632" s="17">
        <v>37</v>
      </c>
      <c r="J632" s="17">
        <v>0.48</v>
      </c>
      <c r="K632" s="17" t="s">
        <v>494</v>
      </c>
      <c r="L632" s="17"/>
      <c r="M632" s="17" t="s">
        <v>494</v>
      </c>
      <c r="N632" s="17"/>
      <c r="O632" s="17"/>
      <c r="P632" s="17"/>
      <c r="Q632" s="17" t="s">
        <v>494</v>
      </c>
      <c r="R632" s="17"/>
      <c r="S632" s="17"/>
      <c r="T632" s="17" t="s">
        <v>494</v>
      </c>
      <c r="U632" s="17" t="s">
        <v>494</v>
      </c>
      <c r="V632" s="17" t="s">
        <v>494</v>
      </c>
      <c r="W632" s="17" t="s">
        <v>494</v>
      </c>
      <c r="X632" s="17" t="s">
        <v>494</v>
      </c>
      <c r="Y632" s="17" t="s">
        <v>494</v>
      </c>
      <c r="Z632" s="17" t="s">
        <v>494</v>
      </c>
      <c r="AA632" s="17" t="s">
        <v>494</v>
      </c>
      <c r="AB632" s="17" t="s">
        <v>494</v>
      </c>
      <c r="AC632" s="17"/>
      <c r="AD632" s="17"/>
      <c r="AE632" s="18">
        <f t="shared" si="29"/>
        <v>0.94762403016603147</v>
      </c>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row>
    <row r="633" spans="1:59" hidden="1" x14ac:dyDescent="0.2">
      <c r="A633" s="50">
        <v>2023</v>
      </c>
      <c r="B633" s="50" t="s">
        <v>16</v>
      </c>
      <c r="C633" s="16" t="s">
        <v>370</v>
      </c>
      <c r="D633" s="21">
        <f t="shared" si="27"/>
        <v>45043</v>
      </c>
      <c r="E633" s="22">
        <f t="shared" si="28"/>
        <v>117</v>
      </c>
      <c r="F633" s="17" t="s">
        <v>343</v>
      </c>
      <c r="G633" s="17" t="s">
        <v>341</v>
      </c>
      <c r="H633" s="17">
        <v>38</v>
      </c>
      <c r="J633" s="17">
        <v>0.44</v>
      </c>
      <c r="K633" s="17" t="s">
        <v>494</v>
      </c>
      <c r="L633" s="17"/>
      <c r="M633" s="17" t="s">
        <v>494</v>
      </c>
      <c r="N633" s="17"/>
      <c r="O633" s="17"/>
      <c r="P633" s="17"/>
      <c r="Q633" s="17" t="s">
        <v>494</v>
      </c>
      <c r="R633" s="17"/>
      <c r="S633" s="17"/>
      <c r="T633" s="17" t="s">
        <v>494</v>
      </c>
      <c r="U633" s="17" t="s">
        <v>494</v>
      </c>
      <c r="V633" s="17" t="s">
        <v>494</v>
      </c>
      <c r="W633" s="17" t="s">
        <v>494</v>
      </c>
      <c r="X633" s="17" t="s">
        <v>494</v>
      </c>
      <c r="Y633" s="17" t="s">
        <v>494</v>
      </c>
      <c r="Z633" s="17" t="s">
        <v>494</v>
      </c>
      <c r="AA633" s="17" t="s">
        <v>494</v>
      </c>
      <c r="AB633" s="17" t="s">
        <v>494</v>
      </c>
      <c r="AC633" s="17"/>
      <c r="AD633" s="17"/>
      <c r="AE633" s="18">
        <f t="shared" si="29"/>
        <v>0.80186616124799526</v>
      </c>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row>
    <row r="634" spans="1:59" hidden="1" x14ac:dyDescent="0.2">
      <c r="A634" s="50">
        <v>2023</v>
      </c>
      <c r="B634" s="50" t="s">
        <v>16</v>
      </c>
      <c r="C634" s="16" t="s">
        <v>370</v>
      </c>
      <c r="D634" s="21">
        <f t="shared" si="27"/>
        <v>45043</v>
      </c>
      <c r="E634" s="22">
        <f t="shared" si="28"/>
        <v>117</v>
      </c>
      <c r="F634" s="17" t="s">
        <v>343</v>
      </c>
      <c r="G634" s="17" t="s">
        <v>341</v>
      </c>
      <c r="H634" s="17">
        <v>36</v>
      </c>
      <c r="J634" s="17">
        <v>0.44</v>
      </c>
      <c r="K634" s="17" t="s">
        <v>494</v>
      </c>
      <c r="L634" s="17"/>
      <c r="M634" s="17" t="s">
        <v>494</v>
      </c>
      <c r="N634" s="17"/>
      <c r="O634" s="17"/>
      <c r="P634" s="17"/>
      <c r="Q634" s="17" t="s">
        <v>494</v>
      </c>
      <c r="R634" s="17"/>
      <c r="S634" s="17"/>
      <c r="T634" s="17" t="s">
        <v>494</v>
      </c>
      <c r="U634" s="17" t="s">
        <v>494</v>
      </c>
      <c r="V634" s="17" t="s">
        <v>494</v>
      </c>
      <c r="W634" s="17" t="s">
        <v>494</v>
      </c>
      <c r="X634" s="17" t="s">
        <v>494</v>
      </c>
      <c r="Y634" s="17" t="s">
        <v>494</v>
      </c>
      <c r="Z634" s="17" t="s">
        <v>494</v>
      </c>
      <c r="AA634" s="17" t="s">
        <v>494</v>
      </c>
      <c r="AB634" s="17" t="s">
        <v>494</v>
      </c>
      <c r="AC634" s="17"/>
      <c r="AD634" s="17"/>
      <c r="AE634" s="18">
        <f t="shared" si="29"/>
        <v>0.94307270233196161</v>
      </c>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row>
    <row r="635" spans="1:59" hidden="1" x14ac:dyDescent="0.2">
      <c r="A635" s="50">
        <v>2023</v>
      </c>
      <c r="B635" s="50" t="s">
        <v>16</v>
      </c>
      <c r="C635" s="16" t="s">
        <v>370</v>
      </c>
      <c r="D635" s="21">
        <f t="shared" si="27"/>
        <v>45043</v>
      </c>
      <c r="E635" s="22">
        <f t="shared" si="28"/>
        <v>117</v>
      </c>
      <c r="F635" s="17" t="s">
        <v>343</v>
      </c>
      <c r="G635" s="17" t="s">
        <v>341</v>
      </c>
      <c r="H635" s="17">
        <v>35</v>
      </c>
      <c r="J635" s="17">
        <v>0.46</v>
      </c>
      <c r="K635" s="17" t="s">
        <v>494</v>
      </c>
      <c r="L635" s="17"/>
      <c r="M635" s="17" t="s">
        <v>494</v>
      </c>
      <c r="N635" s="17"/>
      <c r="O635" s="17"/>
      <c r="P635" s="17"/>
      <c r="Q635" s="17" t="s">
        <v>494</v>
      </c>
      <c r="R635" s="17"/>
      <c r="S635" s="17"/>
      <c r="T635" s="17" t="s">
        <v>494</v>
      </c>
      <c r="U635" s="17" t="s">
        <v>494</v>
      </c>
      <c r="V635" s="17" t="s">
        <v>494</v>
      </c>
      <c r="W635" s="17" t="s">
        <v>494</v>
      </c>
      <c r="X635" s="17" t="s">
        <v>494</v>
      </c>
      <c r="Y635" s="17" t="s">
        <v>494</v>
      </c>
      <c r="Z635" s="17" t="s">
        <v>494</v>
      </c>
      <c r="AA635" s="17" t="s">
        <v>494</v>
      </c>
      <c r="AB635" s="17" t="s">
        <v>494</v>
      </c>
      <c r="AC635" s="17"/>
      <c r="AD635" s="17"/>
      <c r="AE635" s="18">
        <f t="shared" si="29"/>
        <v>1.0728862973760933</v>
      </c>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row>
    <row r="636" spans="1:59" hidden="1" x14ac:dyDescent="0.2">
      <c r="A636" s="50">
        <v>2023</v>
      </c>
      <c r="B636" s="50" t="s">
        <v>16</v>
      </c>
      <c r="C636" s="16" t="s">
        <v>370</v>
      </c>
      <c r="D636" s="21">
        <f t="shared" si="27"/>
        <v>45043</v>
      </c>
      <c r="E636" s="22">
        <f t="shared" si="28"/>
        <v>117</v>
      </c>
      <c r="F636" s="17" t="s">
        <v>343</v>
      </c>
      <c r="G636" s="17" t="s">
        <v>341</v>
      </c>
      <c r="H636" s="17">
        <v>36</v>
      </c>
      <c r="J636" s="17">
        <v>0.46</v>
      </c>
      <c r="K636" s="17" t="s">
        <v>494</v>
      </c>
      <c r="L636" s="17"/>
      <c r="M636" s="17" t="s">
        <v>494</v>
      </c>
      <c r="N636" s="17"/>
      <c r="O636" s="17"/>
      <c r="P636" s="17"/>
      <c r="Q636" s="17" t="s">
        <v>494</v>
      </c>
      <c r="R636" s="17"/>
      <c r="S636" s="17"/>
      <c r="T636" s="17" t="s">
        <v>494</v>
      </c>
      <c r="U636" s="17" t="s">
        <v>494</v>
      </c>
      <c r="V636" s="17" t="s">
        <v>494</v>
      </c>
      <c r="W636" s="17" t="s">
        <v>494</v>
      </c>
      <c r="X636" s="17" t="s">
        <v>494</v>
      </c>
      <c r="Y636" s="17" t="s">
        <v>494</v>
      </c>
      <c r="Z636" s="17" t="s">
        <v>494</v>
      </c>
      <c r="AA636" s="17" t="s">
        <v>494</v>
      </c>
      <c r="AB636" s="17" t="s">
        <v>494</v>
      </c>
      <c r="AC636" s="17"/>
      <c r="AD636" s="17"/>
      <c r="AE636" s="18">
        <f t="shared" si="29"/>
        <v>0.98593964334705086</v>
      </c>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row>
    <row r="637" spans="1:59" hidden="1" x14ac:dyDescent="0.2">
      <c r="A637" s="50">
        <v>2023</v>
      </c>
      <c r="B637" s="50" t="s">
        <v>16</v>
      </c>
      <c r="C637" s="16" t="s">
        <v>370</v>
      </c>
      <c r="D637" s="21">
        <f t="shared" si="27"/>
        <v>45043</v>
      </c>
      <c r="E637" s="22">
        <f t="shared" si="28"/>
        <v>117</v>
      </c>
      <c r="F637" s="17" t="s">
        <v>343</v>
      </c>
      <c r="G637" s="17" t="s">
        <v>341</v>
      </c>
      <c r="H637" s="17">
        <v>41</v>
      </c>
      <c r="J637" s="17">
        <v>0.46</v>
      </c>
      <c r="K637" s="17" t="s">
        <v>494</v>
      </c>
      <c r="L637" s="17"/>
      <c r="M637" s="17" t="s">
        <v>494</v>
      </c>
      <c r="N637" s="17"/>
      <c r="O637" s="17"/>
      <c r="P637" s="17"/>
      <c r="Q637" s="17" t="s">
        <v>494</v>
      </c>
      <c r="R637" s="17"/>
      <c r="S637" s="17"/>
      <c r="T637" s="17" t="s">
        <v>494</v>
      </c>
      <c r="U637" s="17" t="s">
        <v>494</v>
      </c>
      <c r="V637" s="17" t="s">
        <v>494</v>
      </c>
      <c r="W637" s="17" t="s">
        <v>494</v>
      </c>
      <c r="X637" s="17" t="s">
        <v>494</v>
      </c>
      <c r="Y637" s="17" t="s">
        <v>494</v>
      </c>
      <c r="Z637" s="17" t="s">
        <v>494</v>
      </c>
      <c r="AA637" s="17" t="s">
        <v>494</v>
      </c>
      <c r="AB637" s="17" t="s">
        <v>494</v>
      </c>
      <c r="AC637" s="17"/>
      <c r="AD637" s="17"/>
      <c r="AE637" s="18">
        <f t="shared" si="29"/>
        <v>0.66743082659856945</v>
      </c>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row>
    <row r="638" spans="1:59" hidden="1" x14ac:dyDescent="0.2">
      <c r="A638" s="50">
        <v>2023</v>
      </c>
      <c r="B638" s="50" t="s">
        <v>16</v>
      </c>
      <c r="C638" s="16" t="s">
        <v>370</v>
      </c>
      <c r="D638" s="21">
        <f t="shared" si="27"/>
        <v>45043</v>
      </c>
      <c r="E638" s="22">
        <f t="shared" si="28"/>
        <v>117</v>
      </c>
      <c r="F638" s="17" t="s">
        <v>343</v>
      </c>
      <c r="G638" s="17" t="s">
        <v>341</v>
      </c>
      <c r="H638" s="17">
        <v>38</v>
      </c>
      <c r="J638" s="17">
        <v>0.38</v>
      </c>
      <c r="K638" s="17" t="s">
        <v>494</v>
      </c>
      <c r="L638" s="17"/>
      <c r="M638" s="17" t="s">
        <v>494</v>
      </c>
      <c r="N638" s="17"/>
      <c r="O638" s="17"/>
      <c r="P638" s="17"/>
      <c r="Q638" s="17" t="s">
        <v>494</v>
      </c>
      <c r="R638" s="17"/>
      <c r="S638" s="17"/>
      <c r="T638" s="17" t="s">
        <v>494</v>
      </c>
      <c r="U638" s="17" t="s">
        <v>494</v>
      </c>
      <c r="V638" s="17" t="s">
        <v>494</v>
      </c>
      <c r="W638" s="17" t="s">
        <v>494</v>
      </c>
      <c r="X638" s="17" t="s">
        <v>494</v>
      </c>
      <c r="Y638" s="17" t="s">
        <v>494</v>
      </c>
      <c r="Z638" s="17" t="s">
        <v>494</v>
      </c>
      <c r="AA638" s="17" t="s">
        <v>494</v>
      </c>
      <c r="AB638" s="17" t="s">
        <v>494</v>
      </c>
      <c r="AC638" s="17"/>
      <c r="AD638" s="17"/>
      <c r="AE638" s="18">
        <f t="shared" si="29"/>
        <v>0.69252077562326864</v>
      </c>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row>
    <row r="639" spans="1:59" hidden="1" x14ac:dyDescent="0.2">
      <c r="A639" s="50">
        <v>2023</v>
      </c>
      <c r="B639" s="50" t="s">
        <v>16</v>
      </c>
      <c r="C639" s="16" t="s">
        <v>370</v>
      </c>
      <c r="D639" s="21">
        <f t="shared" si="27"/>
        <v>45043</v>
      </c>
      <c r="E639" s="22">
        <f t="shared" si="28"/>
        <v>117</v>
      </c>
      <c r="F639" s="17" t="s">
        <v>343</v>
      </c>
      <c r="G639" s="17" t="s">
        <v>341</v>
      </c>
      <c r="H639" s="17">
        <v>35</v>
      </c>
      <c r="J639" s="17">
        <v>0.41</v>
      </c>
      <c r="K639" s="17" t="s">
        <v>494</v>
      </c>
      <c r="L639" s="17"/>
      <c r="M639" s="17" t="s">
        <v>494</v>
      </c>
      <c r="N639" s="17"/>
      <c r="O639" s="17"/>
      <c r="P639" s="17"/>
      <c r="Q639" s="17" t="s">
        <v>494</v>
      </c>
      <c r="R639" s="17"/>
      <c r="S639" s="17"/>
      <c r="T639" s="17" t="s">
        <v>494</v>
      </c>
      <c r="U639" s="17" t="s">
        <v>494</v>
      </c>
      <c r="V639" s="17" t="s">
        <v>494</v>
      </c>
      <c r="W639" s="17" t="s">
        <v>494</v>
      </c>
      <c r="X639" s="17" t="s">
        <v>494</v>
      </c>
      <c r="Y639" s="17" t="s">
        <v>494</v>
      </c>
      <c r="Z639" s="17" t="s">
        <v>494</v>
      </c>
      <c r="AA639" s="17" t="s">
        <v>494</v>
      </c>
      <c r="AB639" s="17" t="s">
        <v>494</v>
      </c>
      <c r="AC639" s="17"/>
      <c r="AD639" s="17"/>
      <c r="AE639" s="18">
        <f t="shared" si="29"/>
        <v>0.95626822157434399</v>
      </c>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row>
    <row r="640" spans="1:59" hidden="1" x14ac:dyDescent="0.2">
      <c r="A640" s="50">
        <v>2023</v>
      </c>
      <c r="B640" s="50" t="s">
        <v>16</v>
      </c>
      <c r="C640" s="16" t="s">
        <v>370</v>
      </c>
      <c r="D640" s="21">
        <f t="shared" si="27"/>
        <v>45043</v>
      </c>
      <c r="E640" s="22">
        <f t="shared" si="28"/>
        <v>117</v>
      </c>
      <c r="F640" s="17" t="s">
        <v>343</v>
      </c>
      <c r="G640" s="17" t="s">
        <v>341</v>
      </c>
      <c r="H640" s="17">
        <v>34</v>
      </c>
      <c r="J640" s="17">
        <v>0.32</v>
      </c>
      <c r="K640" s="17" t="s">
        <v>494</v>
      </c>
      <c r="L640" s="17"/>
      <c r="M640" s="17" t="s">
        <v>494</v>
      </c>
      <c r="N640" s="17"/>
      <c r="O640" s="17"/>
      <c r="P640" s="17"/>
      <c r="Q640" s="17" t="s">
        <v>494</v>
      </c>
      <c r="R640" s="17"/>
      <c r="S640" s="17"/>
      <c r="T640" s="17" t="s">
        <v>494</v>
      </c>
      <c r="U640" s="17" t="s">
        <v>494</v>
      </c>
      <c r="V640" s="17" t="s">
        <v>494</v>
      </c>
      <c r="W640" s="17" t="s">
        <v>494</v>
      </c>
      <c r="X640" s="17" t="s">
        <v>494</v>
      </c>
      <c r="Y640" s="17" t="s">
        <v>494</v>
      </c>
      <c r="Z640" s="17" t="s">
        <v>494</v>
      </c>
      <c r="AA640" s="17" t="s">
        <v>494</v>
      </c>
      <c r="AB640" s="17" t="s">
        <v>494</v>
      </c>
      <c r="AC640" s="17"/>
      <c r="AD640" s="17"/>
      <c r="AE640" s="18">
        <f t="shared" si="29"/>
        <v>0.81416649704864652</v>
      </c>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row>
    <row r="641" spans="1:59" hidden="1" x14ac:dyDescent="0.2">
      <c r="A641" s="50">
        <v>2023</v>
      </c>
      <c r="B641" s="50" t="s">
        <v>16</v>
      </c>
      <c r="C641" s="16" t="s">
        <v>370</v>
      </c>
      <c r="D641" s="21">
        <f t="shared" si="27"/>
        <v>45043</v>
      </c>
      <c r="E641" s="22">
        <f t="shared" si="28"/>
        <v>117</v>
      </c>
      <c r="F641" s="17" t="s">
        <v>343</v>
      </c>
      <c r="G641" s="17" t="s">
        <v>341</v>
      </c>
      <c r="H641" s="17">
        <v>39</v>
      </c>
      <c r="J641" s="17">
        <v>0.49</v>
      </c>
      <c r="K641" s="17" t="s">
        <v>494</v>
      </c>
      <c r="L641" s="17"/>
      <c r="M641" s="17" t="s">
        <v>494</v>
      </c>
      <c r="N641" s="17"/>
      <c r="O641" s="17"/>
      <c r="P641" s="17"/>
      <c r="Q641" s="17" t="s">
        <v>494</v>
      </c>
      <c r="R641" s="17"/>
      <c r="S641" s="17"/>
      <c r="T641" s="17" t="s">
        <v>494</v>
      </c>
      <c r="U641" s="17" t="s">
        <v>494</v>
      </c>
      <c r="V641" s="17" t="s">
        <v>494</v>
      </c>
      <c r="W641" s="17" t="s">
        <v>494</v>
      </c>
      <c r="X641" s="17" t="s">
        <v>494</v>
      </c>
      <c r="Y641" s="17" t="s">
        <v>494</v>
      </c>
      <c r="Z641" s="17" t="s">
        <v>494</v>
      </c>
      <c r="AA641" s="17" t="s">
        <v>494</v>
      </c>
      <c r="AB641" s="17" t="s">
        <v>494</v>
      </c>
      <c r="AC641" s="17"/>
      <c r="AD641" s="17"/>
      <c r="AE641" s="18">
        <f t="shared" si="29"/>
        <v>0.8260422461605893</v>
      </c>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row>
    <row r="642" spans="1:59" hidden="1" x14ac:dyDescent="0.2">
      <c r="A642" s="50">
        <v>2023</v>
      </c>
      <c r="B642" s="50" t="s">
        <v>16</v>
      </c>
      <c r="C642" s="16" t="s">
        <v>370</v>
      </c>
      <c r="D642" s="21">
        <f t="shared" ref="D642:D705" si="30">DATEVALUE(LEFT(C642, SEARCH("-", C642) - 1))</f>
        <v>45043</v>
      </c>
      <c r="E642" s="22">
        <f t="shared" ref="E642:E705" si="31" xml:space="preserve"> D642 - DATE(YEAR(D642), 1, 0)</f>
        <v>117</v>
      </c>
      <c r="F642" s="17" t="s">
        <v>343</v>
      </c>
      <c r="G642" s="17" t="s">
        <v>341</v>
      </c>
      <c r="H642" s="17">
        <v>37</v>
      </c>
      <c r="J642" s="17">
        <v>0.42</v>
      </c>
      <c r="K642" s="17" t="s">
        <v>494</v>
      </c>
      <c r="L642" s="17"/>
      <c r="M642" s="17" t="s">
        <v>494</v>
      </c>
      <c r="N642" s="17"/>
      <c r="O642" s="17"/>
      <c r="P642" s="17"/>
      <c r="Q642" s="17" t="s">
        <v>494</v>
      </c>
      <c r="R642" s="17"/>
      <c r="S642" s="17"/>
      <c r="T642" s="17" t="s">
        <v>494</v>
      </c>
      <c r="U642" s="17" t="s">
        <v>494</v>
      </c>
      <c r="V642" s="17" t="s">
        <v>494</v>
      </c>
      <c r="W642" s="17" t="s">
        <v>494</v>
      </c>
      <c r="X642" s="17" t="s">
        <v>494</v>
      </c>
      <c r="Y642" s="17" t="s">
        <v>494</v>
      </c>
      <c r="Z642" s="17" t="s">
        <v>494</v>
      </c>
      <c r="AA642" s="17" t="s">
        <v>494</v>
      </c>
      <c r="AB642" s="17" t="s">
        <v>494</v>
      </c>
      <c r="AC642" s="17"/>
      <c r="AD642" s="17"/>
      <c r="AE642" s="18">
        <f t="shared" ref="AE642:AE705" si="32">IF(J642="", "", 100000*(J642/(H642^3)))</f>
        <v>0.82917102639527762</v>
      </c>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row>
    <row r="643" spans="1:59" hidden="1" x14ac:dyDescent="0.2">
      <c r="A643" s="50">
        <v>2023</v>
      </c>
      <c r="B643" s="50" t="s">
        <v>16</v>
      </c>
      <c r="C643" s="16" t="s">
        <v>370</v>
      </c>
      <c r="D643" s="21">
        <f t="shared" si="30"/>
        <v>45043</v>
      </c>
      <c r="E643" s="22">
        <f t="shared" si="31"/>
        <v>117</v>
      </c>
      <c r="F643" s="17" t="s">
        <v>343</v>
      </c>
      <c r="G643" s="17" t="s">
        <v>341</v>
      </c>
      <c r="H643" s="17">
        <v>38</v>
      </c>
      <c r="J643" s="17">
        <v>0.42</v>
      </c>
      <c r="K643" s="17" t="s">
        <v>494</v>
      </c>
      <c r="L643" s="17"/>
      <c r="M643" s="17" t="s">
        <v>494</v>
      </c>
      <c r="N643" s="17"/>
      <c r="O643" s="17"/>
      <c r="P643" s="17"/>
      <c r="Q643" s="17" t="s">
        <v>494</v>
      </c>
      <c r="R643" s="17"/>
      <c r="S643" s="17"/>
      <c r="T643" s="17" t="s">
        <v>494</v>
      </c>
      <c r="U643" s="17" t="s">
        <v>494</v>
      </c>
      <c r="V643" s="17" t="s">
        <v>494</v>
      </c>
      <c r="W643" s="17" t="s">
        <v>494</v>
      </c>
      <c r="X643" s="17" t="s">
        <v>494</v>
      </c>
      <c r="Y643" s="17" t="s">
        <v>494</v>
      </c>
      <c r="Z643" s="17" t="s">
        <v>494</v>
      </c>
      <c r="AA643" s="17" t="s">
        <v>494</v>
      </c>
      <c r="AB643" s="17" t="s">
        <v>494</v>
      </c>
      <c r="AC643" s="17"/>
      <c r="AD643" s="17"/>
      <c r="AE643" s="18">
        <f t="shared" si="32"/>
        <v>0.76541769937308646</v>
      </c>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row>
    <row r="644" spans="1:59" hidden="1" x14ac:dyDescent="0.2">
      <c r="A644" s="50">
        <v>2023</v>
      </c>
      <c r="B644" s="50" t="s">
        <v>16</v>
      </c>
      <c r="C644" s="16" t="s">
        <v>370</v>
      </c>
      <c r="D644" s="21">
        <f t="shared" si="30"/>
        <v>45043</v>
      </c>
      <c r="E644" s="22">
        <f t="shared" si="31"/>
        <v>117</v>
      </c>
      <c r="F644" s="17" t="s">
        <v>343</v>
      </c>
      <c r="G644" s="17" t="s">
        <v>341</v>
      </c>
      <c r="H644" s="17">
        <v>37</v>
      </c>
      <c r="J644" s="17">
        <v>0.55000000000000004</v>
      </c>
      <c r="K644" s="17" t="s">
        <v>494</v>
      </c>
      <c r="L644" s="17"/>
      <c r="M644" s="17" t="s">
        <v>494</v>
      </c>
      <c r="N644" s="17"/>
      <c r="O644" s="17"/>
      <c r="P644" s="17"/>
      <c r="Q644" s="17" t="s">
        <v>494</v>
      </c>
      <c r="R644" s="17"/>
      <c r="S644" s="17"/>
      <c r="T644" s="17" t="s">
        <v>494</v>
      </c>
      <c r="U644" s="17" t="s">
        <v>494</v>
      </c>
      <c r="V644" s="17" t="s">
        <v>494</v>
      </c>
      <c r="W644" s="17" t="s">
        <v>494</v>
      </c>
      <c r="X644" s="17" t="s">
        <v>494</v>
      </c>
      <c r="Y644" s="17" t="s">
        <v>494</v>
      </c>
      <c r="Z644" s="17" t="s">
        <v>494</v>
      </c>
      <c r="AA644" s="17" t="s">
        <v>494</v>
      </c>
      <c r="AB644" s="17" t="s">
        <v>494</v>
      </c>
      <c r="AC644" s="17"/>
      <c r="AD644" s="17"/>
      <c r="AE644" s="18">
        <f t="shared" si="32"/>
        <v>1.0858192012319114</v>
      </c>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row>
    <row r="645" spans="1:59" hidden="1" x14ac:dyDescent="0.2">
      <c r="A645" s="50">
        <v>2023</v>
      </c>
      <c r="B645" s="50" t="s">
        <v>16</v>
      </c>
      <c r="C645" s="16" t="s">
        <v>370</v>
      </c>
      <c r="D645" s="21">
        <f t="shared" si="30"/>
        <v>45043</v>
      </c>
      <c r="E645" s="22">
        <f t="shared" si="31"/>
        <v>117</v>
      </c>
      <c r="F645" s="17" t="s">
        <v>343</v>
      </c>
      <c r="G645" s="17" t="s">
        <v>341</v>
      </c>
      <c r="H645" s="17">
        <v>35</v>
      </c>
      <c r="J645" s="17">
        <v>0.38</v>
      </c>
      <c r="K645" s="17" t="s">
        <v>494</v>
      </c>
      <c r="L645" s="17"/>
      <c r="M645" s="17" t="s">
        <v>494</v>
      </c>
      <c r="N645" s="17"/>
      <c r="O645" s="17"/>
      <c r="P645" s="17"/>
      <c r="Q645" s="17" t="s">
        <v>494</v>
      </c>
      <c r="R645" s="17"/>
      <c r="S645" s="17"/>
      <c r="T645" s="17" t="s">
        <v>494</v>
      </c>
      <c r="U645" s="17" t="s">
        <v>494</v>
      </c>
      <c r="V645" s="17" t="s">
        <v>494</v>
      </c>
      <c r="W645" s="17" t="s">
        <v>494</v>
      </c>
      <c r="X645" s="17" t="s">
        <v>494</v>
      </c>
      <c r="Y645" s="17" t="s">
        <v>494</v>
      </c>
      <c r="Z645" s="17" t="s">
        <v>494</v>
      </c>
      <c r="AA645" s="17" t="s">
        <v>494</v>
      </c>
      <c r="AB645" s="17" t="s">
        <v>494</v>
      </c>
      <c r="AC645" s="17"/>
      <c r="AD645" s="17"/>
      <c r="AE645" s="18">
        <f t="shared" si="32"/>
        <v>0.88629737609329451</v>
      </c>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row>
    <row r="646" spans="1:59" hidden="1" x14ac:dyDescent="0.2">
      <c r="A646" s="50">
        <v>2023</v>
      </c>
      <c r="B646" s="50" t="s">
        <v>16</v>
      </c>
      <c r="C646" s="16" t="s">
        <v>370</v>
      </c>
      <c r="D646" s="21">
        <f t="shared" si="30"/>
        <v>45043</v>
      </c>
      <c r="E646" s="22">
        <f t="shared" si="31"/>
        <v>117</v>
      </c>
      <c r="F646" s="17" t="s">
        <v>343</v>
      </c>
      <c r="G646" s="17" t="s">
        <v>341</v>
      </c>
      <c r="H646" s="17">
        <v>36</v>
      </c>
      <c r="J646" s="17">
        <v>0.45</v>
      </c>
      <c r="K646" s="17" t="s">
        <v>494</v>
      </c>
      <c r="L646" s="17"/>
      <c r="M646" s="17" t="s">
        <v>494</v>
      </c>
      <c r="N646" s="17"/>
      <c r="O646" s="17"/>
      <c r="P646" s="17"/>
      <c r="Q646" s="17" t="s">
        <v>494</v>
      </c>
      <c r="R646" s="17"/>
      <c r="S646" s="17"/>
      <c r="T646" s="17" t="s">
        <v>494</v>
      </c>
      <c r="U646" s="17" t="s">
        <v>494</v>
      </c>
      <c r="V646" s="17" t="s">
        <v>494</v>
      </c>
      <c r="W646" s="17" t="s">
        <v>494</v>
      </c>
      <c r="X646" s="17" t="s">
        <v>494</v>
      </c>
      <c r="Y646" s="17" t="s">
        <v>494</v>
      </c>
      <c r="Z646" s="17" t="s">
        <v>494</v>
      </c>
      <c r="AA646" s="17" t="s">
        <v>494</v>
      </c>
      <c r="AB646" s="17" t="s">
        <v>494</v>
      </c>
      <c r="AC646" s="17"/>
      <c r="AD646" s="17"/>
      <c r="AE646" s="18">
        <f t="shared" si="32"/>
        <v>0.96450617283950613</v>
      </c>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row>
    <row r="647" spans="1:59" hidden="1" x14ac:dyDescent="0.2">
      <c r="A647" s="50">
        <v>2023</v>
      </c>
      <c r="B647" s="50" t="s">
        <v>16</v>
      </c>
      <c r="C647" s="16" t="s">
        <v>370</v>
      </c>
      <c r="D647" s="21">
        <f t="shared" si="30"/>
        <v>45043</v>
      </c>
      <c r="E647" s="22">
        <f t="shared" si="31"/>
        <v>117</v>
      </c>
      <c r="F647" s="17" t="s">
        <v>343</v>
      </c>
      <c r="G647" s="17" t="s">
        <v>341</v>
      </c>
      <c r="H647" s="17">
        <v>39</v>
      </c>
      <c r="J647" s="17">
        <v>0.44</v>
      </c>
      <c r="K647" s="17" t="s">
        <v>494</v>
      </c>
      <c r="L647" s="17"/>
      <c r="M647" s="17" t="s">
        <v>494</v>
      </c>
      <c r="N647" s="17"/>
      <c r="O647" s="17"/>
      <c r="P647" s="17"/>
      <c r="Q647" s="17" t="s">
        <v>494</v>
      </c>
      <c r="R647" s="17"/>
      <c r="S647" s="17"/>
      <c r="T647" s="17" t="s">
        <v>494</v>
      </c>
      <c r="U647" s="17" t="s">
        <v>494</v>
      </c>
      <c r="V647" s="17" t="s">
        <v>494</v>
      </c>
      <c r="W647" s="17" t="s">
        <v>494</v>
      </c>
      <c r="X647" s="17" t="s">
        <v>494</v>
      </c>
      <c r="Y647" s="17" t="s">
        <v>494</v>
      </c>
      <c r="Z647" s="17" t="s">
        <v>494</v>
      </c>
      <c r="AA647" s="17" t="s">
        <v>494</v>
      </c>
      <c r="AB647" s="17" t="s">
        <v>494</v>
      </c>
      <c r="AC647" s="17"/>
      <c r="AD647" s="17"/>
      <c r="AE647" s="18">
        <f t="shared" si="32"/>
        <v>0.74175222104216187</v>
      </c>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row>
    <row r="648" spans="1:59" hidden="1" x14ac:dyDescent="0.2">
      <c r="A648" s="50">
        <v>2023</v>
      </c>
      <c r="B648" s="50" t="s">
        <v>16</v>
      </c>
      <c r="C648" s="16" t="s">
        <v>370</v>
      </c>
      <c r="D648" s="21">
        <f t="shared" si="30"/>
        <v>45043</v>
      </c>
      <c r="E648" s="22">
        <f t="shared" si="31"/>
        <v>117</v>
      </c>
      <c r="F648" s="17" t="s">
        <v>343</v>
      </c>
      <c r="G648" s="17" t="s">
        <v>341</v>
      </c>
      <c r="H648" s="17">
        <v>40</v>
      </c>
      <c r="J648" s="17">
        <v>0.44</v>
      </c>
      <c r="K648" s="17" t="s">
        <v>494</v>
      </c>
      <c r="L648" s="17"/>
      <c r="M648" s="17" t="s">
        <v>494</v>
      </c>
      <c r="N648" s="17"/>
      <c r="O648" s="17"/>
      <c r="P648" s="17"/>
      <c r="Q648" s="17" t="s">
        <v>494</v>
      </c>
      <c r="R648" s="17"/>
      <c r="S648" s="17"/>
      <c r="T648" s="17" t="s">
        <v>494</v>
      </c>
      <c r="U648" s="17" t="s">
        <v>494</v>
      </c>
      <c r="V648" s="17" t="s">
        <v>494</v>
      </c>
      <c r="W648" s="17" t="s">
        <v>494</v>
      </c>
      <c r="X648" s="17" t="s">
        <v>494</v>
      </c>
      <c r="Y648" s="17" t="s">
        <v>494</v>
      </c>
      <c r="Z648" s="17" t="s">
        <v>494</v>
      </c>
      <c r="AA648" s="17" t="s">
        <v>494</v>
      </c>
      <c r="AB648" s="17" t="s">
        <v>494</v>
      </c>
      <c r="AC648" s="17"/>
      <c r="AD648" s="17"/>
      <c r="AE648" s="18">
        <f t="shared" si="32"/>
        <v>0.6875</v>
      </c>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row>
    <row r="649" spans="1:59" hidden="1" x14ac:dyDescent="0.2">
      <c r="A649" s="50">
        <v>2023</v>
      </c>
      <c r="B649" s="50" t="s">
        <v>16</v>
      </c>
      <c r="C649" s="16" t="s">
        <v>370</v>
      </c>
      <c r="D649" s="21">
        <f t="shared" si="30"/>
        <v>45043</v>
      </c>
      <c r="E649" s="22">
        <f t="shared" si="31"/>
        <v>117</v>
      </c>
      <c r="F649" s="17" t="s">
        <v>343</v>
      </c>
      <c r="G649" s="17" t="s">
        <v>341</v>
      </c>
      <c r="H649" s="17">
        <v>34</v>
      </c>
      <c r="J649" s="17">
        <v>0.33</v>
      </c>
      <c r="K649" s="17" t="s">
        <v>494</v>
      </c>
      <c r="L649" s="17"/>
      <c r="M649" s="17" t="s">
        <v>494</v>
      </c>
      <c r="N649" s="17"/>
      <c r="O649" s="17"/>
      <c r="P649" s="17"/>
      <c r="Q649" s="17" t="s">
        <v>494</v>
      </c>
      <c r="R649" s="17"/>
      <c r="S649" s="17"/>
      <c r="T649" s="17" t="s">
        <v>494</v>
      </c>
      <c r="U649" s="17" t="s">
        <v>494</v>
      </c>
      <c r="V649" s="17" t="s">
        <v>494</v>
      </c>
      <c r="W649" s="17" t="s">
        <v>494</v>
      </c>
      <c r="X649" s="17" t="s">
        <v>494</v>
      </c>
      <c r="Y649" s="17" t="s">
        <v>494</v>
      </c>
      <c r="Z649" s="17" t="s">
        <v>494</v>
      </c>
      <c r="AA649" s="17" t="s">
        <v>494</v>
      </c>
      <c r="AB649" s="17" t="s">
        <v>494</v>
      </c>
      <c r="AC649" s="17"/>
      <c r="AD649" s="17"/>
      <c r="AE649" s="18">
        <f t="shared" si="32"/>
        <v>0.83960920008141671</v>
      </c>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row>
    <row r="650" spans="1:59" hidden="1" x14ac:dyDescent="0.2">
      <c r="A650" s="50">
        <v>2023</v>
      </c>
      <c r="B650" s="50" t="s">
        <v>16</v>
      </c>
      <c r="C650" s="16" t="s">
        <v>370</v>
      </c>
      <c r="D650" s="21">
        <f t="shared" si="30"/>
        <v>45043</v>
      </c>
      <c r="E650" s="22">
        <f t="shared" si="31"/>
        <v>117</v>
      </c>
      <c r="F650" s="17" t="s">
        <v>343</v>
      </c>
      <c r="G650" s="17" t="s">
        <v>341</v>
      </c>
      <c r="H650" s="17">
        <v>37</v>
      </c>
      <c r="J650" s="17">
        <v>0.49</v>
      </c>
      <c r="K650" s="17" t="s">
        <v>494</v>
      </c>
      <c r="L650" s="17"/>
      <c r="M650" s="17" t="s">
        <v>494</v>
      </c>
      <c r="N650" s="17"/>
      <c r="O650" s="17"/>
      <c r="P650" s="17"/>
      <c r="Q650" s="17" t="s">
        <v>494</v>
      </c>
      <c r="R650" s="17"/>
      <c r="S650" s="17"/>
      <c r="T650" s="17" t="s">
        <v>494</v>
      </c>
      <c r="U650" s="17" t="s">
        <v>494</v>
      </c>
      <c r="V650" s="17" t="s">
        <v>494</v>
      </c>
      <c r="W650" s="17" t="s">
        <v>494</v>
      </c>
      <c r="X650" s="17" t="s">
        <v>494</v>
      </c>
      <c r="Y650" s="17" t="s">
        <v>494</v>
      </c>
      <c r="Z650" s="17" t="s">
        <v>494</v>
      </c>
      <c r="AA650" s="17" t="s">
        <v>494</v>
      </c>
      <c r="AB650" s="17" t="s">
        <v>494</v>
      </c>
      <c r="AC650" s="17"/>
      <c r="AD650" s="17"/>
      <c r="AE650" s="18">
        <f t="shared" si="32"/>
        <v>0.96736619746115726</v>
      </c>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row>
    <row r="651" spans="1:59" hidden="1" x14ac:dyDescent="0.2">
      <c r="A651" s="50">
        <v>2023</v>
      </c>
      <c r="B651" s="50" t="s">
        <v>16</v>
      </c>
      <c r="C651" s="16" t="s">
        <v>370</v>
      </c>
      <c r="D651" s="21">
        <f t="shared" si="30"/>
        <v>45043</v>
      </c>
      <c r="E651" s="22">
        <f t="shared" si="31"/>
        <v>117</v>
      </c>
      <c r="F651" s="17" t="s">
        <v>343</v>
      </c>
      <c r="G651" s="17" t="s">
        <v>341</v>
      </c>
      <c r="H651" s="17">
        <v>37</v>
      </c>
      <c r="J651" s="17">
        <v>0.42</v>
      </c>
      <c r="K651" s="17" t="s">
        <v>494</v>
      </c>
      <c r="L651" s="17"/>
      <c r="M651" s="17" t="s">
        <v>494</v>
      </c>
      <c r="N651" s="17"/>
      <c r="O651" s="17"/>
      <c r="P651" s="17"/>
      <c r="Q651" s="17" t="s">
        <v>494</v>
      </c>
      <c r="R651" s="17"/>
      <c r="S651" s="17"/>
      <c r="T651" s="17" t="s">
        <v>494</v>
      </c>
      <c r="U651" s="17" t="s">
        <v>494</v>
      </c>
      <c r="V651" s="17" t="s">
        <v>494</v>
      </c>
      <c r="W651" s="17" t="s">
        <v>494</v>
      </c>
      <c r="X651" s="17" t="s">
        <v>494</v>
      </c>
      <c r="Y651" s="17" t="s">
        <v>494</v>
      </c>
      <c r="Z651" s="17" t="s">
        <v>494</v>
      </c>
      <c r="AA651" s="17" t="s">
        <v>494</v>
      </c>
      <c r="AB651" s="17" t="s">
        <v>494</v>
      </c>
      <c r="AC651" s="17"/>
      <c r="AD651" s="17"/>
      <c r="AE651" s="18">
        <f t="shared" si="32"/>
        <v>0.82917102639527762</v>
      </c>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row>
    <row r="652" spans="1:59" hidden="1" x14ac:dyDescent="0.2">
      <c r="A652" s="50">
        <v>2023</v>
      </c>
      <c r="B652" s="50" t="s">
        <v>16</v>
      </c>
      <c r="C652" s="16" t="s">
        <v>370</v>
      </c>
      <c r="D652" s="21">
        <f t="shared" si="30"/>
        <v>45043</v>
      </c>
      <c r="E652" s="22">
        <f t="shared" si="31"/>
        <v>117</v>
      </c>
      <c r="F652" s="17" t="s">
        <v>343</v>
      </c>
      <c r="G652" s="17" t="s">
        <v>341</v>
      </c>
      <c r="H652" s="17">
        <v>38</v>
      </c>
      <c r="J652" s="17">
        <v>0.45</v>
      </c>
      <c r="K652" s="17" t="s">
        <v>494</v>
      </c>
      <c r="L652" s="17"/>
      <c r="M652" s="17" t="s">
        <v>494</v>
      </c>
      <c r="N652" s="17"/>
      <c r="O652" s="17"/>
      <c r="P652" s="17"/>
      <c r="Q652" s="17" t="s">
        <v>494</v>
      </c>
      <c r="R652" s="17"/>
      <c r="S652" s="17"/>
      <c r="T652" s="17" t="s">
        <v>494</v>
      </c>
      <c r="U652" s="17" t="s">
        <v>494</v>
      </c>
      <c r="V652" s="17" t="s">
        <v>494</v>
      </c>
      <c r="W652" s="17" t="s">
        <v>494</v>
      </c>
      <c r="X652" s="17" t="s">
        <v>494</v>
      </c>
      <c r="Y652" s="17" t="s">
        <v>494</v>
      </c>
      <c r="Z652" s="17" t="s">
        <v>494</v>
      </c>
      <c r="AA652" s="17" t="s">
        <v>494</v>
      </c>
      <c r="AB652" s="17" t="s">
        <v>494</v>
      </c>
      <c r="AC652" s="17"/>
      <c r="AD652" s="17"/>
      <c r="AE652" s="18">
        <f t="shared" si="32"/>
        <v>0.82009039218544977</v>
      </c>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row>
    <row r="653" spans="1:59" hidden="1" x14ac:dyDescent="0.2">
      <c r="A653" s="50">
        <v>2023</v>
      </c>
      <c r="B653" s="50" t="s">
        <v>16</v>
      </c>
      <c r="C653" s="16" t="s">
        <v>370</v>
      </c>
      <c r="D653" s="21">
        <f t="shared" si="30"/>
        <v>45043</v>
      </c>
      <c r="E653" s="22">
        <f t="shared" si="31"/>
        <v>117</v>
      </c>
      <c r="F653" s="17" t="s">
        <v>343</v>
      </c>
      <c r="G653" s="17" t="s">
        <v>341</v>
      </c>
      <c r="H653" s="17">
        <v>33</v>
      </c>
      <c r="J653" s="17">
        <v>0.35</v>
      </c>
      <c r="K653" s="17" t="s">
        <v>494</v>
      </c>
      <c r="L653" s="17"/>
      <c r="M653" s="17" t="s">
        <v>494</v>
      </c>
      <c r="N653" s="17"/>
      <c r="O653" s="17"/>
      <c r="P653" s="17"/>
      <c r="Q653" s="17" t="s">
        <v>494</v>
      </c>
      <c r="R653" s="17"/>
      <c r="S653" s="17"/>
      <c r="T653" s="17" t="s">
        <v>494</v>
      </c>
      <c r="U653" s="17" t="s">
        <v>494</v>
      </c>
      <c r="V653" s="17" t="s">
        <v>494</v>
      </c>
      <c r="W653" s="17" t="s">
        <v>494</v>
      </c>
      <c r="X653" s="17" t="s">
        <v>494</v>
      </c>
      <c r="Y653" s="17" t="s">
        <v>494</v>
      </c>
      <c r="Z653" s="17" t="s">
        <v>494</v>
      </c>
      <c r="AA653" s="17" t="s">
        <v>494</v>
      </c>
      <c r="AB653" s="17" t="s">
        <v>494</v>
      </c>
      <c r="AC653" s="17"/>
      <c r="AD653" s="17"/>
      <c r="AE653" s="18">
        <f t="shared" si="32"/>
        <v>0.97392659376130442</v>
      </c>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row>
    <row r="654" spans="1:59" hidden="1" x14ac:dyDescent="0.2">
      <c r="A654" s="50">
        <v>2023</v>
      </c>
      <c r="B654" s="50" t="s">
        <v>16</v>
      </c>
      <c r="C654" s="16" t="s">
        <v>370</v>
      </c>
      <c r="D654" s="21">
        <f t="shared" si="30"/>
        <v>45043</v>
      </c>
      <c r="E654" s="22">
        <f t="shared" si="31"/>
        <v>117</v>
      </c>
      <c r="F654" s="17" t="s">
        <v>343</v>
      </c>
      <c r="G654" s="17" t="s">
        <v>341</v>
      </c>
      <c r="H654" s="17">
        <v>36</v>
      </c>
      <c r="J654" s="17">
        <v>0.42</v>
      </c>
      <c r="K654" s="17" t="s">
        <v>494</v>
      </c>
      <c r="L654" s="17"/>
      <c r="M654" s="17" t="s">
        <v>494</v>
      </c>
      <c r="N654" s="17"/>
      <c r="O654" s="17"/>
      <c r="P654" s="17"/>
      <c r="Q654" s="17" t="s">
        <v>494</v>
      </c>
      <c r="R654" s="17"/>
      <c r="S654" s="17"/>
      <c r="T654" s="17" t="s">
        <v>494</v>
      </c>
      <c r="U654" s="17" t="s">
        <v>494</v>
      </c>
      <c r="V654" s="17" t="s">
        <v>494</v>
      </c>
      <c r="W654" s="17" t="s">
        <v>494</v>
      </c>
      <c r="X654" s="17" t="s">
        <v>494</v>
      </c>
      <c r="Y654" s="17" t="s">
        <v>494</v>
      </c>
      <c r="Z654" s="17" t="s">
        <v>494</v>
      </c>
      <c r="AA654" s="17" t="s">
        <v>494</v>
      </c>
      <c r="AB654" s="17" t="s">
        <v>494</v>
      </c>
      <c r="AC654" s="17"/>
      <c r="AD654" s="17"/>
      <c r="AE654" s="18">
        <f t="shared" si="32"/>
        <v>0.90020576131687247</v>
      </c>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row>
    <row r="655" spans="1:59" hidden="1" x14ac:dyDescent="0.2">
      <c r="A655" s="50">
        <v>2023</v>
      </c>
      <c r="B655" s="50" t="s">
        <v>16</v>
      </c>
      <c r="C655" s="16" t="s">
        <v>370</v>
      </c>
      <c r="D655" s="21">
        <f t="shared" si="30"/>
        <v>45043</v>
      </c>
      <c r="E655" s="22">
        <f t="shared" si="31"/>
        <v>117</v>
      </c>
      <c r="F655" s="17" t="s">
        <v>343</v>
      </c>
      <c r="G655" s="17" t="s">
        <v>341</v>
      </c>
      <c r="H655" s="17">
        <v>38</v>
      </c>
      <c r="J655" s="17">
        <v>0.43</v>
      </c>
      <c r="K655" s="17" t="s">
        <v>494</v>
      </c>
      <c r="L655" s="17"/>
      <c r="M655" s="17" t="s">
        <v>494</v>
      </c>
      <c r="N655" s="17"/>
      <c r="O655" s="17"/>
      <c r="P655" s="17"/>
      <c r="Q655" s="17" t="s">
        <v>494</v>
      </c>
      <c r="R655" s="17"/>
      <c r="S655" s="17"/>
      <c r="T655" s="17" t="s">
        <v>494</v>
      </c>
      <c r="U655" s="17" t="s">
        <v>494</v>
      </c>
      <c r="V655" s="17" t="s">
        <v>494</v>
      </c>
      <c r="W655" s="17" t="s">
        <v>494</v>
      </c>
      <c r="X655" s="17" t="s">
        <v>494</v>
      </c>
      <c r="Y655" s="17" t="s">
        <v>494</v>
      </c>
      <c r="Z655" s="17" t="s">
        <v>494</v>
      </c>
      <c r="AA655" s="17" t="s">
        <v>494</v>
      </c>
      <c r="AB655" s="17" t="s">
        <v>494</v>
      </c>
      <c r="AC655" s="17"/>
      <c r="AD655" s="17"/>
      <c r="AE655" s="18">
        <f t="shared" si="32"/>
        <v>0.78364193031054097</v>
      </c>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row>
    <row r="656" spans="1:59" hidden="1" x14ac:dyDescent="0.2">
      <c r="A656" s="50">
        <v>2023</v>
      </c>
      <c r="B656" s="50" t="s">
        <v>16</v>
      </c>
      <c r="C656" s="16" t="s">
        <v>370</v>
      </c>
      <c r="D656" s="21">
        <f t="shared" si="30"/>
        <v>45043</v>
      </c>
      <c r="E656" s="22">
        <f t="shared" si="31"/>
        <v>117</v>
      </c>
      <c r="F656" s="17" t="s">
        <v>343</v>
      </c>
      <c r="G656" s="17" t="s">
        <v>341</v>
      </c>
      <c r="H656" s="17">
        <v>36</v>
      </c>
      <c r="J656" s="17">
        <v>0.44</v>
      </c>
      <c r="K656" s="17" t="s">
        <v>494</v>
      </c>
      <c r="L656" s="17"/>
      <c r="M656" s="17" t="s">
        <v>494</v>
      </c>
      <c r="N656" s="17"/>
      <c r="O656" s="17"/>
      <c r="P656" s="17"/>
      <c r="Q656" s="17" t="s">
        <v>494</v>
      </c>
      <c r="R656" s="17"/>
      <c r="S656" s="17"/>
      <c r="T656" s="17" t="s">
        <v>494</v>
      </c>
      <c r="U656" s="17" t="s">
        <v>494</v>
      </c>
      <c r="V656" s="17" t="s">
        <v>494</v>
      </c>
      <c r="W656" s="17" t="s">
        <v>494</v>
      </c>
      <c r="X656" s="17" t="s">
        <v>494</v>
      </c>
      <c r="Y656" s="17" t="s">
        <v>494</v>
      </c>
      <c r="Z656" s="17" t="s">
        <v>494</v>
      </c>
      <c r="AA656" s="17" t="s">
        <v>494</v>
      </c>
      <c r="AB656" s="17" t="s">
        <v>494</v>
      </c>
      <c r="AC656" s="17"/>
      <c r="AD656" s="17"/>
      <c r="AE656" s="18">
        <f t="shared" si="32"/>
        <v>0.94307270233196161</v>
      </c>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row>
    <row r="657" spans="1:59" hidden="1" x14ac:dyDescent="0.2">
      <c r="A657" s="50">
        <v>2023</v>
      </c>
      <c r="B657" s="50" t="s">
        <v>16</v>
      </c>
      <c r="C657" s="16" t="s">
        <v>370</v>
      </c>
      <c r="D657" s="21">
        <f t="shared" si="30"/>
        <v>45043</v>
      </c>
      <c r="E657" s="22">
        <f t="shared" si="31"/>
        <v>117</v>
      </c>
      <c r="F657" s="17" t="s">
        <v>343</v>
      </c>
      <c r="G657" s="17" t="s">
        <v>341</v>
      </c>
      <c r="H657" s="17">
        <v>40</v>
      </c>
      <c r="J657" s="17">
        <v>0.51</v>
      </c>
      <c r="K657" s="17" t="s">
        <v>494</v>
      </c>
      <c r="L657" s="17"/>
      <c r="M657" s="17" t="s">
        <v>494</v>
      </c>
      <c r="N657" s="17"/>
      <c r="O657" s="17"/>
      <c r="P657" s="17"/>
      <c r="Q657" s="17" t="s">
        <v>494</v>
      </c>
      <c r="R657" s="17"/>
      <c r="S657" s="17"/>
      <c r="T657" s="17" t="s">
        <v>494</v>
      </c>
      <c r="U657" s="17" t="s">
        <v>494</v>
      </c>
      <c r="V657" s="17" t="s">
        <v>494</v>
      </c>
      <c r="W657" s="17" t="s">
        <v>494</v>
      </c>
      <c r="X657" s="17" t="s">
        <v>494</v>
      </c>
      <c r="Y657" s="17" t="s">
        <v>494</v>
      </c>
      <c r="Z657" s="17" t="s">
        <v>494</v>
      </c>
      <c r="AA657" s="17" t="s">
        <v>494</v>
      </c>
      <c r="AB657" s="17" t="s">
        <v>494</v>
      </c>
      <c r="AC657" s="17"/>
      <c r="AD657" s="17"/>
      <c r="AE657" s="18">
        <f t="shared" si="32"/>
        <v>0.79687500000000011</v>
      </c>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row>
    <row r="658" spans="1:59" hidden="1" x14ac:dyDescent="0.2">
      <c r="A658" s="50">
        <v>2023</v>
      </c>
      <c r="B658" s="50" t="s">
        <v>16</v>
      </c>
      <c r="C658" s="16" t="s">
        <v>370</v>
      </c>
      <c r="D658" s="21">
        <f t="shared" si="30"/>
        <v>45043</v>
      </c>
      <c r="E658" s="22">
        <f t="shared" si="31"/>
        <v>117</v>
      </c>
      <c r="F658" s="17" t="s">
        <v>344</v>
      </c>
      <c r="G658" s="17" t="s">
        <v>341</v>
      </c>
      <c r="H658" s="17">
        <v>41</v>
      </c>
      <c r="J658" s="17">
        <v>0.56999999999999995</v>
      </c>
      <c r="K658" s="17" t="s">
        <v>494</v>
      </c>
      <c r="L658" s="17"/>
      <c r="M658" s="17" t="s">
        <v>494</v>
      </c>
      <c r="N658" s="17"/>
      <c r="O658" s="17"/>
      <c r="P658" s="17"/>
      <c r="Q658" s="17" t="s">
        <v>494</v>
      </c>
      <c r="R658" s="17"/>
      <c r="S658" s="17"/>
      <c r="T658" s="17" t="s">
        <v>494</v>
      </c>
      <c r="U658" s="17" t="s">
        <v>494</v>
      </c>
      <c r="V658" s="17" t="s">
        <v>494</v>
      </c>
      <c r="W658" s="17" t="s">
        <v>494</v>
      </c>
      <c r="X658" s="17" t="s">
        <v>494</v>
      </c>
      <c r="Y658" s="17" t="s">
        <v>494</v>
      </c>
      <c r="Z658" s="17" t="s">
        <v>494</v>
      </c>
      <c r="AA658" s="17" t="s">
        <v>494</v>
      </c>
      <c r="AB658" s="17" t="s">
        <v>494</v>
      </c>
      <c r="AC658" s="17"/>
      <c r="AD658" s="17"/>
      <c r="AE658" s="18">
        <f t="shared" si="32"/>
        <v>0.82703385035040111</v>
      </c>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row>
    <row r="659" spans="1:59" hidden="1" x14ac:dyDescent="0.2">
      <c r="A659" s="50">
        <v>2023</v>
      </c>
      <c r="B659" s="50" t="s">
        <v>16</v>
      </c>
      <c r="C659" s="16" t="s">
        <v>374</v>
      </c>
      <c r="D659" s="21">
        <f t="shared" si="30"/>
        <v>45044</v>
      </c>
      <c r="E659" s="22">
        <f t="shared" si="31"/>
        <v>118</v>
      </c>
      <c r="F659" s="17" t="s">
        <v>343</v>
      </c>
      <c r="G659" s="17" t="s">
        <v>341</v>
      </c>
      <c r="H659" s="17">
        <v>42</v>
      </c>
      <c r="J659" s="17">
        <v>0.46</v>
      </c>
      <c r="K659" s="17" t="s">
        <v>494</v>
      </c>
      <c r="L659" s="17"/>
      <c r="M659" s="17" t="s">
        <v>494</v>
      </c>
      <c r="N659" s="17"/>
      <c r="O659" s="17"/>
      <c r="P659" s="17"/>
      <c r="Q659" s="17" t="s">
        <v>494</v>
      </c>
      <c r="R659" s="17"/>
      <c r="S659" s="17"/>
      <c r="T659" s="17" t="s">
        <v>494</v>
      </c>
      <c r="U659" s="17" t="s">
        <v>494</v>
      </c>
      <c r="V659" s="17" t="s">
        <v>494</v>
      </c>
      <c r="W659" s="17" t="s">
        <v>494</v>
      </c>
      <c r="X659" s="17" t="s">
        <v>494</v>
      </c>
      <c r="Y659" s="17" t="s">
        <v>494</v>
      </c>
      <c r="Z659" s="17" t="s">
        <v>494</v>
      </c>
      <c r="AA659" s="17" t="s">
        <v>494</v>
      </c>
      <c r="AB659" s="17" t="s">
        <v>494</v>
      </c>
      <c r="AC659" s="17"/>
      <c r="AD659" s="17"/>
      <c r="AE659" s="18">
        <f t="shared" si="32"/>
        <v>0.62088327394449849</v>
      </c>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row>
    <row r="660" spans="1:59" hidden="1" x14ac:dyDescent="0.2">
      <c r="A660" s="50">
        <v>2023</v>
      </c>
      <c r="B660" s="50" t="s">
        <v>16</v>
      </c>
      <c r="C660" s="16" t="s">
        <v>374</v>
      </c>
      <c r="D660" s="21">
        <f t="shared" si="30"/>
        <v>45044</v>
      </c>
      <c r="E660" s="22">
        <f t="shared" si="31"/>
        <v>118</v>
      </c>
      <c r="F660" s="17" t="s">
        <v>343</v>
      </c>
      <c r="G660" s="17" t="s">
        <v>341</v>
      </c>
      <c r="H660" s="17">
        <v>41</v>
      </c>
      <c r="J660" s="17">
        <v>0.74</v>
      </c>
      <c r="K660" s="17" t="s">
        <v>494</v>
      </c>
      <c r="L660" s="17"/>
      <c r="M660" s="17" t="s">
        <v>494</v>
      </c>
      <c r="N660" s="17"/>
      <c r="O660" s="17"/>
      <c r="P660" s="17"/>
      <c r="Q660" s="17" t="s">
        <v>494</v>
      </c>
      <c r="R660" s="17"/>
      <c r="S660" s="17"/>
      <c r="T660" s="17" t="s">
        <v>494</v>
      </c>
      <c r="U660" s="17" t="s">
        <v>494</v>
      </c>
      <c r="V660" s="17" t="s">
        <v>494</v>
      </c>
      <c r="W660" s="17" t="s">
        <v>494</v>
      </c>
      <c r="X660" s="17" t="s">
        <v>494</v>
      </c>
      <c r="Y660" s="17" t="s">
        <v>494</v>
      </c>
      <c r="Z660" s="17" t="s">
        <v>494</v>
      </c>
      <c r="AA660" s="17" t="s">
        <v>494</v>
      </c>
      <c r="AB660" s="17" t="s">
        <v>494</v>
      </c>
      <c r="AC660" s="17"/>
      <c r="AD660" s="17"/>
      <c r="AE660" s="18">
        <f t="shared" si="32"/>
        <v>1.0736930688759594</v>
      </c>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row>
    <row r="661" spans="1:59" hidden="1" x14ac:dyDescent="0.2">
      <c r="A661" s="50">
        <v>2023</v>
      </c>
      <c r="B661" s="50" t="s">
        <v>16</v>
      </c>
      <c r="C661" s="16" t="s">
        <v>374</v>
      </c>
      <c r="D661" s="21">
        <f t="shared" si="30"/>
        <v>45044</v>
      </c>
      <c r="E661" s="22">
        <f t="shared" si="31"/>
        <v>118</v>
      </c>
      <c r="F661" s="17" t="s">
        <v>343</v>
      </c>
      <c r="G661" s="17" t="s">
        <v>341</v>
      </c>
      <c r="H661" s="17">
        <v>40</v>
      </c>
      <c r="J661" s="17">
        <v>0.67</v>
      </c>
      <c r="K661" s="17" t="s">
        <v>494</v>
      </c>
      <c r="L661" s="17"/>
      <c r="M661" s="17" t="s">
        <v>494</v>
      </c>
      <c r="N661" s="17"/>
      <c r="O661" s="17"/>
      <c r="P661" s="17"/>
      <c r="Q661" s="17" t="s">
        <v>494</v>
      </c>
      <c r="R661" s="17"/>
      <c r="S661" s="17"/>
      <c r="T661" s="17" t="s">
        <v>494</v>
      </c>
      <c r="U661" s="17" t="s">
        <v>494</v>
      </c>
      <c r="V661" s="17" t="s">
        <v>494</v>
      </c>
      <c r="W661" s="17" t="s">
        <v>494</v>
      </c>
      <c r="X661" s="17" t="s">
        <v>494</v>
      </c>
      <c r="Y661" s="17" t="s">
        <v>494</v>
      </c>
      <c r="Z661" s="17" t="s">
        <v>494</v>
      </c>
      <c r="AA661" s="17" t="s">
        <v>494</v>
      </c>
      <c r="AB661" s="17" t="s">
        <v>494</v>
      </c>
      <c r="AC661" s="17"/>
      <c r="AD661" s="17"/>
      <c r="AE661" s="18">
        <f t="shared" si="32"/>
        <v>1.046875</v>
      </c>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row>
    <row r="662" spans="1:59" hidden="1" x14ac:dyDescent="0.2">
      <c r="A662" s="50">
        <v>2023</v>
      </c>
      <c r="B662" s="50" t="s">
        <v>16</v>
      </c>
      <c r="C662" s="16" t="s">
        <v>374</v>
      </c>
      <c r="D662" s="21">
        <f t="shared" si="30"/>
        <v>45044</v>
      </c>
      <c r="E662" s="22">
        <f t="shared" si="31"/>
        <v>118</v>
      </c>
      <c r="F662" s="17" t="s">
        <v>343</v>
      </c>
      <c r="G662" s="17" t="s">
        <v>341</v>
      </c>
      <c r="H662" s="17">
        <v>41</v>
      </c>
      <c r="J662" s="17">
        <v>0.7</v>
      </c>
      <c r="K662" s="17" t="s">
        <v>494</v>
      </c>
      <c r="L662" s="17"/>
      <c r="M662" s="17" t="s">
        <v>494</v>
      </c>
      <c r="N662" s="17"/>
      <c r="O662" s="17"/>
      <c r="P662" s="17"/>
      <c r="Q662" s="17" t="s">
        <v>494</v>
      </c>
      <c r="R662" s="17"/>
      <c r="S662" s="17"/>
      <c r="T662" s="17" t="s">
        <v>494</v>
      </c>
      <c r="U662" s="17" t="s">
        <v>494</v>
      </c>
      <c r="V662" s="17" t="s">
        <v>494</v>
      </c>
      <c r="W662" s="17" t="s">
        <v>494</v>
      </c>
      <c r="X662" s="17" t="s">
        <v>494</v>
      </c>
      <c r="Y662" s="17" t="s">
        <v>494</v>
      </c>
      <c r="Z662" s="17" t="s">
        <v>494</v>
      </c>
      <c r="AA662" s="17" t="s">
        <v>494</v>
      </c>
      <c r="AB662" s="17" t="s">
        <v>494</v>
      </c>
      <c r="AC662" s="17"/>
      <c r="AD662" s="17"/>
      <c r="AE662" s="18">
        <f t="shared" si="32"/>
        <v>1.0156556056934751</v>
      </c>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row>
    <row r="663" spans="1:59" hidden="1" x14ac:dyDescent="0.2">
      <c r="A663" s="50">
        <v>2023</v>
      </c>
      <c r="B663" s="50" t="s">
        <v>16</v>
      </c>
      <c r="C663" s="16" t="s">
        <v>374</v>
      </c>
      <c r="D663" s="21">
        <f t="shared" si="30"/>
        <v>45044</v>
      </c>
      <c r="E663" s="22">
        <f t="shared" si="31"/>
        <v>118</v>
      </c>
      <c r="F663" s="17" t="s">
        <v>343</v>
      </c>
      <c r="G663" s="17" t="s">
        <v>341</v>
      </c>
      <c r="H663" s="17">
        <v>42</v>
      </c>
      <c r="J663" s="17">
        <v>0.74</v>
      </c>
      <c r="K663" s="17" t="s">
        <v>494</v>
      </c>
      <c r="L663" s="17"/>
      <c r="M663" s="17" t="s">
        <v>494</v>
      </c>
      <c r="N663" s="17"/>
      <c r="O663" s="17"/>
      <c r="P663" s="17"/>
      <c r="Q663" s="17" t="s">
        <v>494</v>
      </c>
      <c r="R663" s="17"/>
      <c r="S663" s="17"/>
      <c r="T663" s="17" t="s">
        <v>494</v>
      </c>
      <c r="U663" s="17" t="s">
        <v>494</v>
      </c>
      <c r="V663" s="17" t="s">
        <v>494</v>
      </c>
      <c r="W663" s="17" t="s">
        <v>494</v>
      </c>
      <c r="X663" s="17" t="s">
        <v>494</v>
      </c>
      <c r="Y663" s="17" t="s">
        <v>494</v>
      </c>
      <c r="Z663" s="17" t="s">
        <v>494</v>
      </c>
      <c r="AA663" s="17" t="s">
        <v>494</v>
      </c>
      <c r="AB663" s="17" t="s">
        <v>494</v>
      </c>
      <c r="AC663" s="17"/>
      <c r="AD663" s="17"/>
      <c r="AE663" s="18">
        <f t="shared" si="32"/>
        <v>0.99881222330201924</v>
      </c>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row>
    <row r="664" spans="1:59" hidden="1" x14ac:dyDescent="0.2">
      <c r="A664" s="50">
        <v>2023</v>
      </c>
      <c r="B664" s="50" t="s">
        <v>16</v>
      </c>
      <c r="C664" s="16" t="s">
        <v>374</v>
      </c>
      <c r="D664" s="21">
        <f t="shared" si="30"/>
        <v>45044</v>
      </c>
      <c r="E664" s="22">
        <f t="shared" si="31"/>
        <v>118</v>
      </c>
      <c r="F664" s="17" t="s">
        <v>343</v>
      </c>
      <c r="G664" s="17" t="s">
        <v>341</v>
      </c>
      <c r="H664" s="17">
        <v>38</v>
      </c>
      <c r="J664" s="17">
        <v>0.71</v>
      </c>
      <c r="K664" s="17" t="s">
        <v>494</v>
      </c>
      <c r="L664" s="17"/>
      <c r="M664" s="17" t="s">
        <v>494</v>
      </c>
      <c r="N664" s="17"/>
      <c r="O664" s="17"/>
      <c r="P664" s="17"/>
      <c r="Q664" s="17" t="s">
        <v>494</v>
      </c>
      <c r="R664" s="17"/>
      <c r="S664" s="17"/>
      <c r="T664" s="17" t="s">
        <v>494</v>
      </c>
      <c r="U664" s="17" t="s">
        <v>494</v>
      </c>
      <c r="V664" s="17" t="s">
        <v>494</v>
      </c>
      <c r="W664" s="17" t="s">
        <v>494</v>
      </c>
      <c r="X664" s="17" t="s">
        <v>494</v>
      </c>
      <c r="Y664" s="17" t="s">
        <v>494</v>
      </c>
      <c r="Z664" s="17" t="s">
        <v>494</v>
      </c>
      <c r="AA664" s="17" t="s">
        <v>494</v>
      </c>
      <c r="AB664" s="17" t="s">
        <v>494</v>
      </c>
      <c r="AC664" s="17"/>
      <c r="AD664" s="17"/>
      <c r="AE664" s="18">
        <f t="shared" si="32"/>
        <v>1.2939203965592652</v>
      </c>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row>
    <row r="665" spans="1:59" hidden="1" x14ac:dyDescent="0.2">
      <c r="A665" s="50">
        <v>2023</v>
      </c>
      <c r="B665" s="50" t="s">
        <v>16</v>
      </c>
      <c r="C665" s="16" t="s">
        <v>374</v>
      </c>
      <c r="D665" s="21">
        <f t="shared" si="30"/>
        <v>45044</v>
      </c>
      <c r="E665" s="22">
        <f t="shared" si="31"/>
        <v>118</v>
      </c>
      <c r="F665" s="17" t="s">
        <v>343</v>
      </c>
      <c r="G665" s="17" t="s">
        <v>341</v>
      </c>
      <c r="H665" s="17">
        <v>40</v>
      </c>
      <c r="J665" s="17">
        <v>0.71</v>
      </c>
      <c r="K665" s="17" t="s">
        <v>494</v>
      </c>
      <c r="L665" s="17"/>
      <c r="M665" s="17" t="s">
        <v>494</v>
      </c>
      <c r="N665" s="17"/>
      <c r="O665" s="17"/>
      <c r="P665" s="17"/>
      <c r="Q665" s="17" t="s">
        <v>494</v>
      </c>
      <c r="R665" s="17"/>
      <c r="S665" s="17"/>
      <c r="T665" s="17" t="s">
        <v>494</v>
      </c>
      <c r="U665" s="17" t="s">
        <v>494</v>
      </c>
      <c r="V665" s="17" t="s">
        <v>494</v>
      </c>
      <c r="W665" s="17" t="s">
        <v>494</v>
      </c>
      <c r="X665" s="17" t="s">
        <v>494</v>
      </c>
      <c r="Y665" s="17" t="s">
        <v>494</v>
      </c>
      <c r="Z665" s="17" t="s">
        <v>494</v>
      </c>
      <c r="AA665" s="17" t="s">
        <v>494</v>
      </c>
      <c r="AB665" s="17" t="s">
        <v>494</v>
      </c>
      <c r="AC665" s="17"/>
      <c r="AD665" s="17"/>
      <c r="AE665" s="18">
        <f t="shared" si="32"/>
        <v>1.1093749999999998</v>
      </c>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row>
    <row r="666" spans="1:59" hidden="1" x14ac:dyDescent="0.2">
      <c r="A666" s="50">
        <v>2023</v>
      </c>
      <c r="B666" s="50" t="s">
        <v>16</v>
      </c>
      <c r="C666" s="16" t="s">
        <v>374</v>
      </c>
      <c r="D666" s="21">
        <f t="shared" si="30"/>
        <v>45044</v>
      </c>
      <c r="E666" s="22">
        <f t="shared" si="31"/>
        <v>118</v>
      </c>
      <c r="F666" s="17" t="s">
        <v>343</v>
      </c>
      <c r="G666" s="17" t="s">
        <v>341</v>
      </c>
      <c r="H666" s="17">
        <v>45</v>
      </c>
      <c r="J666" s="17">
        <v>0.95</v>
      </c>
      <c r="K666" s="17" t="s">
        <v>494</v>
      </c>
      <c r="L666" s="17"/>
      <c r="M666" s="17" t="s">
        <v>494</v>
      </c>
      <c r="N666" s="17"/>
      <c r="O666" s="17"/>
      <c r="P666" s="17"/>
      <c r="Q666" s="17" t="s">
        <v>494</v>
      </c>
      <c r="R666" s="17"/>
      <c r="S666" s="17"/>
      <c r="T666" s="17" t="s">
        <v>494</v>
      </c>
      <c r="U666" s="17" t="s">
        <v>494</v>
      </c>
      <c r="V666" s="17" t="s">
        <v>494</v>
      </c>
      <c r="W666" s="17" t="s">
        <v>494</v>
      </c>
      <c r="X666" s="17" t="s">
        <v>494</v>
      </c>
      <c r="Y666" s="17" t="s">
        <v>494</v>
      </c>
      <c r="Z666" s="17" t="s">
        <v>494</v>
      </c>
      <c r="AA666" s="17" t="s">
        <v>494</v>
      </c>
      <c r="AB666" s="17" t="s">
        <v>494</v>
      </c>
      <c r="AC666" s="17"/>
      <c r="AD666" s="17"/>
      <c r="AE666" s="18">
        <f t="shared" si="32"/>
        <v>1.0425240054869684</v>
      </c>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row>
    <row r="667" spans="1:59" hidden="1" x14ac:dyDescent="0.2">
      <c r="A667" s="50">
        <v>2023</v>
      </c>
      <c r="B667" s="50" t="s">
        <v>16</v>
      </c>
      <c r="C667" s="16" t="s">
        <v>374</v>
      </c>
      <c r="D667" s="21">
        <f t="shared" si="30"/>
        <v>45044</v>
      </c>
      <c r="E667" s="22">
        <f t="shared" si="31"/>
        <v>118</v>
      </c>
      <c r="F667" s="17" t="s">
        <v>343</v>
      </c>
      <c r="G667" s="17" t="s">
        <v>341</v>
      </c>
      <c r="H667" s="17">
        <v>37</v>
      </c>
      <c r="J667" s="17">
        <v>0.5</v>
      </c>
      <c r="K667" s="17" t="s">
        <v>494</v>
      </c>
      <c r="L667" s="17"/>
      <c r="M667" s="17" t="s">
        <v>494</v>
      </c>
      <c r="N667" s="17"/>
      <c r="O667" s="17"/>
      <c r="P667" s="17"/>
      <c r="Q667" s="17" t="s">
        <v>494</v>
      </c>
      <c r="R667" s="17"/>
      <c r="S667" s="17"/>
      <c r="T667" s="17" t="s">
        <v>494</v>
      </c>
      <c r="U667" s="17" t="s">
        <v>494</v>
      </c>
      <c r="V667" s="17" t="s">
        <v>494</v>
      </c>
      <c r="W667" s="17" t="s">
        <v>494</v>
      </c>
      <c r="X667" s="17" t="s">
        <v>494</v>
      </c>
      <c r="Y667" s="17" t="s">
        <v>494</v>
      </c>
      <c r="Z667" s="17" t="s">
        <v>494</v>
      </c>
      <c r="AA667" s="17" t="s">
        <v>494</v>
      </c>
      <c r="AB667" s="17" t="s">
        <v>494</v>
      </c>
      <c r="AC667" s="17"/>
      <c r="AD667" s="17"/>
      <c r="AE667" s="18">
        <f t="shared" si="32"/>
        <v>0.98710836475628283</v>
      </c>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row>
    <row r="668" spans="1:59" hidden="1" x14ac:dyDescent="0.2">
      <c r="A668" s="50">
        <v>2023</v>
      </c>
      <c r="B668" s="50" t="s">
        <v>16</v>
      </c>
      <c r="C668" s="16" t="s">
        <v>374</v>
      </c>
      <c r="D668" s="21">
        <f t="shared" si="30"/>
        <v>45044</v>
      </c>
      <c r="E668" s="22">
        <f t="shared" si="31"/>
        <v>118</v>
      </c>
      <c r="F668" s="17" t="s">
        <v>343</v>
      </c>
      <c r="G668" s="17" t="s">
        <v>341</v>
      </c>
      <c r="H668" s="17">
        <v>38</v>
      </c>
      <c r="J668" s="17">
        <v>0.5</v>
      </c>
      <c r="K668" s="17" t="s">
        <v>494</v>
      </c>
      <c r="L668" s="17"/>
      <c r="M668" s="17" t="s">
        <v>494</v>
      </c>
      <c r="N668" s="17"/>
      <c r="O668" s="17"/>
      <c r="P668" s="17"/>
      <c r="Q668" s="17" t="s">
        <v>494</v>
      </c>
      <c r="R668" s="17"/>
      <c r="S668" s="17"/>
      <c r="T668" s="17" t="s">
        <v>494</v>
      </c>
      <c r="U668" s="17" t="s">
        <v>494</v>
      </c>
      <c r="V668" s="17" t="s">
        <v>494</v>
      </c>
      <c r="W668" s="17" t="s">
        <v>494</v>
      </c>
      <c r="X668" s="17" t="s">
        <v>494</v>
      </c>
      <c r="Y668" s="17" t="s">
        <v>494</v>
      </c>
      <c r="Z668" s="17" t="s">
        <v>494</v>
      </c>
      <c r="AA668" s="17" t="s">
        <v>494</v>
      </c>
      <c r="AB668" s="17" t="s">
        <v>494</v>
      </c>
      <c r="AC668" s="17"/>
      <c r="AD668" s="17"/>
      <c r="AE668" s="18">
        <f t="shared" si="32"/>
        <v>0.91121154687272199</v>
      </c>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row>
    <row r="669" spans="1:59" hidden="1" x14ac:dyDescent="0.2">
      <c r="A669" s="50">
        <v>2023</v>
      </c>
      <c r="B669" s="50" t="s">
        <v>16</v>
      </c>
      <c r="C669" s="16" t="s">
        <v>374</v>
      </c>
      <c r="D669" s="21">
        <f t="shared" si="30"/>
        <v>45044</v>
      </c>
      <c r="E669" s="22">
        <f t="shared" si="31"/>
        <v>118</v>
      </c>
      <c r="F669" s="17" t="s">
        <v>343</v>
      </c>
      <c r="G669" s="17" t="s">
        <v>341</v>
      </c>
      <c r="H669" s="17">
        <v>39</v>
      </c>
      <c r="J669" s="17">
        <v>0.59</v>
      </c>
      <c r="K669" s="17" t="s">
        <v>494</v>
      </c>
      <c r="L669" s="17"/>
      <c r="M669" s="17" t="s">
        <v>494</v>
      </c>
      <c r="N669" s="17"/>
      <c r="O669" s="17"/>
      <c r="P669" s="17"/>
      <c r="Q669" s="17" t="s">
        <v>494</v>
      </c>
      <c r="R669" s="17"/>
      <c r="S669" s="17"/>
      <c r="T669" s="17" t="s">
        <v>494</v>
      </c>
      <c r="U669" s="17" t="s">
        <v>494</v>
      </c>
      <c r="V669" s="17" t="s">
        <v>494</v>
      </c>
      <c r="W669" s="17" t="s">
        <v>494</v>
      </c>
      <c r="X669" s="17" t="s">
        <v>494</v>
      </c>
      <c r="Y669" s="17" t="s">
        <v>494</v>
      </c>
      <c r="Z669" s="17" t="s">
        <v>494</v>
      </c>
      <c r="AA669" s="17" t="s">
        <v>494</v>
      </c>
      <c r="AB669" s="17" t="s">
        <v>494</v>
      </c>
      <c r="AC669" s="17"/>
      <c r="AD669" s="17"/>
      <c r="AE669" s="18">
        <f t="shared" si="32"/>
        <v>0.99462229639744426</v>
      </c>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row>
    <row r="670" spans="1:59" hidden="1" x14ac:dyDescent="0.2">
      <c r="A670" s="50">
        <v>2023</v>
      </c>
      <c r="B670" s="50" t="s">
        <v>16</v>
      </c>
      <c r="C670" s="16" t="s">
        <v>374</v>
      </c>
      <c r="D670" s="21">
        <f t="shared" si="30"/>
        <v>45044</v>
      </c>
      <c r="E670" s="22">
        <f t="shared" si="31"/>
        <v>118</v>
      </c>
      <c r="F670" s="17" t="s">
        <v>343</v>
      </c>
      <c r="G670" s="17" t="s">
        <v>341</v>
      </c>
      <c r="H670" s="17">
        <v>40</v>
      </c>
      <c r="J670" s="17">
        <v>0.62</v>
      </c>
      <c r="K670" s="17" t="s">
        <v>494</v>
      </c>
      <c r="L670" s="17"/>
      <c r="M670" s="17" t="s">
        <v>494</v>
      </c>
      <c r="N670" s="17"/>
      <c r="O670" s="17"/>
      <c r="P670" s="17"/>
      <c r="Q670" s="17" t="s">
        <v>494</v>
      </c>
      <c r="R670" s="17"/>
      <c r="S670" s="17"/>
      <c r="T670" s="17" t="s">
        <v>494</v>
      </c>
      <c r="U670" s="17" t="s">
        <v>494</v>
      </c>
      <c r="V670" s="17" t="s">
        <v>494</v>
      </c>
      <c r="W670" s="17" t="s">
        <v>494</v>
      </c>
      <c r="X670" s="17" t="s">
        <v>494</v>
      </c>
      <c r="Y670" s="17" t="s">
        <v>494</v>
      </c>
      <c r="Z670" s="17" t="s">
        <v>494</v>
      </c>
      <c r="AA670" s="17" t="s">
        <v>494</v>
      </c>
      <c r="AB670" s="17" t="s">
        <v>494</v>
      </c>
      <c r="AC670" s="17"/>
      <c r="AD670" s="17"/>
      <c r="AE670" s="18">
        <f t="shared" si="32"/>
        <v>0.96875</v>
      </c>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row>
    <row r="671" spans="1:59" hidden="1" x14ac:dyDescent="0.2">
      <c r="A671" s="50">
        <v>2023</v>
      </c>
      <c r="B671" s="50" t="s">
        <v>16</v>
      </c>
      <c r="C671" s="16" t="s">
        <v>374</v>
      </c>
      <c r="D671" s="21">
        <f t="shared" si="30"/>
        <v>45044</v>
      </c>
      <c r="E671" s="22">
        <f t="shared" si="31"/>
        <v>118</v>
      </c>
      <c r="F671" s="17" t="s">
        <v>343</v>
      </c>
      <c r="G671" s="17" t="s">
        <v>341</v>
      </c>
      <c r="H671" s="17">
        <v>47</v>
      </c>
      <c r="J671" s="17">
        <v>1.22</v>
      </c>
      <c r="K671" s="17" t="s">
        <v>494</v>
      </c>
      <c r="L671" s="17"/>
      <c r="M671" s="17" t="s">
        <v>494</v>
      </c>
      <c r="N671" s="17"/>
      <c r="O671" s="17"/>
      <c r="P671" s="17"/>
      <c r="Q671" s="17" t="s">
        <v>494</v>
      </c>
      <c r="R671" s="17"/>
      <c r="S671" s="17"/>
      <c r="T671" s="17" t="s">
        <v>494</v>
      </c>
      <c r="U671" s="17" t="s">
        <v>494</v>
      </c>
      <c r="V671" s="17" t="s">
        <v>494</v>
      </c>
      <c r="W671" s="17" t="s">
        <v>494</v>
      </c>
      <c r="X671" s="17" t="s">
        <v>494</v>
      </c>
      <c r="Y671" s="17" t="s">
        <v>494</v>
      </c>
      <c r="Z671" s="17" t="s">
        <v>494</v>
      </c>
      <c r="AA671" s="17" t="s">
        <v>494</v>
      </c>
      <c r="AB671" s="17" t="s">
        <v>494</v>
      </c>
      <c r="AC671" s="17"/>
      <c r="AD671" s="17"/>
      <c r="AE671" s="18">
        <f t="shared" si="32"/>
        <v>1.1750768134228446</v>
      </c>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row>
    <row r="672" spans="1:59" hidden="1" x14ac:dyDescent="0.2">
      <c r="A672" s="50">
        <v>2023</v>
      </c>
      <c r="B672" s="50" t="s">
        <v>16</v>
      </c>
      <c r="C672" s="16" t="s">
        <v>374</v>
      </c>
      <c r="D672" s="21">
        <f t="shared" si="30"/>
        <v>45044</v>
      </c>
      <c r="E672" s="22">
        <f t="shared" si="31"/>
        <v>118</v>
      </c>
      <c r="F672" s="17" t="s">
        <v>343</v>
      </c>
      <c r="G672" s="17" t="s">
        <v>341</v>
      </c>
      <c r="H672" s="17">
        <v>59</v>
      </c>
      <c r="J672" s="17">
        <v>2.1800000000000002</v>
      </c>
      <c r="K672" s="17" t="s">
        <v>494</v>
      </c>
      <c r="L672" s="17"/>
      <c r="M672" s="17" t="s">
        <v>494</v>
      </c>
      <c r="N672" s="17"/>
      <c r="O672" s="17"/>
      <c r="P672" s="17"/>
      <c r="Q672" s="17" t="s">
        <v>494</v>
      </c>
      <c r="R672" s="17"/>
      <c r="S672" s="17"/>
      <c r="T672" s="17" t="s">
        <v>494</v>
      </c>
      <c r="U672" s="17" t="s">
        <v>494</v>
      </c>
      <c r="V672" s="17" t="s">
        <v>494</v>
      </c>
      <c r="W672" s="17" t="s">
        <v>494</v>
      </c>
      <c r="X672" s="17" t="s">
        <v>494</v>
      </c>
      <c r="Y672" s="17" t="s">
        <v>494</v>
      </c>
      <c r="Z672" s="17" t="s">
        <v>494</v>
      </c>
      <c r="AA672" s="17" t="s">
        <v>494</v>
      </c>
      <c r="AB672" s="17" t="s">
        <v>494</v>
      </c>
      <c r="AC672" s="17"/>
      <c r="AD672" s="17"/>
      <c r="AE672" s="18">
        <f t="shared" si="32"/>
        <v>1.0614522419526826</v>
      </c>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row>
    <row r="673" spans="1:59" hidden="1" x14ac:dyDescent="0.2">
      <c r="A673" s="50">
        <v>2023</v>
      </c>
      <c r="B673" s="50" t="s">
        <v>16</v>
      </c>
      <c r="C673" s="16" t="s">
        <v>374</v>
      </c>
      <c r="D673" s="21">
        <f t="shared" si="30"/>
        <v>45044</v>
      </c>
      <c r="E673" s="22">
        <f t="shared" si="31"/>
        <v>118</v>
      </c>
      <c r="F673" s="17" t="s">
        <v>343</v>
      </c>
      <c r="G673" s="17" t="s">
        <v>341</v>
      </c>
      <c r="H673" s="17">
        <v>39</v>
      </c>
      <c r="J673" s="17">
        <v>0.69</v>
      </c>
      <c r="K673" s="17" t="s">
        <v>494</v>
      </c>
      <c r="L673" s="17"/>
      <c r="M673" s="17" t="s">
        <v>494</v>
      </c>
      <c r="N673" s="17"/>
      <c r="O673" s="17"/>
      <c r="P673" s="17"/>
      <c r="Q673" s="17" t="s">
        <v>494</v>
      </c>
      <c r="R673" s="17"/>
      <c r="S673" s="17"/>
      <c r="T673" s="17" t="s">
        <v>494</v>
      </c>
      <c r="U673" s="17" t="s">
        <v>494</v>
      </c>
      <c r="V673" s="17" t="s">
        <v>494</v>
      </c>
      <c r="W673" s="17" t="s">
        <v>494</v>
      </c>
      <c r="X673" s="17" t="s">
        <v>494</v>
      </c>
      <c r="Y673" s="17" t="s">
        <v>494</v>
      </c>
      <c r="Z673" s="17" t="s">
        <v>494</v>
      </c>
      <c r="AA673" s="17" t="s">
        <v>494</v>
      </c>
      <c r="AB673" s="17" t="s">
        <v>494</v>
      </c>
      <c r="AC673" s="17"/>
      <c r="AD673" s="17"/>
      <c r="AE673" s="18">
        <f t="shared" si="32"/>
        <v>1.1632023466342993</v>
      </c>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row>
    <row r="674" spans="1:59" hidden="1" x14ac:dyDescent="0.2">
      <c r="A674" s="50">
        <v>2023</v>
      </c>
      <c r="B674" s="50" t="s">
        <v>16</v>
      </c>
      <c r="C674" s="16" t="s">
        <v>374</v>
      </c>
      <c r="D674" s="21">
        <f t="shared" si="30"/>
        <v>45044</v>
      </c>
      <c r="E674" s="22">
        <f t="shared" si="31"/>
        <v>118</v>
      </c>
      <c r="F674" s="17" t="s">
        <v>343</v>
      </c>
      <c r="G674" s="17" t="s">
        <v>347</v>
      </c>
      <c r="H674" s="17">
        <v>80</v>
      </c>
      <c r="J674" s="17">
        <v>5.94</v>
      </c>
      <c r="K674" s="17" t="s">
        <v>494</v>
      </c>
      <c r="L674" s="17"/>
      <c r="M674" s="17" t="s">
        <v>494</v>
      </c>
      <c r="N674" s="17"/>
      <c r="O674" s="17"/>
      <c r="P674" s="17"/>
      <c r="Q674" s="17" t="s">
        <v>494</v>
      </c>
      <c r="R674" s="17"/>
      <c r="S674" s="17"/>
      <c r="T674" s="17" t="s">
        <v>494</v>
      </c>
      <c r="U674" s="17" t="s">
        <v>494</v>
      </c>
      <c r="V674" s="17" t="s">
        <v>494</v>
      </c>
      <c r="W674" s="17" t="s">
        <v>494</v>
      </c>
      <c r="X674" s="17" t="s">
        <v>494</v>
      </c>
      <c r="Y674" s="17" t="s">
        <v>494</v>
      </c>
      <c r="Z674" s="17" t="s">
        <v>494</v>
      </c>
      <c r="AA674" s="17" t="s">
        <v>494</v>
      </c>
      <c r="AB674" s="17" t="s">
        <v>494</v>
      </c>
      <c r="AC674" s="17"/>
      <c r="AD674" s="17"/>
      <c r="AE674" s="18">
        <f t="shared" si="32"/>
        <v>1.16015625</v>
      </c>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row>
    <row r="675" spans="1:59" hidden="1" x14ac:dyDescent="0.2">
      <c r="A675" s="50">
        <v>2023</v>
      </c>
      <c r="B675" s="50" t="s">
        <v>16</v>
      </c>
      <c r="C675" s="16" t="s">
        <v>374</v>
      </c>
      <c r="D675" s="21">
        <f t="shared" si="30"/>
        <v>45044</v>
      </c>
      <c r="E675" s="22">
        <f t="shared" si="31"/>
        <v>118</v>
      </c>
      <c r="F675" s="17" t="s">
        <v>343</v>
      </c>
      <c r="G675" s="17" t="s">
        <v>347</v>
      </c>
      <c r="H675" s="17">
        <v>78</v>
      </c>
      <c r="J675" s="17">
        <v>5.21</v>
      </c>
      <c r="K675" s="17" t="s">
        <v>494</v>
      </c>
      <c r="L675" s="17"/>
      <c r="M675" s="17" t="s">
        <v>494</v>
      </c>
      <c r="N675" s="17"/>
      <c r="O675" s="17"/>
      <c r="P675" s="17"/>
      <c r="Q675" s="17" t="s">
        <v>494</v>
      </c>
      <c r="R675" s="17"/>
      <c r="S675" s="17"/>
      <c r="T675" s="17" t="s">
        <v>494</v>
      </c>
      <c r="U675" s="17" t="s">
        <v>494</v>
      </c>
      <c r="V675" s="17" t="s">
        <v>494</v>
      </c>
      <c r="W675" s="17" t="s">
        <v>494</v>
      </c>
      <c r="X675" s="17" t="s">
        <v>494</v>
      </c>
      <c r="Y675" s="17" t="s">
        <v>494</v>
      </c>
      <c r="Z675" s="17" t="s">
        <v>494</v>
      </c>
      <c r="AA675" s="17" t="s">
        <v>494</v>
      </c>
      <c r="AB675" s="17" t="s">
        <v>494</v>
      </c>
      <c r="AC675" s="17"/>
      <c r="AD675" s="17"/>
      <c r="AE675" s="18">
        <f t="shared" si="32"/>
        <v>1.097877577167518</v>
      </c>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row>
    <row r="676" spans="1:59" hidden="1" x14ac:dyDescent="0.2">
      <c r="A676" s="50">
        <v>2023</v>
      </c>
      <c r="B676" s="50" t="s">
        <v>16</v>
      </c>
      <c r="C676" s="16" t="s">
        <v>374</v>
      </c>
      <c r="D676" s="21">
        <f t="shared" si="30"/>
        <v>45044</v>
      </c>
      <c r="E676" s="22">
        <f t="shared" si="31"/>
        <v>118</v>
      </c>
      <c r="F676" s="17" t="s">
        <v>343</v>
      </c>
      <c r="G676" s="17" t="s">
        <v>347</v>
      </c>
      <c r="H676" s="17">
        <v>65</v>
      </c>
      <c r="J676" s="17">
        <v>3.29</v>
      </c>
      <c r="K676" s="17" t="s">
        <v>494</v>
      </c>
      <c r="L676" s="17"/>
      <c r="M676" s="17" t="s">
        <v>494</v>
      </c>
      <c r="N676" s="17"/>
      <c r="O676" s="17"/>
      <c r="P676" s="17"/>
      <c r="Q676" s="17" t="s">
        <v>494</v>
      </c>
      <c r="R676" s="17"/>
      <c r="S676" s="17"/>
      <c r="T676" s="17" t="s">
        <v>494</v>
      </c>
      <c r="U676" s="17" t="s">
        <v>494</v>
      </c>
      <c r="V676" s="17" t="s">
        <v>494</v>
      </c>
      <c r="W676" s="17" t="s">
        <v>494</v>
      </c>
      <c r="X676" s="17" t="s">
        <v>494</v>
      </c>
      <c r="Y676" s="17" t="s">
        <v>494</v>
      </c>
      <c r="Z676" s="17" t="s">
        <v>494</v>
      </c>
      <c r="AA676" s="17" t="s">
        <v>494</v>
      </c>
      <c r="AB676" s="17" t="s">
        <v>494</v>
      </c>
      <c r="AC676" s="17"/>
      <c r="AD676" s="17"/>
      <c r="AE676" s="18">
        <f t="shared" si="32"/>
        <v>1.1979972690031861</v>
      </c>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row>
    <row r="677" spans="1:59" hidden="1" x14ac:dyDescent="0.2">
      <c r="A677" s="50">
        <v>2023</v>
      </c>
      <c r="B677" s="50" t="s">
        <v>16</v>
      </c>
      <c r="C677" s="16" t="s">
        <v>374</v>
      </c>
      <c r="D677" s="21">
        <f t="shared" si="30"/>
        <v>45044</v>
      </c>
      <c r="E677" s="22">
        <f t="shared" si="31"/>
        <v>118</v>
      </c>
      <c r="F677" s="17" t="s">
        <v>343</v>
      </c>
      <c r="G677" s="17" t="s">
        <v>347</v>
      </c>
      <c r="H677" s="17">
        <v>69</v>
      </c>
      <c r="J677" s="17">
        <v>3.63</v>
      </c>
      <c r="K677" s="17" t="s">
        <v>494</v>
      </c>
      <c r="L677" s="17"/>
      <c r="M677" s="17" t="s">
        <v>494</v>
      </c>
      <c r="N677" s="17"/>
      <c r="O677" s="17"/>
      <c r="P677" s="17"/>
      <c r="Q677" s="17" t="s">
        <v>494</v>
      </c>
      <c r="R677" s="17"/>
      <c r="S677" s="17"/>
      <c r="T677" s="17" t="s">
        <v>494</v>
      </c>
      <c r="U677" s="17" t="s">
        <v>494</v>
      </c>
      <c r="V677" s="17" t="s">
        <v>494</v>
      </c>
      <c r="W677" s="17" t="s">
        <v>494</v>
      </c>
      <c r="X677" s="17" t="s">
        <v>494</v>
      </c>
      <c r="Y677" s="17" t="s">
        <v>494</v>
      </c>
      <c r="Z677" s="17" t="s">
        <v>494</v>
      </c>
      <c r="AA677" s="17" t="s">
        <v>494</v>
      </c>
      <c r="AB677" s="17" t="s">
        <v>494</v>
      </c>
      <c r="AC677" s="17"/>
      <c r="AD677" s="17"/>
      <c r="AE677" s="18">
        <f t="shared" si="32"/>
        <v>1.1049925572815358</v>
      </c>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row>
    <row r="678" spans="1:59" hidden="1" x14ac:dyDescent="0.2">
      <c r="A678" s="50">
        <v>2023</v>
      </c>
      <c r="B678" s="50" t="s">
        <v>16</v>
      </c>
      <c r="C678" s="16" t="s">
        <v>374</v>
      </c>
      <c r="D678" s="21">
        <f t="shared" si="30"/>
        <v>45044</v>
      </c>
      <c r="E678" s="22">
        <f t="shared" si="31"/>
        <v>118</v>
      </c>
      <c r="F678" s="17" t="s">
        <v>343</v>
      </c>
      <c r="G678" s="17" t="s">
        <v>347</v>
      </c>
      <c r="H678" s="17">
        <v>84</v>
      </c>
      <c r="J678" s="17">
        <v>6.57</v>
      </c>
      <c r="K678" s="17" t="s">
        <v>494</v>
      </c>
      <c r="L678" s="17"/>
      <c r="M678" s="17" t="s">
        <v>494</v>
      </c>
      <c r="N678" s="17"/>
      <c r="O678" s="17"/>
      <c r="P678" s="17"/>
      <c r="Q678" s="17" t="s">
        <v>494</v>
      </c>
      <c r="R678" s="17"/>
      <c r="S678" s="17"/>
      <c r="T678" s="17" t="s">
        <v>494</v>
      </c>
      <c r="U678" s="17" t="s">
        <v>494</v>
      </c>
      <c r="V678" s="17" t="s">
        <v>494</v>
      </c>
      <c r="W678" s="17" t="s">
        <v>494</v>
      </c>
      <c r="X678" s="17" t="s">
        <v>494</v>
      </c>
      <c r="Y678" s="17" t="s">
        <v>494</v>
      </c>
      <c r="Z678" s="17" t="s">
        <v>494</v>
      </c>
      <c r="AA678" s="17" t="s">
        <v>494</v>
      </c>
      <c r="AB678" s="17" t="s">
        <v>494</v>
      </c>
      <c r="AC678" s="17"/>
      <c r="AD678" s="17"/>
      <c r="AE678" s="18">
        <f t="shared" si="32"/>
        <v>1.1084791059280856</v>
      </c>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row>
    <row r="679" spans="1:59" hidden="1" x14ac:dyDescent="0.2">
      <c r="A679" s="50">
        <v>2023</v>
      </c>
      <c r="B679" s="50" t="s">
        <v>16</v>
      </c>
      <c r="C679" s="16" t="s">
        <v>374</v>
      </c>
      <c r="D679" s="21">
        <f t="shared" si="30"/>
        <v>45044</v>
      </c>
      <c r="E679" s="22">
        <f t="shared" si="31"/>
        <v>118</v>
      </c>
      <c r="F679" s="17" t="s">
        <v>343</v>
      </c>
      <c r="G679" s="17" t="s">
        <v>347</v>
      </c>
      <c r="H679" s="17">
        <v>93</v>
      </c>
      <c r="J679" s="17">
        <v>9.1</v>
      </c>
      <c r="K679" s="17" t="s">
        <v>494</v>
      </c>
      <c r="L679" s="17"/>
      <c r="M679" s="17" t="s">
        <v>494</v>
      </c>
      <c r="N679" s="17"/>
      <c r="O679" s="17"/>
      <c r="P679" s="17"/>
      <c r="Q679" s="17" t="s">
        <v>494</v>
      </c>
      <c r="R679" s="17"/>
      <c r="S679" s="17"/>
      <c r="T679" s="17" t="s">
        <v>494</v>
      </c>
      <c r="U679" s="17" t="s">
        <v>494</v>
      </c>
      <c r="V679" s="17" t="s">
        <v>494</v>
      </c>
      <c r="W679" s="17" t="s">
        <v>494</v>
      </c>
      <c r="X679" s="17" t="s">
        <v>494</v>
      </c>
      <c r="Y679" s="17" t="s">
        <v>494</v>
      </c>
      <c r="Z679" s="17" t="s">
        <v>494</v>
      </c>
      <c r="AA679" s="17" t="s">
        <v>494</v>
      </c>
      <c r="AB679" s="17" t="s">
        <v>494</v>
      </c>
      <c r="AC679" s="17"/>
      <c r="AD679" s="17"/>
      <c r="AE679" s="18">
        <f t="shared" si="32"/>
        <v>1.1313384479777013</v>
      </c>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row>
    <row r="680" spans="1:59" hidden="1" x14ac:dyDescent="0.2">
      <c r="A680" s="50">
        <v>2023</v>
      </c>
      <c r="B680" s="50" t="s">
        <v>16</v>
      </c>
      <c r="C680" s="16" t="s">
        <v>374</v>
      </c>
      <c r="D680" s="21">
        <f t="shared" si="30"/>
        <v>45044</v>
      </c>
      <c r="E680" s="22">
        <f t="shared" si="31"/>
        <v>118</v>
      </c>
      <c r="F680" s="17" t="s">
        <v>343</v>
      </c>
      <c r="G680" s="17" t="s">
        <v>347</v>
      </c>
      <c r="H680" s="17">
        <v>72</v>
      </c>
      <c r="J680" s="17">
        <v>4.5599999999999996</v>
      </c>
      <c r="K680" s="17" t="s">
        <v>494</v>
      </c>
      <c r="L680" s="17"/>
      <c r="M680" s="17" t="s">
        <v>494</v>
      </c>
      <c r="N680" s="17"/>
      <c r="O680" s="17"/>
      <c r="P680" s="17"/>
      <c r="Q680" s="17" t="s">
        <v>494</v>
      </c>
      <c r="R680" s="17"/>
      <c r="S680" s="17"/>
      <c r="T680" s="17" t="s">
        <v>494</v>
      </c>
      <c r="U680" s="17" t="s">
        <v>494</v>
      </c>
      <c r="V680" s="17" t="s">
        <v>494</v>
      </c>
      <c r="W680" s="17" t="s">
        <v>494</v>
      </c>
      <c r="X680" s="17" t="s">
        <v>494</v>
      </c>
      <c r="Y680" s="17" t="s">
        <v>494</v>
      </c>
      <c r="Z680" s="17" t="s">
        <v>494</v>
      </c>
      <c r="AA680" s="17" t="s">
        <v>494</v>
      </c>
      <c r="AB680" s="17" t="s">
        <v>494</v>
      </c>
      <c r="AC680" s="17"/>
      <c r="AD680" s="17"/>
      <c r="AE680" s="18">
        <f t="shared" si="32"/>
        <v>1.221707818930041</v>
      </c>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row>
    <row r="681" spans="1:59" hidden="1" x14ac:dyDescent="0.2">
      <c r="A681" s="50">
        <v>2023</v>
      </c>
      <c r="B681" s="50" t="s">
        <v>16</v>
      </c>
      <c r="C681" s="16" t="s">
        <v>374</v>
      </c>
      <c r="D681" s="21">
        <f t="shared" si="30"/>
        <v>45044</v>
      </c>
      <c r="E681" s="22">
        <f t="shared" si="31"/>
        <v>118</v>
      </c>
      <c r="F681" s="17" t="s">
        <v>343</v>
      </c>
      <c r="G681" s="17" t="s">
        <v>347</v>
      </c>
      <c r="H681" s="17">
        <v>64</v>
      </c>
      <c r="J681" s="17">
        <v>3.2</v>
      </c>
      <c r="K681" s="17" t="s">
        <v>494</v>
      </c>
      <c r="L681" s="17"/>
      <c r="M681" s="17" t="s">
        <v>494</v>
      </c>
      <c r="N681" s="17"/>
      <c r="O681" s="17"/>
      <c r="P681" s="17"/>
      <c r="Q681" s="17" t="s">
        <v>494</v>
      </c>
      <c r="R681" s="17"/>
      <c r="S681" s="17"/>
      <c r="T681" s="17" t="s">
        <v>494</v>
      </c>
      <c r="U681" s="17" t="s">
        <v>494</v>
      </c>
      <c r="V681" s="17" t="s">
        <v>494</v>
      </c>
      <c r="W681" s="17" t="s">
        <v>494</v>
      </c>
      <c r="X681" s="17" t="s">
        <v>494</v>
      </c>
      <c r="Y681" s="17" t="s">
        <v>494</v>
      </c>
      <c r="Z681" s="17" t="s">
        <v>494</v>
      </c>
      <c r="AA681" s="17" t="s">
        <v>494</v>
      </c>
      <c r="AB681" s="17" t="s">
        <v>494</v>
      </c>
      <c r="AC681" s="17"/>
      <c r="AD681" s="17"/>
      <c r="AE681" s="18">
        <f t="shared" si="32"/>
        <v>1.220703125</v>
      </c>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row>
    <row r="682" spans="1:59" hidden="1" x14ac:dyDescent="0.2">
      <c r="A682" s="50">
        <v>2023</v>
      </c>
      <c r="B682" s="50" t="s">
        <v>16</v>
      </c>
      <c r="C682" s="16" t="s">
        <v>374</v>
      </c>
      <c r="D682" s="21">
        <f t="shared" si="30"/>
        <v>45044</v>
      </c>
      <c r="E682" s="22">
        <f t="shared" si="31"/>
        <v>118</v>
      </c>
      <c r="F682" s="17" t="s">
        <v>343</v>
      </c>
      <c r="G682" s="17" t="s">
        <v>347</v>
      </c>
      <c r="H682" s="17">
        <v>69</v>
      </c>
      <c r="J682" s="17">
        <v>3.42</v>
      </c>
      <c r="K682" s="17" t="s">
        <v>494</v>
      </c>
      <c r="L682" s="17"/>
      <c r="M682" s="17" t="s">
        <v>494</v>
      </c>
      <c r="N682" s="17"/>
      <c r="O682" s="17"/>
      <c r="P682" s="17"/>
      <c r="Q682" s="17" t="s">
        <v>494</v>
      </c>
      <c r="R682" s="17"/>
      <c r="S682" s="17"/>
      <c r="T682" s="17" t="s">
        <v>494</v>
      </c>
      <c r="U682" s="17" t="s">
        <v>494</v>
      </c>
      <c r="V682" s="17" t="s">
        <v>494</v>
      </c>
      <c r="W682" s="17" t="s">
        <v>494</v>
      </c>
      <c r="X682" s="17" t="s">
        <v>494</v>
      </c>
      <c r="Y682" s="17" t="s">
        <v>494</v>
      </c>
      <c r="Z682" s="17" t="s">
        <v>494</v>
      </c>
      <c r="AA682" s="17" t="s">
        <v>494</v>
      </c>
      <c r="AB682" s="17" t="s">
        <v>494</v>
      </c>
      <c r="AC682" s="17"/>
      <c r="AD682" s="17"/>
      <c r="AE682" s="18">
        <f t="shared" si="32"/>
        <v>1.0410673680173146</v>
      </c>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row>
    <row r="683" spans="1:59" hidden="1" x14ac:dyDescent="0.2">
      <c r="A683" s="50">
        <v>2023</v>
      </c>
      <c r="B683" s="50" t="s">
        <v>16</v>
      </c>
      <c r="C683" s="16" t="s">
        <v>374</v>
      </c>
      <c r="D683" s="21">
        <f t="shared" si="30"/>
        <v>45044</v>
      </c>
      <c r="E683" s="22">
        <f t="shared" si="31"/>
        <v>118</v>
      </c>
      <c r="F683" s="17" t="s">
        <v>343</v>
      </c>
      <c r="G683" s="17" t="s">
        <v>347</v>
      </c>
      <c r="H683" s="17">
        <v>71</v>
      </c>
      <c r="J683" s="17">
        <v>5.91</v>
      </c>
      <c r="K683" s="17" t="s">
        <v>494</v>
      </c>
      <c r="L683" s="17"/>
      <c r="M683" s="17" t="s">
        <v>494</v>
      </c>
      <c r="N683" s="17"/>
      <c r="O683" s="17"/>
      <c r="P683" s="17"/>
      <c r="Q683" s="17" t="s">
        <v>494</v>
      </c>
      <c r="R683" s="17"/>
      <c r="S683" s="17"/>
      <c r="T683" s="17" t="s">
        <v>494</v>
      </c>
      <c r="U683" s="17" t="s">
        <v>494</v>
      </c>
      <c r="V683" s="17" t="s">
        <v>494</v>
      </c>
      <c r="W683" s="17" t="s">
        <v>494</v>
      </c>
      <c r="X683" s="17" t="s">
        <v>494</v>
      </c>
      <c r="Y683" s="17" t="s">
        <v>494</v>
      </c>
      <c r="Z683" s="17" t="s">
        <v>494</v>
      </c>
      <c r="AA683" s="17" t="s">
        <v>494</v>
      </c>
      <c r="AB683" s="17" t="s">
        <v>494</v>
      </c>
      <c r="AC683" s="17"/>
      <c r="AD683" s="17"/>
      <c r="AE683" s="18">
        <f t="shared" si="32"/>
        <v>1.6512484947375186</v>
      </c>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row>
    <row r="684" spans="1:59" hidden="1" x14ac:dyDescent="0.2">
      <c r="A684" s="50">
        <v>2023</v>
      </c>
      <c r="B684" s="50" t="s">
        <v>16</v>
      </c>
      <c r="C684" s="16" t="s">
        <v>374</v>
      </c>
      <c r="D684" s="21">
        <f t="shared" si="30"/>
        <v>45044</v>
      </c>
      <c r="E684" s="22">
        <f t="shared" si="31"/>
        <v>118</v>
      </c>
      <c r="F684" s="17" t="s">
        <v>343</v>
      </c>
      <c r="G684" s="17" t="s">
        <v>347</v>
      </c>
      <c r="H684" s="17">
        <v>94</v>
      </c>
      <c r="J684" s="17">
        <v>8.44</v>
      </c>
      <c r="K684" s="17" t="s">
        <v>494</v>
      </c>
      <c r="L684" s="17"/>
      <c r="M684" s="17" t="s">
        <v>494</v>
      </c>
      <c r="N684" s="17"/>
      <c r="O684" s="17"/>
      <c r="P684" s="17"/>
      <c r="Q684" s="17" t="s">
        <v>494</v>
      </c>
      <c r="R684" s="17"/>
      <c r="S684" s="17"/>
      <c r="T684" s="17" t="s">
        <v>494</v>
      </c>
      <c r="U684" s="17" t="s">
        <v>494</v>
      </c>
      <c r="V684" s="17" t="s">
        <v>494</v>
      </c>
      <c r="W684" s="17" t="s">
        <v>494</v>
      </c>
      <c r="X684" s="17" t="s">
        <v>494</v>
      </c>
      <c r="Y684" s="17" t="s">
        <v>494</v>
      </c>
      <c r="Z684" s="17" t="s">
        <v>494</v>
      </c>
      <c r="AA684" s="17" t="s">
        <v>494</v>
      </c>
      <c r="AB684" s="17" t="s">
        <v>494</v>
      </c>
      <c r="AC684" s="17"/>
      <c r="AD684" s="17"/>
      <c r="AE684" s="18">
        <f t="shared" si="32"/>
        <v>1.0161524902959844</v>
      </c>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row>
    <row r="685" spans="1:59" hidden="1" x14ac:dyDescent="0.2">
      <c r="A685" s="50">
        <v>2023</v>
      </c>
      <c r="B685" s="50" t="s">
        <v>16</v>
      </c>
      <c r="C685" s="16" t="s">
        <v>374</v>
      </c>
      <c r="D685" s="21">
        <f t="shared" si="30"/>
        <v>45044</v>
      </c>
      <c r="E685" s="22">
        <f t="shared" si="31"/>
        <v>118</v>
      </c>
      <c r="F685" s="17" t="s">
        <v>343</v>
      </c>
      <c r="G685" s="17" t="s">
        <v>347</v>
      </c>
      <c r="H685" s="17">
        <v>82</v>
      </c>
      <c r="J685" s="17">
        <v>6.42</v>
      </c>
      <c r="K685" s="17" t="s">
        <v>494</v>
      </c>
      <c r="L685" s="17"/>
      <c r="M685" s="17" t="s">
        <v>494</v>
      </c>
      <c r="N685" s="17"/>
      <c r="O685" s="17"/>
      <c r="P685" s="17"/>
      <c r="Q685" s="17" t="s">
        <v>494</v>
      </c>
      <c r="R685" s="17"/>
      <c r="S685" s="17"/>
      <c r="T685" s="17" t="s">
        <v>494</v>
      </c>
      <c r="U685" s="17" t="s">
        <v>494</v>
      </c>
      <c r="V685" s="17" t="s">
        <v>494</v>
      </c>
      <c r="W685" s="17" t="s">
        <v>494</v>
      </c>
      <c r="X685" s="17" t="s">
        <v>494</v>
      </c>
      <c r="Y685" s="17" t="s">
        <v>494</v>
      </c>
      <c r="Z685" s="17" t="s">
        <v>494</v>
      </c>
      <c r="AA685" s="17" t="s">
        <v>494</v>
      </c>
      <c r="AB685" s="17" t="s">
        <v>494</v>
      </c>
      <c r="AC685" s="17"/>
      <c r="AD685" s="17"/>
      <c r="AE685" s="18">
        <f t="shared" si="32"/>
        <v>1.1643766050985911</v>
      </c>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row>
    <row r="686" spans="1:59" hidden="1" x14ac:dyDescent="0.2">
      <c r="A686" s="50">
        <v>2023</v>
      </c>
      <c r="B686" s="50" t="s">
        <v>16</v>
      </c>
      <c r="C686" s="16" t="s">
        <v>374</v>
      </c>
      <c r="D686" s="21">
        <f t="shared" si="30"/>
        <v>45044</v>
      </c>
      <c r="E686" s="22">
        <f t="shared" si="31"/>
        <v>118</v>
      </c>
      <c r="F686" s="17" t="s">
        <v>343</v>
      </c>
      <c r="G686" s="17" t="s">
        <v>347</v>
      </c>
      <c r="H686" s="17">
        <v>102</v>
      </c>
      <c r="J686" s="17">
        <v>11.02</v>
      </c>
      <c r="K686" s="17" t="s">
        <v>494</v>
      </c>
      <c r="L686" s="17"/>
      <c r="M686" s="17" t="s">
        <v>494</v>
      </c>
      <c r="N686" s="17"/>
      <c r="O686" s="17"/>
      <c r="P686" s="17"/>
      <c r="Q686" s="17" t="s">
        <v>494</v>
      </c>
      <c r="R686" s="17"/>
      <c r="S686" s="17"/>
      <c r="T686" s="17" t="s">
        <v>494</v>
      </c>
      <c r="U686" s="17" t="s">
        <v>494</v>
      </c>
      <c r="V686" s="17" t="s">
        <v>494</v>
      </c>
      <c r="W686" s="17" t="s">
        <v>494</v>
      </c>
      <c r="X686" s="17" t="s">
        <v>494</v>
      </c>
      <c r="Y686" s="17" t="s">
        <v>494</v>
      </c>
      <c r="Z686" s="17" t="s">
        <v>494</v>
      </c>
      <c r="AA686" s="17" t="s">
        <v>494</v>
      </c>
      <c r="AB686" s="17" t="s">
        <v>494</v>
      </c>
      <c r="AC686" s="17"/>
      <c r="AD686" s="17"/>
      <c r="AE686" s="18">
        <f t="shared" si="32"/>
        <v>1.0384392126708428</v>
      </c>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row>
    <row r="687" spans="1:59" hidden="1" x14ac:dyDescent="0.2">
      <c r="A687" s="50">
        <v>2023</v>
      </c>
      <c r="B687" s="50" t="s">
        <v>16</v>
      </c>
      <c r="C687" s="16" t="s">
        <v>374</v>
      </c>
      <c r="D687" s="21">
        <f t="shared" si="30"/>
        <v>45044</v>
      </c>
      <c r="E687" s="22">
        <f t="shared" si="31"/>
        <v>118</v>
      </c>
      <c r="F687" s="17" t="s">
        <v>343</v>
      </c>
      <c r="G687" s="17" t="s">
        <v>347</v>
      </c>
      <c r="H687" s="17">
        <v>80</v>
      </c>
      <c r="J687" s="17">
        <v>5.0999999999999996</v>
      </c>
      <c r="K687" s="17" t="s">
        <v>494</v>
      </c>
      <c r="L687" s="17"/>
      <c r="M687" s="17" t="s">
        <v>494</v>
      </c>
      <c r="N687" s="17"/>
      <c r="O687" s="17"/>
      <c r="P687" s="17"/>
      <c r="Q687" s="17" t="s">
        <v>494</v>
      </c>
      <c r="R687" s="17"/>
      <c r="S687" s="17"/>
      <c r="T687" s="17" t="s">
        <v>494</v>
      </c>
      <c r="U687" s="17" t="s">
        <v>494</v>
      </c>
      <c r="V687" s="17" t="s">
        <v>494</v>
      </c>
      <c r="W687" s="17" t="s">
        <v>494</v>
      </c>
      <c r="X687" s="17" t="s">
        <v>494</v>
      </c>
      <c r="Y687" s="17" t="s">
        <v>494</v>
      </c>
      <c r="Z687" s="17" t="s">
        <v>494</v>
      </c>
      <c r="AA687" s="17" t="s">
        <v>494</v>
      </c>
      <c r="AB687" s="17" t="s">
        <v>494</v>
      </c>
      <c r="AC687" s="17"/>
      <c r="AD687" s="17"/>
      <c r="AE687" s="18">
        <f t="shared" si="32"/>
        <v>0.99609374999999989</v>
      </c>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row>
    <row r="688" spans="1:59" hidden="1" x14ac:dyDescent="0.2">
      <c r="A688" s="50">
        <v>2023</v>
      </c>
      <c r="B688" s="50" t="s">
        <v>16</v>
      </c>
      <c r="C688" s="16" t="s">
        <v>374</v>
      </c>
      <c r="D688" s="21">
        <f t="shared" si="30"/>
        <v>45044</v>
      </c>
      <c r="E688" s="22">
        <f t="shared" si="31"/>
        <v>118</v>
      </c>
      <c r="F688" s="17" t="s">
        <v>343</v>
      </c>
      <c r="G688" s="17" t="s">
        <v>347</v>
      </c>
      <c r="H688" s="17">
        <v>78</v>
      </c>
      <c r="J688" s="17">
        <v>5.17</v>
      </c>
      <c r="K688" s="17" t="s">
        <v>494</v>
      </c>
      <c r="L688" s="17"/>
      <c r="M688" s="17" t="s">
        <v>494</v>
      </c>
      <c r="N688" s="17"/>
      <c r="O688" s="17"/>
      <c r="P688" s="17"/>
      <c r="Q688" s="17" t="s">
        <v>494</v>
      </c>
      <c r="R688" s="17"/>
      <c r="S688" s="17"/>
      <c r="T688" s="17" t="s">
        <v>494</v>
      </c>
      <c r="U688" s="17" t="s">
        <v>494</v>
      </c>
      <c r="V688" s="17" t="s">
        <v>494</v>
      </c>
      <c r="W688" s="17" t="s">
        <v>494</v>
      </c>
      <c r="X688" s="17" t="s">
        <v>494</v>
      </c>
      <c r="Y688" s="17" t="s">
        <v>494</v>
      </c>
      <c r="Z688" s="17" t="s">
        <v>494</v>
      </c>
      <c r="AA688" s="17" t="s">
        <v>494</v>
      </c>
      <c r="AB688" s="17" t="s">
        <v>494</v>
      </c>
      <c r="AC688" s="17"/>
      <c r="AD688" s="17"/>
      <c r="AE688" s="18">
        <f t="shared" si="32"/>
        <v>1.0894485746556752</v>
      </c>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row>
    <row r="689" spans="1:59" hidden="1" x14ac:dyDescent="0.2">
      <c r="A689" s="50">
        <v>2023</v>
      </c>
      <c r="B689" s="50" t="s">
        <v>16</v>
      </c>
      <c r="C689" s="16" t="s">
        <v>374</v>
      </c>
      <c r="D689" s="21">
        <f t="shared" si="30"/>
        <v>45044</v>
      </c>
      <c r="E689" s="22">
        <f t="shared" si="31"/>
        <v>118</v>
      </c>
      <c r="F689" s="17" t="s">
        <v>337</v>
      </c>
      <c r="G689" s="20" t="s">
        <v>338</v>
      </c>
      <c r="H689" s="17">
        <v>70</v>
      </c>
      <c r="J689" s="17">
        <v>4.59</v>
      </c>
      <c r="K689" s="17" t="s">
        <v>494</v>
      </c>
      <c r="L689" s="17"/>
      <c r="M689" s="17" t="s">
        <v>494</v>
      </c>
      <c r="N689" s="17"/>
      <c r="O689" s="17"/>
      <c r="P689" s="17"/>
      <c r="Q689" s="17" t="s">
        <v>494</v>
      </c>
      <c r="R689" s="17"/>
      <c r="S689" s="17"/>
      <c r="T689" s="17" t="s">
        <v>494</v>
      </c>
      <c r="U689" s="17" t="s">
        <v>494</v>
      </c>
      <c r="V689" s="17" t="s">
        <v>494</v>
      </c>
      <c r="W689" s="17" t="s">
        <v>494</v>
      </c>
      <c r="X689" s="17" t="s">
        <v>494</v>
      </c>
      <c r="Y689" s="17" t="s">
        <v>494</v>
      </c>
      <c r="Z689" s="17" t="s">
        <v>494</v>
      </c>
      <c r="AA689" s="17" t="s">
        <v>494</v>
      </c>
      <c r="AB689" s="17" t="s">
        <v>494</v>
      </c>
      <c r="AC689" s="17"/>
      <c r="AD689" s="17" t="s">
        <v>534</v>
      </c>
      <c r="AE689" s="18">
        <f t="shared" si="32"/>
        <v>1.3381924198250728</v>
      </c>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row>
    <row r="690" spans="1:59" hidden="1" x14ac:dyDescent="0.2">
      <c r="A690" s="50">
        <v>2023</v>
      </c>
      <c r="B690" s="50" t="s">
        <v>16</v>
      </c>
      <c r="C690" s="16" t="s">
        <v>374</v>
      </c>
      <c r="D690" s="21">
        <f t="shared" si="30"/>
        <v>45044</v>
      </c>
      <c r="E690" s="22">
        <f t="shared" si="31"/>
        <v>118</v>
      </c>
      <c r="F690" s="17" t="s">
        <v>337</v>
      </c>
      <c r="G690" s="20" t="s">
        <v>338</v>
      </c>
      <c r="H690" s="17">
        <v>67</v>
      </c>
      <c r="J690" s="17">
        <v>2.9</v>
      </c>
      <c r="K690" s="17" t="s">
        <v>494</v>
      </c>
      <c r="L690" s="17"/>
      <c r="M690" s="17" t="s">
        <v>494</v>
      </c>
      <c r="N690" s="17"/>
      <c r="O690" s="17"/>
      <c r="P690" s="17"/>
      <c r="Q690" s="17" t="s">
        <v>494</v>
      </c>
      <c r="R690" s="17"/>
      <c r="S690" s="17"/>
      <c r="T690" s="17" t="s">
        <v>494</v>
      </c>
      <c r="U690" s="17" t="s">
        <v>494</v>
      </c>
      <c r="V690" s="17" t="s">
        <v>494</v>
      </c>
      <c r="W690" s="17" t="s">
        <v>494</v>
      </c>
      <c r="X690" s="17" t="s">
        <v>494</v>
      </c>
      <c r="Y690" s="17" t="s">
        <v>494</v>
      </c>
      <c r="Z690" s="17" t="s">
        <v>494</v>
      </c>
      <c r="AA690" s="17" t="s">
        <v>494</v>
      </c>
      <c r="AB690" s="17" t="s">
        <v>494</v>
      </c>
      <c r="AC690" s="17"/>
      <c r="AD690" s="17" t="s">
        <v>534</v>
      </c>
      <c r="AE690" s="18">
        <f t="shared" si="32"/>
        <v>0.96421434817447627</v>
      </c>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row>
    <row r="691" spans="1:59" hidden="1" x14ac:dyDescent="0.2">
      <c r="A691" s="50">
        <v>2023</v>
      </c>
      <c r="B691" s="50" t="s">
        <v>16</v>
      </c>
      <c r="C691" s="16" t="s">
        <v>374</v>
      </c>
      <c r="D691" s="21">
        <f t="shared" si="30"/>
        <v>45044</v>
      </c>
      <c r="E691" s="22">
        <f t="shared" si="31"/>
        <v>118</v>
      </c>
      <c r="F691" s="17" t="s">
        <v>337</v>
      </c>
      <c r="G691" s="20" t="s">
        <v>338</v>
      </c>
      <c r="H691" s="17">
        <v>88</v>
      </c>
      <c r="J691" s="17">
        <v>7.14</v>
      </c>
      <c r="K691" s="17" t="s">
        <v>494</v>
      </c>
      <c r="L691" s="17"/>
      <c r="M691" s="17" t="s">
        <v>494</v>
      </c>
      <c r="N691" s="17"/>
      <c r="O691" s="17"/>
      <c r="P691" s="17"/>
      <c r="Q691" s="17" t="s">
        <v>494</v>
      </c>
      <c r="R691" s="17"/>
      <c r="S691" s="17"/>
      <c r="T691" s="17" t="s">
        <v>494</v>
      </c>
      <c r="U691" s="17" t="s">
        <v>494</v>
      </c>
      <c r="V691" s="17" t="s">
        <v>494</v>
      </c>
      <c r="W691" s="17" t="s">
        <v>494</v>
      </c>
      <c r="X691" s="17" t="s">
        <v>494</v>
      </c>
      <c r="Y691" s="17" t="s">
        <v>494</v>
      </c>
      <c r="Z691" s="17" t="s">
        <v>494</v>
      </c>
      <c r="AA691" s="17" t="s">
        <v>494</v>
      </c>
      <c r="AB691" s="17" t="s">
        <v>494</v>
      </c>
      <c r="AC691" s="17"/>
      <c r="AD691" s="17" t="s">
        <v>534</v>
      </c>
      <c r="AE691" s="18">
        <f t="shared" si="32"/>
        <v>1.0477319684447783</v>
      </c>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row>
    <row r="692" spans="1:59" hidden="1" x14ac:dyDescent="0.2">
      <c r="A692" s="50">
        <v>2023</v>
      </c>
      <c r="B692" s="50" t="s">
        <v>16</v>
      </c>
      <c r="C692" s="16" t="s">
        <v>374</v>
      </c>
      <c r="D692" s="21">
        <f t="shared" si="30"/>
        <v>45044</v>
      </c>
      <c r="E692" s="22">
        <f t="shared" si="31"/>
        <v>118</v>
      </c>
      <c r="F692" s="17" t="s">
        <v>337</v>
      </c>
      <c r="G692" s="20" t="s">
        <v>338</v>
      </c>
      <c r="H692" s="17">
        <v>74</v>
      </c>
      <c r="J692" s="17">
        <v>4.28</v>
      </c>
      <c r="K692" s="17" t="s">
        <v>494</v>
      </c>
      <c r="L692" s="17"/>
      <c r="M692" s="17" t="s">
        <v>494</v>
      </c>
      <c r="N692" s="17"/>
      <c r="O692" s="17"/>
      <c r="P692" s="17"/>
      <c r="Q692" s="17" t="s">
        <v>494</v>
      </c>
      <c r="R692" s="17"/>
      <c r="S692" s="17"/>
      <c r="T692" s="17" t="s">
        <v>494</v>
      </c>
      <c r="U692" s="17" t="s">
        <v>494</v>
      </c>
      <c r="V692" s="17" t="s">
        <v>494</v>
      </c>
      <c r="W692" s="17" t="s">
        <v>494</v>
      </c>
      <c r="X692" s="17" t="s">
        <v>494</v>
      </c>
      <c r="Y692" s="17" t="s">
        <v>494</v>
      </c>
      <c r="Z692" s="17" t="s">
        <v>494</v>
      </c>
      <c r="AA692" s="17" t="s">
        <v>494</v>
      </c>
      <c r="AB692" s="17" t="s">
        <v>494</v>
      </c>
      <c r="AC692" s="17"/>
      <c r="AD692" s="17" t="s">
        <v>534</v>
      </c>
      <c r="AE692" s="18">
        <f t="shared" si="32"/>
        <v>1.0562059502892229</v>
      </c>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row>
    <row r="693" spans="1:59" hidden="1" x14ac:dyDescent="0.2">
      <c r="A693" s="50">
        <v>2023</v>
      </c>
      <c r="B693" s="50" t="s">
        <v>16</v>
      </c>
      <c r="C693" s="16" t="s">
        <v>374</v>
      </c>
      <c r="D693" s="21">
        <f t="shared" si="30"/>
        <v>45044</v>
      </c>
      <c r="E693" s="22">
        <f t="shared" si="31"/>
        <v>118</v>
      </c>
      <c r="F693" s="17" t="s">
        <v>337</v>
      </c>
      <c r="G693" s="20" t="s">
        <v>338</v>
      </c>
      <c r="H693" s="17">
        <v>77</v>
      </c>
      <c r="J693" s="17">
        <v>4.7</v>
      </c>
      <c r="K693" s="17" t="s">
        <v>494</v>
      </c>
      <c r="L693" s="17"/>
      <c r="M693" s="17" t="s">
        <v>494</v>
      </c>
      <c r="N693" s="17"/>
      <c r="O693" s="17"/>
      <c r="P693" s="17"/>
      <c r="Q693" s="17" t="s">
        <v>494</v>
      </c>
      <c r="R693" s="17"/>
      <c r="S693" s="17"/>
      <c r="T693" s="17" t="s">
        <v>494</v>
      </c>
      <c r="U693" s="17" t="s">
        <v>494</v>
      </c>
      <c r="V693" s="17" t="s">
        <v>494</v>
      </c>
      <c r="W693" s="17" t="s">
        <v>494</v>
      </c>
      <c r="X693" s="17" t="s">
        <v>494</v>
      </c>
      <c r="Y693" s="17" t="s">
        <v>494</v>
      </c>
      <c r="Z693" s="17" t="s">
        <v>494</v>
      </c>
      <c r="AA693" s="17" t="s">
        <v>494</v>
      </c>
      <c r="AB693" s="17" t="s">
        <v>494</v>
      </c>
      <c r="AC693" s="17"/>
      <c r="AD693" s="17" t="s">
        <v>534</v>
      </c>
      <c r="AE693" s="18">
        <f t="shared" si="32"/>
        <v>1.0294984152295672</v>
      </c>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row>
    <row r="694" spans="1:59" hidden="1" x14ac:dyDescent="0.2">
      <c r="A694" s="50">
        <v>2023</v>
      </c>
      <c r="B694" s="50" t="s">
        <v>16</v>
      </c>
      <c r="C694" s="16" t="s">
        <v>374</v>
      </c>
      <c r="D694" s="21">
        <f t="shared" si="30"/>
        <v>45044</v>
      </c>
      <c r="E694" s="22">
        <f t="shared" si="31"/>
        <v>118</v>
      </c>
      <c r="F694" s="17" t="s">
        <v>337</v>
      </c>
      <c r="G694" s="20" t="s">
        <v>338</v>
      </c>
      <c r="H694" s="17">
        <v>82</v>
      </c>
      <c r="J694" s="17">
        <v>6.5</v>
      </c>
      <c r="K694" s="17" t="s">
        <v>494</v>
      </c>
      <c r="L694" s="17"/>
      <c r="M694" s="17" t="s">
        <v>494</v>
      </c>
      <c r="N694" s="17"/>
      <c r="O694" s="17"/>
      <c r="P694" s="17"/>
      <c r="Q694" s="17" t="s">
        <v>494</v>
      </c>
      <c r="R694" s="17"/>
      <c r="S694" s="17"/>
      <c r="T694" s="17" t="s">
        <v>494</v>
      </c>
      <c r="U694" s="17" t="s">
        <v>494</v>
      </c>
      <c r="V694" s="17" t="s">
        <v>494</v>
      </c>
      <c r="W694" s="17" t="s">
        <v>494</v>
      </c>
      <c r="X694" s="17" t="s">
        <v>494</v>
      </c>
      <c r="Y694" s="17" t="s">
        <v>494</v>
      </c>
      <c r="Z694" s="17" t="s">
        <v>494</v>
      </c>
      <c r="AA694" s="17" t="s">
        <v>494</v>
      </c>
      <c r="AB694" s="17" t="s">
        <v>494</v>
      </c>
      <c r="AC694" s="17"/>
      <c r="AD694" s="17" t="s">
        <v>534</v>
      </c>
      <c r="AE694" s="18">
        <f t="shared" si="32"/>
        <v>1.1788859708942123</v>
      </c>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row>
    <row r="695" spans="1:59" hidden="1" x14ac:dyDescent="0.2">
      <c r="A695" s="50">
        <v>2023</v>
      </c>
      <c r="B695" s="50" t="s">
        <v>16</v>
      </c>
      <c r="C695" s="16" t="s">
        <v>374</v>
      </c>
      <c r="D695" s="21">
        <f t="shared" si="30"/>
        <v>45044</v>
      </c>
      <c r="E695" s="22">
        <f t="shared" si="31"/>
        <v>118</v>
      </c>
      <c r="F695" s="17" t="s">
        <v>343</v>
      </c>
      <c r="G695" s="17" t="s">
        <v>341</v>
      </c>
      <c r="H695" s="17">
        <v>33</v>
      </c>
      <c r="J695" s="17">
        <v>0.62</v>
      </c>
      <c r="K695" s="17" t="s">
        <v>494</v>
      </c>
      <c r="L695" s="17"/>
      <c r="M695" s="17" t="s">
        <v>494</v>
      </c>
      <c r="N695" s="17"/>
      <c r="O695" s="17"/>
      <c r="P695" s="17"/>
      <c r="Q695" s="17" t="s">
        <v>494</v>
      </c>
      <c r="R695" s="17"/>
      <c r="S695" s="17"/>
      <c r="T695" s="17" t="s">
        <v>494</v>
      </c>
      <c r="U695" s="17" t="s">
        <v>494</v>
      </c>
      <c r="V695" s="17" t="s">
        <v>494</v>
      </c>
      <c r="W695" s="17" t="s">
        <v>494</v>
      </c>
      <c r="X695" s="17" t="s">
        <v>494</v>
      </c>
      <c r="Y695" s="17" t="s">
        <v>494</v>
      </c>
      <c r="Z695" s="17" t="s">
        <v>494</v>
      </c>
      <c r="AA695" s="17" t="s">
        <v>494</v>
      </c>
      <c r="AB695" s="17" t="s">
        <v>494</v>
      </c>
      <c r="AC695" s="17"/>
      <c r="AD695" s="17"/>
      <c r="AE695" s="18">
        <f t="shared" si="32"/>
        <v>1.7252413946628822</v>
      </c>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row>
    <row r="696" spans="1:59" hidden="1" x14ac:dyDescent="0.2">
      <c r="A696" s="50">
        <v>2023</v>
      </c>
      <c r="B696" s="50" t="s">
        <v>16</v>
      </c>
      <c r="C696" s="16" t="s">
        <v>374</v>
      </c>
      <c r="D696" s="21">
        <f t="shared" si="30"/>
        <v>45044</v>
      </c>
      <c r="E696" s="22">
        <f t="shared" si="31"/>
        <v>118</v>
      </c>
      <c r="F696" s="17" t="s">
        <v>343</v>
      </c>
      <c r="G696" s="17" t="s">
        <v>341</v>
      </c>
      <c r="H696" s="17">
        <v>37</v>
      </c>
      <c r="J696" s="17">
        <v>0.54</v>
      </c>
      <c r="K696" s="17" t="s">
        <v>494</v>
      </c>
      <c r="L696" s="17"/>
      <c r="M696" s="17" t="s">
        <v>494</v>
      </c>
      <c r="N696" s="17"/>
      <c r="O696" s="17"/>
      <c r="P696" s="17"/>
      <c r="Q696" s="17" t="s">
        <v>494</v>
      </c>
      <c r="R696" s="17"/>
      <c r="S696" s="17"/>
      <c r="T696" s="17" t="s">
        <v>494</v>
      </c>
      <c r="U696" s="17" t="s">
        <v>494</v>
      </c>
      <c r="V696" s="17" t="s">
        <v>494</v>
      </c>
      <c r="W696" s="17" t="s">
        <v>494</v>
      </c>
      <c r="X696" s="17" t="s">
        <v>494</v>
      </c>
      <c r="Y696" s="17" t="s">
        <v>494</v>
      </c>
      <c r="Z696" s="17" t="s">
        <v>494</v>
      </c>
      <c r="AA696" s="17" t="s">
        <v>494</v>
      </c>
      <c r="AB696" s="17" t="s">
        <v>494</v>
      </c>
      <c r="AC696" s="17"/>
      <c r="AD696" s="17"/>
      <c r="AE696" s="18">
        <f t="shared" si="32"/>
        <v>1.0660770339367855</v>
      </c>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row>
    <row r="697" spans="1:59" hidden="1" x14ac:dyDescent="0.2">
      <c r="A697" s="50">
        <v>2023</v>
      </c>
      <c r="B697" s="50" t="s">
        <v>16</v>
      </c>
      <c r="C697" s="16" t="s">
        <v>374</v>
      </c>
      <c r="D697" s="21">
        <f t="shared" si="30"/>
        <v>45044</v>
      </c>
      <c r="E697" s="22">
        <f t="shared" si="31"/>
        <v>118</v>
      </c>
      <c r="F697" s="17" t="s">
        <v>343</v>
      </c>
      <c r="G697" s="17" t="s">
        <v>341</v>
      </c>
      <c r="H697" s="17">
        <v>39</v>
      </c>
      <c r="J697" s="17">
        <v>0.51</v>
      </c>
      <c r="K697" s="17" t="s">
        <v>494</v>
      </c>
      <c r="L697" s="17"/>
      <c r="M697" s="17" t="s">
        <v>494</v>
      </c>
      <c r="N697" s="17"/>
      <c r="O697" s="17"/>
      <c r="P697" s="17"/>
      <c r="Q697" s="17" t="s">
        <v>494</v>
      </c>
      <c r="R697" s="17"/>
      <c r="S697" s="17"/>
      <c r="T697" s="17" t="s">
        <v>494</v>
      </c>
      <c r="U697" s="17" t="s">
        <v>494</v>
      </c>
      <c r="V697" s="17" t="s">
        <v>494</v>
      </c>
      <c r="W697" s="17" t="s">
        <v>494</v>
      </c>
      <c r="X697" s="17" t="s">
        <v>494</v>
      </c>
      <c r="Y697" s="17" t="s">
        <v>494</v>
      </c>
      <c r="Z697" s="17" t="s">
        <v>494</v>
      </c>
      <c r="AA697" s="17" t="s">
        <v>494</v>
      </c>
      <c r="AB697" s="17" t="s">
        <v>494</v>
      </c>
      <c r="AC697" s="17"/>
      <c r="AD697" s="17"/>
      <c r="AE697" s="18">
        <f t="shared" si="32"/>
        <v>0.85975825620796031</v>
      </c>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row>
    <row r="698" spans="1:59" hidden="1" x14ac:dyDescent="0.2">
      <c r="A698" s="50">
        <v>2023</v>
      </c>
      <c r="B698" s="50" t="s">
        <v>16</v>
      </c>
      <c r="C698" s="16" t="s">
        <v>374</v>
      </c>
      <c r="D698" s="21">
        <f t="shared" si="30"/>
        <v>45044</v>
      </c>
      <c r="E698" s="22">
        <f t="shared" si="31"/>
        <v>118</v>
      </c>
      <c r="F698" s="17" t="s">
        <v>343</v>
      </c>
      <c r="G698" s="17" t="s">
        <v>341</v>
      </c>
      <c r="H698" s="17">
        <v>37</v>
      </c>
      <c r="J698" s="17">
        <v>0.55000000000000004</v>
      </c>
      <c r="K698" s="17" t="s">
        <v>494</v>
      </c>
      <c r="L698" s="17"/>
      <c r="M698" s="17" t="s">
        <v>494</v>
      </c>
      <c r="N698" s="17"/>
      <c r="O698" s="17"/>
      <c r="P698" s="17"/>
      <c r="Q698" s="17" t="s">
        <v>494</v>
      </c>
      <c r="R698" s="17"/>
      <c r="S698" s="17"/>
      <c r="T698" s="17" t="s">
        <v>494</v>
      </c>
      <c r="U698" s="17" t="s">
        <v>494</v>
      </c>
      <c r="V698" s="17" t="s">
        <v>494</v>
      </c>
      <c r="W698" s="17" t="s">
        <v>494</v>
      </c>
      <c r="X698" s="17" t="s">
        <v>494</v>
      </c>
      <c r="Y698" s="17" t="s">
        <v>494</v>
      </c>
      <c r="Z698" s="17" t="s">
        <v>494</v>
      </c>
      <c r="AA698" s="17" t="s">
        <v>494</v>
      </c>
      <c r="AB698" s="17" t="s">
        <v>494</v>
      </c>
      <c r="AC698" s="17"/>
      <c r="AD698" s="17"/>
      <c r="AE698" s="18">
        <f t="shared" si="32"/>
        <v>1.0858192012319114</v>
      </c>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row>
    <row r="699" spans="1:59" hidden="1" x14ac:dyDescent="0.2">
      <c r="A699" s="50">
        <v>2023</v>
      </c>
      <c r="B699" s="50" t="s">
        <v>16</v>
      </c>
      <c r="C699" s="16" t="s">
        <v>374</v>
      </c>
      <c r="D699" s="21">
        <f t="shared" si="30"/>
        <v>45044</v>
      </c>
      <c r="E699" s="22">
        <f t="shared" si="31"/>
        <v>118</v>
      </c>
      <c r="F699" s="17" t="s">
        <v>343</v>
      </c>
      <c r="G699" s="17" t="s">
        <v>341</v>
      </c>
      <c r="H699" s="17">
        <v>40</v>
      </c>
      <c r="J699" s="17">
        <v>0.61</v>
      </c>
      <c r="K699" s="17" t="s">
        <v>494</v>
      </c>
      <c r="L699" s="17"/>
      <c r="M699" s="17" t="s">
        <v>494</v>
      </c>
      <c r="N699" s="17"/>
      <c r="O699" s="17"/>
      <c r="P699" s="17"/>
      <c r="Q699" s="17" t="s">
        <v>494</v>
      </c>
      <c r="R699" s="17"/>
      <c r="S699" s="17"/>
      <c r="T699" s="17" t="s">
        <v>494</v>
      </c>
      <c r="U699" s="17" t="s">
        <v>494</v>
      </c>
      <c r="V699" s="17" t="s">
        <v>494</v>
      </c>
      <c r="W699" s="17" t="s">
        <v>494</v>
      </c>
      <c r="X699" s="17" t="s">
        <v>494</v>
      </c>
      <c r="Y699" s="17" t="s">
        <v>494</v>
      </c>
      <c r="Z699" s="17" t="s">
        <v>494</v>
      </c>
      <c r="AA699" s="17" t="s">
        <v>494</v>
      </c>
      <c r="AB699" s="17" t="s">
        <v>494</v>
      </c>
      <c r="AC699" s="17"/>
      <c r="AD699" s="17"/>
      <c r="AE699" s="18">
        <f t="shared" si="32"/>
        <v>0.953125</v>
      </c>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row>
    <row r="700" spans="1:59" hidden="1" x14ac:dyDescent="0.2">
      <c r="A700" s="50">
        <v>2023</v>
      </c>
      <c r="B700" s="50" t="s">
        <v>16</v>
      </c>
      <c r="C700" s="16" t="s">
        <v>374</v>
      </c>
      <c r="D700" s="21">
        <f t="shared" si="30"/>
        <v>45044</v>
      </c>
      <c r="E700" s="22">
        <f t="shared" si="31"/>
        <v>118</v>
      </c>
      <c r="F700" s="17" t="s">
        <v>343</v>
      </c>
      <c r="G700" s="17" t="s">
        <v>347</v>
      </c>
      <c r="H700" s="17">
        <v>107</v>
      </c>
      <c r="J700" s="17">
        <v>13.06</v>
      </c>
      <c r="K700" s="17" t="s">
        <v>494</v>
      </c>
      <c r="L700" s="17"/>
      <c r="M700" s="17" t="s">
        <v>494</v>
      </c>
      <c r="N700" s="17"/>
      <c r="O700" s="17"/>
      <c r="P700" s="17"/>
      <c r="Q700" s="17" t="s">
        <v>494</v>
      </c>
      <c r="R700" s="17"/>
      <c r="S700" s="17"/>
      <c r="T700" s="17" t="s">
        <v>494</v>
      </c>
      <c r="U700" s="17" t="s">
        <v>494</v>
      </c>
      <c r="V700" s="17" t="s">
        <v>494</v>
      </c>
      <c r="W700" s="17" t="s">
        <v>494</v>
      </c>
      <c r="X700" s="17" t="s">
        <v>494</v>
      </c>
      <c r="Y700" s="17" t="s">
        <v>494</v>
      </c>
      <c r="Z700" s="17" t="s">
        <v>494</v>
      </c>
      <c r="AA700" s="17" t="s">
        <v>494</v>
      </c>
      <c r="AB700" s="17" t="s">
        <v>494</v>
      </c>
      <c r="AC700" s="17"/>
      <c r="AD700" s="17"/>
      <c r="AE700" s="18">
        <f t="shared" si="32"/>
        <v>1.0660850272194526</v>
      </c>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row>
    <row r="701" spans="1:59" hidden="1" x14ac:dyDescent="0.2">
      <c r="A701" s="50">
        <v>2023</v>
      </c>
      <c r="B701" s="50" t="s">
        <v>16</v>
      </c>
      <c r="C701" s="16" t="s">
        <v>374</v>
      </c>
      <c r="D701" s="21">
        <f t="shared" si="30"/>
        <v>45044</v>
      </c>
      <c r="E701" s="22">
        <f t="shared" si="31"/>
        <v>118</v>
      </c>
      <c r="F701" s="17" t="s">
        <v>343</v>
      </c>
      <c r="G701" s="17" t="s">
        <v>347</v>
      </c>
      <c r="H701" s="17">
        <v>94</v>
      </c>
      <c r="J701" s="17">
        <v>9.1</v>
      </c>
      <c r="K701" s="17" t="s">
        <v>494</v>
      </c>
      <c r="L701" s="17"/>
      <c r="M701" s="17" t="s">
        <v>494</v>
      </c>
      <c r="N701" s="17"/>
      <c r="O701" s="17"/>
      <c r="P701" s="17"/>
      <c r="Q701" s="17" t="s">
        <v>494</v>
      </c>
      <c r="R701" s="17"/>
      <c r="S701" s="17"/>
      <c r="T701" s="17" t="s">
        <v>494</v>
      </c>
      <c r="U701" s="17" t="s">
        <v>494</v>
      </c>
      <c r="V701" s="17" t="s">
        <v>494</v>
      </c>
      <c r="W701" s="17" t="s">
        <v>494</v>
      </c>
      <c r="X701" s="17" t="s">
        <v>494</v>
      </c>
      <c r="Y701" s="17" t="s">
        <v>494</v>
      </c>
      <c r="Z701" s="17" t="s">
        <v>494</v>
      </c>
      <c r="AA701" s="17" t="s">
        <v>494</v>
      </c>
      <c r="AB701" s="17" t="s">
        <v>494</v>
      </c>
      <c r="AC701" s="17"/>
      <c r="AD701" s="17"/>
      <c r="AE701" s="18">
        <f t="shared" si="32"/>
        <v>1.0956146518594145</v>
      </c>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row>
    <row r="702" spans="1:59" hidden="1" x14ac:dyDescent="0.2">
      <c r="A702" s="50">
        <v>2023</v>
      </c>
      <c r="B702" s="50" t="s">
        <v>16</v>
      </c>
      <c r="C702" s="16" t="s">
        <v>374</v>
      </c>
      <c r="D702" s="21">
        <f t="shared" si="30"/>
        <v>45044</v>
      </c>
      <c r="E702" s="22">
        <f t="shared" si="31"/>
        <v>118</v>
      </c>
      <c r="F702" s="17" t="s">
        <v>343</v>
      </c>
      <c r="G702" s="17" t="s">
        <v>347</v>
      </c>
      <c r="H702" s="17">
        <v>127</v>
      </c>
      <c r="J702" s="17">
        <v>21.26</v>
      </c>
      <c r="K702" s="17" t="s">
        <v>494</v>
      </c>
      <c r="L702" s="17"/>
      <c r="M702" s="17" t="s">
        <v>494</v>
      </c>
      <c r="N702" s="17"/>
      <c r="O702" s="17"/>
      <c r="P702" s="17"/>
      <c r="Q702" s="17" t="s">
        <v>494</v>
      </c>
      <c r="R702" s="17"/>
      <c r="S702" s="17"/>
      <c r="T702" s="17" t="s">
        <v>494</v>
      </c>
      <c r="U702" s="17" t="s">
        <v>494</v>
      </c>
      <c r="V702" s="17" t="s">
        <v>494</v>
      </c>
      <c r="W702" s="17" t="s">
        <v>494</v>
      </c>
      <c r="X702" s="17" t="s">
        <v>494</v>
      </c>
      <c r="Y702" s="17" t="s">
        <v>494</v>
      </c>
      <c r="Z702" s="17" t="s">
        <v>494</v>
      </c>
      <c r="AA702" s="17" t="s">
        <v>494</v>
      </c>
      <c r="AB702" s="17" t="s">
        <v>494</v>
      </c>
      <c r="AC702" s="17"/>
      <c r="AD702" s="17"/>
      <c r="AE702" s="18">
        <f t="shared" si="32"/>
        <v>1.0378918395632069</v>
      </c>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row>
    <row r="703" spans="1:59" hidden="1" x14ac:dyDescent="0.2">
      <c r="A703" s="50">
        <v>2023</v>
      </c>
      <c r="B703" s="50" t="s">
        <v>16</v>
      </c>
      <c r="C703" s="16" t="s">
        <v>374</v>
      </c>
      <c r="D703" s="21">
        <f t="shared" si="30"/>
        <v>45044</v>
      </c>
      <c r="E703" s="22">
        <f t="shared" si="31"/>
        <v>118</v>
      </c>
      <c r="F703" s="17" t="s">
        <v>343</v>
      </c>
      <c r="G703" s="17" t="s">
        <v>347</v>
      </c>
      <c r="H703" s="17">
        <v>70</v>
      </c>
      <c r="J703" s="17">
        <v>3.44</v>
      </c>
      <c r="K703" s="17" t="s">
        <v>494</v>
      </c>
      <c r="L703" s="17"/>
      <c r="M703" s="17" t="s">
        <v>494</v>
      </c>
      <c r="N703" s="17"/>
      <c r="O703" s="17"/>
      <c r="P703" s="17"/>
      <c r="Q703" s="17" t="s">
        <v>494</v>
      </c>
      <c r="R703" s="17"/>
      <c r="S703" s="17"/>
      <c r="T703" s="17" t="s">
        <v>494</v>
      </c>
      <c r="U703" s="17" t="s">
        <v>494</v>
      </c>
      <c r="V703" s="17" t="s">
        <v>494</v>
      </c>
      <c r="W703" s="17" t="s">
        <v>494</v>
      </c>
      <c r="X703" s="17" t="s">
        <v>494</v>
      </c>
      <c r="Y703" s="17" t="s">
        <v>494</v>
      </c>
      <c r="Z703" s="17" t="s">
        <v>494</v>
      </c>
      <c r="AA703" s="17" t="s">
        <v>494</v>
      </c>
      <c r="AB703" s="17" t="s">
        <v>494</v>
      </c>
      <c r="AC703" s="17"/>
      <c r="AD703" s="17"/>
      <c r="AE703" s="18">
        <f t="shared" si="32"/>
        <v>1.0029154518950436</v>
      </c>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row>
    <row r="704" spans="1:59" hidden="1" x14ac:dyDescent="0.2">
      <c r="A704" s="50">
        <v>2023</v>
      </c>
      <c r="B704" s="50" t="s">
        <v>16</v>
      </c>
      <c r="C704" s="16" t="s">
        <v>374</v>
      </c>
      <c r="D704" s="21">
        <f t="shared" si="30"/>
        <v>45044</v>
      </c>
      <c r="E704" s="22">
        <f t="shared" si="31"/>
        <v>118</v>
      </c>
      <c r="F704" s="17" t="s">
        <v>343</v>
      </c>
      <c r="G704" s="17" t="s">
        <v>347</v>
      </c>
      <c r="H704" s="17">
        <v>85</v>
      </c>
      <c r="J704" s="17">
        <v>7.02</v>
      </c>
      <c r="K704" s="17" t="s">
        <v>494</v>
      </c>
      <c r="L704" s="17"/>
      <c r="M704" s="17" t="s">
        <v>494</v>
      </c>
      <c r="N704" s="17"/>
      <c r="O704" s="17"/>
      <c r="P704" s="17"/>
      <c r="Q704" s="17" t="s">
        <v>494</v>
      </c>
      <c r="R704" s="17"/>
      <c r="S704" s="17"/>
      <c r="T704" s="17" t="s">
        <v>494</v>
      </c>
      <c r="U704" s="17" t="s">
        <v>494</v>
      </c>
      <c r="V704" s="17" t="s">
        <v>494</v>
      </c>
      <c r="W704" s="17" t="s">
        <v>494</v>
      </c>
      <c r="X704" s="17" t="s">
        <v>494</v>
      </c>
      <c r="Y704" s="17" t="s">
        <v>494</v>
      </c>
      <c r="Z704" s="17" t="s">
        <v>494</v>
      </c>
      <c r="AA704" s="17" t="s">
        <v>494</v>
      </c>
      <c r="AB704" s="17" t="s">
        <v>494</v>
      </c>
      <c r="AC704" s="17"/>
      <c r="AD704" s="17"/>
      <c r="AE704" s="18">
        <f t="shared" si="32"/>
        <v>1.1430897618562996</v>
      </c>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row>
    <row r="705" spans="1:59" hidden="1" x14ac:dyDescent="0.2">
      <c r="A705" s="50">
        <v>2023</v>
      </c>
      <c r="B705" s="50" t="s">
        <v>16</v>
      </c>
      <c r="C705" s="16" t="s">
        <v>374</v>
      </c>
      <c r="D705" s="21">
        <f t="shared" si="30"/>
        <v>45044</v>
      </c>
      <c r="E705" s="22">
        <f t="shared" si="31"/>
        <v>118</v>
      </c>
      <c r="F705" s="17" t="s">
        <v>343</v>
      </c>
      <c r="G705" s="17" t="s">
        <v>347</v>
      </c>
      <c r="H705" s="17">
        <v>70</v>
      </c>
      <c r="J705" s="17">
        <v>3.73</v>
      </c>
      <c r="K705" s="17" t="s">
        <v>494</v>
      </c>
      <c r="L705" s="17"/>
      <c r="M705" s="17" t="s">
        <v>494</v>
      </c>
      <c r="N705" s="17"/>
      <c r="O705" s="17"/>
      <c r="P705" s="17"/>
      <c r="Q705" s="17" t="s">
        <v>494</v>
      </c>
      <c r="R705" s="17"/>
      <c r="S705" s="17"/>
      <c r="T705" s="17" t="s">
        <v>494</v>
      </c>
      <c r="U705" s="17" t="s">
        <v>494</v>
      </c>
      <c r="V705" s="17" t="s">
        <v>494</v>
      </c>
      <c r="W705" s="17" t="s">
        <v>494</v>
      </c>
      <c r="X705" s="17" t="s">
        <v>494</v>
      </c>
      <c r="Y705" s="17" t="s">
        <v>494</v>
      </c>
      <c r="Z705" s="17" t="s">
        <v>494</v>
      </c>
      <c r="AA705" s="17" t="s">
        <v>494</v>
      </c>
      <c r="AB705" s="17" t="s">
        <v>494</v>
      </c>
      <c r="AC705" s="17"/>
      <c r="AD705" s="17"/>
      <c r="AE705" s="18">
        <f t="shared" si="32"/>
        <v>1.087463556851312</v>
      </c>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row>
    <row r="706" spans="1:59" hidden="1" x14ac:dyDescent="0.2">
      <c r="A706" s="50">
        <v>2023</v>
      </c>
      <c r="B706" s="50" t="s">
        <v>16</v>
      </c>
      <c r="C706" s="16" t="s">
        <v>374</v>
      </c>
      <c r="D706" s="21">
        <f t="shared" ref="D706:D769" si="33">DATEVALUE(LEFT(C706, SEARCH("-", C706) - 1))</f>
        <v>45044</v>
      </c>
      <c r="E706" s="22">
        <f t="shared" ref="E706:E769" si="34" xml:space="preserve"> D706 - DATE(YEAR(D706), 1, 0)</f>
        <v>118</v>
      </c>
      <c r="F706" s="17" t="s">
        <v>343</v>
      </c>
      <c r="G706" s="17" t="s">
        <v>347</v>
      </c>
      <c r="H706" s="17">
        <v>76</v>
      </c>
      <c r="J706" s="17">
        <v>5.22</v>
      </c>
      <c r="K706" s="17" t="s">
        <v>494</v>
      </c>
      <c r="L706" s="17"/>
      <c r="M706" s="17" t="s">
        <v>494</v>
      </c>
      <c r="N706" s="17"/>
      <c r="O706" s="17"/>
      <c r="P706" s="17"/>
      <c r="Q706" s="17" t="s">
        <v>494</v>
      </c>
      <c r="R706" s="17"/>
      <c r="S706" s="17"/>
      <c r="T706" s="17" t="s">
        <v>494</v>
      </c>
      <c r="U706" s="17" t="s">
        <v>494</v>
      </c>
      <c r="V706" s="17" t="s">
        <v>494</v>
      </c>
      <c r="W706" s="17" t="s">
        <v>494</v>
      </c>
      <c r="X706" s="17" t="s">
        <v>494</v>
      </c>
      <c r="Y706" s="17" t="s">
        <v>494</v>
      </c>
      <c r="Z706" s="17" t="s">
        <v>494</v>
      </c>
      <c r="AA706" s="17" t="s">
        <v>494</v>
      </c>
      <c r="AB706" s="17" t="s">
        <v>494</v>
      </c>
      <c r="AC706" s="17"/>
      <c r="AD706" s="17"/>
      <c r="AE706" s="18">
        <f t="shared" ref="AE706:AE769" si="35">IF(J706="", "", 100000*(J706/(H706^3)))</f>
        <v>1.1891310686689021</v>
      </c>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row>
    <row r="707" spans="1:59" hidden="1" x14ac:dyDescent="0.2">
      <c r="A707" s="50">
        <v>2023</v>
      </c>
      <c r="B707" s="50" t="s">
        <v>16</v>
      </c>
      <c r="C707" s="16" t="s">
        <v>374</v>
      </c>
      <c r="D707" s="21">
        <f t="shared" si="33"/>
        <v>45044</v>
      </c>
      <c r="E707" s="22">
        <f t="shared" si="34"/>
        <v>118</v>
      </c>
      <c r="F707" s="17" t="s">
        <v>343</v>
      </c>
      <c r="G707" s="17" t="s">
        <v>347</v>
      </c>
      <c r="H707" s="17">
        <v>79</v>
      </c>
      <c r="J707" s="17">
        <v>5.94</v>
      </c>
      <c r="K707" s="17" t="s">
        <v>494</v>
      </c>
      <c r="L707" s="17"/>
      <c r="M707" s="17" t="s">
        <v>494</v>
      </c>
      <c r="N707" s="17"/>
      <c r="O707" s="17"/>
      <c r="P707" s="17"/>
      <c r="Q707" s="17" t="s">
        <v>494</v>
      </c>
      <c r="R707" s="17"/>
      <c r="S707" s="17"/>
      <c r="T707" s="17" t="s">
        <v>494</v>
      </c>
      <c r="U707" s="17" t="s">
        <v>494</v>
      </c>
      <c r="V707" s="17" t="s">
        <v>494</v>
      </c>
      <c r="W707" s="17" t="s">
        <v>494</v>
      </c>
      <c r="X707" s="17" t="s">
        <v>494</v>
      </c>
      <c r="Y707" s="17" t="s">
        <v>494</v>
      </c>
      <c r="Z707" s="17" t="s">
        <v>494</v>
      </c>
      <c r="AA707" s="17" t="s">
        <v>494</v>
      </c>
      <c r="AB707" s="17" t="s">
        <v>494</v>
      </c>
      <c r="AC707" s="17"/>
      <c r="AD707" s="17"/>
      <c r="AE707" s="18">
        <f t="shared" si="35"/>
        <v>1.2047728475840656</v>
      </c>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row>
    <row r="708" spans="1:59" hidden="1" x14ac:dyDescent="0.2">
      <c r="A708" s="50">
        <v>2023</v>
      </c>
      <c r="B708" s="50" t="s">
        <v>16</v>
      </c>
      <c r="C708" s="16" t="s">
        <v>374</v>
      </c>
      <c r="D708" s="21">
        <f t="shared" si="33"/>
        <v>45044</v>
      </c>
      <c r="E708" s="22">
        <f t="shared" si="34"/>
        <v>118</v>
      </c>
      <c r="F708" s="17" t="s">
        <v>343</v>
      </c>
      <c r="G708" s="17" t="s">
        <v>347</v>
      </c>
      <c r="H708" s="17">
        <v>65</v>
      </c>
      <c r="J708" s="17">
        <v>2.78</v>
      </c>
      <c r="K708" s="17" t="s">
        <v>494</v>
      </c>
      <c r="L708" s="17"/>
      <c r="M708" s="17" t="s">
        <v>494</v>
      </c>
      <c r="N708" s="17"/>
      <c r="O708" s="17"/>
      <c r="P708" s="17"/>
      <c r="Q708" s="17" t="s">
        <v>494</v>
      </c>
      <c r="R708" s="17"/>
      <c r="S708" s="17"/>
      <c r="T708" s="17" t="s">
        <v>494</v>
      </c>
      <c r="U708" s="17" t="s">
        <v>494</v>
      </c>
      <c r="V708" s="17" t="s">
        <v>494</v>
      </c>
      <c r="W708" s="17" t="s">
        <v>494</v>
      </c>
      <c r="X708" s="17" t="s">
        <v>494</v>
      </c>
      <c r="Y708" s="17" t="s">
        <v>494</v>
      </c>
      <c r="Z708" s="17" t="s">
        <v>494</v>
      </c>
      <c r="AA708" s="17" t="s">
        <v>494</v>
      </c>
      <c r="AB708" s="17" t="s">
        <v>494</v>
      </c>
      <c r="AC708" s="17"/>
      <c r="AD708" s="17"/>
      <c r="AE708" s="18">
        <f t="shared" si="35"/>
        <v>1.0122894856622666</v>
      </c>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row>
    <row r="709" spans="1:59" hidden="1" x14ac:dyDescent="0.2">
      <c r="A709" s="50">
        <v>2023</v>
      </c>
      <c r="B709" s="50" t="s">
        <v>16</v>
      </c>
      <c r="C709" s="16" t="s">
        <v>374</v>
      </c>
      <c r="D709" s="21">
        <f t="shared" si="33"/>
        <v>45044</v>
      </c>
      <c r="E709" s="22">
        <f t="shared" si="34"/>
        <v>118</v>
      </c>
      <c r="F709" s="17" t="s">
        <v>343</v>
      </c>
      <c r="G709" s="17" t="s">
        <v>347</v>
      </c>
      <c r="H709" s="17">
        <v>90</v>
      </c>
      <c r="J709" s="17">
        <v>7.03</v>
      </c>
      <c r="K709" s="17" t="s">
        <v>494</v>
      </c>
      <c r="L709" s="17"/>
      <c r="M709" s="17" t="s">
        <v>494</v>
      </c>
      <c r="N709" s="17"/>
      <c r="O709" s="17"/>
      <c r="P709" s="17"/>
      <c r="Q709" s="17" t="s">
        <v>494</v>
      </c>
      <c r="R709" s="17"/>
      <c r="S709" s="17"/>
      <c r="T709" s="17" t="s">
        <v>494</v>
      </c>
      <c r="U709" s="17" t="s">
        <v>494</v>
      </c>
      <c r="V709" s="17" t="s">
        <v>494</v>
      </c>
      <c r="W709" s="17" t="s">
        <v>494</v>
      </c>
      <c r="X709" s="17" t="s">
        <v>494</v>
      </c>
      <c r="Y709" s="17" t="s">
        <v>494</v>
      </c>
      <c r="Z709" s="17" t="s">
        <v>494</v>
      </c>
      <c r="AA709" s="17" t="s">
        <v>494</v>
      </c>
      <c r="AB709" s="17" t="s">
        <v>494</v>
      </c>
      <c r="AC709" s="17"/>
      <c r="AD709" s="17"/>
      <c r="AE709" s="18">
        <f t="shared" si="35"/>
        <v>0.96433470507544583</v>
      </c>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row>
    <row r="710" spans="1:59" hidden="1" x14ac:dyDescent="0.2">
      <c r="A710" s="50">
        <v>2023</v>
      </c>
      <c r="B710" s="50" t="s">
        <v>16</v>
      </c>
      <c r="C710" s="16" t="s">
        <v>374</v>
      </c>
      <c r="D710" s="21">
        <f t="shared" si="33"/>
        <v>45044</v>
      </c>
      <c r="E710" s="22">
        <f t="shared" si="34"/>
        <v>118</v>
      </c>
      <c r="F710" s="17" t="s">
        <v>343</v>
      </c>
      <c r="G710" s="17" t="s">
        <v>347</v>
      </c>
      <c r="H710" s="17">
        <v>85</v>
      </c>
      <c r="J710" s="17">
        <v>6.73</v>
      </c>
      <c r="K710" s="17" t="s">
        <v>494</v>
      </c>
      <c r="L710" s="17"/>
      <c r="M710" s="17" t="s">
        <v>494</v>
      </c>
      <c r="N710" s="17"/>
      <c r="O710" s="17"/>
      <c r="P710" s="17"/>
      <c r="Q710" s="17" t="s">
        <v>494</v>
      </c>
      <c r="R710" s="17"/>
      <c r="S710" s="17"/>
      <c r="T710" s="17" t="s">
        <v>494</v>
      </c>
      <c r="U710" s="17" t="s">
        <v>494</v>
      </c>
      <c r="V710" s="17" t="s">
        <v>494</v>
      </c>
      <c r="W710" s="17" t="s">
        <v>494</v>
      </c>
      <c r="X710" s="17" t="s">
        <v>494</v>
      </c>
      <c r="Y710" s="17" t="s">
        <v>494</v>
      </c>
      <c r="Z710" s="17" t="s">
        <v>494</v>
      </c>
      <c r="AA710" s="17" t="s">
        <v>494</v>
      </c>
      <c r="AB710" s="17" t="s">
        <v>494</v>
      </c>
      <c r="AC710" s="17"/>
      <c r="AD710" s="17"/>
      <c r="AE710" s="18">
        <f t="shared" si="35"/>
        <v>1.0958681050274781</v>
      </c>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row>
    <row r="711" spans="1:59" hidden="1" x14ac:dyDescent="0.2">
      <c r="A711" s="50">
        <v>2023</v>
      </c>
      <c r="B711" s="50" t="s">
        <v>16</v>
      </c>
      <c r="C711" s="16" t="s">
        <v>374</v>
      </c>
      <c r="D711" s="21">
        <f t="shared" si="33"/>
        <v>45044</v>
      </c>
      <c r="E711" s="22">
        <f t="shared" si="34"/>
        <v>118</v>
      </c>
      <c r="F711" s="17" t="s">
        <v>343</v>
      </c>
      <c r="G711" s="17" t="s">
        <v>347</v>
      </c>
      <c r="H711" s="17">
        <v>61</v>
      </c>
      <c r="J711" s="17">
        <v>2.4900000000000002</v>
      </c>
      <c r="K711" s="17" t="s">
        <v>494</v>
      </c>
      <c r="L711" s="17"/>
      <c r="M711" s="17" t="s">
        <v>494</v>
      </c>
      <c r="N711" s="17"/>
      <c r="O711" s="17"/>
      <c r="P711" s="17"/>
      <c r="Q711" s="17" t="s">
        <v>494</v>
      </c>
      <c r="R711" s="17"/>
      <c r="S711" s="17"/>
      <c r="T711" s="17" t="s">
        <v>494</v>
      </c>
      <c r="U711" s="17" t="s">
        <v>494</v>
      </c>
      <c r="V711" s="17" t="s">
        <v>494</v>
      </c>
      <c r="W711" s="17" t="s">
        <v>494</v>
      </c>
      <c r="X711" s="17" t="s">
        <v>494</v>
      </c>
      <c r="Y711" s="17" t="s">
        <v>494</v>
      </c>
      <c r="Z711" s="17" t="s">
        <v>494</v>
      </c>
      <c r="AA711" s="17" t="s">
        <v>494</v>
      </c>
      <c r="AB711" s="17" t="s">
        <v>494</v>
      </c>
      <c r="AC711" s="17"/>
      <c r="AD711" s="17"/>
      <c r="AE711" s="18">
        <f t="shared" si="35"/>
        <v>1.0970081196223473</v>
      </c>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row>
    <row r="712" spans="1:59" hidden="1" x14ac:dyDescent="0.2">
      <c r="A712" s="50">
        <v>2023</v>
      </c>
      <c r="B712" s="50" t="s">
        <v>16</v>
      </c>
      <c r="C712" s="16" t="s">
        <v>374</v>
      </c>
      <c r="D712" s="21">
        <f t="shared" si="33"/>
        <v>45044</v>
      </c>
      <c r="E712" s="22">
        <f t="shared" si="34"/>
        <v>118</v>
      </c>
      <c r="F712" s="17" t="s">
        <v>343</v>
      </c>
      <c r="G712" s="17" t="s">
        <v>347</v>
      </c>
      <c r="H712" s="17">
        <v>69</v>
      </c>
      <c r="J712" s="17">
        <v>3.9</v>
      </c>
      <c r="K712" s="17" t="s">
        <v>494</v>
      </c>
      <c r="L712" s="17"/>
      <c r="M712" s="17" t="s">
        <v>494</v>
      </c>
      <c r="N712" s="17"/>
      <c r="O712" s="17"/>
      <c r="P712" s="17"/>
      <c r="Q712" s="17" t="s">
        <v>494</v>
      </c>
      <c r="R712" s="17"/>
      <c r="S712" s="17"/>
      <c r="T712" s="17" t="s">
        <v>494</v>
      </c>
      <c r="U712" s="17" t="s">
        <v>494</v>
      </c>
      <c r="V712" s="17" t="s">
        <v>494</v>
      </c>
      <c r="W712" s="17" t="s">
        <v>494</v>
      </c>
      <c r="X712" s="17" t="s">
        <v>494</v>
      </c>
      <c r="Y712" s="17" t="s">
        <v>494</v>
      </c>
      <c r="Z712" s="17" t="s">
        <v>494</v>
      </c>
      <c r="AA712" s="17" t="s">
        <v>494</v>
      </c>
      <c r="AB712" s="17" t="s">
        <v>494</v>
      </c>
      <c r="AC712" s="17"/>
      <c r="AD712" s="17"/>
      <c r="AE712" s="18">
        <f t="shared" si="35"/>
        <v>1.1871820863355342</v>
      </c>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row>
    <row r="713" spans="1:59" hidden="1" x14ac:dyDescent="0.2">
      <c r="A713" s="50">
        <v>2023</v>
      </c>
      <c r="B713" s="50" t="s">
        <v>16</v>
      </c>
      <c r="C713" s="16" t="s">
        <v>374</v>
      </c>
      <c r="D713" s="21">
        <f t="shared" si="33"/>
        <v>45044</v>
      </c>
      <c r="E713" s="22">
        <f t="shared" si="34"/>
        <v>118</v>
      </c>
      <c r="F713" s="17" t="s">
        <v>343</v>
      </c>
      <c r="G713" s="17" t="s">
        <v>347</v>
      </c>
      <c r="H713" s="17">
        <v>110</v>
      </c>
      <c r="J713" s="17">
        <v>13.5</v>
      </c>
      <c r="K713" s="17" t="s">
        <v>494</v>
      </c>
      <c r="L713" s="17"/>
      <c r="M713" s="17" t="s">
        <v>494</v>
      </c>
      <c r="N713" s="17"/>
      <c r="O713" s="17"/>
      <c r="P713" s="17"/>
      <c r="Q713" s="17" t="s">
        <v>494</v>
      </c>
      <c r="R713" s="17"/>
      <c r="S713" s="17"/>
      <c r="T713" s="17" t="s">
        <v>494</v>
      </c>
      <c r="U713" s="17" t="s">
        <v>494</v>
      </c>
      <c r="V713" s="17" t="s">
        <v>494</v>
      </c>
      <c r="W713" s="17" t="s">
        <v>494</v>
      </c>
      <c r="X713" s="17" t="s">
        <v>494</v>
      </c>
      <c r="Y713" s="17" t="s">
        <v>494</v>
      </c>
      <c r="Z713" s="17" t="s">
        <v>494</v>
      </c>
      <c r="AA713" s="17" t="s">
        <v>494</v>
      </c>
      <c r="AB713" s="17" t="s">
        <v>494</v>
      </c>
      <c r="AC713" s="17"/>
      <c r="AD713" s="17"/>
      <c r="AE713" s="18">
        <f t="shared" si="35"/>
        <v>1.0142749812171299</v>
      </c>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row>
    <row r="714" spans="1:59" hidden="1" x14ac:dyDescent="0.2">
      <c r="A714" s="50">
        <v>2023</v>
      </c>
      <c r="B714" s="50" t="s">
        <v>16</v>
      </c>
      <c r="C714" s="16" t="s">
        <v>374</v>
      </c>
      <c r="D714" s="21">
        <f t="shared" si="33"/>
        <v>45044</v>
      </c>
      <c r="E714" s="22">
        <f t="shared" si="34"/>
        <v>118</v>
      </c>
      <c r="F714" s="17" t="s">
        <v>343</v>
      </c>
      <c r="G714" s="17" t="s">
        <v>347</v>
      </c>
      <c r="H714" s="17">
        <v>103</v>
      </c>
      <c r="J714" s="17">
        <v>13.16</v>
      </c>
      <c r="K714" s="17" t="s">
        <v>494</v>
      </c>
      <c r="L714" s="17"/>
      <c r="M714" s="17" t="s">
        <v>494</v>
      </c>
      <c r="N714" s="17"/>
      <c r="O714" s="17"/>
      <c r="P714" s="17"/>
      <c r="Q714" s="17" t="s">
        <v>494</v>
      </c>
      <c r="R714" s="17"/>
      <c r="S714" s="17"/>
      <c r="T714" s="17" t="s">
        <v>494</v>
      </c>
      <c r="U714" s="17" t="s">
        <v>494</v>
      </c>
      <c r="V714" s="17" t="s">
        <v>494</v>
      </c>
      <c r="W714" s="17" t="s">
        <v>494</v>
      </c>
      <c r="X714" s="17" t="s">
        <v>494</v>
      </c>
      <c r="Y714" s="17" t="s">
        <v>494</v>
      </c>
      <c r="Z714" s="17" t="s">
        <v>494</v>
      </c>
      <c r="AA714" s="17" t="s">
        <v>494</v>
      </c>
      <c r="AB714" s="17" t="s">
        <v>494</v>
      </c>
      <c r="AC714" s="17"/>
      <c r="AD714" s="17"/>
      <c r="AE714" s="18">
        <f t="shared" si="35"/>
        <v>1.2043264237087581</v>
      </c>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row>
    <row r="715" spans="1:59" hidden="1" x14ac:dyDescent="0.2">
      <c r="A715" s="50">
        <v>2023</v>
      </c>
      <c r="B715" s="50" t="s">
        <v>16</v>
      </c>
      <c r="C715" s="16" t="s">
        <v>374</v>
      </c>
      <c r="D715" s="21">
        <f t="shared" si="33"/>
        <v>45044</v>
      </c>
      <c r="E715" s="22">
        <f t="shared" si="34"/>
        <v>118</v>
      </c>
      <c r="F715" s="17" t="s">
        <v>343</v>
      </c>
      <c r="G715" s="17" t="s">
        <v>347</v>
      </c>
      <c r="H715" s="17">
        <v>65</v>
      </c>
      <c r="J715" s="17">
        <v>3</v>
      </c>
      <c r="K715" s="17" t="s">
        <v>494</v>
      </c>
      <c r="L715" s="17"/>
      <c r="M715" s="17" t="s">
        <v>494</v>
      </c>
      <c r="N715" s="17"/>
      <c r="O715" s="17"/>
      <c r="P715" s="17"/>
      <c r="Q715" s="17" t="s">
        <v>494</v>
      </c>
      <c r="R715" s="17"/>
      <c r="S715" s="17"/>
      <c r="T715" s="17" t="s">
        <v>494</v>
      </c>
      <c r="U715" s="17" t="s">
        <v>494</v>
      </c>
      <c r="V715" s="17" t="s">
        <v>494</v>
      </c>
      <c r="W715" s="17" t="s">
        <v>494</v>
      </c>
      <c r="X715" s="17" t="s">
        <v>494</v>
      </c>
      <c r="Y715" s="17" t="s">
        <v>494</v>
      </c>
      <c r="Z715" s="17" t="s">
        <v>494</v>
      </c>
      <c r="AA715" s="17" t="s">
        <v>494</v>
      </c>
      <c r="AB715" s="17" t="s">
        <v>494</v>
      </c>
      <c r="AC715" s="17"/>
      <c r="AD715" s="17"/>
      <c r="AE715" s="18">
        <f t="shared" si="35"/>
        <v>1.0923987255348202</v>
      </c>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row>
    <row r="716" spans="1:59" hidden="1" x14ac:dyDescent="0.2">
      <c r="A716" s="50">
        <v>2023</v>
      </c>
      <c r="B716" s="50" t="s">
        <v>16</v>
      </c>
      <c r="C716" s="16" t="s">
        <v>374</v>
      </c>
      <c r="D716" s="21">
        <f t="shared" si="33"/>
        <v>45044</v>
      </c>
      <c r="E716" s="22">
        <f t="shared" si="34"/>
        <v>118</v>
      </c>
      <c r="F716" s="17" t="s">
        <v>343</v>
      </c>
      <c r="G716" s="17" t="s">
        <v>347</v>
      </c>
      <c r="H716" s="17">
        <v>80</v>
      </c>
      <c r="J716" s="17">
        <v>5.82</v>
      </c>
      <c r="K716" s="17" t="s">
        <v>494</v>
      </c>
      <c r="L716" s="17"/>
      <c r="M716" s="17" t="s">
        <v>494</v>
      </c>
      <c r="N716" s="17"/>
      <c r="O716" s="17"/>
      <c r="P716" s="17"/>
      <c r="Q716" s="17" t="s">
        <v>494</v>
      </c>
      <c r="R716" s="17"/>
      <c r="S716" s="17"/>
      <c r="T716" s="17" t="s">
        <v>494</v>
      </c>
      <c r="U716" s="17" t="s">
        <v>494</v>
      </c>
      <c r="V716" s="17" t="s">
        <v>494</v>
      </c>
      <c r="W716" s="17" t="s">
        <v>494</v>
      </c>
      <c r="X716" s="17" t="s">
        <v>494</v>
      </c>
      <c r="Y716" s="17" t="s">
        <v>494</v>
      </c>
      <c r="Z716" s="17" t="s">
        <v>494</v>
      </c>
      <c r="AA716" s="17" t="s">
        <v>494</v>
      </c>
      <c r="AB716" s="17" t="s">
        <v>494</v>
      </c>
      <c r="AC716" s="17"/>
      <c r="AD716" s="17"/>
      <c r="AE716" s="18">
        <f t="shared" si="35"/>
        <v>1.13671875</v>
      </c>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row>
    <row r="717" spans="1:59" hidden="1" x14ac:dyDescent="0.2">
      <c r="A717" s="50">
        <v>2023</v>
      </c>
      <c r="B717" s="50" t="s">
        <v>16</v>
      </c>
      <c r="C717" s="16" t="s">
        <v>374</v>
      </c>
      <c r="D717" s="21">
        <f t="shared" si="33"/>
        <v>45044</v>
      </c>
      <c r="E717" s="22">
        <f t="shared" si="34"/>
        <v>118</v>
      </c>
      <c r="F717" s="17" t="s">
        <v>343</v>
      </c>
      <c r="G717" s="17" t="s">
        <v>347</v>
      </c>
      <c r="H717" s="17">
        <v>103</v>
      </c>
      <c r="J717" s="17">
        <v>12.98</v>
      </c>
      <c r="K717" s="17" t="s">
        <v>494</v>
      </c>
      <c r="L717" s="17"/>
      <c r="M717" s="17" t="s">
        <v>494</v>
      </c>
      <c r="N717" s="17"/>
      <c r="O717" s="17"/>
      <c r="P717" s="17"/>
      <c r="Q717" s="17" t="s">
        <v>494</v>
      </c>
      <c r="R717" s="17"/>
      <c r="S717" s="17"/>
      <c r="T717" s="17" t="s">
        <v>494</v>
      </c>
      <c r="U717" s="17" t="s">
        <v>494</v>
      </c>
      <c r="V717" s="17" t="s">
        <v>494</v>
      </c>
      <c r="W717" s="17" t="s">
        <v>494</v>
      </c>
      <c r="X717" s="17" t="s">
        <v>494</v>
      </c>
      <c r="Y717" s="17" t="s">
        <v>494</v>
      </c>
      <c r="Z717" s="17" t="s">
        <v>494</v>
      </c>
      <c r="AA717" s="17" t="s">
        <v>494</v>
      </c>
      <c r="AB717" s="17" t="s">
        <v>494</v>
      </c>
      <c r="AC717" s="17"/>
      <c r="AD717" s="17"/>
      <c r="AE717" s="18">
        <f t="shared" si="35"/>
        <v>1.1878538738404012</v>
      </c>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row>
    <row r="718" spans="1:59" hidden="1" x14ac:dyDescent="0.2">
      <c r="A718" s="50">
        <v>2023</v>
      </c>
      <c r="B718" s="50" t="s">
        <v>16</v>
      </c>
      <c r="C718" s="16" t="s">
        <v>374</v>
      </c>
      <c r="D718" s="21">
        <f t="shared" si="33"/>
        <v>45044</v>
      </c>
      <c r="E718" s="22">
        <f t="shared" si="34"/>
        <v>118</v>
      </c>
      <c r="F718" s="17" t="s">
        <v>343</v>
      </c>
      <c r="G718" s="17" t="s">
        <v>347</v>
      </c>
      <c r="H718" s="17">
        <v>100</v>
      </c>
      <c r="J718" s="17">
        <v>10.76</v>
      </c>
      <c r="K718" s="17" t="s">
        <v>494</v>
      </c>
      <c r="L718" s="17"/>
      <c r="M718" s="17" t="s">
        <v>494</v>
      </c>
      <c r="N718" s="17"/>
      <c r="O718" s="17"/>
      <c r="P718" s="17"/>
      <c r="Q718" s="17" t="s">
        <v>494</v>
      </c>
      <c r="R718" s="17"/>
      <c r="S718" s="17"/>
      <c r="T718" s="17" t="s">
        <v>494</v>
      </c>
      <c r="U718" s="17" t="s">
        <v>494</v>
      </c>
      <c r="V718" s="17" t="s">
        <v>494</v>
      </c>
      <c r="W718" s="17" t="s">
        <v>494</v>
      </c>
      <c r="X718" s="17" t="s">
        <v>494</v>
      </c>
      <c r="Y718" s="17" t="s">
        <v>494</v>
      </c>
      <c r="Z718" s="17" t="s">
        <v>494</v>
      </c>
      <c r="AA718" s="17" t="s">
        <v>494</v>
      </c>
      <c r="AB718" s="17" t="s">
        <v>494</v>
      </c>
      <c r="AC718" s="17"/>
      <c r="AD718" s="17"/>
      <c r="AE718" s="18">
        <f t="shared" si="35"/>
        <v>1.0760000000000001</v>
      </c>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row>
    <row r="719" spans="1:59" hidden="1" x14ac:dyDescent="0.2">
      <c r="A719" s="50">
        <v>2023</v>
      </c>
      <c r="B719" s="50" t="s">
        <v>16</v>
      </c>
      <c r="C719" s="16" t="s">
        <v>374</v>
      </c>
      <c r="D719" s="21">
        <f t="shared" si="33"/>
        <v>45044</v>
      </c>
      <c r="E719" s="22">
        <f t="shared" si="34"/>
        <v>118</v>
      </c>
      <c r="F719" s="17" t="s">
        <v>343</v>
      </c>
      <c r="G719" s="17" t="s">
        <v>347</v>
      </c>
      <c r="H719" s="17">
        <v>100</v>
      </c>
      <c r="J719" s="17">
        <v>11.38</v>
      </c>
      <c r="K719" s="17" t="s">
        <v>494</v>
      </c>
      <c r="L719" s="17"/>
      <c r="M719" s="17" t="s">
        <v>494</v>
      </c>
      <c r="N719" s="17"/>
      <c r="O719" s="17"/>
      <c r="P719" s="17"/>
      <c r="Q719" s="17" t="s">
        <v>494</v>
      </c>
      <c r="R719" s="17"/>
      <c r="S719" s="17"/>
      <c r="T719" s="17" t="s">
        <v>494</v>
      </c>
      <c r="U719" s="17" t="s">
        <v>494</v>
      </c>
      <c r="V719" s="17" t="s">
        <v>494</v>
      </c>
      <c r="W719" s="17" t="s">
        <v>494</v>
      </c>
      <c r="X719" s="17" t="s">
        <v>494</v>
      </c>
      <c r="Y719" s="17" t="s">
        <v>494</v>
      </c>
      <c r="Z719" s="17" t="s">
        <v>494</v>
      </c>
      <c r="AA719" s="17" t="s">
        <v>494</v>
      </c>
      <c r="AB719" s="17" t="s">
        <v>494</v>
      </c>
      <c r="AC719" s="17"/>
      <c r="AD719" s="17"/>
      <c r="AE719" s="18">
        <f t="shared" si="35"/>
        <v>1.1380000000000001</v>
      </c>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row>
    <row r="720" spans="1:59" hidden="1" x14ac:dyDescent="0.2">
      <c r="A720" s="50">
        <v>2023</v>
      </c>
      <c r="B720" s="50" t="s">
        <v>16</v>
      </c>
      <c r="C720" s="16" t="s">
        <v>374</v>
      </c>
      <c r="D720" s="21">
        <f t="shared" si="33"/>
        <v>45044</v>
      </c>
      <c r="E720" s="22">
        <f t="shared" si="34"/>
        <v>118</v>
      </c>
      <c r="F720" s="17" t="s">
        <v>343</v>
      </c>
      <c r="G720" s="17" t="s">
        <v>347</v>
      </c>
      <c r="H720" s="17">
        <v>101</v>
      </c>
      <c r="J720" s="17">
        <v>11.27</v>
      </c>
      <c r="K720" s="17" t="s">
        <v>494</v>
      </c>
      <c r="L720" s="17"/>
      <c r="M720" s="17" t="s">
        <v>494</v>
      </c>
      <c r="N720" s="17"/>
      <c r="O720" s="17"/>
      <c r="P720" s="17"/>
      <c r="Q720" s="17" t="s">
        <v>494</v>
      </c>
      <c r="R720" s="17"/>
      <c r="S720" s="17"/>
      <c r="T720" s="17" t="s">
        <v>494</v>
      </c>
      <c r="U720" s="17" t="s">
        <v>494</v>
      </c>
      <c r="V720" s="17" t="s">
        <v>494</v>
      </c>
      <c r="W720" s="17" t="s">
        <v>494</v>
      </c>
      <c r="X720" s="17" t="s">
        <v>494</v>
      </c>
      <c r="Y720" s="17" t="s">
        <v>494</v>
      </c>
      <c r="Z720" s="17" t="s">
        <v>494</v>
      </c>
      <c r="AA720" s="17" t="s">
        <v>494</v>
      </c>
      <c r="AB720" s="17" t="s">
        <v>494</v>
      </c>
      <c r="AC720" s="17"/>
      <c r="AD720" s="17"/>
      <c r="AE720" s="18">
        <f t="shared" si="35"/>
        <v>1.0938550967144551</v>
      </c>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row>
    <row r="721" spans="1:59" hidden="1" x14ac:dyDescent="0.2">
      <c r="A721" s="50">
        <v>2023</v>
      </c>
      <c r="B721" s="50" t="s">
        <v>16</v>
      </c>
      <c r="C721" s="16" t="s">
        <v>374</v>
      </c>
      <c r="D721" s="21">
        <f t="shared" si="33"/>
        <v>45044</v>
      </c>
      <c r="E721" s="22">
        <f t="shared" si="34"/>
        <v>118</v>
      </c>
      <c r="F721" s="17" t="s">
        <v>343</v>
      </c>
      <c r="G721" s="17" t="s">
        <v>347</v>
      </c>
      <c r="H721" s="17">
        <v>80</v>
      </c>
      <c r="J721" s="17">
        <v>5.5</v>
      </c>
      <c r="K721" s="17" t="s">
        <v>494</v>
      </c>
      <c r="L721" s="17"/>
      <c r="M721" s="17" t="s">
        <v>494</v>
      </c>
      <c r="N721" s="17"/>
      <c r="O721" s="17"/>
      <c r="P721" s="17"/>
      <c r="Q721" s="17" t="s">
        <v>494</v>
      </c>
      <c r="R721" s="17"/>
      <c r="S721" s="17"/>
      <c r="T721" s="17" t="s">
        <v>494</v>
      </c>
      <c r="U721" s="17" t="s">
        <v>494</v>
      </c>
      <c r="V721" s="17" t="s">
        <v>494</v>
      </c>
      <c r="W721" s="17" t="s">
        <v>494</v>
      </c>
      <c r="X721" s="17" t="s">
        <v>494</v>
      </c>
      <c r="Y721" s="17" t="s">
        <v>494</v>
      </c>
      <c r="Z721" s="17" t="s">
        <v>494</v>
      </c>
      <c r="AA721" s="17" t="s">
        <v>494</v>
      </c>
      <c r="AB721" s="17" t="s">
        <v>494</v>
      </c>
      <c r="AC721" s="17"/>
      <c r="AD721" s="17"/>
      <c r="AE721" s="18">
        <f t="shared" si="35"/>
        <v>1.07421875</v>
      </c>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row>
    <row r="722" spans="1:59" hidden="1" x14ac:dyDescent="0.2">
      <c r="A722" s="50">
        <v>2023</v>
      </c>
      <c r="B722" s="50" t="s">
        <v>16</v>
      </c>
      <c r="C722" s="16" t="s">
        <v>374</v>
      </c>
      <c r="D722" s="21">
        <f t="shared" si="33"/>
        <v>45044</v>
      </c>
      <c r="E722" s="22">
        <f t="shared" si="34"/>
        <v>118</v>
      </c>
      <c r="F722" s="17" t="s">
        <v>343</v>
      </c>
      <c r="G722" s="17" t="s">
        <v>347</v>
      </c>
      <c r="H722" s="17">
        <v>102</v>
      </c>
      <c r="J722" s="17">
        <v>10.86</v>
      </c>
      <c r="K722" s="17" t="s">
        <v>494</v>
      </c>
      <c r="L722" s="17"/>
      <c r="M722" s="17" t="s">
        <v>494</v>
      </c>
      <c r="N722" s="17"/>
      <c r="O722" s="17"/>
      <c r="P722" s="17"/>
      <c r="Q722" s="17" t="s">
        <v>494</v>
      </c>
      <c r="R722" s="17"/>
      <c r="S722" s="17"/>
      <c r="T722" s="17" t="s">
        <v>494</v>
      </c>
      <c r="U722" s="17" t="s">
        <v>494</v>
      </c>
      <c r="V722" s="17" t="s">
        <v>494</v>
      </c>
      <c r="W722" s="17" t="s">
        <v>494</v>
      </c>
      <c r="X722" s="17" t="s">
        <v>494</v>
      </c>
      <c r="Y722" s="17" t="s">
        <v>494</v>
      </c>
      <c r="Z722" s="17" t="s">
        <v>494</v>
      </c>
      <c r="AA722" s="17" t="s">
        <v>494</v>
      </c>
      <c r="AB722" s="17" t="s">
        <v>494</v>
      </c>
      <c r="AC722" s="17"/>
      <c r="AD722" s="17"/>
      <c r="AE722" s="18">
        <f t="shared" si="35"/>
        <v>1.0233620553180904</v>
      </c>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row>
    <row r="723" spans="1:59" hidden="1" x14ac:dyDescent="0.2">
      <c r="A723" s="50">
        <v>2023</v>
      </c>
      <c r="B723" s="50" t="s">
        <v>16</v>
      </c>
      <c r="C723" s="16" t="s">
        <v>374</v>
      </c>
      <c r="D723" s="21">
        <f t="shared" si="33"/>
        <v>45044</v>
      </c>
      <c r="E723" s="22">
        <f t="shared" si="34"/>
        <v>118</v>
      </c>
      <c r="F723" s="17" t="s">
        <v>343</v>
      </c>
      <c r="G723" s="17" t="s">
        <v>347</v>
      </c>
      <c r="H723" s="17">
        <v>95</v>
      </c>
      <c r="J723" s="17">
        <v>8.93</v>
      </c>
      <c r="K723" s="17" t="s">
        <v>494</v>
      </c>
      <c r="L723" s="17"/>
      <c r="M723" s="17" t="s">
        <v>494</v>
      </c>
      <c r="N723" s="17"/>
      <c r="O723" s="17"/>
      <c r="P723" s="17"/>
      <c r="Q723" s="17" t="s">
        <v>494</v>
      </c>
      <c r="R723" s="17"/>
      <c r="S723" s="17"/>
      <c r="T723" s="17" t="s">
        <v>494</v>
      </c>
      <c r="U723" s="17" t="s">
        <v>494</v>
      </c>
      <c r="V723" s="17" t="s">
        <v>494</v>
      </c>
      <c r="W723" s="17" t="s">
        <v>494</v>
      </c>
      <c r="X723" s="17" t="s">
        <v>494</v>
      </c>
      <c r="Y723" s="17" t="s">
        <v>494</v>
      </c>
      <c r="Z723" s="17" t="s">
        <v>494</v>
      </c>
      <c r="AA723" s="17" t="s">
        <v>494</v>
      </c>
      <c r="AB723" s="17" t="s">
        <v>494</v>
      </c>
      <c r="AC723" s="17"/>
      <c r="AD723" s="17"/>
      <c r="AE723" s="18">
        <f t="shared" si="35"/>
        <v>1.0415512465373959</v>
      </c>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row>
    <row r="724" spans="1:59" hidden="1" x14ac:dyDescent="0.2">
      <c r="A724" s="50">
        <v>2023</v>
      </c>
      <c r="B724" s="50" t="s">
        <v>16</v>
      </c>
      <c r="C724" s="16" t="s">
        <v>374</v>
      </c>
      <c r="D724" s="21">
        <f t="shared" si="33"/>
        <v>45044</v>
      </c>
      <c r="E724" s="22">
        <f t="shared" si="34"/>
        <v>118</v>
      </c>
      <c r="F724" s="17" t="s">
        <v>343</v>
      </c>
      <c r="G724" s="17" t="s">
        <v>347</v>
      </c>
      <c r="H724" s="17">
        <v>113</v>
      </c>
      <c r="J724" s="17">
        <v>17.48</v>
      </c>
      <c r="K724" s="17" t="s">
        <v>494</v>
      </c>
      <c r="L724" s="17"/>
      <c r="M724" s="17" t="s">
        <v>494</v>
      </c>
      <c r="N724" s="17"/>
      <c r="O724" s="17"/>
      <c r="P724" s="17"/>
      <c r="Q724" s="17" t="s">
        <v>494</v>
      </c>
      <c r="R724" s="17"/>
      <c r="S724" s="17"/>
      <c r="T724" s="17" t="s">
        <v>494</v>
      </c>
      <c r="U724" s="17" t="s">
        <v>494</v>
      </c>
      <c r="V724" s="17" t="s">
        <v>494</v>
      </c>
      <c r="W724" s="17" t="s">
        <v>494</v>
      </c>
      <c r="X724" s="17" t="s">
        <v>494</v>
      </c>
      <c r="Y724" s="17" t="s">
        <v>494</v>
      </c>
      <c r="Z724" s="17" t="s">
        <v>494</v>
      </c>
      <c r="AA724" s="17" t="s">
        <v>494</v>
      </c>
      <c r="AB724" s="17" t="s">
        <v>494</v>
      </c>
      <c r="AC724" s="17"/>
      <c r="AD724" s="17"/>
      <c r="AE724" s="18">
        <f t="shared" si="35"/>
        <v>1.2114516836614118</v>
      </c>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row>
    <row r="725" spans="1:59" hidden="1" x14ac:dyDescent="0.2">
      <c r="A725" s="50">
        <v>2023</v>
      </c>
      <c r="B725" s="50" t="s">
        <v>16</v>
      </c>
      <c r="C725" s="16" t="s">
        <v>374</v>
      </c>
      <c r="D725" s="21">
        <f t="shared" si="33"/>
        <v>45044</v>
      </c>
      <c r="E725" s="22">
        <f t="shared" si="34"/>
        <v>118</v>
      </c>
      <c r="F725" s="17" t="s">
        <v>343</v>
      </c>
      <c r="G725" s="17" t="s">
        <v>347</v>
      </c>
      <c r="H725" s="17">
        <v>106</v>
      </c>
      <c r="J725" s="17">
        <v>10.96</v>
      </c>
      <c r="K725" s="17" t="s">
        <v>494</v>
      </c>
      <c r="L725" s="17"/>
      <c r="M725" s="17" t="s">
        <v>494</v>
      </c>
      <c r="N725" s="17"/>
      <c r="O725" s="17"/>
      <c r="P725" s="17"/>
      <c r="Q725" s="17" t="s">
        <v>494</v>
      </c>
      <c r="R725" s="17"/>
      <c r="S725" s="17"/>
      <c r="T725" s="17" t="s">
        <v>494</v>
      </c>
      <c r="U725" s="17" t="s">
        <v>494</v>
      </c>
      <c r="V725" s="17" t="s">
        <v>494</v>
      </c>
      <c r="W725" s="17" t="s">
        <v>494</v>
      </c>
      <c r="X725" s="17" t="s">
        <v>494</v>
      </c>
      <c r="Y725" s="17" t="s">
        <v>494</v>
      </c>
      <c r="Z725" s="17" t="s">
        <v>494</v>
      </c>
      <c r="AA725" s="17" t="s">
        <v>494</v>
      </c>
      <c r="AB725" s="17" t="s">
        <v>494</v>
      </c>
      <c r="AC725" s="17"/>
      <c r="AD725" s="17"/>
      <c r="AE725" s="18">
        <f t="shared" si="35"/>
        <v>0.92022273420340284</v>
      </c>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row>
    <row r="726" spans="1:59" hidden="1" x14ac:dyDescent="0.2">
      <c r="A726" s="50">
        <v>2023</v>
      </c>
      <c r="B726" s="50" t="s">
        <v>16</v>
      </c>
      <c r="C726" s="16" t="s">
        <v>374</v>
      </c>
      <c r="D726" s="21">
        <f t="shared" si="33"/>
        <v>45044</v>
      </c>
      <c r="E726" s="22">
        <f t="shared" si="34"/>
        <v>118</v>
      </c>
      <c r="F726" s="17" t="s">
        <v>343</v>
      </c>
      <c r="G726" s="17" t="s">
        <v>347</v>
      </c>
      <c r="H726" s="17">
        <v>62</v>
      </c>
      <c r="J726" s="17">
        <v>2.35</v>
      </c>
      <c r="K726" s="17" t="s">
        <v>494</v>
      </c>
      <c r="L726" s="17"/>
      <c r="M726" s="17" t="s">
        <v>494</v>
      </c>
      <c r="N726" s="17"/>
      <c r="O726" s="17"/>
      <c r="P726" s="17"/>
      <c r="Q726" s="17" t="s">
        <v>494</v>
      </c>
      <c r="R726" s="17"/>
      <c r="S726" s="17"/>
      <c r="T726" s="17" t="s">
        <v>494</v>
      </c>
      <c r="U726" s="17" t="s">
        <v>494</v>
      </c>
      <c r="V726" s="17" t="s">
        <v>494</v>
      </c>
      <c r="W726" s="17" t="s">
        <v>494</v>
      </c>
      <c r="X726" s="17" t="s">
        <v>494</v>
      </c>
      <c r="Y726" s="17" t="s">
        <v>494</v>
      </c>
      <c r="Z726" s="17" t="s">
        <v>494</v>
      </c>
      <c r="AA726" s="17" t="s">
        <v>494</v>
      </c>
      <c r="AB726" s="17" t="s">
        <v>494</v>
      </c>
      <c r="AC726" s="17"/>
      <c r="AD726" s="17"/>
      <c r="AE726" s="18">
        <f t="shared" si="35"/>
        <v>0.98603605115638948</v>
      </c>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row>
    <row r="727" spans="1:59" hidden="1" x14ac:dyDescent="0.2">
      <c r="A727" s="50">
        <v>2023</v>
      </c>
      <c r="B727" s="50" t="s">
        <v>16</v>
      </c>
      <c r="C727" s="16" t="s">
        <v>374</v>
      </c>
      <c r="D727" s="21">
        <f t="shared" si="33"/>
        <v>45044</v>
      </c>
      <c r="E727" s="22">
        <f t="shared" si="34"/>
        <v>118</v>
      </c>
      <c r="F727" s="17" t="s">
        <v>343</v>
      </c>
      <c r="G727" s="17" t="s">
        <v>347</v>
      </c>
      <c r="H727" s="17">
        <v>115</v>
      </c>
      <c r="J727" s="17">
        <v>16.649999999999999</v>
      </c>
      <c r="K727" s="17" t="s">
        <v>494</v>
      </c>
      <c r="L727" s="17"/>
      <c r="M727" s="17" t="s">
        <v>494</v>
      </c>
      <c r="N727" s="17"/>
      <c r="O727" s="17"/>
      <c r="P727" s="17"/>
      <c r="Q727" s="17" t="s">
        <v>494</v>
      </c>
      <c r="R727" s="17"/>
      <c r="S727" s="17"/>
      <c r="T727" s="17" t="s">
        <v>494</v>
      </c>
      <c r="U727" s="17" t="s">
        <v>494</v>
      </c>
      <c r="V727" s="17" t="s">
        <v>494</v>
      </c>
      <c r="W727" s="17" t="s">
        <v>494</v>
      </c>
      <c r="X727" s="17" t="s">
        <v>494</v>
      </c>
      <c r="Y727" s="17" t="s">
        <v>494</v>
      </c>
      <c r="Z727" s="17" t="s">
        <v>494</v>
      </c>
      <c r="AA727" s="17" t="s">
        <v>494</v>
      </c>
      <c r="AB727" s="17" t="s">
        <v>494</v>
      </c>
      <c r="AC727" s="17"/>
      <c r="AD727" s="17"/>
      <c r="AE727" s="18">
        <f t="shared" si="35"/>
        <v>1.0947645269992603</v>
      </c>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row>
    <row r="728" spans="1:59" hidden="1" x14ac:dyDescent="0.2">
      <c r="A728" s="50">
        <v>2023</v>
      </c>
      <c r="B728" s="50" t="s">
        <v>16</v>
      </c>
      <c r="C728" s="16" t="s">
        <v>374</v>
      </c>
      <c r="D728" s="21">
        <f t="shared" si="33"/>
        <v>45044</v>
      </c>
      <c r="E728" s="22">
        <f t="shared" si="34"/>
        <v>118</v>
      </c>
      <c r="F728" s="17" t="s">
        <v>344</v>
      </c>
      <c r="G728" s="17" t="s">
        <v>341</v>
      </c>
      <c r="H728" s="17">
        <v>40</v>
      </c>
      <c r="I728" s="20">
        <v>45</v>
      </c>
      <c r="J728" s="17">
        <v>0.6</v>
      </c>
      <c r="K728" s="17" t="s">
        <v>494</v>
      </c>
      <c r="L728" s="17"/>
      <c r="M728" s="17" t="s">
        <v>494</v>
      </c>
      <c r="N728" s="17"/>
      <c r="O728" s="17"/>
      <c r="P728" s="17"/>
      <c r="Q728" s="17" t="s">
        <v>494</v>
      </c>
      <c r="R728" s="17"/>
      <c r="S728" s="17"/>
      <c r="T728" s="17" t="s">
        <v>494</v>
      </c>
      <c r="U728" s="17" t="s">
        <v>494</v>
      </c>
      <c r="V728" s="17" t="s">
        <v>494</v>
      </c>
      <c r="W728" s="17" t="s">
        <v>494</v>
      </c>
      <c r="X728" s="17" t="s">
        <v>494</v>
      </c>
      <c r="Y728" s="17" t="s">
        <v>494</v>
      </c>
      <c r="Z728" s="17" t="s">
        <v>494</v>
      </c>
      <c r="AA728" s="17" t="s">
        <v>494</v>
      </c>
      <c r="AB728" s="17" t="s">
        <v>494</v>
      </c>
      <c r="AC728" s="17"/>
      <c r="AD728" s="17"/>
      <c r="AE728" s="18">
        <f t="shared" si="35"/>
        <v>0.93749999999999989</v>
      </c>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row>
    <row r="729" spans="1:59" hidden="1" x14ac:dyDescent="0.2">
      <c r="A729" s="50">
        <v>2023</v>
      </c>
      <c r="B729" s="50" t="s">
        <v>16</v>
      </c>
      <c r="C729" s="16" t="s">
        <v>375</v>
      </c>
      <c r="D729" s="21">
        <f t="shared" si="33"/>
        <v>45051</v>
      </c>
      <c r="E729" s="22">
        <f t="shared" si="34"/>
        <v>125</v>
      </c>
      <c r="F729" s="17" t="s">
        <v>343</v>
      </c>
      <c r="G729" s="17" t="s">
        <v>341</v>
      </c>
      <c r="H729" s="17">
        <v>37</v>
      </c>
      <c r="J729" s="17">
        <v>0.47</v>
      </c>
      <c r="K729" s="17" t="s">
        <v>494</v>
      </c>
      <c r="L729" s="17"/>
      <c r="M729" s="17" t="s">
        <v>494</v>
      </c>
      <c r="N729" s="17"/>
      <c r="O729" s="17"/>
      <c r="P729" s="17"/>
      <c r="Q729" s="17" t="s">
        <v>494</v>
      </c>
      <c r="R729" s="17"/>
      <c r="S729" s="17"/>
      <c r="T729" s="17" t="s">
        <v>494</v>
      </c>
      <c r="U729" s="17" t="s">
        <v>494</v>
      </c>
      <c r="V729" s="17" t="s">
        <v>494</v>
      </c>
      <c r="W729" s="17" t="s">
        <v>494</v>
      </c>
      <c r="X729" s="17" t="s">
        <v>494</v>
      </c>
      <c r="Y729" s="17" t="s">
        <v>494</v>
      </c>
      <c r="Z729" s="17" t="s">
        <v>494</v>
      </c>
      <c r="AA729" s="17" t="s">
        <v>494</v>
      </c>
      <c r="AB729" s="17" t="s">
        <v>494</v>
      </c>
      <c r="AC729" s="17"/>
      <c r="AD729" s="17"/>
      <c r="AE729" s="18">
        <f t="shared" si="35"/>
        <v>0.9278818628709059</v>
      </c>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row>
    <row r="730" spans="1:59" hidden="1" x14ac:dyDescent="0.2">
      <c r="A730" s="50">
        <v>2023</v>
      </c>
      <c r="B730" s="50" t="s">
        <v>16</v>
      </c>
      <c r="C730" s="16" t="s">
        <v>375</v>
      </c>
      <c r="D730" s="21">
        <f t="shared" si="33"/>
        <v>45051</v>
      </c>
      <c r="E730" s="22">
        <f t="shared" si="34"/>
        <v>125</v>
      </c>
      <c r="F730" s="17" t="s">
        <v>343</v>
      </c>
      <c r="G730" s="17" t="s">
        <v>341</v>
      </c>
      <c r="H730" s="17">
        <v>38</v>
      </c>
      <c r="J730" s="17">
        <v>0.45</v>
      </c>
      <c r="K730" s="17" t="s">
        <v>494</v>
      </c>
      <c r="L730" s="17"/>
      <c r="M730" s="17" t="s">
        <v>494</v>
      </c>
      <c r="N730" s="17"/>
      <c r="O730" s="17"/>
      <c r="P730" s="17"/>
      <c r="Q730" s="17" t="s">
        <v>494</v>
      </c>
      <c r="R730" s="17"/>
      <c r="S730" s="17"/>
      <c r="T730" s="17" t="s">
        <v>494</v>
      </c>
      <c r="U730" s="17" t="s">
        <v>494</v>
      </c>
      <c r="V730" s="17" t="s">
        <v>494</v>
      </c>
      <c r="W730" s="17" t="s">
        <v>494</v>
      </c>
      <c r="X730" s="17" t="s">
        <v>494</v>
      </c>
      <c r="Y730" s="17" t="s">
        <v>494</v>
      </c>
      <c r="Z730" s="17" t="s">
        <v>494</v>
      </c>
      <c r="AA730" s="17" t="s">
        <v>494</v>
      </c>
      <c r="AB730" s="17" t="s">
        <v>494</v>
      </c>
      <c r="AC730" s="17"/>
      <c r="AD730" s="17"/>
      <c r="AE730" s="18">
        <f t="shared" si="35"/>
        <v>0.82009039218544977</v>
      </c>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row>
    <row r="731" spans="1:59" hidden="1" x14ac:dyDescent="0.2">
      <c r="A731" s="50">
        <v>2023</v>
      </c>
      <c r="B731" s="50" t="s">
        <v>16</v>
      </c>
      <c r="C731" s="16" t="s">
        <v>375</v>
      </c>
      <c r="D731" s="21">
        <f t="shared" si="33"/>
        <v>45051</v>
      </c>
      <c r="E731" s="22">
        <f t="shared" si="34"/>
        <v>125</v>
      </c>
      <c r="F731" s="17" t="s">
        <v>343</v>
      </c>
      <c r="G731" s="17" t="s">
        <v>341</v>
      </c>
      <c r="H731" s="17">
        <v>40</v>
      </c>
      <c r="J731" s="17">
        <v>0.51</v>
      </c>
      <c r="K731" s="17" t="s">
        <v>494</v>
      </c>
      <c r="L731" s="17"/>
      <c r="M731" s="17" t="s">
        <v>494</v>
      </c>
      <c r="N731" s="17"/>
      <c r="O731" s="17"/>
      <c r="P731" s="17"/>
      <c r="Q731" s="17" t="s">
        <v>494</v>
      </c>
      <c r="R731" s="17"/>
      <c r="S731" s="17"/>
      <c r="T731" s="17" t="s">
        <v>494</v>
      </c>
      <c r="U731" s="17" t="s">
        <v>494</v>
      </c>
      <c r="V731" s="17" t="s">
        <v>494</v>
      </c>
      <c r="W731" s="17" t="s">
        <v>494</v>
      </c>
      <c r="X731" s="17" t="s">
        <v>494</v>
      </c>
      <c r="Y731" s="17" t="s">
        <v>494</v>
      </c>
      <c r="Z731" s="17" t="s">
        <v>494</v>
      </c>
      <c r="AA731" s="17" t="s">
        <v>494</v>
      </c>
      <c r="AB731" s="17" t="s">
        <v>494</v>
      </c>
      <c r="AC731" s="17"/>
      <c r="AD731" s="17"/>
      <c r="AE731" s="18">
        <f t="shared" si="35"/>
        <v>0.79687500000000011</v>
      </c>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row>
    <row r="732" spans="1:59" hidden="1" x14ac:dyDescent="0.2">
      <c r="A732" s="50">
        <v>2023</v>
      </c>
      <c r="B732" s="50" t="s">
        <v>16</v>
      </c>
      <c r="C732" s="16" t="s">
        <v>375</v>
      </c>
      <c r="D732" s="21">
        <f t="shared" si="33"/>
        <v>45051</v>
      </c>
      <c r="E732" s="22">
        <f t="shared" si="34"/>
        <v>125</v>
      </c>
      <c r="F732" s="17" t="s">
        <v>343</v>
      </c>
      <c r="G732" s="17" t="s">
        <v>341</v>
      </c>
      <c r="H732" s="17">
        <v>38</v>
      </c>
      <c r="J732" s="17">
        <v>0.51</v>
      </c>
      <c r="K732" s="17" t="s">
        <v>494</v>
      </c>
      <c r="L732" s="17"/>
      <c r="M732" s="17" t="s">
        <v>494</v>
      </c>
      <c r="N732" s="17"/>
      <c r="O732" s="17"/>
      <c r="P732" s="17"/>
      <c r="Q732" s="17" t="s">
        <v>494</v>
      </c>
      <c r="R732" s="17"/>
      <c r="S732" s="17"/>
      <c r="T732" s="17" t="s">
        <v>494</v>
      </c>
      <c r="U732" s="17" t="s">
        <v>494</v>
      </c>
      <c r="V732" s="17" t="s">
        <v>494</v>
      </c>
      <c r="W732" s="17" t="s">
        <v>494</v>
      </c>
      <c r="X732" s="17" t="s">
        <v>494</v>
      </c>
      <c r="Y732" s="17" t="s">
        <v>494</v>
      </c>
      <c r="Z732" s="17" t="s">
        <v>494</v>
      </c>
      <c r="AA732" s="17" t="s">
        <v>494</v>
      </c>
      <c r="AB732" s="17" t="s">
        <v>494</v>
      </c>
      <c r="AC732" s="17"/>
      <c r="AD732" s="17"/>
      <c r="AE732" s="18">
        <f t="shared" si="35"/>
        <v>0.9294357778101765</v>
      </c>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row>
    <row r="733" spans="1:59" hidden="1" x14ac:dyDescent="0.2">
      <c r="A733" s="50">
        <v>2023</v>
      </c>
      <c r="B733" s="50" t="s">
        <v>16</v>
      </c>
      <c r="C733" s="16" t="s">
        <v>375</v>
      </c>
      <c r="D733" s="21">
        <f t="shared" si="33"/>
        <v>45051</v>
      </c>
      <c r="E733" s="22">
        <f t="shared" si="34"/>
        <v>125</v>
      </c>
      <c r="F733" s="17" t="s">
        <v>343</v>
      </c>
      <c r="G733" s="17" t="s">
        <v>341</v>
      </c>
      <c r="H733" s="17">
        <v>35</v>
      </c>
      <c r="J733" s="17">
        <v>0.43</v>
      </c>
      <c r="K733" s="17" t="s">
        <v>494</v>
      </c>
      <c r="L733" s="17"/>
      <c r="M733" s="17" t="s">
        <v>494</v>
      </c>
      <c r="N733" s="17"/>
      <c r="O733" s="17"/>
      <c r="P733" s="17"/>
      <c r="Q733" s="17" t="s">
        <v>494</v>
      </c>
      <c r="R733" s="17"/>
      <c r="S733" s="17"/>
      <c r="T733" s="17" t="s">
        <v>494</v>
      </c>
      <c r="U733" s="17" t="s">
        <v>494</v>
      </c>
      <c r="V733" s="17" t="s">
        <v>494</v>
      </c>
      <c r="W733" s="17" t="s">
        <v>494</v>
      </c>
      <c r="X733" s="17" t="s">
        <v>494</v>
      </c>
      <c r="Y733" s="17" t="s">
        <v>494</v>
      </c>
      <c r="Z733" s="17" t="s">
        <v>494</v>
      </c>
      <c r="AA733" s="17" t="s">
        <v>494</v>
      </c>
      <c r="AB733" s="17" t="s">
        <v>494</v>
      </c>
      <c r="AC733" s="17"/>
      <c r="AD733" s="17"/>
      <c r="AE733" s="18">
        <f t="shared" si="35"/>
        <v>1.0029154518950436</v>
      </c>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row>
    <row r="734" spans="1:59" hidden="1" x14ac:dyDescent="0.2">
      <c r="A734" s="50">
        <v>2023</v>
      </c>
      <c r="B734" s="50" t="s">
        <v>16</v>
      </c>
      <c r="C734" s="16" t="s">
        <v>375</v>
      </c>
      <c r="D734" s="21">
        <f t="shared" si="33"/>
        <v>45051</v>
      </c>
      <c r="E734" s="22">
        <f t="shared" si="34"/>
        <v>125</v>
      </c>
      <c r="F734" s="17" t="s">
        <v>343</v>
      </c>
      <c r="G734" s="17" t="s">
        <v>341</v>
      </c>
      <c r="H734" s="17">
        <v>39</v>
      </c>
      <c r="J734" s="17">
        <v>0.6</v>
      </c>
      <c r="K734" s="17" t="s">
        <v>494</v>
      </c>
      <c r="L734" s="17"/>
      <c r="M734" s="17" t="s">
        <v>494</v>
      </c>
      <c r="N734" s="17"/>
      <c r="O734" s="17"/>
      <c r="P734" s="17"/>
      <c r="Q734" s="17" t="s">
        <v>494</v>
      </c>
      <c r="R734" s="17"/>
      <c r="S734" s="17"/>
      <c r="T734" s="17" t="s">
        <v>494</v>
      </c>
      <c r="U734" s="17" t="s">
        <v>494</v>
      </c>
      <c r="V734" s="17" t="s">
        <v>494</v>
      </c>
      <c r="W734" s="17" t="s">
        <v>494</v>
      </c>
      <c r="X734" s="17" t="s">
        <v>494</v>
      </c>
      <c r="Y734" s="17" t="s">
        <v>494</v>
      </c>
      <c r="Z734" s="17" t="s">
        <v>494</v>
      </c>
      <c r="AA734" s="17" t="s">
        <v>494</v>
      </c>
      <c r="AB734" s="17" t="s">
        <v>494</v>
      </c>
      <c r="AC734" s="17"/>
      <c r="AD734" s="17"/>
      <c r="AE734" s="18">
        <f t="shared" si="35"/>
        <v>1.0114803014211298</v>
      </c>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row>
    <row r="735" spans="1:59" hidden="1" x14ac:dyDescent="0.2">
      <c r="A735" s="50">
        <v>2023</v>
      </c>
      <c r="B735" s="50" t="s">
        <v>16</v>
      </c>
      <c r="C735" s="16" t="s">
        <v>375</v>
      </c>
      <c r="D735" s="21">
        <f t="shared" si="33"/>
        <v>45051</v>
      </c>
      <c r="E735" s="22">
        <f t="shared" si="34"/>
        <v>125</v>
      </c>
      <c r="F735" s="17" t="s">
        <v>343</v>
      </c>
      <c r="G735" s="17" t="s">
        <v>341</v>
      </c>
      <c r="H735" s="17">
        <v>40</v>
      </c>
      <c r="J735" s="17">
        <v>0.54</v>
      </c>
      <c r="K735" s="17" t="s">
        <v>494</v>
      </c>
      <c r="L735" s="17"/>
      <c r="M735" s="17" t="s">
        <v>494</v>
      </c>
      <c r="N735" s="17"/>
      <c r="O735" s="17"/>
      <c r="P735" s="17"/>
      <c r="Q735" s="17" t="s">
        <v>494</v>
      </c>
      <c r="R735" s="17"/>
      <c r="S735" s="17"/>
      <c r="T735" s="17" t="s">
        <v>494</v>
      </c>
      <c r="U735" s="17" t="s">
        <v>494</v>
      </c>
      <c r="V735" s="17" t="s">
        <v>494</v>
      </c>
      <c r="W735" s="17" t="s">
        <v>494</v>
      </c>
      <c r="X735" s="17" t="s">
        <v>494</v>
      </c>
      <c r="Y735" s="17" t="s">
        <v>494</v>
      </c>
      <c r="Z735" s="17" t="s">
        <v>494</v>
      </c>
      <c r="AA735" s="17" t="s">
        <v>494</v>
      </c>
      <c r="AB735" s="17" t="s">
        <v>494</v>
      </c>
      <c r="AC735" s="17"/>
      <c r="AD735" s="17"/>
      <c r="AE735" s="18">
        <f t="shared" si="35"/>
        <v>0.84375</v>
      </c>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row>
    <row r="736" spans="1:59" hidden="1" x14ac:dyDescent="0.2">
      <c r="A736" s="50">
        <v>2023</v>
      </c>
      <c r="B736" s="50" t="s">
        <v>16</v>
      </c>
      <c r="C736" s="16" t="s">
        <v>375</v>
      </c>
      <c r="D736" s="21">
        <f t="shared" si="33"/>
        <v>45051</v>
      </c>
      <c r="E736" s="22">
        <f t="shared" si="34"/>
        <v>125</v>
      </c>
      <c r="F736" s="17" t="s">
        <v>343</v>
      </c>
      <c r="G736" s="17" t="s">
        <v>341</v>
      </c>
      <c r="H736" s="17">
        <v>36</v>
      </c>
      <c r="J736" s="17">
        <v>0.52</v>
      </c>
      <c r="K736" s="17" t="s">
        <v>494</v>
      </c>
      <c r="L736" s="17"/>
      <c r="M736" s="17" t="s">
        <v>494</v>
      </c>
      <c r="N736" s="17"/>
      <c r="O736" s="17"/>
      <c r="P736" s="17"/>
      <c r="Q736" s="17" t="s">
        <v>494</v>
      </c>
      <c r="R736" s="17"/>
      <c r="S736" s="17"/>
      <c r="T736" s="17" t="s">
        <v>494</v>
      </c>
      <c r="U736" s="17" t="s">
        <v>494</v>
      </c>
      <c r="V736" s="17" t="s">
        <v>494</v>
      </c>
      <c r="W736" s="17" t="s">
        <v>494</v>
      </c>
      <c r="X736" s="17" t="s">
        <v>494</v>
      </c>
      <c r="Y736" s="17" t="s">
        <v>494</v>
      </c>
      <c r="Z736" s="17" t="s">
        <v>494</v>
      </c>
      <c r="AA736" s="17" t="s">
        <v>494</v>
      </c>
      <c r="AB736" s="17" t="s">
        <v>494</v>
      </c>
      <c r="AC736" s="17"/>
      <c r="AD736" s="17"/>
      <c r="AE736" s="18">
        <f t="shared" si="35"/>
        <v>1.1145404663923184</v>
      </c>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row>
    <row r="737" spans="1:59" hidden="1" x14ac:dyDescent="0.2">
      <c r="A737" s="50">
        <v>2023</v>
      </c>
      <c r="B737" s="50" t="s">
        <v>16</v>
      </c>
      <c r="C737" s="16" t="s">
        <v>375</v>
      </c>
      <c r="D737" s="21">
        <f t="shared" si="33"/>
        <v>45051</v>
      </c>
      <c r="E737" s="22">
        <f t="shared" si="34"/>
        <v>125</v>
      </c>
      <c r="F737" s="17" t="s">
        <v>343</v>
      </c>
      <c r="G737" s="17" t="s">
        <v>341</v>
      </c>
      <c r="H737" s="17">
        <v>34</v>
      </c>
      <c r="J737" s="17">
        <v>0.47</v>
      </c>
      <c r="K737" s="17" t="s">
        <v>494</v>
      </c>
      <c r="L737" s="17"/>
      <c r="M737" s="17" t="s">
        <v>494</v>
      </c>
      <c r="N737" s="17"/>
      <c r="O737" s="17"/>
      <c r="P737" s="17"/>
      <c r="Q737" s="17" t="s">
        <v>494</v>
      </c>
      <c r="R737" s="17"/>
      <c r="S737" s="17"/>
      <c r="T737" s="17" t="s">
        <v>494</v>
      </c>
      <c r="U737" s="17" t="s">
        <v>494</v>
      </c>
      <c r="V737" s="17" t="s">
        <v>494</v>
      </c>
      <c r="W737" s="17" t="s">
        <v>494</v>
      </c>
      <c r="X737" s="17" t="s">
        <v>494</v>
      </c>
      <c r="Y737" s="17" t="s">
        <v>494</v>
      </c>
      <c r="Z737" s="17" t="s">
        <v>494</v>
      </c>
      <c r="AA737" s="17" t="s">
        <v>494</v>
      </c>
      <c r="AB737" s="17" t="s">
        <v>494</v>
      </c>
      <c r="AC737" s="17"/>
      <c r="AD737" s="17"/>
      <c r="AE737" s="18">
        <f t="shared" si="35"/>
        <v>1.1958070425401994</v>
      </c>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row>
    <row r="738" spans="1:59" hidden="1" x14ac:dyDescent="0.2">
      <c r="A738" s="50">
        <v>2023</v>
      </c>
      <c r="B738" s="50" t="s">
        <v>16</v>
      </c>
      <c r="C738" s="16" t="s">
        <v>375</v>
      </c>
      <c r="D738" s="21">
        <f t="shared" si="33"/>
        <v>45051</v>
      </c>
      <c r="E738" s="22">
        <f t="shared" si="34"/>
        <v>125</v>
      </c>
      <c r="F738" s="17" t="s">
        <v>343</v>
      </c>
      <c r="G738" s="17" t="s">
        <v>341</v>
      </c>
      <c r="H738" s="17">
        <v>38</v>
      </c>
      <c r="J738" s="17">
        <v>0.49</v>
      </c>
      <c r="K738" s="17" t="s">
        <v>494</v>
      </c>
      <c r="L738" s="17"/>
      <c r="M738" s="17" t="s">
        <v>494</v>
      </c>
      <c r="N738" s="17"/>
      <c r="O738" s="17"/>
      <c r="P738" s="17"/>
      <c r="Q738" s="17" t="s">
        <v>494</v>
      </c>
      <c r="R738" s="17"/>
      <c r="S738" s="17"/>
      <c r="T738" s="17" t="s">
        <v>494</v>
      </c>
      <c r="U738" s="17" t="s">
        <v>494</v>
      </c>
      <c r="V738" s="17" t="s">
        <v>494</v>
      </c>
      <c r="W738" s="17" t="s">
        <v>494</v>
      </c>
      <c r="X738" s="17" t="s">
        <v>494</v>
      </c>
      <c r="Y738" s="17" t="s">
        <v>494</v>
      </c>
      <c r="Z738" s="17" t="s">
        <v>494</v>
      </c>
      <c r="AA738" s="17" t="s">
        <v>494</v>
      </c>
      <c r="AB738" s="17" t="s">
        <v>494</v>
      </c>
      <c r="AC738" s="17"/>
      <c r="AD738" s="17"/>
      <c r="AE738" s="18">
        <f t="shared" si="35"/>
        <v>0.89298731593526748</v>
      </c>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row>
    <row r="739" spans="1:59" hidden="1" x14ac:dyDescent="0.2">
      <c r="A739" s="50">
        <v>2023</v>
      </c>
      <c r="B739" s="50" t="s">
        <v>16</v>
      </c>
      <c r="C739" s="16" t="s">
        <v>375</v>
      </c>
      <c r="D739" s="21">
        <f t="shared" si="33"/>
        <v>45051</v>
      </c>
      <c r="E739" s="22">
        <f t="shared" si="34"/>
        <v>125</v>
      </c>
      <c r="F739" s="17" t="s">
        <v>343</v>
      </c>
      <c r="G739" s="17" t="s">
        <v>341</v>
      </c>
      <c r="H739" s="17">
        <v>37</v>
      </c>
      <c r="J739" s="17">
        <v>0.39</v>
      </c>
      <c r="K739" s="17" t="s">
        <v>494</v>
      </c>
      <c r="L739" s="17"/>
      <c r="M739" s="17" t="s">
        <v>494</v>
      </c>
      <c r="N739" s="17"/>
      <c r="O739" s="17"/>
      <c r="P739" s="17"/>
      <c r="Q739" s="17" t="s">
        <v>494</v>
      </c>
      <c r="R739" s="17"/>
      <c r="S739" s="17"/>
      <c r="T739" s="17" t="s">
        <v>494</v>
      </c>
      <c r="U739" s="17" t="s">
        <v>494</v>
      </c>
      <c r="V739" s="17" t="s">
        <v>494</v>
      </c>
      <c r="W739" s="17" t="s">
        <v>494</v>
      </c>
      <c r="X739" s="17" t="s">
        <v>494</v>
      </c>
      <c r="Y739" s="17" t="s">
        <v>494</v>
      </c>
      <c r="Z739" s="17" t="s">
        <v>494</v>
      </c>
      <c r="AA739" s="17" t="s">
        <v>494</v>
      </c>
      <c r="AB739" s="17" t="s">
        <v>494</v>
      </c>
      <c r="AC739" s="17"/>
      <c r="AD739" s="17"/>
      <c r="AE739" s="18">
        <f t="shared" si="35"/>
        <v>0.76994452450990081</v>
      </c>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row>
    <row r="740" spans="1:59" hidden="1" x14ac:dyDescent="0.2">
      <c r="A740" s="50">
        <v>2023</v>
      </c>
      <c r="B740" s="50" t="s">
        <v>16</v>
      </c>
      <c r="C740" s="16" t="s">
        <v>375</v>
      </c>
      <c r="D740" s="21">
        <f t="shared" si="33"/>
        <v>45051</v>
      </c>
      <c r="E740" s="22">
        <f t="shared" si="34"/>
        <v>125</v>
      </c>
      <c r="F740" s="17" t="s">
        <v>343</v>
      </c>
      <c r="G740" s="17" t="s">
        <v>341</v>
      </c>
      <c r="H740" s="17">
        <v>43</v>
      </c>
      <c r="J740" s="17">
        <v>0.7</v>
      </c>
      <c r="K740" s="17" t="s">
        <v>494</v>
      </c>
      <c r="L740" s="17"/>
      <c r="M740" s="17" t="s">
        <v>494</v>
      </c>
      <c r="N740" s="17"/>
      <c r="O740" s="17"/>
      <c r="P740" s="17"/>
      <c r="Q740" s="17" t="s">
        <v>494</v>
      </c>
      <c r="R740" s="17"/>
      <c r="S740" s="17"/>
      <c r="T740" s="17" t="s">
        <v>494</v>
      </c>
      <c r="U740" s="17" t="s">
        <v>494</v>
      </c>
      <c r="V740" s="17" t="s">
        <v>494</v>
      </c>
      <c r="W740" s="17" t="s">
        <v>494</v>
      </c>
      <c r="X740" s="17" t="s">
        <v>494</v>
      </c>
      <c r="Y740" s="17" t="s">
        <v>494</v>
      </c>
      <c r="Z740" s="17" t="s">
        <v>494</v>
      </c>
      <c r="AA740" s="17" t="s">
        <v>494</v>
      </c>
      <c r="AB740" s="17" t="s">
        <v>494</v>
      </c>
      <c r="AC740" s="17"/>
      <c r="AD740" s="17"/>
      <c r="AE740" s="18">
        <f t="shared" si="35"/>
        <v>0.88042562290112814</v>
      </c>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row>
    <row r="741" spans="1:59" hidden="1" x14ac:dyDescent="0.2">
      <c r="A741" s="50">
        <v>2023</v>
      </c>
      <c r="B741" s="50" t="s">
        <v>16</v>
      </c>
      <c r="C741" s="16" t="s">
        <v>375</v>
      </c>
      <c r="D741" s="21">
        <f t="shared" si="33"/>
        <v>45051</v>
      </c>
      <c r="E741" s="22">
        <f t="shared" si="34"/>
        <v>125</v>
      </c>
      <c r="F741" s="17" t="s">
        <v>343</v>
      </c>
      <c r="G741" s="17" t="s">
        <v>341</v>
      </c>
      <c r="H741" s="17">
        <v>38</v>
      </c>
      <c r="J741" s="17">
        <v>0.54</v>
      </c>
      <c r="K741" s="17" t="s">
        <v>494</v>
      </c>
      <c r="L741" s="17"/>
      <c r="M741" s="17" t="s">
        <v>494</v>
      </c>
      <c r="N741" s="17"/>
      <c r="O741" s="17"/>
      <c r="P741" s="17"/>
      <c r="Q741" s="17" t="s">
        <v>494</v>
      </c>
      <c r="R741" s="17"/>
      <c r="S741" s="17"/>
      <c r="T741" s="17" t="s">
        <v>494</v>
      </c>
      <c r="U741" s="17" t="s">
        <v>494</v>
      </c>
      <c r="V741" s="17" t="s">
        <v>494</v>
      </c>
      <c r="W741" s="17" t="s">
        <v>494</v>
      </c>
      <c r="X741" s="17" t="s">
        <v>494</v>
      </c>
      <c r="Y741" s="17" t="s">
        <v>494</v>
      </c>
      <c r="Z741" s="17" t="s">
        <v>494</v>
      </c>
      <c r="AA741" s="17" t="s">
        <v>494</v>
      </c>
      <c r="AB741" s="17" t="s">
        <v>494</v>
      </c>
      <c r="AC741" s="17"/>
      <c r="AD741" s="17"/>
      <c r="AE741" s="18">
        <f t="shared" si="35"/>
        <v>0.98410847062253981</v>
      </c>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row>
    <row r="742" spans="1:59" hidden="1" x14ac:dyDescent="0.2">
      <c r="A742" s="50">
        <v>2023</v>
      </c>
      <c r="B742" s="50" t="s">
        <v>16</v>
      </c>
      <c r="C742" s="16" t="s">
        <v>375</v>
      </c>
      <c r="D742" s="21">
        <f t="shared" si="33"/>
        <v>45051</v>
      </c>
      <c r="E742" s="22">
        <f t="shared" si="34"/>
        <v>125</v>
      </c>
      <c r="F742" s="17" t="s">
        <v>343</v>
      </c>
      <c r="G742" s="17" t="s">
        <v>341</v>
      </c>
      <c r="H742" s="17">
        <v>40</v>
      </c>
      <c r="J742" s="17">
        <v>0.57999999999999996</v>
      </c>
      <c r="K742" s="17" t="s">
        <v>494</v>
      </c>
      <c r="L742" s="17"/>
      <c r="M742" s="17" t="s">
        <v>494</v>
      </c>
      <c r="N742" s="17"/>
      <c r="O742" s="17"/>
      <c r="P742" s="17"/>
      <c r="Q742" s="17" t="s">
        <v>494</v>
      </c>
      <c r="R742" s="17"/>
      <c r="S742" s="17"/>
      <c r="T742" s="17" t="s">
        <v>494</v>
      </c>
      <c r="U742" s="17" t="s">
        <v>494</v>
      </c>
      <c r="V742" s="17" t="s">
        <v>494</v>
      </c>
      <c r="W742" s="17" t="s">
        <v>494</v>
      </c>
      <c r="X742" s="17" t="s">
        <v>494</v>
      </c>
      <c r="Y742" s="17" t="s">
        <v>494</v>
      </c>
      <c r="Z742" s="17" t="s">
        <v>494</v>
      </c>
      <c r="AA742" s="17" t="s">
        <v>494</v>
      </c>
      <c r="AB742" s="17" t="s">
        <v>494</v>
      </c>
      <c r="AC742" s="17"/>
      <c r="AD742" s="17"/>
      <c r="AE742" s="18">
        <f t="shared" si="35"/>
        <v>0.90625</v>
      </c>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row>
    <row r="743" spans="1:59" hidden="1" x14ac:dyDescent="0.2">
      <c r="A743" s="50">
        <v>2023</v>
      </c>
      <c r="B743" s="50" t="s">
        <v>16</v>
      </c>
      <c r="C743" s="16" t="s">
        <v>375</v>
      </c>
      <c r="D743" s="21">
        <f t="shared" si="33"/>
        <v>45051</v>
      </c>
      <c r="E743" s="22">
        <f t="shared" si="34"/>
        <v>125</v>
      </c>
      <c r="F743" s="17" t="s">
        <v>343</v>
      </c>
      <c r="G743" s="17" t="s">
        <v>341</v>
      </c>
      <c r="H743" s="17">
        <v>38</v>
      </c>
      <c r="J743" s="17">
        <v>0.41</v>
      </c>
      <c r="K743" s="17" t="s">
        <v>494</v>
      </c>
      <c r="L743" s="17"/>
      <c r="M743" s="17" t="s">
        <v>494</v>
      </c>
      <c r="N743" s="17"/>
      <c r="O743" s="17"/>
      <c r="P743" s="17"/>
      <c r="Q743" s="17" t="s">
        <v>494</v>
      </c>
      <c r="R743" s="17"/>
      <c r="S743" s="17"/>
      <c r="T743" s="17" t="s">
        <v>494</v>
      </c>
      <c r="U743" s="17" t="s">
        <v>494</v>
      </c>
      <c r="V743" s="17" t="s">
        <v>494</v>
      </c>
      <c r="W743" s="17" t="s">
        <v>494</v>
      </c>
      <c r="X743" s="17" t="s">
        <v>494</v>
      </c>
      <c r="Y743" s="17" t="s">
        <v>494</v>
      </c>
      <c r="Z743" s="17" t="s">
        <v>494</v>
      </c>
      <c r="AA743" s="17" t="s">
        <v>494</v>
      </c>
      <c r="AB743" s="17" t="s">
        <v>494</v>
      </c>
      <c r="AC743" s="17"/>
      <c r="AD743" s="17"/>
      <c r="AE743" s="18">
        <f t="shared" si="35"/>
        <v>0.74719346843563206</v>
      </c>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row>
    <row r="744" spans="1:59" hidden="1" x14ac:dyDescent="0.2">
      <c r="A744" s="50">
        <v>2023</v>
      </c>
      <c r="B744" s="50" t="s">
        <v>16</v>
      </c>
      <c r="C744" s="16" t="s">
        <v>375</v>
      </c>
      <c r="D744" s="21">
        <f t="shared" si="33"/>
        <v>45051</v>
      </c>
      <c r="E744" s="22">
        <f t="shared" si="34"/>
        <v>125</v>
      </c>
      <c r="F744" s="17" t="s">
        <v>343</v>
      </c>
      <c r="G744" s="17" t="s">
        <v>341</v>
      </c>
      <c r="H744" s="17">
        <v>37</v>
      </c>
      <c r="J744" s="17">
        <v>0.4</v>
      </c>
      <c r="K744" s="17" t="s">
        <v>494</v>
      </c>
      <c r="L744" s="17"/>
      <c r="M744" s="17" t="s">
        <v>494</v>
      </c>
      <c r="N744" s="17"/>
      <c r="O744" s="17"/>
      <c r="P744" s="17"/>
      <c r="Q744" s="17" t="s">
        <v>494</v>
      </c>
      <c r="R744" s="17"/>
      <c r="S744" s="17"/>
      <c r="T744" s="17" t="s">
        <v>494</v>
      </c>
      <c r="U744" s="17" t="s">
        <v>494</v>
      </c>
      <c r="V744" s="17" t="s">
        <v>494</v>
      </c>
      <c r="W744" s="17" t="s">
        <v>494</v>
      </c>
      <c r="X744" s="17" t="s">
        <v>494</v>
      </c>
      <c r="Y744" s="17" t="s">
        <v>494</v>
      </c>
      <c r="Z744" s="17" t="s">
        <v>494</v>
      </c>
      <c r="AA744" s="17" t="s">
        <v>494</v>
      </c>
      <c r="AB744" s="17" t="s">
        <v>494</v>
      </c>
      <c r="AC744" s="17"/>
      <c r="AD744" s="17"/>
      <c r="AE744" s="18">
        <f t="shared" si="35"/>
        <v>0.78968669180502638</v>
      </c>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row>
    <row r="745" spans="1:59" hidden="1" x14ac:dyDescent="0.2">
      <c r="A745" s="50">
        <v>2023</v>
      </c>
      <c r="B745" s="50" t="s">
        <v>16</v>
      </c>
      <c r="C745" s="16" t="s">
        <v>375</v>
      </c>
      <c r="D745" s="21">
        <f t="shared" si="33"/>
        <v>45051</v>
      </c>
      <c r="E745" s="22">
        <f t="shared" si="34"/>
        <v>125</v>
      </c>
      <c r="F745" s="17" t="s">
        <v>343</v>
      </c>
      <c r="G745" s="17" t="s">
        <v>341</v>
      </c>
      <c r="H745" s="17">
        <v>36</v>
      </c>
      <c r="J745" s="17">
        <v>0.43</v>
      </c>
      <c r="K745" s="17" t="s">
        <v>494</v>
      </c>
      <c r="L745" s="17"/>
      <c r="M745" s="17" t="s">
        <v>494</v>
      </c>
      <c r="N745" s="17"/>
      <c r="O745" s="17"/>
      <c r="P745" s="17"/>
      <c r="Q745" s="17" t="s">
        <v>494</v>
      </c>
      <c r="R745" s="17"/>
      <c r="S745" s="17"/>
      <c r="T745" s="17" t="s">
        <v>494</v>
      </c>
      <c r="U745" s="17" t="s">
        <v>494</v>
      </c>
      <c r="V745" s="17" t="s">
        <v>494</v>
      </c>
      <c r="W745" s="17" t="s">
        <v>494</v>
      </c>
      <c r="X745" s="17" t="s">
        <v>494</v>
      </c>
      <c r="Y745" s="17" t="s">
        <v>494</v>
      </c>
      <c r="Z745" s="17" t="s">
        <v>494</v>
      </c>
      <c r="AA745" s="17" t="s">
        <v>494</v>
      </c>
      <c r="AB745" s="17" t="s">
        <v>494</v>
      </c>
      <c r="AC745" s="17"/>
      <c r="AD745" s="17"/>
      <c r="AE745" s="18">
        <f t="shared" si="35"/>
        <v>0.92163923182441698</v>
      </c>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row>
    <row r="746" spans="1:59" hidden="1" x14ac:dyDescent="0.2">
      <c r="A746" s="50">
        <v>2023</v>
      </c>
      <c r="B746" s="50" t="s">
        <v>16</v>
      </c>
      <c r="C746" s="16" t="s">
        <v>375</v>
      </c>
      <c r="D746" s="21">
        <f t="shared" si="33"/>
        <v>45051</v>
      </c>
      <c r="E746" s="22">
        <f t="shared" si="34"/>
        <v>125</v>
      </c>
      <c r="F746" s="17" t="s">
        <v>343</v>
      </c>
      <c r="G746" s="17" t="s">
        <v>341</v>
      </c>
      <c r="H746" s="17">
        <v>39</v>
      </c>
      <c r="J746" s="17">
        <v>0.45</v>
      </c>
      <c r="K746" s="17" t="s">
        <v>494</v>
      </c>
      <c r="L746" s="17"/>
      <c r="M746" s="17" t="s">
        <v>494</v>
      </c>
      <c r="N746" s="17"/>
      <c r="O746" s="17"/>
      <c r="P746" s="17"/>
      <c r="Q746" s="17" t="s">
        <v>494</v>
      </c>
      <c r="R746" s="17"/>
      <c r="S746" s="17"/>
      <c r="T746" s="17" t="s">
        <v>494</v>
      </c>
      <c r="U746" s="17" t="s">
        <v>494</v>
      </c>
      <c r="V746" s="17" t="s">
        <v>494</v>
      </c>
      <c r="W746" s="17" t="s">
        <v>494</v>
      </c>
      <c r="X746" s="17" t="s">
        <v>494</v>
      </c>
      <c r="Y746" s="17" t="s">
        <v>494</v>
      </c>
      <c r="Z746" s="17" t="s">
        <v>494</v>
      </c>
      <c r="AA746" s="17" t="s">
        <v>494</v>
      </c>
      <c r="AB746" s="17" t="s">
        <v>494</v>
      </c>
      <c r="AC746" s="17"/>
      <c r="AD746" s="17"/>
      <c r="AE746" s="18">
        <f t="shared" si="35"/>
        <v>0.75861022606584738</v>
      </c>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row>
    <row r="747" spans="1:59" hidden="1" x14ac:dyDescent="0.2">
      <c r="A747" s="50">
        <v>2023</v>
      </c>
      <c r="B747" s="50" t="s">
        <v>16</v>
      </c>
      <c r="C747" s="16" t="s">
        <v>375</v>
      </c>
      <c r="D747" s="21">
        <f t="shared" si="33"/>
        <v>45051</v>
      </c>
      <c r="E747" s="22">
        <f t="shared" si="34"/>
        <v>125</v>
      </c>
      <c r="F747" s="17" t="s">
        <v>343</v>
      </c>
      <c r="G747" s="17" t="s">
        <v>341</v>
      </c>
      <c r="H747" s="17">
        <v>33</v>
      </c>
      <c r="J747" s="17">
        <v>0.48</v>
      </c>
      <c r="K747" s="17" t="s">
        <v>494</v>
      </c>
      <c r="L747" s="17"/>
      <c r="M747" s="17" t="s">
        <v>494</v>
      </c>
      <c r="N747" s="17"/>
      <c r="O747" s="17"/>
      <c r="P747" s="17"/>
      <c r="Q747" s="17" t="s">
        <v>494</v>
      </c>
      <c r="R747" s="17"/>
      <c r="S747" s="17"/>
      <c r="T747" s="17" t="s">
        <v>494</v>
      </c>
      <c r="U747" s="17" t="s">
        <v>494</v>
      </c>
      <c r="V747" s="17" t="s">
        <v>494</v>
      </c>
      <c r="W747" s="17" t="s">
        <v>494</v>
      </c>
      <c r="X747" s="17" t="s">
        <v>494</v>
      </c>
      <c r="Y747" s="17" t="s">
        <v>494</v>
      </c>
      <c r="Z747" s="17" t="s">
        <v>494</v>
      </c>
      <c r="AA747" s="17" t="s">
        <v>494</v>
      </c>
      <c r="AB747" s="17" t="s">
        <v>494</v>
      </c>
      <c r="AC747" s="17"/>
      <c r="AD747" s="17"/>
      <c r="AE747" s="18">
        <f t="shared" si="35"/>
        <v>1.3356707571583604</v>
      </c>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row>
    <row r="748" spans="1:59" hidden="1" x14ac:dyDescent="0.2">
      <c r="A748" s="50">
        <v>2023</v>
      </c>
      <c r="B748" s="50" t="s">
        <v>16</v>
      </c>
      <c r="C748" s="16" t="s">
        <v>375</v>
      </c>
      <c r="D748" s="21">
        <f t="shared" si="33"/>
        <v>45051</v>
      </c>
      <c r="E748" s="22">
        <f t="shared" si="34"/>
        <v>125</v>
      </c>
      <c r="F748" s="17" t="s">
        <v>343</v>
      </c>
      <c r="G748" s="17" t="s">
        <v>341</v>
      </c>
      <c r="H748" s="17">
        <v>37</v>
      </c>
      <c r="J748" s="17">
        <v>0.49</v>
      </c>
      <c r="K748" s="17" t="s">
        <v>494</v>
      </c>
      <c r="L748" s="17"/>
      <c r="M748" s="17" t="s">
        <v>494</v>
      </c>
      <c r="N748" s="17"/>
      <c r="O748" s="17"/>
      <c r="P748" s="17"/>
      <c r="Q748" s="17" t="s">
        <v>494</v>
      </c>
      <c r="R748" s="17"/>
      <c r="S748" s="17"/>
      <c r="T748" s="17" t="s">
        <v>494</v>
      </c>
      <c r="U748" s="17" t="s">
        <v>494</v>
      </c>
      <c r="V748" s="17" t="s">
        <v>494</v>
      </c>
      <c r="W748" s="17" t="s">
        <v>494</v>
      </c>
      <c r="X748" s="17" t="s">
        <v>494</v>
      </c>
      <c r="Y748" s="17" t="s">
        <v>494</v>
      </c>
      <c r="Z748" s="17" t="s">
        <v>494</v>
      </c>
      <c r="AA748" s="17" t="s">
        <v>494</v>
      </c>
      <c r="AB748" s="17" t="s">
        <v>494</v>
      </c>
      <c r="AC748" s="17"/>
      <c r="AD748" s="17"/>
      <c r="AE748" s="18">
        <f t="shared" si="35"/>
        <v>0.96736619746115726</v>
      </c>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row>
    <row r="749" spans="1:59" hidden="1" x14ac:dyDescent="0.2">
      <c r="A749" s="50">
        <v>2023</v>
      </c>
      <c r="B749" s="50" t="s">
        <v>16</v>
      </c>
      <c r="C749" s="16" t="s">
        <v>375</v>
      </c>
      <c r="D749" s="21">
        <f t="shared" si="33"/>
        <v>45051</v>
      </c>
      <c r="E749" s="22">
        <f t="shared" si="34"/>
        <v>125</v>
      </c>
      <c r="F749" s="17" t="s">
        <v>343</v>
      </c>
      <c r="G749" s="17" t="s">
        <v>341</v>
      </c>
      <c r="H749" s="17">
        <v>38</v>
      </c>
      <c r="J749" s="17">
        <v>0.57999999999999996</v>
      </c>
      <c r="K749" s="17" t="s">
        <v>494</v>
      </c>
      <c r="L749" s="17"/>
      <c r="M749" s="17" t="s">
        <v>494</v>
      </c>
      <c r="N749" s="17"/>
      <c r="O749" s="17"/>
      <c r="P749" s="17"/>
      <c r="Q749" s="17" t="s">
        <v>494</v>
      </c>
      <c r="R749" s="17"/>
      <c r="S749" s="17"/>
      <c r="T749" s="17" t="s">
        <v>494</v>
      </c>
      <c r="U749" s="17" t="s">
        <v>494</v>
      </c>
      <c r="V749" s="17" t="s">
        <v>494</v>
      </c>
      <c r="W749" s="17" t="s">
        <v>494</v>
      </c>
      <c r="X749" s="17" t="s">
        <v>494</v>
      </c>
      <c r="Y749" s="17" t="s">
        <v>494</v>
      </c>
      <c r="Z749" s="17" t="s">
        <v>494</v>
      </c>
      <c r="AA749" s="17" t="s">
        <v>494</v>
      </c>
      <c r="AB749" s="17" t="s">
        <v>494</v>
      </c>
      <c r="AC749" s="17"/>
      <c r="AD749" s="17"/>
      <c r="AE749" s="18">
        <f t="shared" si="35"/>
        <v>1.0570053943723574</v>
      </c>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row>
    <row r="750" spans="1:59" hidden="1" x14ac:dyDescent="0.2">
      <c r="A750" s="50">
        <v>2023</v>
      </c>
      <c r="B750" s="50" t="s">
        <v>16</v>
      </c>
      <c r="C750" s="16" t="s">
        <v>375</v>
      </c>
      <c r="D750" s="21">
        <f t="shared" si="33"/>
        <v>45051</v>
      </c>
      <c r="E750" s="22">
        <f t="shared" si="34"/>
        <v>125</v>
      </c>
      <c r="F750" s="17" t="s">
        <v>343</v>
      </c>
      <c r="G750" s="17" t="s">
        <v>341</v>
      </c>
      <c r="H750" s="17">
        <v>38</v>
      </c>
      <c r="J750" s="17">
        <v>0.42</v>
      </c>
      <c r="K750" s="17" t="s">
        <v>494</v>
      </c>
      <c r="L750" s="17"/>
      <c r="M750" s="17" t="s">
        <v>494</v>
      </c>
      <c r="N750" s="17"/>
      <c r="O750" s="17"/>
      <c r="P750" s="17"/>
      <c r="Q750" s="17" t="s">
        <v>494</v>
      </c>
      <c r="R750" s="17"/>
      <c r="S750" s="17"/>
      <c r="T750" s="17" t="s">
        <v>494</v>
      </c>
      <c r="U750" s="17" t="s">
        <v>494</v>
      </c>
      <c r="V750" s="17" t="s">
        <v>494</v>
      </c>
      <c r="W750" s="17" t="s">
        <v>494</v>
      </c>
      <c r="X750" s="17" t="s">
        <v>494</v>
      </c>
      <c r="Y750" s="17" t="s">
        <v>494</v>
      </c>
      <c r="Z750" s="17" t="s">
        <v>494</v>
      </c>
      <c r="AA750" s="17" t="s">
        <v>494</v>
      </c>
      <c r="AB750" s="17" t="s">
        <v>494</v>
      </c>
      <c r="AC750" s="17"/>
      <c r="AD750" s="17"/>
      <c r="AE750" s="18">
        <f t="shared" si="35"/>
        <v>0.76541769937308646</v>
      </c>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row>
    <row r="751" spans="1:59" hidden="1" x14ac:dyDescent="0.2">
      <c r="A751" s="50">
        <v>2023</v>
      </c>
      <c r="B751" s="50" t="s">
        <v>16</v>
      </c>
      <c r="C751" s="16" t="s">
        <v>375</v>
      </c>
      <c r="D751" s="21">
        <f t="shared" si="33"/>
        <v>45051</v>
      </c>
      <c r="E751" s="22">
        <f t="shared" si="34"/>
        <v>125</v>
      </c>
      <c r="F751" s="17" t="s">
        <v>343</v>
      </c>
      <c r="G751" s="17" t="s">
        <v>341</v>
      </c>
      <c r="H751" s="17">
        <v>39</v>
      </c>
      <c r="J751" s="17">
        <v>0.41</v>
      </c>
      <c r="K751" s="17" t="s">
        <v>494</v>
      </c>
      <c r="L751" s="17"/>
      <c r="M751" s="17" t="s">
        <v>494</v>
      </c>
      <c r="N751" s="17"/>
      <c r="O751" s="17"/>
      <c r="P751" s="17"/>
      <c r="Q751" s="17" t="s">
        <v>494</v>
      </c>
      <c r="R751" s="17"/>
      <c r="S751" s="17"/>
      <c r="T751" s="17" t="s">
        <v>494</v>
      </c>
      <c r="U751" s="17" t="s">
        <v>494</v>
      </c>
      <c r="V751" s="17" t="s">
        <v>494</v>
      </c>
      <c r="W751" s="17" t="s">
        <v>494</v>
      </c>
      <c r="X751" s="17" t="s">
        <v>494</v>
      </c>
      <c r="Y751" s="17" t="s">
        <v>494</v>
      </c>
      <c r="Z751" s="17" t="s">
        <v>494</v>
      </c>
      <c r="AA751" s="17" t="s">
        <v>494</v>
      </c>
      <c r="AB751" s="17" t="s">
        <v>494</v>
      </c>
      <c r="AC751" s="17"/>
      <c r="AD751" s="17"/>
      <c r="AE751" s="18">
        <f t="shared" si="35"/>
        <v>0.69117820597110535</v>
      </c>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row>
    <row r="752" spans="1:59" hidden="1" x14ac:dyDescent="0.2">
      <c r="A752" s="50">
        <v>2023</v>
      </c>
      <c r="B752" s="50" t="s">
        <v>16</v>
      </c>
      <c r="C752" s="16" t="s">
        <v>375</v>
      </c>
      <c r="D752" s="21">
        <f t="shared" si="33"/>
        <v>45051</v>
      </c>
      <c r="E752" s="22">
        <f t="shared" si="34"/>
        <v>125</v>
      </c>
      <c r="F752" s="17" t="s">
        <v>343</v>
      </c>
      <c r="G752" s="17" t="s">
        <v>341</v>
      </c>
      <c r="H752" s="17">
        <v>39</v>
      </c>
      <c r="J752" s="17">
        <v>0.47</v>
      </c>
      <c r="K752" s="17" t="s">
        <v>494</v>
      </c>
      <c r="L752" s="17"/>
      <c r="M752" s="17" t="s">
        <v>494</v>
      </c>
      <c r="N752" s="17"/>
      <c r="O752" s="17"/>
      <c r="P752" s="17"/>
      <c r="Q752" s="17" t="s">
        <v>494</v>
      </c>
      <c r="R752" s="17"/>
      <c r="S752" s="17"/>
      <c r="T752" s="17" t="s">
        <v>494</v>
      </c>
      <c r="U752" s="17" t="s">
        <v>494</v>
      </c>
      <c r="V752" s="17" t="s">
        <v>494</v>
      </c>
      <c r="W752" s="17" t="s">
        <v>494</v>
      </c>
      <c r="X752" s="17" t="s">
        <v>494</v>
      </c>
      <c r="Y752" s="17" t="s">
        <v>494</v>
      </c>
      <c r="Z752" s="17" t="s">
        <v>494</v>
      </c>
      <c r="AA752" s="17" t="s">
        <v>494</v>
      </c>
      <c r="AB752" s="17" t="s">
        <v>494</v>
      </c>
      <c r="AC752" s="17"/>
      <c r="AD752" s="17"/>
      <c r="AE752" s="18">
        <f t="shared" si="35"/>
        <v>0.7923262361132184</v>
      </c>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row>
    <row r="753" spans="1:59" hidden="1" x14ac:dyDescent="0.2">
      <c r="A753" s="50">
        <v>2023</v>
      </c>
      <c r="B753" s="50" t="s">
        <v>16</v>
      </c>
      <c r="C753" s="16" t="s">
        <v>375</v>
      </c>
      <c r="D753" s="21">
        <f t="shared" si="33"/>
        <v>45051</v>
      </c>
      <c r="E753" s="22">
        <f t="shared" si="34"/>
        <v>125</v>
      </c>
      <c r="F753" s="17" t="s">
        <v>343</v>
      </c>
      <c r="G753" s="17" t="s">
        <v>341</v>
      </c>
      <c r="H753" s="17">
        <v>33</v>
      </c>
      <c r="J753" s="17">
        <v>0.42</v>
      </c>
      <c r="K753" s="17" t="s">
        <v>494</v>
      </c>
      <c r="L753" s="17"/>
      <c r="M753" s="17" t="s">
        <v>494</v>
      </c>
      <c r="N753" s="17"/>
      <c r="O753" s="17"/>
      <c r="P753" s="17"/>
      <c r="Q753" s="17" t="s">
        <v>494</v>
      </c>
      <c r="R753" s="17"/>
      <c r="S753" s="17"/>
      <c r="T753" s="17" t="s">
        <v>494</v>
      </c>
      <c r="U753" s="17" t="s">
        <v>494</v>
      </c>
      <c r="V753" s="17" t="s">
        <v>494</v>
      </c>
      <c r="W753" s="17" t="s">
        <v>494</v>
      </c>
      <c r="X753" s="17" t="s">
        <v>494</v>
      </c>
      <c r="Y753" s="17" t="s">
        <v>494</v>
      </c>
      <c r="Z753" s="17" t="s">
        <v>494</v>
      </c>
      <c r="AA753" s="17" t="s">
        <v>494</v>
      </c>
      <c r="AB753" s="17" t="s">
        <v>494</v>
      </c>
      <c r="AC753" s="17"/>
      <c r="AD753" s="17"/>
      <c r="AE753" s="18">
        <f t="shared" si="35"/>
        <v>1.1687119125135654</v>
      </c>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row>
    <row r="754" spans="1:59" hidden="1" x14ac:dyDescent="0.2">
      <c r="A754" s="50">
        <v>2023</v>
      </c>
      <c r="B754" s="50" t="s">
        <v>16</v>
      </c>
      <c r="C754" s="16" t="s">
        <v>375</v>
      </c>
      <c r="D754" s="21">
        <f t="shared" si="33"/>
        <v>45051</v>
      </c>
      <c r="E754" s="22">
        <f t="shared" si="34"/>
        <v>125</v>
      </c>
      <c r="F754" s="17" t="s">
        <v>343</v>
      </c>
      <c r="G754" s="17" t="s">
        <v>341</v>
      </c>
      <c r="H754" s="17">
        <v>38</v>
      </c>
      <c r="J754" s="17">
        <v>0.48</v>
      </c>
      <c r="K754" s="17" t="s">
        <v>494</v>
      </c>
      <c r="L754" s="17"/>
      <c r="M754" s="17" t="s">
        <v>494</v>
      </c>
      <c r="N754" s="17"/>
      <c r="O754" s="17"/>
      <c r="P754" s="17"/>
      <c r="Q754" s="17" t="s">
        <v>494</v>
      </c>
      <c r="R754" s="17"/>
      <c r="S754" s="17"/>
      <c r="T754" s="17" t="s">
        <v>494</v>
      </c>
      <c r="U754" s="17" t="s">
        <v>494</v>
      </c>
      <c r="V754" s="17" t="s">
        <v>494</v>
      </c>
      <c r="W754" s="17" t="s">
        <v>494</v>
      </c>
      <c r="X754" s="17" t="s">
        <v>494</v>
      </c>
      <c r="Y754" s="17" t="s">
        <v>494</v>
      </c>
      <c r="Z754" s="17" t="s">
        <v>494</v>
      </c>
      <c r="AA754" s="17" t="s">
        <v>494</v>
      </c>
      <c r="AB754" s="17" t="s">
        <v>494</v>
      </c>
      <c r="AC754" s="17"/>
      <c r="AD754" s="17"/>
      <c r="AE754" s="18">
        <f t="shared" si="35"/>
        <v>0.87476308499781308</v>
      </c>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row>
    <row r="755" spans="1:59" hidden="1" x14ac:dyDescent="0.2">
      <c r="A755" s="50">
        <v>2023</v>
      </c>
      <c r="B755" s="50" t="s">
        <v>16</v>
      </c>
      <c r="C755" s="16" t="s">
        <v>375</v>
      </c>
      <c r="D755" s="21">
        <f t="shared" si="33"/>
        <v>45051</v>
      </c>
      <c r="E755" s="22">
        <f t="shared" si="34"/>
        <v>125</v>
      </c>
      <c r="F755" s="17" t="s">
        <v>343</v>
      </c>
      <c r="G755" s="17" t="s">
        <v>341</v>
      </c>
      <c r="H755" s="17">
        <v>38</v>
      </c>
      <c r="J755" s="17">
        <v>0.48</v>
      </c>
      <c r="K755" s="17" t="s">
        <v>494</v>
      </c>
      <c r="L755" s="17"/>
      <c r="M755" s="17" t="s">
        <v>494</v>
      </c>
      <c r="N755" s="17"/>
      <c r="O755" s="17"/>
      <c r="P755" s="17"/>
      <c r="Q755" s="17" t="s">
        <v>494</v>
      </c>
      <c r="R755" s="17"/>
      <c r="S755" s="17"/>
      <c r="T755" s="17" t="s">
        <v>494</v>
      </c>
      <c r="U755" s="17" t="s">
        <v>494</v>
      </c>
      <c r="V755" s="17" t="s">
        <v>494</v>
      </c>
      <c r="W755" s="17" t="s">
        <v>494</v>
      </c>
      <c r="X755" s="17" t="s">
        <v>494</v>
      </c>
      <c r="Y755" s="17" t="s">
        <v>494</v>
      </c>
      <c r="Z755" s="17" t="s">
        <v>494</v>
      </c>
      <c r="AA755" s="17" t="s">
        <v>494</v>
      </c>
      <c r="AB755" s="17" t="s">
        <v>494</v>
      </c>
      <c r="AC755" s="17"/>
      <c r="AD755" s="17"/>
      <c r="AE755" s="18">
        <f t="shared" si="35"/>
        <v>0.87476308499781308</v>
      </c>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row>
    <row r="756" spans="1:59" hidden="1" x14ac:dyDescent="0.2">
      <c r="A756" s="50">
        <v>2023</v>
      </c>
      <c r="B756" s="50" t="s">
        <v>16</v>
      </c>
      <c r="C756" s="16" t="s">
        <v>375</v>
      </c>
      <c r="D756" s="21">
        <f t="shared" si="33"/>
        <v>45051</v>
      </c>
      <c r="E756" s="22">
        <f t="shared" si="34"/>
        <v>125</v>
      </c>
      <c r="F756" s="17" t="s">
        <v>343</v>
      </c>
      <c r="G756" s="17" t="s">
        <v>341</v>
      </c>
      <c r="H756" s="17">
        <v>36</v>
      </c>
      <c r="J756" s="17">
        <v>0.55000000000000004</v>
      </c>
      <c r="K756" s="17" t="s">
        <v>494</v>
      </c>
      <c r="L756" s="17"/>
      <c r="M756" s="17" t="s">
        <v>494</v>
      </c>
      <c r="N756" s="17"/>
      <c r="O756" s="17"/>
      <c r="P756" s="17"/>
      <c r="Q756" s="17" t="s">
        <v>494</v>
      </c>
      <c r="R756" s="17"/>
      <c r="S756" s="17"/>
      <c r="T756" s="17" t="s">
        <v>494</v>
      </c>
      <c r="U756" s="17" t="s">
        <v>494</v>
      </c>
      <c r="V756" s="17" t="s">
        <v>494</v>
      </c>
      <c r="W756" s="17" t="s">
        <v>494</v>
      </c>
      <c r="X756" s="17" t="s">
        <v>494</v>
      </c>
      <c r="Y756" s="17" t="s">
        <v>494</v>
      </c>
      <c r="Z756" s="17" t="s">
        <v>494</v>
      </c>
      <c r="AA756" s="17" t="s">
        <v>494</v>
      </c>
      <c r="AB756" s="17" t="s">
        <v>494</v>
      </c>
      <c r="AC756" s="17"/>
      <c r="AD756" s="17"/>
      <c r="AE756" s="18">
        <f t="shared" si="35"/>
        <v>1.178840877914952</v>
      </c>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row>
    <row r="757" spans="1:59" hidden="1" x14ac:dyDescent="0.2">
      <c r="A757" s="50">
        <v>2023</v>
      </c>
      <c r="B757" s="50" t="s">
        <v>16</v>
      </c>
      <c r="C757" s="16" t="s">
        <v>375</v>
      </c>
      <c r="D757" s="21">
        <f t="shared" si="33"/>
        <v>45051</v>
      </c>
      <c r="E757" s="22">
        <f t="shared" si="34"/>
        <v>125</v>
      </c>
      <c r="F757" s="17" t="s">
        <v>343</v>
      </c>
      <c r="G757" s="17" t="s">
        <v>341</v>
      </c>
      <c r="H757" s="17">
        <v>35</v>
      </c>
      <c r="J757" s="17">
        <v>0.48</v>
      </c>
      <c r="K757" s="17" t="s">
        <v>494</v>
      </c>
      <c r="L757" s="17"/>
      <c r="M757" s="17" t="s">
        <v>494</v>
      </c>
      <c r="N757" s="17"/>
      <c r="O757" s="17"/>
      <c r="P757" s="17"/>
      <c r="Q757" s="17" t="s">
        <v>494</v>
      </c>
      <c r="R757" s="17"/>
      <c r="S757" s="17"/>
      <c r="T757" s="17" t="s">
        <v>494</v>
      </c>
      <c r="U757" s="17" t="s">
        <v>494</v>
      </c>
      <c r="V757" s="17" t="s">
        <v>494</v>
      </c>
      <c r="W757" s="17" t="s">
        <v>494</v>
      </c>
      <c r="X757" s="17" t="s">
        <v>494</v>
      </c>
      <c r="Y757" s="17" t="s">
        <v>494</v>
      </c>
      <c r="Z757" s="17" t="s">
        <v>494</v>
      </c>
      <c r="AA757" s="17" t="s">
        <v>494</v>
      </c>
      <c r="AB757" s="17" t="s">
        <v>494</v>
      </c>
      <c r="AC757" s="17"/>
      <c r="AD757" s="17"/>
      <c r="AE757" s="18">
        <f t="shared" si="35"/>
        <v>1.1195335276967928</v>
      </c>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row>
    <row r="758" spans="1:59" hidden="1" x14ac:dyDescent="0.2">
      <c r="A758" s="50">
        <v>2023</v>
      </c>
      <c r="B758" s="50" t="s">
        <v>16</v>
      </c>
      <c r="C758" s="16" t="s">
        <v>375</v>
      </c>
      <c r="D758" s="21">
        <f t="shared" si="33"/>
        <v>45051</v>
      </c>
      <c r="E758" s="22">
        <f t="shared" si="34"/>
        <v>125</v>
      </c>
      <c r="F758" s="17" t="s">
        <v>343</v>
      </c>
      <c r="G758" s="17" t="s">
        <v>341</v>
      </c>
      <c r="H758" s="17">
        <v>37</v>
      </c>
      <c r="J758" s="17">
        <v>0.51</v>
      </c>
      <c r="K758" s="17" t="s">
        <v>494</v>
      </c>
      <c r="L758" s="17"/>
      <c r="M758" s="17" t="s">
        <v>494</v>
      </c>
      <c r="N758" s="17"/>
      <c r="O758" s="17"/>
      <c r="P758" s="17"/>
      <c r="Q758" s="17" t="s">
        <v>494</v>
      </c>
      <c r="R758" s="17"/>
      <c r="S758" s="17"/>
      <c r="T758" s="17" t="s">
        <v>494</v>
      </c>
      <c r="U758" s="17" t="s">
        <v>494</v>
      </c>
      <c r="V758" s="17" t="s">
        <v>494</v>
      </c>
      <c r="W758" s="17" t="s">
        <v>494</v>
      </c>
      <c r="X758" s="17" t="s">
        <v>494</v>
      </c>
      <c r="Y758" s="17" t="s">
        <v>494</v>
      </c>
      <c r="Z758" s="17" t="s">
        <v>494</v>
      </c>
      <c r="AA758" s="17" t="s">
        <v>494</v>
      </c>
      <c r="AB758" s="17" t="s">
        <v>494</v>
      </c>
      <c r="AC758" s="17"/>
      <c r="AD758" s="17"/>
      <c r="AE758" s="18">
        <f t="shared" si="35"/>
        <v>1.0068505320514087</v>
      </c>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row>
    <row r="759" spans="1:59" hidden="1" x14ac:dyDescent="0.2">
      <c r="A759" s="50">
        <v>2023</v>
      </c>
      <c r="B759" s="50" t="s">
        <v>16</v>
      </c>
      <c r="C759" s="16" t="s">
        <v>375</v>
      </c>
      <c r="D759" s="21">
        <f t="shared" si="33"/>
        <v>45051</v>
      </c>
      <c r="E759" s="22">
        <f t="shared" si="34"/>
        <v>125</v>
      </c>
      <c r="F759" s="17" t="s">
        <v>343</v>
      </c>
      <c r="G759" s="17" t="s">
        <v>347</v>
      </c>
      <c r="H759" s="17">
        <v>93</v>
      </c>
      <c r="J759" s="17">
        <v>9.14</v>
      </c>
      <c r="K759" s="17" t="s">
        <v>494</v>
      </c>
      <c r="L759" s="17"/>
      <c r="M759" s="17" t="s">
        <v>494</v>
      </c>
      <c r="N759" s="17"/>
      <c r="O759" s="17"/>
      <c r="P759" s="17"/>
      <c r="Q759" s="17" t="s">
        <v>494</v>
      </c>
      <c r="R759" s="17"/>
      <c r="S759" s="17"/>
      <c r="T759" s="17" t="s">
        <v>494</v>
      </c>
      <c r="U759" s="17" t="s">
        <v>494</v>
      </c>
      <c r="V759" s="17" t="s">
        <v>494</v>
      </c>
      <c r="W759" s="17" t="s">
        <v>494</v>
      </c>
      <c r="X759" s="17" t="s">
        <v>494</v>
      </c>
      <c r="Y759" s="17" t="s">
        <v>494</v>
      </c>
      <c r="Z759" s="17" t="s">
        <v>494</v>
      </c>
      <c r="AA759" s="17" t="s">
        <v>494</v>
      </c>
      <c r="AB759" s="17" t="s">
        <v>494</v>
      </c>
      <c r="AC759" s="17"/>
      <c r="AD759" s="17"/>
      <c r="AE759" s="18">
        <f t="shared" si="35"/>
        <v>1.1363113642325486</v>
      </c>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row>
    <row r="760" spans="1:59" hidden="1" x14ac:dyDescent="0.2">
      <c r="A760" s="50">
        <v>2023</v>
      </c>
      <c r="B760" s="50" t="s">
        <v>16</v>
      </c>
      <c r="C760" s="16" t="s">
        <v>375</v>
      </c>
      <c r="D760" s="21">
        <f t="shared" si="33"/>
        <v>45051</v>
      </c>
      <c r="E760" s="22">
        <f t="shared" si="34"/>
        <v>125</v>
      </c>
      <c r="F760" s="17" t="s">
        <v>343</v>
      </c>
      <c r="G760" s="17" t="s">
        <v>347</v>
      </c>
      <c r="H760" s="17">
        <v>102</v>
      </c>
      <c r="J760" s="17">
        <v>11.39</v>
      </c>
      <c r="K760" s="17" t="s">
        <v>494</v>
      </c>
      <c r="L760" s="17"/>
      <c r="M760" s="17" t="s">
        <v>494</v>
      </c>
      <c r="N760" s="17"/>
      <c r="O760" s="17"/>
      <c r="P760" s="17"/>
      <c r="Q760" s="17" t="s">
        <v>494</v>
      </c>
      <c r="R760" s="17"/>
      <c r="S760" s="17"/>
      <c r="T760" s="17" t="s">
        <v>494</v>
      </c>
      <c r="U760" s="17" t="s">
        <v>494</v>
      </c>
      <c r="V760" s="17" t="s">
        <v>494</v>
      </c>
      <c r="W760" s="17" t="s">
        <v>494</v>
      </c>
      <c r="X760" s="17" t="s">
        <v>494</v>
      </c>
      <c r="Y760" s="17" t="s">
        <v>494</v>
      </c>
      <c r="Z760" s="17" t="s">
        <v>494</v>
      </c>
      <c r="AA760" s="17" t="s">
        <v>494</v>
      </c>
      <c r="AB760" s="17" t="s">
        <v>494</v>
      </c>
      <c r="AC760" s="17"/>
      <c r="AD760" s="17"/>
      <c r="AE760" s="18">
        <f t="shared" si="35"/>
        <v>1.0733051390490838</v>
      </c>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row>
    <row r="761" spans="1:59" hidden="1" x14ac:dyDescent="0.2">
      <c r="A761" s="50">
        <v>2023</v>
      </c>
      <c r="B761" s="50" t="s">
        <v>16</v>
      </c>
      <c r="C761" s="16" t="s">
        <v>375</v>
      </c>
      <c r="D761" s="21">
        <f t="shared" si="33"/>
        <v>45051</v>
      </c>
      <c r="E761" s="22">
        <f t="shared" si="34"/>
        <v>125</v>
      </c>
      <c r="F761" s="17" t="s">
        <v>343</v>
      </c>
      <c r="G761" s="17" t="s">
        <v>347</v>
      </c>
      <c r="H761" s="17">
        <v>79</v>
      </c>
      <c r="J761" s="17">
        <v>5.27</v>
      </c>
      <c r="K761" s="17" t="s">
        <v>494</v>
      </c>
      <c r="L761" s="17"/>
      <c r="M761" s="17" t="s">
        <v>494</v>
      </c>
      <c r="N761" s="17"/>
      <c r="O761" s="17"/>
      <c r="P761" s="17"/>
      <c r="Q761" s="17" t="s">
        <v>494</v>
      </c>
      <c r="R761" s="17"/>
      <c r="S761" s="17"/>
      <c r="T761" s="17" t="s">
        <v>494</v>
      </c>
      <c r="U761" s="17" t="s">
        <v>494</v>
      </c>
      <c r="V761" s="17" t="s">
        <v>494</v>
      </c>
      <c r="W761" s="17" t="s">
        <v>494</v>
      </c>
      <c r="X761" s="17" t="s">
        <v>494</v>
      </c>
      <c r="Y761" s="17" t="s">
        <v>494</v>
      </c>
      <c r="Z761" s="17" t="s">
        <v>494</v>
      </c>
      <c r="AA761" s="17" t="s">
        <v>494</v>
      </c>
      <c r="AB761" s="17" t="s">
        <v>494</v>
      </c>
      <c r="AC761" s="17"/>
      <c r="AD761" s="17"/>
      <c r="AE761" s="18">
        <f t="shared" si="35"/>
        <v>1.0688809607353575</v>
      </c>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row>
    <row r="762" spans="1:59" hidden="1" x14ac:dyDescent="0.2">
      <c r="A762" s="50">
        <v>2023</v>
      </c>
      <c r="B762" s="50" t="s">
        <v>16</v>
      </c>
      <c r="C762" s="16" t="s">
        <v>375</v>
      </c>
      <c r="D762" s="21">
        <f t="shared" si="33"/>
        <v>45051</v>
      </c>
      <c r="E762" s="22">
        <f t="shared" si="34"/>
        <v>125</v>
      </c>
      <c r="F762" s="17" t="s">
        <v>343</v>
      </c>
      <c r="G762" s="17" t="s">
        <v>347</v>
      </c>
      <c r="H762" s="17">
        <v>104</v>
      </c>
      <c r="J762" s="17">
        <v>11.31</v>
      </c>
      <c r="K762" s="17" t="s">
        <v>494</v>
      </c>
      <c r="L762" s="17"/>
      <c r="M762" s="17" t="s">
        <v>494</v>
      </c>
      <c r="N762" s="17"/>
      <c r="O762" s="17"/>
      <c r="P762" s="17"/>
      <c r="Q762" s="17" t="s">
        <v>494</v>
      </c>
      <c r="R762" s="17"/>
      <c r="S762" s="17"/>
      <c r="T762" s="17" t="s">
        <v>494</v>
      </c>
      <c r="U762" s="17" t="s">
        <v>494</v>
      </c>
      <c r="V762" s="17" t="s">
        <v>494</v>
      </c>
      <c r="W762" s="17" t="s">
        <v>494</v>
      </c>
      <c r="X762" s="17" t="s">
        <v>494</v>
      </c>
      <c r="Y762" s="17" t="s">
        <v>494</v>
      </c>
      <c r="Z762" s="17" t="s">
        <v>494</v>
      </c>
      <c r="AA762" s="17" t="s">
        <v>494</v>
      </c>
      <c r="AB762" s="17" t="s">
        <v>494</v>
      </c>
      <c r="AC762" s="17"/>
      <c r="AD762" s="17"/>
      <c r="AE762" s="18">
        <f t="shared" si="35"/>
        <v>1.0054548816568047</v>
      </c>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row>
    <row r="763" spans="1:59" hidden="1" x14ac:dyDescent="0.2">
      <c r="A763" s="50">
        <v>2023</v>
      </c>
      <c r="B763" s="50" t="s">
        <v>16</v>
      </c>
      <c r="C763" s="16" t="s">
        <v>375</v>
      </c>
      <c r="D763" s="21">
        <f t="shared" si="33"/>
        <v>45051</v>
      </c>
      <c r="E763" s="22">
        <f t="shared" si="34"/>
        <v>125</v>
      </c>
      <c r="F763" s="17" t="s">
        <v>343</v>
      </c>
      <c r="G763" s="17" t="s">
        <v>347</v>
      </c>
      <c r="H763" s="17">
        <v>70</v>
      </c>
      <c r="J763" s="17">
        <v>3.42</v>
      </c>
      <c r="K763" s="17" t="s">
        <v>494</v>
      </c>
      <c r="L763" s="17"/>
      <c r="M763" s="17" t="s">
        <v>494</v>
      </c>
      <c r="N763" s="17"/>
      <c r="O763" s="17"/>
      <c r="P763" s="17"/>
      <c r="Q763" s="17" t="s">
        <v>494</v>
      </c>
      <c r="R763" s="17"/>
      <c r="S763" s="17"/>
      <c r="T763" s="17" t="s">
        <v>494</v>
      </c>
      <c r="U763" s="17" t="s">
        <v>494</v>
      </c>
      <c r="V763" s="17" t="s">
        <v>494</v>
      </c>
      <c r="W763" s="17" t="s">
        <v>494</v>
      </c>
      <c r="X763" s="17" t="s">
        <v>494</v>
      </c>
      <c r="Y763" s="17" t="s">
        <v>494</v>
      </c>
      <c r="Z763" s="17" t="s">
        <v>494</v>
      </c>
      <c r="AA763" s="17" t="s">
        <v>494</v>
      </c>
      <c r="AB763" s="17" t="s">
        <v>494</v>
      </c>
      <c r="AC763" s="17"/>
      <c r="AD763" s="17"/>
      <c r="AE763" s="18">
        <f t="shared" si="35"/>
        <v>0.99708454810495628</v>
      </c>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row>
    <row r="764" spans="1:59" hidden="1" x14ac:dyDescent="0.2">
      <c r="A764" s="50">
        <v>2023</v>
      </c>
      <c r="B764" s="50" t="s">
        <v>16</v>
      </c>
      <c r="C764" s="16" t="s">
        <v>375</v>
      </c>
      <c r="D764" s="21">
        <f t="shared" si="33"/>
        <v>45051</v>
      </c>
      <c r="E764" s="22">
        <f t="shared" si="34"/>
        <v>125</v>
      </c>
      <c r="F764" s="17" t="s">
        <v>343</v>
      </c>
      <c r="G764" s="17" t="s">
        <v>347</v>
      </c>
      <c r="H764" s="17">
        <v>95</v>
      </c>
      <c r="J764" s="17">
        <v>8.94</v>
      </c>
      <c r="K764" s="17" t="s">
        <v>494</v>
      </c>
      <c r="L764" s="17"/>
      <c r="M764" s="17" t="s">
        <v>494</v>
      </c>
      <c r="N764" s="17"/>
      <c r="O764" s="17"/>
      <c r="P764" s="17"/>
      <c r="Q764" s="17" t="s">
        <v>494</v>
      </c>
      <c r="R764" s="17"/>
      <c r="S764" s="17"/>
      <c r="T764" s="17" t="s">
        <v>494</v>
      </c>
      <c r="U764" s="17" t="s">
        <v>494</v>
      </c>
      <c r="V764" s="17" t="s">
        <v>494</v>
      </c>
      <c r="W764" s="17" t="s">
        <v>494</v>
      </c>
      <c r="X764" s="17" t="s">
        <v>494</v>
      </c>
      <c r="Y764" s="17" t="s">
        <v>494</v>
      </c>
      <c r="Z764" s="17" t="s">
        <v>494</v>
      </c>
      <c r="AA764" s="17" t="s">
        <v>494</v>
      </c>
      <c r="AB764" s="17" t="s">
        <v>494</v>
      </c>
      <c r="AC764" s="17"/>
      <c r="AD764" s="17"/>
      <c r="AE764" s="18">
        <f t="shared" si="35"/>
        <v>1.0427175973173932</v>
      </c>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row>
    <row r="765" spans="1:59" hidden="1" x14ac:dyDescent="0.2">
      <c r="A765" s="50">
        <v>2023</v>
      </c>
      <c r="B765" s="50" t="s">
        <v>16</v>
      </c>
      <c r="C765" s="16" t="s">
        <v>375</v>
      </c>
      <c r="D765" s="21">
        <f t="shared" si="33"/>
        <v>45051</v>
      </c>
      <c r="E765" s="22">
        <f t="shared" si="34"/>
        <v>125</v>
      </c>
      <c r="F765" s="17" t="s">
        <v>337</v>
      </c>
      <c r="G765" s="17" t="s">
        <v>338</v>
      </c>
      <c r="H765" s="17">
        <v>71</v>
      </c>
      <c r="J765" s="17">
        <v>3.72</v>
      </c>
      <c r="K765" s="17" t="s">
        <v>494</v>
      </c>
      <c r="L765" s="17"/>
      <c r="M765" s="17" t="s">
        <v>494</v>
      </c>
      <c r="N765" s="17"/>
      <c r="O765" s="17"/>
      <c r="P765" s="17"/>
      <c r="Q765" s="17" t="s">
        <v>494</v>
      </c>
      <c r="R765" s="17"/>
      <c r="S765" s="17"/>
      <c r="T765" s="17" t="s">
        <v>494</v>
      </c>
      <c r="U765" s="17" t="s">
        <v>494</v>
      </c>
      <c r="V765" s="17" t="s">
        <v>494</v>
      </c>
      <c r="W765" s="17" t="s">
        <v>494</v>
      </c>
      <c r="X765" s="17" t="s">
        <v>494</v>
      </c>
      <c r="Y765" s="17" t="s">
        <v>494</v>
      </c>
      <c r="Z765" s="17" t="s">
        <v>494</v>
      </c>
      <c r="AA765" s="17" t="s">
        <v>494</v>
      </c>
      <c r="AB765" s="17" t="s">
        <v>494</v>
      </c>
      <c r="AC765" s="17"/>
      <c r="AD765" s="17" t="s">
        <v>534</v>
      </c>
      <c r="AE765" s="18">
        <f t="shared" si="35"/>
        <v>1.0393645347586411</v>
      </c>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row>
    <row r="766" spans="1:59" hidden="1" x14ac:dyDescent="0.2">
      <c r="A766" s="50">
        <v>2023</v>
      </c>
      <c r="B766" s="50" t="s">
        <v>16</v>
      </c>
      <c r="C766" s="16" t="s">
        <v>375</v>
      </c>
      <c r="D766" s="21">
        <f t="shared" si="33"/>
        <v>45051</v>
      </c>
      <c r="E766" s="22">
        <f t="shared" si="34"/>
        <v>125</v>
      </c>
      <c r="F766" s="17" t="s">
        <v>344</v>
      </c>
      <c r="G766" s="17" t="s">
        <v>341</v>
      </c>
      <c r="H766" s="17">
        <v>35</v>
      </c>
      <c r="J766" s="17">
        <v>0.48</v>
      </c>
      <c r="K766" s="17" t="s">
        <v>494</v>
      </c>
      <c r="L766" s="17"/>
      <c r="M766" s="17" t="s">
        <v>494</v>
      </c>
      <c r="N766" s="17"/>
      <c r="O766" s="17"/>
      <c r="P766" s="17"/>
      <c r="Q766" s="17" t="s">
        <v>494</v>
      </c>
      <c r="R766" s="17"/>
      <c r="S766" s="17"/>
      <c r="T766" s="17" t="s">
        <v>494</v>
      </c>
      <c r="U766" s="17" t="s">
        <v>494</v>
      </c>
      <c r="V766" s="17" t="s">
        <v>494</v>
      </c>
      <c r="W766" s="17" t="s">
        <v>494</v>
      </c>
      <c r="X766" s="17" t="s">
        <v>494</v>
      </c>
      <c r="Y766" s="17" t="s">
        <v>494</v>
      </c>
      <c r="Z766" s="17" t="s">
        <v>494</v>
      </c>
      <c r="AA766" s="17" t="s">
        <v>494</v>
      </c>
      <c r="AB766" s="17" t="s">
        <v>494</v>
      </c>
      <c r="AC766" s="17"/>
      <c r="AD766" s="17"/>
      <c r="AE766" s="18">
        <f t="shared" si="35"/>
        <v>1.1195335276967928</v>
      </c>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row>
    <row r="767" spans="1:59" hidden="1" x14ac:dyDescent="0.2">
      <c r="A767" s="50">
        <v>2023</v>
      </c>
      <c r="B767" s="50" t="s">
        <v>16</v>
      </c>
      <c r="C767" s="16" t="s">
        <v>375</v>
      </c>
      <c r="D767" s="21">
        <f t="shared" si="33"/>
        <v>45051</v>
      </c>
      <c r="E767" s="22">
        <f t="shared" si="34"/>
        <v>125</v>
      </c>
      <c r="F767" s="17" t="s">
        <v>344</v>
      </c>
      <c r="G767" s="17" t="s">
        <v>341</v>
      </c>
      <c r="H767" s="17">
        <v>37</v>
      </c>
      <c r="J767" s="17">
        <v>0.5</v>
      </c>
      <c r="K767" s="17" t="s">
        <v>494</v>
      </c>
      <c r="L767" s="17"/>
      <c r="M767" s="17" t="s">
        <v>494</v>
      </c>
      <c r="N767" s="17"/>
      <c r="O767" s="17"/>
      <c r="P767" s="17"/>
      <c r="Q767" s="17" t="s">
        <v>494</v>
      </c>
      <c r="R767" s="17"/>
      <c r="S767" s="17"/>
      <c r="T767" s="17" t="s">
        <v>494</v>
      </c>
      <c r="U767" s="17" t="s">
        <v>494</v>
      </c>
      <c r="V767" s="17" t="s">
        <v>494</v>
      </c>
      <c r="W767" s="17" t="s">
        <v>494</v>
      </c>
      <c r="X767" s="17" t="s">
        <v>494</v>
      </c>
      <c r="Y767" s="17" t="s">
        <v>494</v>
      </c>
      <c r="Z767" s="17" t="s">
        <v>494</v>
      </c>
      <c r="AA767" s="17" t="s">
        <v>494</v>
      </c>
      <c r="AB767" s="17" t="s">
        <v>494</v>
      </c>
      <c r="AC767" s="17"/>
      <c r="AD767" s="17"/>
      <c r="AE767" s="18">
        <f t="shared" si="35"/>
        <v>0.98710836475628283</v>
      </c>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row>
    <row r="768" spans="1:59" hidden="1" x14ac:dyDescent="0.2">
      <c r="A768" s="50">
        <v>2023</v>
      </c>
      <c r="B768" s="50" t="s">
        <v>427</v>
      </c>
      <c r="C768" s="16" t="s">
        <v>377</v>
      </c>
      <c r="D768" s="21">
        <f t="shared" si="33"/>
        <v>45051</v>
      </c>
      <c r="E768" s="22">
        <f t="shared" si="34"/>
        <v>125</v>
      </c>
      <c r="F768" s="17" t="s">
        <v>343</v>
      </c>
      <c r="G768" s="17" t="s">
        <v>341</v>
      </c>
      <c r="H768" s="17">
        <v>35</v>
      </c>
      <c r="J768" s="17">
        <v>0.46</v>
      </c>
      <c r="K768" s="17" t="s">
        <v>494</v>
      </c>
      <c r="L768" s="17"/>
      <c r="M768" s="17" t="s">
        <v>494</v>
      </c>
      <c r="N768" s="17"/>
      <c r="O768" s="17"/>
      <c r="P768" s="17"/>
      <c r="Q768" s="17" t="s">
        <v>494</v>
      </c>
      <c r="R768" s="17"/>
      <c r="S768" s="17"/>
      <c r="T768" s="17" t="s">
        <v>494</v>
      </c>
      <c r="U768" s="17" t="s">
        <v>494</v>
      </c>
      <c r="V768" s="17" t="s">
        <v>494</v>
      </c>
      <c r="W768" s="17" t="s">
        <v>494</v>
      </c>
      <c r="X768" s="17" t="s">
        <v>494</v>
      </c>
      <c r="Y768" s="17" t="s">
        <v>494</v>
      </c>
      <c r="Z768" s="17" t="s">
        <v>494</v>
      </c>
      <c r="AA768" s="17" t="s">
        <v>494</v>
      </c>
      <c r="AB768" s="17" t="s">
        <v>494</v>
      </c>
      <c r="AC768" s="17"/>
      <c r="AD768" s="17" t="s">
        <v>672</v>
      </c>
      <c r="AE768" s="18">
        <f t="shared" si="35"/>
        <v>1.0728862973760933</v>
      </c>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row>
    <row r="769" spans="1:59" hidden="1" x14ac:dyDescent="0.2">
      <c r="A769" s="50">
        <v>2023</v>
      </c>
      <c r="B769" s="50" t="s">
        <v>427</v>
      </c>
      <c r="C769" s="16" t="s">
        <v>377</v>
      </c>
      <c r="D769" s="21">
        <f t="shared" si="33"/>
        <v>45051</v>
      </c>
      <c r="E769" s="22">
        <f t="shared" si="34"/>
        <v>125</v>
      </c>
      <c r="F769" s="17" t="s">
        <v>343</v>
      </c>
      <c r="G769" s="17" t="s">
        <v>341</v>
      </c>
      <c r="H769" s="17">
        <v>37</v>
      </c>
      <c r="J769" s="17">
        <v>0.5</v>
      </c>
      <c r="K769" s="17" t="s">
        <v>494</v>
      </c>
      <c r="L769" s="17"/>
      <c r="M769" s="17" t="s">
        <v>494</v>
      </c>
      <c r="N769" s="17"/>
      <c r="O769" s="17"/>
      <c r="P769" s="17"/>
      <c r="Q769" s="17" t="s">
        <v>494</v>
      </c>
      <c r="R769" s="17"/>
      <c r="S769" s="17"/>
      <c r="T769" s="17" t="s">
        <v>494</v>
      </c>
      <c r="U769" s="17" t="s">
        <v>494</v>
      </c>
      <c r="V769" s="17" t="s">
        <v>494</v>
      </c>
      <c r="W769" s="17" t="s">
        <v>494</v>
      </c>
      <c r="X769" s="17" t="s">
        <v>494</v>
      </c>
      <c r="Y769" s="17" t="s">
        <v>494</v>
      </c>
      <c r="Z769" s="17" t="s">
        <v>494</v>
      </c>
      <c r="AA769" s="17" t="s">
        <v>494</v>
      </c>
      <c r="AB769" s="17" t="s">
        <v>494</v>
      </c>
      <c r="AC769" s="17"/>
      <c r="AD769" s="17" t="s">
        <v>672</v>
      </c>
      <c r="AE769" s="18">
        <f t="shared" si="35"/>
        <v>0.98710836475628283</v>
      </c>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row>
    <row r="770" spans="1:59" hidden="1" x14ac:dyDescent="0.2">
      <c r="A770" s="50">
        <v>2023</v>
      </c>
      <c r="B770" s="50" t="s">
        <v>427</v>
      </c>
      <c r="C770" s="16" t="s">
        <v>377</v>
      </c>
      <c r="D770" s="21">
        <f t="shared" ref="D770:D833" si="36">DATEVALUE(LEFT(C770, SEARCH("-", C770) - 1))</f>
        <v>45051</v>
      </c>
      <c r="E770" s="22">
        <f t="shared" ref="E770:E833" si="37" xml:space="preserve"> D770 - DATE(YEAR(D770), 1, 0)</f>
        <v>125</v>
      </c>
      <c r="F770" s="17" t="s">
        <v>343</v>
      </c>
      <c r="G770" s="17" t="s">
        <v>341</v>
      </c>
      <c r="H770" s="17">
        <v>42</v>
      </c>
      <c r="J770" s="17">
        <v>0.48</v>
      </c>
      <c r="K770" s="17" t="s">
        <v>494</v>
      </c>
      <c r="L770" s="17"/>
      <c r="M770" s="17" t="s">
        <v>494</v>
      </c>
      <c r="N770" s="17"/>
      <c r="O770" s="17"/>
      <c r="P770" s="17"/>
      <c r="Q770" s="17" t="s">
        <v>494</v>
      </c>
      <c r="R770" s="17"/>
      <c r="S770" s="17"/>
      <c r="T770" s="17" t="s">
        <v>494</v>
      </c>
      <c r="U770" s="17" t="s">
        <v>494</v>
      </c>
      <c r="V770" s="17" t="s">
        <v>494</v>
      </c>
      <c r="W770" s="17" t="s">
        <v>494</v>
      </c>
      <c r="X770" s="17" t="s">
        <v>494</v>
      </c>
      <c r="Y770" s="17" t="s">
        <v>494</v>
      </c>
      <c r="Z770" s="17" t="s">
        <v>494</v>
      </c>
      <c r="AA770" s="17" t="s">
        <v>494</v>
      </c>
      <c r="AB770" s="17" t="s">
        <v>494</v>
      </c>
      <c r="AC770" s="17"/>
      <c r="AD770" s="17" t="s">
        <v>672</v>
      </c>
      <c r="AE770" s="18">
        <f t="shared" ref="AE770:AE833" si="38">IF(J770="", "", 100000*(J770/(H770^3)))</f>
        <v>0.64787819889860698</v>
      </c>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row>
    <row r="771" spans="1:59" hidden="1" x14ac:dyDescent="0.2">
      <c r="A771" s="50">
        <v>2023</v>
      </c>
      <c r="B771" s="50" t="s">
        <v>427</v>
      </c>
      <c r="C771" s="16" t="s">
        <v>377</v>
      </c>
      <c r="D771" s="21">
        <f t="shared" si="36"/>
        <v>45051</v>
      </c>
      <c r="E771" s="22">
        <f t="shared" si="37"/>
        <v>125</v>
      </c>
      <c r="F771" s="17" t="s">
        <v>343</v>
      </c>
      <c r="G771" s="17" t="s">
        <v>341</v>
      </c>
      <c r="H771" s="17">
        <v>42</v>
      </c>
      <c r="J771" s="17">
        <v>0.84</v>
      </c>
      <c r="K771" s="17" t="s">
        <v>494</v>
      </c>
      <c r="L771" s="17"/>
      <c r="M771" s="17" t="s">
        <v>494</v>
      </c>
      <c r="N771" s="17"/>
      <c r="O771" s="17"/>
      <c r="P771" s="17"/>
      <c r="Q771" s="17" t="s">
        <v>494</v>
      </c>
      <c r="R771" s="17"/>
      <c r="S771" s="17"/>
      <c r="T771" s="17" t="s">
        <v>494</v>
      </c>
      <c r="U771" s="17" t="s">
        <v>494</v>
      </c>
      <c r="V771" s="17" t="s">
        <v>494</v>
      </c>
      <c r="W771" s="17" t="s">
        <v>494</v>
      </c>
      <c r="X771" s="17" t="s">
        <v>494</v>
      </c>
      <c r="Y771" s="17" t="s">
        <v>494</v>
      </c>
      <c r="Z771" s="17" t="s">
        <v>494</v>
      </c>
      <c r="AA771" s="17" t="s">
        <v>494</v>
      </c>
      <c r="AB771" s="17" t="s">
        <v>494</v>
      </c>
      <c r="AC771" s="17"/>
      <c r="AD771" s="17" t="s">
        <v>672</v>
      </c>
      <c r="AE771" s="18">
        <f t="shared" si="38"/>
        <v>1.1337868480725624</v>
      </c>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row>
    <row r="772" spans="1:59" hidden="1" x14ac:dyDescent="0.2">
      <c r="A772" s="50">
        <v>2023</v>
      </c>
      <c r="B772" s="50" t="s">
        <v>427</v>
      </c>
      <c r="C772" s="16" t="s">
        <v>377</v>
      </c>
      <c r="D772" s="21">
        <f t="shared" si="36"/>
        <v>45051</v>
      </c>
      <c r="E772" s="22">
        <f t="shared" si="37"/>
        <v>125</v>
      </c>
      <c r="F772" s="17" t="s">
        <v>343</v>
      </c>
      <c r="G772" s="17" t="s">
        <v>341</v>
      </c>
      <c r="H772" s="17">
        <v>43</v>
      </c>
      <c r="J772" s="17">
        <v>1.08</v>
      </c>
      <c r="K772" s="17" t="s">
        <v>494</v>
      </c>
      <c r="L772" s="17"/>
      <c r="M772" s="17" t="s">
        <v>494</v>
      </c>
      <c r="N772" s="17"/>
      <c r="O772" s="17"/>
      <c r="P772" s="17"/>
      <c r="Q772" s="17" t="s">
        <v>494</v>
      </c>
      <c r="R772" s="17"/>
      <c r="S772" s="17"/>
      <c r="T772" s="17" t="s">
        <v>494</v>
      </c>
      <c r="U772" s="17" t="s">
        <v>494</v>
      </c>
      <c r="V772" s="17" t="s">
        <v>494</v>
      </c>
      <c r="W772" s="17" t="s">
        <v>494</v>
      </c>
      <c r="X772" s="17" t="s">
        <v>494</v>
      </c>
      <c r="Y772" s="17" t="s">
        <v>494</v>
      </c>
      <c r="Z772" s="17" t="s">
        <v>494</v>
      </c>
      <c r="AA772" s="17" t="s">
        <v>494</v>
      </c>
      <c r="AB772" s="17" t="s">
        <v>494</v>
      </c>
      <c r="AC772" s="17"/>
      <c r="AD772" s="17" t="s">
        <v>672</v>
      </c>
      <c r="AE772" s="18">
        <f t="shared" si="38"/>
        <v>1.358370961047455</v>
      </c>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row>
    <row r="773" spans="1:59" hidden="1" x14ac:dyDescent="0.2">
      <c r="A773" s="50">
        <v>2023</v>
      </c>
      <c r="B773" s="50" t="s">
        <v>427</v>
      </c>
      <c r="C773" s="16" t="s">
        <v>377</v>
      </c>
      <c r="D773" s="21">
        <f t="shared" si="36"/>
        <v>45051</v>
      </c>
      <c r="E773" s="22">
        <f t="shared" si="37"/>
        <v>125</v>
      </c>
      <c r="F773" s="17" t="s">
        <v>343</v>
      </c>
      <c r="G773" s="17" t="s">
        <v>341</v>
      </c>
      <c r="H773" s="17">
        <v>41</v>
      </c>
      <c r="J773" s="17">
        <v>0.7</v>
      </c>
      <c r="K773" s="17" t="s">
        <v>494</v>
      </c>
      <c r="L773" s="17"/>
      <c r="M773" s="17" t="s">
        <v>494</v>
      </c>
      <c r="N773" s="17"/>
      <c r="O773" s="17"/>
      <c r="P773" s="17"/>
      <c r="Q773" s="17" t="s">
        <v>494</v>
      </c>
      <c r="R773" s="17"/>
      <c r="S773" s="17"/>
      <c r="T773" s="17" t="s">
        <v>494</v>
      </c>
      <c r="U773" s="17" t="s">
        <v>494</v>
      </c>
      <c r="V773" s="17" t="s">
        <v>494</v>
      </c>
      <c r="W773" s="17" t="s">
        <v>494</v>
      </c>
      <c r="X773" s="17" t="s">
        <v>494</v>
      </c>
      <c r="Y773" s="17" t="s">
        <v>494</v>
      </c>
      <c r="Z773" s="17" t="s">
        <v>494</v>
      </c>
      <c r="AA773" s="17" t="s">
        <v>494</v>
      </c>
      <c r="AB773" s="17" t="s">
        <v>494</v>
      </c>
      <c r="AC773" s="17"/>
      <c r="AD773" s="17" t="s">
        <v>672</v>
      </c>
      <c r="AE773" s="18">
        <f t="shared" si="38"/>
        <v>1.0156556056934751</v>
      </c>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row>
    <row r="774" spans="1:59" hidden="1" x14ac:dyDescent="0.2">
      <c r="A774" s="50">
        <v>2023</v>
      </c>
      <c r="B774" s="50" t="s">
        <v>427</v>
      </c>
      <c r="C774" s="16" t="s">
        <v>377</v>
      </c>
      <c r="D774" s="21">
        <f t="shared" si="36"/>
        <v>45051</v>
      </c>
      <c r="E774" s="22">
        <f t="shared" si="37"/>
        <v>125</v>
      </c>
      <c r="F774" s="17" t="s">
        <v>343</v>
      </c>
      <c r="G774" s="17" t="s">
        <v>341</v>
      </c>
      <c r="H774" s="17">
        <v>39</v>
      </c>
      <c r="J774" s="17">
        <v>0.64</v>
      </c>
      <c r="K774" s="17" t="s">
        <v>494</v>
      </c>
      <c r="L774" s="17"/>
      <c r="M774" s="17" t="s">
        <v>494</v>
      </c>
      <c r="N774" s="17"/>
      <c r="O774" s="17"/>
      <c r="P774" s="17"/>
      <c r="Q774" s="17" t="s">
        <v>494</v>
      </c>
      <c r="R774" s="17"/>
      <c r="S774" s="17"/>
      <c r="T774" s="17" t="s">
        <v>494</v>
      </c>
      <c r="U774" s="17" t="s">
        <v>494</v>
      </c>
      <c r="V774" s="17" t="s">
        <v>494</v>
      </c>
      <c r="W774" s="17" t="s">
        <v>494</v>
      </c>
      <c r="X774" s="17" t="s">
        <v>494</v>
      </c>
      <c r="Y774" s="17" t="s">
        <v>494</v>
      </c>
      <c r="Z774" s="17" t="s">
        <v>494</v>
      </c>
      <c r="AA774" s="17" t="s">
        <v>494</v>
      </c>
      <c r="AB774" s="17" t="s">
        <v>494</v>
      </c>
      <c r="AC774" s="17"/>
      <c r="AD774" s="17" t="s">
        <v>672</v>
      </c>
      <c r="AE774" s="18">
        <f t="shared" si="38"/>
        <v>1.0789123215158718</v>
      </c>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row>
    <row r="775" spans="1:59" hidden="1" x14ac:dyDescent="0.2">
      <c r="A775" s="50">
        <v>2023</v>
      </c>
      <c r="B775" s="50" t="s">
        <v>427</v>
      </c>
      <c r="C775" s="16" t="s">
        <v>377</v>
      </c>
      <c r="D775" s="21">
        <f t="shared" si="36"/>
        <v>45051</v>
      </c>
      <c r="E775" s="22">
        <f t="shared" si="37"/>
        <v>125</v>
      </c>
      <c r="F775" s="17" t="s">
        <v>343</v>
      </c>
      <c r="G775" s="17" t="s">
        <v>341</v>
      </c>
      <c r="H775" s="17">
        <v>40</v>
      </c>
      <c r="J775" s="17">
        <v>0.61</v>
      </c>
      <c r="K775" s="17" t="s">
        <v>494</v>
      </c>
      <c r="L775" s="17"/>
      <c r="M775" s="17" t="s">
        <v>494</v>
      </c>
      <c r="N775" s="17"/>
      <c r="O775" s="17"/>
      <c r="P775" s="17"/>
      <c r="Q775" s="17" t="s">
        <v>494</v>
      </c>
      <c r="R775" s="17"/>
      <c r="S775" s="17"/>
      <c r="T775" s="17" t="s">
        <v>494</v>
      </c>
      <c r="U775" s="17" t="s">
        <v>494</v>
      </c>
      <c r="V775" s="17" t="s">
        <v>494</v>
      </c>
      <c r="W775" s="17" t="s">
        <v>494</v>
      </c>
      <c r="X775" s="17" t="s">
        <v>494</v>
      </c>
      <c r="Y775" s="17" t="s">
        <v>494</v>
      </c>
      <c r="Z775" s="17" t="s">
        <v>494</v>
      </c>
      <c r="AA775" s="17" t="s">
        <v>494</v>
      </c>
      <c r="AB775" s="17" t="s">
        <v>494</v>
      </c>
      <c r="AC775" s="17"/>
      <c r="AD775" s="17" t="s">
        <v>672</v>
      </c>
      <c r="AE775" s="18">
        <f t="shared" si="38"/>
        <v>0.953125</v>
      </c>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row>
    <row r="776" spans="1:59" hidden="1" x14ac:dyDescent="0.2">
      <c r="A776" s="50">
        <v>2023</v>
      </c>
      <c r="B776" s="50" t="s">
        <v>427</v>
      </c>
      <c r="C776" s="16" t="s">
        <v>377</v>
      </c>
      <c r="D776" s="21">
        <f t="shared" si="36"/>
        <v>45051</v>
      </c>
      <c r="E776" s="22">
        <f t="shared" si="37"/>
        <v>125</v>
      </c>
      <c r="F776" s="17" t="s">
        <v>343</v>
      </c>
      <c r="G776" s="17" t="s">
        <v>341</v>
      </c>
      <c r="H776" s="17">
        <v>37</v>
      </c>
      <c r="J776" s="17">
        <v>0.64</v>
      </c>
      <c r="K776" s="17" t="s">
        <v>494</v>
      </c>
      <c r="L776" s="17"/>
      <c r="M776" s="17" t="s">
        <v>494</v>
      </c>
      <c r="N776" s="17"/>
      <c r="O776" s="17"/>
      <c r="P776" s="17"/>
      <c r="Q776" s="17" t="s">
        <v>494</v>
      </c>
      <c r="R776" s="17"/>
      <c r="S776" s="17"/>
      <c r="T776" s="17" t="s">
        <v>494</v>
      </c>
      <c r="U776" s="17" t="s">
        <v>494</v>
      </c>
      <c r="V776" s="17" t="s">
        <v>494</v>
      </c>
      <c r="W776" s="17" t="s">
        <v>494</v>
      </c>
      <c r="X776" s="17" t="s">
        <v>494</v>
      </c>
      <c r="Y776" s="17" t="s">
        <v>494</v>
      </c>
      <c r="Z776" s="17" t="s">
        <v>494</v>
      </c>
      <c r="AA776" s="17" t="s">
        <v>494</v>
      </c>
      <c r="AB776" s="17" t="s">
        <v>494</v>
      </c>
      <c r="AC776" s="17"/>
      <c r="AD776" s="17" t="s">
        <v>672</v>
      </c>
      <c r="AE776" s="18">
        <f t="shared" si="38"/>
        <v>1.2634987068880423</v>
      </c>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row>
    <row r="777" spans="1:59" hidden="1" x14ac:dyDescent="0.2">
      <c r="A777" s="50">
        <v>2023</v>
      </c>
      <c r="B777" s="50" t="s">
        <v>427</v>
      </c>
      <c r="C777" s="16" t="s">
        <v>377</v>
      </c>
      <c r="D777" s="21">
        <f t="shared" si="36"/>
        <v>45051</v>
      </c>
      <c r="E777" s="22">
        <f t="shared" si="37"/>
        <v>125</v>
      </c>
      <c r="F777" s="17" t="s">
        <v>343</v>
      </c>
      <c r="G777" s="17" t="s">
        <v>341</v>
      </c>
      <c r="H777" s="17">
        <v>41</v>
      </c>
      <c r="J777" s="17">
        <v>0.73</v>
      </c>
      <c r="K777" s="17" t="s">
        <v>494</v>
      </c>
      <c r="L777" s="17"/>
      <c r="M777" s="17" t="s">
        <v>494</v>
      </c>
      <c r="N777" s="17"/>
      <c r="O777" s="17"/>
      <c r="P777" s="17"/>
      <c r="Q777" s="17" t="s">
        <v>494</v>
      </c>
      <c r="R777" s="17"/>
      <c r="S777" s="17"/>
      <c r="T777" s="17" t="s">
        <v>494</v>
      </c>
      <c r="U777" s="17" t="s">
        <v>494</v>
      </c>
      <c r="V777" s="17" t="s">
        <v>494</v>
      </c>
      <c r="W777" s="17" t="s">
        <v>494</v>
      </c>
      <c r="X777" s="17" t="s">
        <v>494</v>
      </c>
      <c r="Y777" s="17" t="s">
        <v>494</v>
      </c>
      <c r="Z777" s="17" t="s">
        <v>494</v>
      </c>
      <c r="AA777" s="17" t="s">
        <v>494</v>
      </c>
      <c r="AB777" s="17" t="s">
        <v>494</v>
      </c>
      <c r="AC777" s="17"/>
      <c r="AD777" s="17" t="s">
        <v>672</v>
      </c>
      <c r="AE777" s="18">
        <f t="shared" si="38"/>
        <v>1.0591837030803384</v>
      </c>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row>
    <row r="778" spans="1:59" hidden="1" x14ac:dyDescent="0.2">
      <c r="A778" s="50">
        <v>2023</v>
      </c>
      <c r="B778" s="50" t="s">
        <v>427</v>
      </c>
      <c r="C778" s="16" t="s">
        <v>377</v>
      </c>
      <c r="D778" s="21">
        <f t="shared" si="36"/>
        <v>45051</v>
      </c>
      <c r="E778" s="22">
        <f t="shared" si="37"/>
        <v>125</v>
      </c>
      <c r="F778" s="17" t="s">
        <v>343</v>
      </c>
      <c r="G778" s="17" t="s">
        <v>341</v>
      </c>
      <c r="H778" s="17">
        <v>37</v>
      </c>
      <c r="J778" s="17">
        <v>0.55000000000000004</v>
      </c>
      <c r="K778" s="17" t="s">
        <v>494</v>
      </c>
      <c r="L778" s="17"/>
      <c r="M778" s="17" t="s">
        <v>494</v>
      </c>
      <c r="N778" s="17"/>
      <c r="O778" s="17"/>
      <c r="P778" s="17"/>
      <c r="Q778" s="17" t="s">
        <v>494</v>
      </c>
      <c r="R778" s="17"/>
      <c r="S778" s="17"/>
      <c r="T778" s="17" t="s">
        <v>494</v>
      </c>
      <c r="U778" s="17" t="s">
        <v>494</v>
      </c>
      <c r="V778" s="17" t="s">
        <v>494</v>
      </c>
      <c r="W778" s="17" t="s">
        <v>494</v>
      </c>
      <c r="X778" s="17" t="s">
        <v>494</v>
      </c>
      <c r="Y778" s="17" t="s">
        <v>494</v>
      </c>
      <c r="Z778" s="17" t="s">
        <v>494</v>
      </c>
      <c r="AA778" s="17" t="s">
        <v>494</v>
      </c>
      <c r="AB778" s="17" t="s">
        <v>494</v>
      </c>
      <c r="AC778" s="17"/>
      <c r="AD778" s="17" t="s">
        <v>672</v>
      </c>
      <c r="AE778" s="18">
        <f t="shared" si="38"/>
        <v>1.0858192012319114</v>
      </c>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row>
    <row r="779" spans="1:59" hidden="1" x14ac:dyDescent="0.2">
      <c r="A779" s="50">
        <v>2023</v>
      </c>
      <c r="B779" s="50" t="s">
        <v>427</v>
      </c>
      <c r="C779" s="16" t="s">
        <v>377</v>
      </c>
      <c r="D779" s="21">
        <f t="shared" si="36"/>
        <v>45051</v>
      </c>
      <c r="E779" s="22">
        <f t="shared" si="37"/>
        <v>125</v>
      </c>
      <c r="F779" s="17" t="s">
        <v>343</v>
      </c>
      <c r="G779" s="17" t="s">
        <v>341</v>
      </c>
      <c r="H779" s="17">
        <v>39</v>
      </c>
      <c r="J779" s="17">
        <v>0.64</v>
      </c>
      <c r="K779" s="17" t="s">
        <v>494</v>
      </c>
      <c r="L779" s="17"/>
      <c r="M779" s="17" t="s">
        <v>494</v>
      </c>
      <c r="N779" s="17"/>
      <c r="O779" s="17"/>
      <c r="P779" s="17"/>
      <c r="Q779" s="17" t="s">
        <v>494</v>
      </c>
      <c r="R779" s="17"/>
      <c r="S779" s="17"/>
      <c r="T779" s="17" t="s">
        <v>494</v>
      </c>
      <c r="U779" s="17" t="s">
        <v>494</v>
      </c>
      <c r="V779" s="17" t="s">
        <v>494</v>
      </c>
      <c r="W779" s="17" t="s">
        <v>494</v>
      </c>
      <c r="X779" s="17" t="s">
        <v>494</v>
      </c>
      <c r="Y779" s="17" t="s">
        <v>494</v>
      </c>
      <c r="Z779" s="17" t="s">
        <v>494</v>
      </c>
      <c r="AA779" s="17" t="s">
        <v>494</v>
      </c>
      <c r="AB779" s="17" t="s">
        <v>494</v>
      </c>
      <c r="AC779" s="17"/>
      <c r="AD779" s="17" t="s">
        <v>672</v>
      </c>
      <c r="AE779" s="18">
        <f t="shared" si="38"/>
        <v>1.0789123215158718</v>
      </c>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row>
    <row r="780" spans="1:59" hidden="1" x14ac:dyDescent="0.2">
      <c r="A780" s="50">
        <v>2023</v>
      </c>
      <c r="B780" s="50" t="s">
        <v>427</v>
      </c>
      <c r="C780" s="16" t="s">
        <v>377</v>
      </c>
      <c r="D780" s="21">
        <f t="shared" si="36"/>
        <v>45051</v>
      </c>
      <c r="E780" s="22">
        <f t="shared" si="37"/>
        <v>125</v>
      </c>
      <c r="F780" s="17" t="s">
        <v>343</v>
      </c>
      <c r="G780" s="17" t="s">
        <v>341</v>
      </c>
      <c r="H780" s="17">
        <v>41</v>
      </c>
      <c r="J780" s="17">
        <v>0.83</v>
      </c>
      <c r="K780" s="17" t="s">
        <v>494</v>
      </c>
      <c r="L780" s="17"/>
      <c r="M780" s="17" t="s">
        <v>494</v>
      </c>
      <c r="N780" s="17"/>
      <c r="O780" s="17"/>
      <c r="P780" s="17"/>
      <c r="Q780" s="17" t="s">
        <v>494</v>
      </c>
      <c r="R780" s="17"/>
      <c r="S780" s="17"/>
      <c r="T780" s="17" t="s">
        <v>494</v>
      </c>
      <c r="U780" s="17" t="s">
        <v>494</v>
      </c>
      <c r="V780" s="17" t="s">
        <v>494</v>
      </c>
      <c r="W780" s="17" t="s">
        <v>494</v>
      </c>
      <c r="X780" s="17" t="s">
        <v>494</v>
      </c>
      <c r="Y780" s="17" t="s">
        <v>494</v>
      </c>
      <c r="Z780" s="17" t="s">
        <v>494</v>
      </c>
      <c r="AA780" s="17" t="s">
        <v>494</v>
      </c>
      <c r="AB780" s="17" t="s">
        <v>494</v>
      </c>
      <c r="AC780" s="17"/>
      <c r="AD780" s="17" t="s">
        <v>672</v>
      </c>
      <c r="AE780" s="18">
        <f t="shared" si="38"/>
        <v>1.2042773610365489</v>
      </c>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row>
    <row r="781" spans="1:59" hidden="1" x14ac:dyDescent="0.2">
      <c r="A781" s="50">
        <v>2023</v>
      </c>
      <c r="B781" s="50" t="s">
        <v>427</v>
      </c>
      <c r="C781" s="16" t="s">
        <v>377</v>
      </c>
      <c r="D781" s="21">
        <f t="shared" si="36"/>
        <v>45051</v>
      </c>
      <c r="E781" s="22">
        <f t="shared" si="37"/>
        <v>125</v>
      </c>
      <c r="F781" s="17" t="s">
        <v>343</v>
      </c>
      <c r="G781" s="17" t="s">
        <v>341</v>
      </c>
      <c r="H781" s="17">
        <v>39</v>
      </c>
      <c r="J781" s="17">
        <v>0.6</v>
      </c>
      <c r="K781" s="17" t="s">
        <v>494</v>
      </c>
      <c r="L781" s="17"/>
      <c r="M781" s="17" t="s">
        <v>494</v>
      </c>
      <c r="N781" s="17"/>
      <c r="O781" s="17"/>
      <c r="P781" s="17"/>
      <c r="Q781" s="17" t="s">
        <v>494</v>
      </c>
      <c r="R781" s="17"/>
      <c r="S781" s="17"/>
      <c r="T781" s="17" t="s">
        <v>494</v>
      </c>
      <c r="U781" s="17" t="s">
        <v>494</v>
      </c>
      <c r="V781" s="17" t="s">
        <v>494</v>
      </c>
      <c r="W781" s="17" t="s">
        <v>494</v>
      </c>
      <c r="X781" s="17" t="s">
        <v>494</v>
      </c>
      <c r="Y781" s="17" t="s">
        <v>494</v>
      </c>
      <c r="Z781" s="17" t="s">
        <v>494</v>
      </c>
      <c r="AA781" s="17" t="s">
        <v>494</v>
      </c>
      <c r="AB781" s="17" t="s">
        <v>494</v>
      </c>
      <c r="AC781" s="17"/>
      <c r="AD781" s="17" t="s">
        <v>672</v>
      </c>
      <c r="AE781" s="18">
        <f t="shared" si="38"/>
        <v>1.0114803014211298</v>
      </c>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row>
    <row r="782" spans="1:59" hidden="1" x14ac:dyDescent="0.2">
      <c r="A782" s="50">
        <v>2023</v>
      </c>
      <c r="B782" s="50" t="s">
        <v>427</v>
      </c>
      <c r="C782" s="16" t="s">
        <v>377</v>
      </c>
      <c r="D782" s="21">
        <f t="shared" si="36"/>
        <v>45051</v>
      </c>
      <c r="E782" s="22">
        <f t="shared" si="37"/>
        <v>125</v>
      </c>
      <c r="F782" s="17" t="s">
        <v>343</v>
      </c>
      <c r="G782" s="17" t="s">
        <v>341</v>
      </c>
      <c r="H782" s="17">
        <v>40</v>
      </c>
      <c r="J782" s="17">
        <v>0.65</v>
      </c>
      <c r="K782" s="17" t="s">
        <v>494</v>
      </c>
      <c r="L782" s="17"/>
      <c r="M782" s="17" t="s">
        <v>494</v>
      </c>
      <c r="N782" s="17"/>
      <c r="O782" s="17"/>
      <c r="P782" s="17"/>
      <c r="Q782" s="17" t="s">
        <v>494</v>
      </c>
      <c r="R782" s="17"/>
      <c r="S782" s="17"/>
      <c r="T782" s="17" t="s">
        <v>494</v>
      </c>
      <c r="U782" s="17" t="s">
        <v>494</v>
      </c>
      <c r="V782" s="17" t="s">
        <v>494</v>
      </c>
      <c r="W782" s="17" t="s">
        <v>494</v>
      </c>
      <c r="X782" s="17" t="s">
        <v>494</v>
      </c>
      <c r="Y782" s="17" t="s">
        <v>494</v>
      </c>
      <c r="Z782" s="17" t="s">
        <v>494</v>
      </c>
      <c r="AA782" s="17" t="s">
        <v>494</v>
      </c>
      <c r="AB782" s="17" t="s">
        <v>494</v>
      </c>
      <c r="AC782" s="17"/>
      <c r="AD782" s="17" t="s">
        <v>672</v>
      </c>
      <c r="AE782" s="18">
        <f t="shared" si="38"/>
        <v>1.015625</v>
      </c>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row>
    <row r="783" spans="1:59" hidden="1" x14ac:dyDescent="0.2">
      <c r="A783" s="50">
        <v>2023</v>
      </c>
      <c r="B783" s="50" t="s">
        <v>427</v>
      </c>
      <c r="C783" s="16" t="s">
        <v>377</v>
      </c>
      <c r="D783" s="21">
        <f t="shared" si="36"/>
        <v>45051</v>
      </c>
      <c r="E783" s="22">
        <f t="shared" si="37"/>
        <v>125</v>
      </c>
      <c r="F783" s="17" t="s">
        <v>343</v>
      </c>
      <c r="G783" s="17" t="s">
        <v>341</v>
      </c>
      <c r="H783" s="17">
        <v>36</v>
      </c>
      <c r="J783" s="17">
        <v>0.53</v>
      </c>
      <c r="K783" s="17" t="s">
        <v>494</v>
      </c>
      <c r="L783" s="17"/>
      <c r="M783" s="17" t="s">
        <v>494</v>
      </c>
      <c r="N783" s="17"/>
      <c r="O783" s="17"/>
      <c r="P783" s="17"/>
      <c r="Q783" s="17" t="s">
        <v>494</v>
      </c>
      <c r="R783" s="17"/>
      <c r="S783" s="17"/>
      <c r="T783" s="17" t="s">
        <v>494</v>
      </c>
      <c r="U783" s="17" t="s">
        <v>494</v>
      </c>
      <c r="V783" s="17" t="s">
        <v>494</v>
      </c>
      <c r="W783" s="17" t="s">
        <v>494</v>
      </c>
      <c r="X783" s="17" t="s">
        <v>494</v>
      </c>
      <c r="Y783" s="17" t="s">
        <v>494</v>
      </c>
      <c r="Z783" s="17" t="s">
        <v>494</v>
      </c>
      <c r="AA783" s="17" t="s">
        <v>494</v>
      </c>
      <c r="AB783" s="17" t="s">
        <v>494</v>
      </c>
      <c r="AC783" s="17"/>
      <c r="AD783" s="17" t="s">
        <v>672</v>
      </c>
      <c r="AE783" s="18">
        <f t="shared" si="38"/>
        <v>1.1359739368998629</v>
      </c>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row>
    <row r="784" spans="1:59" hidden="1" x14ac:dyDescent="0.2">
      <c r="A784" s="50">
        <v>2023</v>
      </c>
      <c r="B784" s="50" t="s">
        <v>427</v>
      </c>
      <c r="C784" s="16" t="s">
        <v>377</v>
      </c>
      <c r="D784" s="21">
        <f t="shared" si="36"/>
        <v>45051</v>
      </c>
      <c r="E784" s="22">
        <f t="shared" si="37"/>
        <v>125</v>
      </c>
      <c r="F784" s="17" t="s">
        <v>343</v>
      </c>
      <c r="G784" s="17" t="s">
        <v>341</v>
      </c>
      <c r="H784" s="17">
        <v>35</v>
      </c>
      <c r="J784" s="17">
        <v>0.42</v>
      </c>
      <c r="K784" s="17" t="s">
        <v>494</v>
      </c>
      <c r="L784" s="17"/>
      <c r="M784" s="17" t="s">
        <v>494</v>
      </c>
      <c r="N784" s="17"/>
      <c r="O784" s="17"/>
      <c r="P784" s="17"/>
      <c r="Q784" s="17" t="s">
        <v>494</v>
      </c>
      <c r="R784" s="17"/>
      <c r="S784" s="17"/>
      <c r="T784" s="17" t="s">
        <v>496</v>
      </c>
      <c r="U784" s="17" t="s">
        <v>494</v>
      </c>
      <c r="V784" s="17" t="s">
        <v>494</v>
      </c>
      <c r="W784" s="17" t="s">
        <v>494</v>
      </c>
      <c r="X784" s="17" t="s">
        <v>494</v>
      </c>
      <c r="Y784" s="17" t="s">
        <v>494</v>
      </c>
      <c r="Z784" s="17" t="s">
        <v>494</v>
      </c>
      <c r="AA784" s="17" t="s">
        <v>494</v>
      </c>
      <c r="AB784" s="17" t="s">
        <v>494</v>
      </c>
      <c r="AC784" s="17"/>
      <c r="AD784" s="17" t="s">
        <v>673</v>
      </c>
      <c r="AE784" s="18">
        <f t="shared" si="38"/>
        <v>0.97959183673469385</v>
      </c>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row>
    <row r="785" spans="1:59" hidden="1" x14ac:dyDescent="0.2">
      <c r="A785" s="50">
        <v>2023</v>
      </c>
      <c r="B785" s="50" t="s">
        <v>427</v>
      </c>
      <c r="C785" s="16" t="s">
        <v>377</v>
      </c>
      <c r="D785" s="21">
        <f t="shared" si="36"/>
        <v>45051</v>
      </c>
      <c r="E785" s="22">
        <f t="shared" si="37"/>
        <v>125</v>
      </c>
      <c r="F785" s="17" t="s">
        <v>343</v>
      </c>
      <c r="G785" s="17" t="s">
        <v>341</v>
      </c>
      <c r="H785" s="17">
        <v>33</v>
      </c>
      <c r="J785" s="17">
        <v>0.62</v>
      </c>
      <c r="K785" s="17" t="s">
        <v>494</v>
      </c>
      <c r="L785" s="17"/>
      <c r="M785" s="17" t="s">
        <v>494</v>
      </c>
      <c r="N785" s="17"/>
      <c r="O785" s="17"/>
      <c r="P785" s="17"/>
      <c r="Q785" s="17" t="s">
        <v>494</v>
      </c>
      <c r="R785" s="17"/>
      <c r="S785" s="17"/>
      <c r="T785" s="17" t="s">
        <v>494</v>
      </c>
      <c r="U785" s="17" t="s">
        <v>494</v>
      </c>
      <c r="V785" s="17" t="s">
        <v>494</v>
      </c>
      <c r="W785" s="17" t="s">
        <v>494</v>
      </c>
      <c r="X785" s="17" t="s">
        <v>494</v>
      </c>
      <c r="Y785" s="17" t="s">
        <v>494</v>
      </c>
      <c r="Z785" s="17" t="s">
        <v>494</v>
      </c>
      <c r="AA785" s="17" t="s">
        <v>494</v>
      </c>
      <c r="AB785" s="17" t="s">
        <v>494</v>
      </c>
      <c r="AC785" s="17"/>
      <c r="AD785" s="17" t="s">
        <v>672</v>
      </c>
      <c r="AE785" s="18">
        <f t="shared" si="38"/>
        <v>1.7252413946628822</v>
      </c>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row>
    <row r="786" spans="1:59" hidden="1" x14ac:dyDescent="0.2">
      <c r="A786" s="50">
        <v>2023</v>
      </c>
      <c r="B786" s="50" t="s">
        <v>427</v>
      </c>
      <c r="C786" s="16" t="s">
        <v>377</v>
      </c>
      <c r="D786" s="21">
        <f t="shared" si="36"/>
        <v>45051</v>
      </c>
      <c r="E786" s="22">
        <f t="shared" si="37"/>
        <v>125</v>
      </c>
      <c r="F786" s="17" t="s">
        <v>343</v>
      </c>
      <c r="G786" s="17" t="s">
        <v>341</v>
      </c>
      <c r="H786" s="17">
        <v>42</v>
      </c>
      <c r="J786" s="17">
        <v>0.72</v>
      </c>
      <c r="K786" s="17" t="s">
        <v>494</v>
      </c>
      <c r="L786" s="17"/>
      <c r="M786" s="17" t="s">
        <v>494</v>
      </c>
      <c r="N786" s="17"/>
      <c r="O786" s="17"/>
      <c r="P786" s="17"/>
      <c r="Q786" s="17" t="s">
        <v>494</v>
      </c>
      <c r="R786" s="17"/>
      <c r="S786" s="17"/>
      <c r="T786" s="17" t="s">
        <v>494</v>
      </c>
      <c r="U786" s="17" t="s">
        <v>494</v>
      </c>
      <c r="V786" s="17" t="s">
        <v>494</v>
      </c>
      <c r="W786" s="17" t="s">
        <v>494</v>
      </c>
      <c r="X786" s="17" t="s">
        <v>494</v>
      </c>
      <c r="Y786" s="17" t="s">
        <v>494</v>
      </c>
      <c r="Z786" s="17" t="s">
        <v>494</v>
      </c>
      <c r="AA786" s="17" t="s">
        <v>494</v>
      </c>
      <c r="AB786" s="17" t="s">
        <v>494</v>
      </c>
      <c r="AC786" s="17"/>
      <c r="AD786" s="17" t="s">
        <v>672</v>
      </c>
      <c r="AE786" s="18">
        <f t="shared" si="38"/>
        <v>0.97181729834791064</v>
      </c>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row>
    <row r="787" spans="1:59" hidden="1" x14ac:dyDescent="0.2">
      <c r="A787" s="50">
        <v>2023</v>
      </c>
      <c r="B787" s="50" t="s">
        <v>427</v>
      </c>
      <c r="C787" s="16" t="s">
        <v>377</v>
      </c>
      <c r="D787" s="21">
        <f t="shared" si="36"/>
        <v>45051</v>
      </c>
      <c r="E787" s="22">
        <f t="shared" si="37"/>
        <v>125</v>
      </c>
      <c r="F787" s="17" t="s">
        <v>343</v>
      </c>
      <c r="G787" s="17" t="s">
        <v>341</v>
      </c>
      <c r="H787" s="17">
        <v>40</v>
      </c>
      <c r="J787" s="17">
        <v>0.66</v>
      </c>
      <c r="K787" s="17" t="s">
        <v>494</v>
      </c>
      <c r="L787" s="17"/>
      <c r="M787" s="17" t="s">
        <v>494</v>
      </c>
      <c r="N787" s="17"/>
      <c r="O787" s="17"/>
      <c r="P787" s="17"/>
      <c r="Q787" s="17" t="s">
        <v>494</v>
      </c>
      <c r="R787" s="17"/>
      <c r="S787" s="17"/>
      <c r="T787" s="17" t="s">
        <v>494</v>
      </c>
      <c r="U787" s="17" t="s">
        <v>494</v>
      </c>
      <c r="V787" s="17" t="s">
        <v>494</v>
      </c>
      <c r="W787" s="17" t="s">
        <v>494</v>
      </c>
      <c r="X787" s="17" t="s">
        <v>494</v>
      </c>
      <c r="Y787" s="17" t="s">
        <v>494</v>
      </c>
      <c r="Z787" s="17" t="s">
        <v>494</v>
      </c>
      <c r="AA787" s="17" t="s">
        <v>494</v>
      </c>
      <c r="AB787" s="17" t="s">
        <v>494</v>
      </c>
      <c r="AC787" s="17"/>
      <c r="AD787" s="17" t="s">
        <v>672</v>
      </c>
      <c r="AE787" s="18">
        <f t="shared" si="38"/>
        <v>1.03125</v>
      </c>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row>
    <row r="788" spans="1:59" hidden="1" x14ac:dyDescent="0.2">
      <c r="A788" s="50">
        <v>2023</v>
      </c>
      <c r="B788" s="50" t="s">
        <v>427</v>
      </c>
      <c r="C788" s="16" t="s">
        <v>377</v>
      </c>
      <c r="D788" s="21">
        <f t="shared" si="36"/>
        <v>45051</v>
      </c>
      <c r="E788" s="22">
        <f t="shared" si="37"/>
        <v>125</v>
      </c>
      <c r="F788" s="17" t="s">
        <v>343</v>
      </c>
      <c r="G788" s="17" t="s">
        <v>341</v>
      </c>
      <c r="H788" s="17">
        <v>46</v>
      </c>
      <c r="J788" s="17">
        <v>0.99</v>
      </c>
      <c r="K788" s="17" t="s">
        <v>494</v>
      </c>
      <c r="L788" s="17"/>
      <c r="M788" s="17" t="s">
        <v>494</v>
      </c>
      <c r="N788" s="17"/>
      <c r="O788" s="17"/>
      <c r="P788" s="17"/>
      <c r="Q788" s="17" t="s">
        <v>494</v>
      </c>
      <c r="R788" s="17"/>
      <c r="S788" s="17"/>
      <c r="T788" s="17" t="s">
        <v>494</v>
      </c>
      <c r="U788" s="17" t="s">
        <v>494</v>
      </c>
      <c r="V788" s="17" t="s">
        <v>494</v>
      </c>
      <c r="W788" s="17" t="s">
        <v>494</v>
      </c>
      <c r="X788" s="17" t="s">
        <v>494</v>
      </c>
      <c r="Y788" s="17" t="s">
        <v>494</v>
      </c>
      <c r="Z788" s="17" t="s">
        <v>494</v>
      </c>
      <c r="AA788" s="17" t="s">
        <v>494</v>
      </c>
      <c r="AB788" s="17" t="s">
        <v>494</v>
      </c>
      <c r="AC788" s="17"/>
      <c r="AD788" s="17" t="s">
        <v>672</v>
      </c>
      <c r="AE788" s="18">
        <f t="shared" si="38"/>
        <v>1.0170954220432318</v>
      </c>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row>
    <row r="789" spans="1:59" hidden="1" x14ac:dyDescent="0.2">
      <c r="A789" s="50">
        <v>2023</v>
      </c>
      <c r="B789" s="50" t="s">
        <v>427</v>
      </c>
      <c r="C789" s="16" t="s">
        <v>377</v>
      </c>
      <c r="D789" s="21">
        <f t="shared" si="36"/>
        <v>45051</v>
      </c>
      <c r="E789" s="22">
        <f t="shared" si="37"/>
        <v>125</v>
      </c>
      <c r="F789" s="17" t="s">
        <v>343</v>
      </c>
      <c r="G789" s="17" t="s">
        <v>341</v>
      </c>
      <c r="H789" s="17">
        <v>40</v>
      </c>
      <c r="J789" s="17">
        <v>0.64</v>
      </c>
      <c r="K789" s="17" t="s">
        <v>494</v>
      </c>
      <c r="L789" s="17"/>
      <c r="M789" s="17" t="s">
        <v>494</v>
      </c>
      <c r="N789" s="17"/>
      <c r="O789" s="17"/>
      <c r="P789" s="17"/>
      <c r="Q789" s="17" t="s">
        <v>494</v>
      </c>
      <c r="R789" s="17"/>
      <c r="S789" s="17"/>
      <c r="T789" s="17" t="s">
        <v>494</v>
      </c>
      <c r="U789" s="17" t="s">
        <v>494</v>
      </c>
      <c r="V789" s="17" t="s">
        <v>494</v>
      </c>
      <c r="W789" s="17" t="s">
        <v>494</v>
      </c>
      <c r="X789" s="17" t="s">
        <v>494</v>
      </c>
      <c r="Y789" s="17" t="s">
        <v>494</v>
      </c>
      <c r="Z789" s="17" t="s">
        <v>494</v>
      </c>
      <c r="AA789" s="17" t="s">
        <v>494</v>
      </c>
      <c r="AB789" s="17" t="s">
        <v>494</v>
      </c>
      <c r="AC789" s="17"/>
      <c r="AD789" s="17" t="s">
        <v>672</v>
      </c>
      <c r="AE789" s="18">
        <f t="shared" si="38"/>
        <v>1</v>
      </c>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row>
    <row r="790" spans="1:59" hidden="1" x14ac:dyDescent="0.2">
      <c r="A790" s="50">
        <v>2023</v>
      </c>
      <c r="B790" s="50" t="s">
        <v>427</v>
      </c>
      <c r="C790" s="16" t="s">
        <v>377</v>
      </c>
      <c r="D790" s="21">
        <f t="shared" si="36"/>
        <v>45051</v>
      </c>
      <c r="E790" s="22">
        <f t="shared" si="37"/>
        <v>125</v>
      </c>
      <c r="F790" s="17" t="s">
        <v>343</v>
      </c>
      <c r="G790" s="17" t="s">
        <v>341</v>
      </c>
      <c r="H790" s="17">
        <v>46</v>
      </c>
      <c r="J790" s="17">
        <v>0.87</v>
      </c>
      <c r="K790" s="17" t="s">
        <v>494</v>
      </c>
      <c r="L790" s="17"/>
      <c r="M790" s="17" t="s">
        <v>494</v>
      </c>
      <c r="N790" s="17"/>
      <c r="O790" s="17"/>
      <c r="P790" s="17"/>
      <c r="Q790" s="17" t="s">
        <v>494</v>
      </c>
      <c r="R790" s="17"/>
      <c r="S790" s="17"/>
      <c r="T790" s="17" t="s">
        <v>494</v>
      </c>
      <c r="U790" s="17" t="s">
        <v>494</v>
      </c>
      <c r="V790" s="17" t="s">
        <v>494</v>
      </c>
      <c r="W790" s="17" t="s">
        <v>494</v>
      </c>
      <c r="X790" s="17" t="s">
        <v>494</v>
      </c>
      <c r="Y790" s="17" t="s">
        <v>494</v>
      </c>
      <c r="Z790" s="17" t="s">
        <v>494</v>
      </c>
      <c r="AA790" s="17" t="s">
        <v>494</v>
      </c>
      <c r="AB790" s="17" t="s">
        <v>494</v>
      </c>
      <c r="AC790" s="17"/>
      <c r="AD790" s="17" t="s">
        <v>672</v>
      </c>
      <c r="AE790" s="18">
        <f t="shared" si="38"/>
        <v>0.89381112846223387</v>
      </c>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row>
    <row r="791" spans="1:59" hidden="1" x14ac:dyDescent="0.2">
      <c r="A791" s="50">
        <v>2023</v>
      </c>
      <c r="B791" s="50" t="s">
        <v>427</v>
      </c>
      <c r="C791" s="16" t="s">
        <v>377</v>
      </c>
      <c r="D791" s="21">
        <f t="shared" si="36"/>
        <v>45051</v>
      </c>
      <c r="E791" s="22">
        <f t="shared" si="37"/>
        <v>125</v>
      </c>
      <c r="F791" s="17" t="s">
        <v>343</v>
      </c>
      <c r="G791" s="17" t="s">
        <v>341</v>
      </c>
      <c r="H791" s="17">
        <v>42</v>
      </c>
      <c r="J791" s="17">
        <v>0.8</v>
      </c>
      <c r="K791" s="17" t="s">
        <v>494</v>
      </c>
      <c r="L791" s="17"/>
      <c r="M791" s="17" t="s">
        <v>494</v>
      </c>
      <c r="N791" s="17"/>
      <c r="O791" s="17"/>
      <c r="P791" s="17"/>
      <c r="Q791" s="17" t="s">
        <v>494</v>
      </c>
      <c r="R791" s="17"/>
      <c r="S791" s="17"/>
      <c r="T791" s="17" t="s">
        <v>494</v>
      </c>
      <c r="U791" s="17" t="s">
        <v>494</v>
      </c>
      <c r="V791" s="17" t="s">
        <v>494</v>
      </c>
      <c r="W791" s="17" t="s">
        <v>494</v>
      </c>
      <c r="X791" s="17" t="s">
        <v>494</v>
      </c>
      <c r="Y791" s="17" t="s">
        <v>494</v>
      </c>
      <c r="Z791" s="17" t="s">
        <v>494</v>
      </c>
      <c r="AA791" s="17" t="s">
        <v>494</v>
      </c>
      <c r="AB791" s="17" t="s">
        <v>494</v>
      </c>
      <c r="AC791" s="17"/>
      <c r="AD791" s="17" t="s">
        <v>672</v>
      </c>
      <c r="AE791" s="18">
        <f t="shared" si="38"/>
        <v>1.0797969981643452</v>
      </c>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row>
    <row r="792" spans="1:59" hidden="1" x14ac:dyDescent="0.2">
      <c r="A792" s="50">
        <v>2023</v>
      </c>
      <c r="B792" s="50" t="s">
        <v>427</v>
      </c>
      <c r="C792" s="16" t="s">
        <v>377</v>
      </c>
      <c r="D792" s="21">
        <f t="shared" si="36"/>
        <v>45051</v>
      </c>
      <c r="E792" s="22">
        <f t="shared" si="37"/>
        <v>125</v>
      </c>
      <c r="F792" s="17" t="s">
        <v>343</v>
      </c>
      <c r="G792" s="17" t="s">
        <v>341</v>
      </c>
      <c r="H792" s="17">
        <v>38</v>
      </c>
      <c r="J792" s="17">
        <v>0.66</v>
      </c>
      <c r="K792" s="17" t="s">
        <v>494</v>
      </c>
      <c r="L792" s="17"/>
      <c r="M792" s="17" t="s">
        <v>494</v>
      </c>
      <c r="N792" s="17"/>
      <c r="O792" s="17"/>
      <c r="P792" s="17"/>
      <c r="Q792" s="17" t="s">
        <v>494</v>
      </c>
      <c r="R792" s="17"/>
      <c r="S792" s="17"/>
      <c r="T792" s="17" t="s">
        <v>494</v>
      </c>
      <c r="U792" s="17" t="s">
        <v>494</v>
      </c>
      <c r="V792" s="17" t="s">
        <v>494</v>
      </c>
      <c r="W792" s="17" t="s">
        <v>494</v>
      </c>
      <c r="X792" s="17" t="s">
        <v>494</v>
      </c>
      <c r="Y792" s="17" t="s">
        <v>494</v>
      </c>
      <c r="Z792" s="17" t="s">
        <v>494</v>
      </c>
      <c r="AA792" s="17" t="s">
        <v>494</v>
      </c>
      <c r="AB792" s="17" t="s">
        <v>494</v>
      </c>
      <c r="AC792" s="17"/>
      <c r="AD792" s="17" t="s">
        <v>672</v>
      </c>
      <c r="AE792" s="18">
        <f t="shared" si="38"/>
        <v>1.2027992418719931</v>
      </c>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row>
    <row r="793" spans="1:59" hidden="1" x14ac:dyDescent="0.2">
      <c r="A793" s="50">
        <v>2023</v>
      </c>
      <c r="B793" s="50" t="s">
        <v>427</v>
      </c>
      <c r="C793" s="16" t="s">
        <v>377</v>
      </c>
      <c r="D793" s="21">
        <f t="shared" si="36"/>
        <v>45051</v>
      </c>
      <c r="E793" s="22">
        <f t="shared" si="37"/>
        <v>125</v>
      </c>
      <c r="F793" s="17" t="s">
        <v>343</v>
      </c>
      <c r="G793" s="17" t="s">
        <v>341</v>
      </c>
      <c r="H793" s="17">
        <v>42</v>
      </c>
      <c r="J793" s="17">
        <v>0.74</v>
      </c>
      <c r="K793" s="17" t="s">
        <v>494</v>
      </c>
      <c r="L793" s="17"/>
      <c r="M793" s="17" t="s">
        <v>494</v>
      </c>
      <c r="N793" s="17"/>
      <c r="O793" s="17"/>
      <c r="P793" s="17"/>
      <c r="Q793" s="17" t="s">
        <v>494</v>
      </c>
      <c r="R793" s="17"/>
      <c r="S793" s="17"/>
      <c r="T793" s="17" t="s">
        <v>494</v>
      </c>
      <c r="U793" s="17" t="s">
        <v>494</v>
      </c>
      <c r="V793" s="17" t="s">
        <v>494</v>
      </c>
      <c r="W793" s="17" t="s">
        <v>494</v>
      </c>
      <c r="X793" s="17" t="s">
        <v>494</v>
      </c>
      <c r="Y793" s="17" t="s">
        <v>494</v>
      </c>
      <c r="Z793" s="17" t="s">
        <v>494</v>
      </c>
      <c r="AA793" s="17" t="s">
        <v>494</v>
      </c>
      <c r="AB793" s="17" t="s">
        <v>494</v>
      </c>
      <c r="AC793" s="17"/>
      <c r="AD793" s="17" t="s">
        <v>672</v>
      </c>
      <c r="AE793" s="18">
        <f t="shared" si="38"/>
        <v>0.99881222330201924</v>
      </c>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row>
    <row r="794" spans="1:59" hidden="1" x14ac:dyDescent="0.2">
      <c r="A794" s="50">
        <v>2023</v>
      </c>
      <c r="B794" s="50" t="s">
        <v>427</v>
      </c>
      <c r="C794" s="16" t="s">
        <v>377</v>
      </c>
      <c r="D794" s="21">
        <f t="shared" si="36"/>
        <v>45051</v>
      </c>
      <c r="E794" s="22">
        <f t="shared" si="37"/>
        <v>125</v>
      </c>
      <c r="F794" s="17" t="s">
        <v>343</v>
      </c>
      <c r="G794" s="17" t="s">
        <v>341</v>
      </c>
      <c r="H794" s="17">
        <v>39</v>
      </c>
      <c r="J794" s="17">
        <v>0.55000000000000004</v>
      </c>
      <c r="K794" s="17" t="s">
        <v>494</v>
      </c>
      <c r="L794" s="17"/>
      <c r="M794" s="17" t="s">
        <v>494</v>
      </c>
      <c r="N794" s="17"/>
      <c r="O794" s="17"/>
      <c r="P794" s="17"/>
      <c r="Q794" s="17" t="s">
        <v>494</v>
      </c>
      <c r="R794" s="17"/>
      <c r="S794" s="17"/>
      <c r="T794" s="17" t="s">
        <v>494</v>
      </c>
      <c r="U794" s="17" t="s">
        <v>494</v>
      </c>
      <c r="V794" s="17" t="s">
        <v>494</v>
      </c>
      <c r="W794" s="17" t="s">
        <v>494</v>
      </c>
      <c r="X794" s="17" t="s">
        <v>494</v>
      </c>
      <c r="Y794" s="17" t="s">
        <v>494</v>
      </c>
      <c r="Z794" s="17" t="s">
        <v>494</v>
      </c>
      <c r="AA794" s="17" t="s">
        <v>494</v>
      </c>
      <c r="AB794" s="17" t="s">
        <v>494</v>
      </c>
      <c r="AC794" s="17"/>
      <c r="AD794" s="17" t="s">
        <v>672</v>
      </c>
      <c r="AE794" s="18">
        <f t="shared" si="38"/>
        <v>0.92719027630270234</v>
      </c>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row>
    <row r="795" spans="1:59" hidden="1" x14ac:dyDescent="0.2">
      <c r="A795" s="50">
        <v>2023</v>
      </c>
      <c r="B795" s="50" t="s">
        <v>427</v>
      </c>
      <c r="C795" s="16" t="s">
        <v>377</v>
      </c>
      <c r="D795" s="21">
        <f t="shared" si="36"/>
        <v>45051</v>
      </c>
      <c r="E795" s="22">
        <f t="shared" si="37"/>
        <v>125</v>
      </c>
      <c r="F795" s="17" t="s">
        <v>343</v>
      </c>
      <c r="G795" s="17" t="s">
        <v>341</v>
      </c>
      <c r="H795" s="17">
        <v>44</v>
      </c>
      <c r="J795" s="17">
        <v>0.87</v>
      </c>
      <c r="K795" s="17" t="s">
        <v>494</v>
      </c>
      <c r="L795" s="17"/>
      <c r="M795" s="17" t="s">
        <v>494</v>
      </c>
      <c r="N795" s="17"/>
      <c r="O795" s="17"/>
      <c r="P795" s="17"/>
      <c r="Q795" s="17" t="s">
        <v>494</v>
      </c>
      <c r="R795" s="17"/>
      <c r="S795" s="17"/>
      <c r="T795" s="17" t="s">
        <v>494</v>
      </c>
      <c r="U795" s="17" t="s">
        <v>494</v>
      </c>
      <c r="V795" s="17" t="s">
        <v>494</v>
      </c>
      <c r="W795" s="17" t="s">
        <v>494</v>
      </c>
      <c r="X795" s="17" t="s">
        <v>494</v>
      </c>
      <c r="Y795" s="17" t="s">
        <v>494</v>
      </c>
      <c r="Z795" s="17" t="s">
        <v>494</v>
      </c>
      <c r="AA795" s="17" t="s">
        <v>494</v>
      </c>
      <c r="AB795" s="17" t="s">
        <v>494</v>
      </c>
      <c r="AC795" s="17"/>
      <c r="AD795" s="17" t="s">
        <v>672</v>
      </c>
      <c r="AE795" s="18">
        <f t="shared" si="38"/>
        <v>1.0213185574755823</v>
      </c>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row>
    <row r="796" spans="1:59" hidden="1" x14ac:dyDescent="0.2">
      <c r="A796" s="50">
        <v>2023</v>
      </c>
      <c r="B796" s="50" t="s">
        <v>427</v>
      </c>
      <c r="C796" s="16" t="s">
        <v>377</v>
      </c>
      <c r="D796" s="21">
        <f t="shared" si="36"/>
        <v>45051</v>
      </c>
      <c r="E796" s="22">
        <f t="shared" si="37"/>
        <v>125</v>
      </c>
      <c r="F796" s="17" t="s">
        <v>343</v>
      </c>
      <c r="G796" s="17" t="s">
        <v>341</v>
      </c>
      <c r="H796" s="17">
        <v>37</v>
      </c>
      <c r="J796" s="17">
        <v>0.56999999999999995</v>
      </c>
      <c r="K796" s="17" t="s">
        <v>494</v>
      </c>
      <c r="L796" s="17"/>
      <c r="M796" s="17" t="s">
        <v>494</v>
      </c>
      <c r="N796" s="17"/>
      <c r="O796" s="17"/>
      <c r="P796" s="17"/>
      <c r="Q796" s="17" t="s">
        <v>494</v>
      </c>
      <c r="R796" s="17"/>
      <c r="S796" s="17"/>
      <c r="T796" s="17" t="s">
        <v>494</v>
      </c>
      <c r="U796" s="17" t="s">
        <v>494</v>
      </c>
      <c r="V796" s="17" t="s">
        <v>494</v>
      </c>
      <c r="W796" s="17" t="s">
        <v>494</v>
      </c>
      <c r="X796" s="17" t="s">
        <v>494</v>
      </c>
      <c r="Y796" s="17" t="s">
        <v>494</v>
      </c>
      <c r="Z796" s="17" t="s">
        <v>494</v>
      </c>
      <c r="AA796" s="17" t="s">
        <v>494</v>
      </c>
      <c r="AB796" s="17" t="s">
        <v>494</v>
      </c>
      <c r="AC796" s="17"/>
      <c r="AD796" s="17" t="s">
        <v>672</v>
      </c>
      <c r="AE796" s="18">
        <f t="shared" si="38"/>
        <v>1.1253035358221624</v>
      </c>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row>
    <row r="797" spans="1:59" hidden="1" x14ac:dyDescent="0.2">
      <c r="A797" s="50">
        <v>2023</v>
      </c>
      <c r="B797" s="50" t="s">
        <v>427</v>
      </c>
      <c r="C797" s="16" t="s">
        <v>377</v>
      </c>
      <c r="D797" s="21">
        <f t="shared" si="36"/>
        <v>45051</v>
      </c>
      <c r="E797" s="22">
        <f t="shared" si="37"/>
        <v>125</v>
      </c>
      <c r="F797" s="17" t="s">
        <v>343</v>
      </c>
      <c r="G797" s="17" t="s">
        <v>341</v>
      </c>
      <c r="H797" s="17">
        <v>43</v>
      </c>
      <c r="J797" s="17">
        <v>0.74</v>
      </c>
      <c r="K797" s="17" t="s">
        <v>494</v>
      </c>
      <c r="L797" s="17"/>
      <c r="M797" s="17" t="s">
        <v>494</v>
      </c>
      <c r="N797" s="17"/>
      <c r="O797" s="17"/>
      <c r="P797" s="17"/>
      <c r="Q797" s="17" t="s">
        <v>494</v>
      </c>
      <c r="R797" s="17"/>
      <c r="S797" s="17"/>
      <c r="T797" s="17" t="s">
        <v>494</v>
      </c>
      <c r="U797" s="17" t="s">
        <v>494</v>
      </c>
      <c r="V797" s="17" t="s">
        <v>494</v>
      </c>
      <c r="W797" s="17" t="s">
        <v>494</v>
      </c>
      <c r="X797" s="17" t="s">
        <v>494</v>
      </c>
      <c r="Y797" s="17" t="s">
        <v>494</v>
      </c>
      <c r="Z797" s="17" t="s">
        <v>494</v>
      </c>
      <c r="AA797" s="17" t="s">
        <v>494</v>
      </c>
      <c r="AB797" s="17" t="s">
        <v>494</v>
      </c>
      <c r="AC797" s="17"/>
      <c r="AD797" s="17" t="s">
        <v>672</v>
      </c>
      <c r="AE797" s="18">
        <f t="shared" si="38"/>
        <v>0.93073565849547835</v>
      </c>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row>
    <row r="798" spans="1:59" hidden="1" x14ac:dyDescent="0.2">
      <c r="A798" s="50">
        <v>2023</v>
      </c>
      <c r="B798" s="50" t="s">
        <v>427</v>
      </c>
      <c r="C798" s="16" t="s">
        <v>377</v>
      </c>
      <c r="D798" s="21">
        <f t="shared" si="36"/>
        <v>45051</v>
      </c>
      <c r="E798" s="22">
        <f t="shared" si="37"/>
        <v>125</v>
      </c>
      <c r="F798" s="17" t="s">
        <v>345</v>
      </c>
      <c r="G798" s="17"/>
      <c r="H798" s="17">
        <v>55</v>
      </c>
      <c r="J798" s="17">
        <v>3.33</v>
      </c>
      <c r="K798" s="17" t="s">
        <v>494</v>
      </c>
      <c r="L798" s="17"/>
      <c r="M798" s="17" t="s">
        <v>494</v>
      </c>
      <c r="N798" s="17"/>
      <c r="O798" s="17"/>
      <c r="P798" s="17"/>
      <c r="Q798" s="17" t="s">
        <v>494</v>
      </c>
      <c r="R798" s="17"/>
      <c r="S798" s="17"/>
      <c r="T798" s="17" t="s">
        <v>494</v>
      </c>
      <c r="U798" s="17" t="s">
        <v>494</v>
      </c>
      <c r="V798" s="17" t="s">
        <v>494</v>
      </c>
      <c r="W798" s="17" t="s">
        <v>494</v>
      </c>
      <c r="X798" s="17" t="s">
        <v>494</v>
      </c>
      <c r="Y798" s="17" t="s">
        <v>494</v>
      </c>
      <c r="Z798" s="17" t="s">
        <v>494</v>
      </c>
      <c r="AA798" s="17" t="s">
        <v>494</v>
      </c>
      <c r="AB798" s="17" t="s">
        <v>494</v>
      </c>
      <c r="AC798" s="17"/>
      <c r="AD798" s="17" t="s">
        <v>672</v>
      </c>
      <c r="AE798" s="18">
        <f t="shared" si="38"/>
        <v>2.0015026296018035</v>
      </c>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row>
    <row r="799" spans="1:59" hidden="1" x14ac:dyDescent="0.2">
      <c r="A799" s="50">
        <v>2023</v>
      </c>
      <c r="B799" s="50" t="s">
        <v>427</v>
      </c>
      <c r="C799" s="16" t="s">
        <v>377</v>
      </c>
      <c r="D799" s="21">
        <f t="shared" si="36"/>
        <v>45051</v>
      </c>
      <c r="E799" s="22">
        <f t="shared" si="37"/>
        <v>125</v>
      </c>
      <c r="F799" s="17" t="s">
        <v>345</v>
      </c>
      <c r="G799" s="17"/>
      <c r="H799" s="17">
        <v>56</v>
      </c>
      <c r="J799" s="17">
        <v>2.68</v>
      </c>
      <c r="K799" s="17" t="s">
        <v>494</v>
      </c>
      <c r="L799" s="17"/>
      <c r="M799" s="17" t="s">
        <v>494</v>
      </c>
      <c r="N799" s="17"/>
      <c r="O799" s="17"/>
      <c r="P799" s="17"/>
      <c r="Q799" s="17" t="s">
        <v>494</v>
      </c>
      <c r="R799" s="17"/>
      <c r="S799" s="17"/>
      <c r="T799" s="17" t="s">
        <v>494</v>
      </c>
      <c r="U799" s="17" t="s">
        <v>494</v>
      </c>
      <c r="V799" s="17" t="s">
        <v>494</v>
      </c>
      <c r="W799" s="17" t="s">
        <v>494</v>
      </c>
      <c r="X799" s="17" t="s">
        <v>494</v>
      </c>
      <c r="Y799" s="17" t="s">
        <v>494</v>
      </c>
      <c r="Z799" s="17" t="s">
        <v>494</v>
      </c>
      <c r="AA799" s="17" t="s">
        <v>494</v>
      </c>
      <c r="AB799" s="17" t="s">
        <v>494</v>
      </c>
      <c r="AC799" s="17"/>
      <c r="AD799" s="17" t="s">
        <v>672</v>
      </c>
      <c r="AE799" s="18">
        <f t="shared" si="38"/>
        <v>1.5260568513119535</v>
      </c>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row>
    <row r="800" spans="1:59" hidden="1" x14ac:dyDescent="0.2">
      <c r="A800" s="50">
        <v>2023</v>
      </c>
      <c r="B800" s="50" t="s">
        <v>427</v>
      </c>
      <c r="C800" s="16" t="s">
        <v>377</v>
      </c>
      <c r="D800" s="21">
        <f t="shared" si="36"/>
        <v>45051</v>
      </c>
      <c r="E800" s="22">
        <f t="shared" si="37"/>
        <v>125</v>
      </c>
      <c r="F800" s="17" t="s">
        <v>345</v>
      </c>
      <c r="G800" s="17"/>
      <c r="H800" s="17">
        <v>66</v>
      </c>
      <c r="J800" s="17">
        <v>3.38</v>
      </c>
      <c r="K800" s="17" t="s">
        <v>494</v>
      </c>
      <c r="L800" s="17"/>
      <c r="M800" s="17" t="s">
        <v>494</v>
      </c>
      <c r="N800" s="17"/>
      <c r="O800" s="17"/>
      <c r="P800" s="17"/>
      <c r="Q800" s="17" t="s">
        <v>494</v>
      </c>
      <c r="R800" s="17"/>
      <c r="S800" s="17"/>
      <c r="T800" s="17" t="s">
        <v>494</v>
      </c>
      <c r="U800" s="17" t="s">
        <v>494</v>
      </c>
      <c r="V800" s="17" t="s">
        <v>494</v>
      </c>
      <c r="W800" s="17" t="s">
        <v>494</v>
      </c>
      <c r="X800" s="17" t="s">
        <v>494</v>
      </c>
      <c r="Y800" s="17" t="s">
        <v>494</v>
      </c>
      <c r="Z800" s="17" t="s">
        <v>494</v>
      </c>
      <c r="AA800" s="17" t="s">
        <v>494</v>
      </c>
      <c r="AB800" s="17" t="s">
        <v>494</v>
      </c>
      <c r="AC800" s="17"/>
      <c r="AD800" s="17" t="s">
        <v>672</v>
      </c>
      <c r="AE800" s="18">
        <f t="shared" si="38"/>
        <v>1.1756685310404318</v>
      </c>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row>
    <row r="801" spans="1:59" hidden="1" x14ac:dyDescent="0.2">
      <c r="A801" s="50">
        <v>2023</v>
      </c>
      <c r="B801" s="50" t="s">
        <v>427</v>
      </c>
      <c r="C801" s="16" t="s">
        <v>377</v>
      </c>
      <c r="D801" s="21">
        <f t="shared" si="36"/>
        <v>45051</v>
      </c>
      <c r="E801" s="22">
        <f t="shared" si="37"/>
        <v>125</v>
      </c>
      <c r="F801" s="17" t="s">
        <v>345</v>
      </c>
      <c r="G801" s="17"/>
      <c r="H801" s="17">
        <v>69</v>
      </c>
      <c r="J801" s="17">
        <v>3.92</v>
      </c>
      <c r="K801" s="17" t="s">
        <v>494</v>
      </c>
      <c r="L801" s="17"/>
      <c r="M801" s="17" t="s">
        <v>494</v>
      </c>
      <c r="N801" s="17"/>
      <c r="O801" s="17"/>
      <c r="P801" s="17"/>
      <c r="Q801" s="17" t="s">
        <v>494</v>
      </c>
      <c r="R801" s="17"/>
      <c r="S801" s="17"/>
      <c r="T801" s="17" t="s">
        <v>494</v>
      </c>
      <c r="U801" s="17" t="s">
        <v>494</v>
      </c>
      <c r="V801" s="17" t="s">
        <v>494</v>
      </c>
      <c r="W801" s="17" t="s">
        <v>494</v>
      </c>
      <c r="X801" s="17" t="s">
        <v>494</v>
      </c>
      <c r="Y801" s="17" t="s">
        <v>494</v>
      </c>
      <c r="Z801" s="17" t="s">
        <v>494</v>
      </c>
      <c r="AA801" s="17" t="s">
        <v>494</v>
      </c>
      <c r="AB801" s="17" t="s">
        <v>494</v>
      </c>
      <c r="AC801" s="17"/>
      <c r="AD801" s="17" t="s">
        <v>672</v>
      </c>
      <c r="AE801" s="18">
        <f t="shared" si="38"/>
        <v>1.1932701995987933</v>
      </c>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row>
    <row r="802" spans="1:59" hidden="1" x14ac:dyDescent="0.2">
      <c r="A802" s="50">
        <v>2023</v>
      </c>
      <c r="B802" s="50" t="s">
        <v>427</v>
      </c>
      <c r="C802" s="16" t="s">
        <v>377</v>
      </c>
      <c r="D802" s="21">
        <f t="shared" si="36"/>
        <v>45051</v>
      </c>
      <c r="E802" s="22">
        <f t="shared" si="37"/>
        <v>125</v>
      </c>
      <c r="F802" s="17" t="s">
        <v>345</v>
      </c>
      <c r="G802" s="17"/>
      <c r="H802" s="17">
        <v>59</v>
      </c>
      <c r="J802" s="17">
        <v>3.44</v>
      </c>
      <c r="K802" s="17" t="s">
        <v>494</v>
      </c>
      <c r="L802" s="17"/>
      <c r="M802" s="17" t="s">
        <v>494</v>
      </c>
      <c r="N802" s="17"/>
      <c r="O802" s="17"/>
      <c r="P802" s="17"/>
      <c r="Q802" s="17" t="s">
        <v>494</v>
      </c>
      <c r="R802" s="17"/>
      <c r="S802" s="17"/>
      <c r="T802" s="17" t="s">
        <v>494</v>
      </c>
      <c r="U802" s="17" t="s">
        <v>494</v>
      </c>
      <c r="V802" s="17" t="s">
        <v>494</v>
      </c>
      <c r="W802" s="17" t="s">
        <v>494</v>
      </c>
      <c r="X802" s="17" t="s">
        <v>494</v>
      </c>
      <c r="Y802" s="17" t="s">
        <v>494</v>
      </c>
      <c r="Z802" s="17" t="s">
        <v>494</v>
      </c>
      <c r="AA802" s="17" t="s">
        <v>494</v>
      </c>
      <c r="AB802" s="17" t="s">
        <v>494</v>
      </c>
      <c r="AC802" s="17"/>
      <c r="AD802" s="17" t="s">
        <v>672</v>
      </c>
      <c r="AE802" s="18">
        <f t="shared" si="38"/>
        <v>1.6749521616134073</v>
      </c>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row>
    <row r="803" spans="1:59" hidden="1" x14ac:dyDescent="0.2">
      <c r="A803" s="50">
        <v>2023</v>
      </c>
      <c r="B803" s="50" t="s">
        <v>427</v>
      </c>
      <c r="C803" s="16" t="s">
        <v>377</v>
      </c>
      <c r="D803" s="21">
        <f t="shared" si="36"/>
        <v>45051</v>
      </c>
      <c r="E803" s="22">
        <f t="shared" si="37"/>
        <v>125</v>
      </c>
      <c r="F803" s="17" t="s">
        <v>345</v>
      </c>
      <c r="G803" s="17"/>
      <c r="H803" s="17">
        <v>48</v>
      </c>
      <c r="J803" s="17">
        <v>1.1299999999999999</v>
      </c>
      <c r="K803" s="17" t="s">
        <v>494</v>
      </c>
      <c r="L803" s="17"/>
      <c r="M803" s="17" t="s">
        <v>494</v>
      </c>
      <c r="N803" s="17"/>
      <c r="O803" s="17"/>
      <c r="P803" s="17"/>
      <c r="Q803" s="17" t="s">
        <v>494</v>
      </c>
      <c r="R803" s="17"/>
      <c r="S803" s="17"/>
      <c r="T803" s="17" t="s">
        <v>494</v>
      </c>
      <c r="U803" s="17" t="s">
        <v>494</v>
      </c>
      <c r="V803" s="17" t="s">
        <v>494</v>
      </c>
      <c r="W803" s="17" t="s">
        <v>494</v>
      </c>
      <c r="X803" s="17" t="s">
        <v>494</v>
      </c>
      <c r="Y803" s="17" t="s">
        <v>494</v>
      </c>
      <c r="Z803" s="17" t="s">
        <v>494</v>
      </c>
      <c r="AA803" s="17" t="s">
        <v>494</v>
      </c>
      <c r="AB803" s="17" t="s">
        <v>494</v>
      </c>
      <c r="AC803" s="17"/>
      <c r="AD803" s="17" t="s">
        <v>672</v>
      </c>
      <c r="AE803" s="18">
        <f t="shared" si="38"/>
        <v>1.0217737268518519</v>
      </c>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row>
    <row r="804" spans="1:59" hidden="1" x14ac:dyDescent="0.2">
      <c r="A804" s="50">
        <v>2023</v>
      </c>
      <c r="B804" s="50" t="s">
        <v>427</v>
      </c>
      <c r="C804" s="16" t="s">
        <v>377</v>
      </c>
      <c r="D804" s="21">
        <f t="shared" si="36"/>
        <v>45051</v>
      </c>
      <c r="E804" s="22">
        <f t="shared" si="37"/>
        <v>125</v>
      </c>
      <c r="F804" s="17" t="s">
        <v>345</v>
      </c>
      <c r="G804" s="17"/>
      <c r="H804" s="17">
        <v>47</v>
      </c>
      <c r="J804" s="17">
        <v>1.53</v>
      </c>
      <c r="K804" s="17" t="s">
        <v>494</v>
      </c>
      <c r="L804" s="17"/>
      <c r="M804" s="17" t="s">
        <v>494</v>
      </c>
      <c r="N804" s="17"/>
      <c r="O804" s="17"/>
      <c r="P804" s="17"/>
      <c r="Q804" s="17" t="s">
        <v>494</v>
      </c>
      <c r="R804" s="17"/>
      <c r="S804" s="17"/>
      <c r="T804" s="17" t="s">
        <v>494</v>
      </c>
      <c r="U804" s="17" t="s">
        <v>494</v>
      </c>
      <c r="V804" s="17" t="s">
        <v>494</v>
      </c>
      <c r="W804" s="17" t="s">
        <v>494</v>
      </c>
      <c r="X804" s="17" t="s">
        <v>494</v>
      </c>
      <c r="Y804" s="17" t="s">
        <v>494</v>
      </c>
      <c r="Z804" s="17" t="s">
        <v>494</v>
      </c>
      <c r="AA804" s="17" t="s">
        <v>494</v>
      </c>
      <c r="AB804" s="17" t="s">
        <v>494</v>
      </c>
      <c r="AC804" s="17"/>
      <c r="AD804" s="17" t="s">
        <v>672</v>
      </c>
      <c r="AE804" s="18">
        <f t="shared" si="38"/>
        <v>1.4736619053581577</v>
      </c>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row>
    <row r="805" spans="1:59" hidden="1" x14ac:dyDescent="0.2">
      <c r="A805" s="50">
        <v>2023</v>
      </c>
      <c r="B805" s="50" t="s">
        <v>427</v>
      </c>
      <c r="C805" s="16" t="s">
        <v>377</v>
      </c>
      <c r="D805" s="21">
        <f t="shared" si="36"/>
        <v>45051</v>
      </c>
      <c r="E805" s="22">
        <f t="shared" si="37"/>
        <v>125</v>
      </c>
      <c r="F805" s="17" t="s">
        <v>345</v>
      </c>
      <c r="G805" s="17"/>
      <c r="H805" s="17">
        <v>50</v>
      </c>
      <c r="J805" s="17">
        <v>1.22</v>
      </c>
      <c r="K805" s="17" t="s">
        <v>494</v>
      </c>
      <c r="L805" s="17"/>
      <c r="M805" s="17" t="s">
        <v>494</v>
      </c>
      <c r="N805" s="17"/>
      <c r="O805" s="17"/>
      <c r="P805" s="17"/>
      <c r="Q805" s="17" t="s">
        <v>494</v>
      </c>
      <c r="R805" s="17"/>
      <c r="S805" s="17"/>
      <c r="T805" s="17" t="s">
        <v>494</v>
      </c>
      <c r="U805" s="17" t="s">
        <v>494</v>
      </c>
      <c r="V805" s="17" t="s">
        <v>494</v>
      </c>
      <c r="W805" s="17" t="s">
        <v>494</v>
      </c>
      <c r="X805" s="17" t="s">
        <v>494</v>
      </c>
      <c r="Y805" s="17" t="s">
        <v>494</v>
      </c>
      <c r="Z805" s="17" t="s">
        <v>494</v>
      </c>
      <c r="AA805" s="17" t="s">
        <v>494</v>
      </c>
      <c r="AB805" s="17" t="s">
        <v>494</v>
      </c>
      <c r="AC805" s="17"/>
      <c r="AD805" s="17" t="s">
        <v>672</v>
      </c>
      <c r="AE805" s="18">
        <f t="shared" si="38"/>
        <v>0.97599999999999998</v>
      </c>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row>
    <row r="806" spans="1:59" hidden="1" x14ac:dyDescent="0.2">
      <c r="A806" s="50">
        <v>2023</v>
      </c>
      <c r="B806" s="50" t="s">
        <v>16</v>
      </c>
      <c r="C806" s="16" t="s">
        <v>379</v>
      </c>
      <c r="D806" s="21">
        <f t="shared" si="36"/>
        <v>45057</v>
      </c>
      <c r="E806" s="22">
        <f t="shared" si="37"/>
        <v>131</v>
      </c>
      <c r="F806" s="17" t="s">
        <v>343</v>
      </c>
      <c r="G806" s="17" t="s">
        <v>341</v>
      </c>
      <c r="H806" s="17">
        <v>36</v>
      </c>
      <c r="J806" s="17">
        <v>0.43</v>
      </c>
      <c r="K806" s="17" t="s">
        <v>494</v>
      </c>
      <c r="L806" s="17"/>
      <c r="M806" s="17" t="s">
        <v>494</v>
      </c>
      <c r="N806" s="17"/>
      <c r="O806" s="17"/>
      <c r="P806" s="17"/>
      <c r="Q806" s="17" t="s">
        <v>494</v>
      </c>
      <c r="R806" s="17"/>
      <c r="S806" s="17"/>
      <c r="T806" s="17" t="s">
        <v>494</v>
      </c>
      <c r="U806" s="17" t="s">
        <v>494</v>
      </c>
      <c r="V806" s="17" t="s">
        <v>494</v>
      </c>
      <c r="W806" s="17" t="s">
        <v>494</v>
      </c>
      <c r="X806" s="17" t="s">
        <v>494</v>
      </c>
      <c r="Y806" s="17" t="s">
        <v>494</v>
      </c>
      <c r="Z806" s="17" t="s">
        <v>494</v>
      </c>
      <c r="AA806" s="17" t="s">
        <v>494</v>
      </c>
      <c r="AB806" s="17" t="s">
        <v>494</v>
      </c>
      <c r="AC806" s="17"/>
      <c r="AD806" s="17"/>
      <c r="AE806" s="18">
        <f t="shared" si="38"/>
        <v>0.92163923182441698</v>
      </c>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row>
    <row r="807" spans="1:59" hidden="1" x14ac:dyDescent="0.2">
      <c r="A807" s="50">
        <v>2023</v>
      </c>
      <c r="B807" s="50" t="s">
        <v>16</v>
      </c>
      <c r="C807" s="16" t="s">
        <v>379</v>
      </c>
      <c r="D807" s="21">
        <f t="shared" si="36"/>
        <v>45057</v>
      </c>
      <c r="E807" s="22">
        <f t="shared" si="37"/>
        <v>131</v>
      </c>
      <c r="F807" s="17" t="s">
        <v>343</v>
      </c>
      <c r="G807" s="17" t="s">
        <v>341</v>
      </c>
      <c r="H807" s="17">
        <v>37</v>
      </c>
      <c r="J807" s="17">
        <v>0.57999999999999996</v>
      </c>
      <c r="K807" s="17" t="s">
        <v>494</v>
      </c>
      <c r="L807" s="17"/>
      <c r="M807" s="17" t="s">
        <v>494</v>
      </c>
      <c r="N807" s="17"/>
      <c r="O807" s="17"/>
      <c r="P807" s="17"/>
      <c r="Q807" s="17" t="s">
        <v>494</v>
      </c>
      <c r="R807" s="17"/>
      <c r="S807" s="17"/>
      <c r="T807" s="17" t="s">
        <v>494</v>
      </c>
      <c r="U807" s="17" t="s">
        <v>494</v>
      </c>
      <c r="V807" s="17" t="s">
        <v>494</v>
      </c>
      <c r="W807" s="17" t="s">
        <v>494</v>
      </c>
      <c r="X807" s="17" t="s">
        <v>494</v>
      </c>
      <c r="Y807" s="17" t="s">
        <v>494</v>
      </c>
      <c r="Z807" s="17" t="s">
        <v>494</v>
      </c>
      <c r="AA807" s="17" t="s">
        <v>494</v>
      </c>
      <c r="AB807" s="17" t="s">
        <v>494</v>
      </c>
      <c r="AC807" s="17"/>
      <c r="AD807" s="17"/>
      <c r="AE807" s="18">
        <f t="shared" si="38"/>
        <v>1.1450457031172883</v>
      </c>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row>
    <row r="808" spans="1:59" hidden="1" x14ac:dyDescent="0.2">
      <c r="A808" s="50">
        <v>2023</v>
      </c>
      <c r="B808" s="50" t="s">
        <v>16</v>
      </c>
      <c r="C808" s="16" t="s">
        <v>379</v>
      </c>
      <c r="D808" s="21">
        <f t="shared" si="36"/>
        <v>45057</v>
      </c>
      <c r="E808" s="22">
        <f t="shared" si="37"/>
        <v>131</v>
      </c>
      <c r="F808" s="17" t="s">
        <v>343</v>
      </c>
      <c r="G808" s="17" t="s">
        <v>341</v>
      </c>
      <c r="H808" s="17">
        <v>36</v>
      </c>
      <c r="J808" s="17">
        <v>0.36</v>
      </c>
      <c r="K808" s="17" t="s">
        <v>494</v>
      </c>
      <c r="L808" s="17"/>
      <c r="M808" s="17" t="s">
        <v>494</v>
      </c>
      <c r="N808" s="17"/>
      <c r="O808" s="17"/>
      <c r="P808" s="17"/>
      <c r="Q808" s="17" t="s">
        <v>494</v>
      </c>
      <c r="R808" s="17"/>
      <c r="S808" s="17"/>
      <c r="T808" s="17" t="s">
        <v>494</v>
      </c>
      <c r="U808" s="17" t="s">
        <v>494</v>
      </c>
      <c r="V808" s="17" t="s">
        <v>494</v>
      </c>
      <c r="W808" s="17" t="s">
        <v>494</v>
      </c>
      <c r="X808" s="17" t="s">
        <v>494</v>
      </c>
      <c r="Y808" s="17" t="s">
        <v>494</v>
      </c>
      <c r="Z808" s="17" t="s">
        <v>494</v>
      </c>
      <c r="AA808" s="17" t="s">
        <v>494</v>
      </c>
      <c r="AB808" s="17" t="s">
        <v>494</v>
      </c>
      <c r="AC808" s="17"/>
      <c r="AD808" s="17"/>
      <c r="AE808" s="18">
        <f t="shared" si="38"/>
        <v>0.77160493827160492</v>
      </c>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row>
    <row r="809" spans="1:59" hidden="1" x14ac:dyDescent="0.2">
      <c r="A809" s="50">
        <v>2023</v>
      </c>
      <c r="B809" s="50" t="s">
        <v>16</v>
      </c>
      <c r="C809" s="16" t="s">
        <v>379</v>
      </c>
      <c r="D809" s="21">
        <f t="shared" si="36"/>
        <v>45057</v>
      </c>
      <c r="E809" s="22">
        <f t="shared" si="37"/>
        <v>131</v>
      </c>
      <c r="F809" s="17" t="s">
        <v>343</v>
      </c>
      <c r="G809" s="17" t="s">
        <v>341</v>
      </c>
      <c r="H809" s="17">
        <v>37</v>
      </c>
      <c r="J809" s="17">
        <v>0.45</v>
      </c>
      <c r="K809" s="17" t="s">
        <v>494</v>
      </c>
      <c r="L809" s="17"/>
      <c r="M809" s="17" t="s">
        <v>494</v>
      </c>
      <c r="N809" s="17"/>
      <c r="O809" s="17"/>
      <c r="P809" s="17"/>
      <c r="Q809" s="17" t="s">
        <v>494</v>
      </c>
      <c r="R809" s="17"/>
      <c r="S809" s="17"/>
      <c r="T809" s="17" t="s">
        <v>494</v>
      </c>
      <c r="U809" s="17" t="s">
        <v>494</v>
      </c>
      <c r="V809" s="17" t="s">
        <v>494</v>
      </c>
      <c r="W809" s="17" t="s">
        <v>494</v>
      </c>
      <c r="X809" s="17" t="s">
        <v>494</v>
      </c>
      <c r="Y809" s="17" t="s">
        <v>494</v>
      </c>
      <c r="Z809" s="17" t="s">
        <v>494</v>
      </c>
      <c r="AA809" s="17" t="s">
        <v>494</v>
      </c>
      <c r="AB809" s="17" t="s">
        <v>494</v>
      </c>
      <c r="AC809" s="17"/>
      <c r="AD809" s="17"/>
      <c r="AE809" s="18">
        <f t="shared" si="38"/>
        <v>0.88839752828065477</v>
      </c>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row>
    <row r="810" spans="1:59" hidden="1" x14ac:dyDescent="0.2">
      <c r="A810" s="50">
        <v>2023</v>
      </c>
      <c r="B810" s="50" t="s">
        <v>16</v>
      </c>
      <c r="C810" s="16" t="s">
        <v>379</v>
      </c>
      <c r="D810" s="21">
        <f t="shared" si="36"/>
        <v>45057</v>
      </c>
      <c r="E810" s="22">
        <f t="shared" si="37"/>
        <v>131</v>
      </c>
      <c r="F810" s="17" t="s">
        <v>343</v>
      </c>
      <c r="G810" s="17" t="s">
        <v>341</v>
      </c>
      <c r="H810" s="17">
        <v>38</v>
      </c>
      <c r="J810" s="17">
        <v>0.51</v>
      </c>
      <c r="K810" s="17" t="s">
        <v>494</v>
      </c>
      <c r="L810" s="17"/>
      <c r="M810" s="17" t="s">
        <v>494</v>
      </c>
      <c r="N810" s="17"/>
      <c r="O810" s="17"/>
      <c r="P810" s="17"/>
      <c r="Q810" s="17" t="s">
        <v>494</v>
      </c>
      <c r="R810" s="17"/>
      <c r="S810" s="17"/>
      <c r="T810" s="17" t="s">
        <v>494</v>
      </c>
      <c r="U810" s="17" t="s">
        <v>494</v>
      </c>
      <c r="V810" s="17" t="s">
        <v>494</v>
      </c>
      <c r="W810" s="17" t="s">
        <v>494</v>
      </c>
      <c r="X810" s="17" t="s">
        <v>494</v>
      </c>
      <c r="Y810" s="17" t="s">
        <v>494</v>
      </c>
      <c r="Z810" s="17" t="s">
        <v>494</v>
      </c>
      <c r="AA810" s="17" t="s">
        <v>494</v>
      </c>
      <c r="AB810" s="17" t="s">
        <v>494</v>
      </c>
      <c r="AC810" s="17"/>
      <c r="AD810" s="17"/>
      <c r="AE810" s="18">
        <f t="shared" si="38"/>
        <v>0.9294357778101765</v>
      </c>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row>
    <row r="811" spans="1:59" hidden="1" x14ac:dyDescent="0.2">
      <c r="A811" s="50">
        <v>2023</v>
      </c>
      <c r="B811" s="50" t="s">
        <v>16</v>
      </c>
      <c r="C811" s="16" t="s">
        <v>379</v>
      </c>
      <c r="D811" s="21">
        <f t="shared" si="36"/>
        <v>45057</v>
      </c>
      <c r="E811" s="22">
        <f t="shared" si="37"/>
        <v>131</v>
      </c>
      <c r="F811" s="17" t="s">
        <v>343</v>
      </c>
      <c r="G811" s="17" t="s">
        <v>341</v>
      </c>
      <c r="H811" s="17">
        <v>37</v>
      </c>
      <c r="J811" s="17">
        <v>0.52</v>
      </c>
      <c r="K811" s="17" t="s">
        <v>494</v>
      </c>
      <c r="L811" s="17"/>
      <c r="M811" s="17" t="s">
        <v>494</v>
      </c>
      <c r="N811" s="17"/>
      <c r="O811" s="17"/>
      <c r="P811" s="17"/>
      <c r="Q811" s="17" t="s">
        <v>494</v>
      </c>
      <c r="R811" s="17"/>
      <c r="S811" s="17"/>
      <c r="T811" s="17" t="s">
        <v>494</v>
      </c>
      <c r="U811" s="17" t="s">
        <v>494</v>
      </c>
      <c r="V811" s="17" t="s">
        <v>494</v>
      </c>
      <c r="W811" s="17" t="s">
        <v>494</v>
      </c>
      <c r="X811" s="17" t="s">
        <v>494</v>
      </c>
      <c r="Y811" s="17" t="s">
        <v>494</v>
      </c>
      <c r="Z811" s="17" t="s">
        <v>494</v>
      </c>
      <c r="AA811" s="17" t="s">
        <v>494</v>
      </c>
      <c r="AB811" s="17" t="s">
        <v>494</v>
      </c>
      <c r="AC811" s="17"/>
      <c r="AD811" s="17"/>
      <c r="AE811" s="18">
        <f t="shared" si="38"/>
        <v>1.0265926993465342</v>
      </c>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row>
    <row r="812" spans="1:59" hidden="1" x14ac:dyDescent="0.2">
      <c r="A812" s="50">
        <v>2023</v>
      </c>
      <c r="B812" s="50" t="s">
        <v>16</v>
      </c>
      <c r="C812" s="16" t="s">
        <v>379</v>
      </c>
      <c r="D812" s="21">
        <f t="shared" si="36"/>
        <v>45057</v>
      </c>
      <c r="E812" s="22">
        <f t="shared" si="37"/>
        <v>131</v>
      </c>
      <c r="F812" s="17" t="s">
        <v>343</v>
      </c>
      <c r="G812" s="17" t="s">
        <v>341</v>
      </c>
      <c r="H812" s="17">
        <v>37</v>
      </c>
      <c r="J812" s="17">
        <v>0.88</v>
      </c>
      <c r="K812" s="17" t="s">
        <v>494</v>
      </c>
      <c r="L812" s="17"/>
      <c r="M812" s="17" t="s">
        <v>494</v>
      </c>
      <c r="N812" s="17"/>
      <c r="O812" s="17"/>
      <c r="P812" s="17"/>
      <c r="Q812" s="17" t="s">
        <v>494</v>
      </c>
      <c r="R812" s="17"/>
      <c r="S812" s="17"/>
      <c r="T812" s="17" t="s">
        <v>494</v>
      </c>
      <c r="U812" s="17" t="s">
        <v>494</v>
      </c>
      <c r="V812" s="17" t="s">
        <v>494</v>
      </c>
      <c r="W812" s="17" t="s">
        <v>494</v>
      </c>
      <c r="X812" s="17" t="s">
        <v>494</v>
      </c>
      <c r="Y812" s="17" t="s">
        <v>494</v>
      </c>
      <c r="Z812" s="17" t="s">
        <v>494</v>
      </c>
      <c r="AA812" s="17" t="s">
        <v>494</v>
      </c>
      <c r="AB812" s="17" t="s">
        <v>494</v>
      </c>
      <c r="AC812" s="17"/>
      <c r="AD812" s="17"/>
      <c r="AE812" s="18">
        <f t="shared" si="38"/>
        <v>1.737310721971058</v>
      </c>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row>
    <row r="813" spans="1:59" hidden="1" x14ac:dyDescent="0.2">
      <c r="A813" s="50">
        <v>2023</v>
      </c>
      <c r="B813" s="50" t="s">
        <v>16</v>
      </c>
      <c r="C813" s="16" t="s">
        <v>379</v>
      </c>
      <c r="D813" s="21">
        <f t="shared" si="36"/>
        <v>45057</v>
      </c>
      <c r="E813" s="22">
        <f t="shared" si="37"/>
        <v>131</v>
      </c>
      <c r="F813" s="17" t="s">
        <v>343</v>
      </c>
      <c r="G813" s="17" t="s">
        <v>341</v>
      </c>
      <c r="H813" s="17">
        <v>35</v>
      </c>
      <c r="J813" s="17">
        <v>0.47</v>
      </c>
      <c r="K813" s="17" t="s">
        <v>494</v>
      </c>
      <c r="L813" s="17"/>
      <c r="M813" s="17" t="s">
        <v>494</v>
      </c>
      <c r="N813" s="17"/>
      <c r="O813" s="17"/>
      <c r="P813" s="17"/>
      <c r="Q813" s="17" t="s">
        <v>494</v>
      </c>
      <c r="R813" s="17"/>
      <c r="S813" s="17"/>
      <c r="T813" s="17" t="s">
        <v>494</v>
      </c>
      <c r="U813" s="17" t="s">
        <v>494</v>
      </c>
      <c r="V813" s="17" t="s">
        <v>494</v>
      </c>
      <c r="W813" s="17" t="s">
        <v>494</v>
      </c>
      <c r="X813" s="17" t="s">
        <v>494</v>
      </c>
      <c r="Y813" s="17" t="s">
        <v>494</v>
      </c>
      <c r="Z813" s="17" t="s">
        <v>494</v>
      </c>
      <c r="AA813" s="17" t="s">
        <v>494</v>
      </c>
      <c r="AB813" s="17" t="s">
        <v>494</v>
      </c>
      <c r="AC813" s="17"/>
      <c r="AD813" s="17"/>
      <c r="AE813" s="18">
        <f t="shared" si="38"/>
        <v>1.0962099125364431</v>
      </c>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row>
    <row r="814" spans="1:59" hidden="1" x14ac:dyDescent="0.2">
      <c r="A814" s="50">
        <v>2023</v>
      </c>
      <c r="B814" s="50" t="s">
        <v>16</v>
      </c>
      <c r="C814" s="16" t="s">
        <v>379</v>
      </c>
      <c r="D814" s="21">
        <f t="shared" si="36"/>
        <v>45057</v>
      </c>
      <c r="E814" s="22">
        <f t="shared" si="37"/>
        <v>131</v>
      </c>
      <c r="F814" s="17" t="s">
        <v>343</v>
      </c>
      <c r="G814" s="17" t="s">
        <v>341</v>
      </c>
      <c r="H814" s="17">
        <v>37</v>
      </c>
      <c r="J814" s="17">
        <v>0.53</v>
      </c>
      <c r="K814" s="17" t="s">
        <v>494</v>
      </c>
      <c r="L814" s="17"/>
      <c r="M814" s="17" t="s">
        <v>494</v>
      </c>
      <c r="N814" s="17"/>
      <c r="O814" s="17"/>
      <c r="P814" s="17"/>
      <c r="Q814" s="17" t="s">
        <v>494</v>
      </c>
      <c r="R814" s="17"/>
      <c r="S814" s="17"/>
      <c r="T814" s="17" t="s">
        <v>494</v>
      </c>
      <c r="U814" s="17" t="s">
        <v>494</v>
      </c>
      <c r="V814" s="17" t="s">
        <v>494</v>
      </c>
      <c r="W814" s="17" t="s">
        <v>494</v>
      </c>
      <c r="X814" s="17" t="s">
        <v>494</v>
      </c>
      <c r="Y814" s="17" t="s">
        <v>494</v>
      </c>
      <c r="Z814" s="17" t="s">
        <v>494</v>
      </c>
      <c r="AA814" s="17" t="s">
        <v>494</v>
      </c>
      <c r="AB814" s="17" t="s">
        <v>494</v>
      </c>
      <c r="AC814" s="17"/>
      <c r="AD814" s="17"/>
      <c r="AE814" s="18">
        <f t="shared" si="38"/>
        <v>1.0463348666416601</v>
      </c>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row>
    <row r="815" spans="1:59" hidden="1" x14ac:dyDescent="0.2">
      <c r="A815" s="50">
        <v>2023</v>
      </c>
      <c r="B815" s="50" t="s">
        <v>16</v>
      </c>
      <c r="C815" s="16" t="s">
        <v>379</v>
      </c>
      <c r="D815" s="21">
        <f t="shared" si="36"/>
        <v>45057</v>
      </c>
      <c r="E815" s="22">
        <f t="shared" si="37"/>
        <v>131</v>
      </c>
      <c r="F815" s="17" t="s">
        <v>343</v>
      </c>
      <c r="G815" s="17" t="s">
        <v>341</v>
      </c>
      <c r="H815" s="17">
        <v>34</v>
      </c>
      <c r="J815" s="17">
        <v>0.38</v>
      </c>
      <c r="K815" s="17" t="s">
        <v>494</v>
      </c>
      <c r="L815" s="17"/>
      <c r="M815" s="17" t="s">
        <v>494</v>
      </c>
      <c r="N815" s="17"/>
      <c r="O815" s="17"/>
      <c r="P815" s="17"/>
      <c r="Q815" s="17" t="s">
        <v>494</v>
      </c>
      <c r="R815" s="17"/>
      <c r="S815" s="17"/>
      <c r="T815" s="17" t="s">
        <v>494</v>
      </c>
      <c r="U815" s="17" t="s">
        <v>494</v>
      </c>
      <c r="V815" s="17" t="s">
        <v>494</v>
      </c>
      <c r="W815" s="17" t="s">
        <v>494</v>
      </c>
      <c r="X815" s="17" t="s">
        <v>494</v>
      </c>
      <c r="Y815" s="17" t="s">
        <v>494</v>
      </c>
      <c r="Z815" s="17" t="s">
        <v>494</v>
      </c>
      <c r="AA815" s="17" t="s">
        <v>494</v>
      </c>
      <c r="AB815" s="17" t="s">
        <v>494</v>
      </c>
      <c r="AC815" s="17"/>
      <c r="AD815" s="17"/>
      <c r="AE815" s="18">
        <f t="shared" si="38"/>
        <v>0.96682271524526764</v>
      </c>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row>
    <row r="816" spans="1:59" ht="14.45" hidden="1" customHeight="1" x14ac:dyDescent="0.2">
      <c r="A816" s="50">
        <v>2023</v>
      </c>
      <c r="B816" s="50" t="s">
        <v>16</v>
      </c>
      <c r="C816" s="16" t="s">
        <v>379</v>
      </c>
      <c r="D816" s="21">
        <f t="shared" si="36"/>
        <v>45057</v>
      </c>
      <c r="E816" s="22">
        <f t="shared" si="37"/>
        <v>131</v>
      </c>
      <c r="F816" s="17" t="s">
        <v>343</v>
      </c>
      <c r="G816" s="17" t="s">
        <v>341</v>
      </c>
      <c r="H816" s="17">
        <v>38</v>
      </c>
      <c r="J816" s="17">
        <v>0.48</v>
      </c>
      <c r="K816" s="17" t="s">
        <v>494</v>
      </c>
      <c r="L816" s="17"/>
      <c r="M816" s="17" t="s">
        <v>494</v>
      </c>
      <c r="N816" s="17"/>
      <c r="O816" s="17"/>
      <c r="P816" s="17"/>
      <c r="Q816" s="17" t="s">
        <v>494</v>
      </c>
      <c r="R816" s="17"/>
      <c r="S816" s="17"/>
      <c r="T816" s="17" t="s">
        <v>494</v>
      </c>
      <c r="U816" s="17" t="s">
        <v>494</v>
      </c>
      <c r="V816" s="17" t="s">
        <v>494</v>
      </c>
      <c r="W816" s="17" t="s">
        <v>494</v>
      </c>
      <c r="X816" s="17" t="s">
        <v>494</v>
      </c>
      <c r="Y816" s="17" t="s">
        <v>494</v>
      </c>
      <c r="Z816" s="17" t="s">
        <v>494</v>
      </c>
      <c r="AA816" s="17" t="s">
        <v>494</v>
      </c>
      <c r="AB816" s="17" t="s">
        <v>494</v>
      </c>
      <c r="AC816" s="17"/>
      <c r="AD816" s="17"/>
      <c r="AE816" s="18">
        <f t="shared" si="38"/>
        <v>0.87476308499781308</v>
      </c>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row>
    <row r="817" spans="1:59" hidden="1" x14ac:dyDescent="0.2">
      <c r="A817" s="50">
        <v>2023</v>
      </c>
      <c r="B817" s="50" t="s">
        <v>16</v>
      </c>
      <c r="C817" s="16" t="s">
        <v>379</v>
      </c>
      <c r="D817" s="21">
        <f t="shared" si="36"/>
        <v>45057</v>
      </c>
      <c r="E817" s="22">
        <f t="shared" si="37"/>
        <v>131</v>
      </c>
      <c r="F817" s="17" t="s">
        <v>343</v>
      </c>
      <c r="G817" s="17" t="s">
        <v>341</v>
      </c>
      <c r="H817" s="17">
        <v>37</v>
      </c>
      <c r="J817" s="17">
        <v>0.43</v>
      </c>
      <c r="K817" s="17" t="s">
        <v>494</v>
      </c>
      <c r="L817" s="17"/>
      <c r="M817" s="17" t="s">
        <v>494</v>
      </c>
      <c r="N817" s="17"/>
      <c r="O817" s="17"/>
      <c r="P817" s="17"/>
      <c r="Q817" s="17" t="s">
        <v>494</v>
      </c>
      <c r="R817" s="17"/>
      <c r="S817" s="17"/>
      <c r="T817" s="17" t="s">
        <v>494</v>
      </c>
      <c r="U817" s="17" t="s">
        <v>494</v>
      </c>
      <c r="V817" s="17" t="s">
        <v>494</v>
      </c>
      <c r="W817" s="17" t="s">
        <v>494</v>
      </c>
      <c r="X817" s="17" t="s">
        <v>494</v>
      </c>
      <c r="Y817" s="17" t="s">
        <v>494</v>
      </c>
      <c r="Z817" s="17" t="s">
        <v>494</v>
      </c>
      <c r="AA817" s="17" t="s">
        <v>494</v>
      </c>
      <c r="AB817" s="17" t="s">
        <v>494</v>
      </c>
      <c r="AC817" s="17"/>
      <c r="AD817" s="17"/>
      <c r="AE817" s="18">
        <f t="shared" si="38"/>
        <v>0.84891319369040341</v>
      </c>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row>
    <row r="818" spans="1:59" hidden="1" x14ac:dyDescent="0.2">
      <c r="A818" s="50">
        <v>2023</v>
      </c>
      <c r="B818" s="50" t="s">
        <v>16</v>
      </c>
      <c r="C818" s="16" t="s">
        <v>379</v>
      </c>
      <c r="D818" s="21">
        <f t="shared" si="36"/>
        <v>45057</v>
      </c>
      <c r="E818" s="22">
        <f t="shared" si="37"/>
        <v>131</v>
      </c>
      <c r="F818" s="17" t="s">
        <v>343</v>
      </c>
      <c r="G818" s="17" t="s">
        <v>341</v>
      </c>
      <c r="H818" s="17">
        <v>38</v>
      </c>
      <c r="J818" s="17">
        <v>0.56999999999999995</v>
      </c>
      <c r="K818" s="17" t="s">
        <v>494</v>
      </c>
      <c r="L818" s="17"/>
      <c r="M818" s="17" t="s">
        <v>494</v>
      </c>
      <c r="N818" s="17"/>
      <c r="O818" s="17"/>
      <c r="P818" s="17"/>
      <c r="Q818" s="17" t="s">
        <v>494</v>
      </c>
      <c r="R818" s="17"/>
      <c r="S818" s="17"/>
      <c r="T818" s="17" t="s">
        <v>494</v>
      </c>
      <c r="U818" s="17" t="s">
        <v>494</v>
      </c>
      <c r="V818" s="17" t="s">
        <v>494</v>
      </c>
      <c r="W818" s="17" t="s">
        <v>494</v>
      </c>
      <c r="X818" s="17" t="s">
        <v>494</v>
      </c>
      <c r="Y818" s="17" t="s">
        <v>494</v>
      </c>
      <c r="Z818" s="17" t="s">
        <v>494</v>
      </c>
      <c r="AA818" s="17" t="s">
        <v>494</v>
      </c>
      <c r="AB818" s="17" t="s">
        <v>494</v>
      </c>
      <c r="AC818" s="17"/>
      <c r="AD818" s="17"/>
      <c r="AE818" s="18">
        <f t="shared" si="38"/>
        <v>1.0387811634349029</v>
      </c>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row>
    <row r="819" spans="1:59" hidden="1" x14ac:dyDescent="0.2">
      <c r="A819" s="50">
        <v>2023</v>
      </c>
      <c r="B819" s="50" t="s">
        <v>16</v>
      </c>
      <c r="C819" s="16" t="s">
        <v>379</v>
      </c>
      <c r="D819" s="21">
        <f t="shared" si="36"/>
        <v>45057</v>
      </c>
      <c r="E819" s="22">
        <f t="shared" si="37"/>
        <v>131</v>
      </c>
      <c r="F819" s="17" t="s">
        <v>343</v>
      </c>
      <c r="G819" s="17" t="s">
        <v>341</v>
      </c>
      <c r="H819" s="17">
        <v>36</v>
      </c>
      <c r="J819" s="17">
        <v>0.36</v>
      </c>
      <c r="K819" s="17" t="s">
        <v>494</v>
      </c>
      <c r="L819" s="17"/>
      <c r="M819" s="17" t="s">
        <v>494</v>
      </c>
      <c r="N819" s="17"/>
      <c r="O819" s="17"/>
      <c r="P819" s="17"/>
      <c r="Q819" s="17" t="s">
        <v>494</v>
      </c>
      <c r="R819" s="17"/>
      <c r="S819" s="17"/>
      <c r="T819" s="17" t="s">
        <v>494</v>
      </c>
      <c r="U819" s="17" t="s">
        <v>494</v>
      </c>
      <c r="V819" s="17" t="s">
        <v>494</v>
      </c>
      <c r="W819" s="17" t="s">
        <v>494</v>
      </c>
      <c r="X819" s="17" t="s">
        <v>494</v>
      </c>
      <c r="Y819" s="17" t="s">
        <v>494</v>
      </c>
      <c r="Z819" s="17" t="s">
        <v>494</v>
      </c>
      <c r="AA819" s="17" t="s">
        <v>494</v>
      </c>
      <c r="AB819" s="17" t="s">
        <v>494</v>
      </c>
      <c r="AC819" s="17"/>
      <c r="AD819" s="17"/>
      <c r="AE819" s="18">
        <f t="shared" si="38"/>
        <v>0.77160493827160492</v>
      </c>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row>
    <row r="820" spans="1:59" hidden="1" x14ac:dyDescent="0.2">
      <c r="A820" s="50">
        <v>2023</v>
      </c>
      <c r="B820" s="50" t="s">
        <v>16</v>
      </c>
      <c r="C820" s="16" t="s">
        <v>379</v>
      </c>
      <c r="D820" s="21">
        <f t="shared" si="36"/>
        <v>45057</v>
      </c>
      <c r="E820" s="22">
        <f t="shared" si="37"/>
        <v>131</v>
      </c>
      <c r="F820" s="17" t="s">
        <v>343</v>
      </c>
      <c r="G820" s="17" t="s">
        <v>341</v>
      </c>
      <c r="H820" s="17">
        <v>37</v>
      </c>
      <c r="J820" s="17">
        <v>0.43</v>
      </c>
      <c r="K820" s="17" t="s">
        <v>494</v>
      </c>
      <c r="L820" s="17"/>
      <c r="M820" s="17" t="s">
        <v>494</v>
      </c>
      <c r="N820" s="17"/>
      <c r="O820" s="17"/>
      <c r="P820" s="17"/>
      <c r="Q820" s="17" t="s">
        <v>494</v>
      </c>
      <c r="R820" s="17"/>
      <c r="S820" s="17"/>
      <c r="T820" s="17" t="s">
        <v>494</v>
      </c>
      <c r="U820" s="17" t="s">
        <v>494</v>
      </c>
      <c r="V820" s="17" t="s">
        <v>494</v>
      </c>
      <c r="W820" s="17" t="s">
        <v>494</v>
      </c>
      <c r="X820" s="17" t="s">
        <v>494</v>
      </c>
      <c r="Y820" s="17" t="s">
        <v>494</v>
      </c>
      <c r="Z820" s="17" t="s">
        <v>494</v>
      </c>
      <c r="AA820" s="17" t="s">
        <v>494</v>
      </c>
      <c r="AB820" s="17" t="s">
        <v>494</v>
      </c>
      <c r="AC820" s="17"/>
      <c r="AD820" s="17"/>
      <c r="AE820" s="18">
        <f t="shared" si="38"/>
        <v>0.84891319369040341</v>
      </c>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row>
    <row r="821" spans="1:59" hidden="1" x14ac:dyDescent="0.2">
      <c r="A821" s="50">
        <v>2023</v>
      </c>
      <c r="B821" s="50" t="s">
        <v>16</v>
      </c>
      <c r="C821" s="16" t="s">
        <v>379</v>
      </c>
      <c r="D821" s="21">
        <f t="shared" si="36"/>
        <v>45057</v>
      </c>
      <c r="E821" s="22">
        <f t="shared" si="37"/>
        <v>131</v>
      </c>
      <c r="F821" s="17" t="s">
        <v>343</v>
      </c>
      <c r="G821" s="17" t="s">
        <v>341</v>
      </c>
      <c r="H821" s="17">
        <v>37</v>
      </c>
      <c r="J821" s="17">
        <v>0.49</v>
      </c>
      <c r="K821" s="17" t="s">
        <v>494</v>
      </c>
      <c r="L821" s="17"/>
      <c r="M821" s="17" t="s">
        <v>494</v>
      </c>
      <c r="N821" s="17"/>
      <c r="O821" s="17"/>
      <c r="P821" s="17"/>
      <c r="Q821" s="17" t="s">
        <v>494</v>
      </c>
      <c r="R821" s="17"/>
      <c r="S821" s="17"/>
      <c r="T821" s="17" t="s">
        <v>494</v>
      </c>
      <c r="U821" s="17" t="s">
        <v>494</v>
      </c>
      <c r="V821" s="17" t="s">
        <v>494</v>
      </c>
      <c r="W821" s="17" t="s">
        <v>494</v>
      </c>
      <c r="X821" s="17" t="s">
        <v>494</v>
      </c>
      <c r="Y821" s="17" t="s">
        <v>494</v>
      </c>
      <c r="Z821" s="17" t="s">
        <v>494</v>
      </c>
      <c r="AA821" s="17" t="s">
        <v>494</v>
      </c>
      <c r="AB821" s="17" t="s">
        <v>494</v>
      </c>
      <c r="AC821" s="17"/>
      <c r="AD821" s="17"/>
      <c r="AE821" s="18">
        <f t="shared" si="38"/>
        <v>0.96736619746115726</v>
      </c>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row>
    <row r="822" spans="1:59" hidden="1" x14ac:dyDescent="0.2">
      <c r="A822" s="50">
        <v>2023</v>
      </c>
      <c r="B822" s="50" t="s">
        <v>16</v>
      </c>
      <c r="C822" s="16" t="s">
        <v>379</v>
      </c>
      <c r="D822" s="21">
        <f t="shared" si="36"/>
        <v>45057</v>
      </c>
      <c r="E822" s="22">
        <f t="shared" si="37"/>
        <v>131</v>
      </c>
      <c r="F822" s="17" t="s">
        <v>343</v>
      </c>
      <c r="G822" s="17" t="s">
        <v>341</v>
      </c>
      <c r="H822" s="17">
        <v>37</v>
      </c>
      <c r="J822" s="17">
        <v>0.56999999999999995</v>
      </c>
      <c r="K822" s="17" t="s">
        <v>494</v>
      </c>
      <c r="L822" s="17"/>
      <c r="M822" s="17" t="s">
        <v>494</v>
      </c>
      <c r="N822" s="17"/>
      <c r="O822" s="17"/>
      <c r="P822" s="17"/>
      <c r="Q822" s="17" t="s">
        <v>494</v>
      </c>
      <c r="R822" s="17"/>
      <c r="S822" s="17"/>
      <c r="T822" s="17" t="s">
        <v>494</v>
      </c>
      <c r="U822" s="17" t="s">
        <v>494</v>
      </c>
      <c r="V822" s="17" t="s">
        <v>494</v>
      </c>
      <c r="W822" s="17" t="s">
        <v>494</v>
      </c>
      <c r="X822" s="17" t="s">
        <v>494</v>
      </c>
      <c r="Y822" s="17" t="s">
        <v>494</v>
      </c>
      <c r="Z822" s="17" t="s">
        <v>494</v>
      </c>
      <c r="AA822" s="17" t="s">
        <v>494</v>
      </c>
      <c r="AB822" s="17" t="s">
        <v>494</v>
      </c>
      <c r="AC822" s="17"/>
      <c r="AD822" s="17"/>
      <c r="AE822" s="18">
        <f t="shared" si="38"/>
        <v>1.1253035358221624</v>
      </c>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row>
    <row r="823" spans="1:59" hidden="1" x14ac:dyDescent="0.2">
      <c r="A823" s="50">
        <v>2023</v>
      </c>
      <c r="B823" s="50" t="s">
        <v>16</v>
      </c>
      <c r="C823" s="16" t="s">
        <v>379</v>
      </c>
      <c r="D823" s="21">
        <f t="shared" si="36"/>
        <v>45057</v>
      </c>
      <c r="E823" s="22">
        <f t="shared" si="37"/>
        <v>131</v>
      </c>
      <c r="F823" s="17" t="s">
        <v>343</v>
      </c>
      <c r="G823" s="17" t="s">
        <v>341</v>
      </c>
      <c r="H823" s="17">
        <v>38</v>
      </c>
      <c r="J823" s="17">
        <v>0.57999999999999996</v>
      </c>
      <c r="K823" s="17" t="s">
        <v>494</v>
      </c>
      <c r="L823" s="17"/>
      <c r="M823" s="17" t="s">
        <v>494</v>
      </c>
      <c r="N823" s="17"/>
      <c r="O823" s="17"/>
      <c r="P823" s="17"/>
      <c r="Q823" s="17" t="s">
        <v>494</v>
      </c>
      <c r="R823" s="17"/>
      <c r="S823" s="17"/>
      <c r="T823" s="17" t="s">
        <v>494</v>
      </c>
      <c r="U823" s="17" t="s">
        <v>494</v>
      </c>
      <c r="V823" s="17" t="s">
        <v>494</v>
      </c>
      <c r="W823" s="17" t="s">
        <v>494</v>
      </c>
      <c r="X823" s="17" t="s">
        <v>494</v>
      </c>
      <c r="Y823" s="17" t="s">
        <v>494</v>
      </c>
      <c r="Z823" s="17" t="s">
        <v>494</v>
      </c>
      <c r="AA823" s="17" t="s">
        <v>494</v>
      </c>
      <c r="AB823" s="17" t="s">
        <v>494</v>
      </c>
      <c r="AC823" s="17"/>
      <c r="AD823" s="17"/>
      <c r="AE823" s="18">
        <f t="shared" si="38"/>
        <v>1.0570053943723574</v>
      </c>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row>
    <row r="824" spans="1:59" hidden="1" x14ac:dyDescent="0.2">
      <c r="A824" s="50">
        <v>2023</v>
      </c>
      <c r="B824" s="50" t="s">
        <v>16</v>
      </c>
      <c r="C824" s="16" t="s">
        <v>379</v>
      </c>
      <c r="D824" s="21">
        <f t="shared" si="36"/>
        <v>45057</v>
      </c>
      <c r="E824" s="22">
        <f t="shared" si="37"/>
        <v>131</v>
      </c>
      <c r="F824" s="17" t="s">
        <v>343</v>
      </c>
      <c r="G824" s="17" t="s">
        <v>341</v>
      </c>
      <c r="H824" s="17">
        <v>35</v>
      </c>
      <c r="J824" s="17">
        <v>0.43</v>
      </c>
      <c r="K824" s="17" t="s">
        <v>494</v>
      </c>
      <c r="L824" s="17"/>
      <c r="M824" s="17" t="s">
        <v>494</v>
      </c>
      <c r="N824" s="17"/>
      <c r="O824" s="17"/>
      <c r="P824" s="17"/>
      <c r="Q824" s="17" t="s">
        <v>494</v>
      </c>
      <c r="R824" s="17"/>
      <c r="S824" s="17"/>
      <c r="T824" s="17" t="s">
        <v>494</v>
      </c>
      <c r="U824" s="17" t="s">
        <v>494</v>
      </c>
      <c r="V824" s="17" t="s">
        <v>494</v>
      </c>
      <c r="W824" s="17" t="s">
        <v>494</v>
      </c>
      <c r="X824" s="17" t="s">
        <v>494</v>
      </c>
      <c r="Y824" s="17" t="s">
        <v>494</v>
      </c>
      <c r="Z824" s="17" t="s">
        <v>494</v>
      </c>
      <c r="AA824" s="17" t="s">
        <v>494</v>
      </c>
      <c r="AB824" s="17" t="s">
        <v>494</v>
      </c>
      <c r="AC824" s="17"/>
      <c r="AD824" s="17"/>
      <c r="AE824" s="18">
        <f t="shared" si="38"/>
        <v>1.0029154518950436</v>
      </c>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row>
    <row r="825" spans="1:59" hidden="1" x14ac:dyDescent="0.2">
      <c r="A825" s="50">
        <v>2023</v>
      </c>
      <c r="B825" s="50" t="s">
        <v>16</v>
      </c>
      <c r="C825" s="16" t="s">
        <v>379</v>
      </c>
      <c r="D825" s="21">
        <f t="shared" si="36"/>
        <v>45057</v>
      </c>
      <c r="E825" s="22">
        <f t="shared" si="37"/>
        <v>131</v>
      </c>
      <c r="F825" s="17" t="s">
        <v>343</v>
      </c>
      <c r="G825" s="17" t="s">
        <v>341</v>
      </c>
      <c r="H825" s="17">
        <v>38</v>
      </c>
      <c r="J825" s="17">
        <v>0.46</v>
      </c>
      <c r="K825" s="17" t="s">
        <v>494</v>
      </c>
      <c r="L825" s="17"/>
      <c r="M825" s="17" t="s">
        <v>494</v>
      </c>
      <c r="N825" s="17"/>
      <c r="O825" s="17"/>
      <c r="P825" s="17"/>
      <c r="Q825" s="17" t="s">
        <v>494</v>
      </c>
      <c r="R825" s="17"/>
      <c r="S825" s="17"/>
      <c r="T825" s="17" t="s">
        <v>494</v>
      </c>
      <c r="U825" s="17" t="s">
        <v>494</v>
      </c>
      <c r="V825" s="17" t="s">
        <v>494</v>
      </c>
      <c r="W825" s="17" t="s">
        <v>494</v>
      </c>
      <c r="X825" s="17" t="s">
        <v>494</v>
      </c>
      <c r="Y825" s="17" t="s">
        <v>494</v>
      </c>
      <c r="Z825" s="17" t="s">
        <v>494</v>
      </c>
      <c r="AA825" s="17" t="s">
        <v>494</v>
      </c>
      <c r="AB825" s="17" t="s">
        <v>494</v>
      </c>
      <c r="AC825" s="17"/>
      <c r="AD825" s="17"/>
      <c r="AE825" s="18">
        <f t="shared" si="38"/>
        <v>0.83831462312290428</v>
      </c>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row>
    <row r="826" spans="1:59" hidden="1" x14ac:dyDescent="0.2">
      <c r="A826" s="50">
        <v>2023</v>
      </c>
      <c r="B826" s="50" t="s">
        <v>16</v>
      </c>
      <c r="C826" s="16" t="s">
        <v>379</v>
      </c>
      <c r="D826" s="21">
        <f t="shared" si="36"/>
        <v>45057</v>
      </c>
      <c r="E826" s="22">
        <f t="shared" si="37"/>
        <v>131</v>
      </c>
      <c r="F826" s="17" t="s">
        <v>343</v>
      </c>
      <c r="G826" s="17" t="s">
        <v>341</v>
      </c>
      <c r="H826" s="17">
        <v>37</v>
      </c>
      <c r="J826" s="17">
        <v>0.5</v>
      </c>
      <c r="K826" s="17" t="s">
        <v>494</v>
      </c>
      <c r="L826" s="17"/>
      <c r="M826" s="17" t="s">
        <v>494</v>
      </c>
      <c r="N826" s="17"/>
      <c r="O826" s="17"/>
      <c r="P826" s="17"/>
      <c r="Q826" s="17" t="s">
        <v>494</v>
      </c>
      <c r="R826" s="17"/>
      <c r="S826" s="17"/>
      <c r="T826" s="17" t="s">
        <v>494</v>
      </c>
      <c r="U826" s="17" t="s">
        <v>494</v>
      </c>
      <c r="V826" s="17" t="s">
        <v>494</v>
      </c>
      <c r="W826" s="17" t="s">
        <v>494</v>
      </c>
      <c r="X826" s="17" t="s">
        <v>494</v>
      </c>
      <c r="Y826" s="17" t="s">
        <v>494</v>
      </c>
      <c r="Z826" s="17" t="s">
        <v>494</v>
      </c>
      <c r="AA826" s="17" t="s">
        <v>494</v>
      </c>
      <c r="AB826" s="17" t="s">
        <v>494</v>
      </c>
      <c r="AC826" s="17"/>
      <c r="AD826" s="17"/>
      <c r="AE826" s="18">
        <f t="shared" si="38"/>
        <v>0.98710836475628283</v>
      </c>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row>
    <row r="827" spans="1:59" hidden="1" x14ac:dyDescent="0.2">
      <c r="A827" s="50">
        <v>2023</v>
      </c>
      <c r="B827" s="50" t="s">
        <v>16</v>
      </c>
      <c r="C827" s="16" t="s">
        <v>379</v>
      </c>
      <c r="D827" s="21">
        <f t="shared" si="36"/>
        <v>45057</v>
      </c>
      <c r="E827" s="22">
        <f t="shared" si="37"/>
        <v>131</v>
      </c>
      <c r="F827" s="17" t="s">
        <v>343</v>
      </c>
      <c r="G827" s="17" t="s">
        <v>341</v>
      </c>
      <c r="H827" s="17">
        <v>37</v>
      </c>
      <c r="J827" s="17">
        <v>0.48</v>
      </c>
      <c r="K827" s="17" t="s">
        <v>494</v>
      </c>
      <c r="L827" s="17"/>
      <c r="M827" s="17" t="s">
        <v>494</v>
      </c>
      <c r="N827" s="17"/>
      <c r="O827" s="17"/>
      <c r="P827" s="17"/>
      <c r="Q827" s="17" t="s">
        <v>494</v>
      </c>
      <c r="R827" s="17"/>
      <c r="S827" s="17"/>
      <c r="T827" s="17" t="s">
        <v>494</v>
      </c>
      <c r="U827" s="17" t="s">
        <v>494</v>
      </c>
      <c r="V827" s="17" t="s">
        <v>494</v>
      </c>
      <c r="W827" s="17" t="s">
        <v>494</v>
      </c>
      <c r="X827" s="17" t="s">
        <v>494</v>
      </c>
      <c r="Y827" s="17" t="s">
        <v>494</v>
      </c>
      <c r="Z827" s="17" t="s">
        <v>494</v>
      </c>
      <c r="AA827" s="17" t="s">
        <v>494</v>
      </c>
      <c r="AB827" s="17" t="s">
        <v>494</v>
      </c>
      <c r="AC827" s="17"/>
      <c r="AD827" s="17"/>
      <c r="AE827" s="18">
        <f t="shared" si="38"/>
        <v>0.94762403016603147</v>
      </c>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row>
    <row r="828" spans="1:59" hidden="1" x14ac:dyDescent="0.2">
      <c r="A828" s="50">
        <v>2023</v>
      </c>
      <c r="B828" s="50" t="s">
        <v>16</v>
      </c>
      <c r="C828" s="16" t="s">
        <v>379</v>
      </c>
      <c r="D828" s="21">
        <f t="shared" si="36"/>
        <v>45057</v>
      </c>
      <c r="E828" s="22">
        <f t="shared" si="37"/>
        <v>131</v>
      </c>
      <c r="F828" s="17" t="s">
        <v>343</v>
      </c>
      <c r="G828" s="17" t="s">
        <v>341</v>
      </c>
      <c r="H828" s="17">
        <v>37</v>
      </c>
      <c r="J828" s="17">
        <v>0.45</v>
      </c>
      <c r="K828" s="17" t="s">
        <v>494</v>
      </c>
      <c r="L828" s="17"/>
      <c r="M828" s="17" t="s">
        <v>494</v>
      </c>
      <c r="N828" s="17"/>
      <c r="O828" s="17"/>
      <c r="P828" s="17"/>
      <c r="Q828" s="17" t="s">
        <v>494</v>
      </c>
      <c r="R828" s="17"/>
      <c r="S828" s="17"/>
      <c r="T828" s="17" t="s">
        <v>494</v>
      </c>
      <c r="U828" s="17" t="s">
        <v>494</v>
      </c>
      <c r="V828" s="17" t="s">
        <v>494</v>
      </c>
      <c r="W828" s="17" t="s">
        <v>494</v>
      </c>
      <c r="X828" s="17" t="s">
        <v>494</v>
      </c>
      <c r="Y828" s="17" t="s">
        <v>494</v>
      </c>
      <c r="Z828" s="17" t="s">
        <v>494</v>
      </c>
      <c r="AA828" s="17" t="s">
        <v>494</v>
      </c>
      <c r="AB828" s="17" t="s">
        <v>494</v>
      </c>
      <c r="AC828" s="17"/>
      <c r="AD828" s="17"/>
      <c r="AE828" s="18">
        <f t="shared" si="38"/>
        <v>0.88839752828065477</v>
      </c>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row>
    <row r="829" spans="1:59" hidden="1" x14ac:dyDescent="0.2">
      <c r="A829" s="50">
        <v>2023</v>
      </c>
      <c r="B829" s="50" t="s">
        <v>16</v>
      </c>
      <c r="C829" s="16" t="s">
        <v>379</v>
      </c>
      <c r="D829" s="21">
        <f t="shared" si="36"/>
        <v>45057</v>
      </c>
      <c r="E829" s="22">
        <f t="shared" si="37"/>
        <v>131</v>
      </c>
      <c r="F829" s="17" t="s">
        <v>343</v>
      </c>
      <c r="G829" s="17" t="s">
        <v>341</v>
      </c>
      <c r="H829" s="17">
        <v>40</v>
      </c>
      <c r="J829" s="17">
        <v>0.46</v>
      </c>
      <c r="K829" s="17" t="s">
        <v>494</v>
      </c>
      <c r="L829" s="17"/>
      <c r="M829" s="17" t="s">
        <v>494</v>
      </c>
      <c r="N829" s="17"/>
      <c r="O829" s="17"/>
      <c r="P829" s="17"/>
      <c r="Q829" s="17" t="s">
        <v>494</v>
      </c>
      <c r="R829" s="17"/>
      <c r="S829" s="17"/>
      <c r="T829" s="17" t="s">
        <v>494</v>
      </c>
      <c r="U829" s="17" t="s">
        <v>494</v>
      </c>
      <c r="V829" s="17" t="s">
        <v>494</v>
      </c>
      <c r="W829" s="17" t="s">
        <v>494</v>
      </c>
      <c r="X829" s="17" t="s">
        <v>494</v>
      </c>
      <c r="Y829" s="17" t="s">
        <v>494</v>
      </c>
      <c r="Z829" s="17" t="s">
        <v>494</v>
      </c>
      <c r="AA829" s="17" t="s">
        <v>494</v>
      </c>
      <c r="AB829" s="17" t="s">
        <v>494</v>
      </c>
      <c r="AC829" s="17"/>
      <c r="AD829" s="17"/>
      <c r="AE829" s="18">
        <f t="shared" si="38"/>
        <v>0.71875</v>
      </c>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row>
    <row r="830" spans="1:59" hidden="1" x14ac:dyDescent="0.2">
      <c r="A830" s="50">
        <v>2023</v>
      </c>
      <c r="B830" s="50" t="s">
        <v>16</v>
      </c>
      <c r="C830" s="16" t="s">
        <v>379</v>
      </c>
      <c r="D830" s="21">
        <f t="shared" si="36"/>
        <v>45057</v>
      </c>
      <c r="E830" s="22">
        <f t="shared" si="37"/>
        <v>131</v>
      </c>
      <c r="F830" s="17" t="s">
        <v>343</v>
      </c>
      <c r="G830" s="17" t="s">
        <v>341</v>
      </c>
      <c r="H830" s="17">
        <v>36</v>
      </c>
      <c r="J830" s="17">
        <v>0.43</v>
      </c>
      <c r="K830" s="17" t="s">
        <v>494</v>
      </c>
      <c r="L830" s="17"/>
      <c r="M830" s="17" t="s">
        <v>494</v>
      </c>
      <c r="N830" s="17"/>
      <c r="O830" s="17"/>
      <c r="P830" s="17"/>
      <c r="Q830" s="17" t="s">
        <v>494</v>
      </c>
      <c r="R830" s="17"/>
      <c r="S830" s="17"/>
      <c r="T830" s="17" t="s">
        <v>494</v>
      </c>
      <c r="U830" s="17" t="s">
        <v>494</v>
      </c>
      <c r="V830" s="17" t="s">
        <v>494</v>
      </c>
      <c r="W830" s="17" t="s">
        <v>494</v>
      </c>
      <c r="X830" s="17" t="s">
        <v>494</v>
      </c>
      <c r="Y830" s="17" t="s">
        <v>494</v>
      </c>
      <c r="Z830" s="17" t="s">
        <v>494</v>
      </c>
      <c r="AA830" s="17" t="s">
        <v>494</v>
      </c>
      <c r="AB830" s="17" t="s">
        <v>494</v>
      </c>
      <c r="AC830" s="17"/>
      <c r="AD830" s="17"/>
      <c r="AE830" s="18">
        <f t="shared" si="38"/>
        <v>0.92163923182441698</v>
      </c>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row>
    <row r="831" spans="1:59" hidden="1" x14ac:dyDescent="0.2">
      <c r="A831" s="50">
        <v>2023</v>
      </c>
      <c r="B831" s="50" t="s">
        <v>16</v>
      </c>
      <c r="C831" s="16" t="s">
        <v>379</v>
      </c>
      <c r="D831" s="21">
        <f t="shared" si="36"/>
        <v>45057</v>
      </c>
      <c r="E831" s="22">
        <f t="shared" si="37"/>
        <v>131</v>
      </c>
      <c r="F831" s="17" t="s">
        <v>343</v>
      </c>
      <c r="G831" s="17" t="s">
        <v>341</v>
      </c>
      <c r="H831" s="17">
        <v>35</v>
      </c>
      <c r="J831" s="17">
        <v>0.4</v>
      </c>
      <c r="K831" s="17" t="s">
        <v>494</v>
      </c>
      <c r="L831" s="17"/>
      <c r="M831" s="17" t="s">
        <v>494</v>
      </c>
      <c r="N831" s="17"/>
      <c r="O831" s="17"/>
      <c r="P831" s="17"/>
      <c r="Q831" s="17" t="s">
        <v>494</v>
      </c>
      <c r="R831" s="17"/>
      <c r="S831" s="17"/>
      <c r="T831" s="17" t="s">
        <v>494</v>
      </c>
      <c r="U831" s="17" t="s">
        <v>494</v>
      </c>
      <c r="V831" s="17" t="s">
        <v>494</v>
      </c>
      <c r="W831" s="17" t="s">
        <v>494</v>
      </c>
      <c r="X831" s="17" t="s">
        <v>494</v>
      </c>
      <c r="Y831" s="17" t="s">
        <v>494</v>
      </c>
      <c r="Z831" s="17" t="s">
        <v>494</v>
      </c>
      <c r="AA831" s="17" t="s">
        <v>494</v>
      </c>
      <c r="AB831" s="17" t="s">
        <v>494</v>
      </c>
      <c r="AC831" s="17"/>
      <c r="AD831" s="17"/>
      <c r="AE831" s="18">
        <f t="shared" si="38"/>
        <v>0.93294460641399424</v>
      </c>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row>
    <row r="832" spans="1:59" hidden="1" x14ac:dyDescent="0.2">
      <c r="A832" s="50">
        <v>2023</v>
      </c>
      <c r="B832" s="50" t="s">
        <v>16</v>
      </c>
      <c r="C832" s="16" t="s">
        <v>379</v>
      </c>
      <c r="D832" s="21">
        <f t="shared" si="36"/>
        <v>45057</v>
      </c>
      <c r="E832" s="22">
        <f t="shared" si="37"/>
        <v>131</v>
      </c>
      <c r="F832" s="17" t="s">
        <v>343</v>
      </c>
      <c r="G832" s="17" t="s">
        <v>341</v>
      </c>
      <c r="H832" s="17">
        <v>38</v>
      </c>
      <c r="J832" s="17">
        <v>0.53</v>
      </c>
      <c r="K832" s="17" t="s">
        <v>494</v>
      </c>
      <c r="L832" s="17"/>
      <c r="M832" s="17" t="s">
        <v>494</v>
      </c>
      <c r="N832" s="17"/>
      <c r="O832" s="17"/>
      <c r="P832" s="17"/>
      <c r="Q832" s="17" t="s">
        <v>494</v>
      </c>
      <c r="R832" s="17"/>
      <c r="S832" s="17"/>
      <c r="T832" s="17" t="s">
        <v>494</v>
      </c>
      <c r="U832" s="17" t="s">
        <v>494</v>
      </c>
      <c r="V832" s="17" t="s">
        <v>494</v>
      </c>
      <c r="W832" s="17" t="s">
        <v>494</v>
      </c>
      <c r="X832" s="17" t="s">
        <v>494</v>
      </c>
      <c r="Y832" s="17" t="s">
        <v>494</v>
      </c>
      <c r="Z832" s="17" t="s">
        <v>494</v>
      </c>
      <c r="AA832" s="17" t="s">
        <v>494</v>
      </c>
      <c r="AB832" s="17" t="s">
        <v>494</v>
      </c>
      <c r="AC832" s="17"/>
      <c r="AD832" s="17"/>
      <c r="AE832" s="18">
        <f t="shared" si="38"/>
        <v>0.9658842396850853</v>
      </c>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row>
    <row r="833" spans="1:59" hidden="1" x14ac:dyDescent="0.2">
      <c r="A833" s="50">
        <v>2023</v>
      </c>
      <c r="B833" s="50" t="s">
        <v>16</v>
      </c>
      <c r="C833" s="16" t="s">
        <v>379</v>
      </c>
      <c r="D833" s="21">
        <f t="shared" si="36"/>
        <v>45057</v>
      </c>
      <c r="E833" s="22">
        <f t="shared" si="37"/>
        <v>131</v>
      </c>
      <c r="F833" s="17" t="s">
        <v>343</v>
      </c>
      <c r="G833" s="17" t="s">
        <v>341</v>
      </c>
      <c r="H833" s="17">
        <v>35</v>
      </c>
      <c r="J833" s="17">
        <v>0.31</v>
      </c>
      <c r="K833" s="17" t="s">
        <v>494</v>
      </c>
      <c r="L833" s="17"/>
      <c r="M833" s="17" t="s">
        <v>494</v>
      </c>
      <c r="N833" s="17"/>
      <c r="O833" s="17"/>
      <c r="P833" s="17"/>
      <c r="Q833" s="17" t="s">
        <v>494</v>
      </c>
      <c r="R833" s="17"/>
      <c r="S833" s="17"/>
      <c r="T833" s="17" t="s">
        <v>494</v>
      </c>
      <c r="U833" s="17" t="s">
        <v>494</v>
      </c>
      <c r="V833" s="17" t="s">
        <v>494</v>
      </c>
      <c r="W833" s="17" t="s">
        <v>494</v>
      </c>
      <c r="X833" s="17" t="s">
        <v>494</v>
      </c>
      <c r="Y833" s="17" t="s">
        <v>494</v>
      </c>
      <c r="Z833" s="17" t="s">
        <v>494</v>
      </c>
      <c r="AA833" s="17" t="s">
        <v>494</v>
      </c>
      <c r="AB833" s="17" t="s">
        <v>494</v>
      </c>
      <c r="AC833" s="17"/>
      <c r="AD833" s="17"/>
      <c r="AE833" s="18">
        <f t="shared" si="38"/>
        <v>0.72303206997084546</v>
      </c>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row>
    <row r="834" spans="1:59" hidden="1" x14ac:dyDescent="0.2">
      <c r="A834" s="50">
        <v>2023</v>
      </c>
      <c r="B834" s="50" t="s">
        <v>16</v>
      </c>
      <c r="C834" s="16" t="s">
        <v>379</v>
      </c>
      <c r="D834" s="21">
        <f t="shared" ref="D834:D897" si="39">DATEVALUE(LEFT(C834, SEARCH("-", C834) - 1))</f>
        <v>45057</v>
      </c>
      <c r="E834" s="22">
        <f t="shared" ref="E834:E897" si="40" xml:space="preserve"> D834 - DATE(YEAR(D834), 1, 0)</f>
        <v>131</v>
      </c>
      <c r="F834" s="17" t="s">
        <v>343</v>
      </c>
      <c r="G834" s="17" t="s">
        <v>341</v>
      </c>
      <c r="H834" s="17">
        <v>40</v>
      </c>
      <c r="J834" s="17">
        <v>0.66</v>
      </c>
      <c r="K834" s="17" t="s">
        <v>494</v>
      </c>
      <c r="L834" s="17"/>
      <c r="M834" s="17" t="s">
        <v>494</v>
      </c>
      <c r="N834" s="17"/>
      <c r="O834" s="17"/>
      <c r="P834" s="17"/>
      <c r="Q834" s="17" t="s">
        <v>494</v>
      </c>
      <c r="R834" s="17"/>
      <c r="S834" s="17"/>
      <c r="T834" s="17" t="s">
        <v>494</v>
      </c>
      <c r="U834" s="17" t="s">
        <v>494</v>
      </c>
      <c r="V834" s="17" t="s">
        <v>494</v>
      </c>
      <c r="W834" s="17" t="s">
        <v>494</v>
      </c>
      <c r="X834" s="17" t="s">
        <v>494</v>
      </c>
      <c r="Y834" s="17" t="s">
        <v>494</v>
      </c>
      <c r="Z834" s="17" t="s">
        <v>494</v>
      </c>
      <c r="AA834" s="17" t="s">
        <v>494</v>
      </c>
      <c r="AB834" s="17" t="s">
        <v>494</v>
      </c>
      <c r="AC834" s="17"/>
      <c r="AD834" s="17"/>
      <c r="AE834" s="18">
        <f t="shared" ref="AE834:AE897" si="41">IF(J834="", "", 100000*(J834/(H834^3)))</f>
        <v>1.03125</v>
      </c>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row>
    <row r="835" spans="1:59" hidden="1" x14ac:dyDescent="0.2">
      <c r="A835" s="50">
        <v>2023</v>
      </c>
      <c r="B835" s="50" t="s">
        <v>16</v>
      </c>
      <c r="C835" s="16" t="s">
        <v>379</v>
      </c>
      <c r="D835" s="21">
        <f t="shared" si="39"/>
        <v>45057</v>
      </c>
      <c r="E835" s="22">
        <f t="shared" si="40"/>
        <v>131</v>
      </c>
      <c r="F835" s="17" t="s">
        <v>343</v>
      </c>
      <c r="G835" s="17" t="s">
        <v>341</v>
      </c>
      <c r="H835" s="17">
        <v>35</v>
      </c>
      <c r="J835" s="17">
        <v>0.38</v>
      </c>
      <c r="K835" s="17" t="s">
        <v>494</v>
      </c>
      <c r="L835" s="17"/>
      <c r="M835" s="17" t="s">
        <v>494</v>
      </c>
      <c r="N835" s="17"/>
      <c r="O835" s="17"/>
      <c r="P835" s="17"/>
      <c r="Q835" s="17" t="s">
        <v>494</v>
      </c>
      <c r="R835" s="17"/>
      <c r="S835" s="17"/>
      <c r="T835" s="17" t="s">
        <v>494</v>
      </c>
      <c r="U835" s="17" t="s">
        <v>494</v>
      </c>
      <c r="V835" s="17" t="s">
        <v>494</v>
      </c>
      <c r="W835" s="17" t="s">
        <v>494</v>
      </c>
      <c r="X835" s="17" t="s">
        <v>494</v>
      </c>
      <c r="Y835" s="17" t="s">
        <v>494</v>
      </c>
      <c r="Z835" s="17" t="s">
        <v>494</v>
      </c>
      <c r="AA835" s="17" t="s">
        <v>494</v>
      </c>
      <c r="AB835" s="17" t="s">
        <v>494</v>
      </c>
      <c r="AC835" s="17"/>
      <c r="AD835" s="17"/>
      <c r="AE835" s="18">
        <f t="shared" si="41"/>
        <v>0.88629737609329451</v>
      </c>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row>
    <row r="836" spans="1:59" hidden="1" x14ac:dyDescent="0.2">
      <c r="A836" s="50">
        <v>2023</v>
      </c>
      <c r="B836" s="50" t="s">
        <v>16</v>
      </c>
      <c r="C836" s="16" t="s">
        <v>379</v>
      </c>
      <c r="D836" s="21">
        <f t="shared" si="39"/>
        <v>45057</v>
      </c>
      <c r="E836" s="22">
        <f t="shared" si="40"/>
        <v>131</v>
      </c>
      <c r="F836" s="17" t="s">
        <v>343</v>
      </c>
      <c r="G836" s="17" t="s">
        <v>347</v>
      </c>
      <c r="H836" s="17">
        <v>100</v>
      </c>
      <c r="J836" s="17">
        <v>9.7100000000000009</v>
      </c>
      <c r="K836" s="17" t="s">
        <v>494</v>
      </c>
      <c r="L836" s="17"/>
      <c r="M836" s="17" t="s">
        <v>494</v>
      </c>
      <c r="N836" s="17"/>
      <c r="O836" s="17"/>
      <c r="P836" s="17"/>
      <c r="Q836" s="17" t="s">
        <v>494</v>
      </c>
      <c r="R836" s="17"/>
      <c r="S836" s="17"/>
      <c r="T836" s="17" t="s">
        <v>494</v>
      </c>
      <c r="U836" s="17" t="s">
        <v>494</v>
      </c>
      <c r="V836" s="17" t="s">
        <v>494</v>
      </c>
      <c r="W836" s="17" t="s">
        <v>494</v>
      </c>
      <c r="X836" s="17" t="s">
        <v>494</v>
      </c>
      <c r="Y836" s="17" t="s">
        <v>494</v>
      </c>
      <c r="Z836" s="17" t="s">
        <v>494</v>
      </c>
      <c r="AA836" s="17" t="s">
        <v>494</v>
      </c>
      <c r="AB836" s="17" t="s">
        <v>494</v>
      </c>
      <c r="AC836" s="17"/>
      <c r="AD836" s="17"/>
      <c r="AE836" s="18">
        <f t="shared" si="41"/>
        <v>0.97099999999999997</v>
      </c>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row>
    <row r="837" spans="1:59" hidden="1" x14ac:dyDescent="0.2">
      <c r="A837" s="50">
        <v>2023</v>
      </c>
      <c r="B837" s="50" t="s">
        <v>16</v>
      </c>
      <c r="C837" s="16" t="s">
        <v>379</v>
      </c>
      <c r="D837" s="21">
        <f t="shared" si="39"/>
        <v>45057</v>
      </c>
      <c r="E837" s="22">
        <f t="shared" si="40"/>
        <v>131</v>
      </c>
      <c r="F837" s="17" t="s">
        <v>343</v>
      </c>
      <c r="G837" s="17" t="s">
        <v>347</v>
      </c>
      <c r="H837" s="17">
        <v>87</v>
      </c>
      <c r="J837" s="17">
        <v>7.35</v>
      </c>
      <c r="K837" s="17" t="s">
        <v>494</v>
      </c>
      <c r="L837" s="17"/>
      <c r="M837" s="17" t="s">
        <v>494</v>
      </c>
      <c r="N837" s="17"/>
      <c r="O837" s="17"/>
      <c r="P837" s="17"/>
      <c r="Q837" s="17" t="s">
        <v>494</v>
      </c>
      <c r="R837" s="17"/>
      <c r="S837" s="17"/>
      <c r="T837" s="17" t="s">
        <v>494</v>
      </c>
      <c r="U837" s="17" t="s">
        <v>494</v>
      </c>
      <c r="V837" s="17" t="s">
        <v>494</v>
      </c>
      <c r="W837" s="17" t="s">
        <v>494</v>
      </c>
      <c r="X837" s="17" t="s">
        <v>494</v>
      </c>
      <c r="Y837" s="17" t="s">
        <v>494</v>
      </c>
      <c r="Z837" s="17" t="s">
        <v>494</v>
      </c>
      <c r="AA837" s="17" t="s">
        <v>494</v>
      </c>
      <c r="AB837" s="17" t="s">
        <v>494</v>
      </c>
      <c r="AC837" s="17"/>
      <c r="AD837" s="17"/>
      <c r="AE837" s="18">
        <f t="shared" si="41"/>
        <v>1.1161680356809307</v>
      </c>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row>
    <row r="838" spans="1:59" hidden="1" x14ac:dyDescent="0.2">
      <c r="A838" s="50">
        <v>2023</v>
      </c>
      <c r="B838" s="50" t="s">
        <v>16</v>
      </c>
      <c r="C838" s="16" t="s">
        <v>379</v>
      </c>
      <c r="D838" s="21">
        <f t="shared" si="39"/>
        <v>45057</v>
      </c>
      <c r="E838" s="22">
        <f t="shared" si="40"/>
        <v>131</v>
      </c>
      <c r="F838" s="17" t="s">
        <v>343</v>
      </c>
      <c r="G838" s="17" t="s">
        <v>347</v>
      </c>
      <c r="H838" s="17">
        <v>82</v>
      </c>
      <c r="J838" s="17">
        <v>5.24</v>
      </c>
      <c r="K838" s="17" t="s">
        <v>494</v>
      </c>
      <c r="L838" s="17"/>
      <c r="M838" s="17" t="s">
        <v>494</v>
      </c>
      <c r="N838" s="17"/>
      <c r="O838" s="17"/>
      <c r="P838" s="17"/>
      <c r="Q838" s="17" t="s">
        <v>494</v>
      </c>
      <c r="R838" s="17"/>
      <c r="S838" s="17"/>
      <c r="T838" s="17" t="s">
        <v>494</v>
      </c>
      <c r="U838" s="17" t="s">
        <v>494</v>
      </c>
      <c r="V838" s="17" t="s">
        <v>494</v>
      </c>
      <c r="W838" s="17" t="s">
        <v>494</v>
      </c>
      <c r="X838" s="17" t="s">
        <v>494</v>
      </c>
      <c r="Y838" s="17" t="s">
        <v>494</v>
      </c>
      <c r="Z838" s="17" t="s">
        <v>494</v>
      </c>
      <c r="AA838" s="17" t="s">
        <v>494</v>
      </c>
      <c r="AB838" s="17" t="s">
        <v>494</v>
      </c>
      <c r="AC838" s="17"/>
      <c r="AD838" s="17"/>
      <c r="AE838" s="18">
        <f t="shared" si="41"/>
        <v>0.95036345961318036</v>
      </c>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row>
    <row r="839" spans="1:59" hidden="1" x14ac:dyDescent="0.2">
      <c r="A839" s="50">
        <v>2023</v>
      </c>
      <c r="B839" s="50" t="s">
        <v>770</v>
      </c>
      <c r="C839" s="16" t="s">
        <v>61</v>
      </c>
      <c r="D839" s="21">
        <f t="shared" si="39"/>
        <v>45072</v>
      </c>
      <c r="E839" s="22">
        <f t="shared" si="40"/>
        <v>146</v>
      </c>
      <c r="F839" s="17" t="s">
        <v>344</v>
      </c>
      <c r="G839" s="17" t="s">
        <v>347</v>
      </c>
      <c r="H839" s="17">
        <v>73</v>
      </c>
      <c r="J839" s="17">
        <v>4</v>
      </c>
      <c r="K839" s="17" t="s">
        <v>496</v>
      </c>
      <c r="L839" s="17"/>
      <c r="M839" s="17" t="s">
        <v>496</v>
      </c>
      <c r="N839" s="17"/>
      <c r="O839" s="17"/>
      <c r="P839" s="17"/>
      <c r="Q839" s="17" t="s">
        <v>494</v>
      </c>
      <c r="R839" s="17"/>
      <c r="S839" s="17"/>
      <c r="T839" s="17" t="s">
        <v>494</v>
      </c>
      <c r="U839" s="17" t="s">
        <v>494</v>
      </c>
      <c r="V839" s="17" t="s">
        <v>494</v>
      </c>
      <c r="W839" s="17" t="s">
        <v>494</v>
      </c>
      <c r="X839" s="17" t="s">
        <v>494</v>
      </c>
      <c r="Y839" s="17" t="s">
        <v>494</v>
      </c>
      <c r="Z839" s="17" t="s">
        <v>494</v>
      </c>
      <c r="AA839" s="17" t="s">
        <v>494</v>
      </c>
      <c r="AB839" s="17" t="s">
        <v>494</v>
      </c>
      <c r="AC839" s="17">
        <v>0</v>
      </c>
      <c r="AD839" s="17" t="s">
        <v>736</v>
      </c>
      <c r="AE839" s="18">
        <f t="shared" si="41"/>
        <v>1.0282326993421882</v>
      </c>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row>
    <row r="840" spans="1:59" hidden="1" x14ac:dyDescent="0.2">
      <c r="A840" s="50">
        <v>2023</v>
      </c>
      <c r="B840" s="50" t="s">
        <v>770</v>
      </c>
      <c r="C840" s="16" t="s">
        <v>61</v>
      </c>
      <c r="D840" s="21">
        <f t="shared" si="39"/>
        <v>45072</v>
      </c>
      <c r="E840" s="22">
        <f t="shared" si="40"/>
        <v>146</v>
      </c>
      <c r="F840" s="17" t="s">
        <v>344</v>
      </c>
      <c r="G840" s="17" t="s">
        <v>347</v>
      </c>
      <c r="H840" s="17">
        <v>78</v>
      </c>
      <c r="J840" s="17">
        <v>4.3</v>
      </c>
      <c r="K840" s="17" t="s">
        <v>496</v>
      </c>
      <c r="L840" s="17"/>
      <c r="M840" s="17" t="s">
        <v>496</v>
      </c>
      <c r="N840" s="17"/>
      <c r="O840" s="17"/>
      <c r="P840" s="17"/>
      <c r="Q840" s="17" t="s">
        <v>494</v>
      </c>
      <c r="R840" s="17"/>
      <c r="S840" s="17"/>
      <c r="T840" s="17" t="s">
        <v>494</v>
      </c>
      <c r="U840" s="17" t="s">
        <v>494</v>
      </c>
      <c r="V840" s="17" t="s">
        <v>494</v>
      </c>
      <c r="W840" s="17" t="s">
        <v>494</v>
      </c>
      <c r="X840" s="17" t="s">
        <v>494</v>
      </c>
      <c r="Y840" s="17" t="s">
        <v>494</v>
      </c>
      <c r="Z840" s="17" t="s">
        <v>494</v>
      </c>
      <c r="AA840" s="17" t="s">
        <v>494</v>
      </c>
      <c r="AB840" s="17" t="s">
        <v>494</v>
      </c>
      <c r="AC840" s="17">
        <v>0</v>
      </c>
      <c r="AD840" s="17" t="s">
        <v>736</v>
      </c>
      <c r="AE840" s="18">
        <f t="shared" si="41"/>
        <v>0.90611777002309546</v>
      </c>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row>
    <row r="841" spans="1:59" hidden="1" x14ac:dyDescent="0.2">
      <c r="A841" s="50">
        <v>2023</v>
      </c>
      <c r="B841" s="50" t="s">
        <v>770</v>
      </c>
      <c r="C841" s="16" t="s">
        <v>61</v>
      </c>
      <c r="D841" s="21">
        <f t="shared" si="39"/>
        <v>45072</v>
      </c>
      <c r="E841" s="22">
        <f t="shared" si="40"/>
        <v>146</v>
      </c>
      <c r="F841" s="17" t="s">
        <v>344</v>
      </c>
      <c r="G841" s="17" t="s">
        <v>347</v>
      </c>
      <c r="H841" s="17">
        <v>70</v>
      </c>
      <c r="J841" s="17">
        <v>3.6</v>
      </c>
      <c r="K841" s="17" t="s">
        <v>496</v>
      </c>
      <c r="L841" s="17"/>
      <c r="M841" s="17" t="s">
        <v>496</v>
      </c>
      <c r="N841" s="17"/>
      <c r="O841" s="17"/>
      <c r="P841" s="17"/>
      <c r="Q841" s="17" t="s">
        <v>494</v>
      </c>
      <c r="R841" s="17"/>
      <c r="S841" s="17"/>
      <c r="T841" s="17" t="s">
        <v>494</v>
      </c>
      <c r="U841" s="17" t="s">
        <v>494</v>
      </c>
      <c r="V841" s="17" t="s">
        <v>494</v>
      </c>
      <c r="W841" s="17" t="s">
        <v>494</v>
      </c>
      <c r="X841" s="17" t="s">
        <v>494</v>
      </c>
      <c r="Y841" s="17" t="s">
        <v>494</v>
      </c>
      <c r="Z841" s="17" t="s">
        <v>494</v>
      </c>
      <c r="AA841" s="17" t="s">
        <v>494</v>
      </c>
      <c r="AB841" s="17" t="s">
        <v>494</v>
      </c>
      <c r="AC841" s="17">
        <v>0</v>
      </c>
      <c r="AD841" s="17" t="s">
        <v>736</v>
      </c>
      <c r="AE841" s="18">
        <f t="shared" si="41"/>
        <v>1.0495626822157436</v>
      </c>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row>
    <row r="842" spans="1:59" hidden="1" x14ac:dyDescent="0.2">
      <c r="A842" s="50">
        <v>2023</v>
      </c>
      <c r="B842" s="50" t="s">
        <v>770</v>
      </c>
      <c r="C842" s="16" t="s">
        <v>61</v>
      </c>
      <c r="D842" s="21">
        <f t="shared" si="39"/>
        <v>45072</v>
      </c>
      <c r="E842" s="22">
        <f t="shared" si="40"/>
        <v>146</v>
      </c>
      <c r="F842" s="17" t="s">
        <v>344</v>
      </c>
      <c r="G842" s="17" t="s">
        <v>347</v>
      </c>
      <c r="H842" s="17">
        <v>71</v>
      </c>
      <c r="J842" s="17">
        <v>3</v>
      </c>
      <c r="K842" s="17" t="s">
        <v>496</v>
      </c>
      <c r="L842" s="17"/>
      <c r="M842" s="17" t="s">
        <v>496</v>
      </c>
      <c r="N842" s="17"/>
      <c r="O842" s="17"/>
      <c r="P842" s="17"/>
      <c r="Q842" s="17" t="s">
        <v>494</v>
      </c>
      <c r="R842" s="17"/>
      <c r="S842" s="17"/>
      <c r="T842" s="17" t="s">
        <v>494</v>
      </c>
      <c r="U842" s="17" t="s">
        <v>494</v>
      </c>
      <c r="V842" s="17" t="s">
        <v>494</v>
      </c>
      <c r="W842" s="17" t="s">
        <v>494</v>
      </c>
      <c r="X842" s="17" t="s">
        <v>494</v>
      </c>
      <c r="Y842" s="17" t="s">
        <v>494</v>
      </c>
      <c r="Z842" s="17" t="s">
        <v>494</v>
      </c>
      <c r="AA842" s="17" t="s">
        <v>494</v>
      </c>
      <c r="AB842" s="17" t="s">
        <v>494</v>
      </c>
      <c r="AC842" s="17">
        <v>0</v>
      </c>
      <c r="AD842" s="17" t="s">
        <v>736</v>
      </c>
      <c r="AE842" s="18">
        <f t="shared" si="41"/>
        <v>0.83819720545051701</v>
      </c>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row>
    <row r="843" spans="1:59" hidden="1" x14ac:dyDescent="0.2">
      <c r="A843" s="50">
        <v>2023</v>
      </c>
      <c r="B843" s="50" t="s">
        <v>770</v>
      </c>
      <c r="C843" s="16" t="s">
        <v>61</v>
      </c>
      <c r="D843" s="21">
        <f t="shared" si="39"/>
        <v>45072</v>
      </c>
      <c r="E843" s="22">
        <f t="shared" si="40"/>
        <v>146</v>
      </c>
      <c r="F843" s="17" t="s">
        <v>344</v>
      </c>
      <c r="G843" s="17" t="s">
        <v>347</v>
      </c>
      <c r="H843" s="17">
        <v>75</v>
      </c>
      <c r="J843" s="17">
        <v>4.3</v>
      </c>
      <c r="K843" s="17" t="s">
        <v>496</v>
      </c>
      <c r="L843" s="17"/>
      <c r="M843" s="17" t="s">
        <v>496</v>
      </c>
      <c r="N843" s="17"/>
      <c r="O843" s="17"/>
      <c r="P843" s="17"/>
      <c r="Q843" s="17" t="s">
        <v>494</v>
      </c>
      <c r="R843" s="17"/>
      <c r="S843" s="17"/>
      <c r="T843" s="17" t="s">
        <v>494</v>
      </c>
      <c r="U843" s="17" t="s">
        <v>494</v>
      </c>
      <c r="V843" s="17" t="s">
        <v>494</v>
      </c>
      <c r="W843" s="17" t="s">
        <v>494</v>
      </c>
      <c r="X843" s="17" t="s">
        <v>494</v>
      </c>
      <c r="Y843" s="17" t="s">
        <v>494</v>
      </c>
      <c r="Z843" s="17" t="s">
        <v>494</v>
      </c>
      <c r="AA843" s="17" t="s">
        <v>494</v>
      </c>
      <c r="AB843" s="17" t="s">
        <v>494</v>
      </c>
      <c r="AC843" s="17">
        <v>0</v>
      </c>
      <c r="AD843" s="17" t="s">
        <v>736</v>
      </c>
      <c r="AE843" s="18">
        <f t="shared" si="41"/>
        <v>1.0192592592592593</v>
      </c>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row>
    <row r="844" spans="1:59" hidden="1" x14ac:dyDescent="0.2">
      <c r="A844" s="50">
        <v>2023</v>
      </c>
      <c r="B844" s="50" t="s">
        <v>770</v>
      </c>
      <c r="C844" s="16" t="s">
        <v>61</v>
      </c>
      <c r="D844" s="21">
        <f t="shared" si="39"/>
        <v>45072</v>
      </c>
      <c r="E844" s="22">
        <f t="shared" si="40"/>
        <v>146</v>
      </c>
      <c r="F844" s="17" t="s">
        <v>344</v>
      </c>
      <c r="G844" s="17" t="s">
        <v>347</v>
      </c>
      <c r="H844" s="17">
        <v>75</v>
      </c>
      <c r="J844" s="17">
        <v>4.3</v>
      </c>
      <c r="K844" s="17" t="s">
        <v>496</v>
      </c>
      <c r="L844" s="17"/>
      <c r="M844" s="17" t="s">
        <v>496</v>
      </c>
      <c r="N844" s="17"/>
      <c r="O844" s="17"/>
      <c r="P844" s="17"/>
      <c r="Q844" s="17" t="s">
        <v>494</v>
      </c>
      <c r="R844" s="17"/>
      <c r="S844" s="17"/>
      <c r="T844" s="17" t="s">
        <v>494</v>
      </c>
      <c r="U844" s="17" t="s">
        <v>494</v>
      </c>
      <c r="V844" s="17" t="s">
        <v>494</v>
      </c>
      <c r="W844" s="17" t="s">
        <v>494</v>
      </c>
      <c r="X844" s="17" t="s">
        <v>494</v>
      </c>
      <c r="Y844" s="17" t="s">
        <v>494</v>
      </c>
      <c r="Z844" s="17" t="s">
        <v>494</v>
      </c>
      <c r="AA844" s="17" t="s">
        <v>494</v>
      </c>
      <c r="AB844" s="17" t="s">
        <v>494</v>
      </c>
      <c r="AC844" s="17">
        <v>0</v>
      </c>
      <c r="AD844" s="17" t="s">
        <v>736</v>
      </c>
      <c r="AE844" s="18">
        <f t="shared" si="41"/>
        <v>1.0192592592592593</v>
      </c>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row>
    <row r="845" spans="1:59" hidden="1" x14ac:dyDescent="0.2">
      <c r="A845" s="50">
        <v>2023</v>
      </c>
      <c r="B845" s="50" t="s">
        <v>770</v>
      </c>
      <c r="C845" s="16" t="s">
        <v>61</v>
      </c>
      <c r="D845" s="21">
        <f t="shared" si="39"/>
        <v>45072</v>
      </c>
      <c r="E845" s="22">
        <f t="shared" si="40"/>
        <v>146</v>
      </c>
      <c r="F845" s="17" t="s">
        <v>344</v>
      </c>
      <c r="G845" s="17" t="s">
        <v>347</v>
      </c>
      <c r="H845" s="17">
        <v>74</v>
      </c>
      <c r="J845" s="17">
        <v>3.9</v>
      </c>
      <c r="K845" s="17" t="s">
        <v>496</v>
      </c>
      <c r="L845" s="17"/>
      <c r="M845" s="17" t="s">
        <v>496</v>
      </c>
      <c r="N845" s="17"/>
      <c r="O845" s="17"/>
      <c r="P845" s="17"/>
      <c r="Q845" s="17" t="s">
        <v>494</v>
      </c>
      <c r="R845" s="17"/>
      <c r="S845" s="17"/>
      <c r="T845" s="17" t="s">
        <v>494</v>
      </c>
      <c r="U845" s="17" t="s">
        <v>494</v>
      </c>
      <c r="V845" s="17" t="s">
        <v>494</v>
      </c>
      <c r="W845" s="17" t="s">
        <v>494</v>
      </c>
      <c r="X845" s="17" t="s">
        <v>494</v>
      </c>
      <c r="Y845" s="17" t="s">
        <v>494</v>
      </c>
      <c r="Z845" s="17" t="s">
        <v>494</v>
      </c>
      <c r="AA845" s="17" t="s">
        <v>494</v>
      </c>
      <c r="AB845" s="17" t="s">
        <v>494</v>
      </c>
      <c r="AC845" s="17">
        <v>0</v>
      </c>
      <c r="AD845" s="17" t="s">
        <v>736</v>
      </c>
      <c r="AE845" s="18">
        <f t="shared" si="41"/>
        <v>0.96243065563737595</v>
      </c>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row>
    <row r="846" spans="1:59" hidden="1" x14ac:dyDescent="0.2">
      <c r="A846" s="50">
        <v>2023</v>
      </c>
      <c r="B846" s="50" t="s">
        <v>770</v>
      </c>
      <c r="C846" s="16" t="s">
        <v>61</v>
      </c>
      <c r="D846" s="21">
        <f t="shared" si="39"/>
        <v>45072</v>
      </c>
      <c r="E846" s="22">
        <f t="shared" si="40"/>
        <v>146</v>
      </c>
      <c r="F846" s="17" t="s">
        <v>344</v>
      </c>
      <c r="G846" s="17" t="s">
        <v>347</v>
      </c>
      <c r="H846" s="17">
        <v>72</v>
      </c>
      <c r="J846" s="17">
        <v>3.6</v>
      </c>
      <c r="K846" s="17" t="s">
        <v>496</v>
      </c>
      <c r="L846" s="17"/>
      <c r="M846" s="17" t="s">
        <v>496</v>
      </c>
      <c r="N846" s="17"/>
      <c r="O846" s="17"/>
      <c r="P846" s="17"/>
      <c r="Q846" s="17" t="s">
        <v>494</v>
      </c>
      <c r="R846" s="17"/>
      <c r="S846" s="17"/>
      <c r="T846" s="17" t="s">
        <v>494</v>
      </c>
      <c r="U846" s="17" t="s">
        <v>494</v>
      </c>
      <c r="V846" s="17" t="s">
        <v>494</v>
      </c>
      <c r="W846" s="17" t="s">
        <v>494</v>
      </c>
      <c r="X846" s="17" t="s">
        <v>494</v>
      </c>
      <c r="Y846" s="17" t="s">
        <v>494</v>
      </c>
      <c r="Z846" s="17" t="s">
        <v>494</v>
      </c>
      <c r="AA846" s="17" t="s">
        <v>494</v>
      </c>
      <c r="AB846" s="17" t="s">
        <v>494</v>
      </c>
      <c r="AC846" s="17">
        <v>0</v>
      </c>
      <c r="AD846" s="17" t="s">
        <v>736</v>
      </c>
      <c r="AE846" s="18">
        <f t="shared" si="41"/>
        <v>0.96450617283950613</v>
      </c>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row>
    <row r="847" spans="1:59" hidden="1" x14ac:dyDescent="0.2">
      <c r="A847" s="50">
        <v>2023</v>
      </c>
      <c r="B847" s="50" t="s">
        <v>770</v>
      </c>
      <c r="C847" s="16" t="s">
        <v>61</v>
      </c>
      <c r="D847" s="21">
        <f t="shared" si="39"/>
        <v>45072</v>
      </c>
      <c r="E847" s="22">
        <f t="shared" si="40"/>
        <v>146</v>
      </c>
      <c r="F847" s="17" t="s">
        <v>344</v>
      </c>
      <c r="G847" s="17" t="s">
        <v>347</v>
      </c>
      <c r="H847" s="17">
        <v>70</v>
      </c>
      <c r="J847" s="17">
        <v>3.1</v>
      </c>
      <c r="K847" s="17" t="s">
        <v>496</v>
      </c>
      <c r="L847" s="17"/>
      <c r="M847" s="17" t="s">
        <v>496</v>
      </c>
      <c r="N847" s="17"/>
      <c r="O847" s="17"/>
      <c r="P847" s="17"/>
      <c r="Q847" s="17" t="s">
        <v>494</v>
      </c>
      <c r="R847" s="17"/>
      <c r="S847" s="17"/>
      <c r="T847" s="17" t="s">
        <v>494</v>
      </c>
      <c r="U847" s="17" t="s">
        <v>494</v>
      </c>
      <c r="V847" s="17" t="s">
        <v>494</v>
      </c>
      <c r="W847" s="17" t="s">
        <v>494</v>
      </c>
      <c r="X847" s="17" t="s">
        <v>494</v>
      </c>
      <c r="Y847" s="17" t="s">
        <v>494</v>
      </c>
      <c r="Z847" s="17" t="s">
        <v>494</v>
      </c>
      <c r="AA847" s="17" t="s">
        <v>494</v>
      </c>
      <c r="AB847" s="17" t="s">
        <v>494</v>
      </c>
      <c r="AC847" s="17">
        <v>0</v>
      </c>
      <c r="AD847" s="17" t="s">
        <v>736</v>
      </c>
      <c r="AE847" s="18">
        <f t="shared" si="41"/>
        <v>0.90379008746355693</v>
      </c>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row>
    <row r="848" spans="1:59" hidden="1" x14ac:dyDescent="0.2">
      <c r="A848" s="50">
        <v>2023</v>
      </c>
      <c r="B848" s="50" t="s">
        <v>770</v>
      </c>
      <c r="C848" s="16" t="s">
        <v>61</v>
      </c>
      <c r="D848" s="21">
        <f t="shared" si="39"/>
        <v>45072</v>
      </c>
      <c r="E848" s="22">
        <f t="shared" si="40"/>
        <v>146</v>
      </c>
      <c r="F848" s="17" t="s">
        <v>344</v>
      </c>
      <c r="G848" s="17" t="s">
        <v>347</v>
      </c>
      <c r="H848" s="17">
        <v>71</v>
      </c>
      <c r="J848" s="17">
        <v>3.5</v>
      </c>
      <c r="K848" s="17" t="s">
        <v>496</v>
      </c>
      <c r="L848" s="17"/>
      <c r="M848" s="17" t="s">
        <v>496</v>
      </c>
      <c r="N848" s="17"/>
      <c r="O848" s="17"/>
      <c r="P848" s="17"/>
      <c r="Q848" s="17" t="s">
        <v>494</v>
      </c>
      <c r="R848" s="17"/>
      <c r="S848" s="17"/>
      <c r="T848" s="17" t="s">
        <v>494</v>
      </c>
      <c r="U848" s="17" t="s">
        <v>494</v>
      </c>
      <c r="V848" s="17" t="s">
        <v>494</v>
      </c>
      <c r="W848" s="17" t="s">
        <v>494</v>
      </c>
      <c r="X848" s="17" t="s">
        <v>494</v>
      </c>
      <c r="Y848" s="17" t="s">
        <v>494</v>
      </c>
      <c r="Z848" s="17" t="s">
        <v>494</v>
      </c>
      <c r="AA848" s="17" t="s">
        <v>494</v>
      </c>
      <c r="AB848" s="17" t="s">
        <v>494</v>
      </c>
      <c r="AC848" s="17">
        <v>0</v>
      </c>
      <c r="AD848" s="17" t="s">
        <v>736</v>
      </c>
      <c r="AE848" s="18">
        <f t="shared" si="41"/>
        <v>0.97789673969226987</v>
      </c>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row>
    <row r="849" spans="1:59" hidden="1" x14ac:dyDescent="0.2">
      <c r="A849" s="50">
        <v>2023</v>
      </c>
      <c r="B849" s="50" t="s">
        <v>770</v>
      </c>
      <c r="C849" s="16" t="s">
        <v>61</v>
      </c>
      <c r="D849" s="21">
        <f t="shared" si="39"/>
        <v>45072</v>
      </c>
      <c r="E849" s="22">
        <f t="shared" si="40"/>
        <v>146</v>
      </c>
      <c r="F849" s="17" t="s">
        <v>344</v>
      </c>
      <c r="G849" s="17" t="s">
        <v>347</v>
      </c>
      <c r="H849" s="17">
        <v>75</v>
      </c>
      <c r="J849" s="17">
        <v>4</v>
      </c>
      <c r="K849" s="17" t="s">
        <v>496</v>
      </c>
      <c r="L849" s="17"/>
      <c r="M849" s="17" t="s">
        <v>496</v>
      </c>
      <c r="N849" s="17"/>
      <c r="O849" s="17"/>
      <c r="P849" s="17"/>
      <c r="Q849" s="17" t="s">
        <v>494</v>
      </c>
      <c r="R849" s="17"/>
      <c r="S849" s="17"/>
      <c r="T849" s="17" t="s">
        <v>494</v>
      </c>
      <c r="U849" s="17" t="s">
        <v>494</v>
      </c>
      <c r="V849" s="17" t="s">
        <v>494</v>
      </c>
      <c r="W849" s="17" t="s">
        <v>494</v>
      </c>
      <c r="X849" s="17" t="s">
        <v>494</v>
      </c>
      <c r="Y849" s="17" t="s">
        <v>494</v>
      </c>
      <c r="Z849" s="17" t="s">
        <v>494</v>
      </c>
      <c r="AA849" s="17" t="s">
        <v>494</v>
      </c>
      <c r="AB849" s="17" t="s">
        <v>494</v>
      </c>
      <c r="AC849" s="17">
        <v>0</v>
      </c>
      <c r="AD849" s="17" t="s">
        <v>736</v>
      </c>
      <c r="AE849" s="18">
        <f t="shared" si="41"/>
        <v>0.94814814814814818</v>
      </c>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row>
    <row r="850" spans="1:59" hidden="1" x14ac:dyDescent="0.2">
      <c r="A850" s="50">
        <v>2023</v>
      </c>
      <c r="B850" s="50" t="s">
        <v>770</v>
      </c>
      <c r="C850" s="16" t="s">
        <v>61</v>
      </c>
      <c r="D850" s="21">
        <f t="shared" si="39"/>
        <v>45072</v>
      </c>
      <c r="E850" s="22">
        <f t="shared" si="40"/>
        <v>146</v>
      </c>
      <c r="F850" s="17" t="s">
        <v>344</v>
      </c>
      <c r="G850" s="17" t="s">
        <v>347</v>
      </c>
      <c r="H850" s="17">
        <v>75</v>
      </c>
      <c r="J850" s="17">
        <v>4</v>
      </c>
      <c r="K850" s="17" t="s">
        <v>496</v>
      </c>
      <c r="L850" s="17"/>
      <c r="M850" s="17" t="s">
        <v>496</v>
      </c>
      <c r="N850" s="17"/>
      <c r="O850" s="17"/>
      <c r="P850" s="17"/>
      <c r="Q850" s="17" t="s">
        <v>494</v>
      </c>
      <c r="R850" s="17"/>
      <c r="S850" s="17"/>
      <c r="T850" s="17" t="s">
        <v>494</v>
      </c>
      <c r="U850" s="17" t="s">
        <v>494</v>
      </c>
      <c r="V850" s="17" t="s">
        <v>494</v>
      </c>
      <c r="W850" s="17" t="s">
        <v>494</v>
      </c>
      <c r="X850" s="17" t="s">
        <v>494</v>
      </c>
      <c r="Y850" s="17" t="s">
        <v>494</v>
      </c>
      <c r="Z850" s="17" t="s">
        <v>494</v>
      </c>
      <c r="AA850" s="17" t="s">
        <v>494</v>
      </c>
      <c r="AB850" s="17" t="s">
        <v>494</v>
      </c>
      <c r="AC850" s="17">
        <v>0</v>
      </c>
      <c r="AD850" s="17" t="s">
        <v>736</v>
      </c>
      <c r="AE850" s="18">
        <f t="shared" si="41"/>
        <v>0.94814814814814818</v>
      </c>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row>
    <row r="851" spans="1:59" hidden="1" x14ac:dyDescent="0.2">
      <c r="A851" s="50">
        <v>2023</v>
      </c>
      <c r="B851" s="50" t="s">
        <v>770</v>
      </c>
      <c r="C851" s="16" t="s">
        <v>61</v>
      </c>
      <c r="D851" s="21">
        <f t="shared" si="39"/>
        <v>45072</v>
      </c>
      <c r="E851" s="22">
        <f t="shared" si="40"/>
        <v>146</v>
      </c>
      <c r="F851" s="17" t="s">
        <v>344</v>
      </c>
      <c r="G851" s="17" t="s">
        <v>347</v>
      </c>
      <c r="H851" s="17">
        <v>82</v>
      </c>
      <c r="J851" s="17">
        <v>5</v>
      </c>
      <c r="K851" s="17" t="s">
        <v>496</v>
      </c>
      <c r="L851" s="17"/>
      <c r="M851" s="17" t="s">
        <v>496</v>
      </c>
      <c r="N851" s="17"/>
      <c r="O851" s="17"/>
      <c r="P851" s="17"/>
      <c r="Q851" s="17" t="s">
        <v>494</v>
      </c>
      <c r="R851" s="17"/>
      <c r="S851" s="17"/>
      <c r="T851" s="17" t="s">
        <v>494</v>
      </c>
      <c r="U851" s="17" t="s">
        <v>494</v>
      </c>
      <c r="V851" s="17" t="s">
        <v>494</v>
      </c>
      <c r="W851" s="17" t="s">
        <v>494</v>
      </c>
      <c r="X851" s="17" t="s">
        <v>494</v>
      </c>
      <c r="Y851" s="17" t="s">
        <v>494</v>
      </c>
      <c r="Z851" s="17" t="s">
        <v>494</v>
      </c>
      <c r="AA851" s="17" t="s">
        <v>494</v>
      </c>
      <c r="AB851" s="17" t="s">
        <v>494</v>
      </c>
      <c r="AC851" s="17">
        <v>0</v>
      </c>
      <c r="AD851" s="17" t="s">
        <v>736</v>
      </c>
      <c r="AE851" s="18">
        <f t="shared" si="41"/>
        <v>0.90683536222631711</v>
      </c>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row>
    <row r="852" spans="1:59" hidden="1" x14ac:dyDescent="0.2">
      <c r="A852" s="50">
        <v>2023</v>
      </c>
      <c r="B852" s="50" t="s">
        <v>770</v>
      </c>
      <c r="C852" s="16" t="s">
        <v>61</v>
      </c>
      <c r="D852" s="21">
        <f t="shared" si="39"/>
        <v>45072</v>
      </c>
      <c r="E852" s="22">
        <f t="shared" si="40"/>
        <v>146</v>
      </c>
      <c r="F852" s="17" t="s">
        <v>344</v>
      </c>
      <c r="G852" s="17" t="s">
        <v>347</v>
      </c>
      <c r="H852" s="17">
        <v>73</v>
      </c>
      <c r="J852" s="17">
        <v>3.6</v>
      </c>
      <c r="K852" s="17" t="s">
        <v>496</v>
      </c>
      <c r="L852" s="17"/>
      <c r="M852" s="17" t="s">
        <v>496</v>
      </c>
      <c r="N852" s="17"/>
      <c r="O852" s="17"/>
      <c r="P852" s="17"/>
      <c r="Q852" s="17" t="s">
        <v>494</v>
      </c>
      <c r="R852" s="17"/>
      <c r="S852" s="17"/>
      <c r="T852" s="17" t="s">
        <v>494</v>
      </c>
      <c r="U852" s="17" t="s">
        <v>494</v>
      </c>
      <c r="V852" s="17" t="s">
        <v>494</v>
      </c>
      <c r="W852" s="17" t="s">
        <v>494</v>
      </c>
      <c r="X852" s="17" t="s">
        <v>494</v>
      </c>
      <c r="Y852" s="17" t="s">
        <v>494</v>
      </c>
      <c r="Z852" s="17" t="s">
        <v>494</v>
      </c>
      <c r="AA852" s="17" t="s">
        <v>494</v>
      </c>
      <c r="AB852" s="17" t="s">
        <v>494</v>
      </c>
      <c r="AC852" s="17">
        <v>0</v>
      </c>
      <c r="AD852" s="17" t="s">
        <v>736</v>
      </c>
      <c r="AE852" s="18">
        <f t="shared" si="41"/>
        <v>0.92540942940796933</v>
      </c>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row>
    <row r="853" spans="1:59" hidden="1" x14ac:dyDescent="0.2">
      <c r="A853" s="50">
        <v>2023</v>
      </c>
      <c r="B853" s="50" t="s">
        <v>770</v>
      </c>
      <c r="C853" s="16" t="s">
        <v>61</v>
      </c>
      <c r="D853" s="21">
        <f t="shared" si="39"/>
        <v>45072</v>
      </c>
      <c r="E853" s="22">
        <f t="shared" si="40"/>
        <v>146</v>
      </c>
      <c r="F853" s="17" t="s">
        <v>344</v>
      </c>
      <c r="G853" s="17" t="s">
        <v>347</v>
      </c>
      <c r="H853" s="17">
        <v>72</v>
      </c>
      <c r="J853" s="17">
        <v>4.0999999999999996</v>
      </c>
      <c r="K853" s="17" t="s">
        <v>496</v>
      </c>
      <c r="L853" s="17"/>
      <c r="M853" s="17" t="s">
        <v>496</v>
      </c>
      <c r="N853" s="17"/>
      <c r="O853" s="17"/>
      <c r="P853" s="17"/>
      <c r="Q853" s="17" t="s">
        <v>494</v>
      </c>
      <c r="R853" s="17"/>
      <c r="S853" s="17"/>
      <c r="T853" s="17" t="s">
        <v>494</v>
      </c>
      <c r="U853" s="17" t="s">
        <v>494</v>
      </c>
      <c r="V853" s="17" t="s">
        <v>494</v>
      </c>
      <c r="W853" s="17" t="s">
        <v>494</v>
      </c>
      <c r="X853" s="17" t="s">
        <v>494</v>
      </c>
      <c r="Y853" s="17" t="s">
        <v>494</v>
      </c>
      <c r="Z853" s="17" t="s">
        <v>494</v>
      </c>
      <c r="AA853" s="17" t="s">
        <v>494</v>
      </c>
      <c r="AB853" s="17" t="s">
        <v>494</v>
      </c>
      <c r="AC853" s="17">
        <v>0</v>
      </c>
      <c r="AD853" s="17" t="s">
        <v>736</v>
      </c>
      <c r="AE853" s="18">
        <f t="shared" si="41"/>
        <v>1.0984653635116597</v>
      </c>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row>
    <row r="854" spans="1:59" hidden="1" x14ac:dyDescent="0.2">
      <c r="A854" s="50">
        <v>2023</v>
      </c>
      <c r="B854" s="50" t="s">
        <v>770</v>
      </c>
      <c r="C854" s="16" t="s">
        <v>61</v>
      </c>
      <c r="D854" s="21">
        <f t="shared" si="39"/>
        <v>45072</v>
      </c>
      <c r="E854" s="22">
        <f t="shared" si="40"/>
        <v>146</v>
      </c>
      <c r="F854" s="17" t="s">
        <v>344</v>
      </c>
      <c r="G854" s="17" t="s">
        <v>347</v>
      </c>
      <c r="H854" s="17">
        <v>72</v>
      </c>
      <c r="J854" s="17">
        <v>3.5</v>
      </c>
      <c r="K854" s="17" t="s">
        <v>496</v>
      </c>
      <c r="L854" s="17"/>
      <c r="M854" s="17" t="s">
        <v>496</v>
      </c>
      <c r="N854" s="17"/>
      <c r="O854" s="17"/>
      <c r="P854" s="17"/>
      <c r="Q854" s="17" t="s">
        <v>494</v>
      </c>
      <c r="R854" s="17"/>
      <c r="S854" s="17"/>
      <c r="T854" s="17" t="s">
        <v>494</v>
      </c>
      <c r="U854" s="17" t="s">
        <v>494</v>
      </c>
      <c r="V854" s="17" t="s">
        <v>494</v>
      </c>
      <c r="W854" s="17" t="s">
        <v>494</v>
      </c>
      <c r="X854" s="17" t="s">
        <v>494</v>
      </c>
      <c r="Y854" s="17" t="s">
        <v>494</v>
      </c>
      <c r="Z854" s="17" t="s">
        <v>494</v>
      </c>
      <c r="AA854" s="17" t="s">
        <v>494</v>
      </c>
      <c r="AB854" s="17" t="s">
        <v>494</v>
      </c>
      <c r="AC854" s="17">
        <v>0</v>
      </c>
      <c r="AD854" s="17" t="s">
        <v>736</v>
      </c>
      <c r="AE854" s="18">
        <f t="shared" si="41"/>
        <v>0.93771433470507548</v>
      </c>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row>
    <row r="855" spans="1:59" hidden="1" x14ac:dyDescent="0.2">
      <c r="A855" s="50">
        <v>2023</v>
      </c>
      <c r="B855" s="50" t="s">
        <v>770</v>
      </c>
      <c r="C855" s="16" t="s">
        <v>61</v>
      </c>
      <c r="D855" s="21">
        <f t="shared" si="39"/>
        <v>45072</v>
      </c>
      <c r="E855" s="22">
        <f t="shared" si="40"/>
        <v>146</v>
      </c>
      <c r="F855" s="17" t="s">
        <v>344</v>
      </c>
      <c r="G855" s="17" t="s">
        <v>347</v>
      </c>
      <c r="H855" s="17">
        <v>70</v>
      </c>
      <c r="J855" s="17">
        <v>3.3</v>
      </c>
      <c r="K855" s="17" t="s">
        <v>496</v>
      </c>
      <c r="L855" s="17"/>
      <c r="M855" s="17" t="s">
        <v>496</v>
      </c>
      <c r="N855" s="17"/>
      <c r="O855" s="17"/>
      <c r="P855" s="17"/>
      <c r="Q855" s="17" t="s">
        <v>494</v>
      </c>
      <c r="R855" s="17"/>
      <c r="S855" s="17"/>
      <c r="T855" s="17" t="s">
        <v>494</v>
      </c>
      <c r="U855" s="17" t="s">
        <v>494</v>
      </c>
      <c r="V855" s="17" t="s">
        <v>494</v>
      </c>
      <c r="W855" s="17" t="s">
        <v>494</v>
      </c>
      <c r="X855" s="17" t="s">
        <v>494</v>
      </c>
      <c r="Y855" s="17" t="s">
        <v>494</v>
      </c>
      <c r="Z855" s="17" t="s">
        <v>494</v>
      </c>
      <c r="AA855" s="17" t="s">
        <v>494</v>
      </c>
      <c r="AB855" s="17" t="s">
        <v>494</v>
      </c>
      <c r="AC855" s="17">
        <v>0</v>
      </c>
      <c r="AD855" s="17" t="s">
        <v>736</v>
      </c>
      <c r="AE855" s="18">
        <f t="shared" si="41"/>
        <v>0.96209912536443143</v>
      </c>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row>
    <row r="856" spans="1:59" hidden="1" x14ac:dyDescent="0.2">
      <c r="A856" s="50">
        <v>2023</v>
      </c>
      <c r="B856" s="50" t="s">
        <v>770</v>
      </c>
      <c r="C856" s="16" t="s">
        <v>61</v>
      </c>
      <c r="D856" s="21">
        <f t="shared" si="39"/>
        <v>45072</v>
      </c>
      <c r="E856" s="22">
        <f t="shared" si="40"/>
        <v>146</v>
      </c>
      <c r="F856" s="17" t="s">
        <v>344</v>
      </c>
      <c r="G856" s="17" t="s">
        <v>347</v>
      </c>
      <c r="H856" s="17">
        <v>70</v>
      </c>
      <c r="J856" s="17">
        <v>3.3</v>
      </c>
      <c r="K856" s="17" t="s">
        <v>496</v>
      </c>
      <c r="L856" s="17"/>
      <c r="M856" s="17" t="s">
        <v>496</v>
      </c>
      <c r="N856" s="17"/>
      <c r="O856" s="17"/>
      <c r="P856" s="17"/>
      <c r="Q856" s="17" t="s">
        <v>494</v>
      </c>
      <c r="R856" s="17"/>
      <c r="S856" s="17"/>
      <c r="T856" s="17" t="s">
        <v>494</v>
      </c>
      <c r="U856" s="17" t="s">
        <v>494</v>
      </c>
      <c r="V856" s="17" t="s">
        <v>494</v>
      </c>
      <c r="W856" s="17" t="s">
        <v>494</v>
      </c>
      <c r="X856" s="17" t="s">
        <v>494</v>
      </c>
      <c r="Y856" s="17" t="s">
        <v>494</v>
      </c>
      <c r="Z856" s="17" t="s">
        <v>494</v>
      </c>
      <c r="AA856" s="17" t="s">
        <v>494</v>
      </c>
      <c r="AB856" s="17" t="s">
        <v>494</v>
      </c>
      <c r="AC856" s="17">
        <v>0</v>
      </c>
      <c r="AD856" s="17" t="s">
        <v>736</v>
      </c>
      <c r="AE856" s="18">
        <f t="shared" si="41"/>
        <v>0.96209912536443143</v>
      </c>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row>
    <row r="857" spans="1:59" hidden="1" x14ac:dyDescent="0.2">
      <c r="A857" s="50">
        <v>2023</v>
      </c>
      <c r="B857" s="50" t="s">
        <v>770</v>
      </c>
      <c r="C857" s="16" t="s">
        <v>61</v>
      </c>
      <c r="D857" s="21">
        <f t="shared" si="39"/>
        <v>45072</v>
      </c>
      <c r="E857" s="22">
        <f t="shared" si="40"/>
        <v>146</v>
      </c>
      <c r="F857" s="17" t="s">
        <v>344</v>
      </c>
      <c r="G857" s="17" t="s">
        <v>347</v>
      </c>
      <c r="H857" s="17">
        <v>67</v>
      </c>
      <c r="J857" s="17">
        <v>2.5</v>
      </c>
      <c r="K857" s="17" t="s">
        <v>496</v>
      </c>
      <c r="L857" s="17"/>
      <c r="M857" s="17" t="s">
        <v>496</v>
      </c>
      <c r="N857" s="17"/>
      <c r="O857" s="17"/>
      <c r="P857" s="17"/>
      <c r="Q857" s="17" t="s">
        <v>494</v>
      </c>
      <c r="R857" s="17"/>
      <c r="S857" s="17"/>
      <c r="T857" s="17" t="s">
        <v>494</v>
      </c>
      <c r="U857" s="17" t="s">
        <v>494</v>
      </c>
      <c r="V857" s="17" t="s">
        <v>494</v>
      </c>
      <c r="W857" s="17" t="s">
        <v>494</v>
      </c>
      <c r="X857" s="17" t="s">
        <v>494</v>
      </c>
      <c r="Y857" s="17" t="s">
        <v>494</v>
      </c>
      <c r="Z857" s="17" t="s">
        <v>494</v>
      </c>
      <c r="AA857" s="17" t="s">
        <v>494</v>
      </c>
      <c r="AB857" s="17" t="s">
        <v>494</v>
      </c>
      <c r="AC857" s="17">
        <v>0</v>
      </c>
      <c r="AD857" s="17" t="s">
        <v>736</v>
      </c>
      <c r="AE857" s="18">
        <f t="shared" si="41"/>
        <v>0.83121926566765192</v>
      </c>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row>
    <row r="858" spans="1:59" hidden="1" x14ac:dyDescent="0.2">
      <c r="A858" s="50">
        <v>2023</v>
      </c>
      <c r="B858" s="50" t="s">
        <v>770</v>
      </c>
      <c r="C858" s="16" t="s">
        <v>61</v>
      </c>
      <c r="D858" s="21">
        <f t="shared" si="39"/>
        <v>45072</v>
      </c>
      <c r="E858" s="22">
        <f t="shared" si="40"/>
        <v>146</v>
      </c>
      <c r="F858" s="17" t="s">
        <v>344</v>
      </c>
      <c r="G858" s="17" t="s">
        <v>347</v>
      </c>
      <c r="H858" s="17">
        <v>72</v>
      </c>
      <c r="J858" s="17">
        <v>3.6</v>
      </c>
      <c r="K858" s="17" t="s">
        <v>496</v>
      </c>
      <c r="L858" s="17"/>
      <c r="M858" s="17" t="s">
        <v>496</v>
      </c>
      <c r="N858" s="17"/>
      <c r="O858" s="17"/>
      <c r="P858" s="17"/>
      <c r="Q858" s="17" t="s">
        <v>494</v>
      </c>
      <c r="R858" s="17"/>
      <c r="S858" s="17"/>
      <c r="T858" s="17" t="s">
        <v>494</v>
      </c>
      <c r="U858" s="17" t="s">
        <v>494</v>
      </c>
      <c r="V858" s="17" t="s">
        <v>494</v>
      </c>
      <c r="W858" s="17" t="s">
        <v>494</v>
      </c>
      <c r="X858" s="17" t="s">
        <v>494</v>
      </c>
      <c r="Y858" s="17" t="s">
        <v>494</v>
      </c>
      <c r="Z858" s="17" t="s">
        <v>494</v>
      </c>
      <c r="AA858" s="17" t="s">
        <v>494</v>
      </c>
      <c r="AB858" s="17" t="s">
        <v>494</v>
      </c>
      <c r="AC858" s="17">
        <v>0</v>
      </c>
      <c r="AD858" s="17" t="s">
        <v>736</v>
      </c>
      <c r="AE858" s="18">
        <f t="shared" si="41"/>
        <v>0.96450617283950613</v>
      </c>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row>
    <row r="859" spans="1:59" hidden="1" x14ac:dyDescent="0.2">
      <c r="A859" s="50">
        <v>2023</v>
      </c>
      <c r="B859" s="50" t="s">
        <v>770</v>
      </c>
      <c r="C859" s="16" t="s">
        <v>61</v>
      </c>
      <c r="D859" s="21">
        <f t="shared" si="39"/>
        <v>45072</v>
      </c>
      <c r="E859" s="22">
        <f t="shared" si="40"/>
        <v>146</v>
      </c>
      <c r="F859" s="17" t="s">
        <v>344</v>
      </c>
      <c r="G859" s="17" t="s">
        <v>347</v>
      </c>
      <c r="H859" s="17">
        <v>74</v>
      </c>
      <c r="J859" s="17">
        <v>3.8</v>
      </c>
      <c r="K859" s="17" t="s">
        <v>496</v>
      </c>
      <c r="L859" s="17"/>
      <c r="M859" s="17" t="s">
        <v>496</v>
      </c>
      <c r="N859" s="17"/>
      <c r="O859" s="17"/>
      <c r="P859" s="17"/>
      <c r="Q859" s="17" t="s">
        <v>494</v>
      </c>
      <c r="R859" s="17"/>
      <c r="S859" s="17"/>
      <c r="T859" s="17" t="s">
        <v>494</v>
      </c>
      <c r="U859" s="17" t="s">
        <v>494</v>
      </c>
      <c r="V859" s="17" t="s">
        <v>494</v>
      </c>
      <c r="W859" s="17" t="s">
        <v>494</v>
      </c>
      <c r="X859" s="17" t="s">
        <v>494</v>
      </c>
      <c r="Y859" s="17" t="s">
        <v>494</v>
      </c>
      <c r="Z859" s="17" t="s">
        <v>494</v>
      </c>
      <c r="AA859" s="17" t="s">
        <v>494</v>
      </c>
      <c r="AB859" s="17" t="s">
        <v>494</v>
      </c>
      <c r="AC859" s="17">
        <v>0</v>
      </c>
      <c r="AD859" s="17" t="s">
        <v>736</v>
      </c>
      <c r="AE859" s="18">
        <f t="shared" si="41"/>
        <v>0.93775294651846874</v>
      </c>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row>
    <row r="860" spans="1:59" hidden="1" x14ac:dyDescent="0.2">
      <c r="A860" s="50">
        <v>2023</v>
      </c>
      <c r="B860" s="50" t="s">
        <v>770</v>
      </c>
      <c r="C860" s="16" t="s">
        <v>61</v>
      </c>
      <c r="D860" s="21">
        <f t="shared" si="39"/>
        <v>45072</v>
      </c>
      <c r="E860" s="22">
        <f t="shared" si="40"/>
        <v>146</v>
      </c>
      <c r="F860" s="17" t="s">
        <v>344</v>
      </c>
      <c r="G860" s="17" t="s">
        <v>347</v>
      </c>
      <c r="H860" s="17">
        <v>70</v>
      </c>
      <c r="J860" s="17">
        <v>3.6</v>
      </c>
      <c r="K860" s="17" t="s">
        <v>496</v>
      </c>
      <c r="L860" s="17"/>
      <c r="M860" s="17" t="s">
        <v>496</v>
      </c>
      <c r="N860" s="17"/>
      <c r="O860" s="17"/>
      <c r="P860" s="17"/>
      <c r="Q860" s="17" t="s">
        <v>494</v>
      </c>
      <c r="R860" s="17"/>
      <c r="S860" s="17"/>
      <c r="T860" s="17" t="s">
        <v>494</v>
      </c>
      <c r="U860" s="17" t="s">
        <v>494</v>
      </c>
      <c r="V860" s="17" t="s">
        <v>494</v>
      </c>
      <c r="W860" s="17" t="s">
        <v>494</v>
      </c>
      <c r="X860" s="17" t="s">
        <v>494</v>
      </c>
      <c r="Y860" s="17" t="s">
        <v>494</v>
      </c>
      <c r="Z860" s="17" t="s">
        <v>494</v>
      </c>
      <c r="AA860" s="17" t="s">
        <v>494</v>
      </c>
      <c r="AB860" s="17" t="s">
        <v>494</v>
      </c>
      <c r="AC860" s="17">
        <v>0</v>
      </c>
      <c r="AD860" s="17" t="s">
        <v>736</v>
      </c>
      <c r="AE860" s="18">
        <f t="shared" si="41"/>
        <v>1.0495626822157436</v>
      </c>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row>
    <row r="861" spans="1:59" hidden="1" x14ac:dyDescent="0.2">
      <c r="A861" s="50">
        <v>2023</v>
      </c>
      <c r="B861" s="50" t="s">
        <v>770</v>
      </c>
      <c r="C861" s="16" t="s">
        <v>61</v>
      </c>
      <c r="D861" s="21">
        <f t="shared" si="39"/>
        <v>45072</v>
      </c>
      <c r="E861" s="22">
        <f t="shared" si="40"/>
        <v>146</v>
      </c>
      <c r="F861" s="17" t="s">
        <v>344</v>
      </c>
      <c r="G861" s="17" t="s">
        <v>347</v>
      </c>
      <c r="H861" s="17">
        <v>77</v>
      </c>
      <c r="J861" s="17">
        <v>4.2</v>
      </c>
      <c r="K861" s="17" t="s">
        <v>496</v>
      </c>
      <c r="L861" s="17"/>
      <c r="M861" s="17" t="s">
        <v>496</v>
      </c>
      <c r="N861" s="17"/>
      <c r="O861" s="17"/>
      <c r="P861" s="17"/>
      <c r="Q861" s="17" t="s">
        <v>494</v>
      </c>
      <c r="R861" s="17"/>
      <c r="S861" s="17"/>
      <c r="T861" s="17" t="s">
        <v>494</v>
      </c>
      <c r="U861" s="17" t="s">
        <v>494</v>
      </c>
      <c r="V861" s="17" t="s">
        <v>494</v>
      </c>
      <c r="W861" s="17" t="s">
        <v>494</v>
      </c>
      <c r="X861" s="17" t="s">
        <v>494</v>
      </c>
      <c r="Y861" s="17" t="s">
        <v>494</v>
      </c>
      <c r="Z861" s="17" t="s">
        <v>494</v>
      </c>
      <c r="AA861" s="17" t="s">
        <v>494</v>
      </c>
      <c r="AB861" s="17" t="s">
        <v>494</v>
      </c>
      <c r="AC861" s="17">
        <v>0</v>
      </c>
      <c r="AD861" s="17" t="s">
        <v>736</v>
      </c>
      <c r="AE861" s="18">
        <f t="shared" si="41"/>
        <v>0.9199773072264219</v>
      </c>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row>
    <row r="862" spans="1:59" hidden="1" x14ac:dyDescent="0.2">
      <c r="A862" s="50">
        <v>2023</v>
      </c>
      <c r="B862" s="50" t="s">
        <v>770</v>
      </c>
      <c r="C862" s="16" t="s">
        <v>61</v>
      </c>
      <c r="D862" s="21">
        <f t="shared" si="39"/>
        <v>45072</v>
      </c>
      <c r="E862" s="22">
        <f t="shared" si="40"/>
        <v>146</v>
      </c>
      <c r="F862" s="17" t="s">
        <v>344</v>
      </c>
      <c r="G862" s="17" t="s">
        <v>347</v>
      </c>
      <c r="H862" s="17">
        <v>74</v>
      </c>
      <c r="J862" s="17">
        <v>3.7</v>
      </c>
      <c r="K862" s="17" t="s">
        <v>496</v>
      </c>
      <c r="L862" s="17"/>
      <c r="M862" s="17" t="s">
        <v>496</v>
      </c>
      <c r="N862" s="17"/>
      <c r="O862" s="17"/>
      <c r="P862" s="17"/>
      <c r="Q862" s="17" t="s">
        <v>494</v>
      </c>
      <c r="R862" s="17"/>
      <c r="S862" s="17"/>
      <c r="T862" s="17" t="s">
        <v>494</v>
      </c>
      <c r="U862" s="17" t="s">
        <v>494</v>
      </c>
      <c r="V862" s="17" t="s">
        <v>494</v>
      </c>
      <c r="W862" s="17" t="s">
        <v>494</v>
      </c>
      <c r="X862" s="17" t="s">
        <v>494</v>
      </c>
      <c r="Y862" s="17" t="s">
        <v>494</v>
      </c>
      <c r="Z862" s="17" t="s">
        <v>494</v>
      </c>
      <c r="AA862" s="17" t="s">
        <v>494</v>
      </c>
      <c r="AB862" s="17" t="s">
        <v>494</v>
      </c>
      <c r="AC862" s="17">
        <v>0</v>
      </c>
      <c r="AD862" s="17" t="s">
        <v>736</v>
      </c>
      <c r="AE862" s="18">
        <f t="shared" si="41"/>
        <v>0.91307523739956187</v>
      </c>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row>
    <row r="863" spans="1:59" hidden="1" x14ac:dyDescent="0.2">
      <c r="A863" s="50">
        <v>2023</v>
      </c>
      <c r="B863" s="50" t="s">
        <v>770</v>
      </c>
      <c r="C863" s="16" t="s">
        <v>61</v>
      </c>
      <c r="D863" s="21">
        <f t="shared" si="39"/>
        <v>45072</v>
      </c>
      <c r="E863" s="22">
        <f t="shared" si="40"/>
        <v>146</v>
      </c>
      <c r="F863" s="17" t="s">
        <v>344</v>
      </c>
      <c r="G863" s="17" t="s">
        <v>347</v>
      </c>
      <c r="H863" s="17">
        <v>70</v>
      </c>
      <c r="J863" s="17">
        <v>3.1</v>
      </c>
      <c r="K863" s="17" t="s">
        <v>496</v>
      </c>
      <c r="L863" s="17"/>
      <c r="M863" s="17" t="s">
        <v>496</v>
      </c>
      <c r="N863" s="17"/>
      <c r="O863" s="17"/>
      <c r="P863" s="17"/>
      <c r="Q863" s="17" t="s">
        <v>494</v>
      </c>
      <c r="R863" s="17"/>
      <c r="S863" s="17"/>
      <c r="T863" s="17" t="s">
        <v>494</v>
      </c>
      <c r="U863" s="17" t="s">
        <v>494</v>
      </c>
      <c r="V863" s="17" t="s">
        <v>494</v>
      </c>
      <c r="W863" s="17" t="s">
        <v>494</v>
      </c>
      <c r="X863" s="17" t="s">
        <v>494</v>
      </c>
      <c r="Y863" s="17" t="s">
        <v>494</v>
      </c>
      <c r="Z863" s="17" t="s">
        <v>494</v>
      </c>
      <c r="AA863" s="17" t="s">
        <v>494</v>
      </c>
      <c r="AB863" s="17" t="s">
        <v>494</v>
      </c>
      <c r="AC863" s="17">
        <v>0</v>
      </c>
      <c r="AD863" s="17" t="s">
        <v>736</v>
      </c>
      <c r="AE863" s="18">
        <f t="shared" si="41"/>
        <v>0.90379008746355693</v>
      </c>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row>
    <row r="864" spans="1:59" hidden="1" x14ac:dyDescent="0.2">
      <c r="A864" s="50">
        <v>2023</v>
      </c>
      <c r="B864" s="50" t="s">
        <v>770</v>
      </c>
      <c r="C864" s="16" t="s">
        <v>61</v>
      </c>
      <c r="D864" s="21">
        <f t="shared" si="39"/>
        <v>45072</v>
      </c>
      <c r="E864" s="22">
        <f t="shared" si="40"/>
        <v>146</v>
      </c>
      <c r="F864" s="17" t="s">
        <v>344</v>
      </c>
      <c r="G864" s="17" t="s">
        <v>347</v>
      </c>
      <c r="H864" s="17">
        <v>75</v>
      </c>
      <c r="J864" s="17">
        <v>4.3</v>
      </c>
      <c r="K864" s="17" t="s">
        <v>496</v>
      </c>
      <c r="L864" s="17"/>
      <c r="M864" s="17" t="s">
        <v>496</v>
      </c>
      <c r="N864" s="17"/>
      <c r="O864" s="17"/>
      <c r="P864" s="17"/>
      <c r="Q864" s="17" t="s">
        <v>494</v>
      </c>
      <c r="R864" s="17"/>
      <c r="S864" s="17"/>
      <c r="T864" s="17" t="s">
        <v>494</v>
      </c>
      <c r="U864" s="17" t="s">
        <v>494</v>
      </c>
      <c r="V864" s="17" t="s">
        <v>494</v>
      </c>
      <c r="W864" s="17" t="s">
        <v>494</v>
      </c>
      <c r="X864" s="17" t="s">
        <v>494</v>
      </c>
      <c r="Y864" s="17" t="s">
        <v>494</v>
      </c>
      <c r="Z864" s="17" t="s">
        <v>494</v>
      </c>
      <c r="AA864" s="17" t="s">
        <v>494</v>
      </c>
      <c r="AB864" s="17" t="s">
        <v>494</v>
      </c>
      <c r="AC864" s="17">
        <v>0</v>
      </c>
      <c r="AD864" s="17" t="s">
        <v>736</v>
      </c>
      <c r="AE864" s="18">
        <f t="shared" si="41"/>
        <v>1.0192592592592593</v>
      </c>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row>
    <row r="865" spans="1:59" hidden="1" x14ac:dyDescent="0.2">
      <c r="A865" s="50">
        <v>2023</v>
      </c>
      <c r="B865" s="50" t="s">
        <v>770</v>
      </c>
      <c r="C865" s="16" t="s">
        <v>61</v>
      </c>
      <c r="D865" s="21">
        <f t="shared" si="39"/>
        <v>45072</v>
      </c>
      <c r="E865" s="22">
        <f t="shared" si="40"/>
        <v>146</v>
      </c>
      <c r="F865" s="17" t="s">
        <v>344</v>
      </c>
      <c r="G865" s="17" t="s">
        <v>347</v>
      </c>
      <c r="H865" s="17">
        <v>75</v>
      </c>
      <c r="J865" s="17">
        <v>3.9</v>
      </c>
      <c r="K865" s="17" t="s">
        <v>496</v>
      </c>
      <c r="L865" s="17"/>
      <c r="M865" s="17" t="s">
        <v>496</v>
      </c>
      <c r="N865" s="17"/>
      <c r="O865" s="17"/>
      <c r="P865" s="17"/>
      <c r="Q865" s="17" t="s">
        <v>494</v>
      </c>
      <c r="R865" s="17"/>
      <c r="S865" s="17"/>
      <c r="T865" s="17" t="s">
        <v>494</v>
      </c>
      <c r="U865" s="17" t="s">
        <v>494</v>
      </c>
      <c r="V865" s="17" t="s">
        <v>494</v>
      </c>
      <c r="W865" s="17" t="s">
        <v>494</v>
      </c>
      <c r="X865" s="17" t="s">
        <v>494</v>
      </c>
      <c r="Y865" s="17" t="s">
        <v>494</v>
      </c>
      <c r="Z865" s="17" t="s">
        <v>494</v>
      </c>
      <c r="AA865" s="17" t="s">
        <v>494</v>
      </c>
      <c r="AB865" s="17" t="s">
        <v>494</v>
      </c>
      <c r="AC865" s="17">
        <v>0</v>
      </c>
      <c r="AD865" s="17" t="s">
        <v>736</v>
      </c>
      <c r="AE865" s="18">
        <f t="shared" si="41"/>
        <v>0.92444444444444451</v>
      </c>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row>
    <row r="866" spans="1:59" hidden="1" x14ac:dyDescent="0.2">
      <c r="A866" s="50">
        <v>2023</v>
      </c>
      <c r="B866" s="50" t="s">
        <v>770</v>
      </c>
      <c r="C866" s="16" t="s">
        <v>61</v>
      </c>
      <c r="D866" s="21">
        <f t="shared" si="39"/>
        <v>45072</v>
      </c>
      <c r="E866" s="22">
        <f t="shared" si="40"/>
        <v>146</v>
      </c>
      <c r="F866" s="17" t="s">
        <v>344</v>
      </c>
      <c r="G866" s="17" t="s">
        <v>347</v>
      </c>
      <c r="H866" s="17">
        <v>76</v>
      </c>
      <c r="J866" s="17">
        <v>4</v>
      </c>
      <c r="K866" s="17" t="s">
        <v>496</v>
      </c>
      <c r="L866" s="17"/>
      <c r="M866" s="17" t="s">
        <v>496</v>
      </c>
      <c r="N866" s="17"/>
      <c r="O866" s="17"/>
      <c r="P866" s="17"/>
      <c r="Q866" s="17" t="s">
        <v>494</v>
      </c>
      <c r="R866" s="17"/>
      <c r="S866" s="17"/>
      <c r="T866" s="17" t="s">
        <v>494</v>
      </c>
      <c r="U866" s="17" t="s">
        <v>494</v>
      </c>
      <c r="V866" s="17" t="s">
        <v>494</v>
      </c>
      <c r="W866" s="17" t="s">
        <v>494</v>
      </c>
      <c r="X866" s="17" t="s">
        <v>494</v>
      </c>
      <c r="Y866" s="17" t="s">
        <v>494</v>
      </c>
      <c r="Z866" s="17" t="s">
        <v>494</v>
      </c>
      <c r="AA866" s="17" t="s">
        <v>494</v>
      </c>
      <c r="AB866" s="17" t="s">
        <v>494</v>
      </c>
      <c r="AC866" s="17">
        <v>0</v>
      </c>
      <c r="AD866" s="17" t="s">
        <v>736</v>
      </c>
      <c r="AE866" s="18">
        <f t="shared" si="41"/>
        <v>0.91121154687272199</v>
      </c>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row>
    <row r="867" spans="1:59" hidden="1" x14ac:dyDescent="0.2">
      <c r="A867" s="50">
        <v>2023</v>
      </c>
      <c r="B867" s="50" t="s">
        <v>770</v>
      </c>
      <c r="C867" s="16" t="s">
        <v>61</v>
      </c>
      <c r="D867" s="21">
        <f t="shared" si="39"/>
        <v>45072</v>
      </c>
      <c r="E867" s="22">
        <f t="shared" si="40"/>
        <v>146</v>
      </c>
      <c r="F867" s="17" t="s">
        <v>344</v>
      </c>
      <c r="G867" s="17" t="s">
        <v>347</v>
      </c>
      <c r="H867" s="17">
        <v>71</v>
      </c>
      <c r="J867" s="17">
        <v>3.4</v>
      </c>
      <c r="K867" s="17" t="s">
        <v>496</v>
      </c>
      <c r="L867" s="17"/>
      <c r="M867" s="17" t="s">
        <v>496</v>
      </c>
      <c r="N867" s="17"/>
      <c r="O867" s="17"/>
      <c r="P867" s="17"/>
      <c r="Q867" s="17" t="s">
        <v>494</v>
      </c>
      <c r="R867" s="17"/>
      <c r="S867" s="17"/>
      <c r="T867" s="17" t="s">
        <v>494</v>
      </c>
      <c r="U867" s="17" t="s">
        <v>494</v>
      </c>
      <c r="V867" s="17" t="s">
        <v>494</v>
      </c>
      <c r="W867" s="17" t="s">
        <v>494</v>
      </c>
      <c r="X867" s="17" t="s">
        <v>494</v>
      </c>
      <c r="Y867" s="17" t="s">
        <v>494</v>
      </c>
      <c r="Z867" s="17" t="s">
        <v>494</v>
      </c>
      <c r="AA867" s="17" t="s">
        <v>494</v>
      </c>
      <c r="AB867" s="17" t="s">
        <v>494</v>
      </c>
      <c r="AC867" s="17">
        <v>0</v>
      </c>
      <c r="AD867" s="17" t="s">
        <v>736</v>
      </c>
      <c r="AE867" s="18">
        <f t="shared" si="41"/>
        <v>0.9499568328439193</v>
      </c>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row>
    <row r="868" spans="1:59" hidden="1" x14ac:dyDescent="0.2">
      <c r="A868" s="50">
        <v>2023</v>
      </c>
      <c r="B868" s="50" t="s">
        <v>770</v>
      </c>
      <c r="C868" s="16" t="s">
        <v>61</v>
      </c>
      <c r="D868" s="21">
        <f t="shared" si="39"/>
        <v>45072</v>
      </c>
      <c r="E868" s="22">
        <f t="shared" si="40"/>
        <v>146</v>
      </c>
      <c r="F868" s="17" t="s">
        <v>344</v>
      </c>
      <c r="G868" s="17" t="s">
        <v>347</v>
      </c>
      <c r="H868" s="17">
        <v>72</v>
      </c>
      <c r="J868" s="17">
        <v>3.4</v>
      </c>
      <c r="K868" s="17" t="s">
        <v>496</v>
      </c>
      <c r="L868" s="17"/>
      <c r="M868" s="17" t="s">
        <v>496</v>
      </c>
      <c r="N868" s="17"/>
      <c r="O868" s="17"/>
      <c r="P868" s="17"/>
      <c r="Q868" s="17" t="s">
        <v>494</v>
      </c>
      <c r="R868" s="17"/>
      <c r="S868" s="17"/>
      <c r="T868" s="17" t="s">
        <v>494</v>
      </c>
      <c r="U868" s="17" t="s">
        <v>494</v>
      </c>
      <c r="V868" s="17" t="s">
        <v>494</v>
      </c>
      <c r="W868" s="17" t="s">
        <v>494</v>
      </c>
      <c r="X868" s="17" t="s">
        <v>494</v>
      </c>
      <c r="Y868" s="17" t="s">
        <v>494</v>
      </c>
      <c r="Z868" s="17" t="s">
        <v>494</v>
      </c>
      <c r="AA868" s="17" t="s">
        <v>494</v>
      </c>
      <c r="AB868" s="17" t="s">
        <v>494</v>
      </c>
      <c r="AC868" s="17">
        <v>0</v>
      </c>
      <c r="AD868" s="17" t="s">
        <v>736</v>
      </c>
      <c r="AE868" s="18">
        <f t="shared" si="41"/>
        <v>0.91092249657064472</v>
      </c>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row>
    <row r="869" spans="1:59" hidden="1" x14ac:dyDescent="0.2">
      <c r="A869" s="50">
        <v>2023</v>
      </c>
      <c r="B869" s="50" t="s">
        <v>16</v>
      </c>
      <c r="C869" s="16" t="s">
        <v>381</v>
      </c>
      <c r="D869" s="21">
        <f t="shared" si="39"/>
        <v>45079</v>
      </c>
      <c r="E869" s="22">
        <f t="shared" si="40"/>
        <v>153</v>
      </c>
      <c r="F869" s="17" t="s">
        <v>343</v>
      </c>
      <c r="G869" s="17" t="s">
        <v>347</v>
      </c>
      <c r="H869" s="17">
        <v>67</v>
      </c>
      <c r="J869" s="17">
        <v>2.8</v>
      </c>
      <c r="K869" s="17" t="s">
        <v>494</v>
      </c>
      <c r="L869" s="17"/>
      <c r="M869" s="17" t="s">
        <v>494</v>
      </c>
      <c r="N869" s="17"/>
      <c r="O869" s="17"/>
      <c r="P869" s="17"/>
      <c r="Q869" s="17" t="s">
        <v>494</v>
      </c>
      <c r="R869" s="17"/>
      <c r="S869" s="17"/>
      <c r="T869" s="17" t="s">
        <v>494</v>
      </c>
      <c r="U869" s="17" t="s">
        <v>494</v>
      </c>
      <c r="V869" s="17" t="s">
        <v>494</v>
      </c>
      <c r="W869" s="17" t="s">
        <v>494</v>
      </c>
      <c r="X869" s="17" t="s">
        <v>494</v>
      </c>
      <c r="Y869" s="17" t="s">
        <v>494</v>
      </c>
      <c r="Z869" s="17" t="s">
        <v>494</v>
      </c>
      <c r="AA869" s="17" t="s">
        <v>494</v>
      </c>
      <c r="AB869" s="17" t="s">
        <v>494</v>
      </c>
      <c r="AC869" s="17"/>
      <c r="AD869" s="17"/>
      <c r="AE869" s="18">
        <f t="shared" si="41"/>
        <v>0.9309655775477701</v>
      </c>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row>
    <row r="870" spans="1:59" hidden="1" x14ac:dyDescent="0.2">
      <c r="A870" s="50">
        <v>2023</v>
      </c>
      <c r="B870" s="50" t="s">
        <v>16</v>
      </c>
      <c r="C870" s="16" t="s">
        <v>381</v>
      </c>
      <c r="D870" s="21">
        <f t="shared" si="39"/>
        <v>45079</v>
      </c>
      <c r="E870" s="22">
        <f t="shared" si="40"/>
        <v>153</v>
      </c>
      <c r="F870" s="17" t="s">
        <v>343</v>
      </c>
      <c r="G870" s="17" t="s">
        <v>347</v>
      </c>
      <c r="H870" s="17">
        <v>98</v>
      </c>
      <c r="J870" s="17">
        <v>9.6300000000000008</v>
      </c>
      <c r="K870" s="17" t="s">
        <v>494</v>
      </c>
      <c r="L870" s="17"/>
      <c r="M870" s="17" t="s">
        <v>494</v>
      </c>
      <c r="N870" s="17"/>
      <c r="O870" s="17"/>
      <c r="P870" s="17"/>
      <c r="Q870" s="17" t="s">
        <v>494</v>
      </c>
      <c r="R870" s="17"/>
      <c r="S870" s="17"/>
      <c r="T870" s="17" t="s">
        <v>494</v>
      </c>
      <c r="U870" s="17" t="s">
        <v>494</v>
      </c>
      <c r="V870" s="17" t="s">
        <v>494</v>
      </c>
      <c r="W870" s="17" t="s">
        <v>494</v>
      </c>
      <c r="X870" s="17" t="s">
        <v>494</v>
      </c>
      <c r="Y870" s="17" t="s">
        <v>494</v>
      </c>
      <c r="Z870" s="17" t="s">
        <v>494</v>
      </c>
      <c r="AA870" s="17" t="s">
        <v>494</v>
      </c>
      <c r="AB870" s="17" t="s">
        <v>494</v>
      </c>
      <c r="AC870" s="17"/>
      <c r="AD870" s="17"/>
      <c r="AE870" s="18">
        <f t="shared" si="41"/>
        <v>1.0231706176848083</v>
      </c>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row>
    <row r="871" spans="1:59" hidden="1" x14ac:dyDescent="0.2">
      <c r="A871" s="50">
        <v>2023</v>
      </c>
      <c r="B871" s="50" t="s">
        <v>16</v>
      </c>
      <c r="C871" s="16" t="s">
        <v>381</v>
      </c>
      <c r="D871" s="21">
        <f t="shared" si="39"/>
        <v>45079</v>
      </c>
      <c r="E871" s="22">
        <f t="shared" si="40"/>
        <v>153</v>
      </c>
      <c r="F871" s="17" t="s">
        <v>343</v>
      </c>
      <c r="G871" s="17" t="s">
        <v>347</v>
      </c>
      <c r="H871" s="17">
        <v>57</v>
      </c>
      <c r="J871" s="17">
        <v>1.75</v>
      </c>
      <c r="K871" s="17" t="s">
        <v>494</v>
      </c>
      <c r="L871" s="17"/>
      <c r="M871" s="17" t="s">
        <v>494</v>
      </c>
      <c r="N871" s="17"/>
      <c r="O871" s="17"/>
      <c r="P871" s="17"/>
      <c r="Q871" s="17" t="s">
        <v>494</v>
      </c>
      <c r="R871" s="17"/>
      <c r="S871" s="17"/>
      <c r="T871" s="17" t="s">
        <v>494</v>
      </c>
      <c r="U871" s="17" t="s">
        <v>494</v>
      </c>
      <c r="V871" s="17" t="s">
        <v>494</v>
      </c>
      <c r="W871" s="17" t="s">
        <v>494</v>
      </c>
      <c r="X871" s="17" t="s">
        <v>494</v>
      </c>
      <c r="Y871" s="17" t="s">
        <v>494</v>
      </c>
      <c r="Z871" s="17" t="s">
        <v>494</v>
      </c>
      <c r="AA871" s="17" t="s">
        <v>494</v>
      </c>
      <c r="AB871" s="17" t="s">
        <v>494</v>
      </c>
      <c r="AC871" s="17"/>
      <c r="AD871" s="17"/>
      <c r="AE871" s="18">
        <f t="shared" si="41"/>
        <v>0.94496012268282281</v>
      </c>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row>
    <row r="872" spans="1:59" hidden="1" x14ac:dyDescent="0.2">
      <c r="A872" s="50">
        <v>2023</v>
      </c>
      <c r="B872" s="50" t="s">
        <v>16</v>
      </c>
      <c r="C872" s="16" t="s">
        <v>381</v>
      </c>
      <c r="D872" s="21">
        <f t="shared" si="39"/>
        <v>45079</v>
      </c>
      <c r="E872" s="22">
        <f t="shared" si="40"/>
        <v>153</v>
      </c>
      <c r="F872" s="17" t="s">
        <v>343</v>
      </c>
      <c r="G872" s="17" t="s">
        <v>347</v>
      </c>
      <c r="H872" s="17">
        <v>62</v>
      </c>
      <c r="J872" s="17">
        <v>2.77</v>
      </c>
      <c r="K872" s="17" t="s">
        <v>494</v>
      </c>
      <c r="L872" s="17"/>
      <c r="M872" s="17" t="s">
        <v>494</v>
      </c>
      <c r="N872" s="17"/>
      <c r="O872" s="17"/>
      <c r="P872" s="17"/>
      <c r="Q872" s="17" t="s">
        <v>494</v>
      </c>
      <c r="R872" s="17"/>
      <c r="S872" s="17"/>
      <c r="T872" s="17" t="s">
        <v>494</v>
      </c>
      <c r="U872" s="17" t="s">
        <v>494</v>
      </c>
      <c r="V872" s="17" t="s">
        <v>494</v>
      </c>
      <c r="W872" s="17" t="s">
        <v>494</v>
      </c>
      <c r="X872" s="17" t="s">
        <v>494</v>
      </c>
      <c r="Y872" s="17" t="s">
        <v>494</v>
      </c>
      <c r="Z872" s="17" t="s">
        <v>494</v>
      </c>
      <c r="AA872" s="17" t="s">
        <v>494</v>
      </c>
      <c r="AB872" s="17" t="s">
        <v>494</v>
      </c>
      <c r="AC872" s="17"/>
      <c r="AD872" s="17"/>
      <c r="AE872" s="18">
        <f t="shared" si="41"/>
        <v>1.1622637709375314</v>
      </c>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row>
    <row r="873" spans="1:59" hidden="1" x14ac:dyDescent="0.2">
      <c r="A873" s="50">
        <v>2023</v>
      </c>
      <c r="B873" s="50" t="s">
        <v>16</v>
      </c>
      <c r="C873" s="16" t="s">
        <v>381</v>
      </c>
      <c r="D873" s="21">
        <f t="shared" si="39"/>
        <v>45079</v>
      </c>
      <c r="E873" s="22">
        <f t="shared" si="40"/>
        <v>153</v>
      </c>
      <c r="F873" s="17" t="s">
        <v>343</v>
      </c>
      <c r="G873" s="17" t="s">
        <v>341</v>
      </c>
      <c r="H873" s="17">
        <v>46</v>
      </c>
      <c r="J873" s="17">
        <v>0.95</v>
      </c>
      <c r="K873" s="17" t="s">
        <v>494</v>
      </c>
      <c r="L873" s="17"/>
      <c r="M873" s="17" t="s">
        <v>494</v>
      </c>
      <c r="N873" s="17"/>
      <c r="O873" s="17"/>
      <c r="P873" s="17"/>
      <c r="Q873" s="17" t="s">
        <v>494</v>
      </c>
      <c r="R873" s="17"/>
      <c r="S873" s="17"/>
      <c r="T873" s="17" t="s">
        <v>494</v>
      </c>
      <c r="U873" s="17" t="s">
        <v>494</v>
      </c>
      <c r="V873" s="17" t="s">
        <v>494</v>
      </c>
      <c r="W873" s="17" t="s">
        <v>494</v>
      </c>
      <c r="X873" s="17" t="s">
        <v>494</v>
      </c>
      <c r="Y873" s="17" t="s">
        <v>494</v>
      </c>
      <c r="Z873" s="17" t="s">
        <v>494</v>
      </c>
      <c r="AA873" s="17" t="s">
        <v>494</v>
      </c>
      <c r="AB873" s="17" t="s">
        <v>494</v>
      </c>
      <c r="AC873" s="17"/>
      <c r="AD873" s="17"/>
      <c r="AE873" s="18">
        <f t="shared" si="41"/>
        <v>0.97600065751623233</v>
      </c>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row>
    <row r="874" spans="1:59" hidden="1" x14ac:dyDescent="0.2">
      <c r="A874" s="50">
        <v>2023</v>
      </c>
      <c r="B874" s="50" t="s">
        <v>16</v>
      </c>
      <c r="C874" s="16" t="s">
        <v>381</v>
      </c>
      <c r="D874" s="21">
        <f t="shared" si="39"/>
        <v>45079</v>
      </c>
      <c r="E874" s="22">
        <f t="shared" si="40"/>
        <v>153</v>
      </c>
      <c r="F874" s="17" t="s">
        <v>343</v>
      </c>
      <c r="G874" s="17" t="s">
        <v>341</v>
      </c>
      <c r="H874" s="17">
        <v>44</v>
      </c>
      <c r="J874" s="17">
        <v>0.84</v>
      </c>
      <c r="K874" s="17" t="s">
        <v>494</v>
      </c>
      <c r="L874" s="17"/>
      <c r="M874" s="17" t="s">
        <v>494</v>
      </c>
      <c r="N874" s="17"/>
      <c r="O874" s="17"/>
      <c r="P874" s="17"/>
      <c r="Q874" s="17" t="s">
        <v>494</v>
      </c>
      <c r="R874" s="17"/>
      <c r="S874" s="17"/>
      <c r="T874" s="17" t="s">
        <v>494</v>
      </c>
      <c r="U874" s="17" t="s">
        <v>494</v>
      </c>
      <c r="V874" s="17" t="s">
        <v>494</v>
      </c>
      <c r="W874" s="17" t="s">
        <v>494</v>
      </c>
      <c r="X874" s="17" t="s">
        <v>494</v>
      </c>
      <c r="Y874" s="17" t="s">
        <v>494</v>
      </c>
      <c r="Z874" s="17" t="s">
        <v>494</v>
      </c>
      <c r="AA874" s="17" t="s">
        <v>494</v>
      </c>
      <c r="AB874" s="17" t="s">
        <v>494</v>
      </c>
      <c r="AC874" s="17"/>
      <c r="AD874" s="17"/>
      <c r="AE874" s="18">
        <f t="shared" si="41"/>
        <v>0.98610067618332076</v>
      </c>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row>
    <row r="875" spans="1:59" hidden="1" x14ac:dyDescent="0.2">
      <c r="A875" s="50">
        <v>2023</v>
      </c>
      <c r="B875" s="50" t="s">
        <v>16</v>
      </c>
      <c r="C875" s="16" t="s">
        <v>381</v>
      </c>
      <c r="D875" s="21">
        <f t="shared" si="39"/>
        <v>45079</v>
      </c>
      <c r="E875" s="22">
        <f t="shared" si="40"/>
        <v>153</v>
      </c>
      <c r="F875" s="17" t="s">
        <v>343</v>
      </c>
      <c r="G875" s="17" t="s">
        <v>341</v>
      </c>
      <c r="H875" s="17">
        <v>42</v>
      </c>
      <c r="J875" s="17">
        <v>0.72</v>
      </c>
      <c r="K875" s="17" t="s">
        <v>494</v>
      </c>
      <c r="L875" s="17"/>
      <c r="M875" s="17" t="s">
        <v>494</v>
      </c>
      <c r="N875" s="17"/>
      <c r="O875" s="17"/>
      <c r="P875" s="17"/>
      <c r="Q875" s="17" t="s">
        <v>494</v>
      </c>
      <c r="R875" s="17"/>
      <c r="S875" s="17"/>
      <c r="T875" s="17" t="s">
        <v>494</v>
      </c>
      <c r="U875" s="17" t="s">
        <v>494</v>
      </c>
      <c r="V875" s="17" t="s">
        <v>494</v>
      </c>
      <c r="W875" s="17" t="s">
        <v>494</v>
      </c>
      <c r="X875" s="17" t="s">
        <v>494</v>
      </c>
      <c r="Y875" s="17" t="s">
        <v>494</v>
      </c>
      <c r="Z875" s="17" t="s">
        <v>494</v>
      </c>
      <c r="AA875" s="17" t="s">
        <v>494</v>
      </c>
      <c r="AB875" s="17" t="s">
        <v>494</v>
      </c>
      <c r="AC875" s="17"/>
      <c r="AD875" s="17"/>
      <c r="AE875" s="18">
        <f t="shared" si="41"/>
        <v>0.97181729834791064</v>
      </c>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row>
    <row r="876" spans="1:59" hidden="1" x14ac:dyDescent="0.2">
      <c r="A876" s="50">
        <v>2023</v>
      </c>
      <c r="B876" s="50" t="s">
        <v>16</v>
      </c>
      <c r="C876" s="16" t="s">
        <v>381</v>
      </c>
      <c r="D876" s="21">
        <f t="shared" si="39"/>
        <v>45079</v>
      </c>
      <c r="E876" s="22">
        <f t="shared" si="40"/>
        <v>153</v>
      </c>
      <c r="F876" s="17" t="s">
        <v>343</v>
      </c>
      <c r="G876" s="17" t="s">
        <v>341</v>
      </c>
      <c r="H876" s="17">
        <v>51</v>
      </c>
      <c r="J876" s="17">
        <v>1.37</v>
      </c>
      <c r="K876" s="17" t="s">
        <v>494</v>
      </c>
      <c r="L876" s="17"/>
      <c r="M876" s="17" t="s">
        <v>494</v>
      </c>
      <c r="N876" s="17"/>
      <c r="O876" s="17"/>
      <c r="P876" s="17"/>
      <c r="Q876" s="17" t="s">
        <v>494</v>
      </c>
      <c r="R876" s="17"/>
      <c r="S876" s="17"/>
      <c r="T876" s="17" t="s">
        <v>494</v>
      </c>
      <c r="U876" s="17" t="s">
        <v>494</v>
      </c>
      <c r="V876" s="17" t="s">
        <v>494</v>
      </c>
      <c r="W876" s="17" t="s">
        <v>494</v>
      </c>
      <c r="X876" s="17" t="s">
        <v>494</v>
      </c>
      <c r="Y876" s="17" t="s">
        <v>494</v>
      </c>
      <c r="Z876" s="17" t="s">
        <v>494</v>
      </c>
      <c r="AA876" s="17" t="s">
        <v>494</v>
      </c>
      <c r="AB876" s="17" t="s">
        <v>494</v>
      </c>
      <c r="AC876" s="17"/>
      <c r="AD876" s="17"/>
      <c r="AE876" s="18">
        <f t="shared" si="41"/>
        <v>1.032785278663561</v>
      </c>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row>
    <row r="877" spans="1:59" hidden="1" x14ac:dyDescent="0.2">
      <c r="A877" s="50">
        <v>2023</v>
      </c>
      <c r="B877" s="50" t="s">
        <v>16</v>
      </c>
      <c r="C877" s="16" t="s">
        <v>381</v>
      </c>
      <c r="D877" s="21">
        <f t="shared" si="39"/>
        <v>45079</v>
      </c>
      <c r="E877" s="22">
        <f t="shared" si="40"/>
        <v>153</v>
      </c>
      <c r="F877" s="17" t="s">
        <v>343</v>
      </c>
      <c r="G877" s="17" t="s">
        <v>341</v>
      </c>
      <c r="H877" s="17">
        <v>39</v>
      </c>
      <c r="J877" s="17">
        <v>0.53</v>
      </c>
      <c r="K877" s="17" t="s">
        <v>494</v>
      </c>
      <c r="L877" s="17"/>
      <c r="M877" s="17" t="s">
        <v>494</v>
      </c>
      <c r="N877" s="17"/>
      <c r="O877" s="17"/>
      <c r="P877" s="17"/>
      <c r="Q877" s="17" t="s">
        <v>494</v>
      </c>
      <c r="R877" s="17"/>
      <c r="S877" s="17"/>
      <c r="T877" s="17" t="s">
        <v>494</v>
      </c>
      <c r="U877" s="17" t="s">
        <v>494</v>
      </c>
      <c r="V877" s="17" t="s">
        <v>494</v>
      </c>
      <c r="W877" s="17" t="s">
        <v>494</v>
      </c>
      <c r="X877" s="17" t="s">
        <v>494</v>
      </c>
      <c r="Y877" s="17" t="s">
        <v>494</v>
      </c>
      <c r="Z877" s="17" t="s">
        <v>494</v>
      </c>
      <c r="AA877" s="17" t="s">
        <v>494</v>
      </c>
      <c r="AB877" s="17" t="s">
        <v>494</v>
      </c>
      <c r="AC877" s="17"/>
      <c r="AD877" s="17"/>
      <c r="AE877" s="18">
        <f t="shared" si="41"/>
        <v>0.89347426625533144</v>
      </c>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row>
    <row r="878" spans="1:59" hidden="1" x14ac:dyDescent="0.2">
      <c r="A878" s="50">
        <v>2023</v>
      </c>
      <c r="B878" s="50" t="s">
        <v>16</v>
      </c>
      <c r="C878" s="16" t="s">
        <v>381</v>
      </c>
      <c r="D878" s="21">
        <f t="shared" si="39"/>
        <v>45079</v>
      </c>
      <c r="E878" s="22">
        <f t="shared" si="40"/>
        <v>153</v>
      </c>
      <c r="F878" s="17" t="s">
        <v>343</v>
      </c>
      <c r="G878" s="17" t="s">
        <v>341</v>
      </c>
      <c r="H878" s="17">
        <v>42</v>
      </c>
      <c r="J878" s="17">
        <v>0.8</v>
      </c>
      <c r="K878" s="17" t="s">
        <v>494</v>
      </c>
      <c r="L878" s="17"/>
      <c r="M878" s="17" t="s">
        <v>494</v>
      </c>
      <c r="N878" s="17"/>
      <c r="O878" s="17"/>
      <c r="P878" s="17"/>
      <c r="Q878" s="17" t="s">
        <v>494</v>
      </c>
      <c r="R878" s="17"/>
      <c r="S878" s="17"/>
      <c r="T878" s="17" t="s">
        <v>494</v>
      </c>
      <c r="U878" s="17" t="s">
        <v>494</v>
      </c>
      <c r="V878" s="17" t="s">
        <v>494</v>
      </c>
      <c r="W878" s="17" t="s">
        <v>494</v>
      </c>
      <c r="X878" s="17" t="s">
        <v>494</v>
      </c>
      <c r="Y878" s="17" t="s">
        <v>494</v>
      </c>
      <c r="Z878" s="17" t="s">
        <v>494</v>
      </c>
      <c r="AA878" s="17" t="s">
        <v>494</v>
      </c>
      <c r="AB878" s="17" t="s">
        <v>494</v>
      </c>
      <c r="AC878" s="17"/>
      <c r="AD878" s="17"/>
      <c r="AE878" s="18">
        <f t="shared" si="41"/>
        <v>1.0797969981643452</v>
      </c>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row>
    <row r="879" spans="1:59" ht="12.75" hidden="1" customHeight="1" x14ac:dyDescent="0.2">
      <c r="A879" s="50">
        <v>2023</v>
      </c>
      <c r="B879" s="50" t="s">
        <v>16</v>
      </c>
      <c r="C879" s="16" t="s">
        <v>381</v>
      </c>
      <c r="D879" s="21">
        <f t="shared" si="39"/>
        <v>45079</v>
      </c>
      <c r="E879" s="22">
        <f t="shared" si="40"/>
        <v>153</v>
      </c>
      <c r="F879" s="17" t="s">
        <v>343</v>
      </c>
      <c r="G879" s="17" t="s">
        <v>341</v>
      </c>
      <c r="H879" s="17">
        <v>48</v>
      </c>
      <c r="J879" s="17">
        <v>1.17</v>
      </c>
      <c r="K879" s="17" t="s">
        <v>494</v>
      </c>
      <c r="L879" s="17"/>
      <c r="M879" s="17" t="s">
        <v>494</v>
      </c>
      <c r="N879" s="17"/>
      <c r="O879" s="17"/>
      <c r="P879" s="17"/>
      <c r="Q879" s="17" t="s">
        <v>494</v>
      </c>
      <c r="R879" s="17"/>
      <c r="S879" s="17"/>
      <c r="T879" s="17" t="s">
        <v>494</v>
      </c>
      <c r="U879" s="17" t="s">
        <v>494</v>
      </c>
      <c r="V879" s="17" t="s">
        <v>494</v>
      </c>
      <c r="W879" s="17" t="s">
        <v>494</v>
      </c>
      <c r="X879" s="17" t="s">
        <v>494</v>
      </c>
      <c r="Y879" s="17" t="s">
        <v>494</v>
      </c>
      <c r="Z879" s="17" t="s">
        <v>494</v>
      </c>
      <c r="AA879" s="17" t="s">
        <v>494</v>
      </c>
      <c r="AB879" s="17" t="s">
        <v>494</v>
      </c>
      <c r="AC879" s="17"/>
      <c r="AD879" s="17"/>
      <c r="AE879" s="18">
        <f t="shared" si="41"/>
        <v>1.0579427083333333</v>
      </c>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row>
    <row r="880" spans="1:59" hidden="1" x14ac:dyDescent="0.2">
      <c r="A880" s="50">
        <v>2023</v>
      </c>
      <c r="B880" s="50" t="s">
        <v>16</v>
      </c>
      <c r="C880" s="16" t="s">
        <v>381</v>
      </c>
      <c r="D880" s="21">
        <f t="shared" si="39"/>
        <v>45079</v>
      </c>
      <c r="E880" s="22">
        <f t="shared" si="40"/>
        <v>153</v>
      </c>
      <c r="F880" s="17" t="s">
        <v>343</v>
      </c>
      <c r="G880" s="17" t="s">
        <v>341</v>
      </c>
      <c r="H880" s="17">
        <v>39</v>
      </c>
      <c r="J880" s="17">
        <v>0.61</v>
      </c>
      <c r="K880" s="17" t="s">
        <v>494</v>
      </c>
      <c r="L880" s="17"/>
      <c r="M880" s="17" t="s">
        <v>494</v>
      </c>
      <c r="N880" s="17"/>
      <c r="O880" s="17"/>
      <c r="P880" s="17"/>
      <c r="Q880" s="17" t="s">
        <v>494</v>
      </c>
      <c r="R880" s="17"/>
      <c r="S880" s="17"/>
      <c r="T880" s="17" t="s">
        <v>494</v>
      </c>
      <c r="U880" s="17" t="s">
        <v>494</v>
      </c>
      <c r="V880" s="17" t="s">
        <v>494</v>
      </c>
      <c r="W880" s="17" t="s">
        <v>494</v>
      </c>
      <c r="X880" s="17" t="s">
        <v>494</v>
      </c>
      <c r="Y880" s="17" t="s">
        <v>494</v>
      </c>
      <c r="Z880" s="17" t="s">
        <v>494</v>
      </c>
      <c r="AA880" s="17" t="s">
        <v>494</v>
      </c>
      <c r="AB880" s="17" t="s">
        <v>494</v>
      </c>
      <c r="AC880" s="17"/>
      <c r="AD880" s="17"/>
      <c r="AE880" s="18">
        <f t="shared" si="41"/>
        <v>1.0283383064448153</v>
      </c>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row>
    <row r="881" spans="1:59" hidden="1" x14ac:dyDescent="0.2">
      <c r="A881" s="50">
        <v>2023</v>
      </c>
      <c r="B881" s="50" t="s">
        <v>16</v>
      </c>
      <c r="C881" s="16" t="s">
        <v>381</v>
      </c>
      <c r="D881" s="21">
        <f t="shared" si="39"/>
        <v>45079</v>
      </c>
      <c r="E881" s="22">
        <f t="shared" si="40"/>
        <v>153</v>
      </c>
      <c r="F881" s="17" t="s">
        <v>343</v>
      </c>
      <c r="G881" s="17" t="s">
        <v>341</v>
      </c>
      <c r="H881" s="17">
        <v>38</v>
      </c>
      <c r="J881" s="17">
        <v>0.63</v>
      </c>
      <c r="K881" s="17" t="s">
        <v>494</v>
      </c>
      <c r="L881" s="17"/>
      <c r="M881" s="17" t="s">
        <v>494</v>
      </c>
      <c r="N881" s="17"/>
      <c r="O881" s="17"/>
      <c r="P881" s="17"/>
      <c r="Q881" s="17" t="s">
        <v>494</v>
      </c>
      <c r="R881" s="17"/>
      <c r="S881" s="17"/>
      <c r="T881" s="17" t="s">
        <v>494</v>
      </c>
      <c r="U881" s="17" t="s">
        <v>494</v>
      </c>
      <c r="V881" s="17" t="s">
        <v>494</v>
      </c>
      <c r="W881" s="17" t="s">
        <v>494</v>
      </c>
      <c r="X881" s="17" t="s">
        <v>494</v>
      </c>
      <c r="Y881" s="17" t="s">
        <v>494</v>
      </c>
      <c r="Z881" s="17" t="s">
        <v>494</v>
      </c>
      <c r="AA881" s="17" t="s">
        <v>494</v>
      </c>
      <c r="AB881" s="17" t="s">
        <v>494</v>
      </c>
      <c r="AC881" s="17"/>
      <c r="AD881" s="17"/>
      <c r="AE881" s="18">
        <f t="shared" si="41"/>
        <v>1.1481265490596297</v>
      </c>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row>
    <row r="882" spans="1:59" hidden="1" x14ac:dyDescent="0.2">
      <c r="A882" s="50">
        <v>2023</v>
      </c>
      <c r="B882" s="50" t="s">
        <v>16</v>
      </c>
      <c r="C882" s="16" t="s">
        <v>381</v>
      </c>
      <c r="D882" s="21">
        <f t="shared" si="39"/>
        <v>45079</v>
      </c>
      <c r="E882" s="22">
        <f t="shared" si="40"/>
        <v>153</v>
      </c>
      <c r="F882" s="17" t="s">
        <v>343</v>
      </c>
      <c r="G882" s="17" t="s">
        <v>341</v>
      </c>
      <c r="H882" s="17">
        <v>40</v>
      </c>
      <c r="J882" s="17">
        <v>0.83</v>
      </c>
      <c r="K882" s="17" t="s">
        <v>494</v>
      </c>
      <c r="L882" s="17"/>
      <c r="M882" s="17" t="s">
        <v>494</v>
      </c>
      <c r="N882" s="17"/>
      <c r="O882" s="17"/>
      <c r="P882" s="17"/>
      <c r="Q882" s="17" t="s">
        <v>494</v>
      </c>
      <c r="R882" s="17"/>
      <c r="S882" s="17"/>
      <c r="T882" s="17" t="s">
        <v>494</v>
      </c>
      <c r="U882" s="17" t="s">
        <v>494</v>
      </c>
      <c r="V882" s="17" t="s">
        <v>494</v>
      </c>
      <c r="W882" s="17" t="s">
        <v>494</v>
      </c>
      <c r="X882" s="17" t="s">
        <v>494</v>
      </c>
      <c r="Y882" s="17" t="s">
        <v>494</v>
      </c>
      <c r="Z882" s="17" t="s">
        <v>494</v>
      </c>
      <c r="AA882" s="17" t="s">
        <v>494</v>
      </c>
      <c r="AB882" s="17" t="s">
        <v>494</v>
      </c>
      <c r="AC882" s="17"/>
      <c r="AD882" s="17"/>
      <c r="AE882" s="18">
        <f t="shared" si="41"/>
        <v>1.296875</v>
      </c>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row>
    <row r="883" spans="1:59" hidden="1" x14ac:dyDescent="0.2">
      <c r="A883" s="50">
        <v>2023</v>
      </c>
      <c r="B883" s="50" t="s">
        <v>16</v>
      </c>
      <c r="C883" s="16" t="s">
        <v>381</v>
      </c>
      <c r="D883" s="21">
        <f t="shared" si="39"/>
        <v>45079</v>
      </c>
      <c r="E883" s="22">
        <f t="shared" si="40"/>
        <v>153</v>
      </c>
      <c r="F883" s="17" t="s">
        <v>343</v>
      </c>
      <c r="G883" s="17" t="s">
        <v>341</v>
      </c>
      <c r="H883" s="17">
        <v>34</v>
      </c>
      <c r="J883" s="17">
        <v>0.37</v>
      </c>
      <c r="K883" s="17" t="s">
        <v>494</v>
      </c>
      <c r="L883" s="17"/>
      <c r="M883" s="17" t="s">
        <v>494</v>
      </c>
      <c r="N883" s="17"/>
      <c r="O883" s="17"/>
      <c r="P883" s="17"/>
      <c r="Q883" s="17" t="s">
        <v>494</v>
      </c>
      <c r="R883" s="17"/>
      <c r="S883" s="17"/>
      <c r="T883" s="17" t="s">
        <v>494</v>
      </c>
      <c r="U883" s="17" t="s">
        <v>494</v>
      </c>
      <c r="V883" s="17" t="s">
        <v>494</v>
      </c>
      <c r="W883" s="17" t="s">
        <v>494</v>
      </c>
      <c r="X883" s="17" t="s">
        <v>494</v>
      </c>
      <c r="Y883" s="17" t="s">
        <v>494</v>
      </c>
      <c r="Z883" s="17" t="s">
        <v>494</v>
      </c>
      <c r="AA883" s="17" t="s">
        <v>494</v>
      </c>
      <c r="AB883" s="17" t="s">
        <v>494</v>
      </c>
      <c r="AC883" s="17"/>
      <c r="AD883" s="17"/>
      <c r="AE883" s="18">
        <f t="shared" si="41"/>
        <v>0.94138001221249745</v>
      </c>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row>
    <row r="884" spans="1:59" hidden="1" x14ac:dyDescent="0.2">
      <c r="A884" s="50">
        <v>2023</v>
      </c>
      <c r="B884" s="50" t="s">
        <v>16</v>
      </c>
      <c r="C884" s="16" t="s">
        <v>381</v>
      </c>
      <c r="D884" s="21">
        <f t="shared" si="39"/>
        <v>45079</v>
      </c>
      <c r="E884" s="22">
        <f t="shared" si="40"/>
        <v>153</v>
      </c>
      <c r="F884" s="17" t="s">
        <v>343</v>
      </c>
      <c r="G884" s="17" t="s">
        <v>341</v>
      </c>
      <c r="H884" s="17">
        <v>36</v>
      </c>
      <c r="J884" s="17">
        <v>0.44</v>
      </c>
      <c r="K884" s="17" t="s">
        <v>494</v>
      </c>
      <c r="L884" s="17"/>
      <c r="M884" s="17" t="s">
        <v>494</v>
      </c>
      <c r="N884" s="17"/>
      <c r="O884" s="17"/>
      <c r="P884" s="17"/>
      <c r="Q884" s="17" t="s">
        <v>494</v>
      </c>
      <c r="R884" s="17"/>
      <c r="S884" s="17"/>
      <c r="T884" s="17" t="s">
        <v>494</v>
      </c>
      <c r="U884" s="17" t="s">
        <v>494</v>
      </c>
      <c r="V884" s="17" t="s">
        <v>494</v>
      </c>
      <c r="W884" s="17" t="s">
        <v>494</v>
      </c>
      <c r="X884" s="17" t="s">
        <v>494</v>
      </c>
      <c r="Y884" s="17" t="s">
        <v>494</v>
      </c>
      <c r="Z884" s="17" t="s">
        <v>494</v>
      </c>
      <c r="AA884" s="17" t="s">
        <v>494</v>
      </c>
      <c r="AB884" s="17" t="s">
        <v>494</v>
      </c>
      <c r="AC884" s="17"/>
      <c r="AD884" s="17"/>
      <c r="AE884" s="18">
        <f t="shared" si="41"/>
        <v>0.94307270233196161</v>
      </c>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row>
    <row r="885" spans="1:59" hidden="1" x14ac:dyDescent="0.2">
      <c r="A885" s="50">
        <v>2023</v>
      </c>
      <c r="B885" s="50" t="s">
        <v>16</v>
      </c>
      <c r="C885" s="16" t="s">
        <v>381</v>
      </c>
      <c r="D885" s="21">
        <f t="shared" si="39"/>
        <v>45079</v>
      </c>
      <c r="E885" s="22">
        <f t="shared" si="40"/>
        <v>153</v>
      </c>
      <c r="F885" s="17" t="s">
        <v>343</v>
      </c>
      <c r="G885" s="17" t="s">
        <v>341</v>
      </c>
      <c r="H885" s="17">
        <v>32</v>
      </c>
      <c r="J885" s="17">
        <v>0.3</v>
      </c>
      <c r="K885" s="17" t="s">
        <v>494</v>
      </c>
      <c r="L885" s="17"/>
      <c r="M885" s="17" t="s">
        <v>494</v>
      </c>
      <c r="N885" s="17"/>
      <c r="O885" s="17"/>
      <c r="P885" s="17"/>
      <c r="Q885" s="17" t="s">
        <v>494</v>
      </c>
      <c r="R885" s="17"/>
      <c r="S885" s="17"/>
      <c r="T885" s="17" t="s">
        <v>494</v>
      </c>
      <c r="U885" s="17" t="s">
        <v>494</v>
      </c>
      <c r="V885" s="17" t="s">
        <v>494</v>
      </c>
      <c r="W885" s="17" t="s">
        <v>494</v>
      </c>
      <c r="X885" s="17" t="s">
        <v>494</v>
      </c>
      <c r="Y885" s="17" t="s">
        <v>494</v>
      </c>
      <c r="Z885" s="17" t="s">
        <v>494</v>
      </c>
      <c r="AA885" s="17" t="s">
        <v>494</v>
      </c>
      <c r="AB885" s="17" t="s">
        <v>494</v>
      </c>
      <c r="AC885" s="17"/>
      <c r="AD885" s="17"/>
      <c r="AE885" s="18">
        <f t="shared" si="41"/>
        <v>0.91552734375</v>
      </c>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row>
    <row r="886" spans="1:59" hidden="1" x14ac:dyDescent="0.2">
      <c r="A886" s="50">
        <v>2023</v>
      </c>
      <c r="B886" s="50" t="s">
        <v>16</v>
      </c>
      <c r="C886" s="16" t="s">
        <v>381</v>
      </c>
      <c r="D886" s="21">
        <f t="shared" si="39"/>
        <v>45079</v>
      </c>
      <c r="E886" s="22">
        <f t="shared" si="40"/>
        <v>153</v>
      </c>
      <c r="F886" s="17" t="s">
        <v>343</v>
      </c>
      <c r="G886" s="17" t="s">
        <v>341</v>
      </c>
      <c r="H886" s="17">
        <v>41</v>
      </c>
      <c r="J886" s="17">
        <v>0.55000000000000004</v>
      </c>
      <c r="K886" s="17" t="s">
        <v>494</v>
      </c>
      <c r="L886" s="17"/>
      <c r="M886" s="17" t="s">
        <v>494</v>
      </c>
      <c r="N886" s="17"/>
      <c r="O886" s="17"/>
      <c r="P886" s="17"/>
      <c r="Q886" s="17" t="s">
        <v>494</v>
      </c>
      <c r="R886" s="17"/>
      <c r="S886" s="17"/>
      <c r="T886" s="17" t="s">
        <v>494</v>
      </c>
      <c r="U886" s="17" t="s">
        <v>494</v>
      </c>
      <c r="V886" s="17" t="s">
        <v>494</v>
      </c>
      <c r="W886" s="17" t="s">
        <v>494</v>
      </c>
      <c r="X886" s="17" t="s">
        <v>494</v>
      </c>
      <c r="Y886" s="17" t="s">
        <v>494</v>
      </c>
      <c r="Z886" s="17" t="s">
        <v>494</v>
      </c>
      <c r="AA886" s="17" t="s">
        <v>494</v>
      </c>
      <c r="AB886" s="17" t="s">
        <v>494</v>
      </c>
      <c r="AC886" s="17"/>
      <c r="AD886" s="17"/>
      <c r="AE886" s="18">
        <f t="shared" si="41"/>
        <v>0.7980151187591592</v>
      </c>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row>
    <row r="887" spans="1:59" hidden="1" x14ac:dyDescent="0.2">
      <c r="A887" s="50">
        <v>2023</v>
      </c>
      <c r="B887" s="50" t="s">
        <v>16</v>
      </c>
      <c r="C887" s="16" t="s">
        <v>381</v>
      </c>
      <c r="D887" s="21">
        <f t="shared" si="39"/>
        <v>45079</v>
      </c>
      <c r="E887" s="22">
        <f t="shared" si="40"/>
        <v>153</v>
      </c>
      <c r="F887" s="17" t="s">
        <v>343</v>
      </c>
      <c r="G887" s="17" t="s">
        <v>341</v>
      </c>
      <c r="H887" s="17">
        <v>35</v>
      </c>
      <c r="J887" s="17">
        <v>0.48</v>
      </c>
      <c r="K887" s="17" t="s">
        <v>494</v>
      </c>
      <c r="L887" s="17"/>
      <c r="M887" s="17" t="s">
        <v>494</v>
      </c>
      <c r="N887" s="17"/>
      <c r="O887" s="17"/>
      <c r="P887" s="17"/>
      <c r="Q887" s="17" t="s">
        <v>494</v>
      </c>
      <c r="R887" s="17"/>
      <c r="S887" s="17"/>
      <c r="T887" s="17" t="s">
        <v>494</v>
      </c>
      <c r="U887" s="17" t="s">
        <v>494</v>
      </c>
      <c r="V887" s="17" t="s">
        <v>494</v>
      </c>
      <c r="W887" s="17" t="s">
        <v>494</v>
      </c>
      <c r="X887" s="17" t="s">
        <v>494</v>
      </c>
      <c r="Y887" s="17" t="s">
        <v>494</v>
      </c>
      <c r="Z887" s="17" t="s">
        <v>494</v>
      </c>
      <c r="AA887" s="17" t="s">
        <v>494</v>
      </c>
      <c r="AB887" s="17" t="s">
        <v>494</v>
      </c>
      <c r="AC887" s="17"/>
      <c r="AD887" s="17"/>
      <c r="AE887" s="18">
        <f t="shared" si="41"/>
        <v>1.1195335276967928</v>
      </c>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row>
    <row r="888" spans="1:59" hidden="1" x14ac:dyDescent="0.2">
      <c r="A888" s="50">
        <v>2023</v>
      </c>
      <c r="B888" s="50" t="s">
        <v>16</v>
      </c>
      <c r="C888" s="16" t="s">
        <v>381</v>
      </c>
      <c r="D888" s="21">
        <f t="shared" si="39"/>
        <v>45079</v>
      </c>
      <c r="E888" s="22">
        <f t="shared" si="40"/>
        <v>153</v>
      </c>
      <c r="F888" s="17" t="s">
        <v>343</v>
      </c>
      <c r="G888" s="17" t="s">
        <v>341</v>
      </c>
      <c r="H888" s="17">
        <v>37</v>
      </c>
      <c r="J888" s="17">
        <v>0.45</v>
      </c>
      <c r="K888" s="17" t="s">
        <v>494</v>
      </c>
      <c r="L888" s="17"/>
      <c r="M888" s="17" t="s">
        <v>494</v>
      </c>
      <c r="N888" s="17"/>
      <c r="O888" s="17"/>
      <c r="P888" s="17"/>
      <c r="Q888" s="17" t="s">
        <v>494</v>
      </c>
      <c r="R888" s="17"/>
      <c r="S888" s="17"/>
      <c r="T888" s="17" t="s">
        <v>494</v>
      </c>
      <c r="U888" s="17" t="s">
        <v>494</v>
      </c>
      <c r="V888" s="17" t="s">
        <v>494</v>
      </c>
      <c r="W888" s="17" t="s">
        <v>494</v>
      </c>
      <c r="X888" s="17" t="s">
        <v>494</v>
      </c>
      <c r="Y888" s="17" t="s">
        <v>494</v>
      </c>
      <c r="Z888" s="17" t="s">
        <v>494</v>
      </c>
      <c r="AA888" s="17" t="s">
        <v>494</v>
      </c>
      <c r="AB888" s="17" t="s">
        <v>494</v>
      </c>
      <c r="AC888" s="17"/>
      <c r="AD888" s="17"/>
      <c r="AE888" s="18">
        <f t="shared" si="41"/>
        <v>0.88839752828065477</v>
      </c>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row>
    <row r="889" spans="1:59" hidden="1" x14ac:dyDescent="0.2">
      <c r="A889" s="50">
        <v>2023</v>
      </c>
      <c r="B889" s="50" t="s">
        <v>16</v>
      </c>
      <c r="C889" s="16" t="s">
        <v>381</v>
      </c>
      <c r="D889" s="21">
        <f t="shared" si="39"/>
        <v>45079</v>
      </c>
      <c r="E889" s="22">
        <f t="shared" si="40"/>
        <v>153</v>
      </c>
      <c r="F889" s="17" t="s">
        <v>343</v>
      </c>
      <c r="G889" s="17" t="s">
        <v>341</v>
      </c>
      <c r="H889" s="17">
        <v>43</v>
      </c>
      <c r="J889" s="17">
        <v>0.75</v>
      </c>
      <c r="K889" s="17" t="s">
        <v>494</v>
      </c>
      <c r="L889" s="17"/>
      <c r="M889" s="17" t="s">
        <v>494</v>
      </c>
      <c r="N889" s="17"/>
      <c r="O889" s="17"/>
      <c r="P889" s="17"/>
      <c r="Q889" s="17" t="s">
        <v>494</v>
      </c>
      <c r="R889" s="17"/>
      <c r="S889" s="17"/>
      <c r="T889" s="17" t="s">
        <v>494</v>
      </c>
      <c r="U889" s="17" t="s">
        <v>494</v>
      </c>
      <c r="V889" s="17" t="s">
        <v>494</v>
      </c>
      <c r="W889" s="17" t="s">
        <v>494</v>
      </c>
      <c r="X889" s="17" t="s">
        <v>494</v>
      </c>
      <c r="Y889" s="17" t="s">
        <v>494</v>
      </c>
      <c r="Z889" s="17" t="s">
        <v>494</v>
      </c>
      <c r="AA889" s="17" t="s">
        <v>494</v>
      </c>
      <c r="AB889" s="17" t="s">
        <v>494</v>
      </c>
      <c r="AC889" s="17"/>
      <c r="AD889" s="17"/>
      <c r="AE889" s="18">
        <f t="shared" si="41"/>
        <v>0.9433131673940659</v>
      </c>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row>
    <row r="890" spans="1:59" hidden="1" x14ac:dyDescent="0.2">
      <c r="A890" s="50">
        <v>2023</v>
      </c>
      <c r="B890" s="50" t="s">
        <v>16</v>
      </c>
      <c r="C890" s="16" t="s">
        <v>381</v>
      </c>
      <c r="D890" s="21">
        <f t="shared" si="39"/>
        <v>45079</v>
      </c>
      <c r="E890" s="22">
        <f t="shared" si="40"/>
        <v>153</v>
      </c>
      <c r="F890" s="17" t="s">
        <v>343</v>
      </c>
      <c r="G890" s="17" t="s">
        <v>341</v>
      </c>
      <c r="H890" s="17">
        <v>36</v>
      </c>
      <c r="J890" s="17">
        <v>0.45</v>
      </c>
      <c r="K890" s="17" t="s">
        <v>494</v>
      </c>
      <c r="L890" s="17"/>
      <c r="M890" s="17" t="s">
        <v>494</v>
      </c>
      <c r="N890" s="17"/>
      <c r="O890" s="17"/>
      <c r="P890" s="17"/>
      <c r="Q890" s="17" t="s">
        <v>494</v>
      </c>
      <c r="R890" s="17"/>
      <c r="S890" s="17"/>
      <c r="T890" s="17" t="s">
        <v>494</v>
      </c>
      <c r="U890" s="17" t="s">
        <v>494</v>
      </c>
      <c r="V890" s="17" t="s">
        <v>494</v>
      </c>
      <c r="W890" s="17" t="s">
        <v>494</v>
      </c>
      <c r="X890" s="17" t="s">
        <v>494</v>
      </c>
      <c r="Y890" s="17" t="s">
        <v>494</v>
      </c>
      <c r="Z890" s="17" t="s">
        <v>494</v>
      </c>
      <c r="AA890" s="17" t="s">
        <v>494</v>
      </c>
      <c r="AB890" s="17" t="s">
        <v>494</v>
      </c>
      <c r="AC890" s="17"/>
      <c r="AD890" s="17"/>
      <c r="AE890" s="18">
        <f t="shared" si="41"/>
        <v>0.96450617283950613</v>
      </c>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row>
    <row r="891" spans="1:59" hidden="1" x14ac:dyDescent="0.2">
      <c r="A891" s="50">
        <v>2023</v>
      </c>
      <c r="B891" s="50" t="s">
        <v>16</v>
      </c>
      <c r="C891" s="16" t="s">
        <v>381</v>
      </c>
      <c r="D891" s="21">
        <f t="shared" si="39"/>
        <v>45079</v>
      </c>
      <c r="E891" s="22">
        <f t="shared" si="40"/>
        <v>153</v>
      </c>
      <c r="F891" s="17" t="s">
        <v>343</v>
      </c>
      <c r="G891" s="17" t="s">
        <v>341</v>
      </c>
      <c r="H891" s="17">
        <v>37</v>
      </c>
      <c r="J891" s="17">
        <v>0.56000000000000005</v>
      </c>
      <c r="K891" s="17" t="s">
        <v>494</v>
      </c>
      <c r="L891" s="17"/>
      <c r="M891" s="17" t="s">
        <v>494</v>
      </c>
      <c r="N891" s="17"/>
      <c r="O891" s="17"/>
      <c r="P891" s="17"/>
      <c r="Q891" s="17" t="s">
        <v>494</v>
      </c>
      <c r="R891" s="17"/>
      <c r="S891" s="17"/>
      <c r="T891" s="17" t="s">
        <v>494</v>
      </c>
      <c r="U891" s="17" t="s">
        <v>494</v>
      </c>
      <c r="V891" s="17" t="s">
        <v>494</v>
      </c>
      <c r="W891" s="17" t="s">
        <v>494</v>
      </c>
      <c r="X891" s="17" t="s">
        <v>494</v>
      </c>
      <c r="Y891" s="17" t="s">
        <v>494</v>
      </c>
      <c r="Z891" s="17" t="s">
        <v>494</v>
      </c>
      <c r="AA891" s="17" t="s">
        <v>494</v>
      </c>
      <c r="AB891" s="17" t="s">
        <v>494</v>
      </c>
      <c r="AC891" s="17"/>
      <c r="AD891" s="17"/>
      <c r="AE891" s="18">
        <f t="shared" si="41"/>
        <v>1.1055613685270369</v>
      </c>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row>
    <row r="892" spans="1:59" hidden="1" x14ac:dyDescent="0.2">
      <c r="A892" s="50">
        <v>2023</v>
      </c>
      <c r="B892" s="50" t="s">
        <v>16</v>
      </c>
      <c r="C892" s="16" t="s">
        <v>381</v>
      </c>
      <c r="D892" s="21">
        <f t="shared" si="39"/>
        <v>45079</v>
      </c>
      <c r="E892" s="22">
        <f t="shared" si="40"/>
        <v>153</v>
      </c>
      <c r="F892" s="17" t="s">
        <v>343</v>
      </c>
      <c r="G892" s="17" t="s">
        <v>341</v>
      </c>
      <c r="H892" s="17">
        <v>35</v>
      </c>
      <c r="J892" s="17">
        <v>0.66</v>
      </c>
      <c r="K892" s="17" t="s">
        <v>494</v>
      </c>
      <c r="L892" s="17"/>
      <c r="M892" s="17" t="s">
        <v>494</v>
      </c>
      <c r="N892" s="17"/>
      <c r="O892" s="17"/>
      <c r="P892" s="17"/>
      <c r="Q892" s="17" t="s">
        <v>494</v>
      </c>
      <c r="R892" s="17"/>
      <c r="S892" s="17"/>
      <c r="T892" s="17" t="s">
        <v>494</v>
      </c>
      <c r="U892" s="17" t="s">
        <v>494</v>
      </c>
      <c r="V892" s="17" t="s">
        <v>494</v>
      </c>
      <c r="W892" s="17" t="s">
        <v>494</v>
      </c>
      <c r="X892" s="17" t="s">
        <v>494</v>
      </c>
      <c r="Y892" s="17" t="s">
        <v>494</v>
      </c>
      <c r="Z892" s="17" t="s">
        <v>494</v>
      </c>
      <c r="AA892" s="17" t="s">
        <v>494</v>
      </c>
      <c r="AB892" s="17" t="s">
        <v>494</v>
      </c>
      <c r="AC892" s="17"/>
      <c r="AD892" s="17"/>
      <c r="AE892" s="18">
        <f t="shared" si="41"/>
        <v>1.5393586005830904</v>
      </c>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row>
    <row r="893" spans="1:59" hidden="1" x14ac:dyDescent="0.2">
      <c r="A893" s="50">
        <v>2023</v>
      </c>
      <c r="B893" s="50" t="s">
        <v>16</v>
      </c>
      <c r="C893" s="16" t="s">
        <v>381</v>
      </c>
      <c r="D893" s="21">
        <f t="shared" si="39"/>
        <v>45079</v>
      </c>
      <c r="E893" s="22">
        <f t="shared" si="40"/>
        <v>153</v>
      </c>
      <c r="F893" s="17" t="s">
        <v>343</v>
      </c>
      <c r="G893" s="17" t="s">
        <v>341</v>
      </c>
      <c r="H893" s="17">
        <v>39</v>
      </c>
      <c r="J893" s="17">
        <v>0.46</v>
      </c>
      <c r="K893" s="17" t="s">
        <v>494</v>
      </c>
      <c r="L893" s="17"/>
      <c r="M893" s="17" t="s">
        <v>494</v>
      </c>
      <c r="N893" s="17"/>
      <c r="O893" s="17"/>
      <c r="P893" s="17"/>
      <c r="Q893" s="17" t="s">
        <v>494</v>
      </c>
      <c r="R893" s="17"/>
      <c r="S893" s="17"/>
      <c r="T893" s="17" t="s">
        <v>494</v>
      </c>
      <c r="U893" s="17" t="s">
        <v>494</v>
      </c>
      <c r="V893" s="17" t="s">
        <v>494</v>
      </c>
      <c r="W893" s="17" t="s">
        <v>494</v>
      </c>
      <c r="X893" s="17" t="s">
        <v>494</v>
      </c>
      <c r="Y893" s="17" t="s">
        <v>494</v>
      </c>
      <c r="Z893" s="17" t="s">
        <v>494</v>
      </c>
      <c r="AA893" s="17" t="s">
        <v>494</v>
      </c>
      <c r="AB893" s="17" t="s">
        <v>494</v>
      </c>
      <c r="AC893" s="17"/>
      <c r="AD893" s="17"/>
      <c r="AE893" s="18">
        <f t="shared" si="41"/>
        <v>0.77546823108953278</v>
      </c>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row>
    <row r="894" spans="1:59" hidden="1" x14ac:dyDescent="0.2">
      <c r="A894" s="50">
        <v>2023</v>
      </c>
      <c r="B894" s="50" t="s">
        <v>16</v>
      </c>
      <c r="C894" s="16" t="s">
        <v>381</v>
      </c>
      <c r="D894" s="21">
        <f t="shared" si="39"/>
        <v>45079</v>
      </c>
      <c r="E894" s="22">
        <f t="shared" si="40"/>
        <v>153</v>
      </c>
      <c r="F894" s="17" t="s">
        <v>343</v>
      </c>
      <c r="G894" s="17" t="s">
        <v>341</v>
      </c>
      <c r="H894" s="17">
        <v>38</v>
      </c>
      <c r="J894" s="17">
        <v>0.57999999999999996</v>
      </c>
      <c r="K894" s="17" t="s">
        <v>494</v>
      </c>
      <c r="L894" s="17"/>
      <c r="M894" s="17" t="s">
        <v>494</v>
      </c>
      <c r="N894" s="17"/>
      <c r="O894" s="17"/>
      <c r="P894" s="17"/>
      <c r="Q894" s="17" t="s">
        <v>494</v>
      </c>
      <c r="R894" s="17"/>
      <c r="S894" s="17"/>
      <c r="T894" s="17" t="s">
        <v>494</v>
      </c>
      <c r="U894" s="17" t="s">
        <v>494</v>
      </c>
      <c r="V894" s="17" t="s">
        <v>494</v>
      </c>
      <c r="W894" s="17" t="s">
        <v>494</v>
      </c>
      <c r="X894" s="17" t="s">
        <v>494</v>
      </c>
      <c r="Y894" s="17" t="s">
        <v>494</v>
      </c>
      <c r="Z894" s="17" t="s">
        <v>494</v>
      </c>
      <c r="AA894" s="17" t="s">
        <v>494</v>
      </c>
      <c r="AB894" s="17" t="s">
        <v>494</v>
      </c>
      <c r="AC894" s="17"/>
      <c r="AD894" s="17"/>
      <c r="AE894" s="18">
        <f t="shared" si="41"/>
        <v>1.0570053943723574</v>
      </c>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row>
    <row r="895" spans="1:59" hidden="1" x14ac:dyDescent="0.2">
      <c r="A895" s="50">
        <v>2023</v>
      </c>
      <c r="B895" s="50" t="s">
        <v>16</v>
      </c>
      <c r="C895" s="16" t="s">
        <v>381</v>
      </c>
      <c r="D895" s="21">
        <f t="shared" si="39"/>
        <v>45079</v>
      </c>
      <c r="E895" s="22">
        <f t="shared" si="40"/>
        <v>153</v>
      </c>
      <c r="F895" s="17" t="s">
        <v>343</v>
      </c>
      <c r="G895" s="17" t="s">
        <v>341</v>
      </c>
      <c r="H895" s="17">
        <v>39</v>
      </c>
      <c r="J895" s="17">
        <v>0.49</v>
      </c>
      <c r="K895" s="17" t="s">
        <v>494</v>
      </c>
      <c r="L895" s="17"/>
      <c r="M895" s="17" t="s">
        <v>494</v>
      </c>
      <c r="N895" s="17"/>
      <c r="O895" s="17"/>
      <c r="P895" s="17"/>
      <c r="Q895" s="17" t="s">
        <v>494</v>
      </c>
      <c r="R895" s="17"/>
      <c r="S895" s="17"/>
      <c r="T895" s="17" t="s">
        <v>494</v>
      </c>
      <c r="U895" s="17" t="s">
        <v>494</v>
      </c>
      <c r="V895" s="17" t="s">
        <v>494</v>
      </c>
      <c r="W895" s="17" t="s">
        <v>494</v>
      </c>
      <c r="X895" s="17" t="s">
        <v>494</v>
      </c>
      <c r="Y895" s="17" t="s">
        <v>494</v>
      </c>
      <c r="Z895" s="17" t="s">
        <v>494</v>
      </c>
      <c r="AA895" s="17" t="s">
        <v>494</v>
      </c>
      <c r="AB895" s="17" t="s">
        <v>494</v>
      </c>
      <c r="AC895" s="17"/>
      <c r="AD895" s="17"/>
      <c r="AE895" s="18">
        <f t="shared" si="41"/>
        <v>0.8260422461605893</v>
      </c>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row>
    <row r="896" spans="1:59" ht="15" hidden="1" customHeight="1" x14ac:dyDescent="0.2">
      <c r="A896" s="50">
        <v>2023</v>
      </c>
      <c r="B896" s="50" t="s">
        <v>16</v>
      </c>
      <c r="C896" s="16" t="s">
        <v>381</v>
      </c>
      <c r="D896" s="21">
        <f t="shared" si="39"/>
        <v>45079</v>
      </c>
      <c r="E896" s="22">
        <f t="shared" si="40"/>
        <v>153</v>
      </c>
      <c r="F896" s="17" t="s">
        <v>343</v>
      </c>
      <c r="G896" s="17" t="s">
        <v>341</v>
      </c>
      <c r="H896" s="17">
        <v>38</v>
      </c>
      <c r="J896" s="17">
        <v>0.49</v>
      </c>
      <c r="K896" s="17" t="s">
        <v>494</v>
      </c>
      <c r="L896" s="17"/>
      <c r="M896" s="17" t="s">
        <v>494</v>
      </c>
      <c r="N896" s="17"/>
      <c r="O896" s="17"/>
      <c r="P896" s="17"/>
      <c r="Q896" s="17" t="s">
        <v>494</v>
      </c>
      <c r="R896" s="17"/>
      <c r="S896" s="17"/>
      <c r="T896" s="17" t="s">
        <v>494</v>
      </c>
      <c r="U896" s="17" t="s">
        <v>494</v>
      </c>
      <c r="V896" s="17" t="s">
        <v>494</v>
      </c>
      <c r="W896" s="17" t="s">
        <v>494</v>
      </c>
      <c r="X896" s="17" t="s">
        <v>494</v>
      </c>
      <c r="Y896" s="17" t="s">
        <v>494</v>
      </c>
      <c r="Z896" s="17" t="s">
        <v>494</v>
      </c>
      <c r="AA896" s="17" t="s">
        <v>494</v>
      </c>
      <c r="AB896" s="17" t="s">
        <v>494</v>
      </c>
      <c r="AC896" s="17"/>
      <c r="AD896" s="17"/>
      <c r="AE896" s="18">
        <f t="shared" si="41"/>
        <v>0.89298731593526748</v>
      </c>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row>
    <row r="897" spans="1:59" hidden="1" x14ac:dyDescent="0.2">
      <c r="A897" s="50">
        <v>2023</v>
      </c>
      <c r="B897" s="50" t="s">
        <v>16</v>
      </c>
      <c r="C897" s="16" t="s">
        <v>381</v>
      </c>
      <c r="D897" s="21">
        <f t="shared" si="39"/>
        <v>45079</v>
      </c>
      <c r="E897" s="22">
        <f t="shared" si="40"/>
        <v>153</v>
      </c>
      <c r="F897" s="17" t="s">
        <v>343</v>
      </c>
      <c r="G897" s="17" t="s">
        <v>341</v>
      </c>
      <c r="H897" s="17">
        <v>35</v>
      </c>
      <c r="J897" s="17">
        <v>0.32</v>
      </c>
      <c r="K897" s="17" t="s">
        <v>494</v>
      </c>
      <c r="L897" s="17"/>
      <c r="M897" s="17" t="s">
        <v>494</v>
      </c>
      <c r="N897" s="17"/>
      <c r="O897" s="17"/>
      <c r="P897" s="17"/>
      <c r="Q897" s="17" t="s">
        <v>494</v>
      </c>
      <c r="R897" s="17"/>
      <c r="S897" s="17"/>
      <c r="T897" s="17" t="s">
        <v>494</v>
      </c>
      <c r="U897" s="17" t="s">
        <v>494</v>
      </c>
      <c r="V897" s="17" t="s">
        <v>494</v>
      </c>
      <c r="W897" s="17" t="s">
        <v>494</v>
      </c>
      <c r="X897" s="17" t="s">
        <v>494</v>
      </c>
      <c r="Y897" s="17" t="s">
        <v>494</v>
      </c>
      <c r="Z897" s="17" t="s">
        <v>494</v>
      </c>
      <c r="AA897" s="17" t="s">
        <v>494</v>
      </c>
      <c r="AB897" s="17" t="s">
        <v>494</v>
      </c>
      <c r="AC897" s="17"/>
      <c r="AD897" s="17"/>
      <c r="AE897" s="18">
        <f t="shared" si="41"/>
        <v>0.74635568513119532</v>
      </c>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row>
    <row r="898" spans="1:59" hidden="1" x14ac:dyDescent="0.2">
      <c r="A898" s="50">
        <v>2023</v>
      </c>
      <c r="B898" s="50" t="s">
        <v>16</v>
      </c>
      <c r="C898" s="16" t="s">
        <v>381</v>
      </c>
      <c r="D898" s="21">
        <f t="shared" ref="D898:D961" si="42">DATEVALUE(LEFT(C898, SEARCH("-", C898) - 1))</f>
        <v>45079</v>
      </c>
      <c r="E898" s="22">
        <f t="shared" ref="E898:E961" si="43" xml:space="preserve"> D898 - DATE(YEAR(D898), 1, 0)</f>
        <v>153</v>
      </c>
      <c r="F898" s="17" t="s">
        <v>343</v>
      </c>
      <c r="G898" s="17" t="s">
        <v>341</v>
      </c>
      <c r="H898" s="17">
        <v>38</v>
      </c>
      <c r="J898" s="17">
        <v>0.46</v>
      </c>
      <c r="K898" s="17" t="s">
        <v>494</v>
      </c>
      <c r="L898" s="17"/>
      <c r="M898" s="17" t="s">
        <v>494</v>
      </c>
      <c r="N898" s="17"/>
      <c r="O898" s="17"/>
      <c r="P898" s="17"/>
      <c r="Q898" s="17" t="s">
        <v>494</v>
      </c>
      <c r="R898" s="17"/>
      <c r="S898" s="17"/>
      <c r="T898" s="17" t="s">
        <v>494</v>
      </c>
      <c r="U898" s="17" t="s">
        <v>494</v>
      </c>
      <c r="V898" s="17" t="s">
        <v>494</v>
      </c>
      <c r="W898" s="17" t="s">
        <v>494</v>
      </c>
      <c r="X898" s="17" t="s">
        <v>494</v>
      </c>
      <c r="Y898" s="17" t="s">
        <v>494</v>
      </c>
      <c r="Z898" s="17" t="s">
        <v>494</v>
      </c>
      <c r="AA898" s="17" t="s">
        <v>494</v>
      </c>
      <c r="AB898" s="17" t="s">
        <v>494</v>
      </c>
      <c r="AC898" s="17"/>
      <c r="AD898" s="17"/>
      <c r="AE898" s="18">
        <f t="shared" ref="AE898:AE961" si="44">IF(J898="", "", 100000*(J898/(H898^3)))</f>
        <v>0.83831462312290428</v>
      </c>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row>
    <row r="899" spans="1:59" ht="15" hidden="1" customHeight="1" x14ac:dyDescent="0.2">
      <c r="A899" s="50">
        <v>2023</v>
      </c>
      <c r="B899" s="50" t="s">
        <v>16</v>
      </c>
      <c r="C899" s="16" t="s">
        <v>381</v>
      </c>
      <c r="D899" s="21">
        <f t="shared" si="42"/>
        <v>45079</v>
      </c>
      <c r="E899" s="22">
        <f t="shared" si="43"/>
        <v>153</v>
      </c>
      <c r="F899" s="17" t="s">
        <v>343</v>
      </c>
      <c r="G899" s="17" t="s">
        <v>341</v>
      </c>
      <c r="H899" s="17">
        <v>36</v>
      </c>
      <c r="J899" s="17">
        <v>0.39</v>
      </c>
      <c r="K899" s="17" t="s">
        <v>494</v>
      </c>
      <c r="L899" s="17"/>
      <c r="M899" s="17" t="s">
        <v>494</v>
      </c>
      <c r="N899" s="17"/>
      <c r="O899" s="17"/>
      <c r="P899" s="17"/>
      <c r="Q899" s="17" t="s">
        <v>494</v>
      </c>
      <c r="R899" s="17"/>
      <c r="S899" s="17"/>
      <c r="T899" s="17" t="s">
        <v>494</v>
      </c>
      <c r="U899" s="17" t="s">
        <v>494</v>
      </c>
      <c r="V899" s="17" t="s">
        <v>494</v>
      </c>
      <c r="W899" s="17" t="s">
        <v>494</v>
      </c>
      <c r="X899" s="17" t="s">
        <v>494</v>
      </c>
      <c r="Y899" s="17" t="s">
        <v>494</v>
      </c>
      <c r="Z899" s="17" t="s">
        <v>494</v>
      </c>
      <c r="AA899" s="17" t="s">
        <v>494</v>
      </c>
      <c r="AB899" s="17" t="s">
        <v>494</v>
      </c>
      <c r="AC899" s="17"/>
      <c r="AD899" s="17"/>
      <c r="AE899" s="18">
        <f t="shared" si="44"/>
        <v>0.83590534979423858</v>
      </c>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row>
    <row r="900" spans="1:59" ht="15" hidden="1" customHeight="1" x14ac:dyDescent="0.2">
      <c r="A900" s="50">
        <v>2023</v>
      </c>
      <c r="B900" s="50" t="s">
        <v>16</v>
      </c>
      <c r="C900" s="16" t="s">
        <v>381</v>
      </c>
      <c r="D900" s="21">
        <f t="shared" si="42"/>
        <v>45079</v>
      </c>
      <c r="E900" s="22">
        <f t="shared" si="43"/>
        <v>153</v>
      </c>
      <c r="F900" s="17" t="s">
        <v>343</v>
      </c>
      <c r="G900" s="17" t="s">
        <v>341</v>
      </c>
      <c r="H900" s="17">
        <v>39</v>
      </c>
      <c r="J900" s="17">
        <v>0.57999999999999996</v>
      </c>
      <c r="K900" s="17" t="s">
        <v>494</v>
      </c>
      <c r="L900" s="17"/>
      <c r="M900" s="17" t="s">
        <v>494</v>
      </c>
      <c r="N900" s="17"/>
      <c r="O900" s="17"/>
      <c r="P900" s="17"/>
      <c r="Q900" s="17" t="s">
        <v>494</v>
      </c>
      <c r="R900" s="17"/>
      <c r="S900" s="17"/>
      <c r="T900" s="17" t="s">
        <v>494</v>
      </c>
      <c r="U900" s="17" t="s">
        <v>494</v>
      </c>
      <c r="V900" s="17" t="s">
        <v>494</v>
      </c>
      <c r="W900" s="17" t="s">
        <v>494</v>
      </c>
      <c r="X900" s="17" t="s">
        <v>494</v>
      </c>
      <c r="Y900" s="17" t="s">
        <v>494</v>
      </c>
      <c r="Z900" s="17" t="s">
        <v>494</v>
      </c>
      <c r="AA900" s="17" t="s">
        <v>494</v>
      </c>
      <c r="AB900" s="17" t="s">
        <v>494</v>
      </c>
      <c r="AC900" s="17"/>
      <c r="AD900" s="17"/>
      <c r="AE900" s="18">
        <f t="shared" si="44"/>
        <v>0.97776429137375875</v>
      </c>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row>
    <row r="901" spans="1:59" ht="15" hidden="1" customHeight="1" x14ac:dyDescent="0.2">
      <c r="A901" s="50">
        <v>2023</v>
      </c>
      <c r="B901" s="50" t="s">
        <v>16</v>
      </c>
      <c r="C901" s="16" t="s">
        <v>381</v>
      </c>
      <c r="D901" s="21">
        <f t="shared" si="42"/>
        <v>45079</v>
      </c>
      <c r="E901" s="22">
        <f t="shared" si="43"/>
        <v>153</v>
      </c>
      <c r="F901" s="17" t="s">
        <v>343</v>
      </c>
      <c r="G901" s="17" t="s">
        <v>341</v>
      </c>
      <c r="H901" s="17">
        <v>46</v>
      </c>
      <c r="J901" s="17">
        <v>1.01</v>
      </c>
      <c r="K901" s="17" t="s">
        <v>494</v>
      </c>
      <c r="L901" s="17"/>
      <c r="M901" s="17" t="s">
        <v>494</v>
      </c>
      <c r="N901" s="17"/>
      <c r="O901" s="17"/>
      <c r="P901" s="17"/>
      <c r="Q901" s="17" t="s">
        <v>494</v>
      </c>
      <c r="R901" s="17"/>
      <c r="S901" s="17"/>
      <c r="T901" s="17" t="s">
        <v>494</v>
      </c>
      <c r="U901" s="17" t="s">
        <v>494</v>
      </c>
      <c r="V901" s="17" t="s">
        <v>494</v>
      </c>
      <c r="W901" s="17" t="s">
        <v>494</v>
      </c>
      <c r="X901" s="17" t="s">
        <v>494</v>
      </c>
      <c r="Y901" s="17" t="s">
        <v>494</v>
      </c>
      <c r="Z901" s="17" t="s">
        <v>494</v>
      </c>
      <c r="AA901" s="17" t="s">
        <v>494</v>
      </c>
      <c r="AB901" s="17" t="s">
        <v>494</v>
      </c>
      <c r="AC901" s="17"/>
      <c r="AD901" s="17"/>
      <c r="AE901" s="18">
        <f t="shared" si="44"/>
        <v>1.0376428043067314</v>
      </c>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row>
    <row r="902" spans="1:59" ht="15" hidden="1" customHeight="1" x14ac:dyDescent="0.2">
      <c r="A902" s="50">
        <v>2023</v>
      </c>
      <c r="B902" s="50" t="s">
        <v>16</v>
      </c>
      <c r="C902" s="16" t="s">
        <v>381</v>
      </c>
      <c r="D902" s="21">
        <f t="shared" si="42"/>
        <v>45079</v>
      </c>
      <c r="E902" s="22">
        <f t="shared" si="43"/>
        <v>153</v>
      </c>
      <c r="F902" s="17" t="s">
        <v>343</v>
      </c>
      <c r="G902" s="17" t="s">
        <v>341</v>
      </c>
      <c r="H902" s="17">
        <v>39</v>
      </c>
      <c r="J902" s="17">
        <v>0.61</v>
      </c>
      <c r="K902" s="17" t="s">
        <v>494</v>
      </c>
      <c r="L902" s="17"/>
      <c r="M902" s="17" t="s">
        <v>494</v>
      </c>
      <c r="N902" s="17"/>
      <c r="O902" s="17"/>
      <c r="P902" s="17"/>
      <c r="Q902" s="17" t="s">
        <v>494</v>
      </c>
      <c r="R902" s="17"/>
      <c r="S902" s="17"/>
      <c r="T902" s="17" t="s">
        <v>494</v>
      </c>
      <c r="U902" s="17" t="s">
        <v>494</v>
      </c>
      <c r="V902" s="17" t="s">
        <v>494</v>
      </c>
      <c r="W902" s="17" t="s">
        <v>494</v>
      </c>
      <c r="X902" s="17" t="s">
        <v>494</v>
      </c>
      <c r="Y902" s="17" t="s">
        <v>494</v>
      </c>
      <c r="Z902" s="17" t="s">
        <v>494</v>
      </c>
      <c r="AA902" s="17" t="s">
        <v>494</v>
      </c>
      <c r="AB902" s="17" t="s">
        <v>494</v>
      </c>
      <c r="AC902" s="17"/>
      <c r="AD902" s="17"/>
      <c r="AE902" s="18">
        <f t="shared" si="44"/>
        <v>1.0283383064448153</v>
      </c>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row>
    <row r="903" spans="1:59" ht="15" hidden="1" customHeight="1" x14ac:dyDescent="0.2">
      <c r="A903" s="50">
        <v>2023</v>
      </c>
      <c r="B903" s="50" t="s">
        <v>16</v>
      </c>
      <c r="C903" s="16" t="s">
        <v>381</v>
      </c>
      <c r="D903" s="21">
        <f t="shared" si="42"/>
        <v>45079</v>
      </c>
      <c r="E903" s="22">
        <f t="shared" si="43"/>
        <v>153</v>
      </c>
      <c r="F903" s="17" t="s">
        <v>344</v>
      </c>
      <c r="G903" s="17" t="s">
        <v>341</v>
      </c>
      <c r="H903" s="17">
        <v>42</v>
      </c>
      <c r="J903" s="17">
        <v>0.56999999999999995</v>
      </c>
      <c r="K903" s="17" t="s">
        <v>494</v>
      </c>
      <c r="L903" s="17"/>
      <c r="M903" s="17" t="s">
        <v>494</v>
      </c>
      <c r="N903" s="17"/>
      <c r="O903" s="17"/>
      <c r="P903" s="17"/>
      <c r="Q903" s="17" t="s">
        <v>494</v>
      </c>
      <c r="R903" s="17"/>
      <c r="S903" s="17"/>
      <c r="T903" s="17" t="s">
        <v>494</v>
      </c>
      <c r="U903" s="17" t="s">
        <v>494</v>
      </c>
      <c r="V903" s="17" t="s">
        <v>494</v>
      </c>
      <c r="W903" s="17" t="s">
        <v>494</v>
      </c>
      <c r="X903" s="17" t="s">
        <v>494</v>
      </c>
      <c r="Y903" s="17" t="s">
        <v>494</v>
      </c>
      <c r="Z903" s="17" t="s">
        <v>494</v>
      </c>
      <c r="AA903" s="17" t="s">
        <v>494</v>
      </c>
      <c r="AB903" s="17" t="s">
        <v>494</v>
      </c>
      <c r="AC903" s="17"/>
      <c r="AD903" s="17"/>
      <c r="AE903" s="18">
        <f t="shared" si="44"/>
        <v>0.7693553611920958</v>
      </c>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row>
    <row r="904" spans="1:59" ht="15" customHeight="1" x14ac:dyDescent="0.2">
      <c r="A904" s="50">
        <v>2023</v>
      </c>
      <c r="B904" s="50" t="s">
        <v>38</v>
      </c>
      <c r="C904" s="16" t="s">
        <v>67</v>
      </c>
      <c r="D904" s="21">
        <f t="shared" si="42"/>
        <v>45079</v>
      </c>
      <c r="E904" s="22">
        <f t="shared" si="43"/>
        <v>153</v>
      </c>
      <c r="F904" s="17" t="s">
        <v>344</v>
      </c>
      <c r="G904" s="17" t="s">
        <v>341</v>
      </c>
      <c r="H904" s="17">
        <v>68</v>
      </c>
      <c r="I904" s="17">
        <v>16</v>
      </c>
      <c r="J904" s="17">
        <v>3.82</v>
      </c>
      <c r="K904" s="17" t="s">
        <v>496</v>
      </c>
      <c r="L904" s="17"/>
      <c r="M904" s="17" t="s">
        <v>496</v>
      </c>
      <c r="N904" s="17" t="s">
        <v>535</v>
      </c>
      <c r="O904" s="17"/>
      <c r="P904" s="17"/>
      <c r="Q904" s="17" t="s">
        <v>496</v>
      </c>
      <c r="R904" s="17"/>
      <c r="S904" s="17"/>
      <c r="T904" s="17" t="s">
        <v>494</v>
      </c>
      <c r="U904" s="17" t="s">
        <v>494</v>
      </c>
      <c r="V904" s="17" t="s">
        <v>494</v>
      </c>
      <c r="W904" s="17" t="s">
        <v>494</v>
      </c>
      <c r="X904" s="17" t="s">
        <v>494</v>
      </c>
      <c r="Y904" s="17" t="s">
        <v>494</v>
      </c>
      <c r="Z904" s="17" t="s">
        <v>494</v>
      </c>
      <c r="AA904" s="17" t="s">
        <v>494</v>
      </c>
      <c r="AB904" s="17" t="s">
        <v>494</v>
      </c>
      <c r="AC904" s="17"/>
      <c r="AD904" s="17" t="s">
        <v>536</v>
      </c>
      <c r="AE904" s="18">
        <f t="shared" si="44"/>
        <v>1.2148890698147772</v>
      </c>
      <c r="AF904" s="34" t="s">
        <v>537</v>
      </c>
      <c r="AG904" s="182"/>
      <c r="AH904" s="34"/>
      <c r="AI904" s="34"/>
      <c r="AJ904" s="34"/>
      <c r="AK904" s="34"/>
      <c r="AL904" s="34"/>
      <c r="AM904" s="34"/>
      <c r="AN904" s="34"/>
      <c r="AO904" s="34"/>
      <c r="AP904" s="34"/>
      <c r="AQ904" s="34"/>
      <c r="AR904" s="34"/>
      <c r="AS904" s="34"/>
      <c r="AT904" s="34"/>
      <c r="AU904" s="34"/>
      <c r="AV904" s="17"/>
      <c r="AW904" s="17"/>
      <c r="AX904" s="17"/>
      <c r="AY904" s="17"/>
      <c r="AZ904" s="17"/>
      <c r="BA904" s="17"/>
      <c r="BB904" s="17"/>
      <c r="BC904" s="17"/>
      <c r="BD904" s="17"/>
      <c r="BE904" s="17"/>
      <c r="BF904" s="17"/>
      <c r="BG904" s="17"/>
    </row>
    <row r="905" spans="1:59" ht="15" customHeight="1" x14ac:dyDescent="0.2">
      <c r="A905" s="50">
        <v>2023</v>
      </c>
      <c r="B905" s="50" t="s">
        <v>38</v>
      </c>
      <c r="C905" s="16" t="s">
        <v>67</v>
      </c>
      <c r="D905" s="21">
        <f t="shared" si="42"/>
        <v>45079</v>
      </c>
      <c r="E905" s="22">
        <f t="shared" si="43"/>
        <v>153</v>
      </c>
      <c r="F905" s="17" t="s">
        <v>344</v>
      </c>
      <c r="G905" s="17" t="s">
        <v>341</v>
      </c>
      <c r="H905" s="17">
        <v>77</v>
      </c>
      <c r="I905" s="17">
        <v>16</v>
      </c>
      <c r="J905" s="17">
        <v>4.88</v>
      </c>
      <c r="K905" s="17" t="s">
        <v>496</v>
      </c>
      <c r="L905" s="17"/>
      <c r="M905" s="17" t="s">
        <v>496</v>
      </c>
      <c r="N905" s="17" t="s">
        <v>538</v>
      </c>
      <c r="O905" s="17"/>
      <c r="P905" s="17"/>
      <c r="Q905" s="17" t="s">
        <v>496</v>
      </c>
      <c r="R905" s="17"/>
      <c r="S905" s="17"/>
      <c r="T905" s="17" t="s">
        <v>494</v>
      </c>
      <c r="U905" s="17" t="s">
        <v>494</v>
      </c>
      <c r="V905" s="17" t="s">
        <v>494</v>
      </c>
      <c r="W905" s="17" t="s">
        <v>494</v>
      </c>
      <c r="X905" s="17" t="s">
        <v>494</v>
      </c>
      <c r="Y905" s="17" t="s">
        <v>494</v>
      </c>
      <c r="Z905" s="17" t="s">
        <v>494</v>
      </c>
      <c r="AA905" s="17" t="s">
        <v>494</v>
      </c>
      <c r="AB905" s="17" t="s">
        <v>494</v>
      </c>
      <c r="AC905" s="17"/>
      <c r="AD905" s="17" t="s">
        <v>536</v>
      </c>
      <c r="AE905" s="18">
        <f t="shared" si="44"/>
        <v>1.0689260141106995</v>
      </c>
      <c r="AF905" s="34" t="s">
        <v>520</v>
      </c>
      <c r="AG905" s="182">
        <v>45369</v>
      </c>
      <c r="AH905" s="34" t="s">
        <v>494</v>
      </c>
      <c r="AI905" s="34" t="s">
        <v>494</v>
      </c>
      <c r="AJ905" s="34" t="s">
        <v>494</v>
      </c>
      <c r="AK905" s="34" t="s">
        <v>494</v>
      </c>
      <c r="AL905" s="34" t="s">
        <v>494</v>
      </c>
      <c r="AM905" s="34">
        <v>74</v>
      </c>
      <c r="AN905" s="34">
        <v>18</v>
      </c>
      <c r="AO905" s="34">
        <v>4.8</v>
      </c>
      <c r="AP905" s="34" t="s">
        <v>538</v>
      </c>
      <c r="AQ905" s="34" t="s">
        <v>539</v>
      </c>
      <c r="AR905" s="34" t="s">
        <v>538</v>
      </c>
      <c r="AS905" s="34"/>
      <c r="AT905" s="34"/>
      <c r="AU905" s="34" t="s">
        <v>538</v>
      </c>
      <c r="AV905" s="17" t="s">
        <v>494</v>
      </c>
      <c r="AW905" s="17" t="s">
        <v>494</v>
      </c>
      <c r="AX905" s="17" t="s">
        <v>494</v>
      </c>
      <c r="AY905" s="17" t="s">
        <v>494</v>
      </c>
      <c r="AZ905" s="17" t="s">
        <v>494</v>
      </c>
      <c r="BA905" s="17" t="s">
        <v>494</v>
      </c>
      <c r="BB905" s="17" t="s">
        <v>494</v>
      </c>
      <c r="BC905" s="17" t="s">
        <v>494</v>
      </c>
      <c r="BD905" s="17" t="s">
        <v>494</v>
      </c>
      <c r="BE905" s="17" t="s">
        <v>494</v>
      </c>
      <c r="BF905" s="17"/>
      <c r="BG905" s="17"/>
    </row>
    <row r="906" spans="1:59" ht="15" customHeight="1" x14ac:dyDescent="0.2">
      <c r="A906" s="50">
        <v>2023</v>
      </c>
      <c r="B906" s="50" t="s">
        <v>38</v>
      </c>
      <c r="C906" s="16" t="s">
        <v>67</v>
      </c>
      <c r="D906" s="21">
        <f t="shared" si="42"/>
        <v>45079</v>
      </c>
      <c r="E906" s="22">
        <f t="shared" si="43"/>
        <v>153</v>
      </c>
      <c r="F906" s="17" t="s">
        <v>344</v>
      </c>
      <c r="G906" s="17" t="s">
        <v>341</v>
      </c>
      <c r="H906" s="17">
        <v>77</v>
      </c>
      <c r="I906" s="17">
        <v>18</v>
      </c>
      <c r="J906" s="17">
        <v>5.51</v>
      </c>
      <c r="K906" s="17" t="s">
        <v>496</v>
      </c>
      <c r="L906" s="17"/>
      <c r="M906" s="17" t="s">
        <v>496</v>
      </c>
      <c r="N906" s="17" t="s">
        <v>540</v>
      </c>
      <c r="O906" s="17"/>
      <c r="P906" s="17"/>
      <c r="Q906" s="17" t="s">
        <v>496</v>
      </c>
      <c r="R906" s="17"/>
      <c r="S906" s="17"/>
      <c r="T906" s="17" t="s">
        <v>494</v>
      </c>
      <c r="U906" s="17" t="s">
        <v>494</v>
      </c>
      <c r="V906" s="17" t="s">
        <v>494</v>
      </c>
      <c r="W906" s="17" t="s">
        <v>494</v>
      </c>
      <c r="X906" s="17" t="s">
        <v>494</v>
      </c>
      <c r="Y906" s="17" t="s">
        <v>494</v>
      </c>
      <c r="Z906" s="17" t="s">
        <v>494</v>
      </c>
      <c r="AA906" s="17" t="s">
        <v>494</v>
      </c>
      <c r="AB906" s="17" t="s">
        <v>494</v>
      </c>
      <c r="AC906" s="17"/>
      <c r="AD906" s="17" t="s">
        <v>536</v>
      </c>
      <c r="AE906" s="18">
        <f t="shared" si="44"/>
        <v>1.2069226101946628</v>
      </c>
      <c r="AF906" s="34" t="s">
        <v>520</v>
      </c>
      <c r="AG906" s="182">
        <v>45369</v>
      </c>
      <c r="AH906" s="34" t="s">
        <v>494</v>
      </c>
      <c r="AI906" s="34" t="s">
        <v>494</v>
      </c>
      <c r="AJ906" s="34" t="s">
        <v>494</v>
      </c>
      <c r="AK906" s="34" t="s">
        <v>494</v>
      </c>
      <c r="AL906" s="34" t="s">
        <v>494</v>
      </c>
      <c r="AM906" s="34">
        <v>76</v>
      </c>
      <c r="AN906" s="34">
        <v>20</v>
      </c>
      <c r="AO906" s="34">
        <v>5.4</v>
      </c>
      <c r="AP906" s="34" t="s">
        <v>540</v>
      </c>
      <c r="AQ906" s="34" t="s">
        <v>539</v>
      </c>
      <c r="AR906" s="34" t="s">
        <v>540</v>
      </c>
      <c r="AS906" s="34"/>
      <c r="AT906" s="34"/>
      <c r="AU906" s="34" t="s">
        <v>540</v>
      </c>
      <c r="AV906" s="17" t="s">
        <v>494</v>
      </c>
      <c r="AW906" s="17" t="s">
        <v>494</v>
      </c>
      <c r="AX906" s="17" t="s">
        <v>494</v>
      </c>
      <c r="AY906" s="17" t="s">
        <v>494</v>
      </c>
      <c r="AZ906" s="17" t="s">
        <v>494</v>
      </c>
      <c r="BA906" s="17" t="s">
        <v>494</v>
      </c>
      <c r="BB906" s="17" t="s">
        <v>494</v>
      </c>
      <c r="BC906" s="17" t="s">
        <v>494</v>
      </c>
      <c r="BD906" s="17" t="s">
        <v>494</v>
      </c>
      <c r="BE906" s="17" t="s">
        <v>494</v>
      </c>
      <c r="BF906" s="17"/>
      <c r="BG906" s="17"/>
    </row>
    <row r="907" spans="1:59" ht="15" customHeight="1" x14ac:dyDescent="0.2">
      <c r="A907" s="50">
        <v>2023</v>
      </c>
      <c r="B907" s="50" t="s">
        <v>38</v>
      </c>
      <c r="C907" s="16" t="s">
        <v>67</v>
      </c>
      <c r="D907" s="21">
        <f t="shared" si="42"/>
        <v>45079</v>
      </c>
      <c r="E907" s="22">
        <f t="shared" si="43"/>
        <v>153</v>
      </c>
      <c r="F907" s="17" t="s">
        <v>344</v>
      </c>
      <c r="G907" s="17" t="s">
        <v>341</v>
      </c>
      <c r="H907" s="17">
        <v>75</v>
      </c>
      <c r="I907" s="17">
        <v>18</v>
      </c>
      <c r="J907" s="17">
        <v>5.27</v>
      </c>
      <c r="K907" s="17" t="s">
        <v>496</v>
      </c>
      <c r="L907" s="17"/>
      <c r="M907" s="17" t="s">
        <v>496</v>
      </c>
      <c r="N907" s="17" t="s">
        <v>541</v>
      </c>
      <c r="O907" s="17"/>
      <c r="P907" s="17"/>
      <c r="Q907" s="17" t="s">
        <v>496</v>
      </c>
      <c r="R907" s="17"/>
      <c r="S907" s="17"/>
      <c r="T907" s="17" t="s">
        <v>494</v>
      </c>
      <c r="U907" s="17" t="s">
        <v>494</v>
      </c>
      <c r="V907" s="17" t="s">
        <v>494</v>
      </c>
      <c r="W907" s="17" t="s">
        <v>494</v>
      </c>
      <c r="X907" s="17" t="s">
        <v>494</v>
      </c>
      <c r="Y907" s="17" t="s">
        <v>494</v>
      </c>
      <c r="Z907" s="17" t="s">
        <v>494</v>
      </c>
      <c r="AA907" s="17" t="s">
        <v>494</v>
      </c>
      <c r="AB907" s="17" t="s">
        <v>494</v>
      </c>
      <c r="AC907" s="17"/>
      <c r="AD907" s="17" t="s">
        <v>536</v>
      </c>
      <c r="AE907" s="18">
        <f t="shared" si="44"/>
        <v>1.249185185185185</v>
      </c>
      <c r="AF907" s="34" t="s">
        <v>520</v>
      </c>
      <c r="AG907" s="182">
        <v>45369</v>
      </c>
      <c r="AH907" s="34" t="s">
        <v>494</v>
      </c>
      <c r="AI907" s="34" t="s">
        <v>494</v>
      </c>
      <c r="AJ907" s="34" t="s">
        <v>494</v>
      </c>
      <c r="AK907" s="34" t="s">
        <v>494</v>
      </c>
      <c r="AL907" s="34" t="s">
        <v>494</v>
      </c>
      <c r="AM907" s="34">
        <v>72</v>
      </c>
      <c r="AN907" s="34">
        <v>20</v>
      </c>
      <c r="AO907" s="34">
        <v>5.2</v>
      </c>
      <c r="AP907" s="34" t="s">
        <v>541</v>
      </c>
      <c r="AQ907" s="34" t="s">
        <v>542</v>
      </c>
      <c r="AR907" s="34" t="s">
        <v>541</v>
      </c>
      <c r="AS907" s="34"/>
      <c r="AT907" s="34"/>
      <c r="AU907" s="34" t="s">
        <v>541</v>
      </c>
      <c r="AV907" s="17" t="s">
        <v>494</v>
      </c>
      <c r="AW907" s="17" t="s">
        <v>494</v>
      </c>
      <c r="AX907" s="17" t="s">
        <v>494</v>
      </c>
      <c r="AY907" s="17" t="s">
        <v>494</v>
      </c>
      <c r="AZ907" s="17" t="s">
        <v>494</v>
      </c>
      <c r="BA907" s="17" t="s">
        <v>494</v>
      </c>
      <c r="BB907" s="17" t="s">
        <v>494</v>
      </c>
      <c r="BC907" s="17" t="s">
        <v>494</v>
      </c>
      <c r="BD907" s="17" t="s">
        <v>494</v>
      </c>
      <c r="BE907" s="17" t="s">
        <v>494</v>
      </c>
      <c r="BF907" s="17"/>
      <c r="BG907" s="17"/>
    </row>
    <row r="908" spans="1:59" x14ac:dyDescent="0.2">
      <c r="A908" s="50">
        <v>2023</v>
      </c>
      <c r="B908" s="50" t="s">
        <v>38</v>
      </c>
      <c r="C908" s="16" t="s">
        <v>67</v>
      </c>
      <c r="D908" s="21">
        <f t="shared" si="42"/>
        <v>45079</v>
      </c>
      <c r="E908" s="22">
        <f t="shared" si="43"/>
        <v>153</v>
      </c>
      <c r="F908" s="17" t="s">
        <v>344</v>
      </c>
      <c r="G908" s="17" t="s">
        <v>341</v>
      </c>
      <c r="H908" s="17">
        <v>77</v>
      </c>
      <c r="I908" s="17">
        <v>18</v>
      </c>
      <c r="J908" s="17">
        <v>5.56</v>
      </c>
      <c r="K908" s="17" t="s">
        <v>496</v>
      </c>
      <c r="L908" s="17"/>
      <c r="M908" s="17" t="s">
        <v>496</v>
      </c>
      <c r="N908" s="17" t="s">
        <v>543</v>
      </c>
      <c r="O908" s="17"/>
      <c r="P908" s="17"/>
      <c r="Q908" s="17" t="s">
        <v>496</v>
      </c>
      <c r="R908" s="17"/>
      <c r="S908" s="17"/>
      <c r="T908" s="17" t="s">
        <v>494</v>
      </c>
      <c r="U908" s="17" t="s">
        <v>494</v>
      </c>
      <c r="V908" s="17" t="s">
        <v>494</v>
      </c>
      <c r="W908" s="17" t="s">
        <v>494</v>
      </c>
      <c r="X908" s="17" t="s">
        <v>494</v>
      </c>
      <c r="Y908" s="17" t="s">
        <v>494</v>
      </c>
      <c r="Z908" s="17" t="s">
        <v>494</v>
      </c>
      <c r="AA908" s="17" t="s">
        <v>494</v>
      </c>
      <c r="AB908" s="17" t="s">
        <v>494</v>
      </c>
      <c r="AC908" s="17"/>
      <c r="AD908" s="17" t="s">
        <v>536</v>
      </c>
      <c r="AE908" s="18">
        <f t="shared" si="44"/>
        <v>1.2178747209949774</v>
      </c>
      <c r="AF908" s="34" t="s">
        <v>537</v>
      </c>
      <c r="AG908" s="182"/>
      <c r="AH908" s="34"/>
      <c r="AI908" s="34"/>
      <c r="AJ908" s="34"/>
      <c r="AK908" s="34"/>
      <c r="AL908" s="34"/>
      <c r="AM908" s="34"/>
      <c r="AN908" s="34"/>
      <c r="AO908" s="34"/>
      <c r="AP908" s="34"/>
      <c r="AQ908" s="34"/>
      <c r="AR908" s="34"/>
      <c r="AS908" s="34"/>
      <c r="AT908" s="34"/>
      <c r="AU908" s="34"/>
      <c r="AV908" s="17"/>
      <c r="AW908" s="17"/>
      <c r="AX908" s="17"/>
      <c r="AY908" s="17"/>
      <c r="AZ908" s="17"/>
      <c r="BA908" s="17"/>
      <c r="BB908" s="17"/>
      <c r="BC908" s="17"/>
      <c r="BD908" s="17"/>
      <c r="BE908" s="17"/>
      <c r="BF908" s="17"/>
      <c r="BG908" s="17"/>
    </row>
    <row r="909" spans="1:59" ht="15" customHeight="1" x14ac:dyDescent="0.2">
      <c r="A909" s="50">
        <v>2023</v>
      </c>
      <c r="B909" s="50" t="s">
        <v>38</v>
      </c>
      <c r="C909" s="16" t="s">
        <v>67</v>
      </c>
      <c r="D909" s="21">
        <f t="shared" si="42"/>
        <v>45079</v>
      </c>
      <c r="E909" s="22">
        <f t="shared" si="43"/>
        <v>153</v>
      </c>
      <c r="F909" s="17" t="s">
        <v>344</v>
      </c>
      <c r="G909" s="17" t="s">
        <v>341</v>
      </c>
      <c r="H909" s="17">
        <v>73</v>
      </c>
      <c r="I909" s="17">
        <v>18</v>
      </c>
      <c r="J909" s="17">
        <v>5.0199999999999996</v>
      </c>
      <c r="K909" s="17" t="s">
        <v>496</v>
      </c>
      <c r="L909" s="17"/>
      <c r="M909" s="17" t="s">
        <v>496</v>
      </c>
      <c r="N909" s="17" t="s">
        <v>544</v>
      </c>
      <c r="O909" s="17"/>
      <c r="P909" s="17"/>
      <c r="Q909" s="17" t="s">
        <v>496</v>
      </c>
      <c r="R909" s="17"/>
      <c r="S909" s="17"/>
      <c r="T909" s="17" t="s">
        <v>494</v>
      </c>
      <c r="U909" s="17" t="s">
        <v>494</v>
      </c>
      <c r="V909" s="17" t="s">
        <v>494</v>
      </c>
      <c r="W909" s="17" t="s">
        <v>494</v>
      </c>
      <c r="X909" s="17" t="s">
        <v>494</v>
      </c>
      <c r="Y909" s="17" t="s">
        <v>494</v>
      </c>
      <c r="Z909" s="17" t="s">
        <v>494</v>
      </c>
      <c r="AA909" s="17" t="s">
        <v>494</v>
      </c>
      <c r="AB909" s="17" t="s">
        <v>494</v>
      </c>
      <c r="AC909" s="17"/>
      <c r="AD909" s="17" t="s">
        <v>536</v>
      </c>
      <c r="AE909" s="18">
        <f t="shared" si="44"/>
        <v>1.290432037674446</v>
      </c>
      <c r="AF909" s="34" t="s">
        <v>520</v>
      </c>
      <c r="AG909" s="182">
        <v>45369</v>
      </c>
      <c r="AH909" s="34" t="s">
        <v>494</v>
      </c>
      <c r="AI909" s="34" t="s">
        <v>494</v>
      </c>
      <c r="AJ909" s="34" t="s">
        <v>494</v>
      </c>
      <c r="AK909" s="34" t="s">
        <v>494</v>
      </c>
      <c r="AL909" s="34" t="s">
        <v>494</v>
      </c>
      <c r="AM909" s="34">
        <v>72</v>
      </c>
      <c r="AN909" s="34">
        <v>18</v>
      </c>
      <c r="AO909" s="34">
        <v>4.5999999999999996</v>
      </c>
      <c r="AP909" s="34" t="s">
        <v>544</v>
      </c>
      <c r="AQ909" s="34" t="s">
        <v>539</v>
      </c>
      <c r="AR909" s="34" t="s">
        <v>544</v>
      </c>
      <c r="AS909" s="34"/>
      <c r="AT909" s="34"/>
      <c r="AU909" s="34" t="s">
        <v>544</v>
      </c>
      <c r="AV909" s="17" t="s">
        <v>494</v>
      </c>
      <c r="AW909" s="17" t="s">
        <v>494</v>
      </c>
      <c r="AX909" s="17" t="s">
        <v>494</v>
      </c>
      <c r="AY909" s="17" t="s">
        <v>494</v>
      </c>
      <c r="AZ909" s="17" t="s">
        <v>494</v>
      </c>
      <c r="BA909" s="17" t="s">
        <v>494</v>
      </c>
      <c r="BB909" s="17" t="s">
        <v>494</v>
      </c>
      <c r="BC909" s="17" t="s">
        <v>494</v>
      </c>
      <c r="BD909" s="17" t="s">
        <v>494</v>
      </c>
      <c r="BE909" s="17" t="s">
        <v>494</v>
      </c>
      <c r="BF909" s="17"/>
      <c r="BG909" s="17"/>
    </row>
    <row r="910" spans="1:59" ht="12.75" customHeight="1" x14ac:dyDescent="0.2">
      <c r="A910" s="50">
        <v>2023</v>
      </c>
      <c r="B910" s="50" t="s">
        <v>38</v>
      </c>
      <c r="C910" s="16" t="s">
        <v>67</v>
      </c>
      <c r="D910" s="21">
        <f t="shared" si="42"/>
        <v>45079</v>
      </c>
      <c r="E910" s="22">
        <f t="shared" si="43"/>
        <v>153</v>
      </c>
      <c r="F910" s="17" t="s">
        <v>344</v>
      </c>
      <c r="G910" s="17" t="s">
        <v>341</v>
      </c>
      <c r="H910" s="17">
        <v>80</v>
      </c>
      <c r="I910" s="17">
        <v>18</v>
      </c>
      <c r="J910" s="17">
        <v>5.42</v>
      </c>
      <c r="K910" s="17" t="s">
        <v>496</v>
      </c>
      <c r="L910" s="17"/>
      <c r="M910" s="17" t="s">
        <v>496</v>
      </c>
      <c r="N910" s="17" t="s">
        <v>545</v>
      </c>
      <c r="O910" s="17"/>
      <c r="P910" s="17"/>
      <c r="Q910" s="17" t="s">
        <v>496</v>
      </c>
      <c r="R910" s="17" t="s">
        <v>2351</v>
      </c>
      <c r="S910" s="17" t="s">
        <v>2506</v>
      </c>
      <c r="T910" s="17" t="s">
        <v>494</v>
      </c>
      <c r="U910" s="17" t="s">
        <v>494</v>
      </c>
      <c r="V910" s="17" t="s">
        <v>494</v>
      </c>
      <c r="W910" s="17" t="s">
        <v>494</v>
      </c>
      <c r="X910" s="17" t="s">
        <v>494</v>
      </c>
      <c r="Y910" s="17" t="s">
        <v>494</v>
      </c>
      <c r="Z910" s="17" t="s">
        <v>494</v>
      </c>
      <c r="AA910" s="17" t="s">
        <v>494</v>
      </c>
      <c r="AB910" s="17" t="s">
        <v>494</v>
      </c>
      <c r="AC910" s="17"/>
      <c r="AD910" s="17" t="s">
        <v>536</v>
      </c>
      <c r="AE910" s="18">
        <f t="shared" si="44"/>
        <v>1.05859375</v>
      </c>
      <c r="AF910" s="34" t="s">
        <v>520</v>
      </c>
      <c r="AG910" s="182">
        <v>45369</v>
      </c>
      <c r="AH910" s="34" t="s">
        <v>494</v>
      </c>
      <c r="AI910" s="34" t="s">
        <v>494</v>
      </c>
      <c r="AJ910" s="34" t="s">
        <v>494</v>
      </c>
      <c r="AK910" s="34" t="s">
        <v>494</v>
      </c>
      <c r="AL910" s="34" t="s">
        <v>494</v>
      </c>
      <c r="AM910" s="34">
        <v>78</v>
      </c>
      <c r="AN910" s="34">
        <v>19</v>
      </c>
      <c r="AO910" s="34">
        <v>5.4</v>
      </c>
      <c r="AP910" s="34" t="s">
        <v>545</v>
      </c>
      <c r="AQ910" s="34" t="s">
        <v>546</v>
      </c>
      <c r="AR910" s="34" t="s">
        <v>545</v>
      </c>
      <c r="AS910" s="34"/>
      <c r="AT910" s="34"/>
      <c r="AU910" s="34" t="s">
        <v>545</v>
      </c>
      <c r="AV910" s="17" t="s">
        <v>494</v>
      </c>
      <c r="AW910" s="17" t="s">
        <v>494</v>
      </c>
      <c r="AX910" s="17" t="s">
        <v>494</v>
      </c>
      <c r="AY910" s="17" t="s">
        <v>494</v>
      </c>
      <c r="AZ910" s="17" t="s">
        <v>494</v>
      </c>
      <c r="BA910" s="17" t="s">
        <v>494</v>
      </c>
      <c r="BB910" s="17" t="s">
        <v>494</v>
      </c>
      <c r="BC910" s="17" t="s">
        <v>494</v>
      </c>
      <c r="BD910" s="17" t="s">
        <v>494</v>
      </c>
      <c r="BE910" s="17" t="s">
        <v>494</v>
      </c>
      <c r="BF910" s="17"/>
      <c r="BG910" s="17"/>
    </row>
    <row r="911" spans="1:59" x14ac:dyDescent="0.2">
      <c r="A911" s="50">
        <v>2023</v>
      </c>
      <c r="B911" s="50" t="s">
        <v>38</v>
      </c>
      <c r="C911" s="16" t="s">
        <v>67</v>
      </c>
      <c r="D911" s="21">
        <f t="shared" si="42"/>
        <v>45079</v>
      </c>
      <c r="E911" s="22">
        <f t="shared" si="43"/>
        <v>153</v>
      </c>
      <c r="F911" s="17" t="s">
        <v>344</v>
      </c>
      <c r="G911" s="17" t="s">
        <v>341</v>
      </c>
      <c r="H911" s="17">
        <v>77</v>
      </c>
      <c r="I911" s="17">
        <v>19</v>
      </c>
      <c r="J911" s="17">
        <v>5.5</v>
      </c>
      <c r="K911" s="17" t="s">
        <v>496</v>
      </c>
      <c r="L911" s="17"/>
      <c r="M911" s="17" t="s">
        <v>496</v>
      </c>
      <c r="N911" s="17" t="s">
        <v>547</v>
      </c>
      <c r="O911" s="17"/>
      <c r="P911" s="17"/>
      <c r="Q911" s="17" t="s">
        <v>496</v>
      </c>
      <c r="R911" s="17"/>
      <c r="S911" s="17"/>
      <c r="T911" s="17" t="s">
        <v>494</v>
      </c>
      <c r="U911" s="17" t="s">
        <v>494</v>
      </c>
      <c r="V911" s="17" t="s">
        <v>494</v>
      </c>
      <c r="W911" s="17" t="s">
        <v>494</v>
      </c>
      <c r="X911" s="17" t="s">
        <v>494</v>
      </c>
      <c r="Y911" s="17" t="s">
        <v>494</v>
      </c>
      <c r="Z911" s="17" t="s">
        <v>494</v>
      </c>
      <c r="AA911" s="17" t="s">
        <v>494</v>
      </c>
      <c r="AB911" s="17" t="s">
        <v>494</v>
      </c>
      <c r="AC911" s="17"/>
      <c r="AD911" s="17" t="s">
        <v>536</v>
      </c>
      <c r="AE911" s="18">
        <f t="shared" si="44"/>
        <v>1.2047321880345998</v>
      </c>
      <c r="AF911" s="34" t="s">
        <v>537</v>
      </c>
      <c r="AG911" s="182"/>
      <c r="AH911" s="34"/>
      <c r="AI911" s="34"/>
      <c r="AJ911" s="34"/>
      <c r="AK911" s="34"/>
      <c r="AL911" s="34"/>
      <c r="AM911" s="34"/>
      <c r="AN911" s="34"/>
      <c r="AO911" s="34"/>
      <c r="AP911" s="34"/>
      <c r="AQ911" s="34"/>
      <c r="AR911" s="34"/>
      <c r="AS911" s="34"/>
      <c r="AT911" s="34"/>
      <c r="AU911" s="34"/>
      <c r="AV911" s="17"/>
      <c r="AW911" s="17"/>
      <c r="AX911" s="17"/>
      <c r="AY911" s="17"/>
      <c r="AZ911" s="17"/>
      <c r="BA911" s="17"/>
      <c r="BB911" s="17"/>
      <c r="BC911" s="17"/>
      <c r="BD911" s="17"/>
      <c r="BE911" s="17"/>
      <c r="BF911" s="17"/>
      <c r="BG911" s="17"/>
    </row>
    <row r="912" spans="1:59" x14ac:dyDescent="0.2">
      <c r="A912" s="50">
        <v>2023</v>
      </c>
      <c r="B912" s="50" t="s">
        <v>38</v>
      </c>
      <c r="C912" s="16" t="s">
        <v>67</v>
      </c>
      <c r="D912" s="21">
        <f t="shared" si="42"/>
        <v>45079</v>
      </c>
      <c r="E912" s="22">
        <f t="shared" si="43"/>
        <v>153</v>
      </c>
      <c r="F912" s="17" t="s">
        <v>344</v>
      </c>
      <c r="G912" s="17" t="s">
        <v>341</v>
      </c>
      <c r="H912" s="17">
        <v>78</v>
      </c>
      <c r="I912" s="17">
        <v>20</v>
      </c>
      <c r="J912" s="17">
        <v>5.82</v>
      </c>
      <c r="K912" s="17" t="s">
        <v>496</v>
      </c>
      <c r="L912" s="17"/>
      <c r="M912" s="17" t="s">
        <v>496</v>
      </c>
      <c r="N912" s="17" t="s">
        <v>548</v>
      </c>
      <c r="O912" s="17"/>
      <c r="P912" s="17"/>
      <c r="Q912" s="17" t="s">
        <v>496</v>
      </c>
      <c r="R912" s="17"/>
      <c r="S912" s="17"/>
      <c r="T912" s="17" t="s">
        <v>494</v>
      </c>
      <c r="U912" s="17" t="s">
        <v>494</v>
      </c>
      <c r="V912" s="17" t="s">
        <v>494</v>
      </c>
      <c r="W912" s="17" t="s">
        <v>494</v>
      </c>
      <c r="X912" s="17" t="s">
        <v>494</v>
      </c>
      <c r="Y912" s="17" t="s">
        <v>494</v>
      </c>
      <c r="Z912" s="17" t="s">
        <v>494</v>
      </c>
      <c r="AA912" s="17" t="s">
        <v>494</v>
      </c>
      <c r="AB912" s="17" t="s">
        <v>494</v>
      </c>
      <c r="AC912" s="17"/>
      <c r="AD912" s="17" t="s">
        <v>536</v>
      </c>
      <c r="AE912" s="18">
        <f t="shared" si="44"/>
        <v>1.22641986547312</v>
      </c>
      <c r="AF912" s="34" t="s">
        <v>520</v>
      </c>
      <c r="AG912" s="182">
        <v>45369</v>
      </c>
      <c r="AH912" s="34" t="s">
        <v>494</v>
      </c>
      <c r="AI912" s="34" t="s">
        <v>494</v>
      </c>
      <c r="AJ912" s="34" t="s">
        <v>494</v>
      </c>
      <c r="AK912" s="34" t="s">
        <v>494</v>
      </c>
      <c r="AL912" s="34" t="s">
        <v>494</v>
      </c>
      <c r="AM912" s="34">
        <v>76</v>
      </c>
      <c r="AN912" s="34">
        <v>20</v>
      </c>
      <c r="AO912" s="34">
        <v>5.9</v>
      </c>
      <c r="AP912" s="34" t="s">
        <v>548</v>
      </c>
      <c r="AQ912" s="34" t="s">
        <v>549</v>
      </c>
      <c r="AR912" s="34" t="s">
        <v>548</v>
      </c>
      <c r="AS912" s="34"/>
      <c r="AT912" s="34"/>
      <c r="AU912" s="34" t="s">
        <v>548</v>
      </c>
      <c r="AV912" s="17" t="s">
        <v>494</v>
      </c>
      <c r="AW912" s="17" t="s">
        <v>494</v>
      </c>
      <c r="AX912" s="17" t="s">
        <v>494</v>
      </c>
      <c r="AY912" s="17" t="s">
        <v>494</v>
      </c>
      <c r="AZ912" s="17" t="s">
        <v>494</v>
      </c>
      <c r="BA912" s="17" t="s">
        <v>494</v>
      </c>
      <c r="BB912" s="17" t="s">
        <v>494</v>
      </c>
      <c r="BC912" s="17" t="s">
        <v>494</v>
      </c>
      <c r="BD912" s="17" t="s">
        <v>494</v>
      </c>
      <c r="BE912" s="17" t="s">
        <v>494</v>
      </c>
      <c r="BF912" s="17"/>
      <c r="BG912" s="17"/>
    </row>
    <row r="913" spans="1:59" x14ac:dyDescent="0.2">
      <c r="A913" s="50">
        <v>2023</v>
      </c>
      <c r="B913" s="50" t="s">
        <v>38</v>
      </c>
      <c r="C913" s="16" t="s">
        <v>67</v>
      </c>
      <c r="D913" s="21">
        <f t="shared" si="42"/>
        <v>45079</v>
      </c>
      <c r="E913" s="22">
        <f t="shared" si="43"/>
        <v>153</v>
      </c>
      <c r="F913" s="17" t="s">
        <v>344</v>
      </c>
      <c r="G913" s="17" t="s">
        <v>341</v>
      </c>
      <c r="H913" s="17">
        <v>79</v>
      </c>
      <c r="I913" s="17">
        <v>17</v>
      </c>
      <c r="J913" s="17">
        <v>5.13</v>
      </c>
      <c r="K913" s="17" t="s">
        <v>496</v>
      </c>
      <c r="L913" s="17"/>
      <c r="M913" s="17" t="s">
        <v>496</v>
      </c>
      <c r="N913" s="17" t="s">
        <v>550</v>
      </c>
      <c r="O913" s="17"/>
      <c r="P913" s="17"/>
      <c r="Q913" s="17" t="s">
        <v>496</v>
      </c>
      <c r="R913" s="17" t="s">
        <v>2351</v>
      </c>
      <c r="S913" s="17" t="s">
        <v>2506</v>
      </c>
      <c r="T913" s="17" t="s">
        <v>494</v>
      </c>
      <c r="U913" s="17" t="s">
        <v>494</v>
      </c>
      <c r="V913" s="17" t="s">
        <v>494</v>
      </c>
      <c r="W913" s="17" t="s">
        <v>494</v>
      </c>
      <c r="X913" s="17" t="s">
        <v>494</v>
      </c>
      <c r="Y913" s="17" t="s">
        <v>494</v>
      </c>
      <c r="Z913" s="17" t="s">
        <v>494</v>
      </c>
      <c r="AA913" s="17" t="s">
        <v>494</v>
      </c>
      <c r="AB913" s="17" t="s">
        <v>494</v>
      </c>
      <c r="AC913" s="17"/>
      <c r="AD913" s="17" t="s">
        <v>536</v>
      </c>
      <c r="AE913" s="18">
        <f t="shared" si="44"/>
        <v>1.0404856410953292</v>
      </c>
      <c r="AF913" s="34"/>
      <c r="AG913" s="182"/>
      <c r="AH913" s="34"/>
      <c r="AI913" s="34"/>
      <c r="AJ913" s="34"/>
      <c r="AK913" s="34"/>
      <c r="AL913" s="34"/>
      <c r="AM913" s="34"/>
      <c r="AN913" s="34"/>
      <c r="AO913" s="34"/>
      <c r="AP913" s="34"/>
      <c r="AQ913" s="34"/>
      <c r="AR913" s="34"/>
      <c r="AS913" s="34"/>
      <c r="AT913" s="34"/>
      <c r="AU913" s="34"/>
      <c r="AV913" s="17"/>
      <c r="AW913" s="17"/>
      <c r="AX913" s="17"/>
      <c r="AY913" s="17"/>
      <c r="AZ913" s="17"/>
      <c r="BA913" s="17"/>
      <c r="BB913" s="17"/>
      <c r="BC913" s="17"/>
      <c r="BD913" s="17"/>
      <c r="BE913" s="17"/>
      <c r="BF913" s="17"/>
      <c r="BG913" s="17"/>
    </row>
    <row r="914" spans="1:59" x14ac:dyDescent="0.2">
      <c r="A914" s="50">
        <v>2023</v>
      </c>
      <c r="B914" s="50" t="s">
        <v>38</v>
      </c>
      <c r="C914" s="16" t="s">
        <v>67</v>
      </c>
      <c r="D914" s="21">
        <f t="shared" si="42"/>
        <v>45079</v>
      </c>
      <c r="E914" s="22">
        <f t="shared" si="43"/>
        <v>153</v>
      </c>
      <c r="F914" s="17" t="s">
        <v>344</v>
      </c>
      <c r="G914" s="17" t="s">
        <v>341</v>
      </c>
      <c r="H914" s="17">
        <v>60</v>
      </c>
      <c r="I914" s="17">
        <v>12</v>
      </c>
      <c r="J914" s="17">
        <v>2.06</v>
      </c>
      <c r="K914" s="17" t="s">
        <v>496</v>
      </c>
      <c r="L914" s="17"/>
      <c r="M914" s="17" t="s">
        <v>496</v>
      </c>
      <c r="N914" s="17" t="s">
        <v>551</v>
      </c>
      <c r="O914" s="17"/>
      <c r="P914" s="17"/>
      <c r="Q914" s="17" t="s">
        <v>496</v>
      </c>
      <c r="R914" s="17"/>
      <c r="S914" s="17"/>
      <c r="T914" s="17" t="s">
        <v>494</v>
      </c>
      <c r="U914" s="17" t="s">
        <v>494</v>
      </c>
      <c r="V914" s="17" t="s">
        <v>494</v>
      </c>
      <c r="W914" s="17" t="s">
        <v>494</v>
      </c>
      <c r="X914" s="17" t="s">
        <v>494</v>
      </c>
      <c r="Y914" s="17" t="s">
        <v>494</v>
      </c>
      <c r="Z914" s="17" t="s">
        <v>494</v>
      </c>
      <c r="AA914" s="17" t="s">
        <v>494</v>
      </c>
      <c r="AB914" s="17" t="s">
        <v>494</v>
      </c>
      <c r="AC914" s="17"/>
      <c r="AD914" s="17" t="s">
        <v>536</v>
      </c>
      <c r="AE914" s="18">
        <f t="shared" si="44"/>
        <v>0.95370370370370372</v>
      </c>
      <c r="AF914" s="34" t="s">
        <v>520</v>
      </c>
      <c r="AG914" s="182">
        <v>45369</v>
      </c>
      <c r="AH914" s="34" t="s">
        <v>494</v>
      </c>
      <c r="AI914" s="34" t="s">
        <v>494</v>
      </c>
      <c r="AJ914" s="34" t="s">
        <v>494</v>
      </c>
      <c r="AK914" s="34" t="s">
        <v>494</v>
      </c>
      <c r="AL914" s="34" t="s">
        <v>494</v>
      </c>
      <c r="AM914" s="34">
        <v>58</v>
      </c>
      <c r="AN914" s="34">
        <v>14</v>
      </c>
      <c r="AO914" s="34">
        <v>2.1</v>
      </c>
      <c r="AP914" s="34" t="s">
        <v>551</v>
      </c>
      <c r="AQ914" s="34" t="s">
        <v>539</v>
      </c>
      <c r="AR914" s="34" t="s">
        <v>551</v>
      </c>
      <c r="AS914" s="34"/>
      <c r="AT914" s="34"/>
      <c r="AU914" s="34" t="s">
        <v>551</v>
      </c>
      <c r="AV914" s="17" t="s">
        <v>494</v>
      </c>
      <c r="AW914" s="17" t="s">
        <v>494</v>
      </c>
      <c r="AX914" s="17" t="s">
        <v>494</v>
      </c>
      <c r="AY914" s="17" t="s">
        <v>494</v>
      </c>
      <c r="AZ914" s="17" t="s">
        <v>494</v>
      </c>
      <c r="BA914" s="17" t="s">
        <v>494</v>
      </c>
      <c r="BB914" s="17" t="s">
        <v>494</v>
      </c>
      <c r="BC914" s="17" t="s">
        <v>494</v>
      </c>
      <c r="BD914" s="17" t="s">
        <v>494</v>
      </c>
      <c r="BE914" s="17" t="s">
        <v>494</v>
      </c>
      <c r="BF914" s="17"/>
      <c r="BG914" s="17"/>
    </row>
    <row r="915" spans="1:59" x14ac:dyDescent="0.2">
      <c r="A915" s="50">
        <v>2023</v>
      </c>
      <c r="B915" s="50" t="s">
        <v>38</v>
      </c>
      <c r="C915" s="16" t="s">
        <v>67</v>
      </c>
      <c r="D915" s="21">
        <f t="shared" si="42"/>
        <v>45079</v>
      </c>
      <c r="E915" s="22">
        <f t="shared" si="43"/>
        <v>153</v>
      </c>
      <c r="F915" s="17" t="s">
        <v>344</v>
      </c>
      <c r="G915" s="17" t="s">
        <v>341</v>
      </c>
      <c r="H915" s="17">
        <v>76</v>
      </c>
      <c r="I915" s="17">
        <v>18</v>
      </c>
      <c r="J915" s="17">
        <v>5.32</v>
      </c>
      <c r="K915" s="17" t="s">
        <v>496</v>
      </c>
      <c r="L915" s="17"/>
      <c r="M915" s="17" t="s">
        <v>496</v>
      </c>
      <c r="N915" s="17" t="s">
        <v>552</v>
      </c>
      <c r="O915" s="17"/>
      <c r="P915" s="17"/>
      <c r="Q915" s="17" t="s">
        <v>496</v>
      </c>
      <c r="R915" s="17"/>
      <c r="S915" s="17"/>
      <c r="T915" s="17" t="s">
        <v>494</v>
      </c>
      <c r="U915" s="17" t="s">
        <v>494</v>
      </c>
      <c r="V915" s="17" t="s">
        <v>494</v>
      </c>
      <c r="W915" s="17" t="s">
        <v>494</v>
      </c>
      <c r="X915" s="17" t="s">
        <v>494</v>
      </c>
      <c r="Y915" s="17" t="s">
        <v>494</v>
      </c>
      <c r="Z915" s="17" t="s">
        <v>494</v>
      </c>
      <c r="AA915" s="17" t="s">
        <v>494</v>
      </c>
      <c r="AB915" s="17" t="s">
        <v>494</v>
      </c>
      <c r="AC915" s="17"/>
      <c r="AD915" s="17" t="s">
        <v>536</v>
      </c>
      <c r="AE915" s="18">
        <f t="shared" si="44"/>
        <v>1.2119113573407203</v>
      </c>
      <c r="AF915" s="34" t="s">
        <v>520</v>
      </c>
      <c r="AG915" s="182">
        <v>45369</v>
      </c>
      <c r="AH915" s="34" t="s">
        <v>494</v>
      </c>
      <c r="AI915" s="34" t="s">
        <v>494</v>
      </c>
      <c r="AJ915" s="34" t="s">
        <v>494</v>
      </c>
      <c r="AK915" s="34" t="s">
        <v>494</v>
      </c>
      <c r="AL915" s="34" t="s">
        <v>494</v>
      </c>
      <c r="AM915" s="34">
        <v>74</v>
      </c>
      <c r="AN915" s="34">
        <v>20</v>
      </c>
      <c r="AO915" s="34">
        <v>5.3</v>
      </c>
      <c r="AP915" s="34" t="s">
        <v>552</v>
      </c>
      <c r="AQ915" s="34" t="s">
        <v>546</v>
      </c>
      <c r="AR915" s="34" t="s">
        <v>552</v>
      </c>
      <c r="AS915" s="34"/>
      <c r="AT915" s="34"/>
      <c r="AU915" s="34" t="s">
        <v>552</v>
      </c>
      <c r="AV915" s="17" t="s">
        <v>494</v>
      </c>
      <c r="AW915" s="17" t="s">
        <v>494</v>
      </c>
      <c r="AX915" s="17" t="s">
        <v>494</v>
      </c>
      <c r="AY915" s="17" t="s">
        <v>494</v>
      </c>
      <c r="AZ915" s="17" t="s">
        <v>494</v>
      </c>
      <c r="BA915" s="17" t="s">
        <v>494</v>
      </c>
      <c r="BB915" s="17" t="s">
        <v>494</v>
      </c>
      <c r="BC915" s="17" t="s">
        <v>494</v>
      </c>
      <c r="BD915" s="17" t="s">
        <v>494</v>
      </c>
      <c r="BE915" s="17" t="s">
        <v>494</v>
      </c>
      <c r="BF915" s="17"/>
      <c r="BG915" s="17"/>
    </row>
    <row r="916" spans="1:59" x14ac:dyDescent="0.2">
      <c r="A916" s="50">
        <v>2023</v>
      </c>
      <c r="B916" s="50" t="s">
        <v>38</v>
      </c>
      <c r="C916" s="16" t="s">
        <v>67</v>
      </c>
      <c r="D916" s="21">
        <f t="shared" si="42"/>
        <v>45079</v>
      </c>
      <c r="E916" s="22">
        <f t="shared" si="43"/>
        <v>153</v>
      </c>
      <c r="F916" s="17" t="s">
        <v>344</v>
      </c>
      <c r="G916" s="17" t="s">
        <v>341</v>
      </c>
      <c r="H916" s="17">
        <v>78</v>
      </c>
      <c r="I916" s="17">
        <v>18</v>
      </c>
      <c r="J916" s="17">
        <v>5.51</v>
      </c>
      <c r="K916" s="17" t="s">
        <v>496</v>
      </c>
      <c r="L916" s="17"/>
      <c r="M916" s="17" t="s">
        <v>496</v>
      </c>
      <c r="N916" s="17" t="s">
        <v>553</v>
      </c>
      <c r="O916" s="17"/>
      <c r="P916" s="17"/>
      <c r="Q916" s="17" t="s">
        <v>496</v>
      </c>
      <c r="R916" s="17"/>
      <c r="S916" s="17"/>
      <c r="T916" s="17" t="s">
        <v>494</v>
      </c>
      <c r="U916" s="17" t="s">
        <v>494</v>
      </c>
      <c r="V916" s="17" t="s">
        <v>494</v>
      </c>
      <c r="W916" s="17" t="s">
        <v>494</v>
      </c>
      <c r="X916" s="17" t="s">
        <v>494</v>
      </c>
      <c r="Y916" s="17" t="s">
        <v>494</v>
      </c>
      <c r="Z916" s="17" t="s">
        <v>494</v>
      </c>
      <c r="AA916" s="17" t="s">
        <v>494</v>
      </c>
      <c r="AB916" s="17" t="s">
        <v>494</v>
      </c>
      <c r="AC916" s="17"/>
      <c r="AD916" s="17" t="s">
        <v>536</v>
      </c>
      <c r="AE916" s="18">
        <f t="shared" si="44"/>
        <v>1.1610950960063386</v>
      </c>
      <c r="AF916" s="34" t="s">
        <v>520</v>
      </c>
      <c r="AG916" s="182">
        <v>45369</v>
      </c>
      <c r="AH916" s="34" t="s">
        <v>494</v>
      </c>
      <c r="AI916" s="34" t="s">
        <v>494</v>
      </c>
      <c r="AJ916" s="34" t="s">
        <v>494</v>
      </c>
      <c r="AK916" s="34" t="s">
        <v>494</v>
      </c>
      <c r="AL916" s="34" t="s">
        <v>494</v>
      </c>
      <c r="AM916" s="34">
        <v>76</v>
      </c>
      <c r="AN916" s="34">
        <v>18</v>
      </c>
      <c r="AO916" s="34">
        <v>5.5</v>
      </c>
      <c r="AP916" s="34" t="s">
        <v>553</v>
      </c>
      <c r="AQ916" s="34" t="s">
        <v>539</v>
      </c>
      <c r="AR916" s="34" t="s">
        <v>553</v>
      </c>
      <c r="AS916" s="34"/>
      <c r="AT916" s="34"/>
      <c r="AU916" s="34" t="s">
        <v>553</v>
      </c>
      <c r="AV916" s="17" t="s">
        <v>494</v>
      </c>
      <c r="AW916" s="17" t="s">
        <v>494</v>
      </c>
      <c r="AX916" s="17" t="s">
        <v>494</v>
      </c>
      <c r="AY916" s="17" t="s">
        <v>494</v>
      </c>
      <c r="AZ916" s="17" t="s">
        <v>494</v>
      </c>
      <c r="BA916" s="17" t="s">
        <v>494</v>
      </c>
      <c r="BB916" s="17" t="s">
        <v>494</v>
      </c>
      <c r="BC916" s="17" t="s">
        <v>494</v>
      </c>
      <c r="BD916" s="17" t="s">
        <v>494</v>
      </c>
      <c r="BE916" s="17" t="s">
        <v>494</v>
      </c>
      <c r="BF916" s="17"/>
      <c r="BG916" s="17"/>
    </row>
    <row r="917" spans="1:59" x14ac:dyDescent="0.2">
      <c r="A917" s="50">
        <v>2023</v>
      </c>
      <c r="B917" s="50" t="s">
        <v>38</v>
      </c>
      <c r="C917" s="16" t="s">
        <v>67</v>
      </c>
      <c r="D917" s="21">
        <f t="shared" si="42"/>
        <v>45079</v>
      </c>
      <c r="E917" s="22">
        <f t="shared" si="43"/>
        <v>153</v>
      </c>
      <c r="F917" s="17" t="s">
        <v>344</v>
      </c>
      <c r="G917" s="17" t="s">
        <v>341</v>
      </c>
      <c r="H917" s="17">
        <v>78</v>
      </c>
      <c r="I917" s="17">
        <v>17</v>
      </c>
      <c r="J917" s="17">
        <v>5.31</v>
      </c>
      <c r="K917" s="17" t="s">
        <v>496</v>
      </c>
      <c r="L917" s="17"/>
      <c r="M917" s="17" t="s">
        <v>496</v>
      </c>
      <c r="N917" s="17" t="s">
        <v>554</v>
      </c>
      <c r="O917" s="17"/>
      <c r="P917" s="17"/>
      <c r="Q917" s="17" t="s">
        <v>496</v>
      </c>
      <c r="R917" s="17"/>
      <c r="S917" s="17"/>
      <c r="T917" s="17" t="s">
        <v>494</v>
      </c>
      <c r="U917" s="17" t="s">
        <v>494</v>
      </c>
      <c r="V917" s="17" t="s">
        <v>494</v>
      </c>
      <c r="W917" s="17" t="s">
        <v>494</v>
      </c>
      <c r="X917" s="17" t="s">
        <v>494</v>
      </c>
      <c r="Y917" s="17" t="s">
        <v>494</v>
      </c>
      <c r="Z917" s="17" t="s">
        <v>494</v>
      </c>
      <c r="AA917" s="17" t="s">
        <v>494</v>
      </c>
      <c r="AB917" s="17" t="s">
        <v>494</v>
      </c>
      <c r="AC917" s="17"/>
      <c r="AD917" s="17" t="s">
        <v>536</v>
      </c>
      <c r="AE917" s="18">
        <f t="shared" si="44"/>
        <v>1.1189500834471247</v>
      </c>
      <c r="AF917" s="34" t="s">
        <v>520</v>
      </c>
      <c r="AG917" s="182">
        <v>45369</v>
      </c>
      <c r="AH917" s="34" t="s">
        <v>494</v>
      </c>
      <c r="AI917" s="34" t="s">
        <v>494</v>
      </c>
      <c r="AJ917" s="34" t="s">
        <v>494</v>
      </c>
      <c r="AK917" s="34" t="s">
        <v>494</v>
      </c>
      <c r="AL917" s="34" t="s">
        <v>494</v>
      </c>
      <c r="AM917" s="34">
        <v>74</v>
      </c>
      <c r="AN917" s="34">
        <v>18</v>
      </c>
      <c r="AO917" s="34">
        <v>5.3</v>
      </c>
      <c r="AP917" s="34" t="s">
        <v>554</v>
      </c>
      <c r="AQ917" s="34" t="s">
        <v>546</v>
      </c>
      <c r="AR917" s="34" t="s">
        <v>554</v>
      </c>
      <c r="AS917" s="34"/>
      <c r="AT917" s="34"/>
      <c r="AU917" s="34" t="s">
        <v>554</v>
      </c>
      <c r="AV917" s="17" t="s">
        <v>494</v>
      </c>
      <c r="AW917" s="17" t="s">
        <v>494</v>
      </c>
      <c r="AX917" s="17" t="s">
        <v>494</v>
      </c>
      <c r="AY917" s="17" t="s">
        <v>494</v>
      </c>
      <c r="AZ917" s="17" t="s">
        <v>494</v>
      </c>
      <c r="BA917" s="17" t="s">
        <v>494</v>
      </c>
      <c r="BB917" s="17" t="s">
        <v>494</v>
      </c>
      <c r="BC917" s="17" t="s">
        <v>494</v>
      </c>
      <c r="BD917" s="17" t="s">
        <v>494</v>
      </c>
      <c r="BE917" s="17" t="s">
        <v>494</v>
      </c>
      <c r="BF917" s="17"/>
      <c r="BG917" s="17"/>
    </row>
    <row r="918" spans="1:59" x14ac:dyDescent="0.2">
      <c r="A918" s="50">
        <v>2023</v>
      </c>
      <c r="B918" s="50" t="s">
        <v>38</v>
      </c>
      <c r="C918" s="16" t="s">
        <v>67</v>
      </c>
      <c r="D918" s="21">
        <f t="shared" si="42"/>
        <v>45079</v>
      </c>
      <c r="E918" s="22">
        <f t="shared" si="43"/>
        <v>153</v>
      </c>
      <c r="F918" s="17" t="s">
        <v>344</v>
      </c>
      <c r="G918" s="17" t="s">
        <v>341</v>
      </c>
      <c r="H918" s="17">
        <v>77</v>
      </c>
      <c r="I918" s="17">
        <v>19</v>
      </c>
      <c r="J918" s="17">
        <v>5.71</v>
      </c>
      <c r="K918" s="17" t="s">
        <v>496</v>
      </c>
      <c r="L918" s="17"/>
      <c r="M918" s="17" t="s">
        <v>496</v>
      </c>
      <c r="N918" s="17" t="s">
        <v>555</v>
      </c>
      <c r="O918" s="17"/>
      <c r="P918" s="17"/>
      <c r="Q918" s="17" t="s">
        <v>496</v>
      </c>
      <c r="R918" s="17" t="s">
        <v>2351</v>
      </c>
      <c r="S918" s="17" t="s">
        <v>2506</v>
      </c>
      <c r="T918" s="17" t="s">
        <v>494</v>
      </c>
      <c r="U918" s="17" t="s">
        <v>494</v>
      </c>
      <c r="V918" s="17" t="s">
        <v>494</v>
      </c>
      <c r="W918" s="17" t="s">
        <v>494</v>
      </c>
      <c r="X918" s="17" t="s">
        <v>494</v>
      </c>
      <c r="Y918" s="17" t="s">
        <v>494</v>
      </c>
      <c r="Z918" s="17" t="s">
        <v>494</v>
      </c>
      <c r="AA918" s="17" t="s">
        <v>494</v>
      </c>
      <c r="AB918" s="17" t="s">
        <v>494</v>
      </c>
      <c r="AC918" s="17"/>
      <c r="AD918" s="17" t="s">
        <v>536</v>
      </c>
      <c r="AE918" s="18">
        <f t="shared" si="44"/>
        <v>1.2507310533959208</v>
      </c>
      <c r="AF918" s="34" t="s">
        <v>520</v>
      </c>
      <c r="AG918" s="182">
        <v>45369</v>
      </c>
      <c r="AH918" s="34" t="s">
        <v>494</v>
      </c>
      <c r="AI918" s="34" t="s">
        <v>494</v>
      </c>
      <c r="AJ918" s="34" t="s">
        <v>494</v>
      </c>
      <c r="AK918" s="34" t="s">
        <v>494</v>
      </c>
      <c r="AL918" s="34" t="s">
        <v>494</v>
      </c>
      <c r="AM918" s="34">
        <v>76</v>
      </c>
      <c r="AN918" s="34">
        <v>20</v>
      </c>
      <c r="AO918" s="34">
        <v>5.7</v>
      </c>
      <c r="AP918" s="34" t="s">
        <v>555</v>
      </c>
      <c r="AQ918" s="34" t="s">
        <v>546</v>
      </c>
      <c r="AR918" s="34" t="s">
        <v>555</v>
      </c>
      <c r="AS918" s="34"/>
      <c r="AT918" s="34"/>
      <c r="AU918" s="34" t="s">
        <v>555</v>
      </c>
      <c r="AV918" s="17" t="s">
        <v>494</v>
      </c>
      <c r="AW918" s="17" t="s">
        <v>494</v>
      </c>
      <c r="AX918" s="17" t="s">
        <v>494</v>
      </c>
      <c r="AY918" s="17" t="s">
        <v>494</v>
      </c>
      <c r="AZ918" s="17" t="s">
        <v>494</v>
      </c>
      <c r="BA918" s="17" t="s">
        <v>494</v>
      </c>
      <c r="BB918" s="17" t="s">
        <v>494</v>
      </c>
      <c r="BC918" s="17" t="s">
        <v>494</v>
      </c>
      <c r="BD918" s="17" t="s">
        <v>494</v>
      </c>
      <c r="BE918" s="17" t="s">
        <v>494</v>
      </c>
      <c r="BF918" s="17"/>
      <c r="BG918" s="17"/>
    </row>
    <row r="919" spans="1:59" x14ac:dyDescent="0.2">
      <c r="A919" s="50">
        <v>2023</v>
      </c>
      <c r="B919" s="50" t="s">
        <v>38</v>
      </c>
      <c r="C919" s="16" t="s">
        <v>67</v>
      </c>
      <c r="D919" s="21">
        <f t="shared" si="42"/>
        <v>45079</v>
      </c>
      <c r="E919" s="22">
        <f t="shared" si="43"/>
        <v>153</v>
      </c>
      <c r="F919" s="17" t="s">
        <v>344</v>
      </c>
      <c r="G919" s="17" t="s">
        <v>341</v>
      </c>
      <c r="H919" s="17">
        <v>71</v>
      </c>
      <c r="I919" s="17">
        <v>17</v>
      </c>
      <c r="J919" s="17">
        <v>4.1500000000000004</v>
      </c>
      <c r="K919" s="17" t="s">
        <v>496</v>
      </c>
      <c r="L919" s="17"/>
      <c r="M919" s="17" t="s">
        <v>496</v>
      </c>
      <c r="N919" s="17" t="s">
        <v>556</v>
      </c>
      <c r="O919" s="17"/>
      <c r="P919" s="17"/>
      <c r="Q919" s="17" t="s">
        <v>496</v>
      </c>
      <c r="R919" s="17"/>
      <c r="S919" s="17"/>
      <c r="T919" s="17" t="s">
        <v>494</v>
      </c>
      <c r="U919" s="17" t="s">
        <v>494</v>
      </c>
      <c r="V919" s="17" t="s">
        <v>494</v>
      </c>
      <c r="W919" s="17" t="s">
        <v>494</v>
      </c>
      <c r="X919" s="17" t="s">
        <v>494</v>
      </c>
      <c r="Y919" s="17" t="s">
        <v>494</v>
      </c>
      <c r="Z919" s="17" t="s">
        <v>494</v>
      </c>
      <c r="AA919" s="17" t="s">
        <v>494</v>
      </c>
      <c r="AB919" s="17" t="s">
        <v>494</v>
      </c>
      <c r="AC919" s="17"/>
      <c r="AD919" s="17" t="s">
        <v>536</v>
      </c>
      <c r="AE919" s="18">
        <f t="shared" si="44"/>
        <v>1.1595061342065485</v>
      </c>
      <c r="AF919" s="34" t="s">
        <v>520</v>
      </c>
      <c r="AG919" s="182">
        <v>45369</v>
      </c>
      <c r="AH919" s="34" t="s">
        <v>494</v>
      </c>
      <c r="AI919" s="34" t="s">
        <v>494</v>
      </c>
      <c r="AJ919" s="34" t="s">
        <v>494</v>
      </c>
      <c r="AK919" s="34" t="s">
        <v>494</v>
      </c>
      <c r="AL919" s="34" t="s">
        <v>494</v>
      </c>
      <c r="AM919" s="34">
        <v>68</v>
      </c>
      <c r="AN919" s="34">
        <v>18</v>
      </c>
      <c r="AO919" s="34">
        <v>4</v>
      </c>
      <c r="AP919" s="34" t="s">
        <v>556</v>
      </c>
      <c r="AQ919" s="34" t="s">
        <v>557</v>
      </c>
      <c r="AR919" s="34" t="s">
        <v>556</v>
      </c>
      <c r="AS919" s="34"/>
      <c r="AT919" s="34"/>
      <c r="AU919" s="34" t="s">
        <v>556</v>
      </c>
      <c r="AV919" s="17" t="s">
        <v>494</v>
      </c>
      <c r="AW919" s="17" t="s">
        <v>494</v>
      </c>
      <c r="AX919" s="17" t="s">
        <v>494</v>
      </c>
      <c r="AY919" s="17" t="s">
        <v>494</v>
      </c>
      <c r="AZ919" s="17" t="s">
        <v>494</v>
      </c>
      <c r="BA919" s="17" t="s">
        <v>494</v>
      </c>
      <c r="BB919" s="17" t="s">
        <v>494</v>
      </c>
      <c r="BC919" s="17" t="s">
        <v>494</v>
      </c>
      <c r="BD919" s="17" t="s">
        <v>494</v>
      </c>
      <c r="BE919" s="17" t="s">
        <v>494</v>
      </c>
      <c r="BF919" s="17"/>
      <c r="BG919" s="17"/>
    </row>
    <row r="920" spans="1:59" x14ac:dyDescent="0.2">
      <c r="A920" s="50">
        <v>2023</v>
      </c>
      <c r="B920" s="50" t="s">
        <v>38</v>
      </c>
      <c r="C920" s="16" t="s">
        <v>67</v>
      </c>
      <c r="D920" s="21">
        <f t="shared" si="42"/>
        <v>45079</v>
      </c>
      <c r="E920" s="22">
        <f t="shared" si="43"/>
        <v>153</v>
      </c>
      <c r="F920" s="17" t="s">
        <v>344</v>
      </c>
      <c r="G920" s="17" t="s">
        <v>341</v>
      </c>
      <c r="H920" s="17">
        <v>72</v>
      </c>
      <c r="I920" s="17">
        <v>18</v>
      </c>
      <c r="J920" s="17">
        <v>4.62</v>
      </c>
      <c r="K920" s="17" t="s">
        <v>496</v>
      </c>
      <c r="L920" s="17"/>
      <c r="M920" s="17" t="s">
        <v>496</v>
      </c>
      <c r="N920" s="17" t="s">
        <v>558</v>
      </c>
      <c r="O920" s="17"/>
      <c r="P920" s="17"/>
      <c r="Q920" s="17" t="s">
        <v>496</v>
      </c>
      <c r="R920" s="17"/>
      <c r="S920" s="17"/>
      <c r="T920" s="17" t="s">
        <v>494</v>
      </c>
      <c r="U920" s="17" t="s">
        <v>494</v>
      </c>
      <c r="V920" s="17" t="s">
        <v>494</v>
      </c>
      <c r="W920" s="17" t="s">
        <v>494</v>
      </c>
      <c r="X920" s="17" t="s">
        <v>494</v>
      </c>
      <c r="Y920" s="17" t="s">
        <v>494</v>
      </c>
      <c r="Z920" s="17" t="s">
        <v>494</v>
      </c>
      <c r="AA920" s="17" t="s">
        <v>494</v>
      </c>
      <c r="AB920" s="17" t="s">
        <v>494</v>
      </c>
      <c r="AC920" s="17"/>
      <c r="AD920" s="17" t="s">
        <v>536</v>
      </c>
      <c r="AE920" s="18">
        <f t="shared" si="44"/>
        <v>1.2377829218106995</v>
      </c>
      <c r="AF920" s="34" t="s">
        <v>520</v>
      </c>
      <c r="AG920" s="182">
        <v>45369</v>
      </c>
      <c r="AH920" s="34" t="s">
        <v>494</v>
      </c>
      <c r="AI920" s="34" t="s">
        <v>494</v>
      </c>
      <c r="AJ920" s="34" t="s">
        <v>494</v>
      </c>
      <c r="AK920" s="34" t="s">
        <v>494</v>
      </c>
      <c r="AL920" s="34" t="s">
        <v>494</v>
      </c>
      <c r="AM920" s="34">
        <v>70</v>
      </c>
      <c r="AN920" s="34">
        <v>18</v>
      </c>
      <c r="AO920" s="34">
        <v>4.5999999999999996</v>
      </c>
      <c r="AP920" s="34" t="s">
        <v>558</v>
      </c>
      <c r="AQ920" s="34" t="s">
        <v>542</v>
      </c>
      <c r="AR920" s="34" t="s">
        <v>558</v>
      </c>
      <c r="AS920" s="34"/>
      <c r="AT920" s="34"/>
      <c r="AU920" s="34" t="s">
        <v>558</v>
      </c>
      <c r="AV920" s="17" t="s">
        <v>494</v>
      </c>
      <c r="AW920" s="17" t="s">
        <v>494</v>
      </c>
      <c r="AX920" s="17" t="s">
        <v>494</v>
      </c>
      <c r="AY920" s="17" t="s">
        <v>494</v>
      </c>
      <c r="AZ920" s="17" t="s">
        <v>494</v>
      </c>
      <c r="BA920" s="17" t="s">
        <v>494</v>
      </c>
      <c r="BB920" s="17" t="s">
        <v>494</v>
      </c>
      <c r="BC920" s="17" t="s">
        <v>494</v>
      </c>
      <c r="BD920" s="17" t="s">
        <v>494</v>
      </c>
      <c r="BE920" s="17" t="s">
        <v>494</v>
      </c>
      <c r="BF920" s="17"/>
      <c r="BG920" s="17"/>
    </row>
    <row r="921" spans="1:59" x14ac:dyDescent="0.2">
      <c r="A921" s="50">
        <v>2023</v>
      </c>
      <c r="B921" s="50" t="s">
        <v>38</v>
      </c>
      <c r="C921" s="16" t="s">
        <v>67</v>
      </c>
      <c r="D921" s="21">
        <f t="shared" si="42"/>
        <v>45079</v>
      </c>
      <c r="E921" s="22">
        <f t="shared" si="43"/>
        <v>153</v>
      </c>
      <c r="F921" s="17" t="s">
        <v>344</v>
      </c>
      <c r="G921" s="17" t="s">
        <v>341</v>
      </c>
      <c r="H921" s="17">
        <v>73</v>
      </c>
      <c r="I921" s="17">
        <v>18</v>
      </c>
      <c r="J921" s="17">
        <v>4.6900000000000004</v>
      </c>
      <c r="K921" s="17" t="s">
        <v>496</v>
      </c>
      <c r="L921" s="17"/>
      <c r="M921" s="17" t="s">
        <v>496</v>
      </c>
      <c r="N921" s="17" t="s">
        <v>559</v>
      </c>
      <c r="O921" s="17"/>
      <c r="P921" s="17"/>
      <c r="Q921" s="17" t="s">
        <v>496</v>
      </c>
      <c r="R921" s="17"/>
      <c r="S921" s="17"/>
      <c r="T921" s="17" t="s">
        <v>494</v>
      </c>
      <c r="U921" s="17" t="s">
        <v>494</v>
      </c>
      <c r="V921" s="17" t="s">
        <v>494</v>
      </c>
      <c r="W921" s="17" t="s">
        <v>494</v>
      </c>
      <c r="X921" s="17" t="s">
        <v>494</v>
      </c>
      <c r="Y921" s="17" t="s">
        <v>494</v>
      </c>
      <c r="Z921" s="17" t="s">
        <v>494</v>
      </c>
      <c r="AA921" s="17" t="s">
        <v>494</v>
      </c>
      <c r="AB921" s="17" t="s">
        <v>494</v>
      </c>
      <c r="AC921" s="17"/>
      <c r="AD921" s="17" t="s">
        <v>536</v>
      </c>
      <c r="AE921" s="18">
        <f t="shared" si="44"/>
        <v>1.2056028399787158</v>
      </c>
      <c r="AF921" s="34" t="s">
        <v>520</v>
      </c>
      <c r="AG921" s="182">
        <v>45369</v>
      </c>
      <c r="AH921" s="34" t="s">
        <v>494</v>
      </c>
      <c r="AI921" s="34" t="s">
        <v>494</v>
      </c>
      <c r="AJ921" s="34" t="s">
        <v>494</v>
      </c>
      <c r="AK921" s="34" t="s">
        <v>494</v>
      </c>
      <c r="AL921" s="34" t="s">
        <v>494</v>
      </c>
      <c r="AM921" s="34">
        <v>72</v>
      </c>
      <c r="AN921" s="34">
        <v>20</v>
      </c>
      <c r="AO921" s="34">
        <v>4.5999999999999996</v>
      </c>
      <c r="AP921" s="34" t="s">
        <v>559</v>
      </c>
      <c r="AQ921" s="34" t="s">
        <v>549</v>
      </c>
      <c r="AR921" s="34" t="s">
        <v>559</v>
      </c>
      <c r="AS921" s="34"/>
      <c r="AT921" s="34"/>
      <c r="AU921" s="34" t="s">
        <v>559</v>
      </c>
      <c r="AV921" s="17" t="s">
        <v>494</v>
      </c>
      <c r="AW921" s="17" t="s">
        <v>494</v>
      </c>
      <c r="AX921" s="17" t="s">
        <v>494</v>
      </c>
      <c r="AY921" s="17" t="s">
        <v>494</v>
      </c>
      <c r="AZ921" s="17" t="s">
        <v>494</v>
      </c>
      <c r="BA921" s="17" t="s">
        <v>494</v>
      </c>
      <c r="BB921" s="17" t="s">
        <v>494</v>
      </c>
      <c r="BC921" s="17" t="s">
        <v>494</v>
      </c>
      <c r="BD921" s="17" t="s">
        <v>494</v>
      </c>
      <c r="BE921" s="17" t="s">
        <v>494</v>
      </c>
      <c r="BF921" s="17"/>
      <c r="BG921" s="17"/>
    </row>
    <row r="922" spans="1:59" x14ac:dyDescent="0.2">
      <c r="A922" s="50">
        <v>2023</v>
      </c>
      <c r="B922" s="50" t="s">
        <v>38</v>
      </c>
      <c r="C922" s="16" t="s">
        <v>67</v>
      </c>
      <c r="D922" s="21">
        <f t="shared" si="42"/>
        <v>45079</v>
      </c>
      <c r="E922" s="22">
        <f t="shared" si="43"/>
        <v>153</v>
      </c>
      <c r="F922" s="17" t="s">
        <v>344</v>
      </c>
      <c r="G922" s="17" t="s">
        <v>341</v>
      </c>
      <c r="H922" s="17">
        <v>67</v>
      </c>
      <c r="I922" s="17">
        <v>17</v>
      </c>
      <c r="J922" s="17">
        <v>4.04</v>
      </c>
      <c r="K922" s="17" t="s">
        <v>496</v>
      </c>
      <c r="L922" s="17"/>
      <c r="M922" s="17" t="s">
        <v>496</v>
      </c>
      <c r="N922" s="17" t="s">
        <v>560</v>
      </c>
      <c r="O922" s="17"/>
      <c r="P922" s="17"/>
      <c r="Q922" s="17" t="s">
        <v>496</v>
      </c>
      <c r="R922" s="17"/>
      <c r="S922" s="17"/>
      <c r="T922" s="17" t="s">
        <v>494</v>
      </c>
      <c r="U922" s="17" t="s">
        <v>494</v>
      </c>
      <c r="V922" s="17" t="s">
        <v>494</v>
      </c>
      <c r="W922" s="17" t="s">
        <v>494</v>
      </c>
      <c r="X922" s="17" t="s">
        <v>494</v>
      </c>
      <c r="Y922" s="17" t="s">
        <v>494</v>
      </c>
      <c r="Z922" s="17" t="s">
        <v>494</v>
      </c>
      <c r="AA922" s="17" t="s">
        <v>494</v>
      </c>
      <c r="AB922" s="17" t="s">
        <v>494</v>
      </c>
      <c r="AC922" s="17"/>
      <c r="AD922" s="17" t="s">
        <v>536</v>
      </c>
      <c r="AE922" s="18">
        <f t="shared" si="44"/>
        <v>1.3432503333189254</v>
      </c>
      <c r="AF922" s="34" t="s">
        <v>561</v>
      </c>
      <c r="AG922" s="182"/>
      <c r="AH922" s="34"/>
      <c r="AI922" s="34"/>
      <c r="AJ922" s="34"/>
      <c r="AK922" s="34"/>
      <c r="AL922" s="34"/>
      <c r="AM922" s="34"/>
      <c r="AN922" s="34"/>
      <c r="AO922" s="34"/>
      <c r="AP922" s="34"/>
      <c r="AQ922" s="34"/>
      <c r="AR922" s="34"/>
      <c r="AS922" s="34"/>
      <c r="AT922" s="34"/>
      <c r="AU922" s="34"/>
      <c r="AV922" s="17"/>
      <c r="AW922" s="17"/>
      <c r="AX922" s="17"/>
      <c r="AY922" s="17"/>
      <c r="AZ922" s="17"/>
      <c r="BA922" s="17"/>
      <c r="BB922" s="17"/>
      <c r="BC922" s="17"/>
      <c r="BD922" s="17"/>
      <c r="BE922" s="17"/>
      <c r="BF922" s="17"/>
      <c r="BG922" s="17"/>
    </row>
    <row r="923" spans="1:59" x14ac:dyDescent="0.2">
      <c r="A923" s="50">
        <v>2023</v>
      </c>
      <c r="B923" s="50" t="s">
        <v>38</v>
      </c>
      <c r="C923" s="16" t="s">
        <v>67</v>
      </c>
      <c r="D923" s="21">
        <f t="shared" si="42"/>
        <v>45079</v>
      </c>
      <c r="E923" s="22">
        <f t="shared" si="43"/>
        <v>153</v>
      </c>
      <c r="F923" s="17" t="s">
        <v>344</v>
      </c>
      <c r="G923" s="17" t="s">
        <v>341</v>
      </c>
      <c r="H923" s="17">
        <v>67</v>
      </c>
      <c r="I923" s="17">
        <v>16</v>
      </c>
      <c r="J923" s="17">
        <v>3.62</v>
      </c>
      <c r="K923" s="17" t="s">
        <v>496</v>
      </c>
      <c r="L923" s="17"/>
      <c r="M923" s="17" t="s">
        <v>496</v>
      </c>
      <c r="N923" s="17" t="s">
        <v>562</v>
      </c>
      <c r="O923" s="17"/>
      <c r="P923" s="17"/>
      <c r="Q923" s="17" t="s">
        <v>496</v>
      </c>
      <c r="R923" s="17"/>
      <c r="S923" s="17"/>
      <c r="T923" s="17" t="s">
        <v>494</v>
      </c>
      <c r="U923" s="17" t="s">
        <v>494</v>
      </c>
      <c r="V923" s="17" t="s">
        <v>494</v>
      </c>
      <c r="W923" s="17" t="s">
        <v>494</v>
      </c>
      <c r="X923" s="17" t="s">
        <v>494</v>
      </c>
      <c r="Y923" s="17" t="s">
        <v>494</v>
      </c>
      <c r="Z923" s="17" t="s">
        <v>494</v>
      </c>
      <c r="AA923" s="17" t="s">
        <v>494</v>
      </c>
      <c r="AB923" s="17" t="s">
        <v>494</v>
      </c>
      <c r="AC923" s="17"/>
      <c r="AD923" s="17" t="s">
        <v>536</v>
      </c>
      <c r="AE923" s="18">
        <f t="shared" si="44"/>
        <v>1.20360549668676</v>
      </c>
      <c r="AF923" s="34"/>
      <c r="AG923" s="182"/>
      <c r="AH923" s="34"/>
      <c r="AI923" s="34"/>
      <c r="AJ923" s="34"/>
      <c r="AK923" s="34"/>
      <c r="AL923" s="34"/>
      <c r="AM923" s="34"/>
      <c r="AN923" s="34"/>
      <c r="AO923" s="34"/>
      <c r="AP923" s="34"/>
      <c r="AQ923" s="34"/>
      <c r="AR923" s="34"/>
      <c r="AS923" s="34"/>
      <c r="AT923" s="34"/>
      <c r="AU923" s="34"/>
      <c r="AV923" s="17"/>
      <c r="AW923" s="17"/>
      <c r="AX923" s="17"/>
      <c r="AY923" s="17"/>
      <c r="AZ923" s="17"/>
      <c r="BA923" s="17"/>
      <c r="BB923" s="17"/>
      <c r="BC923" s="17"/>
      <c r="BD923" s="17"/>
      <c r="BE923" s="17"/>
      <c r="BF923" s="17"/>
      <c r="BG923" s="17"/>
    </row>
    <row r="924" spans="1:59" x14ac:dyDescent="0.2">
      <c r="A924" s="50">
        <v>2023</v>
      </c>
      <c r="B924" s="50" t="s">
        <v>38</v>
      </c>
      <c r="C924" s="16" t="s">
        <v>67</v>
      </c>
      <c r="D924" s="21">
        <f t="shared" si="42"/>
        <v>45079</v>
      </c>
      <c r="E924" s="22">
        <f t="shared" si="43"/>
        <v>153</v>
      </c>
      <c r="F924" s="17" t="s">
        <v>344</v>
      </c>
      <c r="G924" s="17" t="s">
        <v>341</v>
      </c>
      <c r="H924" s="17">
        <v>68</v>
      </c>
      <c r="I924" s="17">
        <v>15</v>
      </c>
      <c r="J924" s="17">
        <v>3.32</v>
      </c>
      <c r="K924" s="17" t="s">
        <v>496</v>
      </c>
      <c r="L924" s="17"/>
      <c r="M924" s="17" t="s">
        <v>496</v>
      </c>
      <c r="N924" s="17" t="s">
        <v>563</v>
      </c>
      <c r="O924" s="17"/>
      <c r="P924" s="17"/>
      <c r="Q924" s="17" t="s">
        <v>496</v>
      </c>
      <c r="R924" s="17"/>
      <c r="S924" s="17"/>
      <c r="T924" s="17" t="s">
        <v>494</v>
      </c>
      <c r="U924" s="17" t="s">
        <v>494</v>
      </c>
      <c r="V924" s="17" t="s">
        <v>494</v>
      </c>
      <c r="W924" s="17" t="s">
        <v>494</v>
      </c>
      <c r="X924" s="17" t="s">
        <v>494</v>
      </c>
      <c r="Y924" s="17" t="s">
        <v>494</v>
      </c>
      <c r="Z924" s="17" t="s">
        <v>494</v>
      </c>
      <c r="AA924" s="17" t="s">
        <v>494</v>
      </c>
      <c r="AB924" s="17" t="s">
        <v>494</v>
      </c>
      <c r="AC924" s="17"/>
      <c r="AD924" s="17" t="s">
        <v>536</v>
      </c>
      <c r="AE924" s="18">
        <f t="shared" si="44"/>
        <v>1.0558721758599634</v>
      </c>
      <c r="AF924" s="34" t="s">
        <v>520</v>
      </c>
      <c r="AG924" s="182">
        <v>45369</v>
      </c>
      <c r="AH924" s="34" t="s">
        <v>494</v>
      </c>
      <c r="AI924" s="34" t="s">
        <v>494</v>
      </c>
      <c r="AJ924" s="34" t="s">
        <v>494</v>
      </c>
      <c r="AK924" s="34" t="s">
        <v>494</v>
      </c>
      <c r="AL924" s="34" t="s">
        <v>494</v>
      </c>
      <c r="AM924" s="34">
        <v>64</v>
      </c>
      <c r="AN924" s="34">
        <v>16</v>
      </c>
      <c r="AO924" s="34">
        <v>3.3</v>
      </c>
      <c r="AP924" s="34" t="s">
        <v>563</v>
      </c>
      <c r="AQ924" s="34" t="s">
        <v>546</v>
      </c>
      <c r="AR924" s="34" t="s">
        <v>563</v>
      </c>
      <c r="AS924" s="34"/>
      <c r="AT924" s="34"/>
      <c r="AU924" s="34" t="s">
        <v>563</v>
      </c>
      <c r="AV924" s="17" t="s">
        <v>494</v>
      </c>
      <c r="AW924" s="17" t="s">
        <v>494</v>
      </c>
      <c r="AX924" s="17" t="s">
        <v>494</v>
      </c>
      <c r="AY924" s="17" t="s">
        <v>494</v>
      </c>
      <c r="AZ924" s="17" t="s">
        <v>494</v>
      </c>
      <c r="BA924" s="17" t="s">
        <v>494</v>
      </c>
      <c r="BB924" s="17" t="s">
        <v>494</v>
      </c>
      <c r="BC924" s="17" t="s">
        <v>494</v>
      </c>
      <c r="BD924" s="17" t="s">
        <v>494</v>
      </c>
      <c r="BE924" s="17" t="s">
        <v>494</v>
      </c>
      <c r="BF924" s="17"/>
      <c r="BG924" s="17"/>
    </row>
    <row r="925" spans="1:59" x14ac:dyDescent="0.2">
      <c r="A925" s="50">
        <v>2023</v>
      </c>
      <c r="B925" s="50" t="s">
        <v>38</v>
      </c>
      <c r="C925" s="16" t="s">
        <v>67</v>
      </c>
      <c r="D925" s="21">
        <f t="shared" si="42"/>
        <v>45079</v>
      </c>
      <c r="E925" s="22">
        <f t="shared" si="43"/>
        <v>153</v>
      </c>
      <c r="F925" s="17" t="s">
        <v>344</v>
      </c>
      <c r="G925" s="17" t="s">
        <v>341</v>
      </c>
      <c r="H925" s="17">
        <v>70</v>
      </c>
      <c r="I925" s="17">
        <v>17</v>
      </c>
      <c r="J925" s="17">
        <v>4.22</v>
      </c>
      <c r="K925" s="17" t="s">
        <v>496</v>
      </c>
      <c r="L925" s="17"/>
      <c r="M925" s="17" t="s">
        <v>496</v>
      </c>
      <c r="N925" s="17" t="s">
        <v>564</v>
      </c>
      <c r="O925" s="17"/>
      <c r="P925" s="17"/>
      <c r="Q925" s="17" t="s">
        <v>496</v>
      </c>
      <c r="R925" s="17"/>
      <c r="S925" s="17"/>
      <c r="T925" s="17" t="s">
        <v>494</v>
      </c>
      <c r="U925" s="17" t="s">
        <v>494</v>
      </c>
      <c r="V925" s="17" t="s">
        <v>494</v>
      </c>
      <c r="W925" s="17" t="s">
        <v>494</v>
      </c>
      <c r="X925" s="17" t="s">
        <v>494</v>
      </c>
      <c r="Y925" s="17" t="s">
        <v>494</v>
      </c>
      <c r="Z925" s="17" t="s">
        <v>494</v>
      </c>
      <c r="AA925" s="17" t="s">
        <v>494</v>
      </c>
      <c r="AB925" s="17" t="s">
        <v>494</v>
      </c>
      <c r="AC925" s="17"/>
      <c r="AD925" s="17" t="s">
        <v>536</v>
      </c>
      <c r="AE925" s="18">
        <f t="shared" si="44"/>
        <v>1.2303206997084546</v>
      </c>
      <c r="AF925" s="34" t="s">
        <v>520</v>
      </c>
      <c r="AG925" s="182">
        <v>45369</v>
      </c>
      <c r="AH925" s="34" t="s">
        <v>494</v>
      </c>
      <c r="AI925" s="34" t="s">
        <v>494</v>
      </c>
      <c r="AJ925" s="34" t="s">
        <v>494</v>
      </c>
      <c r="AK925" s="34" t="s">
        <v>494</v>
      </c>
      <c r="AL925" s="34" t="s">
        <v>494</v>
      </c>
      <c r="AM925" s="34">
        <v>70</v>
      </c>
      <c r="AN925" s="34">
        <v>18</v>
      </c>
      <c r="AO925" s="34">
        <v>4.0999999999999996</v>
      </c>
      <c r="AP925" s="34" t="s">
        <v>564</v>
      </c>
      <c r="AQ925" s="34" t="s">
        <v>542</v>
      </c>
      <c r="AR925" s="34" t="s">
        <v>564</v>
      </c>
      <c r="AS925" s="34"/>
      <c r="AT925" s="34"/>
      <c r="AU925" s="34" t="s">
        <v>564</v>
      </c>
      <c r="AV925" s="17" t="s">
        <v>494</v>
      </c>
      <c r="AW925" s="17" t="s">
        <v>494</v>
      </c>
      <c r="AX925" s="17" t="s">
        <v>494</v>
      </c>
      <c r="AY925" s="17" t="s">
        <v>494</v>
      </c>
      <c r="AZ925" s="17" t="s">
        <v>494</v>
      </c>
      <c r="BA925" s="17" t="s">
        <v>494</v>
      </c>
      <c r="BB925" s="17" t="s">
        <v>494</v>
      </c>
      <c r="BC925" s="17" t="s">
        <v>494</v>
      </c>
      <c r="BD925" s="17" t="s">
        <v>494</v>
      </c>
      <c r="BE925" s="17" t="s">
        <v>494</v>
      </c>
      <c r="BF925" s="17"/>
      <c r="BG925" s="17"/>
    </row>
    <row r="926" spans="1:59" x14ac:dyDescent="0.2">
      <c r="A926" s="50">
        <v>2023</v>
      </c>
      <c r="B926" s="50" t="s">
        <v>38</v>
      </c>
      <c r="C926" s="16" t="s">
        <v>67</v>
      </c>
      <c r="D926" s="21">
        <f t="shared" si="42"/>
        <v>45079</v>
      </c>
      <c r="E926" s="22">
        <f t="shared" si="43"/>
        <v>153</v>
      </c>
      <c r="F926" s="17" t="s">
        <v>344</v>
      </c>
      <c r="G926" s="17" t="s">
        <v>341</v>
      </c>
      <c r="H926" s="17">
        <v>68</v>
      </c>
      <c r="I926" s="17">
        <v>18</v>
      </c>
      <c r="J926" s="17">
        <v>5</v>
      </c>
      <c r="K926" s="17" t="s">
        <v>496</v>
      </c>
      <c r="L926" s="17"/>
      <c r="M926" s="17" t="s">
        <v>496</v>
      </c>
      <c r="N926" s="17" t="s">
        <v>565</v>
      </c>
      <c r="O926" s="17"/>
      <c r="P926" s="17"/>
      <c r="Q926" s="17" t="s">
        <v>496</v>
      </c>
      <c r="R926" s="17"/>
      <c r="S926" s="17"/>
      <c r="T926" s="17" t="s">
        <v>494</v>
      </c>
      <c r="U926" s="17" t="s">
        <v>494</v>
      </c>
      <c r="V926" s="17" t="s">
        <v>494</v>
      </c>
      <c r="W926" s="17" t="s">
        <v>494</v>
      </c>
      <c r="X926" s="17" t="s">
        <v>494</v>
      </c>
      <c r="Y926" s="17" t="s">
        <v>494</v>
      </c>
      <c r="Z926" s="17" t="s">
        <v>494</v>
      </c>
      <c r="AA926" s="17" t="s">
        <v>494</v>
      </c>
      <c r="AB926" s="17" t="s">
        <v>494</v>
      </c>
      <c r="AC926" s="17"/>
      <c r="AD926" s="17" t="s">
        <v>536</v>
      </c>
      <c r="AE926" s="18">
        <f t="shared" si="44"/>
        <v>1.5901689395481378</v>
      </c>
      <c r="AF926" s="34" t="s">
        <v>520</v>
      </c>
      <c r="AG926" s="182">
        <v>45369</v>
      </c>
      <c r="AH926" s="34" t="s">
        <v>494</v>
      </c>
      <c r="AI926" s="34" t="s">
        <v>494</v>
      </c>
      <c r="AJ926" s="34" t="s">
        <v>494</v>
      </c>
      <c r="AK926" s="34" t="s">
        <v>494</v>
      </c>
      <c r="AL926" s="34" t="s">
        <v>494</v>
      </c>
      <c r="AM926" s="34">
        <v>76</v>
      </c>
      <c r="AN926" s="34">
        <v>18</v>
      </c>
      <c r="AO926" s="34">
        <v>4.9000000000000004</v>
      </c>
      <c r="AP926" s="34" t="s">
        <v>565</v>
      </c>
      <c r="AQ926" s="34" t="s">
        <v>546</v>
      </c>
      <c r="AR926" s="34" t="s">
        <v>565</v>
      </c>
      <c r="AS926" s="34"/>
      <c r="AT926" s="34"/>
      <c r="AU926" s="34" t="s">
        <v>565</v>
      </c>
      <c r="AV926" s="17" t="s">
        <v>494</v>
      </c>
      <c r="AW926" s="17" t="s">
        <v>494</v>
      </c>
      <c r="AX926" s="17" t="s">
        <v>494</v>
      </c>
      <c r="AY926" s="17" t="s">
        <v>494</v>
      </c>
      <c r="AZ926" s="17" t="s">
        <v>494</v>
      </c>
      <c r="BA926" s="17" t="s">
        <v>494</v>
      </c>
      <c r="BB926" s="17" t="s">
        <v>494</v>
      </c>
      <c r="BC926" s="17" t="s">
        <v>494</v>
      </c>
      <c r="BD926" s="17" t="s">
        <v>494</v>
      </c>
      <c r="BE926" s="17" t="s">
        <v>494</v>
      </c>
      <c r="BF926" s="17"/>
      <c r="BG926" s="17"/>
    </row>
    <row r="927" spans="1:59" ht="12.75" customHeight="1" x14ac:dyDescent="0.2">
      <c r="A927" s="50">
        <v>2023</v>
      </c>
      <c r="B927" s="50" t="s">
        <v>38</v>
      </c>
      <c r="C927" s="16" t="s">
        <v>67</v>
      </c>
      <c r="D927" s="21">
        <f t="shared" si="42"/>
        <v>45079</v>
      </c>
      <c r="E927" s="22">
        <f t="shared" si="43"/>
        <v>153</v>
      </c>
      <c r="F927" s="17" t="s">
        <v>344</v>
      </c>
      <c r="G927" s="17" t="s">
        <v>341</v>
      </c>
      <c r="H927" s="17">
        <v>70</v>
      </c>
      <c r="I927" s="17">
        <v>18</v>
      </c>
      <c r="J927" s="17">
        <v>4.32</v>
      </c>
      <c r="K927" s="17" t="s">
        <v>496</v>
      </c>
      <c r="L927" s="17"/>
      <c r="M927" s="17" t="s">
        <v>496</v>
      </c>
      <c r="N927" s="17" t="s">
        <v>566</v>
      </c>
      <c r="O927" s="17"/>
      <c r="P927" s="17"/>
      <c r="Q927" s="17" t="s">
        <v>496</v>
      </c>
      <c r="R927" s="17"/>
      <c r="S927" s="17"/>
      <c r="T927" s="17" t="s">
        <v>494</v>
      </c>
      <c r="U927" s="17" t="s">
        <v>494</v>
      </c>
      <c r="V927" s="17" t="s">
        <v>494</v>
      </c>
      <c r="W927" s="17" t="s">
        <v>494</v>
      </c>
      <c r="X927" s="17" t="s">
        <v>494</v>
      </c>
      <c r="Y927" s="17" t="s">
        <v>494</v>
      </c>
      <c r="Z927" s="17" t="s">
        <v>494</v>
      </c>
      <c r="AA927" s="17" t="s">
        <v>494</v>
      </c>
      <c r="AB927" s="17" t="s">
        <v>494</v>
      </c>
      <c r="AC927" s="17"/>
      <c r="AD927" s="17" t="s">
        <v>536</v>
      </c>
      <c r="AE927" s="18">
        <f t="shared" si="44"/>
        <v>1.2594752186588922</v>
      </c>
      <c r="AF927" s="34" t="s">
        <v>537</v>
      </c>
      <c r="AG927" s="182"/>
      <c r="AH927" s="34"/>
      <c r="AI927" s="34"/>
      <c r="AJ927" s="34"/>
      <c r="AK927" s="34"/>
      <c r="AL927" s="34"/>
      <c r="AM927" s="34"/>
      <c r="AN927" s="34"/>
      <c r="AO927" s="34"/>
      <c r="AP927" s="34"/>
      <c r="AQ927" s="34"/>
      <c r="AR927" s="34"/>
      <c r="AS927" s="34"/>
      <c r="AT927" s="34"/>
      <c r="AU927" s="34"/>
      <c r="AV927" s="17"/>
      <c r="AW927" s="17"/>
      <c r="AX927" s="17"/>
      <c r="AY927" s="17"/>
      <c r="AZ927" s="17"/>
      <c r="BA927" s="17"/>
      <c r="BB927" s="17"/>
      <c r="BC927" s="17"/>
      <c r="BD927" s="17"/>
      <c r="BE927" s="17"/>
      <c r="BF927" s="17"/>
      <c r="BG927" s="17"/>
    </row>
    <row r="928" spans="1:59" x14ac:dyDescent="0.2">
      <c r="A928" s="50">
        <v>2023</v>
      </c>
      <c r="B928" s="50" t="s">
        <v>38</v>
      </c>
      <c r="C928" s="16" t="s">
        <v>67</v>
      </c>
      <c r="D928" s="21">
        <f t="shared" si="42"/>
        <v>45079</v>
      </c>
      <c r="E928" s="22">
        <f t="shared" si="43"/>
        <v>153</v>
      </c>
      <c r="F928" s="17" t="s">
        <v>344</v>
      </c>
      <c r="G928" s="17" t="s">
        <v>341</v>
      </c>
      <c r="H928" s="17">
        <v>67</v>
      </c>
      <c r="I928" s="17">
        <v>16</v>
      </c>
      <c r="J928" s="17">
        <v>3.89</v>
      </c>
      <c r="K928" s="17" t="s">
        <v>496</v>
      </c>
      <c r="L928" s="17"/>
      <c r="M928" s="17" t="s">
        <v>496</v>
      </c>
      <c r="N928" s="17" t="s">
        <v>567</v>
      </c>
      <c r="O928" s="17"/>
      <c r="P928" s="17"/>
      <c r="Q928" s="17" t="s">
        <v>496</v>
      </c>
      <c r="R928" s="17"/>
      <c r="S928" s="17"/>
      <c r="T928" s="17" t="s">
        <v>494</v>
      </c>
      <c r="U928" s="17" t="s">
        <v>494</v>
      </c>
      <c r="V928" s="17" t="s">
        <v>494</v>
      </c>
      <c r="W928" s="17" t="s">
        <v>494</v>
      </c>
      <c r="X928" s="17" t="s">
        <v>494</v>
      </c>
      <c r="Y928" s="17" t="s">
        <v>494</v>
      </c>
      <c r="Z928" s="17" t="s">
        <v>494</v>
      </c>
      <c r="AA928" s="17" t="s">
        <v>494</v>
      </c>
      <c r="AB928" s="17" t="s">
        <v>494</v>
      </c>
      <c r="AC928" s="17"/>
      <c r="AD928" s="17" t="s">
        <v>536</v>
      </c>
      <c r="AE928" s="18">
        <f t="shared" si="44"/>
        <v>1.2933771773788665</v>
      </c>
      <c r="AF928" s="34" t="s">
        <v>520</v>
      </c>
      <c r="AG928" s="182">
        <v>45369</v>
      </c>
      <c r="AH928" s="34" t="s">
        <v>494</v>
      </c>
      <c r="AI928" s="34" t="s">
        <v>494</v>
      </c>
      <c r="AJ928" s="34" t="s">
        <v>494</v>
      </c>
      <c r="AK928" s="34" t="s">
        <v>494</v>
      </c>
      <c r="AL928" s="34" t="s">
        <v>494</v>
      </c>
      <c r="AM928" s="34">
        <v>66</v>
      </c>
      <c r="AN928" s="34">
        <v>16</v>
      </c>
      <c r="AO928" s="34">
        <v>3.9</v>
      </c>
      <c r="AP928" s="34" t="s">
        <v>567</v>
      </c>
      <c r="AQ928" s="34" t="s">
        <v>546</v>
      </c>
      <c r="AR928" s="34" t="s">
        <v>567</v>
      </c>
      <c r="AS928" s="34"/>
      <c r="AT928" s="34"/>
      <c r="AU928" s="34" t="s">
        <v>567</v>
      </c>
      <c r="AV928" s="17" t="s">
        <v>494</v>
      </c>
      <c r="AW928" s="17" t="s">
        <v>494</v>
      </c>
      <c r="AX928" s="17" t="s">
        <v>494</v>
      </c>
      <c r="AY928" s="17" t="s">
        <v>494</v>
      </c>
      <c r="AZ928" s="17" t="s">
        <v>494</v>
      </c>
      <c r="BA928" s="17" t="s">
        <v>494</v>
      </c>
      <c r="BB928" s="17" t="s">
        <v>494</v>
      </c>
      <c r="BC928" s="17" t="s">
        <v>494</v>
      </c>
      <c r="BD928" s="17" t="s">
        <v>494</v>
      </c>
      <c r="BE928" s="17" t="s">
        <v>494</v>
      </c>
      <c r="BF928" s="17"/>
      <c r="BG928" s="17"/>
    </row>
    <row r="929" spans="1:59" x14ac:dyDescent="0.2">
      <c r="A929" s="50">
        <v>2023</v>
      </c>
      <c r="B929" s="50" t="s">
        <v>38</v>
      </c>
      <c r="C929" s="16" t="s">
        <v>67</v>
      </c>
      <c r="D929" s="21">
        <f t="shared" si="42"/>
        <v>45079</v>
      </c>
      <c r="E929" s="22">
        <f t="shared" si="43"/>
        <v>153</v>
      </c>
      <c r="F929" s="17" t="s">
        <v>344</v>
      </c>
      <c r="G929" s="17" t="s">
        <v>341</v>
      </c>
      <c r="H929" s="17">
        <v>76</v>
      </c>
      <c r="I929" s="17">
        <v>20</v>
      </c>
      <c r="J929" s="17">
        <v>5.47</v>
      </c>
      <c r="K929" s="17" t="s">
        <v>496</v>
      </c>
      <c r="L929" s="17"/>
      <c r="M929" s="17" t="s">
        <v>496</v>
      </c>
      <c r="N929" s="17" t="s">
        <v>568</v>
      </c>
      <c r="O929" s="17"/>
      <c r="P929" s="17"/>
      <c r="Q929" s="17" t="s">
        <v>496</v>
      </c>
      <c r="R929" s="17"/>
      <c r="S929" s="17"/>
      <c r="T929" s="17" t="s">
        <v>494</v>
      </c>
      <c r="U929" s="17" t="s">
        <v>494</v>
      </c>
      <c r="V929" s="17" t="s">
        <v>494</v>
      </c>
      <c r="W929" s="17" t="s">
        <v>494</v>
      </c>
      <c r="X929" s="17" t="s">
        <v>494</v>
      </c>
      <c r="Y929" s="17" t="s">
        <v>494</v>
      </c>
      <c r="Z929" s="17" t="s">
        <v>494</v>
      </c>
      <c r="AA929" s="17" t="s">
        <v>494</v>
      </c>
      <c r="AB929" s="17" t="s">
        <v>494</v>
      </c>
      <c r="AC929" s="17"/>
      <c r="AD929" s="17" t="s">
        <v>536</v>
      </c>
      <c r="AE929" s="18">
        <f t="shared" si="44"/>
        <v>1.2460817903484471</v>
      </c>
      <c r="AF929" s="34" t="s">
        <v>520</v>
      </c>
      <c r="AG929" s="182">
        <v>45369</v>
      </c>
      <c r="AH929" s="34" t="s">
        <v>494</v>
      </c>
      <c r="AI929" s="34" t="s">
        <v>494</v>
      </c>
      <c r="AJ929" s="34" t="s">
        <v>494</v>
      </c>
      <c r="AK929" s="34" t="s">
        <v>494</v>
      </c>
      <c r="AL929" s="34" t="s">
        <v>494</v>
      </c>
      <c r="AM929" s="34">
        <v>76</v>
      </c>
      <c r="AN929" s="34">
        <v>20</v>
      </c>
      <c r="AO929" s="34">
        <v>5.4</v>
      </c>
      <c r="AP929" s="34" t="s">
        <v>568</v>
      </c>
      <c r="AQ929" s="34" t="s">
        <v>569</v>
      </c>
      <c r="AR929" s="34" t="s">
        <v>568</v>
      </c>
      <c r="AS929" s="34"/>
      <c r="AT929" s="34"/>
      <c r="AU929" s="34" t="s">
        <v>568</v>
      </c>
      <c r="AV929" s="17" t="s">
        <v>494</v>
      </c>
      <c r="AW929" s="17" t="s">
        <v>494</v>
      </c>
      <c r="AX929" s="17" t="s">
        <v>494</v>
      </c>
      <c r="AY929" s="17" t="s">
        <v>494</v>
      </c>
      <c r="AZ929" s="17" t="s">
        <v>494</v>
      </c>
      <c r="BA929" s="17" t="s">
        <v>494</v>
      </c>
      <c r="BB929" s="17" t="s">
        <v>494</v>
      </c>
      <c r="BC929" s="17" t="s">
        <v>494</v>
      </c>
      <c r="BD929" s="17" t="s">
        <v>494</v>
      </c>
      <c r="BE929" s="17" t="s">
        <v>494</v>
      </c>
      <c r="BF929" s="17"/>
      <c r="BG929" s="17"/>
    </row>
    <row r="930" spans="1:59" ht="12.75" customHeight="1" x14ac:dyDescent="0.2">
      <c r="A930" s="50">
        <v>2023</v>
      </c>
      <c r="B930" s="50" t="s">
        <v>38</v>
      </c>
      <c r="C930" s="16" t="s">
        <v>67</v>
      </c>
      <c r="D930" s="21">
        <f t="shared" si="42"/>
        <v>45079</v>
      </c>
      <c r="E930" s="22">
        <f t="shared" si="43"/>
        <v>153</v>
      </c>
      <c r="F930" s="17" t="s">
        <v>344</v>
      </c>
      <c r="G930" s="17" t="s">
        <v>341</v>
      </c>
      <c r="H930" s="17">
        <v>67</v>
      </c>
      <c r="I930" s="17">
        <v>16</v>
      </c>
      <c r="J930" s="17">
        <v>3.5</v>
      </c>
      <c r="K930" s="17" t="s">
        <v>496</v>
      </c>
      <c r="L930" s="17"/>
      <c r="M930" s="17" t="s">
        <v>496</v>
      </c>
      <c r="N930" s="17" t="s">
        <v>570</v>
      </c>
      <c r="O930" s="17"/>
      <c r="P930" s="17"/>
      <c r="Q930" s="17" t="s">
        <v>496</v>
      </c>
      <c r="R930" s="17"/>
      <c r="S930" s="17"/>
      <c r="T930" s="17" t="s">
        <v>494</v>
      </c>
      <c r="U930" s="17" t="s">
        <v>494</v>
      </c>
      <c r="V930" s="17" t="s">
        <v>494</v>
      </c>
      <c r="W930" s="17" t="s">
        <v>494</v>
      </c>
      <c r="X930" s="17" t="s">
        <v>494</v>
      </c>
      <c r="Y930" s="17" t="s">
        <v>494</v>
      </c>
      <c r="Z930" s="17" t="s">
        <v>494</v>
      </c>
      <c r="AA930" s="17" t="s">
        <v>494</v>
      </c>
      <c r="AB930" s="17" t="s">
        <v>494</v>
      </c>
      <c r="AC930" s="17"/>
      <c r="AD930" s="17" t="s">
        <v>536</v>
      </c>
      <c r="AE930" s="18">
        <f t="shared" si="44"/>
        <v>1.1637069719347128</v>
      </c>
      <c r="AF930" s="34" t="s">
        <v>520</v>
      </c>
      <c r="AG930" s="182">
        <v>45369</v>
      </c>
      <c r="AH930" s="34" t="s">
        <v>494</v>
      </c>
      <c r="AI930" s="34" t="s">
        <v>494</v>
      </c>
      <c r="AJ930" s="34" t="s">
        <v>494</v>
      </c>
      <c r="AK930" s="34" t="s">
        <v>494</v>
      </c>
      <c r="AL930" s="34" t="s">
        <v>494</v>
      </c>
      <c r="AM930" s="34">
        <v>66</v>
      </c>
      <c r="AN930" s="34">
        <v>16</v>
      </c>
      <c r="AO930" s="34">
        <v>3.4</v>
      </c>
      <c r="AP930" s="34" t="s">
        <v>570</v>
      </c>
      <c r="AQ930" s="34" t="s">
        <v>546</v>
      </c>
      <c r="AR930" s="34" t="s">
        <v>570</v>
      </c>
      <c r="AS930" s="34"/>
      <c r="AT930" s="34"/>
      <c r="AU930" s="34" t="s">
        <v>570</v>
      </c>
      <c r="AV930" s="17" t="s">
        <v>494</v>
      </c>
      <c r="AW930" s="17" t="s">
        <v>494</v>
      </c>
      <c r="AX930" s="17" t="s">
        <v>494</v>
      </c>
      <c r="AY930" s="17" t="s">
        <v>494</v>
      </c>
      <c r="AZ930" s="17" t="s">
        <v>494</v>
      </c>
      <c r="BA930" s="17" t="s">
        <v>494</v>
      </c>
      <c r="BB930" s="17" t="s">
        <v>494</v>
      </c>
      <c r="BC930" s="17" t="s">
        <v>494</v>
      </c>
      <c r="BD930" s="17" t="s">
        <v>494</v>
      </c>
      <c r="BE930" s="17" t="s">
        <v>494</v>
      </c>
      <c r="BF930" s="17"/>
      <c r="BG930" s="17"/>
    </row>
    <row r="931" spans="1:59" ht="12.75" customHeight="1" x14ac:dyDescent="0.2">
      <c r="A931" s="50">
        <v>2023</v>
      </c>
      <c r="B931" s="50" t="s">
        <v>38</v>
      </c>
      <c r="C931" s="16" t="s">
        <v>67</v>
      </c>
      <c r="D931" s="21">
        <f t="shared" si="42"/>
        <v>45079</v>
      </c>
      <c r="E931" s="22">
        <f t="shared" si="43"/>
        <v>153</v>
      </c>
      <c r="F931" s="17" t="s">
        <v>344</v>
      </c>
      <c r="G931" s="17" t="s">
        <v>341</v>
      </c>
      <c r="H931" s="17">
        <v>73</v>
      </c>
      <c r="I931" s="17">
        <v>17</v>
      </c>
      <c r="J931" s="17">
        <v>5.29</v>
      </c>
      <c r="K931" s="17" t="s">
        <v>496</v>
      </c>
      <c r="L931" s="17"/>
      <c r="M931" s="17" t="s">
        <v>496</v>
      </c>
      <c r="N931" s="17" t="s">
        <v>571</v>
      </c>
      <c r="O931" s="17"/>
      <c r="P931" s="17"/>
      <c r="Q931" s="17" t="s">
        <v>496</v>
      </c>
      <c r="R931" s="17"/>
      <c r="S931" s="17"/>
      <c r="T931" s="17" t="s">
        <v>494</v>
      </c>
      <c r="U931" s="17" t="s">
        <v>494</v>
      </c>
      <c r="V931" s="17" t="s">
        <v>494</v>
      </c>
      <c r="W931" s="17" t="s">
        <v>494</v>
      </c>
      <c r="X931" s="17" t="s">
        <v>494</v>
      </c>
      <c r="Y931" s="17" t="s">
        <v>494</v>
      </c>
      <c r="Z931" s="17" t="s">
        <v>494</v>
      </c>
      <c r="AA931" s="17" t="s">
        <v>494</v>
      </c>
      <c r="AB931" s="17" t="s">
        <v>494</v>
      </c>
      <c r="AC931" s="17"/>
      <c r="AD931" s="17" t="s">
        <v>536</v>
      </c>
      <c r="AE931" s="18">
        <f t="shared" si="44"/>
        <v>1.3598377448800438</v>
      </c>
      <c r="AF931" s="34" t="s">
        <v>520</v>
      </c>
      <c r="AG931" s="182">
        <v>45369</v>
      </c>
      <c r="AH931" s="34" t="s">
        <v>494</v>
      </c>
      <c r="AI931" s="34" t="s">
        <v>494</v>
      </c>
      <c r="AJ931" s="34" t="s">
        <v>494</v>
      </c>
      <c r="AK931" s="34" t="s">
        <v>494</v>
      </c>
      <c r="AL931" s="34" t="s">
        <v>494</v>
      </c>
      <c r="AM931" s="34">
        <v>72</v>
      </c>
      <c r="AN931" s="34">
        <v>16</v>
      </c>
      <c r="AO931" s="34">
        <v>4.2</v>
      </c>
      <c r="AP931" s="34" t="s">
        <v>571</v>
      </c>
      <c r="AQ931" s="34" t="s">
        <v>539</v>
      </c>
      <c r="AR931" s="34" t="s">
        <v>571</v>
      </c>
      <c r="AS931" s="34"/>
      <c r="AT931" s="34"/>
      <c r="AU931" s="34" t="s">
        <v>571</v>
      </c>
      <c r="AV931" s="17" t="s">
        <v>494</v>
      </c>
      <c r="AW931" s="17" t="s">
        <v>494</v>
      </c>
      <c r="AX931" s="17" t="s">
        <v>494</v>
      </c>
      <c r="AY931" s="17" t="s">
        <v>494</v>
      </c>
      <c r="AZ931" s="17" t="s">
        <v>494</v>
      </c>
      <c r="BA931" s="17" t="s">
        <v>494</v>
      </c>
      <c r="BB931" s="17" t="s">
        <v>494</v>
      </c>
      <c r="BC931" s="17" t="s">
        <v>494</v>
      </c>
      <c r="BD931" s="17" t="s">
        <v>494</v>
      </c>
      <c r="BE931" s="17" t="s">
        <v>494</v>
      </c>
      <c r="BF931" s="17"/>
      <c r="BG931" s="17"/>
    </row>
    <row r="932" spans="1:59" ht="12.75" customHeight="1" x14ac:dyDescent="0.2">
      <c r="A932" s="50">
        <v>2023</v>
      </c>
      <c r="B932" s="50" t="s">
        <v>38</v>
      </c>
      <c r="C932" s="16" t="s">
        <v>67</v>
      </c>
      <c r="D932" s="21">
        <f t="shared" si="42"/>
        <v>45079</v>
      </c>
      <c r="E932" s="22">
        <f t="shared" si="43"/>
        <v>153</v>
      </c>
      <c r="F932" s="17" t="s">
        <v>344</v>
      </c>
      <c r="G932" s="17" t="s">
        <v>341</v>
      </c>
      <c r="H932" s="17">
        <v>60</v>
      </c>
      <c r="I932" s="17">
        <v>14</v>
      </c>
      <c r="J932" s="17">
        <v>2.16</v>
      </c>
      <c r="K932" s="17" t="s">
        <v>496</v>
      </c>
      <c r="L932" s="17"/>
      <c r="M932" s="17" t="s">
        <v>496</v>
      </c>
      <c r="N932" s="17" t="s">
        <v>572</v>
      </c>
      <c r="O932" s="17"/>
      <c r="P932" s="17"/>
      <c r="Q932" s="17" t="s">
        <v>496</v>
      </c>
      <c r="R932" s="17"/>
      <c r="S932" s="17"/>
      <c r="T932" s="17" t="s">
        <v>494</v>
      </c>
      <c r="U932" s="17" t="s">
        <v>494</v>
      </c>
      <c r="V932" s="17" t="s">
        <v>494</v>
      </c>
      <c r="W932" s="17" t="s">
        <v>494</v>
      </c>
      <c r="X932" s="17" t="s">
        <v>494</v>
      </c>
      <c r="Y932" s="17" t="s">
        <v>494</v>
      </c>
      <c r="Z932" s="17" t="s">
        <v>494</v>
      </c>
      <c r="AA932" s="17" t="s">
        <v>494</v>
      </c>
      <c r="AB932" s="17" t="s">
        <v>494</v>
      </c>
      <c r="AC932" s="17"/>
      <c r="AD932" s="17" t="s">
        <v>536</v>
      </c>
      <c r="AE932" s="18">
        <f t="shared" si="44"/>
        <v>1</v>
      </c>
      <c r="AF932" s="34"/>
      <c r="AG932" s="182"/>
      <c r="AH932" s="34"/>
      <c r="AI932" s="34"/>
      <c r="AJ932" s="34"/>
      <c r="AK932" s="34"/>
      <c r="AL932" s="34"/>
      <c r="AM932" s="34"/>
      <c r="AN932" s="34"/>
      <c r="AO932" s="34"/>
      <c r="AP932" s="34"/>
      <c r="AQ932" s="34"/>
      <c r="AR932" s="34"/>
      <c r="AS932" s="34"/>
      <c r="AT932" s="34"/>
      <c r="AU932" s="34"/>
      <c r="AV932" s="17"/>
      <c r="AW932" s="17"/>
      <c r="AX932" s="17"/>
      <c r="AY932" s="17"/>
      <c r="AZ932" s="17"/>
      <c r="BA932" s="17"/>
      <c r="BB932" s="17"/>
      <c r="BC932" s="17"/>
      <c r="BD932" s="17"/>
      <c r="BE932" s="17"/>
      <c r="BF932" s="17"/>
      <c r="BG932" s="17"/>
    </row>
    <row r="933" spans="1:59" ht="12.75" customHeight="1" x14ac:dyDescent="0.2">
      <c r="A933" s="50">
        <v>2023</v>
      </c>
      <c r="B933" s="50" t="s">
        <v>38</v>
      </c>
      <c r="C933" s="16" t="s">
        <v>67</v>
      </c>
      <c r="D933" s="21">
        <f t="shared" si="42"/>
        <v>45079</v>
      </c>
      <c r="E933" s="22">
        <f t="shared" si="43"/>
        <v>153</v>
      </c>
      <c r="F933" s="17" t="s">
        <v>344</v>
      </c>
      <c r="G933" s="17" t="s">
        <v>341</v>
      </c>
      <c r="H933" s="17">
        <v>72</v>
      </c>
      <c r="I933" s="17">
        <v>18</v>
      </c>
      <c r="J933" s="17">
        <v>4.8899999999999997</v>
      </c>
      <c r="K933" s="17" t="s">
        <v>496</v>
      </c>
      <c r="L933" s="17"/>
      <c r="M933" s="17" t="s">
        <v>496</v>
      </c>
      <c r="N933" s="17" t="s">
        <v>573</v>
      </c>
      <c r="O933" s="17"/>
      <c r="P933" s="17"/>
      <c r="Q933" s="17" t="s">
        <v>496</v>
      </c>
      <c r="R933" s="17"/>
      <c r="S933" s="17"/>
      <c r="T933" s="17" t="s">
        <v>494</v>
      </c>
      <c r="U933" s="17" t="s">
        <v>494</v>
      </c>
      <c r="V933" s="17" t="s">
        <v>494</v>
      </c>
      <c r="W933" s="17" t="s">
        <v>494</v>
      </c>
      <c r="X933" s="17" t="s">
        <v>494</v>
      </c>
      <c r="Y933" s="17" t="s">
        <v>494</v>
      </c>
      <c r="Z933" s="17" t="s">
        <v>494</v>
      </c>
      <c r="AA933" s="17" t="s">
        <v>494</v>
      </c>
      <c r="AB933" s="17" t="s">
        <v>494</v>
      </c>
      <c r="AC933" s="17"/>
      <c r="AD933" s="17" t="s">
        <v>536</v>
      </c>
      <c r="AE933" s="18">
        <f t="shared" si="44"/>
        <v>1.3101208847736625</v>
      </c>
      <c r="AF933" s="34" t="s">
        <v>537</v>
      </c>
      <c r="AG933" s="182"/>
      <c r="AH933" s="34"/>
      <c r="AI933" s="34"/>
      <c r="AJ933" s="34"/>
      <c r="AK933" s="34"/>
      <c r="AL933" s="34"/>
      <c r="AM933" s="34"/>
      <c r="AN933" s="34"/>
      <c r="AO933" s="34"/>
      <c r="AP933" s="34"/>
      <c r="AQ933" s="34"/>
      <c r="AR933" s="34"/>
      <c r="AS933" s="34"/>
      <c r="AT933" s="34"/>
      <c r="AU933" s="34"/>
      <c r="AV933" s="17"/>
      <c r="AW933" s="17"/>
      <c r="AX933" s="17"/>
      <c r="AY933" s="17"/>
      <c r="AZ933" s="17"/>
      <c r="BA933" s="17"/>
      <c r="BB933" s="17"/>
      <c r="BC933" s="17"/>
      <c r="BD933" s="17"/>
      <c r="BE933" s="17"/>
      <c r="BF933" s="17"/>
      <c r="BG933" s="17"/>
    </row>
    <row r="934" spans="1:59" ht="12.75" customHeight="1" x14ac:dyDescent="0.2">
      <c r="A934" s="50">
        <v>2023</v>
      </c>
      <c r="B934" s="50" t="s">
        <v>38</v>
      </c>
      <c r="C934" s="16" t="s">
        <v>67</v>
      </c>
      <c r="D934" s="21">
        <f t="shared" si="42"/>
        <v>45079</v>
      </c>
      <c r="E934" s="22">
        <f t="shared" si="43"/>
        <v>153</v>
      </c>
      <c r="F934" s="17" t="s">
        <v>344</v>
      </c>
      <c r="G934" s="17" t="s">
        <v>341</v>
      </c>
      <c r="H934" s="17">
        <v>76</v>
      </c>
      <c r="I934" s="17">
        <v>18</v>
      </c>
      <c r="J934" s="17">
        <v>5.23</v>
      </c>
      <c r="K934" s="17" t="s">
        <v>496</v>
      </c>
      <c r="L934" s="17"/>
      <c r="M934" s="17" t="s">
        <v>496</v>
      </c>
      <c r="N934" s="17" t="s">
        <v>574</v>
      </c>
      <c r="O934" s="17"/>
      <c r="P934" s="17"/>
      <c r="Q934" s="17" t="s">
        <v>496</v>
      </c>
      <c r="R934" s="17"/>
      <c r="S934" s="17"/>
      <c r="T934" s="17" t="s">
        <v>494</v>
      </c>
      <c r="U934" s="17" t="s">
        <v>494</v>
      </c>
      <c r="V934" s="17" t="s">
        <v>494</v>
      </c>
      <c r="W934" s="17" t="s">
        <v>494</v>
      </c>
      <c r="X934" s="17" t="s">
        <v>494</v>
      </c>
      <c r="Y934" s="17" t="s">
        <v>494</v>
      </c>
      <c r="Z934" s="17" t="s">
        <v>494</v>
      </c>
      <c r="AA934" s="17" t="s">
        <v>494</v>
      </c>
      <c r="AB934" s="17" t="s">
        <v>494</v>
      </c>
      <c r="AC934" s="17"/>
      <c r="AD934" s="17" t="s">
        <v>536</v>
      </c>
      <c r="AE934" s="18">
        <f t="shared" si="44"/>
        <v>1.191409097536084</v>
      </c>
      <c r="AF934" s="34"/>
      <c r="AG934" s="182"/>
      <c r="AH934" s="34"/>
      <c r="AI934" s="34"/>
      <c r="AJ934" s="34"/>
      <c r="AK934" s="34"/>
      <c r="AL934" s="34"/>
      <c r="AM934" s="34">
        <v>70</v>
      </c>
      <c r="AN934" s="34">
        <v>20</v>
      </c>
      <c r="AO934" s="34">
        <v>5.2</v>
      </c>
      <c r="AP934" s="34"/>
      <c r="AQ934" s="34"/>
      <c r="AR934" s="34"/>
      <c r="AS934" s="34"/>
      <c r="AT934" s="34"/>
      <c r="AU934" s="34"/>
      <c r="AV934" s="17"/>
      <c r="AW934" s="17"/>
      <c r="AX934" s="17"/>
      <c r="AY934" s="17"/>
      <c r="AZ934" s="17"/>
      <c r="BA934" s="17"/>
      <c r="BB934" s="17"/>
      <c r="BC934" s="17"/>
      <c r="BD934" s="17"/>
      <c r="BE934" s="17"/>
      <c r="BF934" s="17"/>
      <c r="BG934" s="17"/>
    </row>
    <row r="935" spans="1:59" ht="12.75" customHeight="1" x14ac:dyDescent="0.2">
      <c r="A935" s="50">
        <v>2023</v>
      </c>
      <c r="B935" s="50" t="s">
        <v>38</v>
      </c>
      <c r="C935" s="16" t="s">
        <v>67</v>
      </c>
      <c r="D935" s="21">
        <f t="shared" si="42"/>
        <v>45079</v>
      </c>
      <c r="E935" s="22">
        <f t="shared" si="43"/>
        <v>153</v>
      </c>
      <c r="F935" s="17" t="s">
        <v>344</v>
      </c>
      <c r="G935" s="17" t="s">
        <v>341</v>
      </c>
      <c r="H935" s="17">
        <v>73</v>
      </c>
      <c r="I935" s="17">
        <v>17</v>
      </c>
      <c r="J935" s="17">
        <v>4.5599999999999996</v>
      </c>
      <c r="K935" s="17" t="s">
        <v>496</v>
      </c>
      <c r="L935" s="17"/>
      <c r="M935" s="17" t="s">
        <v>496</v>
      </c>
      <c r="N935" s="17" t="s">
        <v>575</v>
      </c>
      <c r="O935" s="17"/>
      <c r="P935" s="17"/>
      <c r="Q935" s="17" t="s">
        <v>496</v>
      </c>
      <c r="R935" s="17"/>
      <c r="S935" s="17"/>
      <c r="T935" s="17" t="s">
        <v>494</v>
      </c>
      <c r="U935" s="17" t="s">
        <v>494</v>
      </c>
      <c r="V935" s="17" t="s">
        <v>494</v>
      </c>
      <c r="W935" s="17" t="s">
        <v>494</v>
      </c>
      <c r="X935" s="17" t="s">
        <v>494</v>
      </c>
      <c r="Y935" s="17" t="s">
        <v>494</v>
      </c>
      <c r="Z935" s="17" t="s">
        <v>494</v>
      </c>
      <c r="AA935" s="17" t="s">
        <v>494</v>
      </c>
      <c r="AB935" s="17" t="s">
        <v>494</v>
      </c>
      <c r="AC935" s="17"/>
      <c r="AD935" s="17" t="s">
        <v>536</v>
      </c>
      <c r="AE935" s="18">
        <f t="shared" si="44"/>
        <v>1.1721852772500942</v>
      </c>
      <c r="AF935" s="34" t="s">
        <v>520</v>
      </c>
      <c r="AG935" s="182">
        <v>45369</v>
      </c>
      <c r="AH935" s="34" t="s">
        <v>494</v>
      </c>
      <c r="AI935" s="34" t="s">
        <v>494</v>
      </c>
      <c r="AJ935" s="34" t="s">
        <v>494</v>
      </c>
      <c r="AK935" s="34" t="s">
        <v>494</v>
      </c>
      <c r="AL935" s="34" t="s">
        <v>494</v>
      </c>
      <c r="AM935" s="34">
        <v>74</v>
      </c>
      <c r="AN935" s="34">
        <v>18</v>
      </c>
      <c r="AO935" s="34">
        <v>4.5</v>
      </c>
      <c r="AP935" s="34" t="s">
        <v>575</v>
      </c>
      <c r="AQ935" s="34" t="s">
        <v>569</v>
      </c>
      <c r="AR935" s="34" t="s">
        <v>576</v>
      </c>
      <c r="AS935" s="34"/>
      <c r="AT935" s="34"/>
      <c r="AU935" s="34" t="s">
        <v>576</v>
      </c>
      <c r="AV935" s="17" t="s">
        <v>494</v>
      </c>
      <c r="AW935" s="17" t="s">
        <v>494</v>
      </c>
      <c r="AX935" s="17" t="s">
        <v>494</v>
      </c>
      <c r="AY935" s="17" t="s">
        <v>494</v>
      </c>
      <c r="AZ935" s="17" t="s">
        <v>494</v>
      </c>
      <c r="BA935" s="17" t="s">
        <v>494</v>
      </c>
      <c r="BB935" s="17" t="s">
        <v>494</v>
      </c>
      <c r="BC935" s="17" t="s">
        <v>494</v>
      </c>
      <c r="BD935" s="17" t="s">
        <v>494</v>
      </c>
      <c r="BE935" s="17" t="s">
        <v>494</v>
      </c>
      <c r="BF935" s="17"/>
      <c r="BG935" s="17"/>
    </row>
    <row r="936" spans="1:59" ht="12.75" customHeight="1" x14ac:dyDescent="0.2">
      <c r="A936" s="50">
        <v>2023</v>
      </c>
      <c r="B936" s="50" t="s">
        <v>38</v>
      </c>
      <c r="C936" s="16" t="s">
        <v>67</v>
      </c>
      <c r="D936" s="21">
        <f t="shared" si="42"/>
        <v>45079</v>
      </c>
      <c r="E936" s="22">
        <f t="shared" si="43"/>
        <v>153</v>
      </c>
      <c r="F936" s="17" t="s">
        <v>344</v>
      </c>
      <c r="G936" s="17" t="s">
        <v>341</v>
      </c>
      <c r="H936" s="17">
        <v>73</v>
      </c>
      <c r="I936" s="17">
        <v>18</v>
      </c>
      <c r="J936" s="17">
        <v>4.3899999999999997</v>
      </c>
      <c r="K936" s="17" t="s">
        <v>496</v>
      </c>
      <c r="L936" s="17"/>
      <c r="M936" s="17" t="s">
        <v>496</v>
      </c>
      <c r="N936" s="17" t="s">
        <v>577</v>
      </c>
      <c r="O936" s="17"/>
      <c r="P936" s="17"/>
      <c r="Q936" s="17" t="s">
        <v>496</v>
      </c>
      <c r="R936" s="17"/>
      <c r="S936" s="17"/>
      <c r="T936" s="17" t="s">
        <v>494</v>
      </c>
      <c r="U936" s="17" t="s">
        <v>494</v>
      </c>
      <c r="V936" s="17" t="s">
        <v>494</v>
      </c>
      <c r="W936" s="17" t="s">
        <v>494</v>
      </c>
      <c r="X936" s="17" t="s">
        <v>494</v>
      </c>
      <c r="Y936" s="17" t="s">
        <v>494</v>
      </c>
      <c r="Z936" s="17" t="s">
        <v>494</v>
      </c>
      <c r="AA936" s="17" t="s">
        <v>494</v>
      </c>
      <c r="AB936" s="17" t="s">
        <v>494</v>
      </c>
      <c r="AC936" s="17"/>
      <c r="AD936" s="17" t="s">
        <v>536</v>
      </c>
      <c r="AE936" s="18">
        <f t="shared" si="44"/>
        <v>1.1284853875280514</v>
      </c>
      <c r="AF936" s="34" t="s">
        <v>561</v>
      </c>
      <c r="AG936" s="182"/>
      <c r="AH936" s="34"/>
      <c r="AI936" s="34"/>
      <c r="AJ936" s="34"/>
      <c r="AK936" s="34"/>
      <c r="AL936" s="34"/>
      <c r="AM936" s="34"/>
      <c r="AN936" s="34"/>
      <c r="AO936" s="34"/>
      <c r="AP936" s="34"/>
      <c r="AQ936" s="34"/>
      <c r="AR936" s="34"/>
      <c r="AS936" s="34"/>
      <c r="AT936" s="34"/>
      <c r="AU936" s="34"/>
      <c r="AV936" s="17"/>
      <c r="AW936" s="17"/>
      <c r="AX936" s="17"/>
      <c r="AY936" s="17"/>
      <c r="AZ936" s="17"/>
      <c r="BA936" s="17"/>
      <c r="BB936" s="17"/>
      <c r="BC936" s="17"/>
      <c r="BD936" s="17"/>
      <c r="BE936" s="17"/>
      <c r="BF936" s="17"/>
      <c r="BG936" s="17"/>
    </row>
    <row r="937" spans="1:59" ht="12.75" customHeight="1" x14ac:dyDescent="0.2">
      <c r="A937" s="50">
        <v>2023</v>
      </c>
      <c r="B937" s="50" t="s">
        <v>38</v>
      </c>
      <c r="C937" s="16" t="s">
        <v>67</v>
      </c>
      <c r="D937" s="21">
        <f t="shared" si="42"/>
        <v>45079</v>
      </c>
      <c r="E937" s="22">
        <f t="shared" si="43"/>
        <v>153</v>
      </c>
      <c r="F937" s="17" t="s">
        <v>344</v>
      </c>
      <c r="G937" s="17" t="s">
        <v>341</v>
      </c>
      <c r="H937" s="17">
        <v>72</v>
      </c>
      <c r="I937" s="17">
        <v>16</v>
      </c>
      <c r="J937" s="17">
        <v>4.3099999999999996</v>
      </c>
      <c r="K937" s="17" t="s">
        <v>496</v>
      </c>
      <c r="L937" s="17"/>
      <c r="M937" s="17" t="s">
        <v>496</v>
      </c>
      <c r="N937" s="17" t="s">
        <v>578</v>
      </c>
      <c r="O937" s="17"/>
      <c r="P937" s="17"/>
      <c r="Q937" s="17" t="s">
        <v>496</v>
      </c>
      <c r="R937" s="17"/>
      <c r="S937" s="17"/>
      <c r="T937" s="17" t="s">
        <v>494</v>
      </c>
      <c r="U937" s="17" t="s">
        <v>494</v>
      </c>
      <c r="V937" s="17" t="s">
        <v>494</v>
      </c>
      <c r="W937" s="17" t="s">
        <v>494</v>
      </c>
      <c r="X937" s="17" t="s">
        <v>494</v>
      </c>
      <c r="Y937" s="17" t="s">
        <v>494</v>
      </c>
      <c r="Z937" s="17" t="s">
        <v>494</v>
      </c>
      <c r="AA937" s="17" t="s">
        <v>494</v>
      </c>
      <c r="AB937" s="17" t="s">
        <v>494</v>
      </c>
      <c r="AC937" s="17"/>
      <c r="AD937" s="17" t="s">
        <v>536</v>
      </c>
      <c r="AE937" s="18">
        <f t="shared" si="44"/>
        <v>1.1547282235939642</v>
      </c>
      <c r="AF937" s="34" t="s">
        <v>520</v>
      </c>
      <c r="AG937" s="182">
        <v>45369</v>
      </c>
      <c r="AH937" s="34" t="s">
        <v>494</v>
      </c>
      <c r="AI937" s="34" t="s">
        <v>494</v>
      </c>
      <c r="AJ937" s="34" t="s">
        <v>494</v>
      </c>
      <c r="AK937" s="34" t="s">
        <v>494</v>
      </c>
      <c r="AL937" s="34" t="s">
        <v>494</v>
      </c>
      <c r="AM937" s="34">
        <v>68</v>
      </c>
      <c r="AN937" s="34">
        <v>15</v>
      </c>
      <c r="AO937" s="34">
        <v>4.2</v>
      </c>
      <c r="AP937" s="34" t="s">
        <v>578</v>
      </c>
      <c r="AQ937" s="34" t="s">
        <v>546</v>
      </c>
      <c r="AR937" s="34" t="s">
        <v>578</v>
      </c>
      <c r="AS937" s="34"/>
      <c r="AT937" s="34"/>
      <c r="AU937" s="34" t="s">
        <v>578</v>
      </c>
      <c r="AV937" s="17" t="s">
        <v>494</v>
      </c>
      <c r="AW937" s="17" t="s">
        <v>494</v>
      </c>
      <c r="AX937" s="17" t="s">
        <v>494</v>
      </c>
      <c r="AY937" s="17" t="s">
        <v>494</v>
      </c>
      <c r="AZ937" s="17" t="s">
        <v>494</v>
      </c>
      <c r="BA937" s="17" t="s">
        <v>494</v>
      </c>
      <c r="BB937" s="17" t="s">
        <v>494</v>
      </c>
      <c r="BC937" s="17" t="s">
        <v>494</v>
      </c>
      <c r="BD937" s="17" t="s">
        <v>494</v>
      </c>
      <c r="BE937" s="17" t="s">
        <v>494</v>
      </c>
      <c r="BF937" s="17"/>
      <c r="BG937" s="17"/>
    </row>
    <row r="938" spans="1:59" ht="12.75" customHeight="1" x14ac:dyDescent="0.2">
      <c r="A938" s="50">
        <v>2023</v>
      </c>
      <c r="B938" s="50" t="s">
        <v>38</v>
      </c>
      <c r="C938" s="16" t="s">
        <v>67</v>
      </c>
      <c r="D938" s="21">
        <f t="shared" si="42"/>
        <v>45079</v>
      </c>
      <c r="E938" s="22">
        <f t="shared" si="43"/>
        <v>153</v>
      </c>
      <c r="F938" s="17" t="s">
        <v>344</v>
      </c>
      <c r="G938" s="17" t="s">
        <v>341</v>
      </c>
      <c r="H938" s="17">
        <v>64</v>
      </c>
      <c r="I938" s="17">
        <v>15</v>
      </c>
      <c r="J938" s="17">
        <v>3.04</v>
      </c>
      <c r="K938" s="17" t="s">
        <v>496</v>
      </c>
      <c r="L938" s="17"/>
      <c r="M938" s="17" t="s">
        <v>496</v>
      </c>
      <c r="N938" s="17" t="s">
        <v>579</v>
      </c>
      <c r="O938" s="17"/>
      <c r="P938" s="17"/>
      <c r="Q938" s="17" t="s">
        <v>496</v>
      </c>
      <c r="R938" s="17"/>
      <c r="S938" s="17"/>
      <c r="T938" s="17" t="s">
        <v>494</v>
      </c>
      <c r="U938" s="17" t="s">
        <v>494</v>
      </c>
      <c r="V938" s="17" t="s">
        <v>494</v>
      </c>
      <c r="W938" s="17" t="s">
        <v>494</v>
      </c>
      <c r="X938" s="17" t="s">
        <v>494</v>
      </c>
      <c r="Y938" s="17" t="s">
        <v>494</v>
      </c>
      <c r="Z938" s="17" t="s">
        <v>494</v>
      </c>
      <c r="AA938" s="17" t="s">
        <v>494</v>
      </c>
      <c r="AB938" s="17" t="s">
        <v>494</v>
      </c>
      <c r="AC938" s="17"/>
      <c r="AD938" s="17" t="s">
        <v>536</v>
      </c>
      <c r="AE938" s="18">
        <f t="shared" si="44"/>
        <v>1.15966796875</v>
      </c>
      <c r="AF938" s="34" t="s">
        <v>520</v>
      </c>
      <c r="AG938" s="182">
        <v>45369</v>
      </c>
      <c r="AH938" s="34" t="s">
        <v>494</v>
      </c>
      <c r="AI938" s="34" t="s">
        <v>494</v>
      </c>
      <c r="AJ938" s="34" t="s">
        <v>494</v>
      </c>
      <c r="AK938" s="34" t="s">
        <v>494</v>
      </c>
      <c r="AL938" s="34" t="s">
        <v>494</v>
      </c>
      <c r="AM938" s="34">
        <v>62</v>
      </c>
      <c r="AN938" s="34">
        <v>16</v>
      </c>
      <c r="AO938" s="34">
        <v>3</v>
      </c>
      <c r="AP938" s="34" t="s">
        <v>579</v>
      </c>
      <c r="AQ938" s="34" t="s">
        <v>539</v>
      </c>
      <c r="AR938" s="34" t="s">
        <v>579</v>
      </c>
      <c r="AS938" s="34"/>
      <c r="AT938" s="34"/>
      <c r="AU938" s="34" t="s">
        <v>579</v>
      </c>
      <c r="AV938" s="17" t="s">
        <v>494</v>
      </c>
      <c r="AW938" s="17" t="s">
        <v>494</v>
      </c>
      <c r="AX938" s="17" t="s">
        <v>494</v>
      </c>
      <c r="AY938" s="17" t="s">
        <v>494</v>
      </c>
      <c r="AZ938" s="17" t="s">
        <v>494</v>
      </c>
      <c r="BA938" s="17" t="s">
        <v>494</v>
      </c>
      <c r="BB938" s="17" t="s">
        <v>494</v>
      </c>
      <c r="BC938" s="17" t="s">
        <v>494</v>
      </c>
      <c r="BD938" s="17" t="s">
        <v>494</v>
      </c>
      <c r="BE938" s="17" t="s">
        <v>494</v>
      </c>
      <c r="BF938" s="17"/>
      <c r="BG938" s="17"/>
    </row>
    <row r="939" spans="1:59" x14ac:dyDescent="0.2">
      <c r="A939" s="50">
        <v>2023</v>
      </c>
      <c r="B939" s="50" t="s">
        <v>38</v>
      </c>
      <c r="C939" s="16" t="s">
        <v>67</v>
      </c>
      <c r="D939" s="21">
        <f t="shared" si="42"/>
        <v>45079</v>
      </c>
      <c r="E939" s="22">
        <f t="shared" si="43"/>
        <v>153</v>
      </c>
      <c r="F939" s="17" t="s">
        <v>344</v>
      </c>
      <c r="G939" s="17" t="s">
        <v>341</v>
      </c>
      <c r="H939" s="17">
        <v>75</v>
      </c>
      <c r="I939" s="17">
        <v>19</v>
      </c>
      <c r="J939" s="17">
        <v>5.29</v>
      </c>
      <c r="K939" s="17" t="s">
        <v>496</v>
      </c>
      <c r="L939" s="17"/>
      <c r="M939" s="17" t="s">
        <v>496</v>
      </c>
      <c r="N939" s="17" t="s">
        <v>580</v>
      </c>
      <c r="O939" s="17"/>
      <c r="P939" s="17"/>
      <c r="Q939" s="17" t="s">
        <v>496</v>
      </c>
      <c r="R939" s="17"/>
      <c r="S939" s="17"/>
      <c r="T939" s="17" t="s">
        <v>494</v>
      </c>
      <c r="U939" s="17" t="s">
        <v>494</v>
      </c>
      <c r="V939" s="17" t="s">
        <v>494</v>
      </c>
      <c r="W939" s="17" t="s">
        <v>494</v>
      </c>
      <c r="X939" s="17" t="s">
        <v>494</v>
      </c>
      <c r="Y939" s="17" t="s">
        <v>494</v>
      </c>
      <c r="Z939" s="17" t="s">
        <v>494</v>
      </c>
      <c r="AA939" s="17" t="s">
        <v>494</v>
      </c>
      <c r="AB939" s="17" t="s">
        <v>494</v>
      </c>
      <c r="AC939" s="17"/>
      <c r="AD939" s="17" t="s">
        <v>536</v>
      </c>
      <c r="AE939" s="18">
        <f t="shared" si="44"/>
        <v>1.2539259259259259</v>
      </c>
      <c r="AF939" s="34" t="s">
        <v>520</v>
      </c>
      <c r="AG939" s="182">
        <v>45369</v>
      </c>
      <c r="AH939" s="34" t="s">
        <v>494</v>
      </c>
      <c r="AI939" s="34" t="s">
        <v>494</v>
      </c>
      <c r="AJ939" s="34" t="s">
        <v>494</v>
      </c>
      <c r="AK939" s="34" t="s">
        <v>494</v>
      </c>
      <c r="AL939" s="34" t="s">
        <v>494</v>
      </c>
      <c r="AM939" s="34">
        <v>72</v>
      </c>
      <c r="AN939" s="34">
        <v>20</v>
      </c>
      <c r="AO939" s="34">
        <v>5</v>
      </c>
      <c r="AP939" s="34" t="s">
        <v>580</v>
      </c>
      <c r="AQ939" s="34" t="s">
        <v>542</v>
      </c>
      <c r="AR939" s="34" t="s">
        <v>580</v>
      </c>
      <c r="AS939" s="34"/>
      <c r="AT939" s="34"/>
      <c r="AU939" s="34" t="s">
        <v>580</v>
      </c>
      <c r="AV939" s="17" t="s">
        <v>494</v>
      </c>
      <c r="AW939" s="17" t="s">
        <v>494</v>
      </c>
      <c r="AX939" s="17" t="s">
        <v>494</v>
      </c>
      <c r="AY939" s="17" t="s">
        <v>494</v>
      </c>
      <c r="AZ939" s="17" t="s">
        <v>494</v>
      </c>
      <c r="BA939" s="17" t="s">
        <v>494</v>
      </c>
      <c r="BB939" s="17" t="s">
        <v>494</v>
      </c>
      <c r="BC939" s="17" t="s">
        <v>494</v>
      </c>
      <c r="BD939" s="17" t="s">
        <v>494</v>
      </c>
      <c r="BE939" s="17" t="s">
        <v>494</v>
      </c>
      <c r="BF939" s="17"/>
      <c r="BG939" s="17"/>
    </row>
    <row r="940" spans="1:59" ht="12.75" customHeight="1" x14ac:dyDescent="0.2">
      <c r="A940" s="50">
        <v>2023</v>
      </c>
      <c r="B940" s="50" t="s">
        <v>38</v>
      </c>
      <c r="C940" s="16" t="s">
        <v>67</v>
      </c>
      <c r="D940" s="21">
        <f t="shared" si="42"/>
        <v>45079</v>
      </c>
      <c r="E940" s="22">
        <f t="shared" si="43"/>
        <v>153</v>
      </c>
      <c r="F940" s="17" t="s">
        <v>344</v>
      </c>
      <c r="G940" s="17" t="s">
        <v>341</v>
      </c>
      <c r="H940" s="17">
        <v>73</v>
      </c>
      <c r="I940" s="17">
        <v>18</v>
      </c>
      <c r="J940" s="17">
        <v>4.6900000000000004</v>
      </c>
      <c r="K940" s="17" t="s">
        <v>496</v>
      </c>
      <c r="L940" s="17"/>
      <c r="M940" s="17" t="s">
        <v>496</v>
      </c>
      <c r="N940" s="17" t="s">
        <v>581</v>
      </c>
      <c r="O940" s="17"/>
      <c r="P940" s="17"/>
      <c r="Q940" s="17" t="s">
        <v>496</v>
      </c>
      <c r="R940" s="17"/>
      <c r="S940" s="17"/>
      <c r="T940" s="17" t="s">
        <v>494</v>
      </c>
      <c r="U940" s="17" t="s">
        <v>494</v>
      </c>
      <c r="V940" s="17" t="s">
        <v>494</v>
      </c>
      <c r="W940" s="17" t="s">
        <v>494</v>
      </c>
      <c r="X940" s="17" t="s">
        <v>494</v>
      </c>
      <c r="Y940" s="17" t="s">
        <v>494</v>
      </c>
      <c r="Z940" s="17" t="s">
        <v>494</v>
      </c>
      <c r="AA940" s="17" t="s">
        <v>494</v>
      </c>
      <c r="AB940" s="17" t="s">
        <v>494</v>
      </c>
      <c r="AC940" s="17"/>
      <c r="AD940" s="17" t="s">
        <v>536</v>
      </c>
      <c r="AE940" s="18">
        <f t="shared" si="44"/>
        <v>1.2056028399787158</v>
      </c>
      <c r="AF940" s="34" t="s">
        <v>520</v>
      </c>
      <c r="AG940" s="182">
        <v>45369</v>
      </c>
      <c r="AH940" s="34" t="s">
        <v>494</v>
      </c>
      <c r="AI940" s="34" t="s">
        <v>494</v>
      </c>
      <c r="AJ940" s="34" t="s">
        <v>494</v>
      </c>
      <c r="AK940" s="34" t="s">
        <v>494</v>
      </c>
      <c r="AL940" s="34" t="s">
        <v>494</v>
      </c>
      <c r="AM940" s="34">
        <v>72</v>
      </c>
      <c r="AN940" s="34">
        <v>18</v>
      </c>
      <c r="AO940" s="34">
        <v>4.5999999999999996</v>
      </c>
      <c r="AP940" s="34" t="s">
        <v>581</v>
      </c>
      <c r="AQ940" s="34" t="s">
        <v>542</v>
      </c>
      <c r="AR940" s="34" t="s">
        <v>581</v>
      </c>
      <c r="AS940" s="34"/>
      <c r="AT940" s="34"/>
      <c r="AU940" s="34" t="s">
        <v>581</v>
      </c>
      <c r="AV940" s="17" t="s">
        <v>494</v>
      </c>
      <c r="AW940" s="17" t="s">
        <v>494</v>
      </c>
      <c r="AX940" s="17" t="s">
        <v>494</v>
      </c>
      <c r="AY940" s="17" t="s">
        <v>494</v>
      </c>
      <c r="AZ940" s="17" t="s">
        <v>494</v>
      </c>
      <c r="BA940" s="17" t="s">
        <v>494</v>
      </c>
      <c r="BB940" s="17" t="s">
        <v>494</v>
      </c>
      <c r="BC940" s="17" t="s">
        <v>494</v>
      </c>
      <c r="BD940" s="17" t="s">
        <v>494</v>
      </c>
      <c r="BE940" s="17" t="s">
        <v>494</v>
      </c>
      <c r="BF940" s="17"/>
      <c r="BG940" s="17"/>
    </row>
    <row r="941" spans="1:59" ht="15" customHeight="1" x14ac:dyDescent="0.2">
      <c r="A941" s="50">
        <v>2023</v>
      </c>
      <c r="B941" s="50" t="s">
        <v>38</v>
      </c>
      <c r="C941" s="16" t="s">
        <v>67</v>
      </c>
      <c r="D941" s="21">
        <f t="shared" si="42"/>
        <v>45079</v>
      </c>
      <c r="E941" s="22">
        <f t="shared" si="43"/>
        <v>153</v>
      </c>
      <c r="F941" s="17" t="s">
        <v>344</v>
      </c>
      <c r="G941" s="17" t="s">
        <v>341</v>
      </c>
      <c r="H941" s="17">
        <v>72</v>
      </c>
      <c r="I941" s="17">
        <v>18</v>
      </c>
      <c r="J941" s="17">
        <v>4.43</v>
      </c>
      <c r="K941" s="17" t="s">
        <v>496</v>
      </c>
      <c r="L941" s="17"/>
      <c r="M941" s="17" t="s">
        <v>496</v>
      </c>
      <c r="N941" s="17" t="s">
        <v>582</v>
      </c>
      <c r="O941" s="17"/>
      <c r="P941" s="17"/>
      <c r="Q941" s="17" t="s">
        <v>496</v>
      </c>
      <c r="R941" s="17"/>
      <c r="S941" s="17"/>
      <c r="T941" s="17" t="s">
        <v>494</v>
      </c>
      <c r="U941" s="17" t="s">
        <v>494</v>
      </c>
      <c r="V941" s="17" t="s">
        <v>494</v>
      </c>
      <c r="W941" s="17" t="s">
        <v>494</v>
      </c>
      <c r="X941" s="17" t="s">
        <v>494</v>
      </c>
      <c r="Y941" s="17" t="s">
        <v>494</v>
      </c>
      <c r="Z941" s="17" t="s">
        <v>494</v>
      </c>
      <c r="AA941" s="17" t="s">
        <v>494</v>
      </c>
      <c r="AB941" s="17" t="s">
        <v>494</v>
      </c>
      <c r="AC941" s="17"/>
      <c r="AD941" s="17" t="s">
        <v>536</v>
      </c>
      <c r="AE941" s="18">
        <f t="shared" si="44"/>
        <v>1.1868784293552812</v>
      </c>
      <c r="AF941" s="34" t="s">
        <v>520</v>
      </c>
      <c r="AG941" s="182">
        <v>45369</v>
      </c>
      <c r="AH941" s="34" t="s">
        <v>494</v>
      </c>
      <c r="AI941" s="34" t="s">
        <v>494</v>
      </c>
      <c r="AJ941" s="34" t="s">
        <v>494</v>
      </c>
      <c r="AK941" s="34" t="s">
        <v>494</v>
      </c>
      <c r="AL941" s="34" t="s">
        <v>494</v>
      </c>
      <c r="AM941" s="34">
        <v>72</v>
      </c>
      <c r="AN941" s="34">
        <v>20</v>
      </c>
      <c r="AO941" s="34">
        <v>4.3</v>
      </c>
      <c r="AP941" s="34" t="s">
        <v>582</v>
      </c>
      <c r="AQ941" s="34" t="s">
        <v>539</v>
      </c>
      <c r="AR941" s="34" t="s">
        <v>582</v>
      </c>
      <c r="AS941" s="34"/>
      <c r="AT941" s="34"/>
      <c r="AU941" s="34" t="s">
        <v>582</v>
      </c>
      <c r="AV941" s="17" t="s">
        <v>494</v>
      </c>
      <c r="AW941" s="17" t="s">
        <v>494</v>
      </c>
      <c r="AX941" s="17" t="s">
        <v>494</v>
      </c>
      <c r="AY941" s="17" t="s">
        <v>494</v>
      </c>
      <c r="AZ941" s="17" t="s">
        <v>494</v>
      </c>
      <c r="BA941" s="17" t="s">
        <v>494</v>
      </c>
      <c r="BB941" s="17" t="s">
        <v>494</v>
      </c>
      <c r="BC941" s="17" t="s">
        <v>494</v>
      </c>
      <c r="BD941" s="17" t="s">
        <v>494</v>
      </c>
      <c r="BE941" s="17" t="s">
        <v>494</v>
      </c>
      <c r="BF941" s="17"/>
      <c r="BG941" s="17"/>
    </row>
    <row r="942" spans="1:59" ht="15" customHeight="1" x14ac:dyDescent="0.2">
      <c r="A942" s="50">
        <v>2023</v>
      </c>
      <c r="B942" s="50" t="s">
        <v>38</v>
      </c>
      <c r="C942" s="16" t="s">
        <v>67</v>
      </c>
      <c r="D942" s="21">
        <f t="shared" si="42"/>
        <v>45079</v>
      </c>
      <c r="E942" s="22">
        <f t="shared" si="43"/>
        <v>153</v>
      </c>
      <c r="F942" s="17" t="s">
        <v>344</v>
      </c>
      <c r="G942" s="17" t="s">
        <v>341</v>
      </c>
      <c r="H942" s="17">
        <v>76</v>
      </c>
      <c r="I942" s="17">
        <v>19</v>
      </c>
      <c r="J942" s="17">
        <v>5.22</v>
      </c>
      <c r="K942" s="17" t="s">
        <v>496</v>
      </c>
      <c r="L942" s="17"/>
      <c r="M942" s="17" t="s">
        <v>496</v>
      </c>
      <c r="N942" s="17" t="s">
        <v>583</v>
      </c>
      <c r="O942" s="17"/>
      <c r="P942" s="17"/>
      <c r="Q942" s="17" t="s">
        <v>496</v>
      </c>
      <c r="R942" s="17"/>
      <c r="S942" s="17"/>
      <c r="T942" s="17" t="s">
        <v>494</v>
      </c>
      <c r="U942" s="17" t="s">
        <v>494</v>
      </c>
      <c r="V942" s="17" t="s">
        <v>494</v>
      </c>
      <c r="W942" s="17" t="s">
        <v>494</v>
      </c>
      <c r="X942" s="17" t="s">
        <v>494</v>
      </c>
      <c r="Y942" s="17" t="s">
        <v>494</v>
      </c>
      <c r="Z942" s="17" t="s">
        <v>494</v>
      </c>
      <c r="AA942" s="17" t="s">
        <v>494</v>
      </c>
      <c r="AB942" s="17" t="s">
        <v>494</v>
      </c>
      <c r="AC942" s="17"/>
      <c r="AD942" s="17" t="s">
        <v>536</v>
      </c>
      <c r="AE942" s="18">
        <f t="shared" si="44"/>
        <v>1.1891310686689021</v>
      </c>
      <c r="AF942" s="34" t="s">
        <v>561</v>
      </c>
      <c r="AG942" s="182"/>
      <c r="AH942" s="34"/>
      <c r="AI942" s="34"/>
      <c r="AJ942" s="34"/>
      <c r="AK942" s="34"/>
      <c r="AL942" s="34"/>
      <c r="AM942" s="34"/>
      <c r="AN942" s="34"/>
      <c r="AO942" s="34"/>
      <c r="AP942" s="34"/>
      <c r="AQ942" s="34"/>
      <c r="AR942" s="34"/>
      <c r="AS942" s="34"/>
      <c r="AT942" s="34"/>
      <c r="AU942" s="34"/>
      <c r="AV942" s="17"/>
      <c r="AW942" s="17"/>
      <c r="AX942" s="17"/>
      <c r="AY942" s="17"/>
      <c r="AZ942" s="17"/>
      <c r="BA942" s="17"/>
      <c r="BB942" s="17"/>
      <c r="BC942" s="17"/>
      <c r="BD942" s="17"/>
      <c r="BE942" s="17"/>
      <c r="BF942" s="17"/>
      <c r="BG942" s="17"/>
    </row>
    <row r="943" spans="1:59" ht="15" customHeight="1" x14ac:dyDescent="0.2">
      <c r="A943" s="50">
        <v>2023</v>
      </c>
      <c r="B943" s="50" t="s">
        <v>38</v>
      </c>
      <c r="C943" s="16" t="s">
        <v>67</v>
      </c>
      <c r="D943" s="21">
        <f t="shared" si="42"/>
        <v>45079</v>
      </c>
      <c r="E943" s="22">
        <f t="shared" si="43"/>
        <v>153</v>
      </c>
      <c r="F943" s="17" t="s">
        <v>344</v>
      </c>
      <c r="G943" s="17" t="s">
        <v>341</v>
      </c>
      <c r="H943" s="17">
        <v>70</v>
      </c>
      <c r="I943" s="17">
        <v>17</v>
      </c>
      <c r="J943" s="17">
        <v>4.17</v>
      </c>
      <c r="K943" s="17" t="s">
        <v>496</v>
      </c>
      <c r="L943" s="17"/>
      <c r="M943" s="17" t="s">
        <v>496</v>
      </c>
      <c r="N943" s="17" t="s">
        <v>584</v>
      </c>
      <c r="O943" s="17"/>
      <c r="P943" s="17"/>
      <c r="Q943" s="17" t="s">
        <v>496</v>
      </c>
      <c r="R943" s="17"/>
      <c r="S943" s="17"/>
      <c r="T943" s="17" t="s">
        <v>494</v>
      </c>
      <c r="U943" s="17" t="s">
        <v>494</v>
      </c>
      <c r="V943" s="17" t="s">
        <v>494</v>
      </c>
      <c r="W943" s="17" t="s">
        <v>494</v>
      </c>
      <c r="X943" s="17" t="s">
        <v>494</v>
      </c>
      <c r="Y943" s="17" t="s">
        <v>494</v>
      </c>
      <c r="Z943" s="17" t="s">
        <v>494</v>
      </c>
      <c r="AA943" s="17" t="s">
        <v>494</v>
      </c>
      <c r="AB943" s="17" t="s">
        <v>494</v>
      </c>
      <c r="AC943" s="17"/>
      <c r="AD943" s="17" t="s">
        <v>536</v>
      </c>
      <c r="AE943" s="18">
        <f t="shared" si="44"/>
        <v>1.2157434402332361</v>
      </c>
      <c r="AF943" s="34" t="s">
        <v>520</v>
      </c>
      <c r="AG943" s="182">
        <v>45369</v>
      </c>
      <c r="AH943" s="34" t="s">
        <v>494</v>
      </c>
      <c r="AI943" s="34" t="s">
        <v>494</v>
      </c>
      <c r="AJ943" s="34" t="s">
        <v>494</v>
      </c>
      <c r="AK943" s="34" t="s">
        <v>494</v>
      </c>
      <c r="AL943" s="34" t="s">
        <v>494</v>
      </c>
      <c r="AM943" s="34">
        <v>68</v>
      </c>
      <c r="AN943" s="34">
        <v>18</v>
      </c>
      <c r="AO943" s="34">
        <v>4</v>
      </c>
      <c r="AP943" s="34" t="s">
        <v>584</v>
      </c>
      <c r="AQ943" s="34" t="s">
        <v>546</v>
      </c>
      <c r="AR943" s="34" t="s">
        <v>584</v>
      </c>
      <c r="AS943" s="34"/>
      <c r="AT943" s="34"/>
      <c r="AU943" s="34" t="s">
        <v>584</v>
      </c>
      <c r="AV943" s="17" t="s">
        <v>494</v>
      </c>
      <c r="AW943" s="17" t="s">
        <v>494</v>
      </c>
      <c r="AX943" s="17" t="s">
        <v>494</v>
      </c>
      <c r="AY943" s="17" t="s">
        <v>494</v>
      </c>
      <c r="AZ943" s="17" t="s">
        <v>494</v>
      </c>
      <c r="BA943" s="17" t="s">
        <v>494</v>
      </c>
      <c r="BB943" s="17" t="s">
        <v>494</v>
      </c>
      <c r="BC943" s="17" t="s">
        <v>494</v>
      </c>
      <c r="BD943" s="17" t="s">
        <v>494</v>
      </c>
      <c r="BE943" s="17" t="s">
        <v>494</v>
      </c>
      <c r="BF943" s="17"/>
      <c r="BG943" s="17"/>
    </row>
    <row r="944" spans="1:59" ht="15" customHeight="1" x14ac:dyDescent="0.2">
      <c r="A944" s="50">
        <v>2023</v>
      </c>
      <c r="B944" s="50" t="s">
        <v>38</v>
      </c>
      <c r="C944" s="16" t="s">
        <v>67</v>
      </c>
      <c r="D944" s="21">
        <f t="shared" si="42"/>
        <v>45079</v>
      </c>
      <c r="E944" s="22">
        <f t="shared" si="43"/>
        <v>153</v>
      </c>
      <c r="F944" s="17" t="s">
        <v>344</v>
      </c>
      <c r="G944" s="17" t="s">
        <v>341</v>
      </c>
      <c r="H944" s="17">
        <v>69</v>
      </c>
      <c r="I944" s="17">
        <v>15</v>
      </c>
      <c r="J944" s="17">
        <v>3.71</v>
      </c>
      <c r="K944" s="17" t="s">
        <v>496</v>
      </c>
      <c r="L944" s="17"/>
      <c r="M944" s="17" t="s">
        <v>496</v>
      </c>
      <c r="N944" s="17" t="s">
        <v>585</v>
      </c>
      <c r="O944" s="17"/>
      <c r="P944" s="17"/>
      <c r="Q944" s="17" t="s">
        <v>496</v>
      </c>
      <c r="R944" s="17"/>
      <c r="S944" s="17"/>
      <c r="T944" s="17" t="s">
        <v>494</v>
      </c>
      <c r="U944" s="17" t="s">
        <v>494</v>
      </c>
      <c r="V944" s="17" t="s">
        <v>494</v>
      </c>
      <c r="W944" s="17" t="s">
        <v>494</v>
      </c>
      <c r="X944" s="17" t="s">
        <v>494</v>
      </c>
      <c r="Y944" s="17" t="s">
        <v>494</v>
      </c>
      <c r="Z944" s="17" t="s">
        <v>494</v>
      </c>
      <c r="AA944" s="17" t="s">
        <v>494</v>
      </c>
      <c r="AB944" s="17" t="s">
        <v>494</v>
      </c>
      <c r="AC944" s="17"/>
      <c r="AD944" s="17" t="s">
        <v>536</v>
      </c>
      <c r="AE944" s="18">
        <f t="shared" si="44"/>
        <v>1.1293450103345721</v>
      </c>
      <c r="AF944" s="34" t="s">
        <v>520</v>
      </c>
      <c r="AG944" s="182">
        <v>45369</v>
      </c>
      <c r="AH944" s="34" t="s">
        <v>494</v>
      </c>
      <c r="AI944" s="34" t="s">
        <v>494</v>
      </c>
      <c r="AJ944" s="34" t="s">
        <v>494</v>
      </c>
      <c r="AK944" s="34" t="s">
        <v>494</v>
      </c>
      <c r="AL944" s="34" t="s">
        <v>494</v>
      </c>
      <c r="AM944" s="34">
        <v>66</v>
      </c>
      <c r="AN944" s="34">
        <v>16</v>
      </c>
      <c r="AO944" s="34">
        <v>3.5</v>
      </c>
      <c r="AP944" s="34" t="s">
        <v>585</v>
      </c>
      <c r="AQ944" s="34" t="s">
        <v>546</v>
      </c>
      <c r="AR944" s="34" t="s">
        <v>585</v>
      </c>
      <c r="AS944" s="34"/>
      <c r="AT944" s="34"/>
      <c r="AU944" s="34" t="s">
        <v>585</v>
      </c>
      <c r="AV944" s="17" t="s">
        <v>494</v>
      </c>
      <c r="AW944" s="17" t="s">
        <v>494</v>
      </c>
      <c r="AX944" s="17" t="s">
        <v>494</v>
      </c>
      <c r="AY944" s="17" t="s">
        <v>494</v>
      </c>
      <c r="AZ944" s="17" t="s">
        <v>494</v>
      </c>
      <c r="BA944" s="17" t="s">
        <v>494</v>
      </c>
      <c r="BB944" s="17" t="s">
        <v>494</v>
      </c>
      <c r="BC944" s="17" t="s">
        <v>494</v>
      </c>
      <c r="BD944" s="17" t="s">
        <v>494</v>
      </c>
      <c r="BE944" s="17" t="s">
        <v>494</v>
      </c>
      <c r="BF944" s="17"/>
      <c r="BG944" s="17"/>
    </row>
    <row r="945" spans="1:59" ht="15" customHeight="1" x14ac:dyDescent="0.2">
      <c r="A945" s="50">
        <v>2023</v>
      </c>
      <c r="B945" s="50" t="s">
        <v>38</v>
      </c>
      <c r="C945" s="16" t="s">
        <v>67</v>
      </c>
      <c r="D945" s="21">
        <f t="shared" si="42"/>
        <v>45079</v>
      </c>
      <c r="E945" s="22">
        <f t="shared" si="43"/>
        <v>153</v>
      </c>
      <c r="F945" s="17" t="s">
        <v>344</v>
      </c>
      <c r="G945" s="17" t="s">
        <v>341</v>
      </c>
      <c r="H945" s="17">
        <v>68</v>
      </c>
      <c r="I945" s="17">
        <v>16</v>
      </c>
      <c r="J945" s="17">
        <v>3.97</v>
      </c>
      <c r="K945" s="17" t="s">
        <v>496</v>
      </c>
      <c r="L945" s="17"/>
      <c r="M945" s="17" t="s">
        <v>496</v>
      </c>
      <c r="N945" s="17" t="s">
        <v>586</v>
      </c>
      <c r="O945" s="17"/>
      <c r="P945" s="17"/>
      <c r="Q945" s="17" t="s">
        <v>496</v>
      </c>
      <c r="R945" s="17"/>
      <c r="S945" s="17"/>
      <c r="T945" s="17" t="s">
        <v>494</v>
      </c>
      <c r="U945" s="17" t="s">
        <v>494</v>
      </c>
      <c r="V945" s="17" t="s">
        <v>494</v>
      </c>
      <c r="W945" s="17" t="s">
        <v>494</v>
      </c>
      <c r="X945" s="17" t="s">
        <v>494</v>
      </c>
      <c r="Y945" s="17" t="s">
        <v>494</v>
      </c>
      <c r="Z945" s="17" t="s">
        <v>494</v>
      </c>
      <c r="AA945" s="17" t="s">
        <v>494</v>
      </c>
      <c r="AB945" s="17" t="s">
        <v>494</v>
      </c>
      <c r="AC945" s="17"/>
      <c r="AD945" s="17" t="s">
        <v>536</v>
      </c>
      <c r="AE945" s="18">
        <f t="shared" si="44"/>
        <v>1.2625941380012213</v>
      </c>
      <c r="AF945" s="34" t="s">
        <v>537</v>
      </c>
      <c r="AG945" s="182"/>
      <c r="AH945" s="34"/>
      <c r="AI945" s="34"/>
      <c r="AJ945" s="34"/>
      <c r="AK945" s="34"/>
      <c r="AL945" s="34"/>
      <c r="AM945" s="34"/>
      <c r="AN945" s="34"/>
      <c r="AO945" s="34"/>
      <c r="AP945" s="34"/>
      <c r="AQ945" s="34"/>
      <c r="AR945" s="34"/>
      <c r="AS945" s="34"/>
      <c r="AT945" s="34"/>
      <c r="AU945" s="34"/>
      <c r="AV945" s="17"/>
      <c r="AW945" s="17"/>
      <c r="AX945" s="17"/>
      <c r="AY945" s="17"/>
      <c r="AZ945" s="17"/>
      <c r="BA945" s="17"/>
      <c r="BB945" s="17"/>
      <c r="BC945" s="17"/>
      <c r="BD945" s="17"/>
      <c r="BE945" s="17"/>
      <c r="BF945" s="17"/>
      <c r="BG945" s="17"/>
    </row>
    <row r="946" spans="1:59" ht="15" customHeight="1" x14ac:dyDescent="0.2">
      <c r="A946" s="50">
        <v>2023</v>
      </c>
      <c r="B946" s="50" t="s">
        <v>38</v>
      </c>
      <c r="C946" s="16" t="s">
        <v>67</v>
      </c>
      <c r="D946" s="21">
        <f t="shared" si="42"/>
        <v>45079</v>
      </c>
      <c r="E946" s="22">
        <f t="shared" si="43"/>
        <v>153</v>
      </c>
      <c r="F946" s="17" t="s">
        <v>344</v>
      </c>
      <c r="G946" s="17" t="s">
        <v>341</v>
      </c>
      <c r="H946" s="17">
        <v>70</v>
      </c>
      <c r="I946" s="17">
        <v>17</v>
      </c>
      <c r="J946" s="17">
        <v>4.37</v>
      </c>
      <c r="K946" s="17" t="s">
        <v>496</v>
      </c>
      <c r="L946" s="17"/>
      <c r="M946" s="17" t="s">
        <v>496</v>
      </c>
      <c r="N946" s="17" t="s">
        <v>587</v>
      </c>
      <c r="O946" s="17"/>
      <c r="P946" s="17"/>
      <c r="Q946" s="17" t="s">
        <v>496</v>
      </c>
      <c r="R946" s="17"/>
      <c r="S946" s="17"/>
      <c r="T946" s="17" t="s">
        <v>494</v>
      </c>
      <c r="U946" s="17" t="s">
        <v>494</v>
      </c>
      <c r="V946" s="17" t="s">
        <v>494</v>
      </c>
      <c r="W946" s="17" t="s">
        <v>494</v>
      </c>
      <c r="X946" s="17" t="s">
        <v>494</v>
      </c>
      <c r="Y946" s="17" t="s">
        <v>494</v>
      </c>
      <c r="Z946" s="17" t="s">
        <v>494</v>
      </c>
      <c r="AA946" s="17" t="s">
        <v>494</v>
      </c>
      <c r="AB946" s="17" t="s">
        <v>494</v>
      </c>
      <c r="AC946" s="17"/>
      <c r="AD946" s="17" t="s">
        <v>536</v>
      </c>
      <c r="AE946" s="18">
        <f t="shared" si="44"/>
        <v>1.2740524781341109</v>
      </c>
      <c r="AF946" s="34" t="s">
        <v>520</v>
      </c>
      <c r="AG946" s="182">
        <v>45369</v>
      </c>
      <c r="AH946" s="34" t="s">
        <v>494</v>
      </c>
      <c r="AI946" s="34" t="s">
        <v>494</v>
      </c>
      <c r="AJ946" s="34" t="s">
        <v>494</v>
      </c>
      <c r="AK946" s="34" t="s">
        <v>494</v>
      </c>
      <c r="AL946" s="34" t="s">
        <v>494</v>
      </c>
      <c r="AM946" s="34">
        <v>66</v>
      </c>
      <c r="AN946" s="34">
        <v>18</v>
      </c>
      <c r="AO946" s="34">
        <v>4.0999999999999996</v>
      </c>
      <c r="AP946" s="34" t="s">
        <v>587</v>
      </c>
      <c r="AQ946" s="34" t="s">
        <v>539</v>
      </c>
      <c r="AR946" s="34" t="s">
        <v>587</v>
      </c>
      <c r="AS946" s="34"/>
      <c r="AT946" s="34"/>
      <c r="AU946" s="34" t="s">
        <v>587</v>
      </c>
      <c r="AV946" s="17" t="s">
        <v>494</v>
      </c>
      <c r="AW946" s="17" t="s">
        <v>494</v>
      </c>
      <c r="AX946" s="17" t="s">
        <v>494</v>
      </c>
      <c r="AY946" s="17" t="s">
        <v>494</v>
      </c>
      <c r="AZ946" s="17" t="s">
        <v>494</v>
      </c>
      <c r="BA946" s="17" t="s">
        <v>494</v>
      </c>
      <c r="BB946" s="17" t="s">
        <v>494</v>
      </c>
      <c r="BC946" s="17" t="s">
        <v>494</v>
      </c>
      <c r="BD946" s="17" t="s">
        <v>494</v>
      </c>
      <c r="BE946" s="17" t="s">
        <v>494</v>
      </c>
      <c r="BF946" s="17"/>
      <c r="BG946" s="17"/>
    </row>
    <row r="947" spans="1:59" ht="15" customHeight="1" x14ac:dyDescent="0.2">
      <c r="A947" s="50">
        <v>2023</v>
      </c>
      <c r="B947" s="50" t="s">
        <v>38</v>
      </c>
      <c r="C947" s="16" t="s">
        <v>67</v>
      </c>
      <c r="D947" s="21">
        <f t="shared" si="42"/>
        <v>45079</v>
      </c>
      <c r="E947" s="22">
        <f t="shared" si="43"/>
        <v>153</v>
      </c>
      <c r="F947" s="17" t="s">
        <v>344</v>
      </c>
      <c r="G947" s="17" t="s">
        <v>341</v>
      </c>
      <c r="H947" s="17">
        <v>82</v>
      </c>
      <c r="I947" s="17">
        <v>20</v>
      </c>
      <c r="J947" s="17">
        <v>6.51</v>
      </c>
      <c r="K947" s="17" t="s">
        <v>496</v>
      </c>
      <c r="L947" s="17"/>
      <c r="M947" s="17" t="s">
        <v>496</v>
      </c>
      <c r="N947" s="17" t="s">
        <v>588</v>
      </c>
      <c r="O947" s="17"/>
      <c r="P947" s="17"/>
      <c r="Q947" s="17" t="s">
        <v>496</v>
      </c>
      <c r="R947" s="17"/>
      <c r="S947" s="17"/>
      <c r="T947" s="17" t="s">
        <v>494</v>
      </c>
      <c r="U947" s="17" t="s">
        <v>494</v>
      </c>
      <c r="V947" s="17" t="s">
        <v>494</v>
      </c>
      <c r="W947" s="17" t="s">
        <v>494</v>
      </c>
      <c r="X947" s="17" t="s">
        <v>494</v>
      </c>
      <c r="Y947" s="17" t="s">
        <v>494</v>
      </c>
      <c r="Z947" s="17" t="s">
        <v>494</v>
      </c>
      <c r="AA947" s="17" t="s">
        <v>494</v>
      </c>
      <c r="AB947" s="17" t="s">
        <v>494</v>
      </c>
      <c r="AC947" s="17"/>
      <c r="AD947" s="17" t="s">
        <v>536</v>
      </c>
      <c r="AE947" s="18">
        <f t="shared" si="44"/>
        <v>1.1806996416186648</v>
      </c>
      <c r="AF947" s="34" t="s">
        <v>520</v>
      </c>
      <c r="AG947" s="182">
        <v>45369</v>
      </c>
      <c r="AH947" s="34" t="s">
        <v>494</v>
      </c>
      <c r="AI947" s="34" t="s">
        <v>494</v>
      </c>
      <c r="AJ947" s="34" t="s">
        <v>494</v>
      </c>
      <c r="AK947" s="34" t="s">
        <v>494</v>
      </c>
      <c r="AL947" s="34" t="s">
        <v>494</v>
      </c>
      <c r="AM947" s="34">
        <v>78</v>
      </c>
      <c r="AN947" s="34">
        <v>20</v>
      </c>
      <c r="AO947" s="34">
        <v>6.5</v>
      </c>
      <c r="AP947" s="34" t="s">
        <v>588</v>
      </c>
      <c r="AQ947" s="34" t="s">
        <v>542</v>
      </c>
      <c r="AR947" s="34" t="s">
        <v>588</v>
      </c>
      <c r="AS947" s="34"/>
      <c r="AT947" s="34"/>
      <c r="AU947" s="34" t="s">
        <v>588</v>
      </c>
      <c r="AV947" s="17" t="s">
        <v>494</v>
      </c>
      <c r="AW947" s="17" t="s">
        <v>494</v>
      </c>
      <c r="AX947" s="17" t="s">
        <v>494</v>
      </c>
      <c r="AY947" s="17" t="s">
        <v>494</v>
      </c>
      <c r="AZ947" s="17" t="s">
        <v>494</v>
      </c>
      <c r="BA947" s="17" t="s">
        <v>494</v>
      </c>
      <c r="BB947" s="17" t="s">
        <v>494</v>
      </c>
      <c r="BC947" s="17" t="s">
        <v>494</v>
      </c>
      <c r="BD947" s="17" t="s">
        <v>494</v>
      </c>
      <c r="BE947" s="17" t="s">
        <v>494</v>
      </c>
      <c r="BF947" s="17"/>
      <c r="BG947" s="17"/>
    </row>
    <row r="948" spans="1:59" ht="15" customHeight="1" x14ac:dyDescent="0.2">
      <c r="A948" s="50">
        <v>2023</v>
      </c>
      <c r="B948" s="50" t="s">
        <v>38</v>
      </c>
      <c r="C948" s="16" t="s">
        <v>67</v>
      </c>
      <c r="D948" s="21">
        <f t="shared" si="42"/>
        <v>45079</v>
      </c>
      <c r="E948" s="22">
        <f t="shared" si="43"/>
        <v>153</v>
      </c>
      <c r="F948" s="17" t="s">
        <v>344</v>
      </c>
      <c r="G948" s="17" t="s">
        <v>341</v>
      </c>
      <c r="H948" s="17">
        <v>74</v>
      </c>
      <c r="I948" s="17">
        <v>19</v>
      </c>
      <c r="J948" s="17">
        <v>4.93</v>
      </c>
      <c r="K948" s="17" t="s">
        <v>496</v>
      </c>
      <c r="L948" s="17"/>
      <c r="M948" s="17" t="s">
        <v>496</v>
      </c>
      <c r="N948" s="17" t="s">
        <v>589</v>
      </c>
      <c r="O948" s="17"/>
      <c r="P948" s="17"/>
      <c r="Q948" s="17" t="s">
        <v>496</v>
      </c>
      <c r="R948" s="17"/>
      <c r="S948" s="17"/>
      <c r="T948" s="17" t="s">
        <v>494</v>
      </c>
      <c r="U948" s="17" t="s">
        <v>494</v>
      </c>
      <c r="V948" s="17" t="s">
        <v>494</v>
      </c>
      <c r="W948" s="17" t="s">
        <v>494</v>
      </c>
      <c r="X948" s="17" t="s">
        <v>494</v>
      </c>
      <c r="Y948" s="17" t="s">
        <v>494</v>
      </c>
      <c r="Z948" s="17" t="s">
        <v>494</v>
      </c>
      <c r="AA948" s="17" t="s">
        <v>494</v>
      </c>
      <c r="AB948" s="17" t="s">
        <v>494</v>
      </c>
      <c r="AC948" s="17"/>
      <c r="AD948" s="17" t="s">
        <v>536</v>
      </c>
      <c r="AE948" s="18">
        <f t="shared" si="44"/>
        <v>1.2166110595621187</v>
      </c>
      <c r="AF948" s="34" t="s">
        <v>520</v>
      </c>
      <c r="AG948" s="182">
        <v>45369</v>
      </c>
      <c r="AH948" s="34" t="s">
        <v>494</v>
      </c>
      <c r="AI948" s="34" t="s">
        <v>494</v>
      </c>
      <c r="AJ948" s="34" t="s">
        <v>494</v>
      </c>
      <c r="AK948" s="34" t="s">
        <v>494</v>
      </c>
      <c r="AL948" s="34" t="s">
        <v>494</v>
      </c>
      <c r="AM948" s="34">
        <v>74</v>
      </c>
      <c r="AN948" s="34">
        <v>20</v>
      </c>
      <c r="AO948" s="34">
        <v>4.9000000000000004</v>
      </c>
      <c r="AP948" s="34" t="s">
        <v>589</v>
      </c>
      <c r="AQ948" s="34" t="s">
        <v>542</v>
      </c>
      <c r="AR948" s="34" t="s">
        <v>589</v>
      </c>
      <c r="AS948" s="34"/>
      <c r="AT948" s="34"/>
      <c r="AU948" s="34" t="s">
        <v>589</v>
      </c>
      <c r="AV948" s="17" t="s">
        <v>494</v>
      </c>
      <c r="AW948" s="17" t="s">
        <v>494</v>
      </c>
      <c r="AX948" s="17" t="s">
        <v>494</v>
      </c>
      <c r="AY948" s="17" t="s">
        <v>494</v>
      </c>
      <c r="AZ948" s="17" t="s">
        <v>494</v>
      </c>
      <c r="BA948" s="17" t="s">
        <v>494</v>
      </c>
      <c r="BB948" s="17" t="s">
        <v>494</v>
      </c>
      <c r="BC948" s="17" t="s">
        <v>494</v>
      </c>
      <c r="BD948" s="17" t="s">
        <v>494</v>
      </c>
      <c r="BE948" s="17" t="s">
        <v>494</v>
      </c>
      <c r="BF948" s="17"/>
      <c r="BG948" s="17"/>
    </row>
    <row r="949" spans="1:59" ht="15" customHeight="1" x14ac:dyDescent="0.2">
      <c r="A949" s="50">
        <v>2023</v>
      </c>
      <c r="B949" s="50" t="s">
        <v>38</v>
      </c>
      <c r="C949" s="16" t="s">
        <v>67</v>
      </c>
      <c r="D949" s="21">
        <f t="shared" si="42"/>
        <v>45079</v>
      </c>
      <c r="E949" s="22">
        <f t="shared" si="43"/>
        <v>153</v>
      </c>
      <c r="F949" s="17" t="s">
        <v>344</v>
      </c>
      <c r="G949" s="17" t="s">
        <v>341</v>
      </c>
      <c r="H949" s="17">
        <v>70</v>
      </c>
      <c r="I949" s="17">
        <v>17</v>
      </c>
      <c r="J949" s="17">
        <v>4.3600000000000003</v>
      </c>
      <c r="K949" s="17" t="s">
        <v>496</v>
      </c>
      <c r="L949" s="17"/>
      <c r="M949" s="17" t="s">
        <v>496</v>
      </c>
      <c r="N949" s="17" t="s">
        <v>590</v>
      </c>
      <c r="O949" s="17"/>
      <c r="P949" s="17"/>
      <c r="Q949" s="17" t="s">
        <v>496</v>
      </c>
      <c r="R949" s="17"/>
      <c r="S949" s="17"/>
      <c r="T949" s="17" t="s">
        <v>494</v>
      </c>
      <c r="U949" s="17" t="s">
        <v>494</v>
      </c>
      <c r="V949" s="17" t="s">
        <v>494</v>
      </c>
      <c r="W949" s="17" t="s">
        <v>494</v>
      </c>
      <c r="X949" s="17" t="s">
        <v>494</v>
      </c>
      <c r="Y949" s="17" t="s">
        <v>494</v>
      </c>
      <c r="Z949" s="17" t="s">
        <v>494</v>
      </c>
      <c r="AA949" s="17" t="s">
        <v>494</v>
      </c>
      <c r="AB949" s="17" t="s">
        <v>494</v>
      </c>
      <c r="AC949" s="17"/>
      <c r="AD949" s="17" t="s">
        <v>536</v>
      </c>
      <c r="AE949" s="18">
        <f t="shared" si="44"/>
        <v>1.2711370262390671</v>
      </c>
      <c r="AF949" s="34" t="s">
        <v>520</v>
      </c>
      <c r="AG949" s="182">
        <v>45369</v>
      </c>
      <c r="AH949" s="34" t="s">
        <v>494</v>
      </c>
      <c r="AI949" s="34" t="s">
        <v>494</v>
      </c>
      <c r="AJ949" s="34" t="s">
        <v>494</v>
      </c>
      <c r="AK949" s="34" t="s">
        <v>494</v>
      </c>
      <c r="AL949" s="34" t="s">
        <v>494</v>
      </c>
      <c r="AM949" s="34">
        <v>68</v>
      </c>
      <c r="AN949" s="34">
        <v>18</v>
      </c>
      <c r="AO949" s="34">
        <v>4.0999999999999996</v>
      </c>
      <c r="AP949" s="34" t="s">
        <v>590</v>
      </c>
      <c r="AQ949" s="34" t="s">
        <v>546</v>
      </c>
      <c r="AR949" s="34" t="s">
        <v>591</v>
      </c>
      <c r="AS949" s="34"/>
      <c r="AT949" s="34"/>
      <c r="AU949" s="34" t="s">
        <v>590</v>
      </c>
      <c r="AV949" s="17" t="s">
        <v>494</v>
      </c>
      <c r="AW949" s="17" t="s">
        <v>494</v>
      </c>
      <c r="AX949" s="17" t="s">
        <v>494</v>
      </c>
      <c r="AY949" s="17" t="s">
        <v>494</v>
      </c>
      <c r="AZ949" s="17" t="s">
        <v>494</v>
      </c>
      <c r="BA949" s="17" t="s">
        <v>494</v>
      </c>
      <c r="BB949" s="17" t="s">
        <v>494</v>
      </c>
      <c r="BC949" s="17" t="s">
        <v>494</v>
      </c>
      <c r="BD949" s="17" t="s">
        <v>494</v>
      </c>
      <c r="BE949" s="17" t="s">
        <v>494</v>
      </c>
      <c r="BF949" s="17"/>
      <c r="BG949" s="17"/>
    </row>
    <row r="950" spans="1:59" ht="15" customHeight="1" x14ac:dyDescent="0.2">
      <c r="A950" s="50">
        <v>2023</v>
      </c>
      <c r="B950" s="50" t="s">
        <v>38</v>
      </c>
      <c r="C950" s="16" t="s">
        <v>67</v>
      </c>
      <c r="D950" s="21">
        <f t="shared" si="42"/>
        <v>45079</v>
      </c>
      <c r="E950" s="22">
        <f t="shared" si="43"/>
        <v>153</v>
      </c>
      <c r="F950" s="17" t="s">
        <v>344</v>
      </c>
      <c r="G950" s="17" t="s">
        <v>341</v>
      </c>
      <c r="H950" s="17">
        <v>70</v>
      </c>
      <c r="I950" s="17">
        <v>17</v>
      </c>
      <c r="J950" s="17">
        <v>4.21</v>
      </c>
      <c r="K950" s="17" t="s">
        <v>496</v>
      </c>
      <c r="L950" s="17"/>
      <c r="M950" s="17" t="s">
        <v>496</v>
      </c>
      <c r="N950" s="17" t="s">
        <v>592</v>
      </c>
      <c r="O950" s="17"/>
      <c r="P950" s="17"/>
      <c r="Q950" s="17" t="s">
        <v>496</v>
      </c>
      <c r="R950" s="17"/>
      <c r="S950" s="17"/>
      <c r="T950" s="17" t="s">
        <v>494</v>
      </c>
      <c r="U950" s="17" t="s">
        <v>494</v>
      </c>
      <c r="V950" s="17" t="s">
        <v>494</v>
      </c>
      <c r="W950" s="17" t="s">
        <v>494</v>
      </c>
      <c r="X950" s="17" t="s">
        <v>494</v>
      </c>
      <c r="Y950" s="17" t="s">
        <v>494</v>
      </c>
      <c r="Z950" s="17" t="s">
        <v>494</v>
      </c>
      <c r="AA950" s="17" t="s">
        <v>494</v>
      </c>
      <c r="AB950" s="17" t="s">
        <v>494</v>
      </c>
      <c r="AC950" s="17"/>
      <c r="AD950" s="17" t="s">
        <v>536</v>
      </c>
      <c r="AE950" s="18">
        <f t="shared" si="44"/>
        <v>1.227405247813411</v>
      </c>
      <c r="AF950" s="34" t="s">
        <v>520</v>
      </c>
      <c r="AG950" s="182">
        <v>45369</v>
      </c>
      <c r="AH950" s="34" t="s">
        <v>494</v>
      </c>
      <c r="AI950" s="34" t="s">
        <v>494</v>
      </c>
      <c r="AJ950" s="34" t="s">
        <v>494</v>
      </c>
      <c r="AK950" s="34" t="s">
        <v>494</v>
      </c>
      <c r="AL950" s="34" t="s">
        <v>494</v>
      </c>
      <c r="AM950" s="34">
        <v>70</v>
      </c>
      <c r="AN950" s="34">
        <v>18</v>
      </c>
      <c r="AO950" s="34">
        <v>4.0999999999999996</v>
      </c>
      <c r="AP950" s="34" t="s">
        <v>592</v>
      </c>
      <c r="AQ950" s="34" t="s">
        <v>542</v>
      </c>
      <c r="AR950" s="34" t="s">
        <v>592</v>
      </c>
      <c r="AS950" s="34"/>
      <c r="AT950" s="34"/>
      <c r="AU950" s="34" t="s">
        <v>592</v>
      </c>
      <c r="AV950" s="17" t="s">
        <v>494</v>
      </c>
      <c r="AW950" s="17" t="s">
        <v>494</v>
      </c>
      <c r="AX950" s="17" t="s">
        <v>494</v>
      </c>
      <c r="AY950" s="17" t="s">
        <v>494</v>
      </c>
      <c r="AZ950" s="17" t="s">
        <v>494</v>
      </c>
      <c r="BA950" s="17" t="s">
        <v>494</v>
      </c>
      <c r="BB950" s="17" t="s">
        <v>494</v>
      </c>
      <c r="BC950" s="17" t="s">
        <v>494</v>
      </c>
      <c r="BD950" s="17" t="s">
        <v>494</v>
      </c>
      <c r="BE950" s="17" t="s">
        <v>494</v>
      </c>
      <c r="BF950" s="17"/>
      <c r="BG950" s="17"/>
    </row>
    <row r="951" spans="1:59" ht="15" customHeight="1" x14ac:dyDescent="0.2">
      <c r="A951" s="50">
        <v>2023</v>
      </c>
      <c r="B951" s="50" t="s">
        <v>38</v>
      </c>
      <c r="C951" s="16" t="s">
        <v>67</v>
      </c>
      <c r="D951" s="21">
        <f t="shared" si="42"/>
        <v>45079</v>
      </c>
      <c r="E951" s="22">
        <f t="shared" si="43"/>
        <v>153</v>
      </c>
      <c r="F951" s="17" t="s">
        <v>344</v>
      </c>
      <c r="G951" s="17" t="s">
        <v>341</v>
      </c>
      <c r="H951" s="17">
        <v>69</v>
      </c>
      <c r="I951" s="17">
        <v>17</v>
      </c>
      <c r="J951" s="17">
        <v>3.97</v>
      </c>
      <c r="K951" s="17" t="s">
        <v>496</v>
      </c>
      <c r="L951" s="17"/>
      <c r="M951" s="17" t="s">
        <v>496</v>
      </c>
      <c r="N951" s="17" t="s">
        <v>593</v>
      </c>
      <c r="O951" s="17"/>
      <c r="P951" s="17"/>
      <c r="Q951" s="17" t="s">
        <v>496</v>
      </c>
      <c r="R951" s="17"/>
      <c r="S951" s="17"/>
      <c r="T951" s="17" t="s">
        <v>494</v>
      </c>
      <c r="U951" s="17" t="s">
        <v>494</v>
      </c>
      <c r="V951" s="17" t="s">
        <v>494</v>
      </c>
      <c r="W951" s="17" t="s">
        <v>494</v>
      </c>
      <c r="X951" s="17" t="s">
        <v>494</v>
      </c>
      <c r="Y951" s="17" t="s">
        <v>494</v>
      </c>
      <c r="Z951" s="17" t="s">
        <v>494</v>
      </c>
      <c r="AA951" s="17" t="s">
        <v>494</v>
      </c>
      <c r="AB951" s="17" t="s">
        <v>494</v>
      </c>
      <c r="AC951" s="17"/>
      <c r="AD951" s="17" t="s">
        <v>536</v>
      </c>
      <c r="AE951" s="18">
        <f t="shared" si="44"/>
        <v>1.2084904827569412</v>
      </c>
      <c r="AF951" s="34" t="s">
        <v>520</v>
      </c>
      <c r="AG951" s="182">
        <v>45369</v>
      </c>
      <c r="AH951" s="34" t="s">
        <v>494</v>
      </c>
      <c r="AI951" s="34" t="s">
        <v>494</v>
      </c>
      <c r="AJ951" s="34" t="s">
        <v>494</v>
      </c>
      <c r="AK951" s="34" t="s">
        <v>494</v>
      </c>
      <c r="AL951" s="34" t="s">
        <v>494</v>
      </c>
      <c r="AM951" s="34">
        <v>68</v>
      </c>
      <c r="AN951" s="34">
        <v>16</v>
      </c>
      <c r="AO951" s="34">
        <v>3.8</v>
      </c>
      <c r="AP951" s="34" t="s">
        <v>593</v>
      </c>
      <c r="AQ951" s="34" t="s">
        <v>539</v>
      </c>
      <c r="AR951" s="34" t="s">
        <v>593</v>
      </c>
      <c r="AS951" s="34"/>
      <c r="AT951" s="34"/>
      <c r="AU951" s="34" t="s">
        <v>593</v>
      </c>
      <c r="AV951" s="17" t="s">
        <v>494</v>
      </c>
      <c r="AW951" s="17" t="s">
        <v>494</v>
      </c>
      <c r="AX951" s="17" t="s">
        <v>494</v>
      </c>
      <c r="AY951" s="17" t="s">
        <v>494</v>
      </c>
      <c r="AZ951" s="17" t="s">
        <v>494</v>
      </c>
      <c r="BA951" s="17" t="s">
        <v>494</v>
      </c>
      <c r="BB951" s="17" t="s">
        <v>494</v>
      </c>
      <c r="BC951" s="17" t="s">
        <v>494</v>
      </c>
      <c r="BD951" s="17" t="s">
        <v>494</v>
      </c>
      <c r="BE951" s="17" t="s">
        <v>494</v>
      </c>
      <c r="BF951" s="17"/>
      <c r="BG951" s="17"/>
    </row>
    <row r="952" spans="1:59" x14ac:dyDescent="0.2">
      <c r="A952" s="50">
        <v>2023</v>
      </c>
      <c r="B952" s="50" t="s">
        <v>38</v>
      </c>
      <c r="C952" s="16" t="s">
        <v>67</v>
      </c>
      <c r="D952" s="21">
        <f t="shared" si="42"/>
        <v>45079</v>
      </c>
      <c r="E952" s="22">
        <f t="shared" si="43"/>
        <v>153</v>
      </c>
      <c r="F952" s="17" t="s">
        <v>344</v>
      </c>
      <c r="G952" s="17" t="s">
        <v>341</v>
      </c>
      <c r="H952" s="17">
        <v>70</v>
      </c>
      <c r="I952" s="17">
        <v>17</v>
      </c>
      <c r="J952" s="17">
        <v>4.04</v>
      </c>
      <c r="K952" s="17" t="s">
        <v>496</v>
      </c>
      <c r="L952" s="17"/>
      <c r="M952" s="17" t="s">
        <v>496</v>
      </c>
      <c r="N952" s="17" t="s">
        <v>591</v>
      </c>
      <c r="O952" s="17"/>
      <c r="P952" s="17"/>
      <c r="Q952" s="17" t="s">
        <v>496</v>
      </c>
      <c r="R952" s="17"/>
      <c r="S952" s="17"/>
      <c r="T952" s="17" t="s">
        <v>494</v>
      </c>
      <c r="U952" s="17" t="s">
        <v>494</v>
      </c>
      <c r="V952" s="17" t="s">
        <v>494</v>
      </c>
      <c r="W952" s="17" t="s">
        <v>494</v>
      </c>
      <c r="X952" s="17" t="s">
        <v>494</v>
      </c>
      <c r="Y952" s="17" t="s">
        <v>494</v>
      </c>
      <c r="Z952" s="17" t="s">
        <v>494</v>
      </c>
      <c r="AA952" s="17" t="s">
        <v>494</v>
      </c>
      <c r="AB952" s="17" t="s">
        <v>494</v>
      </c>
      <c r="AC952" s="17"/>
      <c r="AD952" s="17" t="s">
        <v>536</v>
      </c>
      <c r="AE952" s="18">
        <f t="shared" si="44"/>
        <v>1.1778425655976676</v>
      </c>
      <c r="AF952" s="34" t="s">
        <v>561</v>
      </c>
      <c r="AG952" s="182"/>
      <c r="AH952" s="34"/>
      <c r="AI952" s="34"/>
      <c r="AJ952" s="34"/>
      <c r="AK952" s="34"/>
      <c r="AL952" s="34"/>
      <c r="AM952" s="34"/>
      <c r="AN952" s="34"/>
      <c r="AO952" s="34"/>
      <c r="AP952" s="34"/>
      <c r="AQ952" s="34"/>
      <c r="AR952" s="34"/>
      <c r="AS952" s="34"/>
      <c r="AT952" s="34"/>
      <c r="AU952" s="34"/>
      <c r="AV952" s="17"/>
      <c r="AW952" s="17"/>
      <c r="AX952" s="17"/>
      <c r="AY952" s="17"/>
      <c r="AZ952" s="17"/>
      <c r="BA952" s="17"/>
      <c r="BB952" s="17"/>
      <c r="BC952" s="17"/>
      <c r="BD952" s="17"/>
      <c r="BE952" s="17"/>
      <c r="BF952" s="17"/>
      <c r="BG952" s="17"/>
    </row>
    <row r="953" spans="1:59" x14ac:dyDescent="0.2">
      <c r="A953" s="50">
        <v>2023</v>
      </c>
      <c r="B953" s="50" t="s">
        <v>38</v>
      </c>
      <c r="C953" s="16" t="s">
        <v>67</v>
      </c>
      <c r="D953" s="21">
        <f t="shared" si="42"/>
        <v>45079</v>
      </c>
      <c r="E953" s="22">
        <f t="shared" si="43"/>
        <v>153</v>
      </c>
      <c r="F953" s="17" t="s">
        <v>344</v>
      </c>
      <c r="G953" s="17" t="s">
        <v>341</v>
      </c>
      <c r="H953" s="17">
        <v>70</v>
      </c>
      <c r="I953" s="17">
        <v>16</v>
      </c>
      <c r="J953" s="17">
        <v>4.17</v>
      </c>
      <c r="K953" s="17" t="s">
        <v>496</v>
      </c>
      <c r="L953" s="17"/>
      <c r="M953" s="17" t="s">
        <v>496</v>
      </c>
      <c r="N953" s="17" t="s">
        <v>594</v>
      </c>
      <c r="O953" s="17"/>
      <c r="P953" s="17"/>
      <c r="Q953" s="17" t="s">
        <v>496</v>
      </c>
      <c r="R953" s="17"/>
      <c r="S953" s="17"/>
      <c r="T953" s="17" t="s">
        <v>494</v>
      </c>
      <c r="U953" s="17" t="s">
        <v>494</v>
      </c>
      <c r="V953" s="17" t="s">
        <v>494</v>
      </c>
      <c r="W953" s="17" t="s">
        <v>494</v>
      </c>
      <c r="X953" s="17" t="s">
        <v>494</v>
      </c>
      <c r="Y953" s="17" t="s">
        <v>494</v>
      </c>
      <c r="Z953" s="17" t="s">
        <v>494</v>
      </c>
      <c r="AA953" s="17" t="s">
        <v>494</v>
      </c>
      <c r="AB953" s="17" t="s">
        <v>494</v>
      </c>
      <c r="AC953" s="17"/>
      <c r="AD953" s="17" t="s">
        <v>536</v>
      </c>
      <c r="AE953" s="18">
        <f t="shared" si="44"/>
        <v>1.2157434402332361</v>
      </c>
      <c r="AF953" s="34" t="s">
        <v>520</v>
      </c>
      <c r="AG953" s="182">
        <v>45369</v>
      </c>
      <c r="AH953" s="34" t="s">
        <v>494</v>
      </c>
      <c r="AI953" s="34" t="s">
        <v>494</v>
      </c>
      <c r="AJ953" s="34" t="s">
        <v>494</v>
      </c>
      <c r="AK953" s="34" t="s">
        <v>494</v>
      </c>
      <c r="AL953" s="34" t="s">
        <v>494</v>
      </c>
      <c r="AM953" s="34">
        <v>66</v>
      </c>
      <c r="AN953" s="34">
        <v>18</v>
      </c>
      <c r="AO953" s="34">
        <v>3.9</v>
      </c>
      <c r="AP953" s="34" t="s">
        <v>594</v>
      </c>
      <c r="AQ953" s="34" t="s">
        <v>546</v>
      </c>
      <c r="AR953" s="34" t="s">
        <v>594</v>
      </c>
      <c r="AS953" s="34"/>
      <c r="AT953" s="34"/>
      <c r="AU953" s="34" t="s">
        <v>594</v>
      </c>
      <c r="AV953" s="17" t="s">
        <v>494</v>
      </c>
      <c r="AW953" s="17" t="s">
        <v>494</v>
      </c>
      <c r="AX953" s="17" t="s">
        <v>494</v>
      </c>
      <c r="AY953" s="17" t="s">
        <v>494</v>
      </c>
      <c r="AZ953" s="17" t="s">
        <v>494</v>
      </c>
      <c r="BA953" s="17" t="s">
        <v>494</v>
      </c>
      <c r="BB953" s="17" t="s">
        <v>494</v>
      </c>
      <c r="BC953" s="17" t="s">
        <v>494</v>
      </c>
      <c r="BD953" s="17" t="s">
        <v>494</v>
      </c>
      <c r="BE953" s="17" t="s">
        <v>494</v>
      </c>
      <c r="BF953" s="17"/>
      <c r="BG953" s="17"/>
    </row>
    <row r="954" spans="1:59" x14ac:dyDescent="0.2">
      <c r="A954" s="50">
        <v>2023</v>
      </c>
      <c r="B954" s="50" t="s">
        <v>38</v>
      </c>
      <c r="C954" s="16" t="s">
        <v>67</v>
      </c>
      <c r="D954" s="21">
        <f t="shared" si="42"/>
        <v>45079</v>
      </c>
      <c r="E954" s="22">
        <f t="shared" si="43"/>
        <v>153</v>
      </c>
      <c r="F954" s="17" t="s">
        <v>344</v>
      </c>
      <c r="G954" s="17" t="s">
        <v>341</v>
      </c>
      <c r="H954" s="17">
        <v>76</v>
      </c>
      <c r="I954" s="17">
        <v>19</v>
      </c>
      <c r="J954" s="17">
        <v>4.8499999999999996</v>
      </c>
      <c r="K954" s="17" t="s">
        <v>496</v>
      </c>
      <c r="L954" s="17"/>
      <c r="M954" s="17" t="s">
        <v>496</v>
      </c>
      <c r="N954" s="17" t="s">
        <v>595</v>
      </c>
      <c r="O954" s="17"/>
      <c r="P954" s="17"/>
      <c r="Q954" s="17" t="s">
        <v>496</v>
      </c>
      <c r="R954" s="17"/>
      <c r="S954" s="17"/>
      <c r="T954" s="17" t="s">
        <v>494</v>
      </c>
      <c r="U954" s="17" t="s">
        <v>494</v>
      </c>
      <c r="V954" s="17" t="s">
        <v>494</v>
      </c>
      <c r="W954" s="17" t="s">
        <v>494</v>
      </c>
      <c r="X954" s="17" t="s">
        <v>494</v>
      </c>
      <c r="Y954" s="17" t="s">
        <v>494</v>
      </c>
      <c r="Z954" s="17" t="s">
        <v>494</v>
      </c>
      <c r="AA954" s="17" t="s">
        <v>494</v>
      </c>
      <c r="AB954" s="17" t="s">
        <v>494</v>
      </c>
      <c r="AC954" s="17"/>
      <c r="AD954" s="17" t="s">
        <v>536</v>
      </c>
      <c r="AE954" s="18">
        <f t="shared" si="44"/>
        <v>1.1048440005831752</v>
      </c>
      <c r="AF954" s="34" t="s">
        <v>520</v>
      </c>
      <c r="AG954" s="182">
        <v>45369</v>
      </c>
      <c r="AH954" s="34" t="s">
        <v>494</v>
      </c>
      <c r="AI954" s="34" t="s">
        <v>494</v>
      </c>
      <c r="AJ954" s="34" t="s">
        <v>494</v>
      </c>
      <c r="AK954" s="34" t="s">
        <v>494</v>
      </c>
      <c r="AL954" s="34" t="s">
        <v>494</v>
      </c>
      <c r="AM954" s="34">
        <v>74</v>
      </c>
      <c r="AN954" s="34">
        <v>18</v>
      </c>
      <c r="AO954" s="34">
        <v>4.4000000000000004</v>
      </c>
      <c r="AP954" s="34" t="s">
        <v>595</v>
      </c>
      <c r="AQ954" s="34" t="s">
        <v>539</v>
      </c>
      <c r="AR954" s="34" t="s">
        <v>595</v>
      </c>
      <c r="AS954" s="34"/>
      <c r="AT954" s="34"/>
      <c r="AU954" s="34" t="s">
        <v>595</v>
      </c>
      <c r="AV954" s="17" t="s">
        <v>494</v>
      </c>
      <c r="AW954" s="17" t="s">
        <v>494</v>
      </c>
      <c r="AX954" s="17" t="s">
        <v>494</v>
      </c>
      <c r="AY954" s="17" t="s">
        <v>494</v>
      </c>
      <c r="AZ954" s="17" t="s">
        <v>494</v>
      </c>
      <c r="BA954" s="17" t="s">
        <v>494</v>
      </c>
      <c r="BB954" s="17" t="s">
        <v>494</v>
      </c>
      <c r="BC954" s="17" t="s">
        <v>494</v>
      </c>
      <c r="BD954" s="17" t="s">
        <v>494</v>
      </c>
      <c r="BE954" s="17" t="s">
        <v>494</v>
      </c>
      <c r="BF954" s="17"/>
      <c r="BG954" s="17"/>
    </row>
    <row r="955" spans="1:59" x14ac:dyDescent="0.2">
      <c r="A955" s="50">
        <v>2023</v>
      </c>
      <c r="B955" s="50" t="s">
        <v>38</v>
      </c>
      <c r="C955" s="16" t="s">
        <v>67</v>
      </c>
      <c r="D955" s="21">
        <f t="shared" si="42"/>
        <v>45079</v>
      </c>
      <c r="E955" s="22">
        <f t="shared" si="43"/>
        <v>153</v>
      </c>
      <c r="F955" s="17" t="s">
        <v>344</v>
      </c>
      <c r="G955" s="17" t="s">
        <v>341</v>
      </c>
      <c r="H955" s="17">
        <v>74</v>
      </c>
      <c r="I955" s="17">
        <v>18</v>
      </c>
      <c r="J955" s="17">
        <v>4.97</v>
      </c>
      <c r="K955" s="17" t="s">
        <v>496</v>
      </c>
      <c r="L955" s="17"/>
      <c r="M955" s="17" t="s">
        <v>496</v>
      </c>
      <c r="N955" s="17" t="s">
        <v>596</v>
      </c>
      <c r="O955" s="17"/>
      <c r="P955" s="17"/>
      <c r="Q955" s="17" t="s">
        <v>496</v>
      </c>
      <c r="R955" s="17"/>
      <c r="S955" s="17"/>
      <c r="T955" s="17" t="s">
        <v>494</v>
      </c>
      <c r="U955" s="17" t="s">
        <v>494</v>
      </c>
      <c r="V955" s="17" t="s">
        <v>494</v>
      </c>
      <c r="W955" s="17" t="s">
        <v>494</v>
      </c>
      <c r="X955" s="17" t="s">
        <v>494</v>
      </c>
      <c r="Y955" s="17" t="s">
        <v>494</v>
      </c>
      <c r="Z955" s="17" t="s">
        <v>494</v>
      </c>
      <c r="AA955" s="17" t="s">
        <v>494</v>
      </c>
      <c r="AB955" s="17" t="s">
        <v>494</v>
      </c>
      <c r="AC955" s="17"/>
      <c r="AD955" s="17" t="s">
        <v>536</v>
      </c>
      <c r="AE955" s="18">
        <f t="shared" si="44"/>
        <v>1.2264821432096815</v>
      </c>
      <c r="AF955" s="34" t="s">
        <v>520</v>
      </c>
      <c r="AG955" s="182">
        <v>45369</v>
      </c>
      <c r="AH955" s="34" t="s">
        <v>494</v>
      </c>
      <c r="AI955" s="34" t="s">
        <v>494</v>
      </c>
      <c r="AJ955" s="34" t="s">
        <v>494</v>
      </c>
      <c r="AK955" s="34" t="s">
        <v>494</v>
      </c>
      <c r="AL955" s="34" t="s">
        <v>494</v>
      </c>
      <c r="AM955" s="34">
        <v>72</v>
      </c>
      <c r="AN955" s="34">
        <v>20</v>
      </c>
      <c r="AO955" s="34">
        <v>4.8</v>
      </c>
      <c r="AP955" s="34" t="s">
        <v>596</v>
      </c>
      <c r="AQ955" s="34" t="s">
        <v>542</v>
      </c>
      <c r="AR955" s="34" t="s">
        <v>596</v>
      </c>
      <c r="AS955" s="34"/>
      <c r="AT955" s="34"/>
      <c r="AU955" s="34" t="s">
        <v>596</v>
      </c>
      <c r="AV955" s="17" t="s">
        <v>494</v>
      </c>
      <c r="AW955" s="17" t="s">
        <v>494</v>
      </c>
      <c r="AX955" s="17" t="s">
        <v>494</v>
      </c>
      <c r="AY955" s="17" t="s">
        <v>494</v>
      </c>
      <c r="AZ955" s="17" t="s">
        <v>494</v>
      </c>
      <c r="BA955" s="17" t="s">
        <v>494</v>
      </c>
      <c r="BB955" s="17" t="s">
        <v>494</v>
      </c>
      <c r="BC955" s="17" t="s">
        <v>494</v>
      </c>
      <c r="BD955" s="17" t="s">
        <v>494</v>
      </c>
      <c r="BE955" s="17" t="s">
        <v>494</v>
      </c>
      <c r="BF955" s="17"/>
      <c r="BG955" s="17"/>
    </row>
    <row r="956" spans="1:59" x14ac:dyDescent="0.2">
      <c r="A956" s="50">
        <v>2023</v>
      </c>
      <c r="B956" s="50" t="s">
        <v>38</v>
      </c>
      <c r="C956" s="16" t="s">
        <v>67</v>
      </c>
      <c r="D956" s="21">
        <f t="shared" si="42"/>
        <v>45079</v>
      </c>
      <c r="E956" s="22">
        <f t="shared" si="43"/>
        <v>153</v>
      </c>
      <c r="F956" s="17" t="s">
        <v>344</v>
      </c>
      <c r="G956" s="17" t="s">
        <v>341</v>
      </c>
      <c r="H956" s="17">
        <v>74</v>
      </c>
      <c r="I956" s="17">
        <v>17</v>
      </c>
      <c r="J956" s="17">
        <v>4.63</v>
      </c>
      <c r="K956" s="17" t="s">
        <v>496</v>
      </c>
      <c r="L956" s="17"/>
      <c r="M956" s="17" t="s">
        <v>496</v>
      </c>
      <c r="N956" s="17" t="s">
        <v>597</v>
      </c>
      <c r="O956" s="17"/>
      <c r="P956" s="17"/>
      <c r="Q956" s="17" t="s">
        <v>496</v>
      </c>
      <c r="R956" s="17"/>
      <c r="S956" s="17"/>
      <c r="T956" s="17" t="s">
        <v>494</v>
      </c>
      <c r="U956" s="17" t="s">
        <v>494</v>
      </c>
      <c r="V956" s="17" t="s">
        <v>494</v>
      </c>
      <c r="W956" s="17" t="s">
        <v>494</v>
      </c>
      <c r="X956" s="17" t="s">
        <v>494</v>
      </c>
      <c r="Y956" s="17" t="s">
        <v>494</v>
      </c>
      <c r="Z956" s="17" t="s">
        <v>494</v>
      </c>
      <c r="AA956" s="17" t="s">
        <v>494</v>
      </c>
      <c r="AB956" s="17" t="s">
        <v>494</v>
      </c>
      <c r="AC956" s="17"/>
      <c r="AD956" s="17" t="s">
        <v>536</v>
      </c>
      <c r="AE956" s="18">
        <f t="shared" si="44"/>
        <v>1.1425779322053975</v>
      </c>
      <c r="AF956" s="34" t="s">
        <v>520</v>
      </c>
      <c r="AG956" s="182">
        <v>45369</v>
      </c>
      <c r="AH956" s="34" t="s">
        <v>494</v>
      </c>
      <c r="AI956" s="34" t="s">
        <v>494</v>
      </c>
      <c r="AJ956" s="34" t="s">
        <v>494</v>
      </c>
      <c r="AK956" s="34" t="s">
        <v>494</v>
      </c>
      <c r="AL956" s="34" t="s">
        <v>494</v>
      </c>
      <c r="AM956" s="34">
        <v>74</v>
      </c>
      <c r="AN956" s="34">
        <v>18</v>
      </c>
      <c r="AO956" s="34">
        <v>4.3</v>
      </c>
      <c r="AP956" s="34" t="s">
        <v>597</v>
      </c>
      <c r="AQ956" s="34" t="s">
        <v>542</v>
      </c>
      <c r="AR956" s="34" t="s">
        <v>597</v>
      </c>
      <c r="AS956" s="34"/>
      <c r="AT956" s="34"/>
      <c r="AU956" s="34" t="s">
        <v>597</v>
      </c>
      <c r="AV956" s="17" t="s">
        <v>494</v>
      </c>
      <c r="AW956" s="17" t="s">
        <v>494</v>
      </c>
      <c r="AX956" s="17" t="s">
        <v>494</v>
      </c>
      <c r="AY956" s="17" t="s">
        <v>494</v>
      </c>
      <c r="AZ956" s="17" t="s">
        <v>494</v>
      </c>
      <c r="BA956" s="17" t="s">
        <v>494</v>
      </c>
      <c r="BB956" s="17" t="s">
        <v>494</v>
      </c>
      <c r="BC956" s="17" t="s">
        <v>494</v>
      </c>
      <c r="BD956" s="17" t="s">
        <v>494</v>
      </c>
      <c r="BE956" s="17" t="s">
        <v>494</v>
      </c>
      <c r="BF956" s="17"/>
      <c r="BG956" s="17"/>
    </row>
    <row r="957" spans="1:59" ht="15" customHeight="1" x14ac:dyDescent="0.2">
      <c r="A957" s="50">
        <v>2023</v>
      </c>
      <c r="B957" s="50" t="s">
        <v>38</v>
      </c>
      <c r="C957" s="16" t="s">
        <v>67</v>
      </c>
      <c r="D957" s="21">
        <f t="shared" si="42"/>
        <v>45079</v>
      </c>
      <c r="E957" s="22">
        <f t="shared" si="43"/>
        <v>153</v>
      </c>
      <c r="F957" s="17" t="s">
        <v>344</v>
      </c>
      <c r="G957" s="17" t="s">
        <v>341</v>
      </c>
      <c r="H957" s="17">
        <v>69</v>
      </c>
      <c r="I957" s="17">
        <v>16</v>
      </c>
      <c r="J957" s="17">
        <v>3.92</v>
      </c>
      <c r="K957" s="17" t="s">
        <v>496</v>
      </c>
      <c r="L957" s="17"/>
      <c r="M957" s="17" t="s">
        <v>496</v>
      </c>
      <c r="N957" s="17" t="s">
        <v>598</v>
      </c>
      <c r="O957" s="17"/>
      <c r="P957" s="17"/>
      <c r="Q957" s="17" t="s">
        <v>496</v>
      </c>
      <c r="R957" s="17"/>
      <c r="S957" s="17"/>
      <c r="T957" s="17" t="s">
        <v>494</v>
      </c>
      <c r="U957" s="17" t="s">
        <v>494</v>
      </c>
      <c r="V957" s="17" t="s">
        <v>494</v>
      </c>
      <c r="W957" s="17" t="s">
        <v>494</v>
      </c>
      <c r="X957" s="17" t="s">
        <v>494</v>
      </c>
      <c r="Y957" s="17" t="s">
        <v>494</v>
      </c>
      <c r="Z957" s="17" t="s">
        <v>494</v>
      </c>
      <c r="AA957" s="17" t="s">
        <v>494</v>
      </c>
      <c r="AB957" s="17" t="s">
        <v>494</v>
      </c>
      <c r="AC957" s="17"/>
      <c r="AD957" s="17" t="s">
        <v>536</v>
      </c>
      <c r="AE957" s="18">
        <f t="shared" si="44"/>
        <v>1.1932701995987933</v>
      </c>
      <c r="AF957" s="34" t="s">
        <v>520</v>
      </c>
      <c r="AG957" s="182">
        <v>45369</v>
      </c>
      <c r="AH957" s="34" t="s">
        <v>494</v>
      </c>
      <c r="AI957" s="34" t="s">
        <v>494</v>
      </c>
      <c r="AJ957" s="34" t="s">
        <v>494</v>
      </c>
      <c r="AK957" s="34" t="s">
        <v>494</v>
      </c>
      <c r="AL957" s="34" t="s">
        <v>494</v>
      </c>
      <c r="AM957" s="34">
        <v>64</v>
      </c>
      <c r="AN957" s="34">
        <v>18</v>
      </c>
      <c r="AO957" s="34">
        <v>3.7</v>
      </c>
      <c r="AP957" s="34" t="s">
        <v>598</v>
      </c>
      <c r="AQ957" s="34" t="s">
        <v>542</v>
      </c>
      <c r="AR957" s="34" t="s">
        <v>598</v>
      </c>
      <c r="AS957" s="34"/>
      <c r="AT957" s="34"/>
      <c r="AU957" s="34" t="s">
        <v>598</v>
      </c>
      <c r="AV957" s="17" t="s">
        <v>494</v>
      </c>
      <c r="AW957" s="17" t="s">
        <v>494</v>
      </c>
      <c r="AX957" s="17" t="s">
        <v>494</v>
      </c>
      <c r="AY957" s="17" t="s">
        <v>494</v>
      </c>
      <c r="AZ957" s="17" t="s">
        <v>494</v>
      </c>
      <c r="BA957" s="17" t="s">
        <v>494</v>
      </c>
      <c r="BB957" s="17" t="s">
        <v>494</v>
      </c>
      <c r="BC957" s="17" t="s">
        <v>494</v>
      </c>
      <c r="BD957" s="17" t="s">
        <v>494</v>
      </c>
      <c r="BE957" s="17" t="s">
        <v>494</v>
      </c>
      <c r="BF957" s="17"/>
      <c r="BG957" s="17"/>
    </row>
    <row r="958" spans="1:59" ht="15" customHeight="1" x14ac:dyDescent="0.2">
      <c r="A958" s="50">
        <v>2023</v>
      </c>
      <c r="B958" s="50" t="s">
        <v>38</v>
      </c>
      <c r="C958" s="16" t="s">
        <v>67</v>
      </c>
      <c r="D958" s="21">
        <f t="shared" si="42"/>
        <v>45079</v>
      </c>
      <c r="E958" s="22">
        <f t="shared" si="43"/>
        <v>153</v>
      </c>
      <c r="F958" s="17" t="s">
        <v>344</v>
      </c>
      <c r="G958" s="17" t="s">
        <v>341</v>
      </c>
      <c r="H958" s="17">
        <v>73</v>
      </c>
      <c r="I958" s="17">
        <v>17</v>
      </c>
      <c r="J958" s="17">
        <v>4.3899999999999997</v>
      </c>
      <c r="K958" s="17" t="s">
        <v>496</v>
      </c>
      <c r="L958" s="17"/>
      <c r="M958" s="17" t="s">
        <v>496</v>
      </c>
      <c r="N958" s="17" t="s">
        <v>599</v>
      </c>
      <c r="O958" s="17"/>
      <c r="P958" s="17"/>
      <c r="Q958" s="17" t="s">
        <v>496</v>
      </c>
      <c r="R958" s="17"/>
      <c r="S958" s="17"/>
      <c r="T958" s="17" t="s">
        <v>494</v>
      </c>
      <c r="U958" s="17" t="s">
        <v>494</v>
      </c>
      <c r="V958" s="17" t="s">
        <v>494</v>
      </c>
      <c r="W958" s="17" t="s">
        <v>494</v>
      </c>
      <c r="X958" s="17" t="s">
        <v>494</v>
      </c>
      <c r="Y958" s="17" t="s">
        <v>494</v>
      </c>
      <c r="Z958" s="17" t="s">
        <v>494</v>
      </c>
      <c r="AA958" s="17" t="s">
        <v>494</v>
      </c>
      <c r="AB958" s="17" t="s">
        <v>494</v>
      </c>
      <c r="AC958" s="17"/>
      <c r="AD958" s="17" t="s">
        <v>536</v>
      </c>
      <c r="AE958" s="18">
        <f t="shared" si="44"/>
        <v>1.1284853875280514</v>
      </c>
      <c r="AF958" s="34" t="s">
        <v>520</v>
      </c>
      <c r="AG958" s="182">
        <v>45369</v>
      </c>
      <c r="AH958" s="34" t="s">
        <v>494</v>
      </c>
      <c r="AI958" s="34" t="s">
        <v>494</v>
      </c>
      <c r="AJ958" s="34" t="s">
        <v>494</v>
      </c>
      <c r="AK958" s="34" t="s">
        <v>494</v>
      </c>
      <c r="AL958" s="34" t="s">
        <v>494</v>
      </c>
      <c r="AM958" s="34">
        <v>74</v>
      </c>
      <c r="AN958" s="34">
        <v>18</v>
      </c>
      <c r="AO958" s="34">
        <v>4.4000000000000004</v>
      </c>
      <c r="AP958" s="34" t="s">
        <v>599</v>
      </c>
      <c r="AQ958" s="34" t="s">
        <v>542</v>
      </c>
      <c r="AR958" s="34" t="s">
        <v>599</v>
      </c>
      <c r="AS958" s="34"/>
      <c r="AT958" s="34"/>
      <c r="AU958" s="34" t="s">
        <v>599</v>
      </c>
      <c r="AV958" s="17" t="s">
        <v>494</v>
      </c>
      <c r="AW958" s="17" t="s">
        <v>494</v>
      </c>
      <c r="AX958" s="17" t="s">
        <v>494</v>
      </c>
      <c r="AY958" s="17" t="s">
        <v>494</v>
      </c>
      <c r="AZ958" s="17" t="s">
        <v>494</v>
      </c>
      <c r="BA958" s="17" t="s">
        <v>494</v>
      </c>
      <c r="BB958" s="17" t="s">
        <v>494</v>
      </c>
      <c r="BC958" s="17" t="s">
        <v>494</v>
      </c>
      <c r="BD958" s="17" t="s">
        <v>494</v>
      </c>
      <c r="BE958" s="17" t="s">
        <v>494</v>
      </c>
      <c r="BF958" s="17"/>
      <c r="BG958" s="17"/>
    </row>
    <row r="959" spans="1:59" ht="15" customHeight="1" x14ac:dyDescent="0.2">
      <c r="A959" s="50">
        <v>2023</v>
      </c>
      <c r="B959" s="50" t="s">
        <v>38</v>
      </c>
      <c r="C959" s="16" t="s">
        <v>67</v>
      </c>
      <c r="D959" s="21">
        <f t="shared" si="42"/>
        <v>45079</v>
      </c>
      <c r="E959" s="22">
        <f t="shared" si="43"/>
        <v>153</v>
      </c>
      <c r="F959" s="17" t="s">
        <v>344</v>
      </c>
      <c r="G959" s="17" t="s">
        <v>341</v>
      </c>
      <c r="H959" s="17">
        <v>69</v>
      </c>
      <c r="I959" s="17">
        <v>17</v>
      </c>
      <c r="J959" s="17">
        <v>4.1399999999999997</v>
      </c>
      <c r="K959" s="17" t="s">
        <v>496</v>
      </c>
      <c r="L959" s="17"/>
      <c r="M959" s="17" t="s">
        <v>496</v>
      </c>
      <c r="N959" s="17" t="s">
        <v>600</v>
      </c>
      <c r="O959" s="17"/>
      <c r="P959" s="17"/>
      <c r="Q959" s="17" t="s">
        <v>496</v>
      </c>
      <c r="R959" s="17"/>
      <c r="S959" s="17"/>
      <c r="T959" s="17" t="s">
        <v>494</v>
      </c>
      <c r="U959" s="17" t="s">
        <v>494</v>
      </c>
      <c r="V959" s="17" t="s">
        <v>494</v>
      </c>
      <c r="W959" s="17" t="s">
        <v>494</v>
      </c>
      <c r="X959" s="17" t="s">
        <v>494</v>
      </c>
      <c r="Y959" s="17" t="s">
        <v>494</v>
      </c>
      <c r="Z959" s="17" t="s">
        <v>494</v>
      </c>
      <c r="AA959" s="17" t="s">
        <v>494</v>
      </c>
      <c r="AB959" s="17" t="s">
        <v>494</v>
      </c>
      <c r="AC959" s="17"/>
      <c r="AD959" s="17" t="s">
        <v>536</v>
      </c>
      <c r="AE959" s="18">
        <f t="shared" si="44"/>
        <v>1.260239445494644</v>
      </c>
      <c r="AF959" s="34" t="s">
        <v>520</v>
      </c>
      <c r="AG959" s="182">
        <v>45369</v>
      </c>
      <c r="AH959" s="34" t="s">
        <v>494</v>
      </c>
      <c r="AI959" s="34" t="s">
        <v>494</v>
      </c>
      <c r="AJ959" s="34" t="s">
        <v>494</v>
      </c>
      <c r="AK959" s="34" t="s">
        <v>494</v>
      </c>
      <c r="AL959" s="34" t="s">
        <v>494</v>
      </c>
      <c r="AM959" s="34">
        <v>68</v>
      </c>
      <c r="AN959" s="34">
        <v>18</v>
      </c>
      <c r="AO959" s="34">
        <v>3.9</v>
      </c>
      <c r="AP959" s="34" t="s">
        <v>600</v>
      </c>
      <c r="AQ959" s="34" t="s">
        <v>546</v>
      </c>
      <c r="AR959" s="34" t="s">
        <v>600</v>
      </c>
      <c r="AS959" s="34"/>
      <c r="AT959" s="34"/>
      <c r="AU959" s="34" t="s">
        <v>600</v>
      </c>
      <c r="AV959" s="17" t="s">
        <v>494</v>
      </c>
      <c r="AW959" s="17" t="s">
        <v>494</v>
      </c>
      <c r="AX959" s="17" t="s">
        <v>494</v>
      </c>
      <c r="AY959" s="17" t="s">
        <v>494</v>
      </c>
      <c r="AZ959" s="17" t="s">
        <v>494</v>
      </c>
      <c r="BA959" s="17" t="s">
        <v>494</v>
      </c>
      <c r="BB959" s="17" t="s">
        <v>494</v>
      </c>
      <c r="BC959" s="17" t="s">
        <v>494</v>
      </c>
      <c r="BD959" s="17" t="s">
        <v>494</v>
      </c>
      <c r="BE959" s="17" t="s">
        <v>494</v>
      </c>
      <c r="BF959" s="17"/>
      <c r="BG959" s="17"/>
    </row>
    <row r="960" spans="1:59" ht="15" customHeight="1" x14ac:dyDescent="0.2">
      <c r="A960" s="50">
        <v>2023</v>
      </c>
      <c r="B960" s="50" t="s">
        <v>38</v>
      </c>
      <c r="C960" s="16" t="s">
        <v>67</v>
      </c>
      <c r="D960" s="21">
        <f t="shared" si="42"/>
        <v>45079</v>
      </c>
      <c r="E960" s="22">
        <f t="shared" si="43"/>
        <v>153</v>
      </c>
      <c r="F960" s="17" t="s">
        <v>344</v>
      </c>
      <c r="G960" s="17" t="s">
        <v>341</v>
      </c>
      <c r="H960" s="17">
        <v>69</v>
      </c>
      <c r="I960" s="17">
        <v>16</v>
      </c>
      <c r="J960" s="17">
        <v>4.01</v>
      </c>
      <c r="K960" s="17" t="s">
        <v>496</v>
      </c>
      <c r="L960" s="17"/>
      <c r="M960" s="17" t="s">
        <v>496</v>
      </c>
      <c r="N960" s="17" t="s">
        <v>601</v>
      </c>
      <c r="O960" s="17"/>
      <c r="P960" s="17"/>
      <c r="Q960" s="17" t="s">
        <v>496</v>
      </c>
      <c r="R960" s="17"/>
      <c r="S960" s="17"/>
      <c r="T960" s="17" t="s">
        <v>494</v>
      </c>
      <c r="U960" s="17" t="s">
        <v>494</v>
      </c>
      <c r="V960" s="17" t="s">
        <v>494</v>
      </c>
      <c r="W960" s="17" t="s">
        <v>494</v>
      </c>
      <c r="X960" s="17" t="s">
        <v>494</v>
      </c>
      <c r="Y960" s="17" t="s">
        <v>494</v>
      </c>
      <c r="Z960" s="17" t="s">
        <v>494</v>
      </c>
      <c r="AA960" s="17" t="s">
        <v>494</v>
      </c>
      <c r="AB960" s="17" t="s">
        <v>494</v>
      </c>
      <c r="AC960" s="17"/>
      <c r="AD960" s="17" t="s">
        <v>536</v>
      </c>
      <c r="AE960" s="18">
        <f t="shared" si="44"/>
        <v>1.2206667092834596</v>
      </c>
      <c r="AF960" s="34" t="s">
        <v>537</v>
      </c>
      <c r="AG960" s="182"/>
      <c r="AH960" s="34"/>
      <c r="AI960" s="34"/>
      <c r="AJ960" s="34"/>
      <c r="AK960" s="34"/>
      <c r="AL960" s="34"/>
      <c r="AM960" s="34"/>
      <c r="AN960" s="34"/>
      <c r="AO960" s="34"/>
      <c r="AP960" s="34"/>
      <c r="AQ960" s="34"/>
      <c r="AR960" s="34"/>
      <c r="AS960" s="34"/>
      <c r="AT960" s="34"/>
      <c r="AU960" s="34"/>
      <c r="AV960" s="17"/>
      <c r="AW960" s="17"/>
      <c r="AX960" s="17"/>
      <c r="AY960" s="17"/>
      <c r="AZ960" s="17"/>
      <c r="BA960" s="17"/>
      <c r="BB960" s="17"/>
      <c r="BC960" s="17"/>
      <c r="BD960" s="17"/>
      <c r="BE960" s="17"/>
      <c r="BF960" s="17"/>
      <c r="BG960" s="17"/>
    </row>
    <row r="961" spans="1:59" ht="15" customHeight="1" x14ac:dyDescent="0.2">
      <c r="A961" s="50">
        <v>2023</v>
      </c>
      <c r="B961" s="50" t="s">
        <v>38</v>
      </c>
      <c r="C961" s="16" t="s">
        <v>67</v>
      </c>
      <c r="D961" s="21">
        <f t="shared" si="42"/>
        <v>45079</v>
      </c>
      <c r="E961" s="22">
        <f t="shared" si="43"/>
        <v>153</v>
      </c>
      <c r="F961" s="17" t="s">
        <v>344</v>
      </c>
      <c r="G961" s="17" t="s">
        <v>341</v>
      </c>
      <c r="H961" s="17">
        <v>70</v>
      </c>
      <c r="I961" s="17">
        <v>18</v>
      </c>
      <c r="J961" s="17">
        <v>4.3499999999999996</v>
      </c>
      <c r="K961" s="17" t="s">
        <v>496</v>
      </c>
      <c r="L961" s="17"/>
      <c r="M961" s="17" t="s">
        <v>496</v>
      </c>
      <c r="N961" s="17" t="s">
        <v>602</v>
      </c>
      <c r="O961" s="17"/>
      <c r="P961" s="17"/>
      <c r="Q961" s="17" t="s">
        <v>496</v>
      </c>
      <c r="R961" s="17"/>
      <c r="S961" s="17"/>
      <c r="T961" s="17" t="s">
        <v>494</v>
      </c>
      <c r="U961" s="17" t="s">
        <v>494</v>
      </c>
      <c r="V961" s="17" t="s">
        <v>494</v>
      </c>
      <c r="W961" s="17" t="s">
        <v>494</v>
      </c>
      <c r="X961" s="17" t="s">
        <v>494</v>
      </c>
      <c r="Y961" s="17" t="s">
        <v>494</v>
      </c>
      <c r="Z961" s="17" t="s">
        <v>494</v>
      </c>
      <c r="AA961" s="17" t="s">
        <v>494</v>
      </c>
      <c r="AB961" s="17" t="s">
        <v>494</v>
      </c>
      <c r="AC961" s="17"/>
      <c r="AD961" s="17" t="s">
        <v>536</v>
      </c>
      <c r="AE961" s="18">
        <f t="shared" si="44"/>
        <v>1.2682215743440233</v>
      </c>
      <c r="AF961" s="34" t="s">
        <v>520</v>
      </c>
      <c r="AG961" s="182">
        <v>45369</v>
      </c>
      <c r="AH961" s="34" t="s">
        <v>494</v>
      </c>
      <c r="AI961" s="34" t="s">
        <v>494</v>
      </c>
      <c r="AJ961" s="34" t="s">
        <v>494</v>
      </c>
      <c r="AK961" s="34" t="s">
        <v>494</v>
      </c>
      <c r="AL961" s="34" t="s">
        <v>494</v>
      </c>
      <c r="AM961" s="34">
        <v>72</v>
      </c>
      <c r="AN961" s="34">
        <v>18</v>
      </c>
      <c r="AO961" s="34">
        <v>4.2</v>
      </c>
      <c r="AP961" s="34" t="s">
        <v>602</v>
      </c>
      <c r="AQ961" s="34" t="s">
        <v>546</v>
      </c>
      <c r="AR961" s="34" t="s">
        <v>602</v>
      </c>
      <c r="AS961" s="34"/>
      <c r="AT961" s="34"/>
      <c r="AU961" s="34" t="s">
        <v>602</v>
      </c>
      <c r="AV961" s="17" t="s">
        <v>494</v>
      </c>
      <c r="AW961" s="17" t="s">
        <v>494</v>
      </c>
      <c r="AX961" s="17" t="s">
        <v>494</v>
      </c>
      <c r="AY961" s="17" t="s">
        <v>494</v>
      </c>
      <c r="AZ961" s="17" t="s">
        <v>494</v>
      </c>
      <c r="BA961" s="17" t="s">
        <v>494</v>
      </c>
      <c r="BB961" s="17" t="s">
        <v>494</v>
      </c>
      <c r="BC961" s="17" t="s">
        <v>494</v>
      </c>
      <c r="BD961" s="17" t="s">
        <v>494</v>
      </c>
      <c r="BE961" s="17" t="s">
        <v>494</v>
      </c>
      <c r="BF961" s="17"/>
      <c r="BG961" s="17"/>
    </row>
    <row r="962" spans="1:59" ht="15" customHeight="1" x14ac:dyDescent="0.2">
      <c r="A962" s="50">
        <v>2023</v>
      </c>
      <c r="B962" s="50" t="s">
        <v>38</v>
      </c>
      <c r="C962" s="16" t="s">
        <v>67</v>
      </c>
      <c r="D962" s="21">
        <f t="shared" ref="D962:D1025" si="45">DATEVALUE(LEFT(C962, SEARCH("-", C962) - 1))</f>
        <v>45079</v>
      </c>
      <c r="E962" s="22">
        <f t="shared" ref="E962:E1025" si="46" xml:space="preserve"> D962 - DATE(YEAR(D962), 1, 0)</f>
        <v>153</v>
      </c>
      <c r="F962" s="17" t="s">
        <v>344</v>
      </c>
      <c r="G962" s="17" t="s">
        <v>341</v>
      </c>
      <c r="H962" s="17">
        <v>67</v>
      </c>
      <c r="I962" s="17">
        <v>16</v>
      </c>
      <c r="J962" s="17">
        <v>3.97</v>
      </c>
      <c r="K962" s="17" t="s">
        <v>496</v>
      </c>
      <c r="L962" s="17"/>
      <c r="M962" s="17" t="s">
        <v>496</v>
      </c>
      <c r="N962" s="17" t="s">
        <v>603</v>
      </c>
      <c r="O962" s="17"/>
      <c r="P962" s="17"/>
      <c r="Q962" s="17" t="s">
        <v>496</v>
      </c>
      <c r="R962" s="17" t="s">
        <v>2351</v>
      </c>
      <c r="S962" s="17" t="s">
        <v>2506</v>
      </c>
      <c r="T962" s="17" t="s">
        <v>494</v>
      </c>
      <c r="U962" s="17" t="s">
        <v>494</v>
      </c>
      <c r="V962" s="17" t="s">
        <v>494</v>
      </c>
      <c r="W962" s="17" t="s">
        <v>494</v>
      </c>
      <c r="X962" s="17" t="s">
        <v>494</v>
      </c>
      <c r="Y962" s="17" t="s">
        <v>494</v>
      </c>
      <c r="Z962" s="17" t="s">
        <v>494</v>
      </c>
      <c r="AA962" s="17" t="s">
        <v>494</v>
      </c>
      <c r="AB962" s="17" t="s">
        <v>494</v>
      </c>
      <c r="AC962" s="17"/>
      <c r="AD962" s="17" t="s">
        <v>536</v>
      </c>
      <c r="AE962" s="18">
        <f t="shared" ref="AE962:AE1025" si="47">IF(J962="", "", 100000*(J962/(H962^3)))</f>
        <v>1.3199761938802312</v>
      </c>
      <c r="AF962" s="34" t="s">
        <v>520</v>
      </c>
      <c r="AG962" s="182">
        <v>45369</v>
      </c>
      <c r="AH962" s="34" t="s">
        <v>494</v>
      </c>
      <c r="AI962" s="34" t="s">
        <v>494</v>
      </c>
      <c r="AJ962" s="34" t="s">
        <v>494</v>
      </c>
      <c r="AK962" s="34" t="s">
        <v>494</v>
      </c>
      <c r="AL962" s="34" t="s">
        <v>494</v>
      </c>
      <c r="AM962" s="34">
        <v>66</v>
      </c>
      <c r="AN962" s="34">
        <v>16</v>
      </c>
      <c r="AO962" s="34">
        <v>3.8</v>
      </c>
      <c r="AP962" s="34" t="s">
        <v>603</v>
      </c>
      <c r="AQ962" s="34" t="s">
        <v>546</v>
      </c>
      <c r="AR962" s="34" t="s">
        <v>603</v>
      </c>
      <c r="AS962" s="34"/>
      <c r="AT962" s="34"/>
      <c r="AU962" s="34" t="s">
        <v>603</v>
      </c>
      <c r="AV962" s="17" t="s">
        <v>494</v>
      </c>
      <c r="AW962" s="17" t="s">
        <v>494</v>
      </c>
      <c r="AX962" s="17" t="s">
        <v>494</v>
      </c>
      <c r="AY962" s="17" t="s">
        <v>494</v>
      </c>
      <c r="AZ962" s="17" t="s">
        <v>494</v>
      </c>
      <c r="BA962" s="17" t="s">
        <v>494</v>
      </c>
      <c r="BB962" s="17" t="s">
        <v>494</v>
      </c>
      <c r="BC962" s="17" t="s">
        <v>494</v>
      </c>
      <c r="BD962" s="17" t="s">
        <v>494</v>
      </c>
      <c r="BE962" s="17" t="s">
        <v>494</v>
      </c>
      <c r="BF962" s="17"/>
      <c r="BG962" s="17"/>
    </row>
    <row r="963" spans="1:59" ht="15" customHeight="1" x14ac:dyDescent="0.2">
      <c r="A963" s="50">
        <v>2023</v>
      </c>
      <c r="B963" s="50" t="s">
        <v>38</v>
      </c>
      <c r="C963" s="16" t="s">
        <v>67</v>
      </c>
      <c r="D963" s="21">
        <f t="shared" si="45"/>
        <v>45079</v>
      </c>
      <c r="E963" s="22">
        <f t="shared" si="46"/>
        <v>153</v>
      </c>
      <c r="F963" s="17" t="s">
        <v>344</v>
      </c>
      <c r="G963" s="17" t="s">
        <v>341</v>
      </c>
      <c r="H963" s="17">
        <v>69</v>
      </c>
      <c r="I963" s="17">
        <v>16</v>
      </c>
      <c r="J963" s="17">
        <v>3.67</v>
      </c>
      <c r="K963" s="17" t="s">
        <v>496</v>
      </c>
      <c r="L963" s="17"/>
      <c r="M963" s="17" t="s">
        <v>496</v>
      </c>
      <c r="N963" s="17" t="s">
        <v>604</v>
      </c>
      <c r="O963" s="17"/>
      <c r="P963" s="17"/>
      <c r="Q963" s="17" t="s">
        <v>496</v>
      </c>
      <c r="R963" s="17"/>
      <c r="S963" s="17"/>
      <c r="T963" s="17" t="s">
        <v>494</v>
      </c>
      <c r="U963" s="17" t="s">
        <v>494</v>
      </c>
      <c r="V963" s="17" t="s">
        <v>494</v>
      </c>
      <c r="W963" s="17" t="s">
        <v>494</v>
      </c>
      <c r="X963" s="17" t="s">
        <v>494</v>
      </c>
      <c r="Y963" s="17" t="s">
        <v>494</v>
      </c>
      <c r="Z963" s="17" t="s">
        <v>494</v>
      </c>
      <c r="AA963" s="17" t="s">
        <v>494</v>
      </c>
      <c r="AB963" s="17" t="s">
        <v>494</v>
      </c>
      <c r="AC963" s="17"/>
      <c r="AD963" s="17" t="s">
        <v>536</v>
      </c>
      <c r="AE963" s="18">
        <f t="shared" si="47"/>
        <v>1.117168783808054</v>
      </c>
      <c r="AF963" s="34" t="s">
        <v>520</v>
      </c>
      <c r="AG963" s="182">
        <v>45369</v>
      </c>
      <c r="AH963" s="34" t="s">
        <v>494</v>
      </c>
      <c r="AI963" s="34" t="s">
        <v>494</v>
      </c>
      <c r="AJ963" s="34" t="s">
        <v>494</v>
      </c>
      <c r="AK963" s="34" t="s">
        <v>494</v>
      </c>
      <c r="AL963" s="34" t="s">
        <v>494</v>
      </c>
      <c r="AM963" s="34">
        <v>68</v>
      </c>
      <c r="AN963" s="34">
        <v>17</v>
      </c>
      <c r="AO963" s="34">
        <v>3.6</v>
      </c>
      <c r="AP963" s="34" t="s">
        <v>604</v>
      </c>
      <c r="AQ963" s="34" t="s">
        <v>546</v>
      </c>
      <c r="AR963" s="34" t="s">
        <v>604</v>
      </c>
      <c r="AS963" s="34"/>
      <c r="AT963" s="34"/>
      <c r="AU963" s="34" t="s">
        <v>604</v>
      </c>
      <c r="AV963" s="17" t="s">
        <v>494</v>
      </c>
      <c r="AW963" s="17" t="s">
        <v>494</v>
      </c>
      <c r="AX963" s="17" t="s">
        <v>494</v>
      </c>
      <c r="AY963" s="17" t="s">
        <v>494</v>
      </c>
      <c r="AZ963" s="17" t="s">
        <v>494</v>
      </c>
      <c r="BA963" s="17" t="s">
        <v>494</v>
      </c>
      <c r="BB963" s="17" t="s">
        <v>494</v>
      </c>
      <c r="BC963" s="17" t="s">
        <v>494</v>
      </c>
      <c r="BD963" s="17" t="s">
        <v>494</v>
      </c>
      <c r="BE963" s="17" t="s">
        <v>494</v>
      </c>
      <c r="BF963" s="17"/>
      <c r="BG963" s="17"/>
    </row>
    <row r="964" spans="1:59" ht="15" customHeight="1" x14ac:dyDescent="0.2">
      <c r="A964" s="50">
        <v>2023</v>
      </c>
      <c r="B964" s="50" t="s">
        <v>38</v>
      </c>
      <c r="C964" s="16" t="s">
        <v>67</v>
      </c>
      <c r="D964" s="21">
        <f t="shared" si="45"/>
        <v>45079</v>
      </c>
      <c r="E964" s="22">
        <f t="shared" si="46"/>
        <v>153</v>
      </c>
      <c r="F964" s="17" t="s">
        <v>344</v>
      </c>
      <c r="G964" s="17" t="s">
        <v>341</v>
      </c>
      <c r="H964" s="17">
        <v>69</v>
      </c>
      <c r="I964" s="17">
        <v>15</v>
      </c>
      <c r="J964" s="17">
        <v>3.63</v>
      </c>
      <c r="K964" s="17" t="s">
        <v>496</v>
      </c>
      <c r="L964" s="17"/>
      <c r="M964" s="17" t="s">
        <v>496</v>
      </c>
      <c r="N964" s="17" t="s">
        <v>605</v>
      </c>
      <c r="O964" s="17"/>
      <c r="P964" s="17"/>
      <c r="Q964" s="17" t="s">
        <v>496</v>
      </c>
      <c r="R964" s="17"/>
      <c r="S964" s="17"/>
      <c r="T964" s="17" t="s">
        <v>494</v>
      </c>
      <c r="U964" s="17" t="s">
        <v>494</v>
      </c>
      <c r="V964" s="17" t="s">
        <v>494</v>
      </c>
      <c r="W964" s="17" t="s">
        <v>494</v>
      </c>
      <c r="X964" s="17" t="s">
        <v>494</v>
      </c>
      <c r="Y964" s="17" t="s">
        <v>494</v>
      </c>
      <c r="Z964" s="17" t="s">
        <v>494</v>
      </c>
      <c r="AA964" s="17" t="s">
        <v>494</v>
      </c>
      <c r="AB964" s="17" t="s">
        <v>494</v>
      </c>
      <c r="AC964" s="17"/>
      <c r="AD964" s="17" t="s">
        <v>536</v>
      </c>
      <c r="AE964" s="18">
        <f t="shared" si="47"/>
        <v>1.1049925572815358</v>
      </c>
      <c r="AF964" s="34" t="s">
        <v>520</v>
      </c>
      <c r="AG964" s="182">
        <v>45369</v>
      </c>
      <c r="AH964" s="34" t="s">
        <v>494</v>
      </c>
      <c r="AI964" s="34" t="s">
        <v>494</v>
      </c>
      <c r="AJ964" s="34" t="s">
        <v>494</v>
      </c>
      <c r="AK964" s="34" t="s">
        <v>494</v>
      </c>
      <c r="AL964" s="34" t="s">
        <v>494</v>
      </c>
      <c r="AM964" s="34">
        <v>66</v>
      </c>
      <c r="AN964" s="34">
        <v>16</v>
      </c>
      <c r="AO964" s="34">
        <v>3.4</v>
      </c>
      <c r="AP964" s="34" t="s">
        <v>605</v>
      </c>
      <c r="AQ964" s="34" t="s">
        <v>606</v>
      </c>
      <c r="AR964" s="34" t="s">
        <v>605</v>
      </c>
      <c r="AS964" s="34"/>
      <c r="AT964" s="34"/>
      <c r="AU964" s="34" t="s">
        <v>605</v>
      </c>
      <c r="AV964" s="17" t="s">
        <v>494</v>
      </c>
      <c r="AW964" s="17" t="s">
        <v>494</v>
      </c>
      <c r="AX964" s="17" t="s">
        <v>494</v>
      </c>
      <c r="AY964" s="17" t="s">
        <v>494</v>
      </c>
      <c r="AZ964" s="17" t="s">
        <v>494</v>
      </c>
      <c r="BA964" s="17" t="s">
        <v>494</v>
      </c>
      <c r="BB964" s="17" t="s">
        <v>494</v>
      </c>
      <c r="BC964" s="17" t="s">
        <v>494</v>
      </c>
      <c r="BD964" s="17" t="s">
        <v>494</v>
      </c>
      <c r="BE964" s="17" t="s">
        <v>494</v>
      </c>
      <c r="BF964" s="17"/>
      <c r="BG964" s="17"/>
    </row>
    <row r="965" spans="1:59" ht="15" customHeight="1" x14ac:dyDescent="0.2">
      <c r="A965" s="50">
        <v>2023</v>
      </c>
      <c r="B965" s="50" t="s">
        <v>38</v>
      </c>
      <c r="C965" s="16" t="s">
        <v>67</v>
      </c>
      <c r="D965" s="21">
        <f t="shared" si="45"/>
        <v>45079</v>
      </c>
      <c r="E965" s="22">
        <f t="shared" si="46"/>
        <v>153</v>
      </c>
      <c r="F965" s="17" t="s">
        <v>344</v>
      </c>
      <c r="G965" s="17" t="s">
        <v>341</v>
      </c>
      <c r="H965" s="17">
        <v>69</v>
      </c>
      <c r="I965" s="17">
        <v>16</v>
      </c>
      <c r="J965" s="17">
        <v>3.81</v>
      </c>
      <c r="K965" s="17" t="s">
        <v>496</v>
      </c>
      <c r="L965" s="17"/>
      <c r="M965" s="17" t="s">
        <v>496</v>
      </c>
      <c r="N965" s="17" t="s">
        <v>607</v>
      </c>
      <c r="O965" s="17"/>
      <c r="P965" s="17"/>
      <c r="Q965" s="17" t="s">
        <v>496</v>
      </c>
      <c r="R965" s="17"/>
      <c r="S965" s="17"/>
      <c r="T965" s="17" t="s">
        <v>494</v>
      </c>
      <c r="U965" s="17" t="s">
        <v>494</v>
      </c>
      <c r="V965" s="17" t="s">
        <v>494</v>
      </c>
      <c r="W965" s="17" t="s">
        <v>494</v>
      </c>
      <c r="X965" s="17" t="s">
        <v>494</v>
      </c>
      <c r="Y965" s="17" t="s">
        <v>494</v>
      </c>
      <c r="Z965" s="17" t="s">
        <v>494</v>
      </c>
      <c r="AA965" s="17" t="s">
        <v>494</v>
      </c>
      <c r="AB965" s="17" t="s">
        <v>494</v>
      </c>
      <c r="AC965" s="17"/>
      <c r="AD965" s="17" t="s">
        <v>536</v>
      </c>
      <c r="AE965" s="18">
        <f t="shared" si="47"/>
        <v>1.159785576650868</v>
      </c>
      <c r="AF965" s="34" t="s">
        <v>520</v>
      </c>
      <c r="AG965" s="182">
        <v>45369</v>
      </c>
      <c r="AH965" s="34" t="s">
        <v>494</v>
      </c>
      <c r="AI965" s="34" t="s">
        <v>494</v>
      </c>
      <c r="AJ965" s="34" t="s">
        <v>494</v>
      </c>
      <c r="AK965" s="34" t="s">
        <v>494</v>
      </c>
      <c r="AL965" s="34" t="s">
        <v>494</v>
      </c>
      <c r="AM965" s="34">
        <v>66</v>
      </c>
      <c r="AN965" s="34">
        <v>18</v>
      </c>
      <c r="AO965" s="34">
        <v>3.8</v>
      </c>
      <c r="AP965" s="34" t="s">
        <v>607</v>
      </c>
      <c r="AQ965" s="34" t="s">
        <v>546</v>
      </c>
      <c r="AR965" s="34" t="s">
        <v>607</v>
      </c>
      <c r="AS965" s="34"/>
      <c r="AT965" s="34"/>
      <c r="AU965" s="34" t="s">
        <v>607</v>
      </c>
      <c r="AV965" s="17" t="s">
        <v>494</v>
      </c>
      <c r="AW965" s="17" t="s">
        <v>494</v>
      </c>
      <c r="AX965" s="17" t="s">
        <v>494</v>
      </c>
      <c r="AY965" s="17" t="s">
        <v>494</v>
      </c>
      <c r="AZ965" s="17" t="s">
        <v>494</v>
      </c>
      <c r="BA965" s="17" t="s">
        <v>494</v>
      </c>
      <c r="BB965" s="17" t="s">
        <v>494</v>
      </c>
      <c r="BC965" s="17" t="s">
        <v>494</v>
      </c>
      <c r="BD965" s="17" t="s">
        <v>494</v>
      </c>
      <c r="BE965" s="17" t="s">
        <v>494</v>
      </c>
      <c r="BF965" s="17"/>
      <c r="BG965" s="17"/>
    </row>
    <row r="966" spans="1:59" ht="15" customHeight="1" x14ac:dyDescent="0.2">
      <c r="A966" s="50">
        <v>2023</v>
      </c>
      <c r="B966" s="50" t="s">
        <v>38</v>
      </c>
      <c r="C966" s="16" t="s">
        <v>67</v>
      </c>
      <c r="D966" s="21">
        <f t="shared" si="45"/>
        <v>45079</v>
      </c>
      <c r="E966" s="22">
        <f t="shared" si="46"/>
        <v>153</v>
      </c>
      <c r="F966" s="17" t="s">
        <v>344</v>
      </c>
      <c r="G966" s="17" t="s">
        <v>341</v>
      </c>
      <c r="H966" s="17">
        <v>73</v>
      </c>
      <c r="I966" s="17">
        <v>18</v>
      </c>
      <c r="J966" s="17">
        <v>4.6500000000000004</v>
      </c>
      <c r="K966" s="17" t="s">
        <v>496</v>
      </c>
      <c r="L966" s="17"/>
      <c r="M966" s="17" t="s">
        <v>496</v>
      </c>
      <c r="N966" s="17" t="s">
        <v>608</v>
      </c>
      <c r="O966" s="17"/>
      <c r="P966" s="17"/>
      <c r="Q966" s="17" t="s">
        <v>496</v>
      </c>
      <c r="R966" s="17"/>
      <c r="S966" s="17"/>
      <c r="T966" s="17" t="s">
        <v>494</v>
      </c>
      <c r="U966" s="17" t="s">
        <v>494</v>
      </c>
      <c r="V966" s="17" t="s">
        <v>494</v>
      </c>
      <c r="W966" s="17" t="s">
        <v>494</v>
      </c>
      <c r="X966" s="17" t="s">
        <v>494</v>
      </c>
      <c r="Y966" s="17" t="s">
        <v>494</v>
      </c>
      <c r="Z966" s="17" t="s">
        <v>494</v>
      </c>
      <c r="AA966" s="17" t="s">
        <v>494</v>
      </c>
      <c r="AB966" s="17" t="s">
        <v>494</v>
      </c>
      <c r="AC966" s="17"/>
      <c r="AD966" s="17" t="s">
        <v>536</v>
      </c>
      <c r="AE966" s="18">
        <f t="shared" si="47"/>
        <v>1.1953205129852937</v>
      </c>
      <c r="AF966" s="34" t="s">
        <v>537</v>
      </c>
      <c r="AG966" s="182"/>
      <c r="AH966" s="34"/>
      <c r="AI966" s="34"/>
      <c r="AJ966" s="34"/>
      <c r="AK966" s="34"/>
      <c r="AL966" s="34"/>
      <c r="AM966" s="34"/>
      <c r="AN966" s="34"/>
      <c r="AO966" s="34"/>
      <c r="AP966" s="34"/>
      <c r="AQ966" s="34"/>
      <c r="AR966" s="34"/>
      <c r="AS966" s="34"/>
      <c r="AT966" s="34"/>
      <c r="AU966" s="34"/>
      <c r="AV966" s="17"/>
      <c r="AW966" s="17"/>
      <c r="AX966" s="17"/>
      <c r="AY966" s="17"/>
      <c r="AZ966" s="17"/>
      <c r="BA966" s="17"/>
      <c r="BB966" s="17"/>
      <c r="BC966" s="17"/>
      <c r="BD966" s="17"/>
      <c r="BE966" s="17"/>
      <c r="BF966" s="17"/>
      <c r="BG966" s="17"/>
    </row>
    <row r="967" spans="1:59" ht="15" customHeight="1" x14ac:dyDescent="0.2">
      <c r="A967" s="50">
        <v>2023</v>
      </c>
      <c r="B967" s="50" t="s">
        <v>38</v>
      </c>
      <c r="C967" s="16" t="s">
        <v>67</v>
      </c>
      <c r="D967" s="21">
        <f t="shared" si="45"/>
        <v>45079</v>
      </c>
      <c r="E967" s="22">
        <f t="shared" si="46"/>
        <v>153</v>
      </c>
      <c r="F967" s="17" t="s">
        <v>344</v>
      </c>
      <c r="G967" s="17" t="s">
        <v>341</v>
      </c>
      <c r="H967" s="17">
        <v>69</v>
      </c>
      <c r="I967" s="17">
        <v>16</v>
      </c>
      <c r="J967" s="17">
        <v>3.93</v>
      </c>
      <c r="K967" s="17" t="s">
        <v>496</v>
      </c>
      <c r="L967" s="17"/>
      <c r="M967" s="17" t="s">
        <v>496</v>
      </c>
      <c r="N967" s="17" t="s">
        <v>609</v>
      </c>
      <c r="O967" s="17"/>
      <c r="P967" s="17"/>
      <c r="Q967" s="17" t="s">
        <v>496</v>
      </c>
      <c r="R967" s="17"/>
      <c r="S967" s="17"/>
      <c r="T967" s="17" t="s">
        <v>494</v>
      </c>
      <c r="U967" s="17" t="s">
        <v>494</v>
      </c>
      <c r="V967" s="17" t="s">
        <v>494</v>
      </c>
      <c r="W967" s="17" t="s">
        <v>494</v>
      </c>
      <c r="X967" s="17" t="s">
        <v>494</v>
      </c>
      <c r="Y967" s="17" t="s">
        <v>494</v>
      </c>
      <c r="Z967" s="17" t="s">
        <v>494</v>
      </c>
      <c r="AA967" s="17" t="s">
        <v>494</v>
      </c>
      <c r="AB967" s="17" t="s">
        <v>494</v>
      </c>
      <c r="AC967" s="17"/>
      <c r="AD967" s="17" t="s">
        <v>536</v>
      </c>
      <c r="AE967" s="18">
        <f t="shared" si="47"/>
        <v>1.196314256230423</v>
      </c>
      <c r="AF967" s="34" t="s">
        <v>520</v>
      </c>
      <c r="AG967" s="182">
        <v>45369</v>
      </c>
      <c r="AH967" s="34" t="s">
        <v>494</v>
      </c>
      <c r="AI967" s="34" t="s">
        <v>494</v>
      </c>
      <c r="AJ967" s="34" t="s">
        <v>494</v>
      </c>
      <c r="AK967" s="34" t="s">
        <v>494</v>
      </c>
      <c r="AL967" s="34" t="s">
        <v>494</v>
      </c>
      <c r="AM967" s="34">
        <v>70</v>
      </c>
      <c r="AN967" s="34">
        <v>18</v>
      </c>
      <c r="AO967" s="34">
        <v>4.7</v>
      </c>
      <c r="AP967" s="34" t="s">
        <v>609</v>
      </c>
      <c r="AQ967" s="34" t="s">
        <v>549</v>
      </c>
      <c r="AR967" s="34" t="s">
        <v>609</v>
      </c>
      <c r="AS967" s="34"/>
      <c r="AT967" s="34"/>
      <c r="AU967" s="34" t="s">
        <v>609</v>
      </c>
      <c r="AV967" s="17" t="s">
        <v>494</v>
      </c>
      <c r="AW967" s="17" t="s">
        <v>494</v>
      </c>
      <c r="AX967" s="17" t="s">
        <v>494</v>
      </c>
      <c r="AY967" s="17" t="s">
        <v>494</v>
      </c>
      <c r="AZ967" s="17" t="s">
        <v>494</v>
      </c>
      <c r="BA967" s="17" t="s">
        <v>494</v>
      </c>
      <c r="BB967" s="17" t="s">
        <v>494</v>
      </c>
      <c r="BC967" s="17" t="s">
        <v>494</v>
      </c>
      <c r="BD967" s="17" t="s">
        <v>494</v>
      </c>
      <c r="BE967" s="17" t="s">
        <v>494</v>
      </c>
      <c r="BF967" s="17"/>
      <c r="BG967" s="17"/>
    </row>
    <row r="968" spans="1:59" ht="15" customHeight="1" x14ac:dyDescent="0.2">
      <c r="A968" s="50">
        <v>2023</v>
      </c>
      <c r="B968" s="50" t="s">
        <v>38</v>
      </c>
      <c r="C968" s="16" t="s">
        <v>67</v>
      </c>
      <c r="D968" s="21">
        <f t="shared" si="45"/>
        <v>45079</v>
      </c>
      <c r="E968" s="22">
        <f t="shared" si="46"/>
        <v>153</v>
      </c>
      <c r="F968" s="17" t="s">
        <v>344</v>
      </c>
      <c r="G968" s="17" t="s">
        <v>341</v>
      </c>
      <c r="H968" s="17">
        <v>76</v>
      </c>
      <c r="I968" s="17">
        <v>18</v>
      </c>
      <c r="J968" s="17">
        <v>5.1100000000000003</v>
      </c>
      <c r="K968" s="17" t="s">
        <v>496</v>
      </c>
      <c r="L968" s="17"/>
      <c r="M968" s="17" t="s">
        <v>496</v>
      </c>
      <c r="N968" s="17" t="s">
        <v>610</v>
      </c>
      <c r="O968" s="17"/>
      <c r="P968" s="17"/>
      <c r="Q968" s="17" t="s">
        <v>496</v>
      </c>
      <c r="R968" s="17"/>
      <c r="S968" s="17"/>
      <c r="T968" s="17" t="s">
        <v>494</v>
      </c>
      <c r="U968" s="17" t="s">
        <v>494</v>
      </c>
      <c r="V968" s="17" t="s">
        <v>494</v>
      </c>
      <c r="W968" s="17" t="s">
        <v>494</v>
      </c>
      <c r="X968" s="17" t="s">
        <v>494</v>
      </c>
      <c r="Y968" s="17" t="s">
        <v>494</v>
      </c>
      <c r="Z968" s="17" t="s">
        <v>494</v>
      </c>
      <c r="AA968" s="17" t="s">
        <v>494</v>
      </c>
      <c r="AB968" s="17" t="s">
        <v>494</v>
      </c>
      <c r="AC968" s="17"/>
      <c r="AD968" s="17" t="s">
        <v>536</v>
      </c>
      <c r="AE968" s="18">
        <f t="shared" si="47"/>
        <v>1.1640727511299023</v>
      </c>
      <c r="AF968" s="34" t="s">
        <v>561</v>
      </c>
      <c r="AG968" s="182"/>
      <c r="AH968" s="34"/>
      <c r="AI968" s="34"/>
      <c r="AJ968" s="34"/>
      <c r="AK968" s="34"/>
      <c r="AL968" s="34"/>
      <c r="AM968" s="34"/>
      <c r="AN968" s="34"/>
      <c r="AO968" s="34"/>
      <c r="AP968" s="34"/>
      <c r="AQ968" s="34"/>
      <c r="AR968" s="34"/>
      <c r="AS968" s="34"/>
      <c r="AT968" s="34"/>
      <c r="AU968" s="34"/>
      <c r="AV968" s="17"/>
      <c r="AW968" s="17"/>
      <c r="AX968" s="17"/>
      <c r="AY968" s="17"/>
      <c r="AZ968" s="17"/>
      <c r="BA968" s="17"/>
      <c r="BB968" s="17"/>
      <c r="BC968" s="17"/>
      <c r="BD968" s="17"/>
      <c r="BE968" s="17"/>
      <c r="BF968" s="17"/>
      <c r="BG968" s="17"/>
    </row>
    <row r="969" spans="1:59" ht="15" customHeight="1" x14ac:dyDescent="0.2">
      <c r="A969" s="50">
        <v>2023</v>
      </c>
      <c r="B969" s="50" t="s">
        <v>38</v>
      </c>
      <c r="C969" s="16" t="s">
        <v>67</v>
      </c>
      <c r="D969" s="21">
        <f t="shared" si="45"/>
        <v>45079</v>
      </c>
      <c r="E969" s="22">
        <f t="shared" si="46"/>
        <v>153</v>
      </c>
      <c r="F969" s="17" t="s">
        <v>344</v>
      </c>
      <c r="G969" s="17" t="s">
        <v>341</v>
      </c>
      <c r="H969" s="17">
        <v>70</v>
      </c>
      <c r="I969" s="17">
        <v>18</v>
      </c>
      <c r="J969" s="17">
        <v>4.3600000000000003</v>
      </c>
      <c r="K969" s="17" t="s">
        <v>496</v>
      </c>
      <c r="L969" s="17"/>
      <c r="M969" s="17" t="s">
        <v>496</v>
      </c>
      <c r="N969" s="17" t="s">
        <v>611</v>
      </c>
      <c r="O969" s="17"/>
      <c r="P969" s="17"/>
      <c r="Q969" s="17" t="s">
        <v>496</v>
      </c>
      <c r="R969" s="17"/>
      <c r="S969" s="17"/>
      <c r="T969" s="17" t="s">
        <v>494</v>
      </c>
      <c r="U969" s="17" t="s">
        <v>494</v>
      </c>
      <c r="V969" s="17" t="s">
        <v>494</v>
      </c>
      <c r="W969" s="17" t="s">
        <v>494</v>
      </c>
      <c r="X969" s="17" t="s">
        <v>494</v>
      </c>
      <c r="Y969" s="17" t="s">
        <v>494</v>
      </c>
      <c r="Z969" s="17" t="s">
        <v>494</v>
      </c>
      <c r="AA969" s="17" t="s">
        <v>494</v>
      </c>
      <c r="AB969" s="17" t="s">
        <v>494</v>
      </c>
      <c r="AC969" s="17"/>
      <c r="AD969" s="17" t="s">
        <v>536</v>
      </c>
      <c r="AE969" s="18">
        <f t="shared" si="47"/>
        <v>1.2711370262390671</v>
      </c>
      <c r="AF969" s="34" t="s">
        <v>520</v>
      </c>
      <c r="AG969" s="182">
        <v>45369</v>
      </c>
      <c r="AH969" s="34" t="s">
        <v>494</v>
      </c>
      <c r="AI969" s="34" t="s">
        <v>494</v>
      </c>
      <c r="AJ969" s="34" t="s">
        <v>494</v>
      </c>
      <c r="AK969" s="34" t="s">
        <v>494</v>
      </c>
      <c r="AL969" s="34" t="s">
        <v>494</v>
      </c>
      <c r="AM969" s="34">
        <v>70</v>
      </c>
      <c r="AN969" s="34">
        <v>20</v>
      </c>
      <c r="AO969" s="34">
        <v>4.3</v>
      </c>
      <c r="AP969" s="34" t="s">
        <v>611</v>
      </c>
      <c r="AQ969" s="34" t="s">
        <v>546</v>
      </c>
      <c r="AR969" s="34" t="s">
        <v>611</v>
      </c>
      <c r="AS969" s="34"/>
      <c r="AT969" s="34"/>
      <c r="AU969" s="34" t="s">
        <v>611</v>
      </c>
      <c r="AV969" s="17" t="s">
        <v>494</v>
      </c>
      <c r="AW969" s="17" t="s">
        <v>494</v>
      </c>
      <c r="AX969" s="17" t="s">
        <v>494</v>
      </c>
      <c r="AY969" s="17" t="s">
        <v>494</v>
      </c>
      <c r="AZ969" s="17" t="s">
        <v>494</v>
      </c>
      <c r="BA969" s="17" t="s">
        <v>494</v>
      </c>
      <c r="BB969" s="17" t="s">
        <v>494</v>
      </c>
      <c r="BC969" s="17" t="s">
        <v>494</v>
      </c>
      <c r="BD969" s="17" t="s">
        <v>494</v>
      </c>
      <c r="BE969" s="17" t="s">
        <v>494</v>
      </c>
      <c r="BF969" s="17"/>
      <c r="BG969" s="17"/>
    </row>
    <row r="970" spans="1:59" ht="15" customHeight="1" x14ac:dyDescent="0.2">
      <c r="A970" s="50">
        <v>2023</v>
      </c>
      <c r="B970" s="50" t="s">
        <v>38</v>
      </c>
      <c r="C970" s="16" t="s">
        <v>67</v>
      </c>
      <c r="D970" s="21">
        <f t="shared" si="45"/>
        <v>45079</v>
      </c>
      <c r="E970" s="22">
        <f t="shared" si="46"/>
        <v>153</v>
      </c>
      <c r="F970" s="17" t="s">
        <v>344</v>
      </c>
      <c r="G970" s="17" t="s">
        <v>341</v>
      </c>
      <c r="H970" s="17">
        <v>79</v>
      </c>
      <c r="I970" s="17">
        <v>20</v>
      </c>
      <c r="J970" s="17">
        <v>6.72</v>
      </c>
      <c r="K970" s="17" t="s">
        <v>496</v>
      </c>
      <c r="L970" s="17"/>
      <c r="M970" s="17" t="s">
        <v>496</v>
      </c>
      <c r="N970" s="17" t="s">
        <v>612</v>
      </c>
      <c r="O970" s="17"/>
      <c r="P970" s="17"/>
      <c r="Q970" s="17" t="s">
        <v>496</v>
      </c>
      <c r="R970" s="17" t="s">
        <v>2351</v>
      </c>
      <c r="S970" s="17" t="s">
        <v>2506</v>
      </c>
      <c r="T970" s="17" t="s">
        <v>494</v>
      </c>
      <c r="U970" s="17" t="s">
        <v>494</v>
      </c>
      <c r="V970" s="17" t="s">
        <v>494</v>
      </c>
      <c r="W970" s="17" t="s">
        <v>494</v>
      </c>
      <c r="X970" s="17" t="s">
        <v>494</v>
      </c>
      <c r="Y970" s="17" t="s">
        <v>494</v>
      </c>
      <c r="Z970" s="17" t="s">
        <v>494</v>
      </c>
      <c r="AA970" s="17" t="s">
        <v>494</v>
      </c>
      <c r="AB970" s="17" t="s">
        <v>494</v>
      </c>
      <c r="AC970" s="17"/>
      <c r="AD970" s="17" t="s">
        <v>536</v>
      </c>
      <c r="AE970" s="18">
        <f t="shared" si="47"/>
        <v>1.3629753427213669</v>
      </c>
      <c r="AF970" s="34" t="s">
        <v>520</v>
      </c>
      <c r="AG970" s="182">
        <v>45369</v>
      </c>
      <c r="AH970" s="34" t="s">
        <v>494</v>
      </c>
      <c r="AI970" s="34" t="s">
        <v>494</v>
      </c>
      <c r="AJ970" s="34" t="s">
        <v>494</v>
      </c>
      <c r="AK970" s="34" t="s">
        <v>494</v>
      </c>
      <c r="AL970" s="34" t="s">
        <v>494</v>
      </c>
      <c r="AM970" s="34">
        <v>78</v>
      </c>
      <c r="AN970" s="34">
        <v>22</v>
      </c>
      <c r="AO970" s="34">
        <v>6.6</v>
      </c>
      <c r="AP970" s="34" t="s">
        <v>612</v>
      </c>
      <c r="AQ970" s="34" t="s">
        <v>546</v>
      </c>
      <c r="AR970" s="34" t="s">
        <v>612</v>
      </c>
      <c r="AS970" s="34"/>
      <c r="AT970" s="34"/>
      <c r="AU970" s="34" t="s">
        <v>612</v>
      </c>
      <c r="AV970" s="17" t="s">
        <v>494</v>
      </c>
      <c r="AW970" s="17" t="s">
        <v>494</v>
      </c>
      <c r="AX970" s="17" t="s">
        <v>494</v>
      </c>
      <c r="AY970" s="17" t="s">
        <v>494</v>
      </c>
      <c r="AZ970" s="17" t="s">
        <v>494</v>
      </c>
      <c r="BA970" s="17" t="s">
        <v>494</v>
      </c>
      <c r="BB970" s="17" t="s">
        <v>494</v>
      </c>
      <c r="BC970" s="17" t="s">
        <v>494</v>
      </c>
      <c r="BD970" s="17" t="s">
        <v>494</v>
      </c>
      <c r="BE970" s="17" t="s">
        <v>494</v>
      </c>
      <c r="BF970" s="17"/>
      <c r="BG970" s="17"/>
    </row>
    <row r="971" spans="1:59" x14ac:dyDescent="0.2">
      <c r="A971" s="50">
        <v>2023</v>
      </c>
      <c r="B971" s="50" t="s">
        <v>38</v>
      </c>
      <c r="C971" s="16" t="s">
        <v>67</v>
      </c>
      <c r="D971" s="21">
        <f t="shared" si="45"/>
        <v>45079</v>
      </c>
      <c r="E971" s="22">
        <f t="shared" si="46"/>
        <v>153</v>
      </c>
      <c r="F971" s="17" t="s">
        <v>344</v>
      </c>
      <c r="G971" s="17" t="s">
        <v>341</v>
      </c>
      <c r="H971" s="17">
        <v>68</v>
      </c>
      <c r="I971" s="17">
        <v>18</v>
      </c>
      <c r="J971" s="17">
        <v>4.1500000000000004</v>
      </c>
      <c r="K971" s="17" t="s">
        <v>496</v>
      </c>
      <c r="L971" s="17"/>
      <c r="M971" s="17" t="s">
        <v>496</v>
      </c>
      <c r="N971" s="17" t="s">
        <v>613</v>
      </c>
      <c r="O971" s="17"/>
      <c r="P971" s="17"/>
      <c r="Q971" s="17" t="s">
        <v>496</v>
      </c>
      <c r="R971" s="17"/>
      <c r="S971" s="17"/>
      <c r="T971" s="17" t="s">
        <v>494</v>
      </c>
      <c r="U971" s="17" t="s">
        <v>494</v>
      </c>
      <c r="V971" s="17" t="s">
        <v>494</v>
      </c>
      <c r="W971" s="17" t="s">
        <v>494</v>
      </c>
      <c r="X971" s="17" t="s">
        <v>494</v>
      </c>
      <c r="Y971" s="17" t="s">
        <v>494</v>
      </c>
      <c r="Z971" s="17" t="s">
        <v>494</v>
      </c>
      <c r="AA971" s="17" t="s">
        <v>494</v>
      </c>
      <c r="AB971" s="17" t="s">
        <v>494</v>
      </c>
      <c r="AC971" s="17"/>
      <c r="AD971" s="17" t="s">
        <v>536</v>
      </c>
      <c r="AE971" s="18">
        <f t="shared" si="47"/>
        <v>1.3198402198249544</v>
      </c>
      <c r="AF971" s="34" t="s">
        <v>520</v>
      </c>
      <c r="AG971" s="182">
        <v>45369</v>
      </c>
      <c r="AH971" s="34" t="s">
        <v>494</v>
      </c>
      <c r="AI971" s="34" t="s">
        <v>494</v>
      </c>
      <c r="AJ971" s="34" t="s">
        <v>494</v>
      </c>
      <c r="AK971" s="34" t="s">
        <v>494</v>
      </c>
      <c r="AL971" s="34" t="s">
        <v>494</v>
      </c>
      <c r="AM971" s="34">
        <v>68</v>
      </c>
      <c r="AN971" s="34">
        <v>18</v>
      </c>
      <c r="AO971" s="34">
        <v>3.9</v>
      </c>
      <c r="AP971" s="34" t="s">
        <v>613</v>
      </c>
      <c r="AQ971" s="34" t="s">
        <v>606</v>
      </c>
      <c r="AR971" s="34" t="s">
        <v>613</v>
      </c>
      <c r="AS971" s="34"/>
      <c r="AT971" s="34"/>
      <c r="AU971" s="34" t="s">
        <v>613</v>
      </c>
      <c r="AV971" s="17" t="s">
        <v>494</v>
      </c>
      <c r="AW971" s="17" t="s">
        <v>494</v>
      </c>
      <c r="AX971" s="17" t="s">
        <v>494</v>
      </c>
      <c r="AY971" s="17" t="s">
        <v>494</v>
      </c>
      <c r="AZ971" s="17" t="s">
        <v>494</v>
      </c>
      <c r="BA971" s="17" t="s">
        <v>494</v>
      </c>
      <c r="BB971" s="17" t="s">
        <v>494</v>
      </c>
      <c r="BC971" s="17" t="s">
        <v>494</v>
      </c>
      <c r="BD971" s="17" t="s">
        <v>494</v>
      </c>
      <c r="BE971" s="17" t="s">
        <v>494</v>
      </c>
      <c r="BF971" s="17"/>
      <c r="BG971" s="17"/>
    </row>
    <row r="972" spans="1:59" ht="15" customHeight="1" x14ac:dyDescent="0.2">
      <c r="A972" s="50">
        <v>2023</v>
      </c>
      <c r="B972" s="50" t="s">
        <v>38</v>
      </c>
      <c r="C972" s="16" t="s">
        <v>67</v>
      </c>
      <c r="D972" s="21">
        <f t="shared" si="45"/>
        <v>45079</v>
      </c>
      <c r="E972" s="22">
        <f t="shared" si="46"/>
        <v>153</v>
      </c>
      <c r="F972" s="17" t="s">
        <v>344</v>
      </c>
      <c r="G972" s="17" t="s">
        <v>341</v>
      </c>
      <c r="H972" s="17">
        <v>76</v>
      </c>
      <c r="I972" s="17">
        <v>19</v>
      </c>
      <c r="J972" s="17">
        <v>5.33</v>
      </c>
      <c r="K972" s="17" t="s">
        <v>496</v>
      </c>
      <c r="L972" s="17"/>
      <c r="M972" s="17" t="s">
        <v>496</v>
      </c>
      <c r="N972" s="17" t="s">
        <v>614</v>
      </c>
      <c r="O972" s="17"/>
      <c r="P972" s="17"/>
      <c r="Q972" s="17" t="s">
        <v>496</v>
      </c>
      <c r="R972" s="17"/>
      <c r="S972" s="17"/>
      <c r="T972" s="17" t="s">
        <v>494</v>
      </c>
      <c r="U972" s="17" t="s">
        <v>494</v>
      </c>
      <c r="V972" s="17" t="s">
        <v>494</v>
      </c>
      <c r="W972" s="17" t="s">
        <v>494</v>
      </c>
      <c r="X972" s="17" t="s">
        <v>494</v>
      </c>
      <c r="Y972" s="17" t="s">
        <v>494</v>
      </c>
      <c r="Z972" s="17" t="s">
        <v>494</v>
      </c>
      <c r="AA972" s="17" t="s">
        <v>494</v>
      </c>
      <c r="AB972" s="17" t="s">
        <v>494</v>
      </c>
      <c r="AC972" s="17"/>
      <c r="AD972" s="17" t="s">
        <v>536</v>
      </c>
      <c r="AE972" s="18">
        <f t="shared" si="47"/>
        <v>1.2141893862079021</v>
      </c>
      <c r="AF972" s="34" t="s">
        <v>520</v>
      </c>
      <c r="AG972" s="182">
        <v>45369</v>
      </c>
      <c r="AH972" s="34" t="s">
        <v>494</v>
      </c>
      <c r="AI972" s="34" t="s">
        <v>494</v>
      </c>
      <c r="AJ972" s="34" t="s">
        <v>494</v>
      </c>
      <c r="AK972" s="34" t="s">
        <v>494</v>
      </c>
      <c r="AL972" s="34" t="s">
        <v>494</v>
      </c>
      <c r="AM972" s="34">
        <v>76</v>
      </c>
      <c r="AN972" s="34">
        <v>20</v>
      </c>
      <c r="AO972" s="34">
        <v>5.0999999999999996</v>
      </c>
      <c r="AP972" s="34" t="s">
        <v>614</v>
      </c>
      <c r="AQ972" s="34" t="s">
        <v>542</v>
      </c>
      <c r="AR972" s="34" t="s">
        <v>614</v>
      </c>
      <c r="AS972" s="34"/>
      <c r="AT972" s="34"/>
      <c r="AU972" s="34" t="s">
        <v>614</v>
      </c>
      <c r="AV972" s="17" t="s">
        <v>494</v>
      </c>
      <c r="AW972" s="17" t="s">
        <v>494</v>
      </c>
      <c r="AX972" s="17" t="s">
        <v>494</v>
      </c>
      <c r="AY972" s="17" t="s">
        <v>494</v>
      </c>
      <c r="AZ972" s="17" t="s">
        <v>494</v>
      </c>
      <c r="BA972" s="17" t="s">
        <v>494</v>
      </c>
      <c r="BB972" s="17" t="s">
        <v>494</v>
      </c>
      <c r="BC972" s="17" t="s">
        <v>494</v>
      </c>
      <c r="BD972" s="17" t="s">
        <v>494</v>
      </c>
      <c r="BE972" s="17" t="s">
        <v>494</v>
      </c>
      <c r="BF972" s="17"/>
      <c r="BG972" s="17"/>
    </row>
    <row r="973" spans="1:59" ht="15" customHeight="1" x14ac:dyDescent="0.2">
      <c r="A973" s="50">
        <v>2023</v>
      </c>
      <c r="B973" s="50" t="s">
        <v>38</v>
      </c>
      <c r="C973" s="16" t="s">
        <v>67</v>
      </c>
      <c r="D973" s="21">
        <f t="shared" si="45"/>
        <v>45079</v>
      </c>
      <c r="E973" s="22">
        <f t="shared" si="46"/>
        <v>153</v>
      </c>
      <c r="F973" s="17" t="s">
        <v>344</v>
      </c>
      <c r="G973" s="17" t="s">
        <v>341</v>
      </c>
      <c r="H973" s="17">
        <v>84</v>
      </c>
      <c r="I973" s="17">
        <v>21</v>
      </c>
      <c r="J973" s="17">
        <v>7.92</v>
      </c>
      <c r="K973" s="17" t="s">
        <v>496</v>
      </c>
      <c r="L973" s="17"/>
      <c r="M973" s="17" t="s">
        <v>496</v>
      </c>
      <c r="N973" s="17" t="s">
        <v>615</v>
      </c>
      <c r="O973" s="17"/>
      <c r="P973" s="17"/>
      <c r="Q973" s="17" t="s">
        <v>496</v>
      </c>
      <c r="R973" s="17"/>
      <c r="S973" s="17"/>
      <c r="T973" s="17" t="s">
        <v>494</v>
      </c>
      <c r="U973" s="17" t="s">
        <v>494</v>
      </c>
      <c r="V973" s="17" t="s">
        <v>494</v>
      </c>
      <c r="W973" s="17" t="s">
        <v>494</v>
      </c>
      <c r="X973" s="17" t="s">
        <v>494</v>
      </c>
      <c r="Y973" s="17" t="s">
        <v>494</v>
      </c>
      <c r="Z973" s="17" t="s">
        <v>494</v>
      </c>
      <c r="AA973" s="17" t="s">
        <v>494</v>
      </c>
      <c r="AB973" s="17" t="s">
        <v>494</v>
      </c>
      <c r="AC973" s="17"/>
      <c r="AD973" s="17" t="s">
        <v>536</v>
      </c>
      <c r="AE973" s="18">
        <f t="shared" si="47"/>
        <v>1.3362487852283771</v>
      </c>
      <c r="AF973" s="34" t="s">
        <v>520</v>
      </c>
      <c r="AG973" s="182">
        <v>45369</v>
      </c>
      <c r="AH973" s="34" t="s">
        <v>494</v>
      </c>
      <c r="AI973" s="34" t="s">
        <v>494</v>
      </c>
      <c r="AJ973" s="34" t="s">
        <v>494</v>
      </c>
      <c r="AK973" s="34" t="s">
        <v>494</v>
      </c>
      <c r="AL973" s="34" t="s">
        <v>494</v>
      </c>
      <c r="AM973" s="34">
        <v>84</v>
      </c>
      <c r="AN973" s="34">
        <v>22</v>
      </c>
      <c r="AO973" s="34">
        <v>7.5</v>
      </c>
      <c r="AP973" s="34" t="s">
        <v>615</v>
      </c>
      <c r="AQ973" s="34" t="s">
        <v>549</v>
      </c>
      <c r="AR973" s="34" t="s">
        <v>615</v>
      </c>
      <c r="AS973" s="34"/>
      <c r="AT973" s="34"/>
      <c r="AU973" s="34" t="s">
        <v>615</v>
      </c>
      <c r="AV973" s="17" t="s">
        <v>494</v>
      </c>
      <c r="AW973" s="17" t="s">
        <v>494</v>
      </c>
      <c r="AX973" s="17" t="s">
        <v>494</v>
      </c>
      <c r="AY973" s="17" t="s">
        <v>494</v>
      </c>
      <c r="AZ973" s="17" t="s">
        <v>494</v>
      </c>
      <c r="BA973" s="17" t="s">
        <v>494</v>
      </c>
      <c r="BB973" s="17" t="s">
        <v>494</v>
      </c>
      <c r="BC973" s="17" t="s">
        <v>494</v>
      </c>
      <c r="BD973" s="17" t="s">
        <v>494</v>
      </c>
      <c r="BE973" s="17" t="s">
        <v>494</v>
      </c>
      <c r="BF973" s="17"/>
      <c r="BG973" s="17"/>
    </row>
    <row r="974" spans="1:59" ht="15" customHeight="1" x14ac:dyDescent="0.2">
      <c r="A974" s="50">
        <v>2023</v>
      </c>
      <c r="B974" s="50" t="s">
        <v>38</v>
      </c>
      <c r="C974" s="16" t="s">
        <v>67</v>
      </c>
      <c r="D974" s="21">
        <f t="shared" si="45"/>
        <v>45079</v>
      </c>
      <c r="E974" s="22">
        <f t="shared" si="46"/>
        <v>153</v>
      </c>
      <c r="F974" s="17" t="s">
        <v>344</v>
      </c>
      <c r="G974" s="17" t="s">
        <v>341</v>
      </c>
      <c r="H974" s="17">
        <v>82</v>
      </c>
      <c r="I974" s="17">
        <v>19</v>
      </c>
      <c r="J974" s="17">
        <v>6.39</v>
      </c>
      <c r="K974" s="17" t="s">
        <v>496</v>
      </c>
      <c r="L974" s="17"/>
      <c r="M974" s="17" t="s">
        <v>496</v>
      </c>
      <c r="N974" s="17" t="s">
        <v>616</v>
      </c>
      <c r="O974" s="17"/>
      <c r="P974" s="17"/>
      <c r="Q974" s="17" t="s">
        <v>496</v>
      </c>
      <c r="R974" s="17"/>
      <c r="S974" s="17"/>
      <c r="T974" s="17" t="s">
        <v>494</v>
      </c>
      <c r="U974" s="17" t="s">
        <v>494</v>
      </c>
      <c r="V974" s="17" t="s">
        <v>494</v>
      </c>
      <c r="W974" s="17" t="s">
        <v>494</v>
      </c>
      <c r="X974" s="17" t="s">
        <v>494</v>
      </c>
      <c r="Y974" s="17" t="s">
        <v>494</v>
      </c>
      <c r="Z974" s="17" t="s">
        <v>494</v>
      </c>
      <c r="AA974" s="17" t="s">
        <v>494</v>
      </c>
      <c r="AB974" s="17" t="s">
        <v>494</v>
      </c>
      <c r="AC974" s="17"/>
      <c r="AD974" s="17" t="s">
        <v>536</v>
      </c>
      <c r="AE974" s="18">
        <f t="shared" si="47"/>
        <v>1.1589355929252332</v>
      </c>
      <c r="AF974" s="34" t="s">
        <v>561</v>
      </c>
      <c r="AG974" s="182"/>
      <c r="AH974" s="34"/>
      <c r="AI974" s="34"/>
      <c r="AJ974" s="34"/>
      <c r="AK974" s="34"/>
      <c r="AL974" s="34"/>
      <c r="AM974" s="34"/>
      <c r="AN974" s="34"/>
      <c r="AO974" s="34"/>
      <c r="AP974" s="34"/>
      <c r="AQ974" s="34"/>
      <c r="AR974" s="34"/>
      <c r="AS974" s="34"/>
      <c r="AT974" s="34"/>
      <c r="AU974" s="34"/>
      <c r="AV974" s="17"/>
      <c r="AW974" s="17"/>
      <c r="AX974" s="17"/>
      <c r="AY974" s="17"/>
      <c r="AZ974" s="17"/>
      <c r="BA974" s="17"/>
      <c r="BB974" s="17"/>
      <c r="BC974" s="17"/>
      <c r="BD974" s="17"/>
      <c r="BE974" s="17"/>
      <c r="BF974" s="17"/>
      <c r="BG974" s="17"/>
    </row>
    <row r="975" spans="1:59" ht="15" customHeight="1" x14ac:dyDescent="0.2">
      <c r="A975" s="50">
        <v>2023</v>
      </c>
      <c r="B975" s="50" t="s">
        <v>38</v>
      </c>
      <c r="C975" s="16" t="s">
        <v>67</v>
      </c>
      <c r="D975" s="21">
        <f t="shared" si="45"/>
        <v>45079</v>
      </c>
      <c r="E975" s="22">
        <f t="shared" si="46"/>
        <v>153</v>
      </c>
      <c r="F975" s="17" t="s">
        <v>344</v>
      </c>
      <c r="G975" s="17" t="s">
        <v>341</v>
      </c>
      <c r="H975" s="17">
        <v>78</v>
      </c>
      <c r="I975" s="17">
        <v>20</v>
      </c>
      <c r="J975" s="17">
        <v>5.87</v>
      </c>
      <c r="K975" s="17" t="s">
        <v>496</v>
      </c>
      <c r="L975" s="17"/>
      <c r="M975" s="17" t="s">
        <v>496</v>
      </c>
      <c r="N975" s="17" t="s">
        <v>617</v>
      </c>
      <c r="O975" s="17"/>
      <c r="P975" s="17"/>
      <c r="Q975" s="17" t="s">
        <v>496</v>
      </c>
      <c r="R975" s="17"/>
      <c r="S975" s="17"/>
      <c r="T975" s="17" t="s">
        <v>494</v>
      </c>
      <c r="U975" s="17" t="s">
        <v>494</v>
      </c>
      <c r="V975" s="17" t="s">
        <v>494</v>
      </c>
      <c r="W975" s="17" t="s">
        <v>494</v>
      </c>
      <c r="X975" s="17" t="s">
        <v>494</v>
      </c>
      <c r="Y975" s="17" t="s">
        <v>494</v>
      </c>
      <c r="Z975" s="17" t="s">
        <v>494</v>
      </c>
      <c r="AA975" s="17" t="s">
        <v>494</v>
      </c>
      <c r="AB975" s="17" t="s">
        <v>494</v>
      </c>
      <c r="AC975" s="17"/>
      <c r="AD975" s="17" t="s">
        <v>536</v>
      </c>
      <c r="AE975" s="18">
        <f t="shared" si="47"/>
        <v>1.2369561186129234</v>
      </c>
      <c r="AF975" s="34" t="s">
        <v>520</v>
      </c>
      <c r="AG975" s="182">
        <v>45369</v>
      </c>
      <c r="AH975" s="34" t="s">
        <v>494</v>
      </c>
      <c r="AI975" s="34" t="s">
        <v>494</v>
      </c>
      <c r="AJ975" s="34" t="s">
        <v>494</v>
      </c>
      <c r="AK975" s="34" t="s">
        <v>494</v>
      </c>
      <c r="AL975" s="34" t="s">
        <v>494</v>
      </c>
      <c r="AM975" s="34">
        <v>76</v>
      </c>
      <c r="AN975" s="34">
        <v>20</v>
      </c>
      <c r="AO975" s="34">
        <v>5.8</v>
      </c>
      <c r="AP975" s="34" t="s">
        <v>617</v>
      </c>
      <c r="AQ975" s="34" t="s">
        <v>546</v>
      </c>
      <c r="AR975" s="34" t="s">
        <v>617</v>
      </c>
      <c r="AS975" s="34"/>
      <c r="AT975" s="34"/>
      <c r="AU975" s="34" t="s">
        <v>617</v>
      </c>
      <c r="AV975" s="17" t="s">
        <v>494</v>
      </c>
      <c r="AW975" s="17" t="s">
        <v>494</v>
      </c>
      <c r="AX975" s="17" t="s">
        <v>494</v>
      </c>
      <c r="AY975" s="17" t="s">
        <v>494</v>
      </c>
      <c r="AZ975" s="17" t="s">
        <v>494</v>
      </c>
      <c r="BA975" s="17" t="s">
        <v>494</v>
      </c>
      <c r="BB975" s="17" t="s">
        <v>494</v>
      </c>
      <c r="BC975" s="17" t="s">
        <v>494</v>
      </c>
      <c r="BD975" s="17" t="s">
        <v>494</v>
      </c>
      <c r="BE975" s="17" t="s">
        <v>494</v>
      </c>
      <c r="BF975" s="17"/>
      <c r="BG975" s="17"/>
    </row>
    <row r="976" spans="1:59" ht="15" customHeight="1" x14ac:dyDescent="0.2">
      <c r="A976" s="50">
        <v>2023</v>
      </c>
      <c r="B976" s="50" t="s">
        <v>38</v>
      </c>
      <c r="C976" s="16" t="s">
        <v>67</v>
      </c>
      <c r="D976" s="21">
        <f t="shared" si="45"/>
        <v>45079</v>
      </c>
      <c r="E976" s="22">
        <f t="shared" si="46"/>
        <v>153</v>
      </c>
      <c r="F976" s="17" t="s">
        <v>344</v>
      </c>
      <c r="G976" s="17" t="s">
        <v>341</v>
      </c>
      <c r="H976" s="17">
        <v>76</v>
      </c>
      <c r="I976" s="17">
        <v>19</v>
      </c>
      <c r="J976" s="17">
        <v>5.91</v>
      </c>
      <c r="K976" s="17" t="s">
        <v>496</v>
      </c>
      <c r="L976" s="17"/>
      <c r="M976" s="17" t="s">
        <v>496</v>
      </c>
      <c r="N976" s="17" t="s">
        <v>618</v>
      </c>
      <c r="O976" s="17"/>
      <c r="P976" s="17"/>
      <c r="Q976" s="17" t="s">
        <v>496</v>
      </c>
      <c r="R976" s="17"/>
      <c r="S976" s="17"/>
      <c r="T976" s="17" t="s">
        <v>494</v>
      </c>
      <c r="U976" s="17" t="s">
        <v>494</v>
      </c>
      <c r="V976" s="17" t="s">
        <v>494</v>
      </c>
      <c r="W976" s="17" t="s">
        <v>494</v>
      </c>
      <c r="X976" s="17" t="s">
        <v>494</v>
      </c>
      <c r="Y976" s="17" t="s">
        <v>494</v>
      </c>
      <c r="Z976" s="17" t="s">
        <v>494</v>
      </c>
      <c r="AA976" s="17" t="s">
        <v>494</v>
      </c>
      <c r="AB976" s="17" t="s">
        <v>494</v>
      </c>
      <c r="AC976" s="17"/>
      <c r="AD976" s="17" t="s">
        <v>536</v>
      </c>
      <c r="AE976" s="18">
        <f t="shared" si="47"/>
        <v>1.3463150605044467</v>
      </c>
      <c r="AF976" s="34" t="s">
        <v>520</v>
      </c>
      <c r="AG976" s="182">
        <v>45369</v>
      </c>
      <c r="AH976" s="34" t="s">
        <v>494</v>
      </c>
      <c r="AI976" s="34" t="s">
        <v>494</v>
      </c>
      <c r="AJ976" s="34" t="s">
        <v>494</v>
      </c>
      <c r="AK976" s="34" t="s">
        <v>494</v>
      </c>
      <c r="AL976" s="34" t="s">
        <v>494</v>
      </c>
      <c r="AM976" s="34">
        <v>72</v>
      </c>
      <c r="AN976" s="34">
        <v>20</v>
      </c>
      <c r="AO976" s="34">
        <v>5.6</v>
      </c>
      <c r="AP976" s="34" t="s">
        <v>618</v>
      </c>
      <c r="AQ976" s="34" t="s">
        <v>546</v>
      </c>
      <c r="AR976" s="34" t="s">
        <v>618</v>
      </c>
      <c r="AS976" s="34"/>
      <c r="AT976" s="34"/>
      <c r="AU976" s="34" t="s">
        <v>618</v>
      </c>
      <c r="AV976" s="17" t="s">
        <v>494</v>
      </c>
      <c r="AW976" s="17" t="s">
        <v>494</v>
      </c>
      <c r="AX976" s="17" t="s">
        <v>494</v>
      </c>
      <c r="AY976" s="17" t="s">
        <v>494</v>
      </c>
      <c r="AZ976" s="17" t="s">
        <v>494</v>
      </c>
      <c r="BA976" s="17" t="s">
        <v>494</v>
      </c>
      <c r="BB976" s="17" t="s">
        <v>494</v>
      </c>
      <c r="BC976" s="17" t="s">
        <v>494</v>
      </c>
      <c r="BD976" s="17" t="s">
        <v>494</v>
      </c>
      <c r="BE976" s="17" t="s">
        <v>494</v>
      </c>
      <c r="BF976" s="17"/>
      <c r="BG976" s="17"/>
    </row>
    <row r="977" spans="1:59" ht="15" customHeight="1" x14ac:dyDescent="0.2">
      <c r="A977" s="50">
        <v>2023</v>
      </c>
      <c r="B977" s="50" t="s">
        <v>38</v>
      </c>
      <c r="C977" s="16" t="s">
        <v>67</v>
      </c>
      <c r="D977" s="21">
        <f t="shared" si="45"/>
        <v>45079</v>
      </c>
      <c r="E977" s="22">
        <f t="shared" si="46"/>
        <v>153</v>
      </c>
      <c r="F977" s="17" t="s">
        <v>344</v>
      </c>
      <c r="G977" s="17" t="s">
        <v>341</v>
      </c>
      <c r="H977" s="17">
        <v>84</v>
      </c>
      <c r="I977" s="17">
        <v>21</v>
      </c>
      <c r="J977" s="17">
        <v>7.32</v>
      </c>
      <c r="K977" s="17" t="s">
        <v>496</v>
      </c>
      <c r="L977" s="17"/>
      <c r="M977" s="17" t="s">
        <v>496</v>
      </c>
      <c r="N977" s="17" t="s">
        <v>619</v>
      </c>
      <c r="O977" s="17"/>
      <c r="P977" s="17"/>
      <c r="Q977" s="17" t="s">
        <v>496</v>
      </c>
      <c r="R977" s="17"/>
      <c r="S977" s="17"/>
      <c r="T977" s="17" t="s">
        <v>494</v>
      </c>
      <c r="U977" s="17" t="s">
        <v>494</v>
      </c>
      <c r="V977" s="17" t="s">
        <v>494</v>
      </c>
      <c r="W977" s="17" t="s">
        <v>494</v>
      </c>
      <c r="X977" s="17" t="s">
        <v>494</v>
      </c>
      <c r="Y977" s="17" t="s">
        <v>494</v>
      </c>
      <c r="Z977" s="17" t="s">
        <v>494</v>
      </c>
      <c r="AA977" s="17" t="s">
        <v>494</v>
      </c>
      <c r="AB977" s="17" t="s">
        <v>494</v>
      </c>
      <c r="AC977" s="17"/>
      <c r="AD977" s="17" t="s">
        <v>536</v>
      </c>
      <c r="AE977" s="18">
        <f t="shared" si="47"/>
        <v>1.2350178166504697</v>
      </c>
      <c r="AF977" s="34" t="s">
        <v>561</v>
      </c>
      <c r="AG977" s="182"/>
      <c r="AH977" s="34"/>
      <c r="AI977" s="34"/>
      <c r="AJ977" s="34"/>
      <c r="AK977" s="34"/>
      <c r="AL977" s="34"/>
      <c r="AM977" s="34"/>
      <c r="AN977" s="34"/>
      <c r="AO977" s="34"/>
      <c r="AP977" s="34"/>
      <c r="AQ977" s="34"/>
      <c r="AR977" s="34"/>
      <c r="AS977" s="34"/>
      <c r="AT977" s="34"/>
      <c r="AU977" s="34"/>
      <c r="AV977" s="17"/>
      <c r="AW977" s="17"/>
      <c r="AX977" s="17"/>
      <c r="AY977" s="17"/>
      <c r="AZ977" s="17"/>
      <c r="BA977" s="17"/>
      <c r="BB977" s="17"/>
      <c r="BC977" s="17"/>
      <c r="BD977" s="17"/>
      <c r="BE977" s="17"/>
      <c r="BF977" s="17"/>
      <c r="BG977" s="17"/>
    </row>
    <row r="978" spans="1:59" ht="15" customHeight="1" x14ac:dyDescent="0.2">
      <c r="A978" s="50">
        <v>2023</v>
      </c>
      <c r="B978" s="50" t="s">
        <v>38</v>
      </c>
      <c r="C978" s="16" t="s">
        <v>67</v>
      </c>
      <c r="D978" s="21">
        <f t="shared" si="45"/>
        <v>45079</v>
      </c>
      <c r="E978" s="22">
        <f t="shared" si="46"/>
        <v>153</v>
      </c>
      <c r="F978" s="17" t="s">
        <v>344</v>
      </c>
      <c r="G978" s="17" t="s">
        <v>341</v>
      </c>
      <c r="H978" s="17">
        <v>83</v>
      </c>
      <c r="I978" s="17">
        <v>20</v>
      </c>
      <c r="J978" s="17">
        <v>7.36</v>
      </c>
      <c r="K978" s="17" t="s">
        <v>496</v>
      </c>
      <c r="L978" s="17"/>
      <c r="M978" s="17" t="s">
        <v>496</v>
      </c>
      <c r="N978" s="17" t="s">
        <v>620</v>
      </c>
      <c r="O978" s="17"/>
      <c r="P978" s="17"/>
      <c r="Q978" s="17" t="s">
        <v>496</v>
      </c>
      <c r="R978" s="17"/>
      <c r="S978" s="17"/>
      <c r="T978" s="17" t="s">
        <v>494</v>
      </c>
      <c r="U978" s="17" t="s">
        <v>494</v>
      </c>
      <c r="V978" s="17" t="s">
        <v>494</v>
      </c>
      <c r="W978" s="17" t="s">
        <v>494</v>
      </c>
      <c r="X978" s="17" t="s">
        <v>494</v>
      </c>
      <c r="Y978" s="17" t="s">
        <v>494</v>
      </c>
      <c r="Z978" s="17" t="s">
        <v>494</v>
      </c>
      <c r="AA978" s="17" t="s">
        <v>494</v>
      </c>
      <c r="AB978" s="17" t="s">
        <v>494</v>
      </c>
      <c r="AC978" s="17"/>
      <c r="AD978" s="17" t="s">
        <v>536</v>
      </c>
      <c r="AE978" s="18">
        <f t="shared" si="47"/>
        <v>1.2871926084363583</v>
      </c>
      <c r="AF978" s="34" t="s">
        <v>520</v>
      </c>
      <c r="AG978" s="182">
        <v>45369</v>
      </c>
      <c r="AH978" s="34" t="s">
        <v>494</v>
      </c>
      <c r="AI978" s="34" t="s">
        <v>494</v>
      </c>
      <c r="AJ978" s="34" t="s">
        <v>494</v>
      </c>
      <c r="AK978" s="34" t="s">
        <v>494</v>
      </c>
      <c r="AL978" s="34" t="s">
        <v>494</v>
      </c>
      <c r="AM978" s="34">
        <v>80</v>
      </c>
      <c r="AN978" s="34">
        <v>22</v>
      </c>
      <c r="AO978" s="34">
        <v>7</v>
      </c>
      <c r="AP978" s="34" t="s">
        <v>620</v>
      </c>
      <c r="AQ978" s="34" t="s">
        <v>606</v>
      </c>
      <c r="AR978" s="34" t="s">
        <v>620</v>
      </c>
      <c r="AS978" s="34"/>
      <c r="AT978" s="34"/>
      <c r="AU978" s="34" t="s">
        <v>620</v>
      </c>
      <c r="AV978" s="17" t="s">
        <v>494</v>
      </c>
      <c r="AW978" s="17" t="s">
        <v>494</v>
      </c>
      <c r="AX978" s="17" t="s">
        <v>494</v>
      </c>
      <c r="AY978" s="17" t="s">
        <v>494</v>
      </c>
      <c r="AZ978" s="17" t="s">
        <v>494</v>
      </c>
      <c r="BA978" s="17" t="s">
        <v>494</v>
      </c>
      <c r="BB978" s="17" t="s">
        <v>494</v>
      </c>
      <c r="BC978" s="17" t="s">
        <v>494</v>
      </c>
      <c r="BD978" s="17" t="s">
        <v>494</v>
      </c>
      <c r="BE978" s="17" t="s">
        <v>494</v>
      </c>
      <c r="BF978" s="17"/>
      <c r="BG978" s="17"/>
    </row>
    <row r="979" spans="1:59" x14ac:dyDescent="0.2">
      <c r="A979" s="50">
        <v>2023</v>
      </c>
      <c r="B979" s="50" t="s">
        <v>38</v>
      </c>
      <c r="C979" s="16" t="s">
        <v>67</v>
      </c>
      <c r="D979" s="21">
        <f t="shared" si="45"/>
        <v>45079</v>
      </c>
      <c r="E979" s="22">
        <f t="shared" si="46"/>
        <v>153</v>
      </c>
      <c r="F979" s="17" t="s">
        <v>344</v>
      </c>
      <c r="G979" s="17" t="s">
        <v>341</v>
      </c>
      <c r="H979" s="17">
        <v>80</v>
      </c>
      <c r="I979" s="17">
        <v>20</v>
      </c>
      <c r="J979" s="17">
        <v>6.56</v>
      </c>
      <c r="K979" s="17" t="s">
        <v>496</v>
      </c>
      <c r="L979" s="17"/>
      <c r="M979" s="17" t="s">
        <v>496</v>
      </c>
      <c r="N979" s="17" t="s">
        <v>621</v>
      </c>
      <c r="O979" s="17"/>
      <c r="P979" s="17"/>
      <c r="Q979" s="17" t="s">
        <v>496</v>
      </c>
      <c r="R979" s="17"/>
      <c r="S979" s="17"/>
      <c r="T979" s="17" t="s">
        <v>494</v>
      </c>
      <c r="U979" s="17" t="s">
        <v>494</v>
      </c>
      <c r="V979" s="17" t="s">
        <v>494</v>
      </c>
      <c r="W979" s="17" t="s">
        <v>494</v>
      </c>
      <c r="X979" s="17" t="s">
        <v>494</v>
      </c>
      <c r="Y979" s="17" t="s">
        <v>494</v>
      </c>
      <c r="Z979" s="17" t="s">
        <v>494</v>
      </c>
      <c r="AA979" s="17" t="s">
        <v>494</v>
      </c>
      <c r="AB979" s="17" t="s">
        <v>494</v>
      </c>
      <c r="AC979" s="17"/>
      <c r="AD979" s="17" t="s">
        <v>536</v>
      </c>
      <c r="AE979" s="18">
        <f t="shared" si="47"/>
        <v>1.28125</v>
      </c>
      <c r="AF979" s="34" t="s">
        <v>537</v>
      </c>
      <c r="AG979" s="182"/>
      <c r="AH979" s="34"/>
      <c r="AI979" s="34"/>
      <c r="AJ979" s="34"/>
      <c r="AK979" s="34"/>
      <c r="AL979" s="34"/>
      <c r="AM979" s="34"/>
      <c r="AN979" s="34"/>
      <c r="AO979" s="34"/>
      <c r="AP979" s="34"/>
      <c r="AQ979" s="34"/>
      <c r="AR979" s="34"/>
      <c r="AS979" s="34"/>
      <c r="AT979" s="34"/>
      <c r="AU979" s="34"/>
      <c r="AV979" s="17"/>
      <c r="AW979" s="17"/>
      <c r="AX979" s="17"/>
      <c r="AY979" s="17"/>
      <c r="AZ979" s="17"/>
      <c r="BA979" s="17"/>
      <c r="BB979" s="17"/>
      <c r="BC979" s="17"/>
      <c r="BD979" s="17"/>
      <c r="BE979" s="17"/>
      <c r="BF979" s="17"/>
      <c r="BG979" s="17"/>
    </row>
    <row r="980" spans="1:59" x14ac:dyDescent="0.2">
      <c r="A980" s="50">
        <v>2023</v>
      </c>
      <c r="B980" s="50" t="s">
        <v>38</v>
      </c>
      <c r="C980" s="16" t="s">
        <v>67</v>
      </c>
      <c r="D980" s="21">
        <f t="shared" si="45"/>
        <v>45079</v>
      </c>
      <c r="E980" s="22">
        <f t="shared" si="46"/>
        <v>153</v>
      </c>
      <c r="F980" s="17" t="s">
        <v>344</v>
      </c>
      <c r="G980" s="17" t="s">
        <v>341</v>
      </c>
      <c r="H980" s="17">
        <v>86</v>
      </c>
      <c r="I980" s="17">
        <v>21</v>
      </c>
      <c r="J980" s="17">
        <v>8.07</v>
      </c>
      <c r="K980" s="17" t="s">
        <v>496</v>
      </c>
      <c r="L980" s="17"/>
      <c r="M980" s="17" t="s">
        <v>496</v>
      </c>
      <c r="N980" s="17" t="s">
        <v>622</v>
      </c>
      <c r="O980" s="17"/>
      <c r="P980" s="17"/>
      <c r="Q980" s="17" t="s">
        <v>496</v>
      </c>
      <c r="R980" s="17"/>
      <c r="S980" s="17"/>
      <c r="T980" s="17" t="s">
        <v>494</v>
      </c>
      <c r="U980" s="17" t="s">
        <v>494</v>
      </c>
      <c r="V980" s="17" t="s">
        <v>494</v>
      </c>
      <c r="W980" s="17" t="s">
        <v>494</v>
      </c>
      <c r="X980" s="17" t="s">
        <v>494</v>
      </c>
      <c r="Y980" s="17" t="s">
        <v>494</v>
      </c>
      <c r="Z980" s="17" t="s">
        <v>494</v>
      </c>
      <c r="AA980" s="17" t="s">
        <v>494</v>
      </c>
      <c r="AB980" s="17" t="s">
        <v>494</v>
      </c>
      <c r="AC980" s="17"/>
      <c r="AD980" s="17" t="s">
        <v>536</v>
      </c>
      <c r="AE980" s="18">
        <f t="shared" si="47"/>
        <v>1.2687562101450187</v>
      </c>
      <c r="AF980" s="34" t="s">
        <v>520</v>
      </c>
      <c r="AG980" s="182">
        <v>45369</v>
      </c>
      <c r="AH980" s="34" t="s">
        <v>494</v>
      </c>
      <c r="AI980" s="34" t="s">
        <v>494</v>
      </c>
      <c r="AJ980" s="34" t="s">
        <v>494</v>
      </c>
      <c r="AK980" s="34" t="s">
        <v>494</v>
      </c>
      <c r="AL980" s="34" t="s">
        <v>494</v>
      </c>
      <c r="AM980" s="34">
        <v>84</v>
      </c>
      <c r="AN980" s="34">
        <v>22</v>
      </c>
      <c r="AO980" s="34">
        <v>7.8</v>
      </c>
      <c r="AP980" s="34" t="s">
        <v>622</v>
      </c>
      <c r="AQ980" s="34" t="s">
        <v>546</v>
      </c>
      <c r="AR980" s="34" t="s">
        <v>622</v>
      </c>
      <c r="AS980" s="34"/>
      <c r="AT980" s="34"/>
      <c r="AU980" s="34" t="s">
        <v>622</v>
      </c>
      <c r="AV980" s="17" t="s">
        <v>494</v>
      </c>
      <c r="AW980" s="17" t="s">
        <v>494</v>
      </c>
      <c r="AX980" s="17" t="s">
        <v>494</v>
      </c>
      <c r="AY980" s="17" t="s">
        <v>494</v>
      </c>
      <c r="AZ980" s="17" t="s">
        <v>494</v>
      </c>
      <c r="BA980" s="17" t="s">
        <v>494</v>
      </c>
      <c r="BB980" s="17" t="s">
        <v>494</v>
      </c>
      <c r="BC980" s="17" t="s">
        <v>494</v>
      </c>
      <c r="BD980" s="17" t="s">
        <v>494</v>
      </c>
      <c r="BE980" s="17" t="s">
        <v>494</v>
      </c>
      <c r="BF980" s="17"/>
      <c r="BG980" s="17"/>
    </row>
    <row r="981" spans="1:59" ht="15" customHeight="1" x14ac:dyDescent="0.2">
      <c r="A981" s="50">
        <v>2023</v>
      </c>
      <c r="B981" s="50" t="s">
        <v>38</v>
      </c>
      <c r="C981" s="16" t="s">
        <v>67</v>
      </c>
      <c r="D981" s="21">
        <f t="shared" si="45"/>
        <v>45079</v>
      </c>
      <c r="E981" s="22">
        <f t="shared" si="46"/>
        <v>153</v>
      </c>
      <c r="F981" s="17" t="s">
        <v>344</v>
      </c>
      <c r="G981" s="17" t="s">
        <v>341</v>
      </c>
      <c r="H981" s="17">
        <v>77</v>
      </c>
      <c r="I981" s="17">
        <v>19</v>
      </c>
      <c r="J981" s="17">
        <v>5.9</v>
      </c>
      <c r="K981" s="17" t="s">
        <v>496</v>
      </c>
      <c r="L981" s="17"/>
      <c r="M981" s="17" t="s">
        <v>496</v>
      </c>
      <c r="N981" s="17" t="s">
        <v>623</v>
      </c>
      <c r="O981" s="17"/>
      <c r="P981" s="17"/>
      <c r="Q981" s="17" t="s">
        <v>496</v>
      </c>
      <c r="R981" s="17"/>
      <c r="S981" s="17"/>
      <c r="T981" s="17" t="s">
        <v>494</v>
      </c>
      <c r="U981" s="17" t="s">
        <v>494</v>
      </c>
      <c r="V981" s="17" t="s">
        <v>494</v>
      </c>
      <c r="W981" s="17" t="s">
        <v>494</v>
      </c>
      <c r="X981" s="17" t="s">
        <v>494</v>
      </c>
      <c r="Y981" s="17" t="s">
        <v>494</v>
      </c>
      <c r="Z981" s="17" t="s">
        <v>494</v>
      </c>
      <c r="AA981" s="17" t="s">
        <v>494</v>
      </c>
      <c r="AB981" s="17" t="s">
        <v>494</v>
      </c>
      <c r="AC981" s="17"/>
      <c r="AD981" s="17" t="s">
        <v>536</v>
      </c>
      <c r="AE981" s="18">
        <f t="shared" si="47"/>
        <v>1.2923490744371164</v>
      </c>
      <c r="AF981" s="34" t="s">
        <v>520</v>
      </c>
      <c r="AG981" s="182">
        <v>45369</v>
      </c>
      <c r="AH981" s="34" t="s">
        <v>494</v>
      </c>
      <c r="AI981" s="34" t="s">
        <v>494</v>
      </c>
      <c r="AJ981" s="34" t="s">
        <v>494</v>
      </c>
      <c r="AK981" s="34" t="s">
        <v>494</v>
      </c>
      <c r="AL981" s="34" t="s">
        <v>494</v>
      </c>
      <c r="AM981" s="34">
        <v>78</v>
      </c>
      <c r="AN981" s="34">
        <v>20</v>
      </c>
      <c r="AO981" s="34">
        <v>6</v>
      </c>
      <c r="AP981" s="34" t="s">
        <v>623</v>
      </c>
      <c r="AQ981" s="34" t="s">
        <v>546</v>
      </c>
      <c r="AR981" s="34" t="s">
        <v>623</v>
      </c>
      <c r="AS981" s="34"/>
      <c r="AT981" s="34"/>
      <c r="AU981" s="34" t="s">
        <v>623</v>
      </c>
      <c r="AV981" s="17" t="s">
        <v>494</v>
      </c>
      <c r="AW981" s="17" t="s">
        <v>494</v>
      </c>
      <c r="AX981" s="17" t="s">
        <v>494</v>
      </c>
      <c r="AY981" s="17" t="s">
        <v>494</v>
      </c>
      <c r="AZ981" s="17" t="s">
        <v>494</v>
      </c>
      <c r="BA981" s="17" t="s">
        <v>494</v>
      </c>
      <c r="BB981" s="17" t="s">
        <v>494</v>
      </c>
      <c r="BC981" s="17" t="s">
        <v>494</v>
      </c>
      <c r="BD981" s="17" t="s">
        <v>494</v>
      </c>
      <c r="BE981" s="17" t="s">
        <v>494</v>
      </c>
      <c r="BF981" s="17"/>
      <c r="BG981" s="17"/>
    </row>
    <row r="982" spans="1:59" x14ac:dyDescent="0.2">
      <c r="A982" s="50">
        <v>2023</v>
      </c>
      <c r="B982" s="50" t="s">
        <v>38</v>
      </c>
      <c r="C982" s="16" t="s">
        <v>67</v>
      </c>
      <c r="D982" s="21">
        <f t="shared" si="45"/>
        <v>45079</v>
      </c>
      <c r="E982" s="22">
        <f t="shared" si="46"/>
        <v>153</v>
      </c>
      <c r="F982" s="17" t="s">
        <v>344</v>
      </c>
      <c r="G982" s="17" t="s">
        <v>341</v>
      </c>
      <c r="H982" s="17">
        <v>79</v>
      </c>
      <c r="I982" s="17">
        <v>20</v>
      </c>
      <c r="J982" s="17">
        <v>6.75</v>
      </c>
      <c r="K982" s="17" t="s">
        <v>496</v>
      </c>
      <c r="L982" s="17"/>
      <c r="M982" s="17" t="s">
        <v>496</v>
      </c>
      <c r="N982" s="17" t="s">
        <v>624</v>
      </c>
      <c r="O982" s="17"/>
      <c r="P982" s="17"/>
      <c r="Q982" s="17" t="s">
        <v>496</v>
      </c>
      <c r="R982" s="17"/>
      <c r="S982" s="17"/>
      <c r="T982" s="17" t="s">
        <v>494</v>
      </c>
      <c r="U982" s="17" t="s">
        <v>494</v>
      </c>
      <c r="V982" s="17" t="s">
        <v>494</v>
      </c>
      <c r="W982" s="17" t="s">
        <v>494</v>
      </c>
      <c r="X982" s="17" t="s">
        <v>494</v>
      </c>
      <c r="Y982" s="17" t="s">
        <v>494</v>
      </c>
      <c r="Z982" s="17" t="s">
        <v>494</v>
      </c>
      <c r="AA982" s="17" t="s">
        <v>494</v>
      </c>
      <c r="AB982" s="17" t="s">
        <v>494</v>
      </c>
      <c r="AC982" s="17"/>
      <c r="AD982" s="17" t="s">
        <v>536</v>
      </c>
      <c r="AE982" s="18">
        <f t="shared" si="47"/>
        <v>1.3690600540728015</v>
      </c>
      <c r="AF982" s="34" t="s">
        <v>561</v>
      </c>
      <c r="AG982" s="182"/>
      <c r="AH982" s="34"/>
      <c r="AI982" s="34"/>
      <c r="AJ982" s="34"/>
      <c r="AK982" s="34"/>
      <c r="AL982" s="34"/>
      <c r="AM982" s="34"/>
      <c r="AN982" s="34"/>
      <c r="AO982" s="34"/>
      <c r="AP982" s="34"/>
      <c r="AQ982" s="34"/>
      <c r="AR982" s="34"/>
      <c r="AS982" s="34"/>
      <c r="AT982" s="34"/>
      <c r="AU982" s="34"/>
      <c r="AV982" s="17"/>
      <c r="AW982" s="17"/>
      <c r="AX982" s="17"/>
      <c r="AY982" s="17"/>
      <c r="AZ982" s="17"/>
      <c r="BA982" s="17"/>
      <c r="BB982" s="17"/>
      <c r="BC982" s="17"/>
      <c r="BD982" s="17"/>
      <c r="BE982" s="17"/>
      <c r="BF982" s="17"/>
      <c r="BG982" s="17"/>
    </row>
    <row r="983" spans="1:59" ht="15" customHeight="1" x14ac:dyDescent="0.2">
      <c r="A983" s="50">
        <v>2023</v>
      </c>
      <c r="B983" s="50" t="s">
        <v>38</v>
      </c>
      <c r="C983" s="16" t="s">
        <v>67</v>
      </c>
      <c r="D983" s="21">
        <f t="shared" si="45"/>
        <v>45079</v>
      </c>
      <c r="E983" s="22">
        <f t="shared" si="46"/>
        <v>153</v>
      </c>
      <c r="F983" s="17" t="s">
        <v>344</v>
      </c>
      <c r="G983" s="17" t="s">
        <v>341</v>
      </c>
      <c r="H983" s="17">
        <v>74</v>
      </c>
      <c r="I983" s="17">
        <v>17</v>
      </c>
      <c r="J983" s="17">
        <v>4.76</v>
      </c>
      <c r="K983" s="17" t="s">
        <v>496</v>
      </c>
      <c r="L983" s="17"/>
      <c r="M983" s="17" t="s">
        <v>496</v>
      </c>
      <c r="N983" s="17" t="s">
        <v>625</v>
      </c>
      <c r="O983" s="17"/>
      <c r="P983" s="17"/>
      <c r="Q983" s="17" t="s">
        <v>496</v>
      </c>
      <c r="R983" s="17"/>
      <c r="S983" s="17"/>
      <c r="T983" s="17" t="s">
        <v>494</v>
      </c>
      <c r="U983" s="17" t="s">
        <v>494</v>
      </c>
      <c r="V983" s="17" t="s">
        <v>494</v>
      </c>
      <c r="W983" s="17" t="s">
        <v>494</v>
      </c>
      <c r="X983" s="17" t="s">
        <v>494</v>
      </c>
      <c r="Y983" s="17" t="s">
        <v>494</v>
      </c>
      <c r="Z983" s="17" t="s">
        <v>494</v>
      </c>
      <c r="AA983" s="17" t="s">
        <v>494</v>
      </c>
      <c r="AB983" s="17" t="s">
        <v>494</v>
      </c>
      <c r="AC983" s="17"/>
      <c r="AD983" s="17" t="s">
        <v>536</v>
      </c>
      <c r="AE983" s="18">
        <f t="shared" si="47"/>
        <v>1.1746589540599766</v>
      </c>
      <c r="AF983" s="34" t="s">
        <v>520</v>
      </c>
      <c r="AG983" s="182">
        <v>45369</v>
      </c>
      <c r="AH983" s="34" t="s">
        <v>494</v>
      </c>
      <c r="AI983" s="34" t="s">
        <v>494</v>
      </c>
      <c r="AJ983" s="34" t="s">
        <v>494</v>
      </c>
      <c r="AK983" s="34" t="s">
        <v>494</v>
      </c>
      <c r="AL983" s="34" t="s">
        <v>494</v>
      </c>
      <c r="AM983" s="34">
        <v>70</v>
      </c>
      <c r="AN983" s="34">
        <v>18</v>
      </c>
      <c r="AO983" s="34">
        <v>4.5999999999999996</v>
      </c>
      <c r="AP983" s="34" t="s">
        <v>625</v>
      </c>
      <c r="AQ983" s="34" t="s">
        <v>546</v>
      </c>
      <c r="AR983" s="34" t="s">
        <v>625</v>
      </c>
      <c r="AS983" s="34"/>
      <c r="AT983" s="34"/>
      <c r="AU983" s="34" t="s">
        <v>625</v>
      </c>
      <c r="AV983" s="17" t="s">
        <v>494</v>
      </c>
      <c r="AW983" s="17" t="s">
        <v>494</v>
      </c>
      <c r="AX983" s="17" t="s">
        <v>494</v>
      </c>
      <c r="AY983" s="17" t="s">
        <v>494</v>
      </c>
      <c r="AZ983" s="17" t="s">
        <v>494</v>
      </c>
      <c r="BA983" s="17" t="s">
        <v>494</v>
      </c>
      <c r="BB983" s="17" t="s">
        <v>494</v>
      </c>
      <c r="BC983" s="17" t="s">
        <v>494</v>
      </c>
      <c r="BD983" s="17" t="s">
        <v>494</v>
      </c>
      <c r="BE983" s="17" t="s">
        <v>494</v>
      </c>
      <c r="BF983" s="17"/>
      <c r="BG983" s="17"/>
    </row>
    <row r="984" spans="1:59" ht="15" customHeight="1" x14ac:dyDescent="0.2">
      <c r="A984" s="50">
        <v>2023</v>
      </c>
      <c r="B984" s="50" t="s">
        <v>38</v>
      </c>
      <c r="C984" s="16" t="s">
        <v>67</v>
      </c>
      <c r="D984" s="21">
        <f t="shared" si="45"/>
        <v>45079</v>
      </c>
      <c r="E984" s="22">
        <f t="shared" si="46"/>
        <v>153</v>
      </c>
      <c r="F984" s="17" t="s">
        <v>344</v>
      </c>
      <c r="G984" s="17" t="s">
        <v>341</v>
      </c>
      <c r="H984" s="17">
        <v>81</v>
      </c>
      <c r="I984" s="17">
        <v>20</v>
      </c>
      <c r="J984" s="17">
        <v>7.06</v>
      </c>
      <c r="K984" s="17" t="s">
        <v>496</v>
      </c>
      <c r="L984" s="17"/>
      <c r="M984" s="17" t="s">
        <v>496</v>
      </c>
      <c r="N984" s="17" t="s">
        <v>626</v>
      </c>
      <c r="O984" s="17"/>
      <c r="P984" s="17"/>
      <c r="Q984" s="17" t="s">
        <v>496</v>
      </c>
      <c r="R984" s="17"/>
      <c r="S984" s="17"/>
      <c r="T984" s="17" t="s">
        <v>494</v>
      </c>
      <c r="U984" s="17" t="s">
        <v>494</v>
      </c>
      <c r="V984" s="17" t="s">
        <v>494</v>
      </c>
      <c r="W984" s="17" t="s">
        <v>494</v>
      </c>
      <c r="X984" s="17" t="s">
        <v>494</v>
      </c>
      <c r="Y984" s="17" t="s">
        <v>494</v>
      </c>
      <c r="Z984" s="17" t="s">
        <v>494</v>
      </c>
      <c r="AA984" s="17" t="s">
        <v>494</v>
      </c>
      <c r="AB984" s="17" t="s">
        <v>494</v>
      </c>
      <c r="AC984" s="17"/>
      <c r="AD984" s="17" t="s">
        <v>536</v>
      </c>
      <c r="AE984" s="18">
        <f t="shared" si="47"/>
        <v>1.328463554750198</v>
      </c>
      <c r="AF984" s="34" t="s">
        <v>520</v>
      </c>
      <c r="AG984" s="182">
        <v>45369</v>
      </c>
      <c r="AH984" s="34" t="s">
        <v>494</v>
      </c>
      <c r="AI984" s="34" t="s">
        <v>494</v>
      </c>
      <c r="AJ984" s="34" t="s">
        <v>494</v>
      </c>
      <c r="AK984" s="34" t="s">
        <v>494</v>
      </c>
      <c r="AL984" s="34" t="s">
        <v>494</v>
      </c>
      <c r="AM984" s="34">
        <v>80</v>
      </c>
      <c r="AN984" s="34">
        <v>22</v>
      </c>
      <c r="AO984" s="34">
        <v>6.9</v>
      </c>
      <c r="AP984" s="34" t="s">
        <v>626</v>
      </c>
      <c r="AQ984" s="34" t="s">
        <v>539</v>
      </c>
      <c r="AR984" s="34" t="s">
        <v>626</v>
      </c>
      <c r="AS984" s="34"/>
      <c r="AT984" s="34"/>
      <c r="AU984" s="34" t="s">
        <v>626</v>
      </c>
      <c r="AV984" s="17" t="s">
        <v>494</v>
      </c>
      <c r="AW984" s="17" t="s">
        <v>494</v>
      </c>
      <c r="AX984" s="17" t="s">
        <v>494</v>
      </c>
      <c r="AY984" s="17" t="s">
        <v>494</v>
      </c>
      <c r="AZ984" s="17" t="s">
        <v>494</v>
      </c>
      <c r="BA984" s="17" t="s">
        <v>494</v>
      </c>
      <c r="BB984" s="17" t="s">
        <v>494</v>
      </c>
      <c r="BC984" s="17" t="s">
        <v>494</v>
      </c>
      <c r="BD984" s="17" t="s">
        <v>494</v>
      </c>
      <c r="BE984" s="17" t="s">
        <v>494</v>
      </c>
      <c r="BF984" s="17"/>
      <c r="BG984" s="17"/>
    </row>
    <row r="985" spans="1:59" ht="15" customHeight="1" x14ac:dyDescent="0.2">
      <c r="A985" s="50">
        <v>2023</v>
      </c>
      <c r="B985" s="50" t="s">
        <v>38</v>
      </c>
      <c r="C985" s="16" t="s">
        <v>67</v>
      </c>
      <c r="D985" s="21">
        <f t="shared" si="45"/>
        <v>45079</v>
      </c>
      <c r="E985" s="22">
        <f t="shared" si="46"/>
        <v>153</v>
      </c>
      <c r="F985" s="17" t="s">
        <v>344</v>
      </c>
      <c r="G985" s="17" t="s">
        <v>341</v>
      </c>
      <c r="H985" s="17">
        <v>80</v>
      </c>
      <c r="I985" s="17">
        <v>22</v>
      </c>
      <c r="J985" s="17">
        <v>7.03</v>
      </c>
      <c r="K985" s="17" t="s">
        <v>496</v>
      </c>
      <c r="L985" s="17"/>
      <c r="M985" s="17" t="s">
        <v>496</v>
      </c>
      <c r="N985" s="17" t="s">
        <v>627</v>
      </c>
      <c r="O985" s="17"/>
      <c r="P985" s="17"/>
      <c r="Q985" s="17" t="s">
        <v>496</v>
      </c>
      <c r="R985" s="17"/>
      <c r="S985" s="17"/>
      <c r="T985" s="17" t="s">
        <v>494</v>
      </c>
      <c r="U985" s="17" t="s">
        <v>494</v>
      </c>
      <c r="V985" s="17" t="s">
        <v>494</v>
      </c>
      <c r="W985" s="17" t="s">
        <v>494</v>
      </c>
      <c r="X985" s="17" t="s">
        <v>494</v>
      </c>
      <c r="Y985" s="17" t="s">
        <v>494</v>
      </c>
      <c r="Z985" s="17" t="s">
        <v>494</v>
      </c>
      <c r="AA985" s="17" t="s">
        <v>494</v>
      </c>
      <c r="AB985" s="17" t="s">
        <v>494</v>
      </c>
      <c r="AC985" s="17"/>
      <c r="AD985" s="17" t="s">
        <v>536</v>
      </c>
      <c r="AE985" s="18">
        <f t="shared" si="47"/>
        <v>1.3730468750000002</v>
      </c>
      <c r="AF985" s="34" t="s">
        <v>520</v>
      </c>
      <c r="AG985" s="182">
        <v>45369</v>
      </c>
      <c r="AH985" s="34" t="s">
        <v>494</v>
      </c>
      <c r="AI985" s="34" t="s">
        <v>494</v>
      </c>
      <c r="AJ985" s="34" t="s">
        <v>494</v>
      </c>
      <c r="AK985" s="34" t="s">
        <v>494</v>
      </c>
      <c r="AL985" s="34" t="s">
        <v>494</v>
      </c>
      <c r="AM985" s="34">
        <v>80</v>
      </c>
      <c r="AN985" s="34">
        <v>24</v>
      </c>
      <c r="AO985" s="34">
        <v>7.1</v>
      </c>
      <c r="AP985" s="34" t="s">
        <v>627</v>
      </c>
      <c r="AQ985" s="34" t="s">
        <v>546</v>
      </c>
      <c r="AR985" s="34" t="s">
        <v>627</v>
      </c>
      <c r="AS985" s="34"/>
      <c r="AT985" s="34"/>
      <c r="AU985" s="34" t="s">
        <v>627</v>
      </c>
      <c r="AV985" s="17" t="s">
        <v>494</v>
      </c>
      <c r="AW985" s="17" t="s">
        <v>494</v>
      </c>
      <c r="AX985" s="17" t="s">
        <v>494</v>
      </c>
      <c r="AY985" s="17" t="s">
        <v>494</v>
      </c>
      <c r="AZ985" s="17" t="s">
        <v>494</v>
      </c>
      <c r="BA985" s="17" t="s">
        <v>494</v>
      </c>
      <c r="BB985" s="17" t="s">
        <v>494</v>
      </c>
      <c r="BC985" s="17" t="s">
        <v>494</v>
      </c>
      <c r="BD985" s="17" t="s">
        <v>494</v>
      </c>
      <c r="BE985" s="17" t="s">
        <v>494</v>
      </c>
      <c r="BF985" s="17"/>
      <c r="BG985" s="17"/>
    </row>
    <row r="986" spans="1:59" ht="15" customHeight="1" x14ac:dyDescent="0.2">
      <c r="A986" s="50">
        <v>2023</v>
      </c>
      <c r="B986" s="50" t="s">
        <v>38</v>
      </c>
      <c r="C986" s="16" t="s">
        <v>67</v>
      </c>
      <c r="D986" s="21">
        <f t="shared" si="45"/>
        <v>45079</v>
      </c>
      <c r="E986" s="22">
        <f t="shared" si="46"/>
        <v>153</v>
      </c>
      <c r="F986" s="17" t="s">
        <v>344</v>
      </c>
      <c r="G986" s="17" t="s">
        <v>341</v>
      </c>
      <c r="H986" s="17">
        <v>74</v>
      </c>
      <c r="I986" s="17">
        <v>19</v>
      </c>
      <c r="J986" s="17">
        <v>5.0999999999999996</v>
      </c>
      <c r="K986" s="17" t="s">
        <v>496</v>
      </c>
      <c r="L986" s="17"/>
      <c r="M986" s="17" t="s">
        <v>496</v>
      </c>
      <c r="N986" s="17" t="s">
        <v>628</v>
      </c>
      <c r="O986" s="17"/>
      <c r="P986" s="17"/>
      <c r="Q986" s="17" t="s">
        <v>496</v>
      </c>
      <c r="R986" s="17" t="s">
        <v>2351</v>
      </c>
      <c r="S986" s="17" t="s">
        <v>2506</v>
      </c>
      <c r="T986" s="17" t="s">
        <v>494</v>
      </c>
      <c r="U986" s="17" t="s">
        <v>494</v>
      </c>
      <c r="V986" s="17" t="s">
        <v>494</v>
      </c>
      <c r="W986" s="17" t="s">
        <v>494</v>
      </c>
      <c r="X986" s="17" t="s">
        <v>494</v>
      </c>
      <c r="Y986" s="17" t="s">
        <v>494</v>
      </c>
      <c r="Z986" s="17" t="s">
        <v>494</v>
      </c>
      <c r="AA986" s="17" t="s">
        <v>494</v>
      </c>
      <c r="AB986" s="17" t="s">
        <v>494</v>
      </c>
      <c r="AC986" s="17"/>
      <c r="AD986" s="17" t="s">
        <v>536</v>
      </c>
      <c r="AE986" s="18">
        <f t="shared" si="47"/>
        <v>1.2585631650642608</v>
      </c>
      <c r="AF986" s="34" t="s">
        <v>520</v>
      </c>
      <c r="AG986" s="182">
        <v>45369</v>
      </c>
      <c r="AH986" s="34" t="s">
        <v>494</v>
      </c>
      <c r="AI986" s="34" t="s">
        <v>494</v>
      </c>
      <c r="AJ986" s="34" t="s">
        <v>494</v>
      </c>
      <c r="AK986" s="34" t="s">
        <v>494</v>
      </c>
      <c r="AL986" s="34" t="s">
        <v>494</v>
      </c>
      <c r="AM986" s="34">
        <v>74</v>
      </c>
      <c r="AN986" s="34">
        <v>20</v>
      </c>
      <c r="AO986" s="34">
        <v>5</v>
      </c>
      <c r="AP986" s="34" t="s">
        <v>628</v>
      </c>
      <c r="AQ986" s="34" t="s">
        <v>546</v>
      </c>
      <c r="AR986" s="34" t="s">
        <v>628</v>
      </c>
      <c r="AS986" s="34"/>
      <c r="AT986" s="34"/>
      <c r="AU986" s="34" t="s">
        <v>628</v>
      </c>
      <c r="AV986" s="17" t="s">
        <v>494</v>
      </c>
      <c r="AW986" s="17" t="s">
        <v>494</v>
      </c>
      <c r="AX986" s="17" t="s">
        <v>494</v>
      </c>
      <c r="AY986" s="17" t="s">
        <v>494</v>
      </c>
      <c r="AZ986" s="17" t="s">
        <v>494</v>
      </c>
      <c r="BA986" s="17" t="s">
        <v>494</v>
      </c>
      <c r="BB986" s="17" t="s">
        <v>494</v>
      </c>
      <c r="BC986" s="17" t="s">
        <v>494</v>
      </c>
      <c r="BD986" s="17" t="s">
        <v>494</v>
      </c>
      <c r="BE986" s="17" t="s">
        <v>494</v>
      </c>
      <c r="BF986" s="17"/>
      <c r="BG986" s="17"/>
    </row>
    <row r="987" spans="1:59" x14ac:dyDescent="0.2">
      <c r="A987" s="50">
        <v>2023</v>
      </c>
      <c r="B987" s="50" t="s">
        <v>38</v>
      </c>
      <c r="C987" s="16" t="s">
        <v>67</v>
      </c>
      <c r="D987" s="21">
        <f t="shared" si="45"/>
        <v>45079</v>
      </c>
      <c r="E987" s="22">
        <f t="shared" si="46"/>
        <v>153</v>
      </c>
      <c r="F987" s="17" t="s">
        <v>344</v>
      </c>
      <c r="G987" s="17" t="s">
        <v>341</v>
      </c>
      <c r="H987" s="17">
        <v>75</v>
      </c>
      <c r="I987" s="17">
        <v>18</v>
      </c>
      <c r="J987" s="17">
        <v>5.4</v>
      </c>
      <c r="K987" s="17" t="s">
        <v>496</v>
      </c>
      <c r="L987" s="17"/>
      <c r="M987" s="17" t="s">
        <v>496</v>
      </c>
      <c r="N987" s="17" t="s">
        <v>629</v>
      </c>
      <c r="O987" s="17"/>
      <c r="P987" s="17"/>
      <c r="Q987" s="17" t="s">
        <v>496</v>
      </c>
      <c r="R987" s="17"/>
      <c r="S987" s="17"/>
      <c r="T987" s="17" t="s">
        <v>494</v>
      </c>
      <c r="U987" s="17" t="s">
        <v>494</v>
      </c>
      <c r="V987" s="17" t="s">
        <v>494</v>
      </c>
      <c r="W987" s="17" t="s">
        <v>494</v>
      </c>
      <c r="X987" s="17" t="s">
        <v>494</v>
      </c>
      <c r="Y987" s="17" t="s">
        <v>494</v>
      </c>
      <c r="Z987" s="17" t="s">
        <v>494</v>
      </c>
      <c r="AA987" s="17" t="s">
        <v>494</v>
      </c>
      <c r="AB987" s="17" t="s">
        <v>494</v>
      </c>
      <c r="AC987" s="17"/>
      <c r="AD987" s="17" t="s">
        <v>536</v>
      </c>
      <c r="AE987" s="18">
        <f t="shared" si="47"/>
        <v>1.28</v>
      </c>
      <c r="AF987" s="34" t="s">
        <v>520</v>
      </c>
      <c r="AG987" s="182">
        <v>45369</v>
      </c>
      <c r="AH987" s="34" t="s">
        <v>494</v>
      </c>
      <c r="AI987" s="34" t="s">
        <v>494</v>
      </c>
      <c r="AJ987" s="34" t="s">
        <v>494</v>
      </c>
      <c r="AK987" s="34" t="s">
        <v>494</v>
      </c>
      <c r="AL987" s="34" t="s">
        <v>494</v>
      </c>
      <c r="AM987" s="34">
        <v>74</v>
      </c>
      <c r="AN987" s="34">
        <v>20</v>
      </c>
      <c r="AO987" s="34">
        <v>5.3</v>
      </c>
      <c r="AP987" s="34" t="s">
        <v>629</v>
      </c>
      <c r="AQ987" s="34" t="s">
        <v>539</v>
      </c>
      <c r="AR987" s="34" t="s">
        <v>629</v>
      </c>
      <c r="AS987" s="34"/>
      <c r="AT987" s="34"/>
      <c r="AU987" s="34" t="s">
        <v>629</v>
      </c>
      <c r="AV987" s="17" t="s">
        <v>494</v>
      </c>
      <c r="AW987" s="17" t="s">
        <v>494</v>
      </c>
      <c r="AX987" s="17" t="s">
        <v>494</v>
      </c>
      <c r="AY987" s="17" t="s">
        <v>494</v>
      </c>
      <c r="AZ987" s="17" t="s">
        <v>494</v>
      </c>
      <c r="BA987" s="17" t="s">
        <v>494</v>
      </c>
      <c r="BB987" s="17" t="s">
        <v>494</v>
      </c>
      <c r="BC987" s="17" t="s">
        <v>494</v>
      </c>
      <c r="BD987" s="17" t="s">
        <v>494</v>
      </c>
      <c r="BE987" s="17" t="s">
        <v>494</v>
      </c>
      <c r="BF987" s="17"/>
      <c r="BG987" s="17"/>
    </row>
    <row r="988" spans="1:59" x14ac:dyDescent="0.2">
      <c r="A988" s="50">
        <v>2023</v>
      </c>
      <c r="B988" s="50" t="s">
        <v>38</v>
      </c>
      <c r="C988" s="16" t="s">
        <v>67</v>
      </c>
      <c r="D988" s="21">
        <f t="shared" si="45"/>
        <v>45079</v>
      </c>
      <c r="E988" s="22">
        <f t="shared" si="46"/>
        <v>153</v>
      </c>
      <c r="F988" s="17" t="s">
        <v>344</v>
      </c>
      <c r="G988" s="17" t="s">
        <v>341</v>
      </c>
      <c r="H988" s="17">
        <v>79</v>
      </c>
      <c r="I988" s="17">
        <v>20</v>
      </c>
      <c r="J988" s="17">
        <v>6.11</v>
      </c>
      <c r="K988" s="17" t="s">
        <v>496</v>
      </c>
      <c r="L988" s="17"/>
      <c r="M988" s="17" t="s">
        <v>496</v>
      </c>
      <c r="N988" s="17" t="s">
        <v>630</v>
      </c>
      <c r="O988" s="17"/>
      <c r="P988" s="17"/>
      <c r="Q988" s="17" t="s">
        <v>496</v>
      </c>
      <c r="R988" s="17"/>
      <c r="S988" s="17"/>
      <c r="T988" s="17" t="s">
        <v>494</v>
      </c>
      <c r="U988" s="17" t="s">
        <v>494</v>
      </c>
      <c r="V988" s="17" t="s">
        <v>494</v>
      </c>
      <c r="W988" s="17" t="s">
        <v>494</v>
      </c>
      <c r="X988" s="17" t="s">
        <v>494</v>
      </c>
      <c r="Y988" s="17" t="s">
        <v>494</v>
      </c>
      <c r="Z988" s="17" t="s">
        <v>494</v>
      </c>
      <c r="AA988" s="17" t="s">
        <v>494</v>
      </c>
      <c r="AB988" s="17" t="s">
        <v>494</v>
      </c>
      <c r="AC988" s="17"/>
      <c r="AD988" s="17" t="s">
        <v>536</v>
      </c>
      <c r="AE988" s="18">
        <f t="shared" si="47"/>
        <v>1.2392528785755286</v>
      </c>
      <c r="AF988" s="34"/>
      <c r="AG988" s="182"/>
      <c r="AH988" s="34"/>
      <c r="AI988" s="34"/>
      <c r="AJ988" s="34"/>
      <c r="AK988" s="34"/>
      <c r="AL988" s="34"/>
      <c r="AM988" s="34"/>
      <c r="AN988" s="34"/>
      <c r="AO988" s="34"/>
      <c r="AP988" s="34"/>
      <c r="AQ988" s="34"/>
      <c r="AR988" s="34"/>
      <c r="AS988" s="34"/>
      <c r="AT988" s="34"/>
      <c r="AU988" s="34"/>
      <c r="AV988" s="17"/>
      <c r="AW988" s="17"/>
      <c r="AX988" s="17"/>
      <c r="AY988" s="17"/>
      <c r="AZ988" s="17"/>
      <c r="BA988" s="17"/>
      <c r="BB988" s="17"/>
      <c r="BC988" s="17"/>
      <c r="BD988" s="17"/>
      <c r="BE988" s="17"/>
      <c r="BF988" s="17"/>
      <c r="BG988" s="17"/>
    </row>
    <row r="989" spans="1:59" x14ac:dyDescent="0.2">
      <c r="A989" s="50">
        <v>2023</v>
      </c>
      <c r="B989" s="50" t="s">
        <v>38</v>
      </c>
      <c r="C989" s="16" t="s">
        <v>67</v>
      </c>
      <c r="D989" s="21">
        <f t="shared" si="45"/>
        <v>45079</v>
      </c>
      <c r="E989" s="22">
        <f t="shared" si="46"/>
        <v>153</v>
      </c>
      <c r="F989" s="17" t="s">
        <v>344</v>
      </c>
      <c r="G989" s="17" t="s">
        <v>341</v>
      </c>
      <c r="H989" s="17">
        <v>73</v>
      </c>
      <c r="I989" s="17">
        <v>17</v>
      </c>
      <c r="J989" s="17">
        <v>4.6399999999999997</v>
      </c>
      <c r="K989" s="17" t="s">
        <v>496</v>
      </c>
      <c r="L989" s="17"/>
      <c r="M989" s="17" t="s">
        <v>496</v>
      </c>
      <c r="N989" s="17" t="s">
        <v>631</v>
      </c>
      <c r="O989" s="17"/>
      <c r="P989" s="17"/>
      <c r="Q989" s="17" t="s">
        <v>496</v>
      </c>
      <c r="R989" s="17"/>
      <c r="S989" s="17"/>
      <c r="T989" s="17" t="s">
        <v>494</v>
      </c>
      <c r="U989" s="17" t="s">
        <v>494</v>
      </c>
      <c r="V989" s="17" t="s">
        <v>494</v>
      </c>
      <c r="W989" s="17" t="s">
        <v>494</v>
      </c>
      <c r="X989" s="17" t="s">
        <v>494</v>
      </c>
      <c r="Y989" s="17" t="s">
        <v>494</v>
      </c>
      <c r="Z989" s="17" t="s">
        <v>494</v>
      </c>
      <c r="AA989" s="17" t="s">
        <v>494</v>
      </c>
      <c r="AB989" s="17" t="s">
        <v>494</v>
      </c>
      <c r="AC989" s="17"/>
      <c r="AD989" s="17" t="s">
        <v>536</v>
      </c>
      <c r="AE989" s="18">
        <f t="shared" si="47"/>
        <v>1.1927499312369381</v>
      </c>
      <c r="AF989" s="34" t="s">
        <v>561</v>
      </c>
      <c r="AG989" s="182"/>
      <c r="AH989" s="34"/>
      <c r="AI989" s="34"/>
      <c r="AJ989" s="34"/>
      <c r="AK989" s="34"/>
      <c r="AL989" s="34"/>
      <c r="AM989" s="34"/>
      <c r="AN989" s="34"/>
      <c r="AO989" s="34"/>
      <c r="AP989" s="34"/>
      <c r="AQ989" s="34"/>
      <c r="AR989" s="34"/>
      <c r="AS989" s="34"/>
      <c r="AT989" s="34"/>
      <c r="AU989" s="34"/>
      <c r="AV989" s="17"/>
      <c r="AW989" s="17"/>
      <c r="AX989" s="17"/>
      <c r="AY989" s="17"/>
      <c r="AZ989" s="17"/>
      <c r="BA989" s="17"/>
      <c r="BB989" s="17"/>
      <c r="BC989" s="17"/>
      <c r="BD989" s="17"/>
      <c r="BE989" s="17"/>
      <c r="BF989" s="17"/>
      <c r="BG989" s="17"/>
    </row>
    <row r="990" spans="1:59" x14ac:dyDescent="0.2">
      <c r="A990" s="50">
        <v>2023</v>
      </c>
      <c r="B990" s="50" t="s">
        <v>38</v>
      </c>
      <c r="C990" s="16" t="s">
        <v>67</v>
      </c>
      <c r="D990" s="21">
        <f t="shared" si="45"/>
        <v>45079</v>
      </c>
      <c r="E990" s="22">
        <f t="shared" si="46"/>
        <v>153</v>
      </c>
      <c r="F990" s="17" t="s">
        <v>344</v>
      </c>
      <c r="G990" s="17" t="s">
        <v>341</v>
      </c>
      <c r="H990" s="17">
        <v>86</v>
      </c>
      <c r="I990" s="17">
        <v>21</v>
      </c>
      <c r="J990" s="17">
        <v>8.2899999999999991</v>
      </c>
      <c r="K990" s="17" t="s">
        <v>496</v>
      </c>
      <c r="L990" s="17"/>
      <c r="M990" s="17" t="s">
        <v>496</v>
      </c>
      <c r="N990" s="17" t="s">
        <v>632</v>
      </c>
      <c r="O990" s="17"/>
      <c r="P990" s="17"/>
      <c r="Q990" s="17" t="s">
        <v>496</v>
      </c>
      <c r="R990" s="17"/>
      <c r="S990" s="17"/>
      <c r="T990" s="17" t="s">
        <v>494</v>
      </c>
      <c r="U990" s="17" t="s">
        <v>494</v>
      </c>
      <c r="V990" s="17" t="s">
        <v>494</v>
      </c>
      <c r="W990" s="17" t="s">
        <v>494</v>
      </c>
      <c r="X990" s="17" t="s">
        <v>494</v>
      </c>
      <c r="Y990" s="17" t="s">
        <v>494</v>
      </c>
      <c r="Z990" s="17" t="s">
        <v>494</v>
      </c>
      <c r="AA990" s="17" t="s">
        <v>494</v>
      </c>
      <c r="AB990" s="17" t="s">
        <v>494</v>
      </c>
      <c r="AC990" s="17"/>
      <c r="AD990" s="17" t="s">
        <v>536</v>
      </c>
      <c r="AE990" s="18">
        <f t="shared" si="47"/>
        <v>1.3033443596161343</v>
      </c>
      <c r="AF990" s="34" t="s">
        <v>520</v>
      </c>
      <c r="AG990" s="182">
        <v>45369</v>
      </c>
      <c r="AH990" s="34" t="s">
        <v>494</v>
      </c>
      <c r="AI990" s="34" t="s">
        <v>494</v>
      </c>
      <c r="AJ990" s="34" t="s">
        <v>494</v>
      </c>
      <c r="AK990" s="34" t="s">
        <v>494</v>
      </c>
      <c r="AL990" s="34" t="s">
        <v>494</v>
      </c>
      <c r="AM990" s="34">
        <v>88</v>
      </c>
      <c r="AN990" s="34">
        <v>24</v>
      </c>
      <c r="AO990" s="34">
        <v>8.1</v>
      </c>
      <c r="AP990" s="34" t="s">
        <v>632</v>
      </c>
      <c r="AQ990" s="34" t="s">
        <v>542</v>
      </c>
      <c r="AR990" s="34" t="s">
        <v>632</v>
      </c>
      <c r="AS990" s="34"/>
      <c r="AT990" s="34"/>
      <c r="AU990" s="34" t="s">
        <v>632</v>
      </c>
      <c r="AV990" s="17" t="s">
        <v>494</v>
      </c>
      <c r="AW990" s="17" t="s">
        <v>494</v>
      </c>
      <c r="AX990" s="17" t="s">
        <v>494</v>
      </c>
      <c r="AY990" s="17" t="s">
        <v>494</v>
      </c>
      <c r="AZ990" s="17" t="s">
        <v>494</v>
      </c>
      <c r="BA990" s="17" t="s">
        <v>494</v>
      </c>
      <c r="BB990" s="17" t="s">
        <v>494</v>
      </c>
      <c r="BC990" s="17" t="s">
        <v>494</v>
      </c>
      <c r="BD990" s="17" t="s">
        <v>494</v>
      </c>
      <c r="BE990" s="17" t="s">
        <v>494</v>
      </c>
      <c r="BF990" s="17"/>
      <c r="BG990" s="17"/>
    </row>
    <row r="991" spans="1:59" x14ac:dyDescent="0.2">
      <c r="A991" s="50">
        <v>2023</v>
      </c>
      <c r="B991" s="50" t="s">
        <v>38</v>
      </c>
      <c r="C991" s="16" t="s">
        <v>67</v>
      </c>
      <c r="D991" s="21">
        <f t="shared" si="45"/>
        <v>45079</v>
      </c>
      <c r="E991" s="22">
        <f t="shared" si="46"/>
        <v>153</v>
      </c>
      <c r="F991" s="17" t="s">
        <v>344</v>
      </c>
      <c r="G991" s="17" t="s">
        <v>341</v>
      </c>
      <c r="H991" s="17">
        <v>75</v>
      </c>
      <c r="I991" s="17">
        <v>19</v>
      </c>
      <c r="J991" s="17">
        <v>5.15</v>
      </c>
      <c r="K991" s="17" t="s">
        <v>496</v>
      </c>
      <c r="L991" s="17"/>
      <c r="M991" s="17" t="s">
        <v>496</v>
      </c>
      <c r="N991" s="17" t="s">
        <v>633</v>
      </c>
      <c r="O991" s="17"/>
      <c r="P991" s="17"/>
      <c r="Q991" s="17" t="s">
        <v>496</v>
      </c>
      <c r="R991" s="17"/>
      <c r="S991" s="17"/>
      <c r="T991" s="17" t="s">
        <v>494</v>
      </c>
      <c r="U991" s="17" t="s">
        <v>494</v>
      </c>
      <c r="V991" s="17" t="s">
        <v>494</v>
      </c>
      <c r="W991" s="17" t="s">
        <v>494</v>
      </c>
      <c r="X991" s="17" t="s">
        <v>494</v>
      </c>
      <c r="Y991" s="17" t="s">
        <v>494</v>
      </c>
      <c r="Z991" s="17" t="s">
        <v>494</v>
      </c>
      <c r="AA991" s="17" t="s">
        <v>494</v>
      </c>
      <c r="AB991" s="17" t="s">
        <v>494</v>
      </c>
      <c r="AC991" s="17"/>
      <c r="AD991" s="17" t="s">
        <v>536</v>
      </c>
      <c r="AE991" s="18">
        <f t="shared" si="47"/>
        <v>1.2207407407407409</v>
      </c>
      <c r="AF991" s="34" t="s">
        <v>561</v>
      </c>
      <c r="AG991" s="182"/>
      <c r="AH991" s="34"/>
      <c r="AI991" s="34"/>
      <c r="AJ991" s="34"/>
      <c r="AK991" s="34"/>
      <c r="AL991" s="34"/>
      <c r="AM991" s="34"/>
      <c r="AN991" s="34"/>
      <c r="AO991" s="34"/>
      <c r="AP991" s="34"/>
      <c r="AQ991" s="34"/>
      <c r="AR991" s="34"/>
      <c r="AS991" s="34"/>
      <c r="AT991" s="34"/>
      <c r="AU991" s="34"/>
      <c r="AV991" s="17"/>
      <c r="AW991" s="17"/>
      <c r="AX991" s="17"/>
      <c r="AY991" s="17"/>
      <c r="AZ991" s="17"/>
      <c r="BA991" s="17"/>
      <c r="BB991" s="17"/>
      <c r="BC991" s="17"/>
      <c r="BD991" s="17"/>
      <c r="BE991" s="17"/>
      <c r="BF991" s="17"/>
      <c r="BG991" s="17"/>
    </row>
    <row r="992" spans="1:59" x14ac:dyDescent="0.2">
      <c r="A992" s="50">
        <v>2023</v>
      </c>
      <c r="B992" s="50" t="s">
        <v>38</v>
      </c>
      <c r="C992" s="16" t="s">
        <v>67</v>
      </c>
      <c r="D992" s="21">
        <f t="shared" si="45"/>
        <v>45079</v>
      </c>
      <c r="E992" s="22">
        <f t="shared" si="46"/>
        <v>153</v>
      </c>
      <c r="F992" s="17" t="s">
        <v>344</v>
      </c>
      <c r="G992" s="17" t="s">
        <v>341</v>
      </c>
      <c r="H992" s="17">
        <v>80</v>
      </c>
      <c r="I992" s="17">
        <v>20</v>
      </c>
      <c r="J992" s="17">
        <v>6.72</v>
      </c>
      <c r="K992" s="17" t="s">
        <v>496</v>
      </c>
      <c r="L992" s="17"/>
      <c r="M992" s="17" t="s">
        <v>496</v>
      </c>
      <c r="N992" s="17" t="s">
        <v>634</v>
      </c>
      <c r="O992" s="17"/>
      <c r="P992" s="17"/>
      <c r="Q992" s="17" t="s">
        <v>496</v>
      </c>
      <c r="R992" s="17"/>
      <c r="S992" s="17"/>
      <c r="T992" s="17" t="s">
        <v>494</v>
      </c>
      <c r="U992" s="17" t="s">
        <v>494</v>
      </c>
      <c r="V992" s="17" t="s">
        <v>494</v>
      </c>
      <c r="W992" s="17" t="s">
        <v>494</v>
      </c>
      <c r="X992" s="17" t="s">
        <v>494</v>
      </c>
      <c r="Y992" s="17" t="s">
        <v>494</v>
      </c>
      <c r="Z992" s="17" t="s">
        <v>494</v>
      </c>
      <c r="AA992" s="17" t="s">
        <v>494</v>
      </c>
      <c r="AB992" s="17" t="s">
        <v>494</v>
      </c>
      <c r="AC992" s="17"/>
      <c r="AD992" s="17" t="s">
        <v>536</v>
      </c>
      <c r="AE992" s="18">
        <f t="shared" si="47"/>
        <v>1.3124999999999998</v>
      </c>
      <c r="AF992" s="34" t="s">
        <v>520</v>
      </c>
      <c r="AG992" s="182">
        <v>45369</v>
      </c>
      <c r="AH992" s="34" t="s">
        <v>494</v>
      </c>
      <c r="AI992" s="34" t="s">
        <v>494</v>
      </c>
      <c r="AJ992" s="34" t="s">
        <v>494</v>
      </c>
      <c r="AK992" s="34" t="s">
        <v>494</v>
      </c>
      <c r="AL992" s="34" t="s">
        <v>494</v>
      </c>
      <c r="AM992" s="34">
        <v>82</v>
      </c>
      <c r="AN992" s="34">
        <v>22</v>
      </c>
      <c r="AO992" s="34">
        <v>6.6</v>
      </c>
      <c r="AP992" s="34" t="s">
        <v>634</v>
      </c>
      <c r="AQ992" s="34" t="s">
        <v>539</v>
      </c>
      <c r="AR992" s="34" t="s">
        <v>634</v>
      </c>
      <c r="AS992" s="34"/>
      <c r="AT992" s="34"/>
      <c r="AU992" s="34" t="s">
        <v>634</v>
      </c>
      <c r="AV992" s="17" t="s">
        <v>494</v>
      </c>
      <c r="AW992" s="17" t="s">
        <v>494</v>
      </c>
      <c r="AX992" s="17" t="s">
        <v>494</v>
      </c>
      <c r="AY992" s="17" t="s">
        <v>494</v>
      </c>
      <c r="AZ992" s="17" t="s">
        <v>494</v>
      </c>
      <c r="BA992" s="17" t="s">
        <v>494</v>
      </c>
      <c r="BB992" s="17" t="s">
        <v>494</v>
      </c>
      <c r="BC992" s="17" t="s">
        <v>494</v>
      </c>
      <c r="BD992" s="17" t="s">
        <v>494</v>
      </c>
      <c r="BE992" s="17" t="s">
        <v>494</v>
      </c>
      <c r="BF992" s="17"/>
      <c r="BG992" s="17"/>
    </row>
    <row r="993" spans="1:59" x14ac:dyDescent="0.2">
      <c r="A993" s="50">
        <v>2023</v>
      </c>
      <c r="B993" s="50" t="s">
        <v>38</v>
      </c>
      <c r="C993" s="16" t="s">
        <v>67</v>
      </c>
      <c r="D993" s="21">
        <f t="shared" si="45"/>
        <v>45079</v>
      </c>
      <c r="E993" s="22">
        <f t="shared" si="46"/>
        <v>153</v>
      </c>
      <c r="F993" s="17" t="s">
        <v>344</v>
      </c>
      <c r="G993" s="17" t="s">
        <v>341</v>
      </c>
      <c r="H993" s="17">
        <v>80</v>
      </c>
      <c r="I993" s="17">
        <v>19</v>
      </c>
      <c r="J993" s="17">
        <v>6.31</v>
      </c>
      <c r="K993" s="17" t="s">
        <v>496</v>
      </c>
      <c r="L993" s="17"/>
      <c r="M993" s="17" t="s">
        <v>496</v>
      </c>
      <c r="N993" s="17" t="s">
        <v>635</v>
      </c>
      <c r="O993" s="17"/>
      <c r="P993" s="17"/>
      <c r="Q993" s="17" t="s">
        <v>496</v>
      </c>
      <c r="R993" s="17"/>
      <c r="S993" s="17"/>
      <c r="T993" s="17" t="s">
        <v>494</v>
      </c>
      <c r="U993" s="17" t="s">
        <v>494</v>
      </c>
      <c r="V993" s="17" t="s">
        <v>494</v>
      </c>
      <c r="W993" s="17" t="s">
        <v>494</v>
      </c>
      <c r="X993" s="17" t="s">
        <v>494</v>
      </c>
      <c r="Y993" s="17" t="s">
        <v>494</v>
      </c>
      <c r="Z993" s="17" t="s">
        <v>494</v>
      </c>
      <c r="AA993" s="17" t="s">
        <v>494</v>
      </c>
      <c r="AB993" s="17" t="s">
        <v>494</v>
      </c>
      <c r="AC993" s="17"/>
      <c r="AD993" s="17" t="s">
        <v>536</v>
      </c>
      <c r="AE993" s="18">
        <f t="shared" si="47"/>
        <v>1.232421875</v>
      </c>
      <c r="AF993" s="34" t="s">
        <v>520</v>
      </c>
      <c r="AG993" s="182">
        <v>45369</v>
      </c>
      <c r="AH993" s="34" t="s">
        <v>494</v>
      </c>
      <c r="AI993" s="34" t="s">
        <v>494</v>
      </c>
      <c r="AJ993" s="34" t="s">
        <v>494</v>
      </c>
      <c r="AK993" s="34" t="s">
        <v>494</v>
      </c>
      <c r="AL993" s="34" t="s">
        <v>494</v>
      </c>
      <c r="AM993" s="34">
        <v>82</v>
      </c>
      <c r="AN993" s="34">
        <v>20</v>
      </c>
      <c r="AO993" s="34">
        <v>8.1999999999999993</v>
      </c>
      <c r="AP993" s="34" t="s">
        <v>635</v>
      </c>
      <c r="AQ993" s="34" t="s">
        <v>542</v>
      </c>
      <c r="AR993" s="34" t="s">
        <v>635</v>
      </c>
      <c r="AS993" s="34"/>
      <c r="AT993" s="34"/>
      <c r="AU993" s="34" t="s">
        <v>635</v>
      </c>
      <c r="AV993" s="17" t="s">
        <v>494</v>
      </c>
      <c r="AW993" s="17" t="s">
        <v>494</v>
      </c>
      <c r="AX993" s="17" t="s">
        <v>494</v>
      </c>
      <c r="AY993" s="17" t="s">
        <v>494</v>
      </c>
      <c r="AZ993" s="17" t="s">
        <v>494</v>
      </c>
      <c r="BA993" s="17" t="s">
        <v>494</v>
      </c>
      <c r="BB993" s="17" t="s">
        <v>494</v>
      </c>
      <c r="BC993" s="17" t="s">
        <v>494</v>
      </c>
      <c r="BD993" s="17" t="s">
        <v>494</v>
      </c>
      <c r="BE993" s="17" t="s">
        <v>494</v>
      </c>
      <c r="BF993" s="17"/>
      <c r="BG993" s="17"/>
    </row>
    <row r="994" spans="1:59" x14ac:dyDescent="0.2">
      <c r="A994" s="50">
        <v>2023</v>
      </c>
      <c r="B994" s="50" t="s">
        <v>38</v>
      </c>
      <c r="C994" s="16" t="s">
        <v>67</v>
      </c>
      <c r="D994" s="21">
        <f t="shared" si="45"/>
        <v>45079</v>
      </c>
      <c r="E994" s="22">
        <f t="shared" si="46"/>
        <v>153</v>
      </c>
      <c r="F994" s="17" t="s">
        <v>344</v>
      </c>
      <c r="G994" s="17" t="s">
        <v>341</v>
      </c>
      <c r="H994" s="17">
        <v>82</v>
      </c>
      <c r="I994" s="17">
        <v>20</v>
      </c>
      <c r="J994" s="17">
        <v>6.82</v>
      </c>
      <c r="K994" s="17" t="s">
        <v>496</v>
      </c>
      <c r="L994" s="17"/>
      <c r="M994" s="17" t="s">
        <v>496</v>
      </c>
      <c r="N994" s="17" t="s">
        <v>636</v>
      </c>
      <c r="O994" s="17"/>
      <c r="P994" s="17"/>
      <c r="Q994" s="17" t="s">
        <v>496</v>
      </c>
      <c r="R994" s="17"/>
      <c r="S994" s="17"/>
      <c r="T994" s="17" t="s">
        <v>494</v>
      </c>
      <c r="U994" s="17" t="s">
        <v>494</v>
      </c>
      <c r="V994" s="17" t="s">
        <v>494</v>
      </c>
      <c r="W994" s="17" t="s">
        <v>494</v>
      </c>
      <c r="X994" s="17" t="s">
        <v>494</v>
      </c>
      <c r="Y994" s="17" t="s">
        <v>494</v>
      </c>
      <c r="Z994" s="17" t="s">
        <v>494</v>
      </c>
      <c r="AA994" s="17" t="s">
        <v>494</v>
      </c>
      <c r="AB994" s="17" t="s">
        <v>494</v>
      </c>
      <c r="AC994" s="17"/>
      <c r="AD994" s="17" t="s">
        <v>536</v>
      </c>
      <c r="AE994" s="18">
        <f t="shared" si="47"/>
        <v>1.2369234340766966</v>
      </c>
      <c r="AF994" s="34" t="s">
        <v>520</v>
      </c>
      <c r="AG994" s="182">
        <v>45369</v>
      </c>
      <c r="AH994" s="34" t="s">
        <v>494</v>
      </c>
      <c r="AI994" s="34" t="s">
        <v>494</v>
      </c>
      <c r="AJ994" s="34" t="s">
        <v>494</v>
      </c>
      <c r="AK994" s="34" t="s">
        <v>494</v>
      </c>
      <c r="AL994" s="34" t="s">
        <v>494</v>
      </c>
      <c r="AM994" s="34">
        <v>82</v>
      </c>
      <c r="AN994" s="34">
        <v>21</v>
      </c>
      <c r="AO994" s="34">
        <v>6.7</v>
      </c>
      <c r="AP994" s="34" t="s">
        <v>636</v>
      </c>
      <c r="AQ994" s="34" t="s">
        <v>606</v>
      </c>
      <c r="AR994" s="34" t="s">
        <v>636</v>
      </c>
      <c r="AS994" s="34"/>
      <c r="AT994" s="34"/>
      <c r="AU994" s="34" t="s">
        <v>636</v>
      </c>
      <c r="AV994" s="17" t="s">
        <v>494</v>
      </c>
      <c r="AW994" s="17" t="s">
        <v>494</v>
      </c>
      <c r="AX994" s="17" t="s">
        <v>494</v>
      </c>
      <c r="AY994" s="17" t="s">
        <v>494</v>
      </c>
      <c r="AZ994" s="17" t="s">
        <v>494</v>
      </c>
      <c r="BA994" s="17" t="s">
        <v>494</v>
      </c>
      <c r="BB994" s="17" t="s">
        <v>494</v>
      </c>
      <c r="BC994" s="17" t="s">
        <v>494</v>
      </c>
      <c r="BD994" s="17" t="s">
        <v>494</v>
      </c>
      <c r="BE994" s="17" t="s">
        <v>494</v>
      </c>
      <c r="BF994" s="17"/>
      <c r="BG994" s="17"/>
    </row>
    <row r="995" spans="1:59" x14ac:dyDescent="0.2">
      <c r="A995" s="50">
        <v>2023</v>
      </c>
      <c r="B995" s="50" t="s">
        <v>38</v>
      </c>
      <c r="C995" s="16" t="s">
        <v>67</v>
      </c>
      <c r="D995" s="21">
        <f t="shared" si="45"/>
        <v>45079</v>
      </c>
      <c r="E995" s="22">
        <f t="shared" si="46"/>
        <v>153</v>
      </c>
      <c r="F995" s="17" t="s">
        <v>344</v>
      </c>
      <c r="G995" s="17" t="s">
        <v>341</v>
      </c>
      <c r="H995" s="17">
        <v>65</v>
      </c>
      <c r="I995" s="17">
        <v>18</v>
      </c>
      <c r="J995" s="17">
        <v>4.9800000000000004</v>
      </c>
      <c r="K995" s="17" t="s">
        <v>496</v>
      </c>
      <c r="L995" s="17"/>
      <c r="M995" s="17" t="s">
        <v>496</v>
      </c>
      <c r="N995" s="17" t="s">
        <v>637</v>
      </c>
      <c r="O995" s="17"/>
      <c r="P995" s="17"/>
      <c r="Q995" s="17" t="s">
        <v>496</v>
      </c>
      <c r="R995" s="17"/>
      <c r="S995" s="17"/>
      <c r="T995" s="17" t="s">
        <v>494</v>
      </c>
      <c r="U995" s="17" t="s">
        <v>494</v>
      </c>
      <c r="V995" s="17" t="s">
        <v>494</v>
      </c>
      <c r="W995" s="17" t="s">
        <v>494</v>
      </c>
      <c r="X995" s="17" t="s">
        <v>494</v>
      </c>
      <c r="Y995" s="17" t="s">
        <v>494</v>
      </c>
      <c r="Z995" s="17" t="s">
        <v>494</v>
      </c>
      <c r="AA995" s="17" t="s">
        <v>494</v>
      </c>
      <c r="AB995" s="17" t="s">
        <v>494</v>
      </c>
      <c r="AC995" s="17"/>
      <c r="AD995" s="17" t="s">
        <v>536</v>
      </c>
      <c r="AE995" s="18">
        <f t="shared" si="47"/>
        <v>1.8133818843878016</v>
      </c>
      <c r="AF995" s="34" t="s">
        <v>520</v>
      </c>
      <c r="AG995" s="182">
        <v>45430</v>
      </c>
      <c r="AH995" s="34" t="s">
        <v>494</v>
      </c>
      <c r="AI995" s="34" t="s">
        <v>494</v>
      </c>
      <c r="AJ995" s="34"/>
      <c r="AK995" s="34"/>
      <c r="AL995" s="34" t="s">
        <v>494</v>
      </c>
      <c r="AM995" s="34">
        <v>70</v>
      </c>
      <c r="AN995" s="34">
        <v>20</v>
      </c>
      <c r="AO995" s="34">
        <v>4.8</v>
      </c>
      <c r="AP995" s="34" t="s">
        <v>496</v>
      </c>
      <c r="AQ995" s="34" t="s">
        <v>638</v>
      </c>
      <c r="AR995" s="34" t="s">
        <v>637</v>
      </c>
      <c r="AS995" s="34"/>
      <c r="AT995" s="34"/>
      <c r="AU995" s="34" t="s">
        <v>637</v>
      </c>
      <c r="AV995" s="17" t="s">
        <v>494</v>
      </c>
      <c r="AW995" s="17" t="s">
        <v>494</v>
      </c>
      <c r="AX995" s="17" t="s">
        <v>494</v>
      </c>
      <c r="AY995" s="17" t="s">
        <v>494</v>
      </c>
      <c r="AZ995" s="17" t="s">
        <v>494</v>
      </c>
      <c r="BA995" s="17" t="s">
        <v>494</v>
      </c>
      <c r="BB995" s="17" t="s">
        <v>494</v>
      </c>
      <c r="BC995" s="17" t="s">
        <v>494</v>
      </c>
      <c r="BD995" s="17" t="s">
        <v>494</v>
      </c>
      <c r="BE995" s="17" t="s">
        <v>494</v>
      </c>
      <c r="BF995" s="17"/>
      <c r="BG995" s="17"/>
    </row>
    <row r="996" spans="1:59" x14ac:dyDescent="0.2">
      <c r="A996" s="50">
        <v>2023</v>
      </c>
      <c r="B996" s="50" t="s">
        <v>38</v>
      </c>
      <c r="C996" s="16" t="s">
        <v>67</v>
      </c>
      <c r="D996" s="21">
        <f t="shared" si="45"/>
        <v>45079</v>
      </c>
      <c r="E996" s="22">
        <f t="shared" si="46"/>
        <v>153</v>
      </c>
      <c r="F996" s="17" t="s">
        <v>344</v>
      </c>
      <c r="G996" s="17" t="s">
        <v>341</v>
      </c>
      <c r="H996" s="17">
        <v>88</v>
      </c>
      <c r="I996" s="17">
        <v>20</v>
      </c>
      <c r="J996" s="17">
        <v>7.95</v>
      </c>
      <c r="K996" s="17" t="s">
        <v>496</v>
      </c>
      <c r="L996" s="17"/>
      <c r="M996" s="17" t="s">
        <v>496</v>
      </c>
      <c r="N996" s="17" t="s">
        <v>639</v>
      </c>
      <c r="O996" s="17"/>
      <c r="P996" s="17"/>
      <c r="Q996" s="17" t="s">
        <v>496</v>
      </c>
      <c r="R996" s="17"/>
      <c r="S996" s="17"/>
      <c r="T996" s="17" t="s">
        <v>494</v>
      </c>
      <c r="U996" s="17" t="s">
        <v>494</v>
      </c>
      <c r="V996" s="17" t="s">
        <v>494</v>
      </c>
      <c r="W996" s="17" t="s">
        <v>494</v>
      </c>
      <c r="X996" s="17" t="s">
        <v>494</v>
      </c>
      <c r="Y996" s="17" t="s">
        <v>494</v>
      </c>
      <c r="Z996" s="17" t="s">
        <v>494</v>
      </c>
      <c r="AA996" s="17" t="s">
        <v>494</v>
      </c>
      <c r="AB996" s="17" t="s">
        <v>494</v>
      </c>
      <c r="AC996" s="17"/>
      <c r="AD996" s="17" t="s">
        <v>536</v>
      </c>
      <c r="AE996" s="18">
        <f t="shared" si="47"/>
        <v>1.1665923178061608</v>
      </c>
      <c r="AF996" s="34" t="s">
        <v>520</v>
      </c>
      <c r="AG996" s="182">
        <v>45369</v>
      </c>
      <c r="AH996" s="34" t="s">
        <v>494</v>
      </c>
      <c r="AI996" s="34" t="s">
        <v>494</v>
      </c>
      <c r="AJ996" s="34" t="s">
        <v>494</v>
      </c>
      <c r="AK996" s="34" t="s">
        <v>494</v>
      </c>
      <c r="AL996" s="34" t="s">
        <v>494</v>
      </c>
      <c r="AM996" s="34">
        <v>84</v>
      </c>
      <c r="AN996" s="34">
        <v>20</v>
      </c>
      <c r="AO996" s="34">
        <v>6.9</v>
      </c>
      <c r="AP996" s="34" t="s">
        <v>639</v>
      </c>
      <c r="AQ996" s="34" t="s">
        <v>549</v>
      </c>
      <c r="AR996" s="34" t="s">
        <v>639</v>
      </c>
      <c r="AS996" s="34"/>
      <c r="AT996" s="34"/>
      <c r="AU996" s="34" t="s">
        <v>639</v>
      </c>
      <c r="AV996" s="17" t="s">
        <v>494</v>
      </c>
      <c r="AW996" s="17" t="s">
        <v>494</v>
      </c>
      <c r="AX996" s="17" t="s">
        <v>494</v>
      </c>
      <c r="AY996" s="17" t="s">
        <v>494</v>
      </c>
      <c r="AZ996" s="17" t="s">
        <v>494</v>
      </c>
      <c r="BA996" s="17" t="s">
        <v>494</v>
      </c>
      <c r="BB996" s="17" t="s">
        <v>494</v>
      </c>
      <c r="BC996" s="17" t="s">
        <v>494</v>
      </c>
      <c r="BD996" s="17" t="s">
        <v>494</v>
      </c>
      <c r="BE996" s="17" t="s">
        <v>494</v>
      </c>
      <c r="BF996" s="17"/>
      <c r="BG996" s="17"/>
    </row>
    <row r="997" spans="1:59" ht="12.75" customHeight="1" x14ac:dyDescent="0.2">
      <c r="A997" s="50">
        <v>2023</v>
      </c>
      <c r="B997" s="50" t="s">
        <v>38</v>
      </c>
      <c r="C997" s="16" t="s">
        <v>67</v>
      </c>
      <c r="D997" s="21">
        <f t="shared" si="45"/>
        <v>45079</v>
      </c>
      <c r="E997" s="22">
        <f t="shared" si="46"/>
        <v>153</v>
      </c>
      <c r="F997" s="17" t="s">
        <v>344</v>
      </c>
      <c r="G997" s="17" t="s">
        <v>341</v>
      </c>
      <c r="H997" s="17">
        <v>82</v>
      </c>
      <c r="I997" s="17">
        <v>20</v>
      </c>
      <c r="J997" s="17">
        <v>6.91</v>
      </c>
      <c r="K997" s="17" t="s">
        <v>496</v>
      </c>
      <c r="L997" s="17"/>
      <c r="M997" s="17" t="s">
        <v>496</v>
      </c>
      <c r="N997" s="17" t="s">
        <v>640</v>
      </c>
      <c r="O997" s="17"/>
      <c r="P997" s="17"/>
      <c r="Q997" s="17" t="s">
        <v>496</v>
      </c>
      <c r="R997" s="17"/>
      <c r="S997" s="17"/>
      <c r="T997" s="17" t="s">
        <v>494</v>
      </c>
      <c r="U997" s="17" t="s">
        <v>494</v>
      </c>
      <c r="V997" s="17" t="s">
        <v>494</v>
      </c>
      <c r="W997" s="17" t="s">
        <v>494</v>
      </c>
      <c r="X997" s="17" t="s">
        <v>494</v>
      </c>
      <c r="Y997" s="17" t="s">
        <v>494</v>
      </c>
      <c r="Z997" s="17" t="s">
        <v>494</v>
      </c>
      <c r="AA997" s="17" t="s">
        <v>494</v>
      </c>
      <c r="AB997" s="17" t="s">
        <v>494</v>
      </c>
      <c r="AC997" s="17"/>
      <c r="AD997" s="17" t="s">
        <v>536</v>
      </c>
      <c r="AE997" s="18">
        <f t="shared" si="47"/>
        <v>1.2532464705967703</v>
      </c>
      <c r="AF997" s="34" t="s">
        <v>520</v>
      </c>
      <c r="AG997" s="182">
        <v>45369</v>
      </c>
      <c r="AH997" s="34" t="s">
        <v>494</v>
      </c>
      <c r="AI997" s="34" t="s">
        <v>494</v>
      </c>
      <c r="AJ997" s="34" t="s">
        <v>494</v>
      </c>
      <c r="AK997" s="34" t="s">
        <v>494</v>
      </c>
      <c r="AL997" s="34" t="s">
        <v>494</v>
      </c>
      <c r="AM997" s="34">
        <v>78</v>
      </c>
      <c r="AN997" s="34">
        <v>21</v>
      </c>
      <c r="AO997" s="34">
        <v>6.7</v>
      </c>
      <c r="AP997" s="34" t="s">
        <v>640</v>
      </c>
      <c r="AQ997" s="34" t="s">
        <v>549</v>
      </c>
      <c r="AR997" s="34" t="s">
        <v>640</v>
      </c>
      <c r="AS997" s="34"/>
      <c r="AT997" s="34"/>
      <c r="AU997" s="34" t="s">
        <v>640</v>
      </c>
      <c r="AV997" s="17" t="s">
        <v>494</v>
      </c>
      <c r="AW997" s="17" t="s">
        <v>494</v>
      </c>
      <c r="AX997" s="17" t="s">
        <v>494</v>
      </c>
      <c r="AY997" s="17" t="s">
        <v>494</v>
      </c>
      <c r="AZ997" s="17" t="s">
        <v>494</v>
      </c>
      <c r="BA997" s="17" t="s">
        <v>494</v>
      </c>
      <c r="BB997" s="17" t="s">
        <v>494</v>
      </c>
      <c r="BC997" s="17" t="s">
        <v>494</v>
      </c>
      <c r="BD997" s="17" t="s">
        <v>494</v>
      </c>
      <c r="BE997" s="17" t="s">
        <v>494</v>
      </c>
      <c r="BF997" s="17"/>
      <c r="BG997" s="17"/>
    </row>
    <row r="998" spans="1:59" ht="12.75" customHeight="1" x14ac:dyDescent="0.2">
      <c r="A998" s="50">
        <v>2023</v>
      </c>
      <c r="B998" s="50" t="s">
        <v>38</v>
      </c>
      <c r="C998" s="16" t="s">
        <v>67</v>
      </c>
      <c r="D998" s="21">
        <f t="shared" si="45"/>
        <v>45079</v>
      </c>
      <c r="E998" s="22">
        <f t="shared" si="46"/>
        <v>153</v>
      </c>
      <c r="F998" s="17" t="s">
        <v>344</v>
      </c>
      <c r="G998" s="17" t="s">
        <v>341</v>
      </c>
      <c r="H998" s="17">
        <v>78</v>
      </c>
      <c r="I998" s="17">
        <v>20</v>
      </c>
      <c r="J998" s="17">
        <v>5.73</v>
      </c>
      <c r="K998" s="17" t="s">
        <v>496</v>
      </c>
      <c r="L998" s="17"/>
      <c r="M998" s="17" t="s">
        <v>496</v>
      </c>
      <c r="N998" s="17" t="s">
        <v>641</v>
      </c>
      <c r="O998" s="17"/>
      <c r="P998" s="17"/>
      <c r="Q998" s="17" t="s">
        <v>496</v>
      </c>
      <c r="R998" s="17"/>
      <c r="S998" s="17"/>
      <c r="T998" s="17" t="s">
        <v>494</v>
      </c>
      <c r="U998" s="17" t="s">
        <v>494</v>
      </c>
      <c r="V998" s="17" t="s">
        <v>494</v>
      </c>
      <c r="W998" s="17" t="s">
        <v>494</v>
      </c>
      <c r="X998" s="17" t="s">
        <v>494</v>
      </c>
      <c r="Y998" s="17" t="s">
        <v>494</v>
      </c>
      <c r="Z998" s="17" t="s">
        <v>494</v>
      </c>
      <c r="AA998" s="17" t="s">
        <v>494</v>
      </c>
      <c r="AB998" s="17" t="s">
        <v>494</v>
      </c>
      <c r="AC998" s="17"/>
      <c r="AD998" s="17" t="s">
        <v>536</v>
      </c>
      <c r="AE998" s="18">
        <f t="shared" si="47"/>
        <v>1.2074546098214738</v>
      </c>
      <c r="AF998" s="34" t="s">
        <v>520</v>
      </c>
      <c r="AG998" s="182">
        <v>45369</v>
      </c>
      <c r="AH998" s="34" t="s">
        <v>494</v>
      </c>
      <c r="AI998" s="34" t="s">
        <v>494</v>
      </c>
      <c r="AJ998" s="34" t="s">
        <v>494</v>
      </c>
      <c r="AK998" s="34" t="s">
        <v>494</v>
      </c>
      <c r="AL998" s="34" t="s">
        <v>494</v>
      </c>
      <c r="AM998" s="34">
        <v>78</v>
      </c>
      <c r="AN998" s="34">
        <v>20</v>
      </c>
      <c r="AO998" s="34">
        <v>5.7</v>
      </c>
      <c r="AP998" s="34" t="s">
        <v>641</v>
      </c>
      <c r="AQ998" s="34" t="s">
        <v>542</v>
      </c>
      <c r="AR998" s="34" t="s">
        <v>641</v>
      </c>
      <c r="AS998" s="34"/>
      <c r="AT998" s="34"/>
      <c r="AU998" s="34" t="s">
        <v>641</v>
      </c>
      <c r="AV998" s="17" t="s">
        <v>494</v>
      </c>
      <c r="AW998" s="17" t="s">
        <v>494</v>
      </c>
      <c r="AX998" s="17" t="s">
        <v>494</v>
      </c>
      <c r="AY998" s="17" t="s">
        <v>494</v>
      </c>
      <c r="AZ998" s="17" t="s">
        <v>494</v>
      </c>
      <c r="BA998" s="17" t="s">
        <v>494</v>
      </c>
      <c r="BB998" s="17" t="s">
        <v>494</v>
      </c>
      <c r="BC998" s="17" t="s">
        <v>494</v>
      </c>
      <c r="BD998" s="17" t="s">
        <v>494</v>
      </c>
      <c r="BE998" s="17" t="s">
        <v>494</v>
      </c>
      <c r="BF998" s="17"/>
      <c r="BG998" s="17"/>
    </row>
    <row r="999" spans="1:59" ht="12.75" customHeight="1" x14ac:dyDescent="0.2">
      <c r="A999" s="50">
        <v>2023</v>
      </c>
      <c r="B999" s="50" t="s">
        <v>38</v>
      </c>
      <c r="C999" s="16" t="s">
        <v>67</v>
      </c>
      <c r="D999" s="21">
        <f t="shared" si="45"/>
        <v>45079</v>
      </c>
      <c r="E999" s="22">
        <f t="shared" si="46"/>
        <v>153</v>
      </c>
      <c r="F999" s="17" t="s">
        <v>344</v>
      </c>
      <c r="G999" s="17" t="s">
        <v>341</v>
      </c>
      <c r="H999" s="17">
        <v>74</v>
      </c>
      <c r="I999" s="17">
        <v>16</v>
      </c>
      <c r="J999" s="17">
        <v>4.6500000000000004</v>
      </c>
      <c r="K999" s="17" t="s">
        <v>496</v>
      </c>
      <c r="L999" s="17"/>
      <c r="M999" s="17" t="s">
        <v>496</v>
      </c>
      <c r="N999" s="17" t="s">
        <v>642</v>
      </c>
      <c r="O999" s="17"/>
      <c r="P999" s="17"/>
      <c r="Q999" s="17" t="s">
        <v>496</v>
      </c>
      <c r="R999" s="17"/>
      <c r="S999" s="17"/>
      <c r="T999" s="17" t="s">
        <v>494</v>
      </c>
      <c r="U999" s="17" t="s">
        <v>494</v>
      </c>
      <c r="V999" s="17" t="s">
        <v>494</v>
      </c>
      <c r="W999" s="17" t="s">
        <v>494</v>
      </c>
      <c r="X999" s="17" t="s">
        <v>494</v>
      </c>
      <c r="Y999" s="17" t="s">
        <v>494</v>
      </c>
      <c r="Z999" s="17" t="s">
        <v>494</v>
      </c>
      <c r="AA999" s="17" t="s">
        <v>494</v>
      </c>
      <c r="AB999" s="17" t="s">
        <v>494</v>
      </c>
      <c r="AC999" s="17"/>
      <c r="AD999" s="17" t="s">
        <v>536</v>
      </c>
      <c r="AE999" s="18">
        <f t="shared" si="47"/>
        <v>1.147513474029179</v>
      </c>
      <c r="AF999" s="34"/>
      <c r="AG999" s="182"/>
      <c r="AH999" s="34"/>
      <c r="AI999" s="34"/>
      <c r="AJ999" s="34"/>
      <c r="AK999" s="34"/>
      <c r="AL999" s="34"/>
      <c r="AM999" s="34"/>
      <c r="AN999" s="34"/>
      <c r="AO999" s="34"/>
      <c r="AP999" s="34"/>
      <c r="AQ999" s="34"/>
      <c r="AR999" s="34"/>
      <c r="AS999" s="34"/>
      <c r="AT999" s="34"/>
      <c r="AU999" s="34"/>
      <c r="AV999" s="17"/>
      <c r="AW999" s="17"/>
      <c r="AX999" s="17"/>
      <c r="AY999" s="17"/>
      <c r="AZ999" s="17"/>
      <c r="BA999" s="17"/>
      <c r="BB999" s="17"/>
      <c r="BC999" s="17"/>
      <c r="BD999" s="17"/>
      <c r="BE999" s="17"/>
      <c r="BF999" s="17"/>
      <c r="BG999" s="17"/>
    </row>
    <row r="1000" spans="1:59" ht="12.75" customHeight="1" x14ac:dyDescent="0.2">
      <c r="A1000" s="50">
        <v>2023</v>
      </c>
      <c r="B1000" s="50" t="s">
        <v>38</v>
      </c>
      <c r="C1000" s="16" t="s">
        <v>67</v>
      </c>
      <c r="D1000" s="21">
        <f t="shared" si="45"/>
        <v>45079</v>
      </c>
      <c r="E1000" s="22">
        <f t="shared" si="46"/>
        <v>153</v>
      </c>
      <c r="F1000" s="17" t="s">
        <v>344</v>
      </c>
      <c r="G1000" s="17" t="s">
        <v>341</v>
      </c>
      <c r="H1000" s="17">
        <v>82</v>
      </c>
      <c r="I1000" s="17">
        <v>21</v>
      </c>
      <c r="J1000" s="17">
        <v>6.8</v>
      </c>
      <c r="K1000" s="17" t="s">
        <v>496</v>
      </c>
      <c r="L1000" s="17"/>
      <c r="M1000" s="17" t="s">
        <v>496</v>
      </c>
      <c r="N1000" s="17" t="s">
        <v>643</v>
      </c>
      <c r="O1000" s="17"/>
      <c r="P1000" s="17"/>
      <c r="Q1000" s="17" t="s">
        <v>496</v>
      </c>
      <c r="R1000" s="17"/>
      <c r="S1000" s="17"/>
      <c r="T1000" s="17" t="s">
        <v>494</v>
      </c>
      <c r="U1000" s="17" t="s">
        <v>494</v>
      </c>
      <c r="V1000" s="17" t="s">
        <v>494</v>
      </c>
      <c r="W1000" s="17" t="s">
        <v>494</v>
      </c>
      <c r="X1000" s="17" t="s">
        <v>494</v>
      </c>
      <c r="Y1000" s="17" t="s">
        <v>494</v>
      </c>
      <c r="Z1000" s="17" t="s">
        <v>494</v>
      </c>
      <c r="AA1000" s="17" t="s">
        <v>494</v>
      </c>
      <c r="AB1000" s="17" t="s">
        <v>494</v>
      </c>
      <c r="AC1000" s="17"/>
      <c r="AD1000" s="17" t="s">
        <v>536</v>
      </c>
      <c r="AE1000" s="18">
        <f t="shared" si="47"/>
        <v>1.2332960926277912</v>
      </c>
      <c r="AF1000" s="34" t="s">
        <v>537</v>
      </c>
      <c r="AG1000" s="182"/>
      <c r="AH1000" s="34"/>
      <c r="AI1000" s="34"/>
      <c r="AJ1000" s="34"/>
      <c r="AK1000" s="34"/>
      <c r="AL1000" s="34"/>
      <c r="AM1000" s="34"/>
      <c r="AN1000" s="34"/>
      <c r="AO1000" s="34"/>
      <c r="AP1000" s="34"/>
      <c r="AQ1000" s="34"/>
      <c r="AR1000" s="34"/>
      <c r="AS1000" s="34"/>
      <c r="AT1000" s="34"/>
      <c r="AU1000" s="34"/>
      <c r="AV1000" s="17"/>
      <c r="AW1000" s="17"/>
      <c r="AX1000" s="17"/>
      <c r="AY1000" s="17"/>
      <c r="AZ1000" s="17"/>
      <c r="BA1000" s="17"/>
      <c r="BB1000" s="17"/>
      <c r="BC1000" s="17"/>
      <c r="BD1000" s="17"/>
      <c r="BE1000" s="17"/>
      <c r="BF1000" s="17"/>
      <c r="BG1000" s="17"/>
    </row>
    <row r="1001" spans="1:59" ht="12.75" customHeight="1" x14ac:dyDescent="0.2">
      <c r="A1001" s="50">
        <v>2023</v>
      </c>
      <c r="B1001" s="50" t="s">
        <v>38</v>
      </c>
      <c r="C1001" s="16" t="s">
        <v>67</v>
      </c>
      <c r="D1001" s="21">
        <f t="shared" si="45"/>
        <v>45079</v>
      </c>
      <c r="E1001" s="22">
        <f t="shared" si="46"/>
        <v>153</v>
      </c>
      <c r="F1001" s="17" t="s">
        <v>344</v>
      </c>
      <c r="G1001" s="17" t="s">
        <v>341</v>
      </c>
      <c r="H1001" s="17">
        <v>81</v>
      </c>
      <c r="I1001" s="17">
        <v>20</v>
      </c>
      <c r="J1001" s="17">
        <v>6.93</v>
      </c>
      <c r="K1001" s="17" t="s">
        <v>496</v>
      </c>
      <c r="L1001" s="17"/>
      <c r="M1001" s="17" t="s">
        <v>496</v>
      </c>
      <c r="N1001" s="17" t="s">
        <v>644</v>
      </c>
      <c r="O1001" s="17"/>
      <c r="P1001" s="17"/>
      <c r="Q1001" s="17" t="s">
        <v>496</v>
      </c>
      <c r="R1001" s="17"/>
      <c r="S1001" s="17"/>
      <c r="T1001" s="17" t="s">
        <v>494</v>
      </c>
      <c r="U1001" s="17" t="s">
        <v>494</v>
      </c>
      <c r="V1001" s="17" t="s">
        <v>494</v>
      </c>
      <c r="W1001" s="17" t="s">
        <v>494</v>
      </c>
      <c r="X1001" s="17" t="s">
        <v>494</v>
      </c>
      <c r="Y1001" s="17" t="s">
        <v>494</v>
      </c>
      <c r="Z1001" s="17" t="s">
        <v>494</v>
      </c>
      <c r="AA1001" s="17" t="s">
        <v>494</v>
      </c>
      <c r="AB1001" s="17" t="s">
        <v>494</v>
      </c>
      <c r="AC1001" s="17"/>
      <c r="AD1001" s="17" t="s">
        <v>536</v>
      </c>
      <c r="AE1001" s="18">
        <f t="shared" si="47"/>
        <v>1.3040017612491319</v>
      </c>
      <c r="AF1001" s="34" t="s">
        <v>520</v>
      </c>
      <c r="AG1001" s="182">
        <v>45369</v>
      </c>
      <c r="AH1001" s="34" t="s">
        <v>494</v>
      </c>
      <c r="AI1001" s="34" t="s">
        <v>494</v>
      </c>
      <c r="AJ1001" s="34" t="s">
        <v>494</v>
      </c>
      <c r="AK1001" s="34" t="s">
        <v>494</v>
      </c>
      <c r="AL1001" s="34" t="s">
        <v>494</v>
      </c>
      <c r="AM1001" s="34">
        <v>78</v>
      </c>
      <c r="AN1001" s="34">
        <v>22</v>
      </c>
      <c r="AO1001" s="34">
        <v>6.8</v>
      </c>
      <c r="AP1001" s="34" t="s">
        <v>644</v>
      </c>
      <c r="AQ1001" s="34" t="s">
        <v>546</v>
      </c>
      <c r="AR1001" s="34" t="s">
        <v>644</v>
      </c>
      <c r="AS1001" s="34"/>
      <c r="AT1001" s="34"/>
      <c r="AU1001" s="34" t="s">
        <v>644</v>
      </c>
      <c r="AV1001" s="17" t="s">
        <v>494</v>
      </c>
      <c r="AW1001" s="17" t="s">
        <v>494</v>
      </c>
      <c r="AX1001" s="17" t="s">
        <v>494</v>
      </c>
      <c r="AY1001" s="17" t="s">
        <v>494</v>
      </c>
      <c r="AZ1001" s="17" t="s">
        <v>494</v>
      </c>
      <c r="BA1001" s="17" t="s">
        <v>494</v>
      </c>
      <c r="BB1001" s="17" t="s">
        <v>494</v>
      </c>
      <c r="BC1001" s="17" t="s">
        <v>494</v>
      </c>
      <c r="BD1001" s="17" t="s">
        <v>494</v>
      </c>
      <c r="BE1001" s="17" t="s">
        <v>494</v>
      </c>
      <c r="BF1001" s="17"/>
      <c r="BG1001" s="17"/>
    </row>
    <row r="1002" spans="1:59" ht="12.75" customHeight="1" x14ac:dyDescent="0.2">
      <c r="A1002" s="50">
        <v>2023</v>
      </c>
      <c r="B1002" s="50" t="s">
        <v>38</v>
      </c>
      <c r="C1002" s="16" t="s">
        <v>67</v>
      </c>
      <c r="D1002" s="21">
        <f t="shared" si="45"/>
        <v>45079</v>
      </c>
      <c r="E1002" s="22">
        <f t="shared" si="46"/>
        <v>153</v>
      </c>
      <c r="F1002" s="17" t="s">
        <v>344</v>
      </c>
      <c r="G1002" s="17" t="s">
        <v>341</v>
      </c>
      <c r="H1002" s="17">
        <v>81</v>
      </c>
      <c r="I1002" s="17">
        <v>20</v>
      </c>
      <c r="J1002" s="17">
        <v>6.64</v>
      </c>
      <c r="K1002" s="17" t="s">
        <v>496</v>
      </c>
      <c r="L1002" s="17"/>
      <c r="M1002" s="17" t="s">
        <v>496</v>
      </c>
      <c r="N1002" s="17" t="s">
        <v>645</v>
      </c>
      <c r="O1002" s="17"/>
      <c r="P1002" s="17"/>
      <c r="Q1002" s="17" t="s">
        <v>496</v>
      </c>
      <c r="R1002" s="17"/>
      <c r="S1002" s="17"/>
      <c r="T1002" s="17" t="s">
        <v>494</v>
      </c>
      <c r="U1002" s="17" t="s">
        <v>494</v>
      </c>
      <c r="V1002" s="17" t="s">
        <v>494</v>
      </c>
      <c r="W1002" s="17" t="s">
        <v>494</v>
      </c>
      <c r="X1002" s="17" t="s">
        <v>494</v>
      </c>
      <c r="Y1002" s="17" t="s">
        <v>494</v>
      </c>
      <c r="Z1002" s="17" t="s">
        <v>494</v>
      </c>
      <c r="AA1002" s="17" t="s">
        <v>494</v>
      </c>
      <c r="AB1002" s="17" t="s">
        <v>494</v>
      </c>
      <c r="AC1002" s="17"/>
      <c r="AD1002" s="17" t="s">
        <v>536</v>
      </c>
      <c r="AE1002" s="18">
        <f t="shared" si="47"/>
        <v>1.2494331449775233</v>
      </c>
      <c r="AF1002" s="34" t="s">
        <v>520</v>
      </c>
      <c r="AG1002" s="182">
        <v>45369</v>
      </c>
      <c r="AH1002" s="34" t="s">
        <v>494</v>
      </c>
      <c r="AI1002" s="34" t="s">
        <v>494</v>
      </c>
      <c r="AJ1002" s="34" t="s">
        <v>494</v>
      </c>
      <c r="AK1002" s="34" t="s">
        <v>494</v>
      </c>
      <c r="AL1002" s="34" t="s">
        <v>494</v>
      </c>
      <c r="AM1002" s="34">
        <v>84</v>
      </c>
      <c r="AN1002" s="34">
        <v>20</v>
      </c>
      <c r="AO1002" s="34">
        <v>6.6</v>
      </c>
      <c r="AP1002" s="34" t="s">
        <v>645</v>
      </c>
      <c r="AQ1002" s="34" t="s">
        <v>539</v>
      </c>
      <c r="AR1002" s="34" t="s">
        <v>645</v>
      </c>
      <c r="AS1002" s="34"/>
      <c r="AT1002" s="34"/>
      <c r="AU1002" s="34" t="s">
        <v>645</v>
      </c>
      <c r="AV1002" s="17" t="s">
        <v>494</v>
      </c>
      <c r="AW1002" s="17" t="s">
        <v>494</v>
      </c>
      <c r="AX1002" s="17" t="s">
        <v>494</v>
      </c>
      <c r="AY1002" s="17" t="s">
        <v>494</v>
      </c>
      <c r="AZ1002" s="17" t="s">
        <v>494</v>
      </c>
      <c r="BA1002" s="17" t="s">
        <v>494</v>
      </c>
      <c r="BB1002" s="17" t="s">
        <v>494</v>
      </c>
      <c r="BC1002" s="17" t="s">
        <v>494</v>
      </c>
      <c r="BD1002" s="17" t="s">
        <v>494</v>
      </c>
      <c r="BE1002" s="17" t="s">
        <v>494</v>
      </c>
      <c r="BF1002" s="17"/>
      <c r="BG1002" s="17"/>
    </row>
    <row r="1003" spans="1:59" ht="12.75" customHeight="1" x14ac:dyDescent="0.2">
      <c r="A1003" s="50">
        <v>2023</v>
      </c>
      <c r="B1003" s="50" t="s">
        <v>38</v>
      </c>
      <c r="C1003" s="16" t="s">
        <v>67</v>
      </c>
      <c r="D1003" s="21">
        <f t="shared" si="45"/>
        <v>45079</v>
      </c>
      <c r="E1003" s="22">
        <f t="shared" si="46"/>
        <v>153</v>
      </c>
      <c r="F1003" s="17" t="s">
        <v>344</v>
      </c>
      <c r="G1003" s="17" t="s">
        <v>341</v>
      </c>
      <c r="H1003" s="17">
        <v>75</v>
      </c>
      <c r="I1003" s="17">
        <v>17</v>
      </c>
      <c r="J1003" s="17">
        <v>4.87</v>
      </c>
      <c r="K1003" s="17" t="s">
        <v>496</v>
      </c>
      <c r="L1003" s="17"/>
      <c r="M1003" s="17" t="s">
        <v>496</v>
      </c>
      <c r="N1003" s="17" t="s">
        <v>646</v>
      </c>
      <c r="O1003" s="17"/>
      <c r="P1003" s="17"/>
      <c r="Q1003" s="17" t="s">
        <v>496</v>
      </c>
      <c r="R1003" s="17"/>
      <c r="S1003" s="17"/>
      <c r="T1003" s="17" t="s">
        <v>494</v>
      </c>
      <c r="U1003" s="17" t="s">
        <v>494</v>
      </c>
      <c r="V1003" s="17" t="s">
        <v>494</v>
      </c>
      <c r="W1003" s="17" t="s">
        <v>494</v>
      </c>
      <c r="X1003" s="17" t="s">
        <v>494</v>
      </c>
      <c r="Y1003" s="17" t="s">
        <v>494</v>
      </c>
      <c r="Z1003" s="17" t="s">
        <v>494</v>
      </c>
      <c r="AA1003" s="17" t="s">
        <v>494</v>
      </c>
      <c r="AB1003" s="17" t="s">
        <v>494</v>
      </c>
      <c r="AC1003" s="17"/>
      <c r="AD1003" s="17" t="s">
        <v>536</v>
      </c>
      <c r="AE1003" s="18">
        <f t="shared" si="47"/>
        <v>1.1543703703703705</v>
      </c>
      <c r="AF1003" s="34" t="s">
        <v>520</v>
      </c>
      <c r="AG1003" s="182">
        <v>45369</v>
      </c>
      <c r="AH1003" s="34" t="s">
        <v>494</v>
      </c>
      <c r="AI1003" s="34" t="s">
        <v>494</v>
      </c>
      <c r="AJ1003" s="34" t="s">
        <v>494</v>
      </c>
      <c r="AK1003" s="34" t="s">
        <v>494</v>
      </c>
      <c r="AL1003" s="34" t="s">
        <v>494</v>
      </c>
      <c r="AM1003" s="34">
        <v>74</v>
      </c>
      <c r="AN1003" s="34">
        <v>18</v>
      </c>
      <c r="AO1003" s="34">
        <v>4.7</v>
      </c>
      <c r="AP1003" s="34" t="s">
        <v>646</v>
      </c>
      <c r="AQ1003" s="34" t="s">
        <v>549</v>
      </c>
      <c r="AR1003" s="34" t="s">
        <v>646</v>
      </c>
      <c r="AS1003" s="34"/>
      <c r="AT1003" s="34"/>
      <c r="AU1003" s="34" t="s">
        <v>646</v>
      </c>
      <c r="AV1003" s="17" t="s">
        <v>494</v>
      </c>
      <c r="AW1003" s="17" t="s">
        <v>494</v>
      </c>
      <c r="AX1003" s="17" t="s">
        <v>494</v>
      </c>
      <c r="AY1003" s="17" t="s">
        <v>494</v>
      </c>
      <c r="AZ1003" s="17" t="s">
        <v>494</v>
      </c>
      <c r="BA1003" s="17" t="s">
        <v>494</v>
      </c>
      <c r="BB1003" s="17" t="s">
        <v>494</v>
      </c>
      <c r="BC1003" s="17" t="s">
        <v>494</v>
      </c>
      <c r="BD1003" s="17" t="s">
        <v>494</v>
      </c>
      <c r="BE1003" s="17" t="s">
        <v>494</v>
      </c>
      <c r="BF1003" s="17"/>
      <c r="BG1003" s="17"/>
    </row>
    <row r="1004" spans="1:59" ht="12.75" customHeight="1" x14ac:dyDescent="0.2">
      <c r="A1004" s="50">
        <v>2023</v>
      </c>
      <c r="B1004" s="50" t="s">
        <v>38</v>
      </c>
      <c r="C1004" s="16" t="s">
        <v>67</v>
      </c>
      <c r="D1004" s="21">
        <f t="shared" si="45"/>
        <v>45079</v>
      </c>
      <c r="E1004" s="22">
        <f t="shared" si="46"/>
        <v>153</v>
      </c>
      <c r="F1004" s="17" t="s">
        <v>344</v>
      </c>
      <c r="G1004" s="17" t="s">
        <v>341</v>
      </c>
      <c r="H1004" s="17">
        <v>79</v>
      </c>
      <c r="I1004" s="17">
        <v>20</v>
      </c>
      <c r="J1004" s="17">
        <v>5.98</v>
      </c>
      <c r="K1004" s="17" t="s">
        <v>496</v>
      </c>
      <c r="L1004" s="17"/>
      <c r="M1004" s="17" t="s">
        <v>496</v>
      </c>
      <c r="N1004" s="17" t="s">
        <v>647</v>
      </c>
      <c r="O1004" s="17"/>
      <c r="P1004" s="17"/>
      <c r="Q1004" s="17" t="s">
        <v>496</v>
      </c>
      <c r="R1004" s="17" t="s">
        <v>2351</v>
      </c>
      <c r="S1004" s="17" t="s">
        <v>2506</v>
      </c>
      <c r="T1004" s="17" t="s">
        <v>494</v>
      </c>
      <c r="U1004" s="17" t="s">
        <v>494</v>
      </c>
      <c r="V1004" s="17" t="s">
        <v>494</v>
      </c>
      <c r="W1004" s="17" t="s">
        <v>494</v>
      </c>
      <c r="X1004" s="17" t="s">
        <v>494</v>
      </c>
      <c r="Y1004" s="17" t="s">
        <v>494</v>
      </c>
      <c r="Z1004" s="17" t="s">
        <v>494</v>
      </c>
      <c r="AA1004" s="17" t="s">
        <v>494</v>
      </c>
      <c r="AB1004" s="17" t="s">
        <v>494</v>
      </c>
      <c r="AC1004" s="17"/>
      <c r="AD1004" s="17" t="s">
        <v>536</v>
      </c>
      <c r="AE1004" s="18">
        <f t="shared" si="47"/>
        <v>1.2128857960526451</v>
      </c>
      <c r="AF1004" s="34" t="s">
        <v>520</v>
      </c>
      <c r="AG1004" s="182">
        <v>45369</v>
      </c>
      <c r="AH1004" s="34" t="s">
        <v>494</v>
      </c>
      <c r="AI1004" s="34" t="s">
        <v>494</v>
      </c>
      <c r="AJ1004" s="34" t="s">
        <v>494</v>
      </c>
      <c r="AK1004" s="34" t="s">
        <v>494</v>
      </c>
      <c r="AL1004" s="34" t="s">
        <v>494</v>
      </c>
      <c r="AM1004" s="34">
        <v>80</v>
      </c>
      <c r="AN1004" s="34">
        <v>21</v>
      </c>
      <c r="AO1004" s="34">
        <v>5.8</v>
      </c>
      <c r="AP1004" s="34" t="s">
        <v>647</v>
      </c>
      <c r="AQ1004" s="34" t="s">
        <v>546</v>
      </c>
      <c r="AR1004" s="34" t="s">
        <v>647</v>
      </c>
      <c r="AS1004" s="34"/>
      <c r="AT1004" s="34"/>
      <c r="AU1004" s="34" t="s">
        <v>647</v>
      </c>
      <c r="AV1004" s="17" t="s">
        <v>494</v>
      </c>
      <c r="AW1004" s="17" t="s">
        <v>494</v>
      </c>
      <c r="AX1004" s="17" t="s">
        <v>494</v>
      </c>
      <c r="AY1004" s="17" t="s">
        <v>494</v>
      </c>
      <c r="AZ1004" s="17" t="s">
        <v>494</v>
      </c>
      <c r="BA1004" s="17" t="s">
        <v>494</v>
      </c>
      <c r="BB1004" s="17" t="s">
        <v>494</v>
      </c>
      <c r="BC1004" s="17" t="s">
        <v>494</v>
      </c>
      <c r="BD1004" s="17" t="s">
        <v>494</v>
      </c>
      <c r="BE1004" s="17" t="s">
        <v>494</v>
      </c>
      <c r="BF1004" s="17"/>
      <c r="BG1004" s="17"/>
    </row>
    <row r="1005" spans="1:59" ht="12.75" customHeight="1" x14ac:dyDescent="0.2">
      <c r="A1005" s="50">
        <v>2023</v>
      </c>
      <c r="B1005" s="50" t="s">
        <v>38</v>
      </c>
      <c r="C1005" s="16" t="s">
        <v>67</v>
      </c>
      <c r="D1005" s="21">
        <f t="shared" si="45"/>
        <v>45079</v>
      </c>
      <c r="E1005" s="22">
        <f t="shared" si="46"/>
        <v>153</v>
      </c>
      <c r="F1005" s="17" t="s">
        <v>344</v>
      </c>
      <c r="G1005" s="17" t="s">
        <v>341</v>
      </c>
      <c r="H1005" s="17">
        <v>74</v>
      </c>
      <c r="I1005" s="17">
        <v>19</v>
      </c>
      <c r="J1005" s="17">
        <v>5.1100000000000003</v>
      </c>
      <c r="K1005" s="17" t="s">
        <v>496</v>
      </c>
      <c r="L1005" s="17"/>
      <c r="M1005" s="17" t="s">
        <v>496</v>
      </c>
      <c r="N1005" s="17" t="s">
        <v>648</v>
      </c>
      <c r="O1005" s="17"/>
      <c r="P1005" s="17"/>
      <c r="Q1005" s="17" t="s">
        <v>496</v>
      </c>
      <c r="R1005" s="17"/>
      <c r="S1005" s="17"/>
      <c r="T1005" s="17" t="s">
        <v>494</v>
      </c>
      <c r="U1005" s="17" t="s">
        <v>494</v>
      </c>
      <c r="V1005" s="17" t="s">
        <v>494</v>
      </c>
      <c r="W1005" s="17" t="s">
        <v>494</v>
      </c>
      <c r="X1005" s="17" t="s">
        <v>494</v>
      </c>
      <c r="Y1005" s="17" t="s">
        <v>494</v>
      </c>
      <c r="Z1005" s="17" t="s">
        <v>494</v>
      </c>
      <c r="AA1005" s="17" t="s">
        <v>494</v>
      </c>
      <c r="AB1005" s="17" t="s">
        <v>494</v>
      </c>
      <c r="AC1005" s="17"/>
      <c r="AD1005" s="17" t="s">
        <v>536</v>
      </c>
      <c r="AE1005" s="18">
        <f t="shared" si="47"/>
        <v>1.2610309359761516</v>
      </c>
      <c r="AF1005" s="34" t="s">
        <v>520</v>
      </c>
      <c r="AG1005" s="182">
        <v>45369</v>
      </c>
      <c r="AH1005" s="34" t="s">
        <v>494</v>
      </c>
      <c r="AI1005" s="34" t="s">
        <v>494</v>
      </c>
      <c r="AJ1005" s="34" t="s">
        <v>494</v>
      </c>
      <c r="AK1005" s="34" t="s">
        <v>494</v>
      </c>
      <c r="AL1005" s="34" t="s">
        <v>494</v>
      </c>
      <c r="AM1005" s="34">
        <v>74</v>
      </c>
      <c r="AN1005" s="34">
        <v>20</v>
      </c>
      <c r="AO1005" s="34">
        <v>4.9000000000000004</v>
      </c>
      <c r="AP1005" s="34" t="s">
        <v>648</v>
      </c>
      <c r="AQ1005" s="34" t="s">
        <v>539</v>
      </c>
      <c r="AR1005" s="34" t="s">
        <v>648</v>
      </c>
      <c r="AS1005" s="34"/>
      <c r="AT1005" s="34"/>
      <c r="AU1005" s="34" t="s">
        <v>648</v>
      </c>
      <c r="AV1005" s="17" t="s">
        <v>494</v>
      </c>
      <c r="AW1005" s="17" t="s">
        <v>494</v>
      </c>
      <c r="AX1005" s="17" t="s">
        <v>494</v>
      </c>
      <c r="AY1005" s="17" t="s">
        <v>494</v>
      </c>
      <c r="AZ1005" s="17" t="s">
        <v>494</v>
      </c>
      <c r="BA1005" s="17" t="s">
        <v>494</v>
      </c>
      <c r="BB1005" s="17" t="s">
        <v>494</v>
      </c>
      <c r="BC1005" s="17" t="s">
        <v>494</v>
      </c>
      <c r="BD1005" s="17" t="s">
        <v>494</v>
      </c>
      <c r="BE1005" s="17" t="s">
        <v>494</v>
      </c>
      <c r="BF1005" s="17"/>
      <c r="BG1005" s="17"/>
    </row>
    <row r="1006" spans="1:59" ht="12.75" customHeight="1" x14ac:dyDescent="0.2">
      <c r="A1006" s="50">
        <v>2023</v>
      </c>
      <c r="B1006" s="50" t="s">
        <v>38</v>
      </c>
      <c r="C1006" s="16" t="s">
        <v>67</v>
      </c>
      <c r="D1006" s="21">
        <f t="shared" si="45"/>
        <v>45079</v>
      </c>
      <c r="E1006" s="22">
        <f t="shared" si="46"/>
        <v>153</v>
      </c>
      <c r="F1006" s="17" t="s">
        <v>344</v>
      </c>
      <c r="G1006" s="17" t="s">
        <v>341</v>
      </c>
      <c r="H1006" s="17">
        <v>80</v>
      </c>
      <c r="I1006" s="17">
        <v>20</v>
      </c>
      <c r="J1006" s="17">
        <v>6.41</v>
      </c>
      <c r="K1006" s="17" t="s">
        <v>496</v>
      </c>
      <c r="L1006" s="17"/>
      <c r="M1006" s="17" t="s">
        <v>496</v>
      </c>
      <c r="N1006" s="17" t="s">
        <v>649</v>
      </c>
      <c r="O1006" s="17"/>
      <c r="P1006" s="17"/>
      <c r="Q1006" s="17" t="s">
        <v>496</v>
      </c>
      <c r="R1006" s="17"/>
      <c r="S1006" s="17"/>
      <c r="T1006" s="17" t="s">
        <v>494</v>
      </c>
      <c r="U1006" s="17" t="s">
        <v>494</v>
      </c>
      <c r="V1006" s="17" t="s">
        <v>494</v>
      </c>
      <c r="W1006" s="17" t="s">
        <v>494</v>
      </c>
      <c r="X1006" s="17" t="s">
        <v>494</v>
      </c>
      <c r="Y1006" s="17" t="s">
        <v>494</v>
      </c>
      <c r="Z1006" s="17" t="s">
        <v>494</v>
      </c>
      <c r="AA1006" s="17" t="s">
        <v>494</v>
      </c>
      <c r="AB1006" s="17" t="s">
        <v>494</v>
      </c>
      <c r="AC1006" s="17"/>
      <c r="AD1006" s="17" t="s">
        <v>536</v>
      </c>
      <c r="AE1006" s="18">
        <f t="shared" si="47"/>
        <v>1.251953125</v>
      </c>
      <c r="AF1006" s="34" t="s">
        <v>520</v>
      </c>
      <c r="AG1006" s="182">
        <v>45369</v>
      </c>
      <c r="AH1006" s="34" t="s">
        <v>494</v>
      </c>
      <c r="AI1006" s="34" t="s">
        <v>494</v>
      </c>
      <c r="AJ1006" s="34" t="s">
        <v>494</v>
      </c>
      <c r="AK1006" s="34" t="s">
        <v>494</v>
      </c>
      <c r="AL1006" s="34" t="s">
        <v>494</v>
      </c>
      <c r="AM1006" s="34">
        <v>80</v>
      </c>
      <c r="AN1006" s="34">
        <v>20</v>
      </c>
      <c r="AO1006" s="34">
        <v>6.4</v>
      </c>
      <c r="AP1006" s="34" t="s">
        <v>649</v>
      </c>
      <c r="AQ1006" s="34" t="s">
        <v>542</v>
      </c>
      <c r="AR1006" s="34" t="s">
        <v>649</v>
      </c>
      <c r="AS1006" s="34"/>
      <c r="AT1006" s="34"/>
      <c r="AU1006" s="34" t="s">
        <v>649</v>
      </c>
      <c r="AV1006" s="17" t="s">
        <v>494</v>
      </c>
      <c r="AW1006" s="17" t="s">
        <v>494</v>
      </c>
      <c r="AX1006" s="17" t="s">
        <v>494</v>
      </c>
      <c r="AY1006" s="17" t="s">
        <v>494</v>
      </c>
      <c r="AZ1006" s="17" t="s">
        <v>494</v>
      </c>
      <c r="BA1006" s="17" t="s">
        <v>494</v>
      </c>
      <c r="BB1006" s="17" t="s">
        <v>494</v>
      </c>
      <c r="BC1006" s="17" t="s">
        <v>494</v>
      </c>
      <c r="BD1006" s="17" t="s">
        <v>494</v>
      </c>
      <c r="BE1006" s="17" t="s">
        <v>494</v>
      </c>
      <c r="BF1006" s="17"/>
      <c r="BG1006" s="17"/>
    </row>
    <row r="1007" spans="1:59" ht="12.75" customHeight="1" x14ac:dyDescent="0.2">
      <c r="A1007" s="50">
        <v>2023</v>
      </c>
      <c r="B1007" s="50" t="s">
        <v>38</v>
      </c>
      <c r="C1007" s="16" t="s">
        <v>67</v>
      </c>
      <c r="D1007" s="21">
        <f t="shared" si="45"/>
        <v>45079</v>
      </c>
      <c r="E1007" s="22">
        <f t="shared" si="46"/>
        <v>153</v>
      </c>
      <c r="F1007" s="17" t="s">
        <v>344</v>
      </c>
      <c r="G1007" s="17" t="s">
        <v>341</v>
      </c>
      <c r="H1007" s="17">
        <v>80</v>
      </c>
      <c r="I1007" s="17">
        <v>20</v>
      </c>
      <c r="J1007" s="17">
        <v>6.89</v>
      </c>
      <c r="K1007" s="17" t="s">
        <v>496</v>
      </c>
      <c r="L1007" s="17"/>
      <c r="M1007" s="17" t="s">
        <v>496</v>
      </c>
      <c r="N1007" s="17" t="s">
        <v>650</v>
      </c>
      <c r="O1007" s="17"/>
      <c r="P1007" s="17"/>
      <c r="Q1007" s="17" t="s">
        <v>496</v>
      </c>
      <c r="R1007" s="17"/>
      <c r="S1007" s="17"/>
      <c r="T1007" s="17" t="s">
        <v>494</v>
      </c>
      <c r="U1007" s="17" t="s">
        <v>494</v>
      </c>
      <c r="V1007" s="17" t="s">
        <v>494</v>
      </c>
      <c r="W1007" s="17" t="s">
        <v>494</v>
      </c>
      <c r="X1007" s="17" t="s">
        <v>494</v>
      </c>
      <c r="Y1007" s="17" t="s">
        <v>494</v>
      </c>
      <c r="Z1007" s="17" t="s">
        <v>494</v>
      </c>
      <c r="AA1007" s="17" t="s">
        <v>494</v>
      </c>
      <c r="AB1007" s="17" t="s">
        <v>494</v>
      </c>
      <c r="AC1007" s="17"/>
      <c r="AD1007" s="17" t="s">
        <v>536</v>
      </c>
      <c r="AE1007" s="18">
        <f t="shared" si="47"/>
        <v>1.3457031249999998</v>
      </c>
      <c r="AF1007" s="34" t="s">
        <v>520</v>
      </c>
      <c r="AG1007" s="182">
        <v>45369</v>
      </c>
      <c r="AH1007" s="34" t="s">
        <v>494</v>
      </c>
      <c r="AI1007" s="34" t="s">
        <v>494</v>
      </c>
      <c r="AJ1007" s="34" t="s">
        <v>494</v>
      </c>
      <c r="AK1007" s="34" t="s">
        <v>494</v>
      </c>
      <c r="AL1007" s="34" t="s">
        <v>494</v>
      </c>
      <c r="AM1007" s="34">
        <v>84</v>
      </c>
      <c r="AN1007" s="34">
        <v>22</v>
      </c>
      <c r="AO1007" s="34">
        <v>6.7</v>
      </c>
      <c r="AP1007" s="34" t="s">
        <v>650</v>
      </c>
      <c r="AQ1007" s="34" t="s">
        <v>542</v>
      </c>
      <c r="AR1007" s="34" t="s">
        <v>650</v>
      </c>
      <c r="AS1007" s="34"/>
      <c r="AT1007" s="34"/>
      <c r="AU1007" s="34" t="s">
        <v>650</v>
      </c>
      <c r="AV1007" s="17" t="s">
        <v>494</v>
      </c>
      <c r="AW1007" s="17" t="s">
        <v>494</v>
      </c>
      <c r="AX1007" s="17" t="s">
        <v>494</v>
      </c>
      <c r="AY1007" s="17" t="s">
        <v>494</v>
      </c>
      <c r="AZ1007" s="17" t="s">
        <v>494</v>
      </c>
      <c r="BA1007" s="17" t="s">
        <v>494</v>
      </c>
      <c r="BB1007" s="17" t="s">
        <v>494</v>
      </c>
      <c r="BC1007" s="17" t="s">
        <v>494</v>
      </c>
      <c r="BD1007" s="17" t="s">
        <v>494</v>
      </c>
      <c r="BE1007" s="17" t="s">
        <v>494</v>
      </c>
      <c r="BF1007" s="17"/>
      <c r="BG1007" s="17"/>
    </row>
    <row r="1008" spans="1:59" ht="12.75" customHeight="1" x14ac:dyDescent="0.2">
      <c r="A1008" s="50">
        <v>2023</v>
      </c>
      <c r="B1008" s="50" t="s">
        <v>38</v>
      </c>
      <c r="C1008" s="16" t="s">
        <v>67</v>
      </c>
      <c r="D1008" s="21">
        <f t="shared" si="45"/>
        <v>45079</v>
      </c>
      <c r="E1008" s="22">
        <f t="shared" si="46"/>
        <v>153</v>
      </c>
      <c r="F1008" s="17" t="s">
        <v>344</v>
      </c>
      <c r="G1008" s="17" t="s">
        <v>341</v>
      </c>
      <c r="H1008" s="17">
        <v>80</v>
      </c>
      <c r="I1008" s="17">
        <v>19</v>
      </c>
      <c r="J1008" s="17">
        <v>6.02</v>
      </c>
      <c r="K1008" s="17" t="s">
        <v>496</v>
      </c>
      <c r="L1008" s="17"/>
      <c r="M1008" s="17" t="s">
        <v>496</v>
      </c>
      <c r="N1008" s="17" t="s">
        <v>651</v>
      </c>
      <c r="O1008" s="17"/>
      <c r="P1008" s="17"/>
      <c r="Q1008" s="17" t="s">
        <v>496</v>
      </c>
      <c r="R1008" s="17" t="s">
        <v>2351</v>
      </c>
      <c r="S1008" s="17" t="s">
        <v>2506</v>
      </c>
      <c r="T1008" s="17" t="s">
        <v>494</v>
      </c>
      <c r="U1008" s="17" t="s">
        <v>494</v>
      </c>
      <c r="V1008" s="17" t="s">
        <v>494</v>
      </c>
      <c r="W1008" s="17" t="s">
        <v>494</v>
      </c>
      <c r="X1008" s="17" t="s">
        <v>494</v>
      </c>
      <c r="Y1008" s="17" t="s">
        <v>494</v>
      </c>
      <c r="Z1008" s="17" t="s">
        <v>494</v>
      </c>
      <c r="AA1008" s="17" t="s">
        <v>494</v>
      </c>
      <c r="AB1008" s="17" t="s">
        <v>494</v>
      </c>
      <c r="AC1008" s="17"/>
      <c r="AD1008" s="17" t="s">
        <v>536</v>
      </c>
      <c r="AE1008" s="18">
        <f t="shared" si="47"/>
        <v>1.1757812499999998</v>
      </c>
      <c r="AF1008" s="34" t="s">
        <v>520</v>
      </c>
      <c r="AG1008" s="182">
        <v>45369</v>
      </c>
      <c r="AH1008" s="34" t="s">
        <v>494</v>
      </c>
      <c r="AI1008" s="34" t="s">
        <v>494</v>
      </c>
      <c r="AJ1008" s="34" t="s">
        <v>494</v>
      </c>
      <c r="AK1008" s="34" t="s">
        <v>494</v>
      </c>
      <c r="AL1008" s="34" t="s">
        <v>494</v>
      </c>
      <c r="AM1008" s="34">
        <v>76</v>
      </c>
      <c r="AN1008" s="34">
        <v>20</v>
      </c>
      <c r="AO1008" s="34">
        <v>5.4</v>
      </c>
      <c r="AP1008" s="34" t="s">
        <v>651</v>
      </c>
      <c r="AQ1008" s="34" t="s">
        <v>546</v>
      </c>
      <c r="AR1008" s="34" t="s">
        <v>651</v>
      </c>
      <c r="AS1008" s="34"/>
      <c r="AT1008" s="34"/>
      <c r="AU1008" s="34" t="s">
        <v>651</v>
      </c>
      <c r="AV1008" s="17" t="s">
        <v>494</v>
      </c>
      <c r="AW1008" s="17" t="s">
        <v>494</v>
      </c>
      <c r="AX1008" s="17" t="s">
        <v>494</v>
      </c>
      <c r="AY1008" s="17" t="s">
        <v>494</v>
      </c>
      <c r="AZ1008" s="17" t="s">
        <v>494</v>
      </c>
      <c r="BA1008" s="17" t="s">
        <v>494</v>
      </c>
      <c r="BB1008" s="17" t="s">
        <v>494</v>
      </c>
      <c r="BC1008" s="17" t="s">
        <v>494</v>
      </c>
      <c r="BD1008" s="17" t="s">
        <v>494</v>
      </c>
      <c r="BE1008" s="17" t="s">
        <v>494</v>
      </c>
      <c r="BF1008" s="17"/>
      <c r="BG1008" s="17"/>
    </row>
    <row r="1009" spans="1:59" ht="12.75" customHeight="1" x14ac:dyDescent="0.2">
      <c r="A1009" s="50">
        <v>2023</v>
      </c>
      <c r="B1009" s="50" t="s">
        <v>38</v>
      </c>
      <c r="C1009" s="16" t="s">
        <v>67</v>
      </c>
      <c r="D1009" s="21">
        <f t="shared" si="45"/>
        <v>45079</v>
      </c>
      <c r="E1009" s="22">
        <f t="shared" si="46"/>
        <v>153</v>
      </c>
      <c r="F1009" s="17" t="s">
        <v>344</v>
      </c>
      <c r="G1009" s="17" t="s">
        <v>341</v>
      </c>
      <c r="H1009" s="17">
        <v>78</v>
      </c>
      <c r="I1009" s="17">
        <v>20</v>
      </c>
      <c r="J1009" s="17">
        <v>5.84</v>
      </c>
      <c r="K1009" s="17" t="s">
        <v>496</v>
      </c>
      <c r="L1009" s="17"/>
      <c r="M1009" s="17" t="s">
        <v>496</v>
      </c>
      <c r="N1009" s="17" t="s">
        <v>652</v>
      </c>
      <c r="O1009" s="17"/>
      <c r="P1009" s="17"/>
      <c r="Q1009" s="17" t="s">
        <v>496</v>
      </c>
      <c r="R1009" s="17"/>
      <c r="S1009" s="17"/>
      <c r="T1009" s="17" t="s">
        <v>494</v>
      </c>
      <c r="U1009" s="17" t="s">
        <v>494</v>
      </c>
      <c r="V1009" s="17" t="s">
        <v>494</v>
      </c>
      <c r="W1009" s="17" t="s">
        <v>494</v>
      </c>
      <c r="X1009" s="17" t="s">
        <v>494</v>
      </c>
      <c r="Y1009" s="17" t="s">
        <v>494</v>
      </c>
      <c r="Z1009" s="17" t="s">
        <v>494</v>
      </c>
      <c r="AA1009" s="17" t="s">
        <v>494</v>
      </c>
      <c r="AB1009" s="17" t="s">
        <v>494</v>
      </c>
      <c r="AC1009" s="17"/>
      <c r="AD1009" s="17" t="s">
        <v>536</v>
      </c>
      <c r="AE1009" s="18">
        <f t="shared" si="47"/>
        <v>1.2306343667290414</v>
      </c>
      <c r="AF1009" s="34" t="s">
        <v>520</v>
      </c>
      <c r="AG1009" s="182">
        <v>45369</v>
      </c>
      <c r="AH1009" s="34" t="s">
        <v>494</v>
      </c>
      <c r="AI1009" s="34" t="s">
        <v>494</v>
      </c>
      <c r="AJ1009" s="34" t="s">
        <v>494</v>
      </c>
      <c r="AK1009" s="34" t="s">
        <v>494</v>
      </c>
      <c r="AL1009" s="34" t="s">
        <v>494</v>
      </c>
      <c r="AM1009" s="34">
        <v>80</v>
      </c>
      <c r="AN1009" s="34">
        <v>20</v>
      </c>
      <c r="AO1009" s="34">
        <v>5.7</v>
      </c>
      <c r="AP1009" s="34" t="s">
        <v>652</v>
      </c>
      <c r="AQ1009" s="34" t="s">
        <v>653</v>
      </c>
      <c r="AR1009" s="34" t="s">
        <v>652</v>
      </c>
      <c r="AS1009" s="34"/>
      <c r="AT1009" s="34"/>
      <c r="AU1009" s="34" t="s">
        <v>652</v>
      </c>
      <c r="AV1009" s="17" t="s">
        <v>494</v>
      </c>
      <c r="AW1009" s="17" t="s">
        <v>494</v>
      </c>
      <c r="AX1009" s="17" t="s">
        <v>494</v>
      </c>
      <c r="AY1009" s="17" t="s">
        <v>494</v>
      </c>
      <c r="AZ1009" s="17" t="s">
        <v>494</v>
      </c>
      <c r="BA1009" s="17" t="s">
        <v>494</v>
      </c>
      <c r="BB1009" s="17" t="s">
        <v>494</v>
      </c>
      <c r="BC1009" s="17" t="s">
        <v>494</v>
      </c>
      <c r="BD1009" s="17" t="s">
        <v>494</v>
      </c>
      <c r="BE1009" s="17" t="s">
        <v>494</v>
      </c>
      <c r="BF1009" s="17"/>
      <c r="BG1009" s="17"/>
    </row>
    <row r="1010" spans="1:59" ht="12.75" customHeight="1" x14ac:dyDescent="0.2">
      <c r="A1010" s="50">
        <v>2023</v>
      </c>
      <c r="B1010" s="50" t="s">
        <v>38</v>
      </c>
      <c r="C1010" s="16" t="s">
        <v>67</v>
      </c>
      <c r="D1010" s="21">
        <f t="shared" si="45"/>
        <v>45079</v>
      </c>
      <c r="E1010" s="22">
        <f t="shared" si="46"/>
        <v>153</v>
      </c>
      <c r="F1010" s="17" t="s">
        <v>344</v>
      </c>
      <c r="G1010" s="17" t="s">
        <v>341</v>
      </c>
      <c r="H1010" s="17">
        <v>79</v>
      </c>
      <c r="I1010" s="17">
        <v>20</v>
      </c>
      <c r="J1010" s="17">
        <v>6.06</v>
      </c>
      <c r="K1010" s="17" t="s">
        <v>496</v>
      </c>
      <c r="L1010" s="17"/>
      <c r="M1010" s="17" t="s">
        <v>496</v>
      </c>
      <c r="N1010" s="17" t="s">
        <v>654</v>
      </c>
      <c r="O1010" s="17"/>
      <c r="P1010" s="17"/>
      <c r="Q1010" s="17" t="s">
        <v>496</v>
      </c>
      <c r="R1010" s="17"/>
      <c r="S1010" s="17"/>
      <c r="T1010" s="17" t="s">
        <v>494</v>
      </c>
      <c r="U1010" s="17" t="s">
        <v>494</v>
      </c>
      <c r="V1010" s="17" t="s">
        <v>494</v>
      </c>
      <c r="W1010" s="17" t="s">
        <v>494</v>
      </c>
      <c r="X1010" s="17" t="s">
        <v>494</v>
      </c>
      <c r="Y1010" s="17" t="s">
        <v>494</v>
      </c>
      <c r="Z1010" s="17" t="s">
        <v>494</v>
      </c>
      <c r="AA1010" s="17" t="s">
        <v>494</v>
      </c>
      <c r="AB1010" s="17" t="s">
        <v>494</v>
      </c>
      <c r="AC1010" s="17"/>
      <c r="AD1010" s="17" t="s">
        <v>536</v>
      </c>
      <c r="AE1010" s="18">
        <f t="shared" si="47"/>
        <v>1.229111692989804</v>
      </c>
      <c r="AF1010" s="34" t="s">
        <v>520</v>
      </c>
      <c r="AG1010" s="182">
        <v>45369</v>
      </c>
      <c r="AH1010" s="34" t="s">
        <v>494</v>
      </c>
      <c r="AI1010" s="34" t="s">
        <v>494</v>
      </c>
      <c r="AJ1010" s="34" t="s">
        <v>494</v>
      </c>
      <c r="AK1010" s="34" t="s">
        <v>494</v>
      </c>
      <c r="AL1010" s="34" t="s">
        <v>494</v>
      </c>
      <c r="AM1010" s="34">
        <v>80</v>
      </c>
      <c r="AN1010" s="34">
        <v>20</v>
      </c>
      <c r="AO1010" s="34">
        <v>5.9</v>
      </c>
      <c r="AP1010" s="34" t="s">
        <v>654</v>
      </c>
      <c r="AQ1010" s="34" t="s">
        <v>546</v>
      </c>
      <c r="AR1010" s="34" t="s">
        <v>654</v>
      </c>
      <c r="AS1010" s="34"/>
      <c r="AT1010" s="34"/>
      <c r="AU1010" s="34" t="s">
        <v>654</v>
      </c>
      <c r="AV1010" s="17" t="s">
        <v>494</v>
      </c>
      <c r="AW1010" s="17" t="s">
        <v>494</v>
      </c>
      <c r="AX1010" s="17" t="s">
        <v>494</v>
      </c>
      <c r="AY1010" s="17" t="s">
        <v>494</v>
      </c>
      <c r="AZ1010" s="17" t="s">
        <v>494</v>
      </c>
      <c r="BA1010" s="17" t="s">
        <v>494</v>
      </c>
      <c r="BB1010" s="17" t="s">
        <v>494</v>
      </c>
      <c r="BC1010" s="17" t="s">
        <v>494</v>
      </c>
      <c r="BD1010" s="17" t="s">
        <v>494</v>
      </c>
      <c r="BE1010" s="17" t="s">
        <v>494</v>
      </c>
      <c r="BF1010" s="17"/>
      <c r="BG1010" s="17"/>
    </row>
    <row r="1011" spans="1:59" ht="12.75" customHeight="1" x14ac:dyDescent="0.2">
      <c r="A1011" s="50">
        <v>2023</v>
      </c>
      <c r="B1011" s="50" t="s">
        <v>38</v>
      </c>
      <c r="C1011" s="16" t="s">
        <v>67</v>
      </c>
      <c r="D1011" s="21">
        <f t="shared" si="45"/>
        <v>45079</v>
      </c>
      <c r="E1011" s="22">
        <f t="shared" si="46"/>
        <v>153</v>
      </c>
      <c r="F1011" s="17" t="s">
        <v>344</v>
      </c>
      <c r="G1011" s="17" t="s">
        <v>341</v>
      </c>
      <c r="H1011" s="17">
        <v>76</v>
      </c>
      <c r="I1011" s="17">
        <v>17</v>
      </c>
      <c r="J1011" s="17">
        <v>5.23</v>
      </c>
      <c r="K1011" s="17" t="s">
        <v>496</v>
      </c>
      <c r="L1011" s="17"/>
      <c r="M1011" s="17" t="s">
        <v>496</v>
      </c>
      <c r="N1011" s="17" t="s">
        <v>655</v>
      </c>
      <c r="O1011" s="17"/>
      <c r="P1011" s="17"/>
      <c r="Q1011" s="17" t="s">
        <v>496</v>
      </c>
      <c r="R1011" s="17"/>
      <c r="S1011" s="17"/>
      <c r="T1011" s="17" t="s">
        <v>494</v>
      </c>
      <c r="U1011" s="17" t="s">
        <v>494</v>
      </c>
      <c r="V1011" s="17" t="s">
        <v>494</v>
      </c>
      <c r="W1011" s="17" t="s">
        <v>494</v>
      </c>
      <c r="X1011" s="17" t="s">
        <v>494</v>
      </c>
      <c r="Y1011" s="17" t="s">
        <v>494</v>
      </c>
      <c r="Z1011" s="17" t="s">
        <v>494</v>
      </c>
      <c r="AA1011" s="17" t="s">
        <v>494</v>
      </c>
      <c r="AB1011" s="17" t="s">
        <v>494</v>
      </c>
      <c r="AC1011" s="17"/>
      <c r="AD1011" s="17" t="s">
        <v>536</v>
      </c>
      <c r="AE1011" s="18">
        <f t="shared" si="47"/>
        <v>1.191409097536084</v>
      </c>
      <c r="AF1011" s="34" t="s">
        <v>561</v>
      </c>
      <c r="AG1011" s="182"/>
      <c r="AH1011" s="34"/>
      <c r="AI1011" s="34"/>
      <c r="AJ1011" s="34"/>
      <c r="AK1011" s="34"/>
      <c r="AL1011" s="34"/>
      <c r="AM1011" s="34"/>
      <c r="AN1011" s="34"/>
      <c r="AO1011" s="34"/>
      <c r="AP1011" s="34"/>
      <c r="AQ1011" s="34"/>
      <c r="AR1011" s="34"/>
      <c r="AS1011" s="34"/>
      <c r="AT1011" s="34"/>
      <c r="AU1011" s="34"/>
      <c r="AV1011" s="17"/>
      <c r="AW1011" s="17"/>
      <c r="AX1011" s="17"/>
      <c r="AY1011" s="17"/>
      <c r="AZ1011" s="17"/>
      <c r="BA1011" s="17"/>
      <c r="BB1011" s="17"/>
      <c r="BC1011" s="17"/>
      <c r="BD1011" s="17"/>
      <c r="BE1011" s="17"/>
      <c r="BF1011" s="17"/>
      <c r="BG1011" s="17"/>
    </row>
    <row r="1012" spans="1:59" ht="12.75" customHeight="1" x14ac:dyDescent="0.2">
      <c r="A1012" s="50">
        <v>2023</v>
      </c>
      <c r="B1012" s="50" t="s">
        <v>38</v>
      </c>
      <c r="C1012" s="16" t="s">
        <v>67</v>
      </c>
      <c r="D1012" s="21">
        <f t="shared" si="45"/>
        <v>45079</v>
      </c>
      <c r="E1012" s="22">
        <f t="shared" si="46"/>
        <v>153</v>
      </c>
      <c r="F1012" s="17" t="s">
        <v>344</v>
      </c>
      <c r="G1012" s="17" t="s">
        <v>341</v>
      </c>
      <c r="H1012" s="17">
        <v>75</v>
      </c>
      <c r="I1012" s="17">
        <v>17</v>
      </c>
      <c r="J1012" s="17">
        <v>5.21</v>
      </c>
      <c r="K1012" s="17" t="s">
        <v>496</v>
      </c>
      <c r="L1012" s="17"/>
      <c r="M1012" s="17" t="s">
        <v>496</v>
      </c>
      <c r="N1012" s="17" t="s">
        <v>656</v>
      </c>
      <c r="O1012" s="17"/>
      <c r="P1012" s="17"/>
      <c r="Q1012" s="17" t="s">
        <v>496</v>
      </c>
      <c r="R1012" s="17"/>
      <c r="S1012" s="17"/>
      <c r="T1012" s="17" t="s">
        <v>494</v>
      </c>
      <c r="U1012" s="17" t="s">
        <v>494</v>
      </c>
      <c r="V1012" s="17" t="s">
        <v>494</v>
      </c>
      <c r="W1012" s="17" t="s">
        <v>494</v>
      </c>
      <c r="X1012" s="17" t="s">
        <v>494</v>
      </c>
      <c r="Y1012" s="17" t="s">
        <v>494</v>
      </c>
      <c r="Z1012" s="17" t="s">
        <v>494</v>
      </c>
      <c r="AA1012" s="17" t="s">
        <v>494</v>
      </c>
      <c r="AB1012" s="17" t="s">
        <v>494</v>
      </c>
      <c r="AC1012" s="17"/>
      <c r="AD1012" s="17" t="s">
        <v>536</v>
      </c>
      <c r="AE1012" s="18">
        <f t="shared" si="47"/>
        <v>1.234962962962963</v>
      </c>
      <c r="AF1012" s="17" t="s">
        <v>520</v>
      </c>
      <c r="AG1012" s="183">
        <v>45430</v>
      </c>
      <c r="AH1012" s="17" t="s">
        <v>494</v>
      </c>
      <c r="AI1012" s="17" t="s">
        <v>494</v>
      </c>
      <c r="AJ1012" s="17"/>
      <c r="AK1012" s="17"/>
      <c r="AL1012" s="17" t="s">
        <v>494</v>
      </c>
      <c r="AM1012" s="17">
        <v>76</v>
      </c>
      <c r="AN1012" s="17">
        <v>20</v>
      </c>
      <c r="AO1012" s="17">
        <v>5.0999999999999996</v>
      </c>
      <c r="AP1012" s="17" t="s">
        <v>496</v>
      </c>
      <c r="AQ1012" s="17" t="s">
        <v>569</v>
      </c>
      <c r="AR1012" s="17" t="s">
        <v>656</v>
      </c>
      <c r="AS1012" s="17"/>
      <c r="AT1012" s="17"/>
      <c r="AU1012" s="17" t="s">
        <v>656</v>
      </c>
      <c r="AV1012" s="17" t="s">
        <v>494</v>
      </c>
      <c r="AW1012" s="17" t="s">
        <v>494</v>
      </c>
      <c r="AX1012" s="17" t="s">
        <v>494</v>
      </c>
      <c r="AY1012" s="17" t="s">
        <v>494</v>
      </c>
      <c r="AZ1012" s="17" t="s">
        <v>494</v>
      </c>
      <c r="BA1012" s="17" t="s">
        <v>494</v>
      </c>
      <c r="BB1012" s="17" t="s">
        <v>494</v>
      </c>
      <c r="BC1012" s="17" t="s">
        <v>494</v>
      </c>
      <c r="BD1012" s="17" t="s">
        <v>494</v>
      </c>
      <c r="BE1012" s="17" t="s">
        <v>494</v>
      </c>
      <c r="BF1012" s="17"/>
      <c r="BG1012" s="17"/>
    </row>
    <row r="1013" spans="1:59" ht="12.75" customHeight="1" x14ac:dyDescent="0.2">
      <c r="A1013" s="50">
        <v>2023</v>
      </c>
      <c r="B1013" s="50" t="s">
        <v>38</v>
      </c>
      <c r="C1013" s="16" t="s">
        <v>67</v>
      </c>
      <c r="D1013" s="21">
        <f t="shared" si="45"/>
        <v>45079</v>
      </c>
      <c r="E1013" s="22">
        <f t="shared" si="46"/>
        <v>153</v>
      </c>
      <c r="F1013" s="17" t="s">
        <v>344</v>
      </c>
      <c r="G1013" s="17" t="s">
        <v>341</v>
      </c>
      <c r="H1013" s="17">
        <v>80</v>
      </c>
      <c r="I1013" s="17">
        <v>18</v>
      </c>
      <c r="J1013" s="17">
        <v>5.51</v>
      </c>
      <c r="K1013" s="17" t="s">
        <v>496</v>
      </c>
      <c r="L1013" s="17"/>
      <c r="M1013" s="17" t="s">
        <v>496</v>
      </c>
      <c r="N1013" s="17" t="s">
        <v>657</v>
      </c>
      <c r="O1013" s="17"/>
      <c r="P1013" s="17"/>
      <c r="Q1013" s="17" t="s">
        <v>496</v>
      </c>
      <c r="R1013" s="17" t="s">
        <v>2351</v>
      </c>
      <c r="S1013" s="17" t="s">
        <v>2506</v>
      </c>
      <c r="T1013" s="17" t="s">
        <v>494</v>
      </c>
      <c r="U1013" s="17" t="s">
        <v>494</v>
      </c>
      <c r="V1013" s="17" t="s">
        <v>494</v>
      </c>
      <c r="W1013" s="17" t="s">
        <v>494</v>
      </c>
      <c r="X1013" s="17" t="s">
        <v>494</v>
      </c>
      <c r="Y1013" s="17" t="s">
        <v>494</v>
      </c>
      <c r="Z1013" s="17" t="s">
        <v>494</v>
      </c>
      <c r="AA1013" s="17" t="s">
        <v>494</v>
      </c>
      <c r="AB1013" s="17" t="s">
        <v>494</v>
      </c>
      <c r="AC1013" s="17"/>
      <c r="AD1013" s="17" t="s">
        <v>536</v>
      </c>
      <c r="AE1013" s="18">
        <f t="shared" si="47"/>
        <v>1.076171875</v>
      </c>
      <c r="AF1013" s="17" t="s">
        <v>520</v>
      </c>
      <c r="AG1013" s="183">
        <v>45430</v>
      </c>
      <c r="AH1013" s="17" t="s">
        <v>494</v>
      </c>
      <c r="AI1013" s="17" t="s">
        <v>494</v>
      </c>
      <c r="AJ1013" s="17"/>
      <c r="AK1013" s="17"/>
      <c r="AL1013" s="17" t="s">
        <v>494</v>
      </c>
      <c r="AM1013" s="17">
        <v>79</v>
      </c>
      <c r="AN1013" s="17">
        <v>20</v>
      </c>
      <c r="AO1013" s="17">
        <v>5.4</v>
      </c>
      <c r="AP1013" s="17" t="s">
        <v>496</v>
      </c>
      <c r="AQ1013" s="17" t="s">
        <v>658</v>
      </c>
      <c r="AR1013" s="17" t="s">
        <v>657</v>
      </c>
      <c r="AS1013" s="17"/>
      <c r="AT1013" s="17"/>
      <c r="AU1013" s="17" t="s">
        <v>657</v>
      </c>
      <c r="AV1013" s="17" t="s">
        <v>494</v>
      </c>
      <c r="AW1013" s="17" t="s">
        <v>494</v>
      </c>
      <c r="AX1013" s="17" t="s">
        <v>494</v>
      </c>
      <c r="AY1013" s="17" t="s">
        <v>494</v>
      </c>
      <c r="AZ1013" s="17" t="s">
        <v>494</v>
      </c>
      <c r="BA1013" s="17" t="s">
        <v>494</v>
      </c>
      <c r="BB1013" s="17" t="s">
        <v>494</v>
      </c>
      <c r="BC1013" s="17" t="s">
        <v>494</v>
      </c>
      <c r="BD1013" s="17" t="s">
        <v>494</v>
      </c>
      <c r="BE1013" s="17" t="s">
        <v>494</v>
      </c>
      <c r="BF1013" s="17"/>
      <c r="BG1013" s="17"/>
    </row>
    <row r="1014" spans="1:59" ht="12.75" customHeight="1" x14ac:dyDescent="0.2">
      <c r="A1014" s="50">
        <v>2023</v>
      </c>
      <c r="B1014" s="50" t="s">
        <v>38</v>
      </c>
      <c r="C1014" s="16" t="s">
        <v>67</v>
      </c>
      <c r="D1014" s="21">
        <f t="shared" si="45"/>
        <v>45079</v>
      </c>
      <c r="E1014" s="22">
        <f t="shared" si="46"/>
        <v>153</v>
      </c>
      <c r="F1014" s="17" t="s">
        <v>344</v>
      </c>
      <c r="G1014" s="17" t="s">
        <v>341</v>
      </c>
      <c r="H1014" s="17">
        <v>78</v>
      </c>
      <c r="I1014" s="17">
        <v>20</v>
      </c>
      <c r="J1014" s="17">
        <v>6.23</v>
      </c>
      <c r="K1014" s="17" t="s">
        <v>496</v>
      </c>
      <c r="L1014" s="17"/>
      <c r="M1014" s="17" t="s">
        <v>496</v>
      </c>
      <c r="N1014" s="17" t="s">
        <v>659</v>
      </c>
      <c r="O1014" s="17"/>
      <c r="P1014" s="17"/>
      <c r="Q1014" s="17" t="s">
        <v>496</v>
      </c>
      <c r="R1014" s="17"/>
      <c r="S1014" s="17"/>
      <c r="T1014" s="17" t="s">
        <v>494</v>
      </c>
      <c r="U1014" s="17" t="s">
        <v>494</v>
      </c>
      <c r="V1014" s="17" t="s">
        <v>494</v>
      </c>
      <c r="W1014" s="17" t="s">
        <v>494</v>
      </c>
      <c r="X1014" s="17" t="s">
        <v>494</v>
      </c>
      <c r="Y1014" s="17" t="s">
        <v>494</v>
      </c>
      <c r="Z1014" s="17" t="s">
        <v>494</v>
      </c>
      <c r="AA1014" s="17" t="s">
        <v>494</v>
      </c>
      <c r="AB1014" s="17" t="s">
        <v>494</v>
      </c>
      <c r="AC1014" s="17"/>
      <c r="AD1014" s="17" t="s">
        <v>536</v>
      </c>
      <c r="AE1014" s="18">
        <f t="shared" si="47"/>
        <v>1.3128171412195082</v>
      </c>
      <c r="AF1014" s="17"/>
      <c r="AG1014" s="183"/>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row>
    <row r="1015" spans="1:59" ht="12.75" customHeight="1" x14ac:dyDescent="0.2">
      <c r="A1015" s="50">
        <v>2023</v>
      </c>
      <c r="B1015" s="50" t="s">
        <v>38</v>
      </c>
      <c r="C1015" s="16" t="s">
        <v>67</v>
      </c>
      <c r="D1015" s="21">
        <f t="shared" si="45"/>
        <v>45079</v>
      </c>
      <c r="E1015" s="22">
        <f t="shared" si="46"/>
        <v>153</v>
      </c>
      <c r="F1015" s="17" t="s">
        <v>344</v>
      </c>
      <c r="G1015" s="17" t="s">
        <v>341</v>
      </c>
      <c r="H1015" s="17">
        <v>81</v>
      </c>
      <c r="I1015" s="17">
        <v>19</v>
      </c>
      <c r="J1015" s="17">
        <v>6.87</v>
      </c>
      <c r="K1015" s="17" t="s">
        <v>496</v>
      </c>
      <c r="L1015" s="17"/>
      <c r="M1015" s="17" t="s">
        <v>496</v>
      </c>
      <c r="N1015" s="17" t="s">
        <v>660</v>
      </c>
      <c r="O1015" s="17"/>
      <c r="P1015" s="17"/>
      <c r="Q1015" s="17" t="s">
        <v>496</v>
      </c>
      <c r="R1015" s="17"/>
      <c r="S1015" s="17"/>
      <c r="T1015" s="17" t="s">
        <v>494</v>
      </c>
      <c r="U1015" s="17" t="s">
        <v>494</v>
      </c>
      <c r="V1015" s="17" t="s">
        <v>494</v>
      </c>
      <c r="W1015" s="17" t="s">
        <v>494</v>
      </c>
      <c r="X1015" s="17" t="s">
        <v>494</v>
      </c>
      <c r="Y1015" s="17" t="s">
        <v>494</v>
      </c>
      <c r="Z1015" s="17" t="s">
        <v>494</v>
      </c>
      <c r="AA1015" s="17" t="s">
        <v>494</v>
      </c>
      <c r="AB1015" s="17" t="s">
        <v>494</v>
      </c>
      <c r="AC1015" s="17"/>
      <c r="AD1015" s="17" t="s">
        <v>536</v>
      </c>
      <c r="AE1015" s="18">
        <f t="shared" si="47"/>
        <v>1.2927117027101784</v>
      </c>
      <c r="AF1015" s="17"/>
      <c r="AG1015" s="183"/>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row>
    <row r="1016" spans="1:59" ht="12.75" customHeight="1" x14ac:dyDescent="0.2">
      <c r="A1016" s="50">
        <v>2023</v>
      </c>
      <c r="B1016" s="50" t="s">
        <v>38</v>
      </c>
      <c r="C1016" s="16" t="s">
        <v>67</v>
      </c>
      <c r="D1016" s="21">
        <f t="shared" si="45"/>
        <v>45079</v>
      </c>
      <c r="E1016" s="22">
        <f t="shared" si="46"/>
        <v>153</v>
      </c>
      <c r="F1016" s="17" t="s">
        <v>344</v>
      </c>
      <c r="G1016" s="17" t="s">
        <v>341</v>
      </c>
      <c r="H1016" s="17">
        <v>80</v>
      </c>
      <c r="I1016" s="17">
        <v>20</v>
      </c>
      <c r="J1016" s="17">
        <v>6.15</v>
      </c>
      <c r="K1016" s="17" t="s">
        <v>496</v>
      </c>
      <c r="L1016" s="17"/>
      <c r="M1016" s="17" t="s">
        <v>496</v>
      </c>
      <c r="N1016" s="17" t="s">
        <v>661</v>
      </c>
      <c r="O1016" s="17"/>
      <c r="P1016" s="17"/>
      <c r="Q1016" s="17" t="s">
        <v>496</v>
      </c>
      <c r="R1016" s="17" t="s">
        <v>2351</v>
      </c>
      <c r="S1016" s="17" t="s">
        <v>2506</v>
      </c>
      <c r="T1016" s="17" t="s">
        <v>494</v>
      </c>
      <c r="U1016" s="17" t="s">
        <v>494</v>
      </c>
      <c r="V1016" s="17" t="s">
        <v>494</v>
      </c>
      <c r="W1016" s="17" t="s">
        <v>494</v>
      </c>
      <c r="X1016" s="17" t="s">
        <v>494</v>
      </c>
      <c r="Y1016" s="17" t="s">
        <v>494</v>
      </c>
      <c r="Z1016" s="17" t="s">
        <v>494</v>
      </c>
      <c r="AA1016" s="17" t="s">
        <v>494</v>
      </c>
      <c r="AB1016" s="17" t="s">
        <v>494</v>
      </c>
      <c r="AC1016" s="17"/>
      <c r="AD1016" s="17" t="s">
        <v>536</v>
      </c>
      <c r="AE1016" s="18">
        <f t="shared" si="47"/>
        <v>1.201171875</v>
      </c>
      <c r="AF1016" s="17" t="s">
        <v>520</v>
      </c>
      <c r="AG1016" s="183">
        <v>45430</v>
      </c>
      <c r="AH1016" s="17" t="s">
        <v>494</v>
      </c>
      <c r="AI1016" s="17" t="s">
        <v>494</v>
      </c>
      <c r="AJ1016" s="17"/>
      <c r="AK1016" s="17"/>
      <c r="AL1016" s="17" t="s">
        <v>494</v>
      </c>
      <c r="AM1016" s="17">
        <v>78</v>
      </c>
      <c r="AN1016" s="17">
        <v>21</v>
      </c>
      <c r="AO1016" s="17">
        <v>6</v>
      </c>
      <c r="AP1016" s="17" t="s">
        <v>496</v>
      </c>
      <c r="AQ1016" s="17" t="s">
        <v>658</v>
      </c>
      <c r="AR1016" s="17" t="s">
        <v>661</v>
      </c>
      <c r="AS1016" s="17"/>
      <c r="AT1016" s="17"/>
      <c r="AU1016" s="17" t="s">
        <v>661</v>
      </c>
      <c r="AV1016" s="17" t="s">
        <v>494</v>
      </c>
      <c r="AW1016" s="17" t="s">
        <v>494</v>
      </c>
      <c r="AX1016" s="17" t="s">
        <v>494</v>
      </c>
      <c r="AY1016" s="17" t="s">
        <v>494</v>
      </c>
      <c r="AZ1016" s="17" t="s">
        <v>494</v>
      </c>
      <c r="BA1016" s="17" t="s">
        <v>494</v>
      </c>
      <c r="BB1016" s="17" t="s">
        <v>494</v>
      </c>
      <c r="BC1016" s="17" t="s">
        <v>494</v>
      </c>
      <c r="BD1016" s="17" t="s">
        <v>494</v>
      </c>
      <c r="BE1016" s="17" t="s">
        <v>494</v>
      </c>
      <c r="BF1016" s="17"/>
      <c r="BG1016" s="17"/>
    </row>
    <row r="1017" spans="1:59" ht="12.75" customHeight="1" x14ac:dyDescent="0.2">
      <c r="A1017" s="50">
        <v>2023</v>
      </c>
      <c r="B1017" s="50" t="s">
        <v>38</v>
      </c>
      <c r="C1017" s="16" t="s">
        <v>67</v>
      </c>
      <c r="D1017" s="21">
        <f t="shared" si="45"/>
        <v>45079</v>
      </c>
      <c r="E1017" s="22">
        <f t="shared" si="46"/>
        <v>153</v>
      </c>
      <c r="F1017" s="17" t="s">
        <v>344</v>
      </c>
      <c r="G1017" s="17" t="s">
        <v>341</v>
      </c>
      <c r="H1017" s="17">
        <v>79</v>
      </c>
      <c r="I1017" s="17">
        <v>20</v>
      </c>
      <c r="J1017" s="17">
        <v>6.59</v>
      </c>
      <c r="K1017" s="17" t="s">
        <v>496</v>
      </c>
      <c r="L1017" s="17"/>
      <c r="M1017" s="17" t="s">
        <v>496</v>
      </c>
      <c r="N1017" s="17" t="s">
        <v>662</v>
      </c>
      <c r="O1017" s="17"/>
      <c r="P1017" s="17"/>
      <c r="Q1017" s="17" t="s">
        <v>496</v>
      </c>
      <c r="R1017" s="17"/>
      <c r="S1017" s="17"/>
      <c r="T1017" s="17" t="s">
        <v>494</v>
      </c>
      <c r="U1017" s="17" t="s">
        <v>494</v>
      </c>
      <c r="V1017" s="17" t="s">
        <v>494</v>
      </c>
      <c r="W1017" s="17" t="s">
        <v>494</v>
      </c>
      <c r="X1017" s="17" t="s">
        <v>494</v>
      </c>
      <c r="Y1017" s="17" t="s">
        <v>494</v>
      </c>
      <c r="Z1017" s="17" t="s">
        <v>494</v>
      </c>
      <c r="AA1017" s="17" t="s">
        <v>494</v>
      </c>
      <c r="AB1017" s="17" t="s">
        <v>494</v>
      </c>
      <c r="AC1017" s="17"/>
      <c r="AD1017" s="17" t="s">
        <v>536</v>
      </c>
      <c r="AE1017" s="18">
        <f t="shared" si="47"/>
        <v>1.3366082601984832</v>
      </c>
      <c r="AF1017" s="17"/>
      <c r="AG1017" s="183"/>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row>
    <row r="1018" spans="1:59" ht="12.75" customHeight="1" x14ac:dyDescent="0.2">
      <c r="A1018" s="50">
        <v>2023</v>
      </c>
      <c r="B1018" s="50" t="s">
        <v>38</v>
      </c>
      <c r="C1018" s="16" t="s">
        <v>67</v>
      </c>
      <c r="D1018" s="21">
        <f t="shared" si="45"/>
        <v>45079</v>
      </c>
      <c r="E1018" s="22">
        <f t="shared" si="46"/>
        <v>153</v>
      </c>
      <c r="F1018" s="17" t="s">
        <v>344</v>
      </c>
      <c r="G1018" s="17" t="s">
        <v>341</v>
      </c>
      <c r="H1018" s="17">
        <v>64</v>
      </c>
      <c r="I1018" s="17">
        <v>18</v>
      </c>
      <c r="J1018" s="17">
        <v>5.24</v>
      </c>
      <c r="K1018" s="17" t="s">
        <v>496</v>
      </c>
      <c r="L1018" s="17"/>
      <c r="M1018" s="17" t="s">
        <v>496</v>
      </c>
      <c r="N1018" s="17" t="s">
        <v>663</v>
      </c>
      <c r="O1018" s="17"/>
      <c r="P1018" s="17"/>
      <c r="Q1018" s="17" t="s">
        <v>496</v>
      </c>
      <c r="R1018" s="17"/>
      <c r="S1018" s="17"/>
      <c r="T1018" s="17" t="s">
        <v>494</v>
      </c>
      <c r="U1018" s="17" t="s">
        <v>494</v>
      </c>
      <c r="V1018" s="17" t="s">
        <v>494</v>
      </c>
      <c r="W1018" s="17" t="s">
        <v>494</v>
      </c>
      <c r="X1018" s="17" t="s">
        <v>494</v>
      </c>
      <c r="Y1018" s="17" t="s">
        <v>494</v>
      </c>
      <c r="Z1018" s="17" t="s">
        <v>494</v>
      </c>
      <c r="AA1018" s="17" t="s">
        <v>494</v>
      </c>
      <c r="AB1018" s="17" t="s">
        <v>494</v>
      </c>
      <c r="AC1018" s="17"/>
      <c r="AD1018" s="17" t="s">
        <v>536</v>
      </c>
      <c r="AE1018" s="18">
        <f t="shared" si="47"/>
        <v>1.9989013671875</v>
      </c>
      <c r="AF1018" s="17" t="s">
        <v>520</v>
      </c>
      <c r="AG1018" s="183">
        <v>45430</v>
      </c>
      <c r="AH1018" s="17" t="s">
        <v>494</v>
      </c>
      <c r="AI1018" s="17" t="s">
        <v>494</v>
      </c>
      <c r="AJ1018" s="17"/>
      <c r="AK1018" s="17"/>
      <c r="AL1018" s="17" t="s">
        <v>494</v>
      </c>
      <c r="AM1018" s="17">
        <v>76</v>
      </c>
      <c r="AN1018" s="17">
        <v>20</v>
      </c>
      <c r="AO1018" s="17">
        <v>5.2</v>
      </c>
      <c r="AP1018" s="17" t="s">
        <v>496</v>
      </c>
      <c r="AQ1018" s="17" t="s">
        <v>638</v>
      </c>
      <c r="AR1018" s="17" t="s">
        <v>663</v>
      </c>
      <c r="AS1018" s="17"/>
      <c r="AT1018" s="17"/>
      <c r="AU1018" s="17" t="s">
        <v>663</v>
      </c>
      <c r="AV1018" s="17" t="s">
        <v>494</v>
      </c>
      <c r="AW1018" s="17" t="s">
        <v>494</v>
      </c>
      <c r="AX1018" s="17" t="s">
        <v>494</v>
      </c>
      <c r="AY1018" s="17" t="s">
        <v>494</v>
      </c>
      <c r="AZ1018" s="17" t="s">
        <v>494</v>
      </c>
      <c r="BA1018" s="17" t="s">
        <v>494</v>
      </c>
      <c r="BB1018" s="17" t="s">
        <v>494</v>
      </c>
      <c r="BC1018" s="17" t="s">
        <v>494</v>
      </c>
      <c r="BD1018" s="17" t="s">
        <v>494</v>
      </c>
      <c r="BE1018" s="17" t="s">
        <v>494</v>
      </c>
      <c r="BF1018" s="17"/>
      <c r="BG1018" s="17"/>
    </row>
    <row r="1019" spans="1:59" ht="12.75" customHeight="1" x14ac:dyDescent="0.2">
      <c r="A1019" s="50">
        <v>2023</v>
      </c>
      <c r="B1019" s="50" t="s">
        <v>38</v>
      </c>
      <c r="C1019" s="16" t="s">
        <v>67</v>
      </c>
      <c r="D1019" s="21">
        <f t="shared" si="45"/>
        <v>45079</v>
      </c>
      <c r="E1019" s="22">
        <f t="shared" si="46"/>
        <v>153</v>
      </c>
      <c r="F1019" s="17" t="s">
        <v>344</v>
      </c>
      <c r="G1019" s="17" t="s">
        <v>341</v>
      </c>
      <c r="H1019" s="17">
        <v>73</v>
      </c>
      <c r="I1019" s="17">
        <v>17</v>
      </c>
      <c r="J1019" s="17">
        <v>4.5999999999999996</v>
      </c>
      <c r="K1019" s="17" t="s">
        <v>496</v>
      </c>
      <c r="L1019" s="17"/>
      <c r="M1019" s="17" t="s">
        <v>496</v>
      </c>
      <c r="N1019" s="17" t="s">
        <v>664</v>
      </c>
      <c r="O1019" s="17"/>
      <c r="P1019" s="17"/>
      <c r="Q1019" s="17" t="s">
        <v>496</v>
      </c>
      <c r="R1019" s="17"/>
      <c r="S1019" s="17"/>
      <c r="T1019" s="17" t="s">
        <v>494</v>
      </c>
      <c r="U1019" s="17" t="s">
        <v>494</v>
      </c>
      <c r="V1019" s="17" t="s">
        <v>494</v>
      </c>
      <c r="W1019" s="17" t="s">
        <v>494</v>
      </c>
      <c r="X1019" s="17" t="s">
        <v>494</v>
      </c>
      <c r="Y1019" s="17" t="s">
        <v>494</v>
      </c>
      <c r="Z1019" s="17" t="s">
        <v>494</v>
      </c>
      <c r="AA1019" s="17" t="s">
        <v>494</v>
      </c>
      <c r="AB1019" s="17" t="s">
        <v>494</v>
      </c>
      <c r="AC1019" s="17"/>
      <c r="AD1019" s="17" t="s">
        <v>536</v>
      </c>
      <c r="AE1019" s="18">
        <f t="shared" si="47"/>
        <v>1.1824676042435163</v>
      </c>
      <c r="AF1019" s="17" t="s">
        <v>520</v>
      </c>
      <c r="AG1019" s="183">
        <v>45430</v>
      </c>
      <c r="AH1019" s="17" t="s">
        <v>494</v>
      </c>
      <c r="AI1019" s="17" t="s">
        <v>494</v>
      </c>
      <c r="AJ1019" s="17"/>
      <c r="AK1019" s="17"/>
      <c r="AL1019" s="17" t="s">
        <v>494</v>
      </c>
      <c r="AM1019" s="17">
        <v>72</v>
      </c>
      <c r="AN1019" s="17">
        <v>18</v>
      </c>
      <c r="AO1019" s="17">
        <v>4.5999999999999996</v>
      </c>
      <c r="AP1019" s="17" t="s">
        <v>496</v>
      </c>
      <c r="AQ1019" s="17" t="s">
        <v>569</v>
      </c>
      <c r="AR1019" s="17" t="s">
        <v>664</v>
      </c>
      <c r="AS1019" s="17"/>
      <c r="AT1019" s="17"/>
      <c r="AU1019" s="17" t="s">
        <v>664</v>
      </c>
      <c r="AV1019" s="17" t="s">
        <v>494</v>
      </c>
      <c r="AW1019" s="17" t="s">
        <v>494</v>
      </c>
      <c r="AX1019" s="17" t="s">
        <v>494</v>
      </c>
      <c r="AY1019" s="17" t="s">
        <v>494</v>
      </c>
      <c r="AZ1019" s="17" t="s">
        <v>494</v>
      </c>
      <c r="BA1019" s="17" t="s">
        <v>494</v>
      </c>
      <c r="BB1019" s="17" t="s">
        <v>494</v>
      </c>
      <c r="BC1019" s="17" t="s">
        <v>494</v>
      </c>
      <c r="BD1019" s="17" t="s">
        <v>494</v>
      </c>
      <c r="BE1019" s="17" t="s">
        <v>494</v>
      </c>
      <c r="BF1019" s="17"/>
      <c r="BG1019" s="17"/>
    </row>
    <row r="1020" spans="1:59" ht="12.75" customHeight="1" x14ac:dyDescent="0.2">
      <c r="A1020" s="50">
        <v>2023</v>
      </c>
      <c r="B1020" s="50" t="s">
        <v>38</v>
      </c>
      <c r="C1020" s="16" t="s">
        <v>67</v>
      </c>
      <c r="D1020" s="21">
        <f t="shared" si="45"/>
        <v>45079</v>
      </c>
      <c r="E1020" s="22">
        <f t="shared" si="46"/>
        <v>153</v>
      </c>
      <c r="F1020" s="17" t="s">
        <v>344</v>
      </c>
      <c r="G1020" s="17" t="s">
        <v>341</v>
      </c>
      <c r="H1020" s="17">
        <v>79</v>
      </c>
      <c r="I1020" s="17">
        <v>21</v>
      </c>
      <c r="J1020" s="17">
        <v>6.74</v>
      </c>
      <c r="K1020" s="17" t="s">
        <v>496</v>
      </c>
      <c r="L1020" s="17"/>
      <c r="M1020" s="17" t="s">
        <v>496</v>
      </c>
      <c r="N1020" s="17" t="s">
        <v>665</v>
      </c>
      <c r="O1020" s="17"/>
      <c r="P1020" s="17"/>
      <c r="Q1020" s="17" t="s">
        <v>496</v>
      </c>
      <c r="R1020" s="17"/>
      <c r="S1020" s="17"/>
      <c r="T1020" s="17" t="s">
        <v>494</v>
      </c>
      <c r="U1020" s="17" t="s">
        <v>494</v>
      </c>
      <c r="V1020" s="17" t="s">
        <v>494</v>
      </c>
      <c r="W1020" s="17" t="s">
        <v>494</v>
      </c>
      <c r="X1020" s="17" t="s">
        <v>494</v>
      </c>
      <c r="Y1020" s="17" t="s">
        <v>494</v>
      </c>
      <c r="Z1020" s="17" t="s">
        <v>494</v>
      </c>
      <c r="AA1020" s="17" t="s">
        <v>494</v>
      </c>
      <c r="AB1020" s="17" t="s">
        <v>494</v>
      </c>
      <c r="AC1020" s="17"/>
      <c r="AD1020" s="17" t="s">
        <v>536</v>
      </c>
      <c r="AE1020" s="18">
        <f t="shared" si="47"/>
        <v>1.3670318169556566</v>
      </c>
      <c r="AF1020" s="17" t="s">
        <v>520</v>
      </c>
      <c r="AG1020" s="183">
        <v>45430</v>
      </c>
      <c r="AH1020" s="17" t="s">
        <v>494</v>
      </c>
      <c r="AI1020" s="17" t="s">
        <v>494</v>
      </c>
      <c r="AJ1020" s="17"/>
      <c r="AK1020" s="17"/>
      <c r="AL1020" s="17" t="s">
        <v>494</v>
      </c>
      <c r="AM1020" s="17">
        <v>78</v>
      </c>
      <c r="AN1020" s="17">
        <v>22</v>
      </c>
      <c r="AO1020" s="17">
        <v>6.6</v>
      </c>
      <c r="AP1020" s="17" t="s">
        <v>496</v>
      </c>
      <c r="AQ1020" s="17" t="s">
        <v>638</v>
      </c>
      <c r="AR1020" s="17" t="s">
        <v>665</v>
      </c>
      <c r="AS1020" s="17"/>
      <c r="AT1020" s="17"/>
      <c r="AU1020" s="17" t="s">
        <v>665</v>
      </c>
      <c r="AV1020" s="17" t="s">
        <v>494</v>
      </c>
      <c r="AW1020" s="17" t="s">
        <v>494</v>
      </c>
      <c r="AX1020" s="17" t="s">
        <v>494</v>
      </c>
      <c r="AY1020" s="17" t="s">
        <v>494</v>
      </c>
      <c r="AZ1020" s="17" t="s">
        <v>494</v>
      </c>
      <c r="BA1020" s="17" t="s">
        <v>494</v>
      </c>
      <c r="BB1020" s="17" t="s">
        <v>494</v>
      </c>
      <c r="BC1020" s="17" t="s">
        <v>494</v>
      </c>
      <c r="BD1020" s="17" t="s">
        <v>494</v>
      </c>
      <c r="BE1020" s="17" t="s">
        <v>494</v>
      </c>
      <c r="BF1020" s="17"/>
      <c r="BG1020" s="17"/>
    </row>
    <row r="1021" spans="1:59" ht="12.75" customHeight="1" x14ac:dyDescent="0.2">
      <c r="A1021" s="50">
        <v>2023</v>
      </c>
      <c r="B1021" s="50" t="s">
        <v>38</v>
      </c>
      <c r="C1021" s="16" t="s">
        <v>67</v>
      </c>
      <c r="D1021" s="21">
        <f t="shared" si="45"/>
        <v>45079</v>
      </c>
      <c r="E1021" s="22">
        <f t="shared" si="46"/>
        <v>153</v>
      </c>
      <c r="F1021" s="17" t="s">
        <v>344</v>
      </c>
      <c r="G1021" s="17" t="s">
        <v>341</v>
      </c>
      <c r="H1021" s="17">
        <v>77</v>
      </c>
      <c r="I1021" s="17">
        <v>20</v>
      </c>
      <c r="J1021" s="17">
        <v>6.06</v>
      </c>
      <c r="K1021" s="17" t="s">
        <v>496</v>
      </c>
      <c r="L1021" s="17"/>
      <c r="M1021" s="17" t="s">
        <v>496</v>
      </c>
      <c r="N1021" s="17" t="s">
        <v>666</v>
      </c>
      <c r="O1021" s="17"/>
      <c r="P1021" s="17"/>
      <c r="Q1021" s="17" t="s">
        <v>496</v>
      </c>
      <c r="R1021" s="17"/>
      <c r="S1021" s="17"/>
      <c r="T1021" s="17" t="s">
        <v>494</v>
      </c>
      <c r="U1021" s="17" t="s">
        <v>494</v>
      </c>
      <c r="V1021" s="17" t="s">
        <v>494</v>
      </c>
      <c r="W1021" s="17" t="s">
        <v>494</v>
      </c>
      <c r="X1021" s="17" t="s">
        <v>494</v>
      </c>
      <c r="Y1021" s="17" t="s">
        <v>494</v>
      </c>
      <c r="Z1021" s="17" t="s">
        <v>494</v>
      </c>
      <c r="AA1021" s="17" t="s">
        <v>494</v>
      </c>
      <c r="AB1021" s="17" t="s">
        <v>494</v>
      </c>
      <c r="AC1021" s="17"/>
      <c r="AD1021" s="17" t="s">
        <v>536</v>
      </c>
      <c r="AE1021" s="18">
        <f t="shared" si="47"/>
        <v>1.3273958289981227</v>
      </c>
      <c r="AF1021" s="17" t="s">
        <v>520</v>
      </c>
      <c r="AG1021" s="183">
        <v>45430</v>
      </c>
      <c r="AH1021" s="17" t="s">
        <v>494</v>
      </c>
      <c r="AI1021" s="17" t="s">
        <v>494</v>
      </c>
      <c r="AJ1021" s="17"/>
      <c r="AK1021" s="17"/>
      <c r="AL1021" s="17" t="s">
        <v>494</v>
      </c>
      <c r="AM1021" s="17">
        <v>76</v>
      </c>
      <c r="AN1021" s="17">
        <v>20</v>
      </c>
      <c r="AO1021" s="17">
        <v>5.9</v>
      </c>
      <c r="AP1021" s="17" t="s">
        <v>496</v>
      </c>
      <c r="AQ1021" s="17" t="s">
        <v>667</v>
      </c>
      <c r="AR1021" s="17" t="s">
        <v>666</v>
      </c>
      <c r="AS1021" s="17"/>
      <c r="AT1021" s="17"/>
      <c r="AU1021" s="17" t="s">
        <v>666</v>
      </c>
      <c r="AV1021" s="17" t="s">
        <v>494</v>
      </c>
      <c r="AW1021" s="17" t="s">
        <v>494</v>
      </c>
      <c r="AX1021" s="17" t="s">
        <v>494</v>
      </c>
      <c r="AY1021" s="17" t="s">
        <v>494</v>
      </c>
      <c r="AZ1021" s="17" t="s">
        <v>494</v>
      </c>
      <c r="BA1021" s="17" t="s">
        <v>494</v>
      </c>
      <c r="BB1021" s="17" t="s">
        <v>494</v>
      </c>
      <c r="BC1021" s="17" t="s">
        <v>494</v>
      </c>
      <c r="BD1021" s="17" t="s">
        <v>494</v>
      </c>
      <c r="BE1021" s="17" t="s">
        <v>494</v>
      </c>
      <c r="BF1021" s="17"/>
      <c r="BG1021" s="17"/>
    </row>
    <row r="1022" spans="1:59" ht="12.75" customHeight="1" x14ac:dyDescent="0.2">
      <c r="A1022" s="50">
        <v>2023</v>
      </c>
      <c r="B1022" s="50" t="s">
        <v>38</v>
      </c>
      <c r="C1022" s="16" t="s">
        <v>67</v>
      </c>
      <c r="D1022" s="21">
        <f t="shared" si="45"/>
        <v>45079</v>
      </c>
      <c r="E1022" s="22">
        <f t="shared" si="46"/>
        <v>153</v>
      </c>
      <c r="F1022" s="17" t="s">
        <v>344</v>
      </c>
      <c r="G1022" s="17" t="s">
        <v>341</v>
      </c>
      <c r="H1022" s="17">
        <v>76</v>
      </c>
      <c r="I1022" s="17">
        <v>17</v>
      </c>
      <c r="J1022" s="17">
        <v>5.0599999999999996</v>
      </c>
      <c r="K1022" s="17" t="s">
        <v>496</v>
      </c>
      <c r="L1022" s="17"/>
      <c r="M1022" s="17" t="s">
        <v>496</v>
      </c>
      <c r="N1022" s="17" t="s">
        <v>668</v>
      </c>
      <c r="O1022" s="17"/>
      <c r="P1022" s="17"/>
      <c r="Q1022" s="17" t="s">
        <v>496</v>
      </c>
      <c r="R1022" s="17"/>
      <c r="S1022" s="17"/>
      <c r="T1022" s="17" t="s">
        <v>494</v>
      </c>
      <c r="U1022" s="17" t="s">
        <v>494</v>
      </c>
      <c r="V1022" s="17" t="s">
        <v>494</v>
      </c>
      <c r="W1022" s="17" t="s">
        <v>494</v>
      </c>
      <c r="X1022" s="17" t="s">
        <v>494</v>
      </c>
      <c r="Y1022" s="17" t="s">
        <v>494</v>
      </c>
      <c r="Z1022" s="17" t="s">
        <v>494</v>
      </c>
      <c r="AA1022" s="17" t="s">
        <v>494</v>
      </c>
      <c r="AB1022" s="17" t="s">
        <v>494</v>
      </c>
      <c r="AC1022" s="17"/>
      <c r="AD1022" s="17" t="s">
        <v>536</v>
      </c>
      <c r="AE1022" s="18">
        <f t="shared" si="47"/>
        <v>1.1526826067939933</v>
      </c>
      <c r="AF1022" s="17" t="s">
        <v>520</v>
      </c>
      <c r="AG1022" s="183">
        <v>45430</v>
      </c>
      <c r="AH1022" s="17" t="s">
        <v>494</v>
      </c>
      <c r="AI1022" s="17" t="s">
        <v>494</v>
      </c>
      <c r="AJ1022" s="17"/>
      <c r="AK1022" s="17"/>
      <c r="AL1022" s="17" t="s">
        <v>494</v>
      </c>
      <c r="AM1022" s="17">
        <v>78</v>
      </c>
      <c r="AN1022" s="17">
        <v>18</v>
      </c>
      <c r="AO1022" s="17">
        <v>4.9000000000000004</v>
      </c>
      <c r="AP1022" s="17" t="s">
        <v>496</v>
      </c>
      <c r="AQ1022" s="17" t="s">
        <v>569</v>
      </c>
      <c r="AR1022" s="17" t="s">
        <v>668</v>
      </c>
      <c r="AS1022" s="17"/>
      <c r="AT1022" s="17"/>
      <c r="AU1022" s="17" t="s">
        <v>668</v>
      </c>
      <c r="AV1022" s="17" t="s">
        <v>494</v>
      </c>
      <c r="AW1022" s="17" t="s">
        <v>494</v>
      </c>
      <c r="AX1022" s="17" t="s">
        <v>494</v>
      </c>
      <c r="AY1022" s="17" t="s">
        <v>494</v>
      </c>
      <c r="AZ1022" s="17" t="s">
        <v>494</v>
      </c>
      <c r="BA1022" s="17" t="s">
        <v>494</v>
      </c>
      <c r="BB1022" s="17" t="s">
        <v>494</v>
      </c>
      <c r="BC1022" s="17" t="s">
        <v>494</v>
      </c>
      <c r="BD1022" s="17" t="s">
        <v>494</v>
      </c>
      <c r="BE1022" s="17" t="s">
        <v>494</v>
      </c>
      <c r="BF1022" s="17"/>
      <c r="BG1022" s="17"/>
    </row>
    <row r="1023" spans="1:59" ht="12.75" customHeight="1" x14ac:dyDescent="0.2">
      <c r="A1023" s="50">
        <v>2023</v>
      </c>
      <c r="B1023" s="50" t="s">
        <v>38</v>
      </c>
      <c r="C1023" s="16" t="s">
        <v>67</v>
      </c>
      <c r="D1023" s="21">
        <f t="shared" si="45"/>
        <v>45079</v>
      </c>
      <c r="E1023" s="22">
        <f t="shared" si="46"/>
        <v>153</v>
      </c>
      <c r="F1023" s="17" t="s">
        <v>344</v>
      </c>
      <c r="G1023" s="17" t="s">
        <v>341</v>
      </c>
      <c r="H1023" s="17">
        <v>77</v>
      </c>
      <c r="I1023" s="17">
        <v>20</v>
      </c>
      <c r="J1023" s="17">
        <v>6.01</v>
      </c>
      <c r="K1023" s="17" t="s">
        <v>496</v>
      </c>
      <c r="L1023" s="17"/>
      <c r="M1023" s="17" t="s">
        <v>496</v>
      </c>
      <c r="N1023" s="17" t="s">
        <v>669</v>
      </c>
      <c r="O1023" s="17"/>
      <c r="P1023" s="17"/>
      <c r="Q1023" s="17" t="s">
        <v>496</v>
      </c>
      <c r="R1023" s="17"/>
      <c r="S1023" s="17"/>
      <c r="T1023" s="17" t="s">
        <v>494</v>
      </c>
      <c r="U1023" s="17" t="s">
        <v>494</v>
      </c>
      <c r="V1023" s="17" t="s">
        <v>494</v>
      </c>
      <c r="W1023" s="17" t="s">
        <v>494</v>
      </c>
      <c r="X1023" s="17" t="s">
        <v>494</v>
      </c>
      <c r="Y1023" s="17" t="s">
        <v>494</v>
      </c>
      <c r="Z1023" s="17" t="s">
        <v>494</v>
      </c>
      <c r="AA1023" s="17" t="s">
        <v>494</v>
      </c>
      <c r="AB1023" s="17" t="s">
        <v>494</v>
      </c>
      <c r="AC1023" s="17"/>
      <c r="AD1023" s="17" t="s">
        <v>536</v>
      </c>
      <c r="AE1023" s="18">
        <f t="shared" si="47"/>
        <v>1.3164437181978081</v>
      </c>
      <c r="AF1023" s="17"/>
      <c r="AG1023" s="183"/>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row>
    <row r="1024" spans="1:59" hidden="1" x14ac:dyDescent="0.2">
      <c r="A1024" s="50">
        <v>2023</v>
      </c>
      <c r="B1024" s="50" t="s">
        <v>16</v>
      </c>
      <c r="C1024" s="16" t="s">
        <v>382</v>
      </c>
      <c r="D1024" s="21">
        <f t="shared" si="45"/>
        <v>45085</v>
      </c>
      <c r="E1024" s="22">
        <f t="shared" si="46"/>
        <v>159</v>
      </c>
      <c r="F1024" s="17" t="s">
        <v>343</v>
      </c>
      <c r="G1024" s="17" t="s">
        <v>347</v>
      </c>
      <c r="H1024" s="17">
        <v>81</v>
      </c>
      <c r="J1024" s="17">
        <v>7.01</v>
      </c>
      <c r="K1024" s="17" t="s">
        <v>494</v>
      </c>
      <c r="L1024" s="17"/>
      <c r="M1024" s="17" t="s">
        <v>494</v>
      </c>
      <c r="N1024" s="17"/>
      <c r="O1024" s="17"/>
      <c r="P1024" s="17"/>
      <c r="Q1024" s="17" t="s">
        <v>494</v>
      </c>
      <c r="R1024" s="17"/>
      <c r="S1024" s="17"/>
      <c r="T1024" s="17" t="s">
        <v>494</v>
      </c>
      <c r="U1024" s="17" t="s">
        <v>494</v>
      </c>
      <c r="V1024" s="17" t="s">
        <v>494</v>
      </c>
      <c r="W1024" s="17" t="s">
        <v>494</v>
      </c>
      <c r="X1024" s="17" t="s">
        <v>494</v>
      </c>
      <c r="Y1024" s="17" t="s">
        <v>494</v>
      </c>
      <c r="Z1024" s="17" t="s">
        <v>494</v>
      </c>
      <c r="AA1024" s="17" t="s">
        <v>494</v>
      </c>
      <c r="AB1024" s="17" t="s">
        <v>494</v>
      </c>
      <c r="AC1024" s="17"/>
      <c r="AD1024" s="17"/>
      <c r="AE1024" s="18">
        <f t="shared" si="47"/>
        <v>1.3190551726344033</v>
      </c>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row>
    <row r="1025" spans="1:59" hidden="1" x14ac:dyDescent="0.2">
      <c r="A1025" s="50">
        <v>2023</v>
      </c>
      <c r="B1025" s="50" t="s">
        <v>16</v>
      </c>
      <c r="C1025" s="16" t="s">
        <v>382</v>
      </c>
      <c r="D1025" s="21">
        <f t="shared" si="45"/>
        <v>45085</v>
      </c>
      <c r="E1025" s="22">
        <f t="shared" si="46"/>
        <v>159</v>
      </c>
      <c r="F1025" s="17" t="s">
        <v>343</v>
      </c>
      <c r="G1025" s="17" t="s">
        <v>347</v>
      </c>
      <c r="H1025" s="17">
        <v>80</v>
      </c>
      <c r="J1025" s="17">
        <v>5.26</v>
      </c>
      <c r="K1025" s="17" t="s">
        <v>494</v>
      </c>
      <c r="L1025" s="17"/>
      <c r="M1025" s="17" t="s">
        <v>494</v>
      </c>
      <c r="N1025" s="17"/>
      <c r="O1025" s="17"/>
      <c r="P1025" s="17"/>
      <c r="Q1025" s="17" t="s">
        <v>494</v>
      </c>
      <c r="R1025" s="17"/>
      <c r="S1025" s="17"/>
      <c r="T1025" s="17" t="s">
        <v>494</v>
      </c>
      <c r="U1025" s="17" t="s">
        <v>494</v>
      </c>
      <c r="V1025" s="17" t="s">
        <v>494</v>
      </c>
      <c r="W1025" s="17" t="s">
        <v>494</v>
      </c>
      <c r="X1025" s="17" t="s">
        <v>494</v>
      </c>
      <c r="Y1025" s="17" t="s">
        <v>494</v>
      </c>
      <c r="Z1025" s="17" t="s">
        <v>494</v>
      </c>
      <c r="AA1025" s="17" t="s">
        <v>494</v>
      </c>
      <c r="AB1025" s="17" t="s">
        <v>494</v>
      </c>
      <c r="AC1025" s="17"/>
      <c r="AD1025" s="17"/>
      <c r="AE1025" s="18">
        <f t="shared" si="47"/>
        <v>1.02734375</v>
      </c>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row>
    <row r="1026" spans="1:59" hidden="1" x14ac:dyDescent="0.2">
      <c r="A1026" s="50">
        <v>2023</v>
      </c>
      <c r="B1026" s="50" t="s">
        <v>16</v>
      </c>
      <c r="C1026" s="16" t="s">
        <v>382</v>
      </c>
      <c r="D1026" s="21">
        <f t="shared" ref="D1026:D1089" si="48">DATEVALUE(LEFT(C1026, SEARCH("-", C1026) - 1))</f>
        <v>45085</v>
      </c>
      <c r="E1026" s="22">
        <f t="shared" ref="E1026:E1089" si="49" xml:space="preserve"> D1026 - DATE(YEAR(D1026), 1, 0)</f>
        <v>159</v>
      </c>
      <c r="F1026" s="17" t="s">
        <v>343</v>
      </c>
      <c r="G1026" s="17" t="s">
        <v>341</v>
      </c>
      <c r="H1026" s="17">
        <v>36</v>
      </c>
      <c r="J1026" s="17">
        <v>0.37</v>
      </c>
      <c r="K1026" s="17" t="s">
        <v>494</v>
      </c>
      <c r="L1026" s="17"/>
      <c r="M1026" s="17" t="s">
        <v>494</v>
      </c>
      <c r="N1026" s="17"/>
      <c r="O1026" s="17"/>
      <c r="P1026" s="17"/>
      <c r="Q1026" s="17" t="s">
        <v>494</v>
      </c>
      <c r="R1026" s="17"/>
      <c r="S1026" s="17"/>
      <c r="T1026" s="17" t="s">
        <v>494</v>
      </c>
      <c r="U1026" s="17" t="s">
        <v>494</v>
      </c>
      <c r="V1026" s="17" t="s">
        <v>494</v>
      </c>
      <c r="W1026" s="17" t="s">
        <v>494</v>
      </c>
      <c r="X1026" s="17" t="s">
        <v>494</v>
      </c>
      <c r="Y1026" s="17" t="s">
        <v>494</v>
      </c>
      <c r="Z1026" s="17" t="s">
        <v>494</v>
      </c>
      <c r="AA1026" s="17" t="s">
        <v>494</v>
      </c>
      <c r="AB1026" s="17" t="s">
        <v>494</v>
      </c>
      <c r="AC1026" s="17"/>
      <c r="AD1026" s="17"/>
      <c r="AE1026" s="18">
        <f t="shared" ref="AE1026:AE1089" si="50">IF(J1026="", "", 100000*(J1026/(H1026^3)))</f>
        <v>0.79303840877914944</v>
      </c>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row>
    <row r="1027" spans="1:59" hidden="1" x14ac:dyDescent="0.2">
      <c r="A1027" s="50">
        <v>2023</v>
      </c>
      <c r="B1027" s="50" t="s">
        <v>16</v>
      </c>
      <c r="C1027" s="16" t="s">
        <v>382</v>
      </c>
      <c r="D1027" s="21">
        <f t="shared" si="48"/>
        <v>45085</v>
      </c>
      <c r="E1027" s="22">
        <f t="shared" si="49"/>
        <v>159</v>
      </c>
      <c r="F1027" s="17" t="s">
        <v>343</v>
      </c>
      <c r="G1027" s="17" t="s">
        <v>341</v>
      </c>
      <c r="H1027" s="17">
        <v>37</v>
      </c>
      <c r="J1027" s="17">
        <v>0.4</v>
      </c>
      <c r="K1027" s="17" t="s">
        <v>494</v>
      </c>
      <c r="L1027" s="17"/>
      <c r="M1027" s="17" t="s">
        <v>494</v>
      </c>
      <c r="N1027" s="17"/>
      <c r="O1027" s="17"/>
      <c r="P1027" s="17"/>
      <c r="Q1027" s="17" t="s">
        <v>494</v>
      </c>
      <c r="R1027" s="17"/>
      <c r="S1027" s="17"/>
      <c r="T1027" s="17" t="s">
        <v>494</v>
      </c>
      <c r="U1027" s="17" t="s">
        <v>494</v>
      </c>
      <c r="V1027" s="17" t="s">
        <v>494</v>
      </c>
      <c r="W1027" s="17" t="s">
        <v>494</v>
      </c>
      <c r="X1027" s="17" t="s">
        <v>494</v>
      </c>
      <c r="Y1027" s="17" t="s">
        <v>494</v>
      </c>
      <c r="Z1027" s="17" t="s">
        <v>494</v>
      </c>
      <c r="AA1027" s="17" t="s">
        <v>494</v>
      </c>
      <c r="AB1027" s="17" t="s">
        <v>494</v>
      </c>
      <c r="AC1027" s="17"/>
      <c r="AD1027" s="17"/>
      <c r="AE1027" s="18">
        <f t="shared" si="50"/>
        <v>0.78968669180502638</v>
      </c>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row>
    <row r="1028" spans="1:59" hidden="1" x14ac:dyDescent="0.2">
      <c r="A1028" s="50">
        <v>2023</v>
      </c>
      <c r="B1028" s="50" t="s">
        <v>16</v>
      </c>
      <c r="C1028" s="16" t="s">
        <v>382</v>
      </c>
      <c r="D1028" s="21">
        <f t="shared" si="48"/>
        <v>45085</v>
      </c>
      <c r="E1028" s="22">
        <f t="shared" si="49"/>
        <v>159</v>
      </c>
      <c r="F1028" s="17" t="s">
        <v>343</v>
      </c>
      <c r="G1028" s="17" t="s">
        <v>341</v>
      </c>
      <c r="H1028" s="17">
        <v>39</v>
      </c>
      <c r="J1028" s="17">
        <v>0.53</v>
      </c>
      <c r="K1028" s="17" t="s">
        <v>494</v>
      </c>
      <c r="L1028" s="17"/>
      <c r="M1028" s="17" t="s">
        <v>494</v>
      </c>
      <c r="N1028" s="17"/>
      <c r="O1028" s="17"/>
      <c r="P1028" s="17"/>
      <c r="Q1028" s="17" t="s">
        <v>494</v>
      </c>
      <c r="R1028" s="17"/>
      <c r="S1028" s="17"/>
      <c r="T1028" s="17" t="s">
        <v>494</v>
      </c>
      <c r="U1028" s="17" t="s">
        <v>494</v>
      </c>
      <c r="V1028" s="17" t="s">
        <v>494</v>
      </c>
      <c r="W1028" s="17" t="s">
        <v>494</v>
      </c>
      <c r="X1028" s="17" t="s">
        <v>494</v>
      </c>
      <c r="Y1028" s="17" t="s">
        <v>494</v>
      </c>
      <c r="Z1028" s="17" t="s">
        <v>494</v>
      </c>
      <c r="AA1028" s="17" t="s">
        <v>494</v>
      </c>
      <c r="AB1028" s="17" t="s">
        <v>494</v>
      </c>
      <c r="AC1028" s="17"/>
      <c r="AD1028" s="17"/>
      <c r="AE1028" s="18">
        <f t="shared" si="50"/>
        <v>0.89347426625533144</v>
      </c>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row>
    <row r="1029" spans="1:59" hidden="1" x14ac:dyDescent="0.2">
      <c r="A1029" s="50">
        <v>2023</v>
      </c>
      <c r="B1029" s="50" t="s">
        <v>16</v>
      </c>
      <c r="C1029" s="16" t="s">
        <v>382</v>
      </c>
      <c r="D1029" s="21">
        <f t="shared" si="48"/>
        <v>45085</v>
      </c>
      <c r="E1029" s="22">
        <f t="shared" si="49"/>
        <v>159</v>
      </c>
      <c r="F1029" s="17" t="s">
        <v>343</v>
      </c>
      <c r="G1029" s="17" t="s">
        <v>341</v>
      </c>
      <c r="H1029" s="17">
        <v>63</v>
      </c>
      <c r="J1029" s="17">
        <v>2.27</v>
      </c>
      <c r="K1029" s="17" t="s">
        <v>494</v>
      </c>
      <c r="L1029" s="17"/>
      <c r="M1029" s="17" t="s">
        <v>494</v>
      </c>
      <c r="N1029" s="17"/>
      <c r="O1029" s="17"/>
      <c r="P1029" s="17"/>
      <c r="Q1029" s="17" t="s">
        <v>494</v>
      </c>
      <c r="R1029" s="17"/>
      <c r="S1029" s="17"/>
      <c r="T1029" s="17" t="s">
        <v>494</v>
      </c>
      <c r="U1029" s="17" t="s">
        <v>494</v>
      </c>
      <c r="V1029" s="17" t="s">
        <v>494</v>
      </c>
      <c r="W1029" s="17" t="s">
        <v>494</v>
      </c>
      <c r="X1029" s="17" t="s">
        <v>494</v>
      </c>
      <c r="Y1029" s="17" t="s">
        <v>494</v>
      </c>
      <c r="Z1029" s="17" t="s">
        <v>494</v>
      </c>
      <c r="AA1029" s="17" t="s">
        <v>494</v>
      </c>
      <c r="AB1029" s="17" t="s">
        <v>494</v>
      </c>
      <c r="AC1029" s="17"/>
      <c r="AD1029" s="17"/>
      <c r="AE1029" s="18">
        <f t="shared" si="50"/>
        <v>0.90782932808631978</v>
      </c>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row>
    <row r="1030" spans="1:59" hidden="1" x14ac:dyDescent="0.2">
      <c r="A1030" s="50">
        <v>2023</v>
      </c>
      <c r="B1030" s="50" t="s">
        <v>16</v>
      </c>
      <c r="C1030" s="16" t="s">
        <v>382</v>
      </c>
      <c r="D1030" s="21">
        <f t="shared" si="48"/>
        <v>45085</v>
      </c>
      <c r="E1030" s="22">
        <f t="shared" si="49"/>
        <v>159</v>
      </c>
      <c r="F1030" s="17" t="s">
        <v>343</v>
      </c>
      <c r="G1030" s="17" t="s">
        <v>341</v>
      </c>
      <c r="H1030" s="17">
        <v>37</v>
      </c>
      <c r="J1030" s="17">
        <v>0.41</v>
      </c>
      <c r="K1030" s="17" t="s">
        <v>494</v>
      </c>
      <c r="L1030" s="17"/>
      <c r="M1030" s="17" t="s">
        <v>494</v>
      </c>
      <c r="N1030" s="17"/>
      <c r="O1030" s="17"/>
      <c r="P1030" s="17"/>
      <c r="Q1030" s="17" t="s">
        <v>494</v>
      </c>
      <c r="R1030" s="17"/>
      <c r="S1030" s="17"/>
      <c r="T1030" s="17" t="s">
        <v>494</v>
      </c>
      <c r="U1030" s="17" t="s">
        <v>494</v>
      </c>
      <c r="V1030" s="17" t="s">
        <v>494</v>
      </c>
      <c r="W1030" s="17" t="s">
        <v>494</v>
      </c>
      <c r="X1030" s="17" t="s">
        <v>494</v>
      </c>
      <c r="Y1030" s="17" t="s">
        <v>494</v>
      </c>
      <c r="Z1030" s="17" t="s">
        <v>494</v>
      </c>
      <c r="AA1030" s="17" t="s">
        <v>494</v>
      </c>
      <c r="AB1030" s="17" t="s">
        <v>494</v>
      </c>
      <c r="AC1030" s="17"/>
      <c r="AD1030" s="17"/>
      <c r="AE1030" s="18">
        <f t="shared" si="50"/>
        <v>0.80942885910015194</v>
      </c>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row>
    <row r="1031" spans="1:59" hidden="1" x14ac:dyDescent="0.2">
      <c r="A1031" s="50">
        <v>2023</v>
      </c>
      <c r="B1031" s="50" t="s">
        <v>16</v>
      </c>
      <c r="C1031" s="16" t="s">
        <v>382</v>
      </c>
      <c r="D1031" s="21">
        <f t="shared" si="48"/>
        <v>45085</v>
      </c>
      <c r="E1031" s="22">
        <f t="shared" si="49"/>
        <v>159</v>
      </c>
      <c r="F1031" s="17" t="s">
        <v>343</v>
      </c>
      <c r="G1031" s="17" t="s">
        <v>341</v>
      </c>
      <c r="H1031" s="17">
        <v>47</v>
      </c>
      <c r="J1031" s="17">
        <v>1.1000000000000001</v>
      </c>
      <c r="K1031" s="17" t="s">
        <v>494</v>
      </c>
      <c r="L1031" s="17"/>
      <c r="M1031" s="17" t="s">
        <v>494</v>
      </c>
      <c r="N1031" s="17"/>
      <c r="O1031" s="17"/>
      <c r="P1031" s="17"/>
      <c r="Q1031" s="17" t="s">
        <v>494</v>
      </c>
      <c r="R1031" s="17"/>
      <c r="S1031" s="17"/>
      <c r="T1031" s="17" t="s">
        <v>494</v>
      </c>
      <c r="U1031" s="17" t="s">
        <v>494</v>
      </c>
      <c r="V1031" s="17" t="s">
        <v>494</v>
      </c>
      <c r="W1031" s="17" t="s">
        <v>494</v>
      </c>
      <c r="X1031" s="17" t="s">
        <v>494</v>
      </c>
      <c r="Y1031" s="17" t="s">
        <v>494</v>
      </c>
      <c r="Z1031" s="17" t="s">
        <v>494</v>
      </c>
      <c r="AA1031" s="17" t="s">
        <v>494</v>
      </c>
      <c r="AB1031" s="17" t="s">
        <v>494</v>
      </c>
      <c r="AC1031" s="17"/>
      <c r="AD1031" s="17"/>
      <c r="AE1031" s="18">
        <f t="shared" si="50"/>
        <v>1.0594954875124012</v>
      </c>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row>
    <row r="1032" spans="1:59" hidden="1" x14ac:dyDescent="0.2">
      <c r="A1032" s="50">
        <v>2023</v>
      </c>
      <c r="B1032" s="50" t="s">
        <v>16</v>
      </c>
      <c r="C1032" s="16" t="s">
        <v>382</v>
      </c>
      <c r="D1032" s="21">
        <f t="shared" si="48"/>
        <v>45085</v>
      </c>
      <c r="E1032" s="22">
        <f t="shared" si="49"/>
        <v>159</v>
      </c>
      <c r="F1032" s="17" t="s">
        <v>343</v>
      </c>
      <c r="G1032" s="17" t="s">
        <v>341</v>
      </c>
      <c r="H1032" s="17">
        <v>48</v>
      </c>
      <c r="J1032" s="17">
        <v>1.0900000000000001</v>
      </c>
      <c r="K1032" s="17" t="s">
        <v>494</v>
      </c>
      <c r="L1032" s="17"/>
      <c r="M1032" s="17" t="s">
        <v>494</v>
      </c>
      <c r="N1032" s="17"/>
      <c r="O1032" s="17"/>
      <c r="P1032" s="17"/>
      <c r="Q1032" s="17" t="s">
        <v>494</v>
      </c>
      <c r="R1032" s="17"/>
      <c r="S1032" s="17"/>
      <c r="T1032" s="17" t="s">
        <v>494</v>
      </c>
      <c r="U1032" s="17" t="s">
        <v>494</v>
      </c>
      <c r="V1032" s="17" t="s">
        <v>494</v>
      </c>
      <c r="W1032" s="17" t="s">
        <v>494</v>
      </c>
      <c r="X1032" s="17" t="s">
        <v>494</v>
      </c>
      <c r="Y1032" s="17" t="s">
        <v>494</v>
      </c>
      <c r="Z1032" s="17" t="s">
        <v>494</v>
      </c>
      <c r="AA1032" s="17" t="s">
        <v>494</v>
      </c>
      <c r="AB1032" s="17" t="s">
        <v>494</v>
      </c>
      <c r="AC1032" s="17"/>
      <c r="AD1032" s="17"/>
      <c r="AE1032" s="18">
        <f t="shared" si="50"/>
        <v>0.98560474537037046</v>
      </c>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row>
    <row r="1033" spans="1:59" hidden="1" x14ac:dyDescent="0.2">
      <c r="A1033" s="50">
        <v>2023</v>
      </c>
      <c r="B1033" s="50" t="s">
        <v>16</v>
      </c>
      <c r="C1033" s="16" t="s">
        <v>382</v>
      </c>
      <c r="D1033" s="21">
        <f t="shared" si="48"/>
        <v>45085</v>
      </c>
      <c r="E1033" s="22">
        <f t="shared" si="49"/>
        <v>159</v>
      </c>
      <c r="F1033" s="17" t="s">
        <v>343</v>
      </c>
      <c r="G1033" s="17" t="s">
        <v>341</v>
      </c>
      <c r="H1033" s="17">
        <v>42</v>
      </c>
      <c r="J1033" s="17">
        <v>0.68</v>
      </c>
      <c r="K1033" s="17" t="s">
        <v>494</v>
      </c>
      <c r="L1033" s="17"/>
      <c r="M1033" s="17" t="s">
        <v>494</v>
      </c>
      <c r="N1033" s="17"/>
      <c r="O1033" s="17"/>
      <c r="P1033" s="17"/>
      <c r="Q1033" s="17" t="s">
        <v>494</v>
      </c>
      <c r="R1033" s="17"/>
      <c r="S1033" s="17"/>
      <c r="T1033" s="17" t="s">
        <v>494</v>
      </c>
      <c r="U1033" s="17" t="s">
        <v>494</v>
      </c>
      <c r="V1033" s="17" t="s">
        <v>494</v>
      </c>
      <c r="W1033" s="17" t="s">
        <v>494</v>
      </c>
      <c r="X1033" s="17" t="s">
        <v>494</v>
      </c>
      <c r="Y1033" s="17" t="s">
        <v>494</v>
      </c>
      <c r="Z1033" s="17" t="s">
        <v>494</v>
      </c>
      <c r="AA1033" s="17" t="s">
        <v>494</v>
      </c>
      <c r="AB1033" s="17" t="s">
        <v>494</v>
      </c>
      <c r="AC1033" s="17"/>
      <c r="AD1033" s="17"/>
      <c r="AE1033" s="18">
        <f t="shared" si="50"/>
        <v>0.91782744843969333</v>
      </c>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row>
    <row r="1034" spans="1:59" hidden="1" x14ac:dyDescent="0.2">
      <c r="A1034" s="50">
        <v>2023</v>
      </c>
      <c r="B1034" s="50" t="s">
        <v>16</v>
      </c>
      <c r="C1034" s="16" t="s">
        <v>382</v>
      </c>
      <c r="D1034" s="21">
        <f t="shared" si="48"/>
        <v>45085</v>
      </c>
      <c r="E1034" s="22">
        <f t="shared" si="49"/>
        <v>159</v>
      </c>
      <c r="F1034" s="17" t="s">
        <v>343</v>
      </c>
      <c r="G1034" s="17" t="s">
        <v>341</v>
      </c>
      <c r="H1034" s="17">
        <v>35</v>
      </c>
      <c r="J1034" s="17">
        <v>0.39</v>
      </c>
      <c r="K1034" s="17" t="s">
        <v>494</v>
      </c>
      <c r="L1034" s="17"/>
      <c r="M1034" s="17" t="s">
        <v>494</v>
      </c>
      <c r="N1034" s="17"/>
      <c r="O1034" s="17"/>
      <c r="P1034" s="17"/>
      <c r="Q1034" s="17" t="s">
        <v>494</v>
      </c>
      <c r="R1034" s="17"/>
      <c r="S1034" s="17"/>
      <c r="T1034" s="17" t="s">
        <v>494</v>
      </c>
      <c r="U1034" s="17" t="s">
        <v>494</v>
      </c>
      <c r="V1034" s="17" t="s">
        <v>494</v>
      </c>
      <c r="W1034" s="17" t="s">
        <v>494</v>
      </c>
      <c r="X1034" s="17" t="s">
        <v>494</v>
      </c>
      <c r="Y1034" s="17" t="s">
        <v>494</v>
      </c>
      <c r="Z1034" s="17" t="s">
        <v>494</v>
      </c>
      <c r="AA1034" s="17" t="s">
        <v>494</v>
      </c>
      <c r="AB1034" s="17" t="s">
        <v>494</v>
      </c>
      <c r="AC1034" s="17"/>
      <c r="AD1034" s="17"/>
      <c r="AE1034" s="18">
        <f t="shared" si="50"/>
        <v>0.90962099125364437</v>
      </c>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row>
    <row r="1035" spans="1:59" hidden="1" x14ac:dyDescent="0.2">
      <c r="A1035" s="50">
        <v>2023</v>
      </c>
      <c r="B1035" s="50" t="s">
        <v>16</v>
      </c>
      <c r="C1035" s="16" t="s">
        <v>382</v>
      </c>
      <c r="D1035" s="21">
        <f t="shared" si="48"/>
        <v>45085</v>
      </c>
      <c r="E1035" s="22">
        <f t="shared" si="49"/>
        <v>159</v>
      </c>
      <c r="F1035" s="17" t="s">
        <v>343</v>
      </c>
      <c r="G1035" s="17" t="s">
        <v>341</v>
      </c>
      <c r="H1035" s="17">
        <v>36</v>
      </c>
      <c r="J1035" s="17">
        <v>0.41</v>
      </c>
      <c r="K1035" s="17" t="s">
        <v>494</v>
      </c>
      <c r="L1035" s="17"/>
      <c r="M1035" s="17" t="s">
        <v>494</v>
      </c>
      <c r="N1035" s="17"/>
      <c r="O1035" s="17"/>
      <c r="P1035" s="17"/>
      <c r="Q1035" s="17" t="s">
        <v>494</v>
      </c>
      <c r="R1035" s="17"/>
      <c r="S1035" s="17"/>
      <c r="T1035" s="17" t="s">
        <v>494</v>
      </c>
      <c r="U1035" s="17" t="s">
        <v>494</v>
      </c>
      <c r="V1035" s="17" t="s">
        <v>494</v>
      </c>
      <c r="W1035" s="17" t="s">
        <v>494</v>
      </c>
      <c r="X1035" s="17" t="s">
        <v>494</v>
      </c>
      <c r="Y1035" s="17" t="s">
        <v>494</v>
      </c>
      <c r="Z1035" s="17" t="s">
        <v>494</v>
      </c>
      <c r="AA1035" s="17" t="s">
        <v>494</v>
      </c>
      <c r="AB1035" s="17" t="s">
        <v>494</v>
      </c>
      <c r="AC1035" s="17"/>
      <c r="AD1035" s="17"/>
      <c r="AE1035" s="18">
        <f t="shared" si="50"/>
        <v>0.87877229080932784</v>
      </c>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row>
    <row r="1036" spans="1:59" hidden="1" x14ac:dyDescent="0.2">
      <c r="A1036" s="50">
        <v>2023</v>
      </c>
      <c r="B1036" s="50" t="s">
        <v>16</v>
      </c>
      <c r="C1036" s="16" t="s">
        <v>382</v>
      </c>
      <c r="D1036" s="21">
        <f t="shared" si="48"/>
        <v>45085</v>
      </c>
      <c r="E1036" s="22">
        <f t="shared" si="49"/>
        <v>159</v>
      </c>
      <c r="F1036" s="17" t="s">
        <v>343</v>
      </c>
      <c r="G1036" s="17" t="s">
        <v>341</v>
      </c>
      <c r="H1036" s="17">
        <v>36</v>
      </c>
      <c r="J1036" s="17">
        <v>0.31</v>
      </c>
      <c r="K1036" s="17" t="s">
        <v>494</v>
      </c>
      <c r="L1036" s="17"/>
      <c r="M1036" s="17" t="s">
        <v>494</v>
      </c>
      <c r="N1036" s="17"/>
      <c r="O1036" s="17"/>
      <c r="P1036" s="17"/>
      <c r="Q1036" s="17" t="s">
        <v>494</v>
      </c>
      <c r="R1036" s="17"/>
      <c r="S1036" s="17"/>
      <c r="T1036" s="17" t="s">
        <v>494</v>
      </c>
      <c r="U1036" s="17" t="s">
        <v>494</v>
      </c>
      <c r="V1036" s="17" t="s">
        <v>494</v>
      </c>
      <c r="W1036" s="17" t="s">
        <v>494</v>
      </c>
      <c r="X1036" s="17" t="s">
        <v>494</v>
      </c>
      <c r="Y1036" s="17" t="s">
        <v>494</v>
      </c>
      <c r="Z1036" s="17" t="s">
        <v>494</v>
      </c>
      <c r="AA1036" s="17" t="s">
        <v>494</v>
      </c>
      <c r="AB1036" s="17" t="s">
        <v>494</v>
      </c>
      <c r="AC1036" s="17"/>
      <c r="AD1036" s="17"/>
      <c r="AE1036" s="18">
        <f t="shared" si="50"/>
        <v>0.66443758573388201</v>
      </c>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row>
    <row r="1037" spans="1:59" hidden="1" x14ac:dyDescent="0.2">
      <c r="A1037" s="50">
        <v>2023</v>
      </c>
      <c r="B1037" s="50" t="s">
        <v>16</v>
      </c>
      <c r="C1037" s="16" t="s">
        <v>382</v>
      </c>
      <c r="D1037" s="21">
        <f t="shared" si="48"/>
        <v>45085</v>
      </c>
      <c r="E1037" s="22">
        <f t="shared" si="49"/>
        <v>159</v>
      </c>
      <c r="F1037" s="17" t="s">
        <v>343</v>
      </c>
      <c r="G1037" s="17" t="s">
        <v>341</v>
      </c>
      <c r="H1037" s="17">
        <v>41</v>
      </c>
      <c r="J1037" s="17">
        <v>0.82</v>
      </c>
      <c r="K1037" s="17" t="s">
        <v>494</v>
      </c>
      <c r="L1037" s="17"/>
      <c r="M1037" s="17" t="s">
        <v>494</v>
      </c>
      <c r="N1037" s="17"/>
      <c r="O1037" s="17"/>
      <c r="P1037" s="17"/>
      <c r="Q1037" s="17" t="s">
        <v>494</v>
      </c>
      <c r="R1037" s="17"/>
      <c r="S1037" s="17"/>
      <c r="T1037" s="17" t="s">
        <v>494</v>
      </c>
      <c r="U1037" s="17" t="s">
        <v>494</v>
      </c>
      <c r="V1037" s="17" t="s">
        <v>494</v>
      </c>
      <c r="W1037" s="17" t="s">
        <v>494</v>
      </c>
      <c r="X1037" s="17" t="s">
        <v>494</v>
      </c>
      <c r="Y1037" s="17" t="s">
        <v>494</v>
      </c>
      <c r="Z1037" s="17" t="s">
        <v>494</v>
      </c>
      <c r="AA1037" s="17" t="s">
        <v>494</v>
      </c>
      <c r="AB1037" s="17" t="s">
        <v>494</v>
      </c>
      <c r="AC1037" s="17"/>
      <c r="AD1037" s="17"/>
      <c r="AE1037" s="18">
        <f t="shared" si="50"/>
        <v>1.1897679952409279</v>
      </c>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row>
    <row r="1038" spans="1:59" hidden="1" x14ac:dyDescent="0.2">
      <c r="A1038" s="50">
        <v>2023</v>
      </c>
      <c r="B1038" s="50" t="s">
        <v>16</v>
      </c>
      <c r="C1038" s="16" t="s">
        <v>382</v>
      </c>
      <c r="D1038" s="21">
        <f t="shared" si="48"/>
        <v>45085</v>
      </c>
      <c r="E1038" s="22">
        <f t="shared" si="49"/>
        <v>159</v>
      </c>
      <c r="F1038" s="17" t="s">
        <v>343</v>
      </c>
      <c r="G1038" s="17" t="s">
        <v>341</v>
      </c>
      <c r="H1038" s="17">
        <v>50</v>
      </c>
      <c r="J1038" s="17">
        <v>1.1299999999999999</v>
      </c>
      <c r="K1038" s="17" t="s">
        <v>494</v>
      </c>
      <c r="L1038" s="17"/>
      <c r="M1038" s="17" t="s">
        <v>494</v>
      </c>
      <c r="N1038" s="17"/>
      <c r="O1038" s="17"/>
      <c r="P1038" s="17"/>
      <c r="Q1038" s="17" t="s">
        <v>494</v>
      </c>
      <c r="R1038" s="17"/>
      <c r="S1038" s="17"/>
      <c r="T1038" s="17" t="s">
        <v>494</v>
      </c>
      <c r="U1038" s="17" t="s">
        <v>494</v>
      </c>
      <c r="V1038" s="17" t="s">
        <v>494</v>
      </c>
      <c r="W1038" s="17" t="s">
        <v>494</v>
      </c>
      <c r="X1038" s="17" t="s">
        <v>494</v>
      </c>
      <c r="Y1038" s="17" t="s">
        <v>494</v>
      </c>
      <c r="Z1038" s="17" t="s">
        <v>494</v>
      </c>
      <c r="AA1038" s="17" t="s">
        <v>494</v>
      </c>
      <c r="AB1038" s="17" t="s">
        <v>494</v>
      </c>
      <c r="AC1038" s="17"/>
      <c r="AD1038" s="17"/>
      <c r="AE1038" s="18">
        <f t="shared" si="50"/>
        <v>0.90400000000000003</v>
      </c>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row>
    <row r="1039" spans="1:59" hidden="1" x14ac:dyDescent="0.2">
      <c r="A1039" s="50">
        <v>2023</v>
      </c>
      <c r="B1039" s="50" t="s">
        <v>16</v>
      </c>
      <c r="C1039" s="16" t="s">
        <v>382</v>
      </c>
      <c r="D1039" s="21">
        <f t="shared" si="48"/>
        <v>45085</v>
      </c>
      <c r="E1039" s="22">
        <f t="shared" si="49"/>
        <v>159</v>
      </c>
      <c r="F1039" s="17" t="s">
        <v>343</v>
      </c>
      <c r="G1039" s="17" t="s">
        <v>341</v>
      </c>
      <c r="H1039" s="17">
        <v>55</v>
      </c>
      <c r="J1039" s="17">
        <v>1.82</v>
      </c>
      <c r="K1039" s="17" t="s">
        <v>494</v>
      </c>
      <c r="L1039" s="17"/>
      <c r="M1039" s="17" t="s">
        <v>494</v>
      </c>
      <c r="N1039" s="17"/>
      <c r="O1039" s="17"/>
      <c r="P1039" s="17"/>
      <c r="Q1039" s="17" t="s">
        <v>494</v>
      </c>
      <c r="R1039" s="17"/>
      <c r="S1039" s="17"/>
      <c r="T1039" s="17" t="s">
        <v>494</v>
      </c>
      <c r="U1039" s="17" t="s">
        <v>494</v>
      </c>
      <c r="V1039" s="17" t="s">
        <v>494</v>
      </c>
      <c r="W1039" s="17" t="s">
        <v>494</v>
      </c>
      <c r="X1039" s="17" t="s">
        <v>494</v>
      </c>
      <c r="Y1039" s="17" t="s">
        <v>494</v>
      </c>
      <c r="Z1039" s="17" t="s">
        <v>494</v>
      </c>
      <c r="AA1039" s="17" t="s">
        <v>494</v>
      </c>
      <c r="AB1039" s="17" t="s">
        <v>494</v>
      </c>
      <c r="AC1039" s="17"/>
      <c r="AD1039" s="17"/>
      <c r="AE1039" s="18">
        <f t="shared" si="50"/>
        <v>1.0939143501126973</v>
      </c>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row>
    <row r="1040" spans="1:59" hidden="1" x14ac:dyDescent="0.2">
      <c r="A1040" s="50">
        <v>2023</v>
      </c>
      <c r="B1040" s="50" t="s">
        <v>16</v>
      </c>
      <c r="C1040" s="16" t="s">
        <v>382</v>
      </c>
      <c r="D1040" s="21">
        <f t="shared" si="48"/>
        <v>45085</v>
      </c>
      <c r="E1040" s="22">
        <f t="shared" si="49"/>
        <v>159</v>
      </c>
      <c r="F1040" s="17" t="s">
        <v>343</v>
      </c>
      <c r="G1040" s="17" t="s">
        <v>341</v>
      </c>
      <c r="H1040" s="17">
        <v>50</v>
      </c>
      <c r="J1040" s="17">
        <v>1.34</v>
      </c>
      <c r="K1040" s="17" t="s">
        <v>494</v>
      </c>
      <c r="L1040" s="17"/>
      <c r="M1040" s="17" t="s">
        <v>494</v>
      </c>
      <c r="N1040" s="17"/>
      <c r="O1040" s="17"/>
      <c r="P1040" s="17"/>
      <c r="Q1040" s="17" t="s">
        <v>494</v>
      </c>
      <c r="R1040" s="17"/>
      <c r="S1040" s="17"/>
      <c r="T1040" s="17" t="s">
        <v>494</v>
      </c>
      <c r="U1040" s="17" t="s">
        <v>494</v>
      </c>
      <c r="V1040" s="17" t="s">
        <v>494</v>
      </c>
      <c r="W1040" s="17" t="s">
        <v>494</v>
      </c>
      <c r="X1040" s="17" t="s">
        <v>494</v>
      </c>
      <c r="Y1040" s="17" t="s">
        <v>494</v>
      </c>
      <c r="Z1040" s="17" t="s">
        <v>494</v>
      </c>
      <c r="AA1040" s="17" t="s">
        <v>494</v>
      </c>
      <c r="AB1040" s="17" t="s">
        <v>494</v>
      </c>
      <c r="AC1040" s="17"/>
      <c r="AD1040" s="17"/>
      <c r="AE1040" s="18">
        <f t="shared" si="50"/>
        <v>1.0720000000000001</v>
      </c>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row>
    <row r="1041" spans="1:59" hidden="1" x14ac:dyDescent="0.2">
      <c r="A1041" s="50">
        <v>2023</v>
      </c>
      <c r="B1041" s="50" t="s">
        <v>16</v>
      </c>
      <c r="C1041" s="16" t="s">
        <v>382</v>
      </c>
      <c r="D1041" s="21">
        <f t="shared" si="48"/>
        <v>45085</v>
      </c>
      <c r="E1041" s="22">
        <f t="shared" si="49"/>
        <v>159</v>
      </c>
      <c r="F1041" s="17" t="s">
        <v>343</v>
      </c>
      <c r="G1041" s="17" t="s">
        <v>341</v>
      </c>
      <c r="H1041" s="17">
        <v>56</v>
      </c>
      <c r="J1041" s="17">
        <v>1.84</v>
      </c>
      <c r="K1041" s="17" t="s">
        <v>494</v>
      </c>
      <c r="L1041" s="17"/>
      <c r="M1041" s="17" t="s">
        <v>494</v>
      </c>
      <c r="N1041" s="17"/>
      <c r="O1041" s="17"/>
      <c r="P1041" s="17"/>
      <c r="Q1041" s="17" t="s">
        <v>494</v>
      </c>
      <c r="R1041" s="17"/>
      <c r="S1041" s="17"/>
      <c r="T1041" s="17" t="s">
        <v>494</v>
      </c>
      <c r="U1041" s="17" t="s">
        <v>494</v>
      </c>
      <c r="V1041" s="17" t="s">
        <v>494</v>
      </c>
      <c r="W1041" s="17" t="s">
        <v>494</v>
      </c>
      <c r="X1041" s="17" t="s">
        <v>494</v>
      </c>
      <c r="Y1041" s="17" t="s">
        <v>494</v>
      </c>
      <c r="Z1041" s="17" t="s">
        <v>494</v>
      </c>
      <c r="AA1041" s="17" t="s">
        <v>494</v>
      </c>
      <c r="AB1041" s="17" t="s">
        <v>494</v>
      </c>
      <c r="AC1041" s="17"/>
      <c r="AD1041" s="17"/>
      <c r="AE1041" s="18">
        <f t="shared" si="50"/>
        <v>1.0477405247813412</v>
      </c>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row>
    <row r="1042" spans="1:59" hidden="1" x14ac:dyDescent="0.2">
      <c r="A1042" s="50">
        <v>2023</v>
      </c>
      <c r="B1042" s="50" t="s">
        <v>16</v>
      </c>
      <c r="C1042" s="16" t="s">
        <v>382</v>
      </c>
      <c r="D1042" s="21">
        <f t="shared" si="48"/>
        <v>45085</v>
      </c>
      <c r="E1042" s="22">
        <f t="shared" si="49"/>
        <v>159</v>
      </c>
      <c r="F1042" s="17" t="s">
        <v>343</v>
      </c>
      <c r="G1042" s="17" t="s">
        <v>341</v>
      </c>
      <c r="H1042" s="17">
        <v>40</v>
      </c>
      <c r="J1042" s="17">
        <v>0.54</v>
      </c>
      <c r="K1042" s="17" t="s">
        <v>494</v>
      </c>
      <c r="L1042" s="17"/>
      <c r="M1042" s="17" t="s">
        <v>494</v>
      </c>
      <c r="N1042" s="17"/>
      <c r="O1042" s="17"/>
      <c r="P1042" s="17"/>
      <c r="Q1042" s="17" t="s">
        <v>494</v>
      </c>
      <c r="R1042" s="17"/>
      <c r="S1042" s="17"/>
      <c r="T1042" s="17" t="s">
        <v>494</v>
      </c>
      <c r="U1042" s="17" t="s">
        <v>494</v>
      </c>
      <c r="V1042" s="17" t="s">
        <v>494</v>
      </c>
      <c r="W1042" s="17" t="s">
        <v>494</v>
      </c>
      <c r="X1042" s="17" t="s">
        <v>494</v>
      </c>
      <c r="Y1042" s="17" t="s">
        <v>494</v>
      </c>
      <c r="Z1042" s="17" t="s">
        <v>494</v>
      </c>
      <c r="AA1042" s="17" t="s">
        <v>494</v>
      </c>
      <c r="AB1042" s="17" t="s">
        <v>494</v>
      </c>
      <c r="AC1042" s="17"/>
      <c r="AD1042" s="17"/>
      <c r="AE1042" s="18">
        <f t="shared" si="50"/>
        <v>0.84375</v>
      </c>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row>
    <row r="1043" spans="1:59" hidden="1" x14ac:dyDescent="0.2">
      <c r="A1043" s="50">
        <v>2023</v>
      </c>
      <c r="B1043" s="50" t="s">
        <v>16</v>
      </c>
      <c r="C1043" s="16" t="s">
        <v>382</v>
      </c>
      <c r="D1043" s="21">
        <f t="shared" si="48"/>
        <v>45085</v>
      </c>
      <c r="E1043" s="22">
        <f t="shared" si="49"/>
        <v>159</v>
      </c>
      <c r="F1043" s="17" t="s">
        <v>343</v>
      </c>
      <c r="G1043" s="17" t="s">
        <v>341</v>
      </c>
      <c r="H1043" s="17">
        <v>50</v>
      </c>
      <c r="J1043" s="17">
        <v>1.61</v>
      </c>
      <c r="K1043" s="17" t="s">
        <v>494</v>
      </c>
      <c r="L1043" s="17"/>
      <c r="M1043" s="17" t="s">
        <v>494</v>
      </c>
      <c r="N1043" s="17"/>
      <c r="O1043" s="17"/>
      <c r="P1043" s="17"/>
      <c r="Q1043" s="17" t="s">
        <v>494</v>
      </c>
      <c r="R1043" s="17"/>
      <c r="S1043" s="17"/>
      <c r="T1043" s="17" t="s">
        <v>494</v>
      </c>
      <c r="U1043" s="17" t="s">
        <v>494</v>
      </c>
      <c r="V1043" s="17" t="s">
        <v>494</v>
      </c>
      <c r="W1043" s="17" t="s">
        <v>494</v>
      </c>
      <c r="X1043" s="17" t="s">
        <v>494</v>
      </c>
      <c r="Y1043" s="17" t="s">
        <v>494</v>
      </c>
      <c r="Z1043" s="17" t="s">
        <v>494</v>
      </c>
      <c r="AA1043" s="17" t="s">
        <v>494</v>
      </c>
      <c r="AB1043" s="17" t="s">
        <v>494</v>
      </c>
      <c r="AC1043" s="17"/>
      <c r="AD1043" s="17"/>
      <c r="AE1043" s="18">
        <f t="shared" si="50"/>
        <v>1.288</v>
      </c>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row>
    <row r="1044" spans="1:59" hidden="1" x14ac:dyDescent="0.2">
      <c r="A1044" s="50">
        <v>2023</v>
      </c>
      <c r="B1044" s="50" t="s">
        <v>16</v>
      </c>
      <c r="C1044" s="16" t="s">
        <v>382</v>
      </c>
      <c r="D1044" s="21">
        <f t="shared" si="48"/>
        <v>45085</v>
      </c>
      <c r="E1044" s="22">
        <f t="shared" si="49"/>
        <v>159</v>
      </c>
      <c r="F1044" s="17" t="s">
        <v>343</v>
      </c>
      <c r="G1044" s="17" t="s">
        <v>341</v>
      </c>
      <c r="H1044" s="17">
        <v>54</v>
      </c>
      <c r="J1044" s="17">
        <v>1.67</v>
      </c>
      <c r="K1044" s="17" t="s">
        <v>494</v>
      </c>
      <c r="L1044" s="17"/>
      <c r="M1044" s="17" t="s">
        <v>494</v>
      </c>
      <c r="N1044" s="17"/>
      <c r="O1044" s="17"/>
      <c r="P1044" s="17"/>
      <c r="Q1044" s="17" t="s">
        <v>494</v>
      </c>
      <c r="R1044" s="17"/>
      <c r="S1044" s="17"/>
      <c r="T1044" s="17" t="s">
        <v>494</v>
      </c>
      <c r="U1044" s="17" t="s">
        <v>494</v>
      </c>
      <c r="V1044" s="17" t="s">
        <v>494</v>
      </c>
      <c r="W1044" s="17" t="s">
        <v>494</v>
      </c>
      <c r="X1044" s="17" t="s">
        <v>494</v>
      </c>
      <c r="Y1044" s="17" t="s">
        <v>494</v>
      </c>
      <c r="Z1044" s="17" t="s">
        <v>494</v>
      </c>
      <c r="AA1044" s="17" t="s">
        <v>494</v>
      </c>
      <c r="AB1044" s="17" t="s">
        <v>494</v>
      </c>
      <c r="AC1044" s="17"/>
      <c r="AD1044" s="17"/>
      <c r="AE1044" s="18">
        <f t="shared" si="50"/>
        <v>1.0605598740029467</v>
      </c>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row>
    <row r="1045" spans="1:59" hidden="1" x14ac:dyDescent="0.2">
      <c r="A1045" s="50">
        <v>2023</v>
      </c>
      <c r="B1045" s="50" t="s">
        <v>16</v>
      </c>
      <c r="C1045" s="16" t="s">
        <v>382</v>
      </c>
      <c r="D1045" s="21">
        <f t="shared" si="48"/>
        <v>45085</v>
      </c>
      <c r="E1045" s="22">
        <f t="shared" si="49"/>
        <v>159</v>
      </c>
      <c r="F1045" s="17" t="s">
        <v>343</v>
      </c>
      <c r="G1045" s="17" t="s">
        <v>341</v>
      </c>
      <c r="H1045" s="17">
        <v>39</v>
      </c>
      <c r="J1045" s="17">
        <v>0.6</v>
      </c>
      <c r="K1045" s="17" t="s">
        <v>494</v>
      </c>
      <c r="L1045" s="17"/>
      <c r="M1045" s="17" t="s">
        <v>494</v>
      </c>
      <c r="N1045" s="17"/>
      <c r="O1045" s="17"/>
      <c r="P1045" s="17"/>
      <c r="Q1045" s="17" t="s">
        <v>494</v>
      </c>
      <c r="R1045" s="17"/>
      <c r="S1045" s="17"/>
      <c r="T1045" s="17" t="s">
        <v>494</v>
      </c>
      <c r="U1045" s="17" t="s">
        <v>494</v>
      </c>
      <c r="V1045" s="17" t="s">
        <v>494</v>
      </c>
      <c r="W1045" s="17" t="s">
        <v>494</v>
      </c>
      <c r="X1045" s="17" t="s">
        <v>494</v>
      </c>
      <c r="Y1045" s="17" t="s">
        <v>494</v>
      </c>
      <c r="Z1045" s="17" t="s">
        <v>494</v>
      </c>
      <c r="AA1045" s="17" t="s">
        <v>494</v>
      </c>
      <c r="AB1045" s="17" t="s">
        <v>494</v>
      </c>
      <c r="AC1045" s="17"/>
      <c r="AD1045" s="17"/>
      <c r="AE1045" s="18">
        <f t="shared" si="50"/>
        <v>1.0114803014211298</v>
      </c>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row>
    <row r="1046" spans="1:59" hidden="1" x14ac:dyDescent="0.2">
      <c r="A1046" s="50">
        <v>2023</v>
      </c>
      <c r="B1046" s="50" t="s">
        <v>16</v>
      </c>
      <c r="C1046" s="16" t="s">
        <v>382</v>
      </c>
      <c r="D1046" s="21">
        <f t="shared" si="48"/>
        <v>45085</v>
      </c>
      <c r="E1046" s="22">
        <f t="shared" si="49"/>
        <v>159</v>
      </c>
      <c r="F1046" s="17" t="s">
        <v>343</v>
      </c>
      <c r="G1046" s="17" t="s">
        <v>341</v>
      </c>
      <c r="H1046" s="17">
        <v>46</v>
      </c>
      <c r="J1046" s="17">
        <v>1.1200000000000001</v>
      </c>
      <c r="K1046" s="17" t="s">
        <v>494</v>
      </c>
      <c r="L1046" s="17"/>
      <c r="M1046" s="17" t="s">
        <v>494</v>
      </c>
      <c r="N1046" s="17"/>
      <c r="O1046" s="17"/>
      <c r="P1046" s="17"/>
      <c r="Q1046" s="17" t="s">
        <v>494</v>
      </c>
      <c r="R1046" s="17"/>
      <c r="S1046" s="17"/>
      <c r="T1046" s="17" t="s">
        <v>494</v>
      </c>
      <c r="U1046" s="17" t="s">
        <v>494</v>
      </c>
      <c r="V1046" s="17" t="s">
        <v>494</v>
      </c>
      <c r="W1046" s="17" t="s">
        <v>494</v>
      </c>
      <c r="X1046" s="17" t="s">
        <v>494</v>
      </c>
      <c r="Y1046" s="17" t="s">
        <v>494</v>
      </c>
      <c r="Z1046" s="17" t="s">
        <v>494</v>
      </c>
      <c r="AA1046" s="17" t="s">
        <v>494</v>
      </c>
      <c r="AB1046" s="17" t="s">
        <v>494</v>
      </c>
      <c r="AC1046" s="17"/>
      <c r="AD1046" s="17"/>
      <c r="AE1046" s="18">
        <f t="shared" si="50"/>
        <v>1.1506534067559793</v>
      </c>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row>
    <row r="1047" spans="1:59" hidden="1" x14ac:dyDescent="0.2">
      <c r="A1047" s="50">
        <v>2023</v>
      </c>
      <c r="B1047" s="50" t="s">
        <v>16</v>
      </c>
      <c r="C1047" s="16" t="s">
        <v>382</v>
      </c>
      <c r="D1047" s="21">
        <f t="shared" si="48"/>
        <v>45085</v>
      </c>
      <c r="E1047" s="22">
        <f t="shared" si="49"/>
        <v>159</v>
      </c>
      <c r="F1047" s="17" t="s">
        <v>343</v>
      </c>
      <c r="G1047" s="17" t="s">
        <v>341</v>
      </c>
      <c r="H1047" s="17">
        <v>36</v>
      </c>
      <c r="J1047" s="17">
        <v>0.38</v>
      </c>
      <c r="K1047" s="17" t="s">
        <v>494</v>
      </c>
      <c r="L1047" s="17"/>
      <c r="M1047" s="17" t="s">
        <v>494</v>
      </c>
      <c r="N1047" s="17"/>
      <c r="O1047" s="17"/>
      <c r="P1047" s="17"/>
      <c r="Q1047" s="17" t="s">
        <v>494</v>
      </c>
      <c r="R1047" s="17"/>
      <c r="S1047" s="17"/>
      <c r="T1047" s="17" t="s">
        <v>494</v>
      </c>
      <c r="U1047" s="17" t="s">
        <v>494</v>
      </c>
      <c r="V1047" s="17" t="s">
        <v>494</v>
      </c>
      <c r="W1047" s="17" t="s">
        <v>494</v>
      </c>
      <c r="X1047" s="17" t="s">
        <v>494</v>
      </c>
      <c r="Y1047" s="17" t="s">
        <v>494</v>
      </c>
      <c r="Z1047" s="17" t="s">
        <v>494</v>
      </c>
      <c r="AA1047" s="17" t="s">
        <v>494</v>
      </c>
      <c r="AB1047" s="17" t="s">
        <v>494</v>
      </c>
      <c r="AC1047" s="17"/>
      <c r="AD1047" s="17"/>
      <c r="AE1047" s="18">
        <f t="shared" si="50"/>
        <v>0.81447187928669418</v>
      </c>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row>
    <row r="1048" spans="1:59" hidden="1" x14ac:dyDescent="0.2">
      <c r="A1048" s="50">
        <v>2023</v>
      </c>
      <c r="B1048" s="50" t="s">
        <v>16</v>
      </c>
      <c r="C1048" s="16" t="s">
        <v>382</v>
      </c>
      <c r="D1048" s="21">
        <f t="shared" si="48"/>
        <v>45085</v>
      </c>
      <c r="E1048" s="22">
        <f t="shared" si="49"/>
        <v>159</v>
      </c>
      <c r="F1048" s="17" t="s">
        <v>343</v>
      </c>
      <c r="G1048" s="17" t="s">
        <v>341</v>
      </c>
      <c r="H1048" s="17">
        <v>35</v>
      </c>
      <c r="J1048" s="17">
        <v>0.39</v>
      </c>
      <c r="K1048" s="17" t="s">
        <v>494</v>
      </c>
      <c r="L1048" s="17"/>
      <c r="M1048" s="17" t="s">
        <v>494</v>
      </c>
      <c r="N1048" s="17"/>
      <c r="O1048" s="17"/>
      <c r="P1048" s="17"/>
      <c r="Q1048" s="17" t="s">
        <v>494</v>
      </c>
      <c r="R1048" s="17"/>
      <c r="S1048" s="17"/>
      <c r="T1048" s="17" t="s">
        <v>494</v>
      </c>
      <c r="U1048" s="17" t="s">
        <v>494</v>
      </c>
      <c r="V1048" s="17" t="s">
        <v>494</v>
      </c>
      <c r="W1048" s="17" t="s">
        <v>494</v>
      </c>
      <c r="X1048" s="17" t="s">
        <v>494</v>
      </c>
      <c r="Y1048" s="17" t="s">
        <v>494</v>
      </c>
      <c r="Z1048" s="17" t="s">
        <v>494</v>
      </c>
      <c r="AA1048" s="17" t="s">
        <v>494</v>
      </c>
      <c r="AB1048" s="17" t="s">
        <v>494</v>
      </c>
      <c r="AC1048" s="17"/>
      <c r="AD1048" s="17"/>
      <c r="AE1048" s="18">
        <f t="shared" si="50"/>
        <v>0.90962099125364437</v>
      </c>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row>
    <row r="1049" spans="1:59" hidden="1" x14ac:dyDescent="0.2">
      <c r="A1049" s="50">
        <v>2023</v>
      </c>
      <c r="B1049" s="50" t="s">
        <v>16</v>
      </c>
      <c r="C1049" s="16" t="s">
        <v>382</v>
      </c>
      <c r="D1049" s="21">
        <f t="shared" si="48"/>
        <v>45085</v>
      </c>
      <c r="E1049" s="22">
        <f t="shared" si="49"/>
        <v>159</v>
      </c>
      <c r="F1049" s="17" t="s">
        <v>343</v>
      </c>
      <c r="G1049" s="17" t="s">
        <v>341</v>
      </c>
      <c r="H1049" s="17">
        <v>34</v>
      </c>
      <c r="J1049" s="17">
        <v>0.31</v>
      </c>
      <c r="K1049" s="17" t="s">
        <v>494</v>
      </c>
      <c r="L1049" s="17"/>
      <c r="M1049" s="17" t="s">
        <v>494</v>
      </c>
      <c r="N1049" s="17"/>
      <c r="O1049" s="17"/>
      <c r="P1049" s="17"/>
      <c r="Q1049" s="17" t="s">
        <v>494</v>
      </c>
      <c r="R1049" s="17"/>
      <c r="S1049" s="17"/>
      <c r="T1049" s="17" t="s">
        <v>494</v>
      </c>
      <c r="U1049" s="17" t="s">
        <v>494</v>
      </c>
      <c r="V1049" s="17" t="s">
        <v>494</v>
      </c>
      <c r="W1049" s="17" t="s">
        <v>494</v>
      </c>
      <c r="X1049" s="17" t="s">
        <v>494</v>
      </c>
      <c r="Y1049" s="17" t="s">
        <v>494</v>
      </c>
      <c r="Z1049" s="17" t="s">
        <v>494</v>
      </c>
      <c r="AA1049" s="17" t="s">
        <v>494</v>
      </c>
      <c r="AB1049" s="17" t="s">
        <v>494</v>
      </c>
      <c r="AC1049" s="17"/>
      <c r="AD1049" s="17"/>
      <c r="AE1049" s="18">
        <f t="shared" si="50"/>
        <v>0.78872379401587622</v>
      </c>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row>
    <row r="1050" spans="1:59" hidden="1" x14ac:dyDescent="0.2">
      <c r="A1050" s="50">
        <v>2023</v>
      </c>
      <c r="B1050" s="50" t="s">
        <v>16</v>
      </c>
      <c r="C1050" s="16" t="s">
        <v>382</v>
      </c>
      <c r="D1050" s="21">
        <f t="shared" si="48"/>
        <v>45085</v>
      </c>
      <c r="E1050" s="22">
        <f t="shared" si="49"/>
        <v>159</v>
      </c>
      <c r="F1050" s="17" t="s">
        <v>343</v>
      </c>
      <c r="G1050" s="17" t="s">
        <v>341</v>
      </c>
      <c r="H1050" s="17">
        <v>55</v>
      </c>
      <c r="J1050" s="17">
        <v>1.86</v>
      </c>
      <c r="K1050" s="17" t="s">
        <v>494</v>
      </c>
      <c r="L1050" s="17"/>
      <c r="M1050" s="17" t="s">
        <v>494</v>
      </c>
      <c r="N1050" s="17"/>
      <c r="O1050" s="17"/>
      <c r="P1050" s="17"/>
      <c r="Q1050" s="17" t="s">
        <v>494</v>
      </c>
      <c r="R1050" s="17"/>
      <c r="S1050" s="17"/>
      <c r="T1050" s="17" t="s">
        <v>494</v>
      </c>
      <c r="U1050" s="17" t="s">
        <v>494</v>
      </c>
      <c r="V1050" s="17" t="s">
        <v>494</v>
      </c>
      <c r="W1050" s="17" t="s">
        <v>494</v>
      </c>
      <c r="X1050" s="17" t="s">
        <v>494</v>
      </c>
      <c r="Y1050" s="17" t="s">
        <v>494</v>
      </c>
      <c r="Z1050" s="17" t="s">
        <v>494</v>
      </c>
      <c r="AA1050" s="17" t="s">
        <v>494</v>
      </c>
      <c r="AB1050" s="17" t="s">
        <v>494</v>
      </c>
      <c r="AC1050" s="17"/>
      <c r="AD1050" s="17"/>
      <c r="AE1050" s="18">
        <f t="shared" si="50"/>
        <v>1.1179564237415478</v>
      </c>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row>
    <row r="1051" spans="1:59" hidden="1" x14ac:dyDescent="0.2">
      <c r="A1051" s="50">
        <v>2023</v>
      </c>
      <c r="B1051" s="50" t="s">
        <v>16</v>
      </c>
      <c r="C1051" s="16" t="s">
        <v>382</v>
      </c>
      <c r="D1051" s="21">
        <f t="shared" si="48"/>
        <v>45085</v>
      </c>
      <c r="E1051" s="22">
        <f t="shared" si="49"/>
        <v>159</v>
      </c>
      <c r="F1051" s="17" t="s">
        <v>343</v>
      </c>
      <c r="G1051" s="17" t="s">
        <v>341</v>
      </c>
      <c r="H1051" s="17">
        <v>36</v>
      </c>
      <c r="J1051" s="17">
        <v>0.31</v>
      </c>
      <c r="K1051" s="17" t="s">
        <v>494</v>
      </c>
      <c r="L1051" s="17"/>
      <c r="M1051" s="17" t="s">
        <v>494</v>
      </c>
      <c r="N1051" s="17"/>
      <c r="O1051" s="17"/>
      <c r="P1051" s="17"/>
      <c r="Q1051" s="17" t="s">
        <v>494</v>
      </c>
      <c r="R1051" s="17"/>
      <c r="S1051" s="17"/>
      <c r="T1051" s="17" t="s">
        <v>494</v>
      </c>
      <c r="U1051" s="17" t="s">
        <v>494</v>
      </c>
      <c r="V1051" s="17" t="s">
        <v>494</v>
      </c>
      <c r="W1051" s="17" t="s">
        <v>494</v>
      </c>
      <c r="X1051" s="17" t="s">
        <v>494</v>
      </c>
      <c r="Y1051" s="17" t="s">
        <v>494</v>
      </c>
      <c r="Z1051" s="17" t="s">
        <v>494</v>
      </c>
      <c r="AA1051" s="17" t="s">
        <v>494</v>
      </c>
      <c r="AB1051" s="17" t="s">
        <v>494</v>
      </c>
      <c r="AC1051" s="17"/>
      <c r="AD1051" s="17"/>
      <c r="AE1051" s="18">
        <f t="shared" si="50"/>
        <v>0.66443758573388201</v>
      </c>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row>
    <row r="1052" spans="1:59" hidden="1" x14ac:dyDescent="0.2">
      <c r="A1052" s="50">
        <v>2023</v>
      </c>
      <c r="B1052" s="50" t="s">
        <v>16</v>
      </c>
      <c r="C1052" s="16" t="s">
        <v>382</v>
      </c>
      <c r="D1052" s="21">
        <f t="shared" si="48"/>
        <v>45085</v>
      </c>
      <c r="E1052" s="22">
        <f t="shared" si="49"/>
        <v>159</v>
      </c>
      <c r="F1052" s="17" t="s">
        <v>343</v>
      </c>
      <c r="G1052" s="17" t="s">
        <v>341</v>
      </c>
      <c r="H1052" s="17">
        <v>35</v>
      </c>
      <c r="J1052" s="17">
        <v>0.4</v>
      </c>
      <c r="K1052" s="17" t="s">
        <v>494</v>
      </c>
      <c r="L1052" s="17"/>
      <c r="M1052" s="17" t="s">
        <v>494</v>
      </c>
      <c r="N1052" s="17"/>
      <c r="O1052" s="17"/>
      <c r="P1052" s="17"/>
      <c r="Q1052" s="17" t="s">
        <v>494</v>
      </c>
      <c r="R1052" s="17"/>
      <c r="S1052" s="17"/>
      <c r="T1052" s="17" t="s">
        <v>494</v>
      </c>
      <c r="U1052" s="17" t="s">
        <v>494</v>
      </c>
      <c r="V1052" s="17" t="s">
        <v>494</v>
      </c>
      <c r="W1052" s="17" t="s">
        <v>494</v>
      </c>
      <c r="X1052" s="17" t="s">
        <v>494</v>
      </c>
      <c r="Y1052" s="17" t="s">
        <v>494</v>
      </c>
      <c r="Z1052" s="17" t="s">
        <v>494</v>
      </c>
      <c r="AA1052" s="17" t="s">
        <v>494</v>
      </c>
      <c r="AB1052" s="17" t="s">
        <v>494</v>
      </c>
      <c r="AC1052" s="17"/>
      <c r="AD1052" s="17"/>
      <c r="AE1052" s="18">
        <f t="shared" si="50"/>
        <v>0.93294460641399424</v>
      </c>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c r="BF1052" s="17"/>
      <c r="BG1052" s="17"/>
    </row>
    <row r="1053" spans="1:59" hidden="1" x14ac:dyDescent="0.2">
      <c r="A1053" s="50">
        <v>2023</v>
      </c>
      <c r="B1053" s="50" t="s">
        <v>16</v>
      </c>
      <c r="C1053" s="16" t="s">
        <v>382</v>
      </c>
      <c r="D1053" s="21">
        <f t="shared" si="48"/>
        <v>45085</v>
      </c>
      <c r="E1053" s="22">
        <f t="shared" si="49"/>
        <v>159</v>
      </c>
      <c r="F1053" s="17" t="s">
        <v>343</v>
      </c>
      <c r="G1053" s="17" t="s">
        <v>341</v>
      </c>
      <c r="H1053" s="17">
        <v>36</v>
      </c>
      <c r="J1053" s="17">
        <v>0.37</v>
      </c>
      <c r="K1053" s="17" t="s">
        <v>494</v>
      </c>
      <c r="L1053" s="17"/>
      <c r="M1053" s="17" t="s">
        <v>494</v>
      </c>
      <c r="N1053" s="17"/>
      <c r="O1053" s="17"/>
      <c r="P1053" s="17"/>
      <c r="Q1053" s="17" t="s">
        <v>494</v>
      </c>
      <c r="R1053" s="17"/>
      <c r="S1053" s="17"/>
      <c r="T1053" s="17" t="s">
        <v>494</v>
      </c>
      <c r="U1053" s="17" t="s">
        <v>494</v>
      </c>
      <c r="V1053" s="17" t="s">
        <v>494</v>
      </c>
      <c r="W1053" s="17" t="s">
        <v>494</v>
      </c>
      <c r="X1053" s="17" t="s">
        <v>494</v>
      </c>
      <c r="Y1053" s="17" t="s">
        <v>494</v>
      </c>
      <c r="Z1053" s="17" t="s">
        <v>494</v>
      </c>
      <c r="AA1053" s="17" t="s">
        <v>494</v>
      </c>
      <c r="AB1053" s="17" t="s">
        <v>494</v>
      </c>
      <c r="AC1053" s="17"/>
      <c r="AD1053" s="17"/>
      <c r="AE1053" s="18">
        <f t="shared" si="50"/>
        <v>0.79303840877914944</v>
      </c>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c r="BF1053" s="17"/>
      <c r="BG1053" s="17"/>
    </row>
    <row r="1054" spans="1:59" hidden="1" x14ac:dyDescent="0.2">
      <c r="A1054" s="50">
        <v>2023</v>
      </c>
      <c r="B1054" s="50" t="s">
        <v>16</v>
      </c>
      <c r="C1054" s="16" t="s">
        <v>382</v>
      </c>
      <c r="D1054" s="21">
        <f t="shared" si="48"/>
        <v>45085</v>
      </c>
      <c r="E1054" s="22">
        <f t="shared" si="49"/>
        <v>159</v>
      </c>
      <c r="F1054" s="17" t="s">
        <v>343</v>
      </c>
      <c r="G1054" s="17" t="s">
        <v>341</v>
      </c>
      <c r="H1054" s="17">
        <v>49</v>
      </c>
      <c r="J1054" s="17">
        <v>1.1599999999999999</v>
      </c>
      <c r="K1054" s="17" t="s">
        <v>494</v>
      </c>
      <c r="L1054" s="17"/>
      <c r="M1054" s="17" t="s">
        <v>494</v>
      </c>
      <c r="N1054" s="17"/>
      <c r="O1054" s="17"/>
      <c r="P1054" s="17"/>
      <c r="Q1054" s="17" t="s">
        <v>494</v>
      </c>
      <c r="R1054" s="17"/>
      <c r="S1054" s="17"/>
      <c r="T1054" s="17" t="s">
        <v>494</v>
      </c>
      <c r="U1054" s="17" t="s">
        <v>494</v>
      </c>
      <c r="V1054" s="17" t="s">
        <v>494</v>
      </c>
      <c r="W1054" s="17" t="s">
        <v>494</v>
      </c>
      <c r="X1054" s="17" t="s">
        <v>494</v>
      </c>
      <c r="Y1054" s="17" t="s">
        <v>494</v>
      </c>
      <c r="Z1054" s="17" t="s">
        <v>494</v>
      </c>
      <c r="AA1054" s="17" t="s">
        <v>494</v>
      </c>
      <c r="AB1054" s="17" t="s">
        <v>494</v>
      </c>
      <c r="AC1054" s="17"/>
      <c r="AD1054" s="17"/>
      <c r="AE1054" s="18">
        <f t="shared" si="50"/>
        <v>0.98598373126843397</v>
      </c>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c r="BF1054" s="17"/>
      <c r="BG1054" s="17"/>
    </row>
    <row r="1055" spans="1:59" hidden="1" x14ac:dyDescent="0.2">
      <c r="A1055" s="50">
        <v>2023</v>
      </c>
      <c r="B1055" s="50" t="s">
        <v>16</v>
      </c>
      <c r="C1055" s="16" t="s">
        <v>382</v>
      </c>
      <c r="D1055" s="21">
        <f t="shared" si="48"/>
        <v>45085</v>
      </c>
      <c r="E1055" s="22">
        <f t="shared" si="49"/>
        <v>159</v>
      </c>
      <c r="F1055" s="17" t="s">
        <v>343</v>
      </c>
      <c r="G1055" s="17" t="s">
        <v>341</v>
      </c>
      <c r="H1055" s="17">
        <v>36</v>
      </c>
      <c r="J1055" s="17">
        <v>0.39</v>
      </c>
      <c r="K1055" s="17" t="s">
        <v>494</v>
      </c>
      <c r="L1055" s="17"/>
      <c r="M1055" s="17" t="s">
        <v>494</v>
      </c>
      <c r="N1055" s="17"/>
      <c r="O1055" s="17"/>
      <c r="P1055" s="17"/>
      <c r="Q1055" s="17" t="s">
        <v>494</v>
      </c>
      <c r="R1055" s="17"/>
      <c r="S1055" s="17"/>
      <c r="T1055" s="17" t="s">
        <v>494</v>
      </c>
      <c r="U1055" s="17" t="s">
        <v>494</v>
      </c>
      <c r="V1055" s="17" t="s">
        <v>494</v>
      </c>
      <c r="W1055" s="17" t="s">
        <v>494</v>
      </c>
      <c r="X1055" s="17" t="s">
        <v>494</v>
      </c>
      <c r="Y1055" s="17" t="s">
        <v>494</v>
      </c>
      <c r="Z1055" s="17" t="s">
        <v>494</v>
      </c>
      <c r="AA1055" s="17" t="s">
        <v>494</v>
      </c>
      <c r="AB1055" s="17" t="s">
        <v>494</v>
      </c>
      <c r="AC1055" s="17"/>
      <c r="AD1055" s="17"/>
      <c r="AE1055" s="18">
        <f t="shared" si="50"/>
        <v>0.83590534979423858</v>
      </c>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c r="BF1055" s="17"/>
      <c r="BG1055" s="17"/>
    </row>
    <row r="1056" spans="1:59" hidden="1" x14ac:dyDescent="0.2">
      <c r="A1056" s="50">
        <v>2023</v>
      </c>
      <c r="B1056" s="50" t="s">
        <v>16</v>
      </c>
      <c r="C1056" s="16" t="s">
        <v>383</v>
      </c>
      <c r="D1056" s="21">
        <f t="shared" si="48"/>
        <v>45086</v>
      </c>
      <c r="E1056" s="22">
        <f t="shared" si="49"/>
        <v>160</v>
      </c>
      <c r="F1056" s="17" t="s">
        <v>340</v>
      </c>
      <c r="G1056" s="17" t="s">
        <v>341</v>
      </c>
      <c r="H1056" s="17">
        <v>38</v>
      </c>
      <c r="J1056" s="17">
        <v>0.28000000000000003</v>
      </c>
      <c r="K1056" s="17" t="s">
        <v>494</v>
      </c>
      <c r="L1056" s="17"/>
      <c r="M1056" s="17" t="s">
        <v>494</v>
      </c>
      <c r="N1056" s="17"/>
      <c r="O1056" s="17"/>
      <c r="P1056" s="17"/>
      <c r="Q1056" s="17" t="s">
        <v>494</v>
      </c>
      <c r="R1056" s="17"/>
      <c r="S1056" s="17"/>
      <c r="T1056" s="17" t="s">
        <v>494</v>
      </c>
      <c r="U1056" s="17" t="s">
        <v>494</v>
      </c>
      <c r="V1056" s="17" t="s">
        <v>494</v>
      </c>
      <c r="W1056" s="17" t="s">
        <v>494</v>
      </c>
      <c r="X1056" s="17" t="s">
        <v>494</v>
      </c>
      <c r="Y1056" s="17" t="s">
        <v>494</v>
      </c>
      <c r="Z1056" s="17" t="s">
        <v>494</v>
      </c>
      <c r="AA1056" s="17" t="s">
        <v>494</v>
      </c>
      <c r="AB1056" s="17" t="s">
        <v>494</v>
      </c>
      <c r="AC1056" s="17"/>
      <c r="AD1056" s="17"/>
      <c r="AE1056" s="18">
        <f t="shared" si="50"/>
        <v>0.51027846624872431</v>
      </c>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c r="BF1056" s="17"/>
      <c r="BG1056" s="17"/>
    </row>
    <row r="1057" spans="1:59" hidden="1" x14ac:dyDescent="0.2">
      <c r="A1057" s="50">
        <v>2023</v>
      </c>
      <c r="B1057" s="50" t="s">
        <v>16</v>
      </c>
      <c r="C1057" s="16" t="s">
        <v>383</v>
      </c>
      <c r="D1057" s="21">
        <f t="shared" si="48"/>
        <v>45086</v>
      </c>
      <c r="E1057" s="22">
        <f t="shared" si="49"/>
        <v>160</v>
      </c>
      <c r="F1057" s="17" t="s">
        <v>337</v>
      </c>
      <c r="G1057" s="20" t="s">
        <v>338</v>
      </c>
      <c r="H1057" s="17">
        <v>71</v>
      </c>
      <c r="J1057" s="17">
        <v>4.63</v>
      </c>
      <c r="K1057" s="17" t="s">
        <v>494</v>
      </c>
      <c r="L1057" s="17"/>
      <c r="M1057" s="17" t="s">
        <v>494</v>
      </c>
      <c r="N1057" s="17"/>
      <c r="O1057" s="17"/>
      <c r="P1057" s="17"/>
      <c r="Q1057" s="17" t="s">
        <v>494</v>
      </c>
      <c r="R1057" s="17"/>
      <c r="S1057" s="17"/>
      <c r="T1057" s="17" t="s">
        <v>494</v>
      </c>
      <c r="U1057" s="17" t="s">
        <v>494</v>
      </c>
      <c r="V1057" s="17" t="s">
        <v>494</v>
      </c>
      <c r="W1057" s="17" t="s">
        <v>494</v>
      </c>
      <c r="X1057" s="17" t="s">
        <v>494</v>
      </c>
      <c r="Y1057" s="17" t="s">
        <v>494</v>
      </c>
      <c r="Z1057" s="17" t="s">
        <v>494</v>
      </c>
      <c r="AA1057" s="17" t="s">
        <v>494</v>
      </c>
      <c r="AB1057" s="17" t="s">
        <v>494</v>
      </c>
      <c r="AC1057" s="17"/>
      <c r="AD1057" s="17"/>
      <c r="AE1057" s="18">
        <f t="shared" si="50"/>
        <v>1.2936176870786311</v>
      </c>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c r="BF1057" s="17"/>
      <c r="BG1057" s="17"/>
    </row>
    <row r="1058" spans="1:59" hidden="1" x14ac:dyDescent="0.2">
      <c r="A1058" s="50">
        <v>2023</v>
      </c>
      <c r="B1058" s="50" t="s">
        <v>16</v>
      </c>
      <c r="C1058" s="16" t="s">
        <v>383</v>
      </c>
      <c r="D1058" s="21">
        <f t="shared" si="48"/>
        <v>45086</v>
      </c>
      <c r="E1058" s="22">
        <f t="shared" si="49"/>
        <v>160</v>
      </c>
      <c r="F1058" s="17" t="s">
        <v>343</v>
      </c>
      <c r="G1058" s="17" t="s">
        <v>341</v>
      </c>
      <c r="H1058" s="17">
        <v>37</v>
      </c>
      <c r="J1058" s="17">
        <v>0.49</v>
      </c>
      <c r="K1058" s="17" t="s">
        <v>494</v>
      </c>
      <c r="L1058" s="17"/>
      <c r="M1058" s="17" t="s">
        <v>494</v>
      </c>
      <c r="N1058" s="17"/>
      <c r="O1058" s="17"/>
      <c r="P1058" s="17"/>
      <c r="Q1058" s="17" t="s">
        <v>494</v>
      </c>
      <c r="R1058" s="17"/>
      <c r="S1058" s="17"/>
      <c r="T1058" s="17" t="s">
        <v>494</v>
      </c>
      <c r="U1058" s="17" t="s">
        <v>494</v>
      </c>
      <c r="V1058" s="17" t="s">
        <v>494</v>
      </c>
      <c r="W1058" s="17" t="s">
        <v>494</v>
      </c>
      <c r="X1058" s="17" t="s">
        <v>494</v>
      </c>
      <c r="Y1058" s="17" t="s">
        <v>494</v>
      </c>
      <c r="Z1058" s="17" t="s">
        <v>494</v>
      </c>
      <c r="AA1058" s="17" t="s">
        <v>494</v>
      </c>
      <c r="AB1058" s="17" t="s">
        <v>494</v>
      </c>
      <c r="AC1058" s="17"/>
      <c r="AD1058" s="17"/>
      <c r="AE1058" s="18">
        <f t="shared" si="50"/>
        <v>0.96736619746115726</v>
      </c>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row>
    <row r="1059" spans="1:59" hidden="1" x14ac:dyDescent="0.2">
      <c r="A1059" s="50">
        <v>2023</v>
      </c>
      <c r="B1059" s="50" t="s">
        <v>16</v>
      </c>
      <c r="C1059" s="16" t="s">
        <v>383</v>
      </c>
      <c r="D1059" s="21">
        <f t="shared" si="48"/>
        <v>45086</v>
      </c>
      <c r="E1059" s="22">
        <f t="shared" si="49"/>
        <v>160</v>
      </c>
      <c r="F1059" s="17" t="s">
        <v>343</v>
      </c>
      <c r="G1059" s="17" t="s">
        <v>341</v>
      </c>
      <c r="H1059" s="17">
        <v>36</v>
      </c>
      <c r="J1059" s="17">
        <v>0.49</v>
      </c>
      <c r="K1059" s="17" t="s">
        <v>494</v>
      </c>
      <c r="L1059" s="17"/>
      <c r="M1059" s="17" t="s">
        <v>494</v>
      </c>
      <c r="N1059" s="17"/>
      <c r="O1059" s="17"/>
      <c r="P1059" s="17"/>
      <c r="Q1059" s="17" t="s">
        <v>494</v>
      </c>
      <c r="R1059" s="17"/>
      <c r="S1059" s="17"/>
      <c r="T1059" s="17" t="s">
        <v>494</v>
      </c>
      <c r="U1059" s="17" t="s">
        <v>494</v>
      </c>
      <c r="V1059" s="17" t="s">
        <v>494</v>
      </c>
      <c r="W1059" s="17" t="s">
        <v>494</v>
      </c>
      <c r="X1059" s="17" t="s">
        <v>494</v>
      </c>
      <c r="Y1059" s="17" t="s">
        <v>494</v>
      </c>
      <c r="Z1059" s="17" t="s">
        <v>494</v>
      </c>
      <c r="AA1059" s="17" t="s">
        <v>494</v>
      </c>
      <c r="AB1059" s="17" t="s">
        <v>494</v>
      </c>
      <c r="AC1059" s="17"/>
      <c r="AD1059" s="17"/>
      <c r="AE1059" s="18">
        <f t="shared" si="50"/>
        <v>1.0502400548696844</v>
      </c>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row>
    <row r="1060" spans="1:59" hidden="1" x14ac:dyDescent="0.2">
      <c r="A1060" s="50">
        <v>2023</v>
      </c>
      <c r="B1060" s="50" t="s">
        <v>16</v>
      </c>
      <c r="C1060" s="16" t="s">
        <v>383</v>
      </c>
      <c r="D1060" s="21">
        <f t="shared" si="48"/>
        <v>45086</v>
      </c>
      <c r="E1060" s="22">
        <f t="shared" si="49"/>
        <v>160</v>
      </c>
      <c r="F1060" s="17" t="s">
        <v>343</v>
      </c>
      <c r="G1060" s="17" t="s">
        <v>341</v>
      </c>
      <c r="H1060" s="17">
        <v>41</v>
      </c>
      <c r="J1060" s="17">
        <v>0.63</v>
      </c>
      <c r="K1060" s="17" t="s">
        <v>494</v>
      </c>
      <c r="L1060" s="17"/>
      <c r="M1060" s="17" t="s">
        <v>494</v>
      </c>
      <c r="N1060" s="17"/>
      <c r="O1060" s="17"/>
      <c r="P1060" s="17"/>
      <c r="Q1060" s="17" t="s">
        <v>494</v>
      </c>
      <c r="R1060" s="17"/>
      <c r="S1060" s="17"/>
      <c r="T1060" s="17" t="s">
        <v>494</v>
      </c>
      <c r="U1060" s="17" t="s">
        <v>494</v>
      </c>
      <c r="V1060" s="17" t="s">
        <v>494</v>
      </c>
      <c r="W1060" s="17" t="s">
        <v>494</v>
      </c>
      <c r="X1060" s="17" t="s">
        <v>494</v>
      </c>
      <c r="Y1060" s="17" t="s">
        <v>494</v>
      </c>
      <c r="Z1060" s="17" t="s">
        <v>494</v>
      </c>
      <c r="AA1060" s="17" t="s">
        <v>494</v>
      </c>
      <c r="AB1060" s="17" t="s">
        <v>494</v>
      </c>
      <c r="AC1060" s="17"/>
      <c r="AD1060" s="17"/>
      <c r="AE1060" s="18">
        <f t="shared" si="50"/>
        <v>0.91409004512412761</v>
      </c>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row>
    <row r="1061" spans="1:59" hidden="1" x14ac:dyDescent="0.2">
      <c r="A1061" s="50">
        <v>2023</v>
      </c>
      <c r="B1061" s="50" t="s">
        <v>16</v>
      </c>
      <c r="C1061" s="16" t="s">
        <v>383</v>
      </c>
      <c r="D1061" s="21">
        <f t="shared" si="48"/>
        <v>45086</v>
      </c>
      <c r="E1061" s="22">
        <f t="shared" si="49"/>
        <v>160</v>
      </c>
      <c r="F1061" s="17" t="s">
        <v>343</v>
      </c>
      <c r="G1061" s="17" t="s">
        <v>341</v>
      </c>
      <c r="H1061" s="17">
        <v>58</v>
      </c>
      <c r="J1061" s="17">
        <v>1.85</v>
      </c>
      <c r="K1061" s="17" t="s">
        <v>494</v>
      </c>
      <c r="L1061" s="17"/>
      <c r="M1061" s="17" t="s">
        <v>494</v>
      </c>
      <c r="N1061" s="17"/>
      <c r="O1061" s="17"/>
      <c r="P1061" s="17"/>
      <c r="Q1061" s="17" t="s">
        <v>494</v>
      </c>
      <c r="R1061" s="17"/>
      <c r="S1061" s="17"/>
      <c r="T1061" s="17" t="s">
        <v>494</v>
      </c>
      <c r="U1061" s="17" t="s">
        <v>494</v>
      </c>
      <c r="V1061" s="17" t="s">
        <v>494</v>
      </c>
      <c r="W1061" s="17" t="s">
        <v>494</v>
      </c>
      <c r="X1061" s="17" t="s">
        <v>494</v>
      </c>
      <c r="Y1061" s="17" t="s">
        <v>494</v>
      </c>
      <c r="Z1061" s="17" t="s">
        <v>494</v>
      </c>
      <c r="AA1061" s="17" t="s">
        <v>494</v>
      </c>
      <c r="AB1061" s="17" t="s">
        <v>494</v>
      </c>
      <c r="AC1061" s="17"/>
      <c r="AD1061" s="17"/>
      <c r="AE1061" s="18">
        <f t="shared" si="50"/>
        <v>0.94817335684119897</v>
      </c>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row>
    <row r="1062" spans="1:59" hidden="1" x14ac:dyDescent="0.2">
      <c r="A1062" s="50">
        <v>2023</v>
      </c>
      <c r="B1062" s="50" t="s">
        <v>16</v>
      </c>
      <c r="C1062" s="16" t="s">
        <v>383</v>
      </c>
      <c r="D1062" s="21">
        <f t="shared" si="48"/>
        <v>45086</v>
      </c>
      <c r="E1062" s="22">
        <f t="shared" si="49"/>
        <v>160</v>
      </c>
      <c r="F1062" s="17" t="s">
        <v>343</v>
      </c>
      <c r="G1062" s="17" t="s">
        <v>341</v>
      </c>
      <c r="H1062" s="17">
        <v>37</v>
      </c>
      <c r="J1062" s="17">
        <v>0.41</v>
      </c>
      <c r="K1062" s="17" t="s">
        <v>494</v>
      </c>
      <c r="L1062" s="17"/>
      <c r="M1062" s="17" t="s">
        <v>494</v>
      </c>
      <c r="N1062" s="17"/>
      <c r="O1062" s="17"/>
      <c r="P1062" s="17"/>
      <c r="Q1062" s="17" t="s">
        <v>494</v>
      </c>
      <c r="R1062" s="17"/>
      <c r="S1062" s="17"/>
      <c r="T1062" s="17" t="s">
        <v>494</v>
      </c>
      <c r="U1062" s="17" t="s">
        <v>494</v>
      </c>
      <c r="V1062" s="17" t="s">
        <v>494</v>
      </c>
      <c r="W1062" s="17" t="s">
        <v>494</v>
      </c>
      <c r="X1062" s="17" t="s">
        <v>494</v>
      </c>
      <c r="Y1062" s="17" t="s">
        <v>494</v>
      </c>
      <c r="Z1062" s="17" t="s">
        <v>494</v>
      </c>
      <c r="AA1062" s="17" t="s">
        <v>494</v>
      </c>
      <c r="AB1062" s="17" t="s">
        <v>494</v>
      </c>
      <c r="AC1062" s="17"/>
      <c r="AD1062" s="17"/>
      <c r="AE1062" s="18">
        <f t="shared" si="50"/>
        <v>0.80942885910015194</v>
      </c>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row>
    <row r="1063" spans="1:59" hidden="1" x14ac:dyDescent="0.2">
      <c r="A1063" s="50">
        <v>2023</v>
      </c>
      <c r="B1063" s="50" t="s">
        <v>16</v>
      </c>
      <c r="C1063" s="16" t="s">
        <v>383</v>
      </c>
      <c r="D1063" s="21">
        <f t="shared" si="48"/>
        <v>45086</v>
      </c>
      <c r="E1063" s="22">
        <f t="shared" si="49"/>
        <v>160</v>
      </c>
      <c r="F1063" s="17" t="s">
        <v>343</v>
      </c>
      <c r="G1063" s="17" t="s">
        <v>341</v>
      </c>
      <c r="H1063" s="17">
        <v>35</v>
      </c>
      <c r="J1063" s="17">
        <v>0.37</v>
      </c>
      <c r="K1063" s="17" t="s">
        <v>494</v>
      </c>
      <c r="L1063" s="17"/>
      <c r="M1063" s="17" t="s">
        <v>494</v>
      </c>
      <c r="N1063" s="17"/>
      <c r="O1063" s="17"/>
      <c r="P1063" s="17"/>
      <c r="Q1063" s="17" t="s">
        <v>494</v>
      </c>
      <c r="R1063" s="17"/>
      <c r="S1063" s="17"/>
      <c r="T1063" s="17" t="s">
        <v>494</v>
      </c>
      <c r="U1063" s="17" t="s">
        <v>494</v>
      </c>
      <c r="V1063" s="17" t="s">
        <v>494</v>
      </c>
      <c r="W1063" s="17" t="s">
        <v>494</v>
      </c>
      <c r="X1063" s="17" t="s">
        <v>494</v>
      </c>
      <c r="Y1063" s="17" t="s">
        <v>494</v>
      </c>
      <c r="Z1063" s="17" t="s">
        <v>494</v>
      </c>
      <c r="AA1063" s="17" t="s">
        <v>494</v>
      </c>
      <c r="AB1063" s="17" t="s">
        <v>494</v>
      </c>
      <c r="AC1063" s="17"/>
      <c r="AD1063" s="17"/>
      <c r="AE1063" s="18">
        <f t="shared" si="50"/>
        <v>0.86297376093294464</v>
      </c>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c r="BF1063" s="17"/>
      <c r="BG1063" s="17"/>
    </row>
    <row r="1064" spans="1:59" hidden="1" x14ac:dyDescent="0.2">
      <c r="A1064" s="50">
        <v>2023</v>
      </c>
      <c r="B1064" s="50" t="s">
        <v>16</v>
      </c>
      <c r="C1064" s="16" t="s">
        <v>383</v>
      </c>
      <c r="D1064" s="21">
        <f t="shared" si="48"/>
        <v>45086</v>
      </c>
      <c r="E1064" s="22">
        <f t="shared" si="49"/>
        <v>160</v>
      </c>
      <c r="F1064" s="17" t="s">
        <v>343</v>
      </c>
      <c r="G1064" s="17" t="s">
        <v>341</v>
      </c>
      <c r="H1064" s="17">
        <v>31</v>
      </c>
      <c r="J1064" s="17">
        <v>0.3</v>
      </c>
      <c r="K1064" s="17" t="s">
        <v>494</v>
      </c>
      <c r="L1064" s="17"/>
      <c r="M1064" s="17" t="s">
        <v>494</v>
      </c>
      <c r="N1064" s="17"/>
      <c r="O1064" s="17"/>
      <c r="P1064" s="17"/>
      <c r="Q1064" s="17" t="s">
        <v>494</v>
      </c>
      <c r="R1064" s="17"/>
      <c r="S1064" s="17"/>
      <c r="T1064" s="17" t="s">
        <v>494</v>
      </c>
      <c r="U1064" s="17" t="s">
        <v>494</v>
      </c>
      <c r="V1064" s="17" t="s">
        <v>494</v>
      </c>
      <c r="W1064" s="17" t="s">
        <v>494</v>
      </c>
      <c r="X1064" s="17" t="s">
        <v>494</v>
      </c>
      <c r="Y1064" s="17" t="s">
        <v>494</v>
      </c>
      <c r="Z1064" s="17" t="s">
        <v>494</v>
      </c>
      <c r="AA1064" s="17" t="s">
        <v>494</v>
      </c>
      <c r="AB1064" s="17" t="s">
        <v>494</v>
      </c>
      <c r="AC1064" s="17"/>
      <c r="AD1064" s="17"/>
      <c r="AE1064" s="18">
        <f t="shared" si="50"/>
        <v>1.0070155416065254</v>
      </c>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row>
    <row r="1065" spans="1:59" hidden="1" x14ac:dyDescent="0.2">
      <c r="A1065" s="50">
        <v>2023</v>
      </c>
      <c r="B1065" s="50" t="s">
        <v>16</v>
      </c>
      <c r="C1065" s="16" t="s">
        <v>383</v>
      </c>
      <c r="D1065" s="21">
        <f t="shared" si="48"/>
        <v>45086</v>
      </c>
      <c r="E1065" s="22">
        <f t="shared" si="49"/>
        <v>160</v>
      </c>
      <c r="F1065" s="17" t="s">
        <v>343</v>
      </c>
      <c r="G1065" s="17" t="s">
        <v>341</v>
      </c>
      <c r="H1065" s="17">
        <v>37</v>
      </c>
      <c r="J1065" s="17">
        <v>0.43</v>
      </c>
      <c r="K1065" s="17" t="s">
        <v>494</v>
      </c>
      <c r="L1065" s="17"/>
      <c r="M1065" s="17" t="s">
        <v>494</v>
      </c>
      <c r="N1065" s="17"/>
      <c r="O1065" s="17"/>
      <c r="P1065" s="17"/>
      <c r="Q1065" s="17" t="s">
        <v>494</v>
      </c>
      <c r="R1065" s="17"/>
      <c r="S1065" s="17"/>
      <c r="T1065" s="17" t="s">
        <v>494</v>
      </c>
      <c r="U1065" s="17" t="s">
        <v>494</v>
      </c>
      <c r="V1065" s="17" t="s">
        <v>494</v>
      </c>
      <c r="W1065" s="17" t="s">
        <v>494</v>
      </c>
      <c r="X1065" s="17" t="s">
        <v>494</v>
      </c>
      <c r="Y1065" s="17" t="s">
        <v>494</v>
      </c>
      <c r="Z1065" s="17" t="s">
        <v>494</v>
      </c>
      <c r="AA1065" s="17" t="s">
        <v>494</v>
      </c>
      <c r="AB1065" s="17" t="s">
        <v>494</v>
      </c>
      <c r="AC1065" s="17"/>
      <c r="AD1065" s="17"/>
      <c r="AE1065" s="18">
        <f t="shared" si="50"/>
        <v>0.84891319369040341</v>
      </c>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row>
    <row r="1066" spans="1:59" hidden="1" x14ac:dyDescent="0.2">
      <c r="A1066" s="50">
        <v>2023</v>
      </c>
      <c r="B1066" s="50" t="s">
        <v>16</v>
      </c>
      <c r="C1066" s="16" t="s">
        <v>383</v>
      </c>
      <c r="D1066" s="21">
        <f t="shared" si="48"/>
        <v>45086</v>
      </c>
      <c r="E1066" s="22">
        <f t="shared" si="49"/>
        <v>160</v>
      </c>
      <c r="F1066" s="17" t="s">
        <v>343</v>
      </c>
      <c r="G1066" s="17" t="s">
        <v>341</v>
      </c>
      <c r="H1066" s="17">
        <v>37</v>
      </c>
      <c r="J1066" s="17">
        <v>0.41</v>
      </c>
      <c r="K1066" s="17" t="s">
        <v>494</v>
      </c>
      <c r="L1066" s="17"/>
      <c r="M1066" s="17" t="s">
        <v>494</v>
      </c>
      <c r="N1066" s="17"/>
      <c r="O1066" s="17"/>
      <c r="P1066" s="17"/>
      <c r="Q1066" s="17" t="s">
        <v>494</v>
      </c>
      <c r="R1066" s="17"/>
      <c r="S1066" s="17"/>
      <c r="T1066" s="17" t="s">
        <v>494</v>
      </c>
      <c r="U1066" s="17" t="s">
        <v>494</v>
      </c>
      <c r="V1066" s="17" t="s">
        <v>494</v>
      </c>
      <c r="W1066" s="17" t="s">
        <v>494</v>
      </c>
      <c r="X1066" s="17" t="s">
        <v>494</v>
      </c>
      <c r="Y1066" s="17" t="s">
        <v>494</v>
      </c>
      <c r="Z1066" s="17" t="s">
        <v>494</v>
      </c>
      <c r="AA1066" s="17" t="s">
        <v>494</v>
      </c>
      <c r="AB1066" s="17" t="s">
        <v>494</v>
      </c>
      <c r="AC1066" s="17"/>
      <c r="AD1066" s="17"/>
      <c r="AE1066" s="18">
        <f t="shared" si="50"/>
        <v>0.80942885910015194</v>
      </c>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c r="BF1066" s="17"/>
      <c r="BG1066" s="17"/>
    </row>
    <row r="1067" spans="1:59" hidden="1" x14ac:dyDescent="0.2">
      <c r="A1067" s="50">
        <v>2023</v>
      </c>
      <c r="B1067" s="50" t="s">
        <v>16</v>
      </c>
      <c r="C1067" s="16" t="s">
        <v>383</v>
      </c>
      <c r="D1067" s="21">
        <f t="shared" si="48"/>
        <v>45086</v>
      </c>
      <c r="E1067" s="22">
        <f t="shared" si="49"/>
        <v>160</v>
      </c>
      <c r="F1067" s="17" t="s">
        <v>343</v>
      </c>
      <c r="G1067" s="17" t="s">
        <v>341</v>
      </c>
      <c r="H1067" s="17">
        <v>45</v>
      </c>
      <c r="J1067" s="17">
        <v>0.91</v>
      </c>
      <c r="K1067" s="17" t="s">
        <v>494</v>
      </c>
      <c r="L1067" s="17"/>
      <c r="M1067" s="17" t="s">
        <v>494</v>
      </c>
      <c r="N1067" s="17"/>
      <c r="O1067" s="17"/>
      <c r="P1067" s="17"/>
      <c r="Q1067" s="17" t="s">
        <v>494</v>
      </c>
      <c r="R1067" s="17"/>
      <c r="S1067" s="17"/>
      <c r="T1067" s="17" t="s">
        <v>494</v>
      </c>
      <c r="U1067" s="17" t="s">
        <v>494</v>
      </c>
      <c r="V1067" s="17" t="s">
        <v>494</v>
      </c>
      <c r="W1067" s="17" t="s">
        <v>494</v>
      </c>
      <c r="X1067" s="17" t="s">
        <v>494</v>
      </c>
      <c r="Y1067" s="17" t="s">
        <v>494</v>
      </c>
      <c r="Z1067" s="17" t="s">
        <v>494</v>
      </c>
      <c r="AA1067" s="17" t="s">
        <v>494</v>
      </c>
      <c r="AB1067" s="17" t="s">
        <v>494</v>
      </c>
      <c r="AC1067" s="17"/>
      <c r="AD1067" s="17"/>
      <c r="AE1067" s="18">
        <f t="shared" si="50"/>
        <v>0.99862825788751708</v>
      </c>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c r="BF1067" s="17"/>
      <c r="BG1067" s="17"/>
    </row>
    <row r="1068" spans="1:59" hidden="1" x14ac:dyDescent="0.2">
      <c r="A1068" s="50">
        <v>2023</v>
      </c>
      <c r="B1068" s="50" t="s">
        <v>16</v>
      </c>
      <c r="C1068" s="16" t="s">
        <v>383</v>
      </c>
      <c r="D1068" s="21">
        <f t="shared" si="48"/>
        <v>45086</v>
      </c>
      <c r="E1068" s="22">
        <f t="shared" si="49"/>
        <v>160</v>
      </c>
      <c r="F1068" s="17" t="s">
        <v>343</v>
      </c>
      <c r="G1068" s="17" t="s">
        <v>341</v>
      </c>
      <c r="H1068" s="17">
        <v>36</v>
      </c>
      <c r="J1068" s="17">
        <v>0.39</v>
      </c>
      <c r="K1068" s="17" t="s">
        <v>494</v>
      </c>
      <c r="L1068" s="17"/>
      <c r="M1068" s="17" t="s">
        <v>494</v>
      </c>
      <c r="N1068" s="17"/>
      <c r="O1068" s="17"/>
      <c r="P1068" s="17"/>
      <c r="Q1068" s="17" t="s">
        <v>494</v>
      </c>
      <c r="R1068" s="17"/>
      <c r="S1068" s="17"/>
      <c r="T1068" s="17" t="s">
        <v>494</v>
      </c>
      <c r="U1068" s="17" t="s">
        <v>494</v>
      </c>
      <c r="V1068" s="17" t="s">
        <v>494</v>
      </c>
      <c r="W1068" s="17" t="s">
        <v>494</v>
      </c>
      <c r="X1068" s="17" t="s">
        <v>494</v>
      </c>
      <c r="Y1068" s="17" t="s">
        <v>494</v>
      </c>
      <c r="Z1068" s="17" t="s">
        <v>494</v>
      </c>
      <c r="AA1068" s="17" t="s">
        <v>494</v>
      </c>
      <c r="AB1068" s="17" t="s">
        <v>494</v>
      </c>
      <c r="AC1068" s="17"/>
      <c r="AD1068" s="17"/>
      <c r="AE1068" s="18">
        <f t="shared" si="50"/>
        <v>0.83590534979423858</v>
      </c>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c r="BF1068" s="17"/>
      <c r="BG1068" s="17"/>
    </row>
    <row r="1069" spans="1:59" hidden="1" x14ac:dyDescent="0.2">
      <c r="A1069" s="50">
        <v>2023</v>
      </c>
      <c r="B1069" s="50" t="s">
        <v>16</v>
      </c>
      <c r="C1069" s="16" t="s">
        <v>383</v>
      </c>
      <c r="D1069" s="21">
        <f t="shared" si="48"/>
        <v>45086</v>
      </c>
      <c r="E1069" s="22">
        <f t="shared" si="49"/>
        <v>160</v>
      </c>
      <c r="F1069" s="17" t="s">
        <v>343</v>
      </c>
      <c r="G1069" s="17" t="s">
        <v>341</v>
      </c>
      <c r="H1069" s="17">
        <v>35</v>
      </c>
      <c r="J1069" s="17">
        <v>0.36</v>
      </c>
      <c r="K1069" s="17" t="s">
        <v>494</v>
      </c>
      <c r="L1069" s="17"/>
      <c r="M1069" s="17" t="s">
        <v>494</v>
      </c>
      <c r="N1069" s="17"/>
      <c r="O1069" s="17"/>
      <c r="P1069" s="17"/>
      <c r="Q1069" s="17" t="s">
        <v>494</v>
      </c>
      <c r="R1069" s="17"/>
      <c r="S1069" s="17"/>
      <c r="T1069" s="17" t="s">
        <v>494</v>
      </c>
      <c r="U1069" s="17" t="s">
        <v>494</v>
      </c>
      <c r="V1069" s="17" t="s">
        <v>494</v>
      </c>
      <c r="W1069" s="17" t="s">
        <v>494</v>
      </c>
      <c r="X1069" s="17" t="s">
        <v>494</v>
      </c>
      <c r="Y1069" s="17" t="s">
        <v>494</v>
      </c>
      <c r="Z1069" s="17" t="s">
        <v>494</v>
      </c>
      <c r="AA1069" s="17" t="s">
        <v>494</v>
      </c>
      <c r="AB1069" s="17" t="s">
        <v>494</v>
      </c>
      <c r="AC1069" s="17"/>
      <c r="AD1069" s="17"/>
      <c r="AE1069" s="18">
        <f t="shared" si="50"/>
        <v>0.83965014577259467</v>
      </c>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c r="BF1069" s="17"/>
      <c r="BG1069" s="17"/>
    </row>
    <row r="1070" spans="1:59" hidden="1" x14ac:dyDescent="0.2">
      <c r="A1070" s="50">
        <v>2023</v>
      </c>
      <c r="B1070" s="50" t="s">
        <v>16</v>
      </c>
      <c r="C1070" s="16" t="s">
        <v>383</v>
      </c>
      <c r="D1070" s="21">
        <f t="shared" si="48"/>
        <v>45086</v>
      </c>
      <c r="E1070" s="22">
        <f t="shared" si="49"/>
        <v>160</v>
      </c>
      <c r="F1070" s="17" t="s">
        <v>343</v>
      </c>
      <c r="G1070" s="17" t="s">
        <v>341</v>
      </c>
      <c r="H1070" s="17">
        <v>51</v>
      </c>
      <c r="J1070" s="17">
        <v>1.47</v>
      </c>
      <c r="K1070" s="17" t="s">
        <v>494</v>
      </c>
      <c r="L1070" s="17"/>
      <c r="M1070" s="17" t="s">
        <v>494</v>
      </c>
      <c r="N1070" s="17"/>
      <c r="O1070" s="17"/>
      <c r="P1070" s="17"/>
      <c r="Q1070" s="17" t="s">
        <v>494</v>
      </c>
      <c r="R1070" s="17"/>
      <c r="S1070" s="17"/>
      <c r="T1070" s="17" t="s">
        <v>494</v>
      </c>
      <c r="U1070" s="17" t="s">
        <v>494</v>
      </c>
      <c r="V1070" s="17" t="s">
        <v>494</v>
      </c>
      <c r="W1070" s="17" t="s">
        <v>494</v>
      </c>
      <c r="X1070" s="17" t="s">
        <v>494</v>
      </c>
      <c r="Y1070" s="17" t="s">
        <v>494</v>
      </c>
      <c r="Z1070" s="17" t="s">
        <v>494</v>
      </c>
      <c r="AA1070" s="17" t="s">
        <v>494</v>
      </c>
      <c r="AB1070" s="17" t="s">
        <v>494</v>
      </c>
      <c r="AC1070" s="17"/>
      <c r="AD1070" s="17"/>
      <c r="AE1070" s="18">
        <f t="shared" si="50"/>
        <v>1.1081710654273242</v>
      </c>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row>
    <row r="1071" spans="1:59" hidden="1" x14ac:dyDescent="0.2">
      <c r="A1071" s="50">
        <v>2023</v>
      </c>
      <c r="B1071" s="50" t="s">
        <v>16</v>
      </c>
      <c r="C1071" s="16" t="s">
        <v>383</v>
      </c>
      <c r="D1071" s="21">
        <f t="shared" si="48"/>
        <v>45086</v>
      </c>
      <c r="E1071" s="22">
        <f t="shared" si="49"/>
        <v>160</v>
      </c>
      <c r="F1071" s="17" t="s">
        <v>343</v>
      </c>
      <c r="G1071" s="17" t="s">
        <v>341</v>
      </c>
      <c r="H1071" s="17">
        <v>35</v>
      </c>
      <c r="J1071" s="17">
        <v>0.35</v>
      </c>
      <c r="K1071" s="17" t="s">
        <v>494</v>
      </c>
      <c r="L1071" s="17"/>
      <c r="M1071" s="17" t="s">
        <v>494</v>
      </c>
      <c r="N1071" s="17"/>
      <c r="O1071" s="17"/>
      <c r="P1071" s="17"/>
      <c r="Q1071" s="17" t="s">
        <v>494</v>
      </c>
      <c r="R1071" s="17"/>
      <c r="S1071" s="17"/>
      <c r="T1071" s="17" t="s">
        <v>494</v>
      </c>
      <c r="U1071" s="17" t="s">
        <v>494</v>
      </c>
      <c r="V1071" s="17" t="s">
        <v>494</v>
      </c>
      <c r="W1071" s="17" t="s">
        <v>494</v>
      </c>
      <c r="X1071" s="17" t="s">
        <v>494</v>
      </c>
      <c r="Y1071" s="17" t="s">
        <v>494</v>
      </c>
      <c r="Z1071" s="17" t="s">
        <v>494</v>
      </c>
      <c r="AA1071" s="17" t="s">
        <v>494</v>
      </c>
      <c r="AB1071" s="17" t="s">
        <v>494</v>
      </c>
      <c r="AC1071" s="17"/>
      <c r="AD1071" s="17"/>
      <c r="AE1071" s="18">
        <f t="shared" si="50"/>
        <v>0.81632653061224481</v>
      </c>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c r="BF1071" s="17"/>
      <c r="BG1071" s="17"/>
    </row>
    <row r="1072" spans="1:59" hidden="1" x14ac:dyDescent="0.2">
      <c r="A1072" s="50">
        <v>2023</v>
      </c>
      <c r="B1072" s="50" t="s">
        <v>16</v>
      </c>
      <c r="C1072" s="16" t="s">
        <v>383</v>
      </c>
      <c r="D1072" s="21">
        <f t="shared" si="48"/>
        <v>45086</v>
      </c>
      <c r="E1072" s="22">
        <f t="shared" si="49"/>
        <v>160</v>
      </c>
      <c r="F1072" s="17" t="s">
        <v>343</v>
      </c>
      <c r="G1072" s="17" t="s">
        <v>341</v>
      </c>
      <c r="H1072" s="17">
        <v>56</v>
      </c>
      <c r="J1072" s="17">
        <v>1.79</v>
      </c>
      <c r="K1072" s="17" t="s">
        <v>494</v>
      </c>
      <c r="L1072" s="17"/>
      <c r="M1072" s="17" t="s">
        <v>494</v>
      </c>
      <c r="N1072" s="17"/>
      <c r="O1072" s="17"/>
      <c r="P1072" s="17"/>
      <c r="Q1072" s="17" t="s">
        <v>494</v>
      </c>
      <c r="R1072" s="17"/>
      <c r="S1072" s="17"/>
      <c r="T1072" s="17" t="s">
        <v>494</v>
      </c>
      <c r="U1072" s="17" t="s">
        <v>494</v>
      </c>
      <c r="V1072" s="17" t="s">
        <v>494</v>
      </c>
      <c r="W1072" s="17" t="s">
        <v>494</v>
      </c>
      <c r="X1072" s="17" t="s">
        <v>494</v>
      </c>
      <c r="Y1072" s="17" t="s">
        <v>494</v>
      </c>
      <c r="Z1072" s="17" t="s">
        <v>494</v>
      </c>
      <c r="AA1072" s="17" t="s">
        <v>494</v>
      </c>
      <c r="AB1072" s="17" t="s">
        <v>494</v>
      </c>
      <c r="AC1072" s="17"/>
      <c r="AD1072" s="17"/>
      <c r="AE1072" s="18">
        <f t="shared" si="50"/>
        <v>1.0192693148688048</v>
      </c>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c r="BF1072" s="17"/>
      <c r="BG1072" s="17"/>
    </row>
    <row r="1073" spans="1:59" hidden="1" x14ac:dyDescent="0.2">
      <c r="A1073" s="50">
        <v>2023</v>
      </c>
      <c r="B1073" s="50" t="s">
        <v>16</v>
      </c>
      <c r="C1073" s="16" t="s">
        <v>383</v>
      </c>
      <c r="D1073" s="21">
        <f t="shared" si="48"/>
        <v>45086</v>
      </c>
      <c r="E1073" s="22">
        <f t="shared" si="49"/>
        <v>160</v>
      </c>
      <c r="F1073" s="17" t="s">
        <v>343</v>
      </c>
      <c r="G1073" s="17" t="s">
        <v>341</v>
      </c>
      <c r="H1073" s="17">
        <v>37</v>
      </c>
      <c r="J1073" s="17">
        <v>0.37</v>
      </c>
      <c r="K1073" s="17" t="s">
        <v>494</v>
      </c>
      <c r="L1073" s="17"/>
      <c r="M1073" s="17" t="s">
        <v>494</v>
      </c>
      <c r="N1073" s="17"/>
      <c r="O1073" s="17"/>
      <c r="P1073" s="17"/>
      <c r="Q1073" s="17" t="s">
        <v>494</v>
      </c>
      <c r="R1073" s="17"/>
      <c r="S1073" s="17"/>
      <c r="T1073" s="17" t="s">
        <v>494</v>
      </c>
      <c r="U1073" s="17" t="s">
        <v>494</v>
      </c>
      <c r="V1073" s="17" t="s">
        <v>494</v>
      </c>
      <c r="W1073" s="17" t="s">
        <v>494</v>
      </c>
      <c r="X1073" s="17" t="s">
        <v>494</v>
      </c>
      <c r="Y1073" s="17" t="s">
        <v>494</v>
      </c>
      <c r="Z1073" s="17" t="s">
        <v>494</v>
      </c>
      <c r="AA1073" s="17" t="s">
        <v>494</v>
      </c>
      <c r="AB1073" s="17" t="s">
        <v>494</v>
      </c>
      <c r="AC1073" s="17"/>
      <c r="AD1073" s="17"/>
      <c r="AE1073" s="18">
        <f t="shared" si="50"/>
        <v>0.73046018991964934</v>
      </c>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c r="BF1073" s="17"/>
      <c r="BG1073" s="17"/>
    </row>
    <row r="1074" spans="1:59" hidden="1" x14ac:dyDescent="0.2">
      <c r="A1074" s="50">
        <v>2023</v>
      </c>
      <c r="B1074" s="50" t="s">
        <v>16</v>
      </c>
      <c r="C1074" s="16" t="s">
        <v>383</v>
      </c>
      <c r="D1074" s="21">
        <f t="shared" si="48"/>
        <v>45086</v>
      </c>
      <c r="E1074" s="22">
        <f t="shared" si="49"/>
        <v>160</v>
      </c>
      <c r="F1074" s="17" t="s">
        <v>343</v>
      </c>
      <c r="G1074" s="17" t="s">
        <v>341</v>
      </c>
      <c r="H1074" s="17">
        <v>34</v>
      </c>
      <c r="J1074" s="17">
        <v>0.31</v>
      </c>
      <c r="K1074" s="17" t="s">
        <v>494</v>
      </c>
      <c r="L1074" s="17"/>
      <c r="M1074" s="17" t="s">
        <v>494</v>
      </c>
      <c r="N1074" s="17"/>
      <c r="O1074" s="17"/>
      <c r="P1074" s="17"/>
      <c r="Q1074" s="17" t="s">
        <v>494</v>
      </c>
      <c r="R1074" s="17"/>
      <c r="S1074" s="17"/>
      <c r="T1074" s="17" t="s">
        <v>494</v>
      </c>
      <c r="U1074" s="17" t="s">
        <v>494</v>
      </c>
      <c r="V1074" s="17" t="s">
        <v>494</v>
      </c>
      <c r="W1074" s="17" t="s">
        <v>494</v>
      </c>
      <c r="X1074" s="17" t="s">
        <v>494</v>
      </c>
      <c r="Y1074" s="17" t="s">
        <v>494</v>
      </c>
      <c r="Z1074" s="17" t="s">
        <v>494</v>
      </c>
      <c r="AA1074" s="17" t="s">
        <v>494</v>
      </c>
      <c r="AB1074" s="17" t="s">
        <v>494</v>
      </c>
      <c r="AC1074" s="17"/>
      <c r="AD1074" s="17"/>
      <c r="AE1074" s="18">
        <f t="shared" si="50"/>
        <v>0.78872379401587622</v>
      </c>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c r="BF1074" s="17"/>
      <c r="BG1074" s="17"/>
    </row>
    <row r="1075" spans="1:59" hidden="1" x14ac:dyDescent="0.2">
      <c r="A1075" s="50">
        <v>2023</v>
      </c>
      <c r="B1075" s="50" t="s">
        <v>16</v>
      </c>
      <c r="C1075" s="16" t="s">
        <v>383</v>
      </c>
      <c r="D1075" s="21">
        <f t="shared" si="48"/>
        <v>45086</v>
      </c>
      <c r="E1075" s="22">
        <f t="shared" si="49"/>
        <v>160</v>
      </c>
      <c r="F1075" s="17" t="s">
        <v>343</v>
      </c>
      <c r="G1075" s="17" t="s">
        <v>341</v>
      </c>
      <c r="H1075" s="17">
        <v>34</v>
      </c>
      <c r="J1075" s="17">
        <v>0.34</v>
      </c>
      <c r="K1075" s="17" t="s">
        <v>494</v>
      </c>
      <c r="L1075" s="17"/>
      <c r="M1075" s="17" t="s">
        <v>494</v>
      </c>
      <c r="N1075" s="17"/>
      <c r="O1075" s="17"/>
      <c r="P1075" s="17"/>
      <c r="Q1075" s="17" t="s">
        <v>494</v>
      </c>
      <c r="R1075" s="17"/>
      <c r="S1075" s="17"/>
      <c r="T1075" s="17" t="s">
        <v>494</v>
      </c>
      <c r="U1075" s="17" t="s">
        <v>494</v>
      </c>
      <c r="V1075" s="17" t="s">
        <v>494</v>
      </c>
      <c r="W1075" s="17" t="s">
        <v>494</v>
      </c>
      <c r="X1075" s="17" t="s">
        <v>494</v>
      </c>
      <c r="Y1075" s="17" t="s">
        <v>494</v>
      </c>
      <c r="Z1075" s="17" t="s">
        <v>494</v>
      </c>
      <c r="AA1075" s="17" t="s">
        <v>494</v>
      </c>
      <c r="AB1075" s="17" t="s">
        <v>494</v>
      </c>
      <c r="AC1075" s="17"/>
      <c r="AD1075" s="17"/>
      <c r="AE1075" s="18">
        <f t="shared" si="50"/>
        <v>0.86505190311418689</v>
      </c>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c r="BF1075" s="17"/>
      <c r="BG1075" s="17"/>
    </row>
    <row r="1076" spans="1:59" hidden="1" x14ac:dyDescent="0.2">
      <c r="A1076" s="50">
        <v>2023</v>
      </c>
      <c r="B1076" s="50" t="s">
        <v>16</v>
      </c>
      <c r="C1076" s="16" t="s">
        <v>383</v>
      </c>
      <c r="D1076" s="21">
        <f t="shared" si="48"/>
        <v>45086</v>
      </c>
      <c r="E1076" s="22">
        <f t="shared" si="49"/>
        <v>160</v>
      </c>
      <c r="F1076" s="17" t="s">
        <v>343</v>
      </c>
      <c r="G1076" s="17" t="s">
        <v>341</v>
      </c>
      <c r="H1076" s="17">
        <v>43</v>
      </c>
      <c r="J1076" s="17">
        <v>0.79</v>
      </c>
      <c r="K1076" s="17" t="s">
        <v>494</v>
      </c>
      <c r="L1076" s="17"/>
      <c r="M1076" s="17" t="s">
        <v>494</v>
      </c>
      <c r="N1076" s="17"/>
      <c r="O1076" s="17"/>
      <c r="P1076" s="17"/>
      <c r="Q1076" s="17" t="s">
        <v>494</v>
      </c>
      <c r="R1076" s="17"/>
      <c r="S1076" s="17"/>
      <c r="T1076" s="17" t="s">
        <v>494</v>
      </c>
      <c r="U1076" s="17" t="s">
        <v>494</v>
      </c>
      <c r="V1076" s="17" t="s">
        <v>494</v>
      </c>
      <c r="W1076" s="17" t="s">
        <v>494</v>
      </c>
      <c r="X1076" s="17" t="s">
        <v>494</v>
      </c>
      <c r="Y1076" s="17" t="s">
        <v>494</v>
      </c>
      <c r="Z1076" s="17" t="s">
        <v>494</v>
      </c>
      <c r="AA1076" s="17" t="s">
        <v>494</v>
      </c>
      <c r="AB1076" s="17" t="s">
        <v>494</v>
      </c>
      <c r="AC1076" s="17"/>
      <c r="AD1076" s="17"/>
      <c r="AE1076" s="18">
        <f t="shared" si="50"/>
        <v>0.99362320298841622</v>
      </c>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c r="BF1076" s="17"/>
      <c r="BG1076" s="17"/>
    </row>
    <row r="1077" spans="1:59" hidden="1" x14ac:dyDescent="0.2">
      <c r="A1077" s="50">
        <v>2023</v>
      </c>
      <c r="B1077" s="50" t="s">
        <v>16</v>
      </c>
      <c r="C1077" s="16" t="s">
        <v>383</v>
      </c>
      <c r="D1077" s="21">
        <f t="shared" si="48"/>
        <v>45086</v>
      </c>
      <c r="E1077" s="22">
        <f t="shared" si="49"/>
        <v>160</v>
      </c>
      <c r="F1077" s="17" t="s">
        <v>343</v>
      </c>
      <c r="G1077" s="17" t="s">
        <v>341</v>
      </c>
      <c r="H1077" s="17">
        <v>37</v>
      </c>
      <c r="J1077" s="17">
        <v>0.38</v>
      </c>
      <c r="K1077" s="17" t="s">
        <v>494</v>
      </c>
      <c r="L1077" s="17"/>
      <c r="M1077" s="17" t="s">
        <v>494</v>
      </c>
      <c r="N1077" s="17"/>
      <c r="O1077" s="17"/>
      <c r="P1077" s="17"/>
      <c r="Q1077" s="17" t="s">
        <v>494</v>
      </c>
      <c r="R1077" s="17"/>
      <c r="S1077" s="17"/>
      <c r="T1077" s="17" t="s">
        <v>494</v>
      </c>
      <c r="U1077" s="17" t="s">
        <v>494</v>
      </c>
      <c r="V1077" s="17" t="s">
        <v>494</v>
      </c>
      <c r="W1077" s="17" t="s">
        <v>494</v>
      </c>
      <c r="X1077" s="17" t="s">
        <v>494</v>
      </c>
      <c r="Y1077" s="17" t="s">
        <v>494</v>
      </c>
      <c r="Z1077" s="17" t="s">
        <v>494</v>
      </c>
      <c r="AA1077" s="17" t="s">
        <v>494</v>
      </c>
      <c r="AB1077" s="17" t="s">
        <v>494</v>
      </c>
      <c r="AC1077" s="17"/>
      <c r="AD1077" s="17"/>
      <c r="AE1077" s="18">
        <f t="shared" si="50"/>
        <v>0.75020235721477502</v>
      </c>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c r="BF1077" s="17"/>
      <c r="BG1077" s="17"/>
    </row>
    <row r="1078" spans="1:59" hidden="1" x14ac:dyDescent="0.2">
      <c r="A1078" s="50">
        <v>2023</v>
      </c>
      <c r="B1078" s="50" t="s">
        <v>16</v>
      </c>
      <c r="C1078" s="16" t="s">
        <v>383</v>
      </c>
      <c r="D1078" s="21">
        <f t="shared" si="48"/>
        <v>45086</v>
      </c>
      <c r="E1078" s="22">
        <f t="shared" si="49"/>
        <v>160</v>
      </c>
      <c r="F1078" s="17" t="s">
        <v>343</v>
      </c>
      <c r="G1078" s="17" t="s">
        <v>341</v>
      </c>
      <c r="H1078" s="17">
        <v>36</v>
      </c>
      <c r="J1078" s="17">
        <v>0.4</v>
      </c>
      <c r="K1078" s="17" t="s">
        <v>494</v>
      </c>
      <c r="L1078" s="17"/>
      <c r="M1078" s="17" t="s">
        <v>494</v>
      </c>
      <c r="N1078" s="17"/>
      <c r="O1078" s="17"/>
      <c r="P1078" s="17"/>
      <c r="Q1078" s="17" t="s">
        <v>494</v>
      </c>
      <c r="R1078" s="17"/>
      <c r="S1078" s="17"/>
      <c r="T1078" s="17" t="s">
        <v>494</v>
      </c>
      <c r="U1078" s="17" t="s">
        <v>494</v>
      </c>
      <c r="V1078" s="17" t="s">
        <v>494</v>
      </c>
      <c r="W1078" s="17" t="s">
        <v>494</v>
      </c>
      <c r="X1078" s="17" t="s">
        <v>494</v>
      </c>
      <c r="Y1078" s="17" t="s">
        <v>494</v>
      </c>
      <c r="Z1078" s="17" t="s">
        <v>494</v>
      </c>
      <c r="AA1078" s="17" t="s">
        <v>494</v>
      </c>
      <c r="AB1078" s="17" t="s">
        <v>494</v>
      </c>
      <c r="AC1078" s="17"/>
      <c r="AD1078" s="17"/>
      <c r="AE1078" s="18">
        <f t="shared" si="50"/>
        <v>0.85733882030178332</v>
      </c>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c r="BF1078" s="17"/>
      <c r="BG1078" s="17"/>
    </row>
    <row r="1079" spans="1:59" hidden="1" x14ac:dyDescent="0.2">
      <c r="A1079" s="50">
        <v>2023</v>
      </c>
      <c r="B1079" s="50" t="s">
        <v>16</v>
      </c>
      <c r="C1079" s="16" t="s">
        <v>383</v>
      </c>
      <c r="D1079" s="21">
        <f t="shared" si="48"/>
        <v>45086</v>
      </c>
      <c r="E1079" s="22">
        <f t="shared" si="49"/>
        <v>160</v>
      </c>
      <c r="F1079" s="17" t="s">
        <v>343</v>
      </c>
      <c r="G1079" s="17" t="s">
        <v>341</v>
      </c>
      <c r="H1079" s="17">
        <v>39</v>
      </c>
      <c r="J1079" s="17">
        <v>0.45</v>
      </c>
      <c r="K1079" s="17" t="s">
        <v>494</v>
      </c>
      <c r="L1079" s="17"/>
      <c r="M1079" s="17" t="s">
        <v>494</v>
      </c>
      <c r="N1079" s="17"/>
      <c r="O1079" s="17"/>
      <c r="P1079" s="17"/>
      <c r="Q1079" s="17" t="s">
        <v>494</v>
      </c>
      <c r="R1079" s="17"/>
      <c r="S1079" s="17"/>
      <c r="T1079" s="17" t="s">
        <v>494</v>
      </c>
      <c r="U1079" s="17" t="s">
        <v>494</v>
      </c>
      <c r="V1079" s="17" t="s">
        <v>494</v>
      </c>
      <c r="W1079" s="17" t="s">
        <v>494</v>
      </c>
      <c r="X1079" s="17" t="s">
        <v>494</v>
      </c>
      <c r="Y1079" s="17" t="s">
        <v>494</v>
      </c>
      <c r="Z1079" s="17" t="s">
        <v>494</v>
      </c>
      <c r="AA1079" s="17" t="s">
        <v>494</v>
      </c>
      <c r="AB1079" s="17" t="s">
        <v>494</v>
      </c>
      <c r="AC1079" s="17"/>
      <c r="AD1079" s="17"/>
      <c r="AE1079" s="18">
        <f t="shared" si="50"/>
        <v>0.75861022606584738</v>
      </c>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c r="BF1079" s="17"/>
      <c r="BG1079" s="17"/>
    </row>
    <row r="1080" spans="1:59" hidden="1" x14ac:dyDescent="0.2">
      <c r="A1080" s="50">
        <v>2023</v>
      </c>
      <c r="B1080" s="50" t="s">
        <v>16</v>
      </c>
      <c r="C1080" s="16" t="s">
        <v>383</v>
      </c>
      <c r="D1080" s="21">
        <f t="shared" si="48"/>
        <v>45086</v>
      </c>
      <c r="E1080" s="22">
        <f t="shared" si="49"/>
        <v>160</v>
      </c>
      <c r="F1080" s="17" t="s">
        <v>343</v>
      </c>
      <c r="G1080" s="17" t="s">
        <v>341</v>
      </c>
      <c r="H1080" s="17">
        <v>30</v>
      </c>
      <c r="J1080" s="17">
        <v>0.33</v>
      </c>
      <c r="K1080" s="17" t="s">
        <v>494</v>
      </c>
      <c r="L1080" s="17"/>
      <c r="M1080" s="17" t="s">
        <v>494</v>
      </c>
      <c r="N1080" s="17"/>
      <c r="O1080" s="17"/>
      <c r="P1080" s="17"/>
      <c r="Q1080" s="17" t="s">
        <v>494</v>
      </c>
      <c r="R1080" s="17"/>
      <c r="S1080" s="17"/>
      <c r="T1080" s="17" t="s">
        <v>494</v>
      </c>
      <c r="U1080" s="17" t="s">
        <v>494</v>
      </c>
      <c r="V1080" s="17" t="s">
        <v>494</v>
      </c>
      <c r="W1080" s="17" t="s">
        <v>494</v>
      </c>
      <c r="X1080" s="17" t="s">
        <v>494</v>
      </c>
      <c r="Y1080" s="17" t="s">
        <v>494</v>
      </c>
      <c r="Z1080" s="17" t="s">
        <v>494</v>
      </c>
      <c r="AA1080" s="17" t="s">
        <v>494</v>
      </c>
      <c r="AB1080" s="17" t="s">
        <v>494</v>
      </c>
      <c r="AC1080" s="17"/>
      <c r="AD1080" s="17"/>
      <c r="AE1080" s="18">
        <f t="shared" si="50"/>
        <v>1.2222222222222223</v>
      </c>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c r="BF1080" s="17"/>
      <c r="BG1080" s="17"/>
    </row>
    <row r="1081" spans="1:59" hidden="1" x14ac:dyDescent="0.2">
      <c r="A1081" s="50">
        <v>2023</v>
      </c>
      <c r="B1081" s="50" t="s">
        <v>16</v>
      </c>
      <c r="C1081" s="16" t="s">
        <v>383</v>
      </c>
      <c r="D1081" s="21">
        <f t="shared" si="48"/>
        <v>45086</v>
      </c>
      <c r="E1081" s="22">
        <f t="shared" si="49"/>
        <v>160</v>
      </c>
      <c r="F1081" s="17" t="s">
        <v>343</v>
      </c>
      <c r="G1081" s="17" t="s">
        <v>341</v>
      </c>
      <c r="H1081" s="17">
        <v>40</v>
      </c>
      <c r="J1081" s="17">
        <v>0.36</v>
      </c>
      <c r="K1081" s="17" t="s">
        <v>494</v>
      </c>
      <c r="L1081" s="17"/>
      <c r="M1081" s="17" t="s">
        <v>494</v>
      </c>
      <c r="N1081" s="17"/>
      <c r="O1081" s="17"/>
      <c r="P1081" s="17"/>
      <c r="Q1081" s="17" t="s">
        <v>494</v>
      </c>
      <c r="R1081" s="17"/>
      <c r="S1081" s="17"/>
      <c r="T1081" s="17" t="s">
        <v>494</v>
      </c>
      <c r="U1081" s="17" t="s">
        <v>494</v>
      </c>
      <c r="V1081" s="17" t="s">
        <v>494</v>
      </c>
      <c r="W1081" s="17" t="s">
        <v>494</v>
      </c>
      <c r="X1081" s="17" t="s">
        <v>494</v>
      </c>
      <c r="Y1081" s="17" t="s">
        <v>494</v>
      </c>
      <c r="Z1081" s="17" t="s">
        <v>494</v>
      </c>
      <c r="AA1081" s="17" t="s">
        <v>494</v>
      </c>
      <c r="AB1081" s="17" t="s">
        <v>494</v>
      </c>
      <c r="AC1081" s="17"/>
      <c r="AD1081" s="17"/>
      <c r="AE1081" s="18">
        <f t="shared" si="50"/>
        <v>0.5625</v>
      </c>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c r="BF1081" s="17"/>
      <c r="BG1081" s="17"/>
    </row>
    <row r="1082" spans="1:59" hidden="1" x14ac:dyDescent="0.2">
      <c r="A1082" s="50">
        <v>2023</v>
      </c>
      <c r="B1082" s="50" t="s">
        <v>16</v>
      </c>
      <c r="C1082" s="16" t="s">
        <v>383</v>
      </c>
      <c r="D1082" s="21">
        <f t="shared" si="48"/>
        <v>45086</v>
      </c>
      <c r="E1082" s="22">
        <f t="shared" si="49"/>
        <v>160</v>
      </c>
      <c r="F1082" s="17" t="s">
        <v>343</v>
      </c>
      <c r="G1082" s="17" t="s">
        <v>341</v>
      </c>
      <c r="H1082" s="17">
        <v>41</v>
      </c>
      <c r="J1082" s="17">
        <v>0.48</v>
      </c>
      <c r="K1082" s="17" t="s">
        <v>494</v>
      </c>
      <c r="L1082" s="17"/>
      <c r="M1082" s="17" t="s">
        <v>494</v>
      </c>
      <c r="N1082" s="17"/>
      <c r="O1082" s="17"/>
      <c r="P1082" s="17"/>
      <c r="Q1082" s="17" t="s">
        <v>494</v>
      </c>
      <c r="R1082" s="17"/>
      <c r="S1082" s="17"/>
      <c r="T1082" s="17" t="s">
        <v>494</v>
      </c>
      <c r="U1082" s="17" t="s">
        <v>494</v>
      </c>
      <c r="V1082" s="17" t="s">
        <v>494</v>
      </c>
      <c r="W1082" s="17" t="s">
        <v>494</v>
      </c>
      <c r="X1082" s="17" t="s">
        <v>494</v>
      </c>
      <c r="Y1082" s="17" t="s">
        <v>494</v>
      </c>
      <c r="Z1082" s="17" t="s">
        <v>494</v>
      </c>
      <c r="AA1082" s="17" t="s">
        <v>494</v>
      </c>
      <c r="AB1082" s="17" t="s">
        <v>494</v>
      </c>
      <c r="AC1082" s="17"/>
      <c r="AD1082" s="17"/>
      <c r="AE1082" s="18">
        <f t="shared" si="50"/>
        <v>0.69644955818981147</v>
      </c>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c r="BF1082" s="17"/>
      <c r="BG1082" s="17"/>
    </row>
    <row r="1083" spans="1:59" hidden="1" x14ac:dyDescent="0.2">
      <c r="A1083" s="50">
        <v>2023</v>
      </c>
      <c r="B1083" s="50" t="s">
        <v>16</v>
      </c>
      <c r="C1083" s="16" t="s">
        <v>383</v>
      </c>
      <c r="D1083" s="21">
        <f t="shared" si="48"/>
        <v>45086</v>
      </c>
      <c r="E1083" s="22">
        <f t="shared" si="49"/>
        <v>160</v>
      </c>
      <c r="F1083" s="17" t="s">
        <v>343</v>
      </c>
      <c r="G1083" s="17" t="s">
        <v>341</v>
      </c>
      <c r="H1083" s="17">
        <v>42</v>
      </c>
      <c r="J1083" s="17">
        <v>0.6</v>
      </c>
      <c r="K1083" s="17" t="s">
        <v>494</v>
      </c>
      <c r="L1083" s="17"/>
      <c r="M1083" s="17" t="s">
        <v>494</v>
      </c>
      <c r="N1083" s="17"/>
      <c r="O1083" s="17"/>
      <c r="P1083" s="17"/>
      <c r="Q1083" s="17" t="s">
        <v>494</v>
      </c>
      <c r="R1083" s="17"/>
      <c r="S1083" s="17"/>
      <c r="T1083" s="17" t="s">
        <v>494</v>
      </c>
      <c r="U1083" s="17" t="s">
        <v>494</v>
      </c>
      <c r="V1083" s="17" t="s">
        <v>494</v>
      </c>
      <c r="W1083" s="17" t="s">
        <v>494</v>
      </c>
      <c r="X1083" s="17" t="s">
        <v>494</v>
      </c>
      <c r="Y1083" s="17" t="s">
        <v>494</v>
      </c>
      <c r="Z1083" s="17" t="s">
        <v>494</v>
      </c>
      <c r="AA1083" s="17" t="s">
        <v>494</v>
      </c>
      <c r="AB1083" s="17" t="s">
        <v>494</v>
      </c>
      <c r="AC1083" s="17"/>
      <c r="AD1083" s="17"/>
      <c r="AE1083" s="18">
        <f t="shared" si="50"/>
        <v>0.80984774862325881</v>
      </c>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c r="BF1083" s="17"/>
      <c r="BG1083" s="17"/>
    </row>
    <row r="1084" spans="1:59" hidden="1" x14ac:dyDescent="0.2">
      <c r="A1084" s="50">
        <v>2023</v>
      </c>
      <c r="B1084" s="50" t="s">
        <v>16</v>
      </c>
      <c r="C1084" s="16" t="s">
        <v>383</v>
      </c>
      <c r="D1084" s="21">
        <f t="shared" si="48"/>
        <v>45086</v>
      </c>
      <c r="E1084" s="22">
        <f t="shared" si="49"/>
        <v>160</v>
      </c>
      <c r="F1084" s="17" t="s">
        <v>343</v>
      </c>
      <c r="G1084" s="17" t="s">
        <v>341</v>
      </c>
      <c r="H1084" s="17">
        <v>37</v>
      </c>
      <c r="J1084" s="17">
        <v>0.41</v>
      </c>
      <c r="K1084" s="17" t="s">
        <v>494</v>
      </c>
      <c r="L1084" s="17"/>
      <c r="M1084" s="17" t="s">
        <v>494</v>
      </c>
      <c r="N1084" s="17"/>
      <c r="O1084" s="17"/>
      <c r="P1084" s="17"/>
      <c r="Q1084" s="17" t="s">
        <v>494</v>
      </c>
      <c r="R1084" s="17"/>
      <c r="S1084" s="17"/>
      <c r="T1084" s="17" t="s">
        <v>494</v>
      </c>
      <c r="U1084" s="17" t="s">
        <v>494</v>
      </c>
      <c r="V1084" s="17" t="s">
        <v>494</v>
      </c>
      <c r="W1084" s="17" t="s">
        <v>494</v>
      </c>
      <c r="X1084" s="17" t="s">
        <v>494</v>
      </c>
      <c r="Y1084" s="17" t="s">
        <v>494</v>
      </c>
      <c r="Z1084" s="17" t="s">
        <v>494</v>
      </c>
      <c r="AA1084" s="17" t="s">
        <v>494</v>
      </c>
      <c r="AB1084" s="17" t="s">
        <v>494</v>
      </c>
      <c r="AC1084" s="17"/>
      <c r="AD1084" s="17"/>
      <c r="AE1084" s="18">
        <f t="shared" si="50"/>
        <v>0.80942885910015194</v>
      </c>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c r="BF1084" s="17"/>
      <c r="BG1084" s="17"/>
    </row>
    <row r="1085" spans="1:59" hidden="1" x14ac:dyDescent="0.2">
      <c r="A1085" s="50">
        <v>2023</v>
      </c>
      <c r="B1085" s="50" t="s">
        <v>16</v>
      </c>
      <c r="C1085" s="16" t="s">
        <v>383</v>
      </c>
      <c r="D1085" s="21">
        <f t="shared" si="48"/>
        <v>45086</v>
      </c>
      <c r="E1085" s="22">
        <f t="shared" si="49"/>
        <v>160</v>
      </c>
      <c r="F1085" s="17" t="s">
        <v>343</v>
      </c>
      <c r="G1085" s="17" t="s">
        <v>341</v>
      </c>
      <c r="H1085" s="17">
        <v>39</v>
      </c>
      <c r="J1085" s="17">
        <v>0.53</v>
      </c>
      <c r="K1085" s="17" t="s">
        <v>494</v>
      </c>
      <c r="L1085" s="17"/>
      <c r="M1085" s="17" t="s">
        <v>494</v>
      </c>
      <c r="N1085" s="17"/>
      <c r="O1085" s="17"/>
      <c r="P1085" s="17"/>
      <c r="Q1085" s="17" t="s">
        <v>494</v>
      </c>
      <c r="R1085" s="17"/>
      <c r="S1085" s="17"/>
      <c r="T1085" s="17" t="s">
        <v>494</v>
      </c>
      <c r="U1085" s="17" t="s">
        <v>494</v>
      </c>
      <c r="V1085" s="17" t="s">
        <v>494</v>
      </c>
      <c r="W1085" s="17" t="s">
        <v>494</v>
      </c>
      <c r="X1085" s="17" t="s">
        <v>494</v>
      </c>
      <c r="Y1085" s="17" t="s">
        <v>494</v>
      </c>
      <c r="Z1085" s="17" t="s">
        <v>494</v>
      </c>
      <c r="AA1085" s="17" t="s">
        <v>494</v>
      </c>
      <c r="AB1085" s="17" t="s">
        <v>494</v>
      </c>
      <c r="AC1085" s="17"/>
      <c r="AD1085" s="17"/>
      <c r="AE1085" s="18">
        <f t="shared" si="50"/>
        <v>0.89347426625533144</v>
      </c>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c r="BF1085" s="17"/>
      <c r="BG1085" s="17"/>
    </row>
    <row r="1086" spans="1:59" hidden="1" x14ac:dyDescent="0.2">
      <c r="A1086" s="50">
        <v>2023</v>
      </c>
      <c r="B1086" s="50" t="s">
        <v>16</v>
      </c>
      <c r="C1086" s="16" t="s">
        <v>383</v>
      </c>
      <c r="D1086" s="21">
        <f t="shared" si="48"/>
        <v>45086</v>
      </c>
      <c r="E1086" s="22">
        <f t="shared" si="49"/>
        <v>160</v>
      </c>
      <c r="F1086" s="17" t="s">
        <v>343</v>
      </c>
      <c r="G1086" s="17" t="s">
        <v>341</v>
      </c>
      <c r="H1086" s="17">
        <v>47</v>
      </c>
      <c r="J1086" s="17">
        <v>1.1299999999999999</v>
      </c>
      <c r="K1086" s="17" t="s">
        <v>494</v>
      </c>
      <c r="L1086" s="17"/>
      <c r="M1086" s="17" t="s">
        <v>494</v>
      </c>
      <c r="N1086" s="17"/>
      <c r="O1086" s="17"/>
      <c r="P1086" s="17"/>
      <c r="Q1086" s="17" t="s">
        <v>494</v>
      </c>
      <c r="R1086" s="17"/>
      <c r="S1086" s="17"/>
      <c r="T1086" s="17" t="s">
        <v>494</v>
      </c>
      <c r="U1086" s="17" t="s">
        <v>494</v>
      </c>
      <c r="V1086" s="17" t="s">
        <v>494</v>
      </c>
      <c r="W1086" s="17" t="s">
        <v>494</v>
      </c>
      <c r="X1086" s="17" t="s">
        <v>494</v>
      </c>
      <c r="Y1086" s="17" t="s">
        <v>494</v>
      </c>
      <c r="Z1086" s="17" t="s">
        <v>494</v>
      </c>
      <c r="AA1086" s="17" t="s">
        <v>494</v>
      </c>
      <c r="AB1086" s="17" t="s">
        <v>494</v>
      </c>
      <c r="AC1086" s="17"/>
      <c r="AD1086" s="17"/>
      <c r="AE1086" s="18">
        <f t="shared" si="50"/>
        <v>1.0883908189900118</v>
      </c>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c r="BF1086" s="17"/>
      <c r="BG1086" s="17"/>
    </row>
    <row r="1087" spans="1:59" hidden="1" x14ac:dyDescent="0.2">
      <c r="A1087" s="50">
        <v>2023</v>
      </c>
      <c r="B1087" s="50" t="s">
        <v>16</v>
      </c>
      <c r="C1087" s="16" t="s">
        <v>383</v>
      </c>
      <c r="D1087" s="21">
        <f t="shared" si="48"/>
        <v>45086</v>
      </c>
      <c r="E1087" s="22">
        <f t="shared" si="49"/>
        <v>160</v>
      </c>
      <c r="F1087" s="17" t="s">
        <v>343</v>
      </c>
      <c r="G1087" s="17" t="s">
        <v>341</v>
      </c>
      <c r="H1087" s="17">
        <v>52</v>
      </c>
      <c r="J1087" s="17">
        <v>1.44</v>
      </c>
      <c r="K1087" s="17" t="s">
        <v>494</v>
      </c>
      <c r="L1087" s="17"/>
      <c r="M1087" s="17" t="s">
        <v>494</v>
      </c>
      <c r="N1087" s="17"/>
      <c r="O1087" s="17"/>
      <c r="P1087" s="17"/>
      <c r="Q1087" s="17" t="s">
        <v>494</v>
      </c>
      <c r="R1087" s="17"/>
      <c r="S1087" s="17"/>
      <c r="T1087" s="17" t="s">
        <v>494</v>
      </c>
      <c r="U1087" s="17" t="s">
        <v>494</v>
      </c>
      <c r="V1087" s="17" t="s">
        <v>494</v>
      </c>
      <c r="W1087" s="17" t="s">
        <v>494</v>
      </c>
      <c r="X1087" s="17" t="s">
        <v>494</v>
      </c>
      <c r="Y1087" s="17" t="s">
        <v>494</v>
      </c>
      <c r="Z1087" s="17" t="s">
        <v>494</v>
      </c>
      <c r="AA1087" s="17" t="s">
        <v>494</v>
      </c>
      <c r="AB1087" s="17" t="s">
        <v>494</v>
      </c>
      <c r="AC1087" s="17"/>
      <c r="AD1087" s="17"/>
      <c r="AE1087" s="18">
        <f t="shared" si="50"/>
        <v>1.0241238051888939</v>
      </c>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c r="BF1087" s="17"/>
      <c r="BG1087" s="17"/>
    </row>
    <row r="1088" spans="1:59" hidden="1" x14ac:dyDescent="0.2">
      <c r="A1088" s="50">
        <v>2023</v>
      </c>
      <c r="B1088" s="50" t="s">
        <v>770</v>
      </c>
      <c r="C1088" s="16" t="s">
        <v>75</v>
      </c>
      <c r="D1088" s="21">
        <f t="shared" si="48"/>
        <v>45089</v>
      </c>
      <c r="E1088" s="22">
        <f t="shared" si="49"/>
        <v>163</v>
      </c>
      <c r="F1088" s="17" t="s">
        <v>344</v>
      </c>
      <c r="G1088" s="17" t="s">
        <v>347</v>
      </c>
      <c r="H1088" s="17">
        <v>83</v>
      </c>
      <c r="J1088" s="17">
        <v>6.62</v>
      </c>
      <c r="K1088" s="17" t="s">
        <v>496</v>
      </c>
      <c r="L1088" s="17"/>
      <c r="M1088" s="17" t="s">
        <v>496</v>
      </c>
      <c r="N1088" s="17"/>
      <c r="O1088" s="17"/>
      <c r="P1088" s="17"/>
      <c r="Q1088" s="17" t="s">
        <v>494</v>
      </c>
      <c r="R1088" s="17"/>
      <c r="S1088" s="17"/>
      <c r="T1088" s="17" t="s">
        <v>494</v>
      </c>
      <c r="U1088" s="17" t="s">
        <v>494</v>
      </c>
      <c r="V1088" s="17" t="s">
        <v>494</v>
      </c>
      <c r="W1088" s="17" t="s">
        <v>494</v>
      </c>
      <c r="X1088" s="17" t="s">
        <v>494</v>
      </c>
      <c r="Y1088" s="17" t="s">
        <v>494</v>
      </c>
      <c r="Z1088" s="17" t="s">
        <v>494</v>
      </c>
      <c r="AA1088" s="17" t="s">
        <v>494</v>
      </c>
      <c r="AB1088" s="17" t="s">
        <v>494</v>
      </c>
      <c r="AC1088" s="17"/>
      <c r="AD1088" s="17" t="s">
        <v>737</v>
      </c>
      <c r="AE1088" s="18">
        <f t="shared" si="50"/>
        <v>1.1577737863924853</v>
      </c>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c r="BF1088" s="17"/>
      <c r="BG1088" s="17"/>
    </row>
    <row r="1089" spans="1:59" hidden="1" x14ac:dyDescent="0.2">
      <c r="A1089" s="50">
        <v>2023</v>
      </c>
      <c r="B1089" s="50" t="s">
        <v>770</v>
      </c>
      <c r="C1089" s="16" t="s">
        <v>75</v>
      </c>
      <c r="D1089" s="21">
        <f t="shared" si="48"/>
        <v>45089</v>
      </c>
      <c r="E1089" s="22">
        <f t="shared" si="49"/>
        <v>163</v>
      </c>
      <c r="F1089" s="17" t="s">
        <v>344</v>
      </c>
      <c r="G1089" s="17" t="s">
        <v>347</v>
      </c>
      <c r="H1089" s="17">
        <v>78</v>
      </c>
      <c r="J1089" s="17">
        <v>5.8</v>
      </c>
      <c r="K1089" s="17" t="s">
        <v>496</v>
      </c>
      <c r="L1089" s="17"/>
      <c r="M1089" s="17" t="s">
        <v>496</v>
      </c>
      <c r="N1089" s="17"/>
      <c r="O1089" s="17"/>
      <c r="P1089" s="17"/>
      <c r="Q1089" s="17" t="s">
        <v>494</v>
      </c>
      <c r="R1089" s="17"/>
      <c r="S1089" s="17"/>
      <c r="T1089" s="17" t="s">
        <v>494</v>
      </c>
      <c r="U1089" s="17" t="s">
        <v>494</v>
      </c>
      <c r="V1089" s="17" t="s">
        <v>494</v>
      </c>
      <c r="W1089" s="17" t="s">
        <v>494</v>
      </c>
      <c r="X1089" s="17" t="s">
        <v>494</v>
      </c>
      <c r="Y1089" s="17" t="s">
        <v>494</v>
      </c>
      <c r="Z1089" s="17" t="s">
        <v>494</v>
      </c>
      <c r="AA1089" s="17" t="s">
        <v>494</v>
      </c>
      <c r="AB1089" s="17" t="s">
        <v>494</v>
      </c>
      <c r="AC1089" s="17"/>
      <c r="AD1089" s="17" t="s">
        <v>737</v>
      </c>
      <c r="AE1089" s="18">
        <f t="shared" si="50"/>
        <v>1.2222053642171986</v>
      </c>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c r="BF1089" s="17"/>
      <c r="BG1089" s="17"/>
    </row>
    <row r="1090" spans="1:59" hidden="1" x14ac:dyDescent="0.2">
      <c r="A1090" s="50">
        <v>2023</v>
      </c>
      <c r="B1090" s="50" t="s">
        <v>770</v>
      </c>
      <c r="C1090" s="16" t="s">
        <v>75</v>
      </c>
      <c r="D1090" s="21">
        <f t="shared" ref="D1090:D1153" si="51">DATEVALUE(LEFT(C1090, SEARCH("-", C1090) - 1))</f>
        <v>45089</v>
      </c>
      <c r="E1090" s="22">
        <f t="shared" ref="E1090:E1153" si="52" xml:space="preserve"> D1090 - DATE(YEAR(D1090), 1, 0)</f>
        <v>163</v>
      </c>
      <c r="F1090" s="17" t="s">
        <v>344</v>
      </c>
      <c r="G1090" s="17" t="s">
        <v>347</v>
      </c>
      <c r="H1090" s="17">
        <v>83</v>
      </c>
      <c r="J1090" s="17">
        <v>6.39</v>
      </c>
      <c r="K1090" s="17" t="s">
        <v>496</v>
      </c>
      <c r="L1090" s="17"/>
      <c r="M1090" s="17" t="s">
        <v>496</v>
      </c>
      <c r="N1090" s="17"/>
      <c r="O1090" s="17"/>
      <c r="P1090" s="17"/>
      <c r="Q1090" s="17" t="s">
        <v>494</v>
      </c>
      <c r="R1090" s="17"/>
      <c r="S1090" s="17"/>
      <c r="T1090" s="17" t="s">
        <v>494</v>
      </c>
      <c r="U1090" s="17" t="s">
        <v>494</v>
      </c>
      <c r="V1090" s="17" t="s">
        <v>494</v>
      </c>
      <c r="W1090" s="17" t="s">
        <v>494</v>
      </c>
      <c r="X1090" s="17" t="s">
        <v>494</v>
      </c>
      <c r="Y1090" s="17" t="s">
        <v>494</v>
      </c>
      <c r="Z1090" s="17" t="s">
        <v>494</v>
      </c>
      <c r="AA1090" s="17" t="s">
        <v>494</v>
      </c>
      <c r="AB1090" s="17" t="s">
        <v>494</v>
      </c>
      <c r="AC1090" s="17"/>
      <c r="AD1090" s="17" t="s">
        <v>737</v>
      </c>
      <c r="AE1090" s="18">
        <f t="shared" ref="AE1090:AE1153" si="53">IF(J1090="", "", 100000*(J1090/(H1090^3)))</f>
        <v>1.1175490173788489</v>
      </c>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c r="BF1090" s="17"/>
      <c r="BG1090" s="17"/>
    </row>
    <row r="1091" spans="1:59" hidden="1" x14ac:dyDescent="0.2">
      <c r="A1091" s="50">
        <v>2023</v>
      </c>
      <c r="B1091" s="50" t="s">
        <v>770</v>
      </c>
      <c r="C1091" s="16" t="s">
        <v>75</v>
      </c>
      <c r="D1091" s="21">
        <f t="shared" si="51"/>
        <v>45089</v>
      </c>
      <c r="E1091" s="22">
        <f t="shared" si="52"/>
        <v>163</v>
      </c>
      <c r="F1091" s="17" t="s">
        <v>344</v>
      </c>
      <c r="G1091" s="17" t="s">
        <v>347</v>
      </c>
      <c r="H1091" s="17">
        <v>84</v>
      </c>
      <c r="J1091" s="17">
        <v>7.06</v>
      </c>
      <c r="K1091" s="17" t="s">
        <v>496</v>
      </c>
      <c r="L1091" s="17"/>
      <c r="M1091" s="17" t="s">
        <v>496</v>
      </c>
      <c r="N1091" s="17"/>
      <c r="O1091" s="17"/>
      <c r="P1091" s="17"/>
      <c r="Q1091" s="17" t="s">
        <v>494</v>
      </c>
      <c r="R1091" s="17"/>
      <c r="S1091" s="17"/>
      <c r="T1091" s="17" t="s">
        <v>494</v>
      </c>
      <c r="U1091" s="17" t="s">
        <v>494</v>
      </c>
      <c r="V1091" s="17" t="s">
        <v>494</v>
      </c>
      <c r="W1091" s="17" t="s">
        <v>494</v>
      </c>
      <c r="X1091" s="17" t="s">
        <v>494</v>
      </c>
      <c r="Y1091" s="17" t="s">
        <v>494</v>
      </c>
      <c r="Z1091" s="17" t="s">
        <v>494</v>
      </c>
      <c r="AA1091" s="17" t="s">
        <v>494</v>
      </c>
      <c r="AB1091" s="17" t="s">
        <v>494</v>
      </c>
      <c r="AC1091" s="17"/>
      <c r="AD1091" s="17" t="s">
        <v>737</v>
      </c>
      <c r="AE1091" s="18">
        <f t="shared" si="53"/>
        <v>1.1911510636000431</v>
      </c>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c r="BF1091" s="17"/>
      <c r="BG1091" s="17"/>
    </row>
    <row r="1092" spans="1:59" hidden="1" x14ac:dyDescent="0.2">
      <c r="A1092" s="50">
        <v>2023</v>
      </c>
      <c r="B1092" s="50" t="s">
        <v>770</v>
      </c>
      <c r="C1092" s="16" t="s">
        <v>75</v>
      </c>
      <c r="D1092" s="21">
        <f t="shared" si="51"/>
        <v>45089</v>
      </c>
      <c r="E1092" s="22">
        <f t="shared" si="52"/>
        <v>163</v>
      </c>
      <c r="F1092" s="17" t="s">
        <v>344</v>
      </c>
      <c r="G1092" s="17" t="s">
        <v>347</v>
      </c>
      <c r="H1092" s="17">
        <v>77</v>
      </c>
      <c r="J1092" s="17">
        <v>5.39</v>
      </c>
      <c r="K1092" s="17" t="s">
        <v>496</v>
      </c>
      <c r="L1092" s="17"/>
      <c r="M1092" s="17" t="s">
        <v>496</v>
      </c>
      <c r="N1092" s="17"/>
      <c r="O1092" s="17"/>
      <c r="P1092" s="17"/>
      <c r="Q1092" s="17" t="s">
        <v>494</v>
      </c>
      <c r="R1092" s="17"/>
      <c r="S1092" s="17"/>
      <c r="T1092" s="17" t="s">
        <v>494</v>
      </c>
      <c r="U1092" s="17" t="s">
        <v>494</v>
      </c>
      <c r="V1092" s="17" t="s">
        <v>494</v>
      </c>
      <c r="W1092" s="17" t="s">
        <v>494</v>
      </c>
      <c r="X1092" s="17" t="s">
        <v>494</v>
      </c>
      <c r="Y1092" s="17" t="s">
        <v>494</v>
      </c>
      <c r="Z1092" s="17" t="s">
        <v>494</v>
      </c>
      <c r="AA1092" s="17" t="s">
        <v>494</v>
      </c>
      <c r="AB1092" s="17" t="s">
        <v>494</v>
      </c>
      <c r="AC1092" s="17"/>
      <c r="AD1092" s="17" t="s">
        <v>737</v>
      </c>
      <c r="AE1092" s="18">
        <f t="shared" si="53"/>
        <v>1.1806375442739079</v>
      </c>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c r="BF1092" s="17"/>
      <c r="BG1092" s="17"/>
    </row>
    <row r="1093" spans="1:59" hidden="1" x14ac:dyDescent="0.2">
      <c r="A1093" s="50">
        <v>2023</v>
      </c>
      <c r="B1093" s="50" t="s">
        <v>770</v>
      </c>
      <c r="C1093" s="16" t="s">
        <v>75</v>
      </c>
      <c r="D1093" s="21">
        <f t="shared" si="51"/>
        <v>45089</v>
      </c>
      <c r="E1093" s="22">
        <f t="shared" si="52"/>
        <v>163</v>
      </c>
      <c r="F1093" s="17" t="s">
        <v>344</v>
      </c>
      <c r="G1093" s="17" t="s">
        <v>347</v>
      </c>
      <c r="H1093" s="17">
        <v>85</v>
      </c>
      <c r="J1093" s="17">
        <v>6.9</v>
      </c>
      <c r="K1093" s="17" t="s">
        <v>496</v>
      </c>
      <c r="L1093" s="17"/>
      <c r="M1093" s="17" t="s">
        <v>496</v>
      </c>
      <c r="N1093" s="17"/>
      <c r="O1093" s="17"/>
      <c r="P1093" s="17"/>
      <c r="Q1093" s="17" t="s">
        <v>494</v>
      </c>
      <c r="R1093" s="17"/>
      <c r="S1093" s="17"/>
      <c r="T1093" s="17" t="s">
        <v>494</v>
      </c>
      <c r="U1093" s="17" t="s">
        <v>494</v>
      </c>
      <c r="V1093" s="17" t="s">
        <v>494</v>
      </c>
      <c r="W1093" s="17" t="s">
        <v>494</v>
      </c>
      <c r="X1093" s="17" t="s">
        <v>494</v>
      </c>
      <c r="Y1093" s="17" t="s">
        <v>494</v>
      </c>
      <c r="Z1093" s="17" t="s">
        <v>494</v>
      </c>
      <c r="AA1093" s="17" t="s">
        <v>494</v>
      </c>
      <c r="AB1093" s="17" t="s">
        <v>494</v>
      </c>
      <c r="AC1093" s="17"/>
      <c r="AD1093" s="17" t="s">
        <v>737</v>
      </c>
      <c r="AE1093" s="18">
        <f t="shared" si="53"/>
        <v>1.1235497659271321</v>
      </c>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c r="BF1093" s="17"/>
      <c r="BG1093" s="17"/>
    </row>
    <row r="1094" spans="1:59" hidden="1" x14ac:dyDescent="0.2">
      <c r="A1094" s="50">
        <v>2023</v>
      </c>
      <c r="B1094" s="50" t="s">
        <v>770</v>
      </c>
      <c r="C1094" s="16" t="s">
        <v>75</v>
      </c>
      <c r="D1094" s="21">
        <f t="shared" si="51"/>
        <v>45089</v>
      </c>
      <c r="E1094" s="22">
        <f t="shared" si="52"/>
        <v>163</v>
      </c>
      <c r="F1094" s="17" t="s">
        <v>344</v>
      </c>
      <c r="G1094" s="17" t="s">
        <v>347</v>
      </c>
      <c r="H1094" s="17">
        <v>82</v>
      </c>
      <c r="J1094" s="17">
        <v>6.86</v>
      </c>
      <c r="K1094" s="17" t="s">
        <v>496</v>
      </c>
      <c r="L1094" s="17"/>
      <c r="M1094" s="17" t="s">
        <v>496</v>
      </c>
      <c r="N1094" s="17"/>
      <c r="O1094" s="17"/>
      <c r="P1094" s="17"/>
      <c r="Q1094" s="17" t="s">
        <v>494</v>
      </c>
      <c r="R1094" s="17"/>
      <c r="S1094" s="17"/>
      <c r="T1094" s="17" t="s">
        <v>494</v>
      </c>
      <c r="U1094" s="17" t="s">
        <v>494</v>
      </c>
      <c r="V1094" s="17" t="s">
        <v>494</v>
      </c>
      <c r="W1094" s="17" t="s">
        <v>494</v>
      </c>
      <c r="X1094" s="17" t="s">
        <v>494</v>
      </c>
      <c r="Y1094" s="17" t="s">
        <v>494</v>
      </c>
      <c r="Z1094" s="17" t="s">
        <v>494</v>
      </c>
      <c r="AA1094" s="17" t="s">
        <v>494</v>
      </c>
      <c r="AB1094" s="17" t="s">
        <v>494</v>
      </c>
      <c r="AC1094" s="17"/>
      <c r="AD1094" s="17" t="s">
        <v>737</v>
      </c>
      <c r="AE1094" s="18">
        <f t="shared" si="53"/>
        <v>1.244178116974507</v>
      </c>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c r="BF1094" s="17"/>
      <c r="BG1094" s="17"/>
    </row>
    <row r="1095" spans="1:59" hidden="1" x14ac:dyDescent="0.2">
      <c r="A1095" s="50">
        <v>2023</v>
      </c>
      <c r="B1095" s="50" t="s">
        <v>770</v>
      </c>
      <c r="C1095" s="16" t="s">
        <v>75</v>
      </c>
      <c r="D1095" s="21">
        <f t="shared" si="51"/>
        <v>45089</v>
      </c>
      <c r="E1095" s="22">
        <f t="shared" si="52"/>
        <v>163</v>
      </c>
      <c r="F1095" s="17" t="s">
        <v>344</v>
      </c>
      <c r="G1095" s="17" t="s">
        <v>347</v>
      </c>
      <c r="H1095" s="17">
        <v>79</v>
      </c>
      <c r="J1095" s="17">
        <v>5.7</v>
      </c>
      <c r="K1095" s="17" t="s">
        <v>496</v>
      </c>
      <c r="L1095" s="17"/>
      <c r="M1095" s="17" t="s">
        <v>496</v>
      </c>
      <c r="N1095" s="17"/>
      <c r="O1095" s="17"/>
      <c r="P1095" s="17"/>
      <c r="Q1095" s="17" t="s">
        <v>494</v>
      </c>
      <c r="R1095" s="17"/>
      <c r="S1095" s="17"/>
      <c r="T1095" s="17" t="s">
        <v>494</v>
      </c>
      <c r="U1095" s="17" t="s">
        <v>494</v>
      </c>
      <c r="V1095" s="17" t="s">
        <v>494</v>
      </c>
      <c r="W1095" s="17" t="s">
        <v>494</v>
      </c>
      <c r="X1095" s="17" t="s">
        <v>494</v>
      </c>
      <c r="Y1095" s="17" t="s">
        <v>494</v>
      </c>
      <c r="Z1095" s="17" t="s">
        <v>494</v>
      </c>
      <c r="AA1095" s="17" t="s">
        <v>494</v>
      </c>
      <c r="AB1095" s="17" t="s">
        <v>494</v>
      </c>
      <c r="AC1095" s="17"/>
      <c r="AD1095" s="17" t="s">
        <v>737</v>
      </c>
      <c r="AE1095" s="18">
        <f t="shared" si="53"/>
        <v>1.1560951567725881</v>
      </c>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c r="BF1095" s="17"/>
      <c r="BG1095" s="17"/>
    </row>
    <row r="1096" spans="1:59" hidden="1" x14ac:dyDescent="0.2">
      <c r="A1096" s="50">
        <v>2023</v>
      </c>
      <c r="B1096" s="50" t="s">
        <v>770</v>
      </c>
      <c r="C1096" s="16" t="s">
        <v>75</v>
      </c>
      <c r="D1096" s="21">
        <f t="shared" si="51"/>
        <v>45089</v>
      </c>
      <c r="E1096" s="22">
        <f t="shared" si="52"/>
        <v>163</v>
      </c>
      <c r="F1096" s="17" t="s">
        <v>344</v>
      </c>
      <c r="G1096" s="17" t="s">
        <v>347</v>
      </c>
      <c r="H1096" s="17">
        <v>81</v>
      </c>
      <c r="J1096" s="17">
        <v>5.59</v>
      </c>
      <c r="K1096" s="17" t="s">
        <v>496</v>
      </c>
      <c r="L1096" s="17"/>
      <c r="M1096" s="17" t="s">
        <v>496</v>
      </c>
      <c r="N1096" s="17"/>
      <c r="O1096" s="17"/>
      <c r="P1096" s="17"/>
      <c r="Q1096" s="17" t="s">
        <v>494</v>
      </c>
      <c r="R1096" s="17"/>
      <c r="S1096" s="17"/>
      <c r="T1096" s="17" t="s">
        <v>494</v>
      </c>
      <c r="U1096" s="17" t="s">
        <v>494</v>
      </c>
      <c r="V1096" s="17" t="s">
        <v>494</v>
      </c>
      <c r="W1096" s="17" t="s">
        <v>494</v>
      </c>
      <c r="X1096" s="17" t="s">
        <v>494</v>
      </c>
      <c r="Y1096" s="17" t="s">
        <v>494</v>
      </c>
      <c r="Z1096" s="17" t="s">
        <v>494</v>
      </c>
      <c r="AA1096" s="17" t="s">
        <v>494</v>
      </c>
      <c r="AB1096" s="17" t="s">
        <v>494</v>
      </c>
      <c r="AC1096" s="17"/>
      <c r="AD1096" s="17" t="s">
        <v>737</v>
      </c>
      <c r="AE1096" s="18">
        <f t="shared" si="53"/>
        <v>1.0518571205458367</v>
      </c>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c r="BF1096" s="17"/>
      <c r="BG1096" s="17"/>
    </row>
    <row r="1097" spans="1:59" hidden="1" x14ac:dyDescent="0.2">
      <c r="A1097" s="50">
        <v>2023</v>
      </c>
      <c r="B1097" s="50" t="s">
        <v>770</v>
      </c>
      <c r="C1097" s="16" t="s">
        <v>75</v>
      </c>
      <c r="D1097" s="21">
        <f t="shared" si="51"/>
        <v>45089</v>
      </c>
      <c r="E1097" s="22">
        <f t="shared" si="52"/>
        <v>163</v>
      </c>
      <c r="F1097" s="17" t="s">
        <v>344</v>
      </c>
      <c r="G1097" s="17" t="s">
        <v>347</v>
      </c>
      <c r="H1097" s="17">
        <v>80</v>
      </c>
      <c r="J1097" s="17">
        <v>5.7</v>
      </c>
      <c r="K1097" s="17" t="s">
        <v>496</v>
      </c>
      <c r="L1097" s="17"/>
      <c r="M1097" s="17" t="s">
        <v>496</v>
      </c>
      <c r="N1097" s="17"/>
      <c r="O1097" s="17"/>
      <c r="P1097" s="17"/>
      <c r="Q1097" s="17" t="s">
        <v>494</v>
      </c>
      <c r="R1097" s="17"/>
      <c r="S1097" s="17"/>
      <c r="T1097" s="17" t="s">
        <v>494</v>
      </c>
      <c r="U1097" s="17" t="s">
        <v>494</v>
      </c>
      <c r="V1097" s="17" t="s">
        <v>494</v>
      </c>
      <c r="W1097" s="17" t="s">
        <v>494</v>
      </c>
      <c r="X1097" s="17" t="s">
        <v>494</v>
      </c>
      <c r="Y1097" s="17" t="s">
        <v>494</v>
      </c>
      <c r="Z1097" s="17" t="s">
        <v>494</v>
      </c>
      <c r="AA1097" s="17" t="s">
        <v>494</v>
      </c>
      <c r="AB1097" s="17" t="s">
        <v>494</v>
      </c>
      <c r="AC1097" s="17"/>
      <c r="AD1097" s="17" t="s">
        <v>737</v>
      </c>
      <c r="AE1097" s="18">
        <f t="shared" si="53"/>
        <v>1.11328125</v>
      </c>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c r="BF1097" s="17"/>
      <c r="BG1097" s="17"/>
    </row>
    <row r="1098" spans="1:59" hidden="1" x14ac:dyDescent="0.2">
      <c r="A1098" s="50">
        <v>2023</v>
      </c>
      <c r="B1098" s="50" t="s">
        <v>770</v>
      </c>
      <c r="C1098" s="16" t="s">
        <v>75</v>
      </c>
      <c r="D1098" s="21">
        <f t="shared" si="51"/>
        <v>45089</v>
      </c>
      <c r="E1098" s="22">
        <f t="shared" si="52"/>
        <v>163</v>
      </c>
      <c r="F1098" s="17" t="s">
        <v>344</v>
      </c>
      <c r="G1098" s="17" t="s">
        <v>347</v>
      </c>
      <c r="H1098" s="17">
        <v>64</v>
      </c>
      <c r="J1098" s="17">
        <v>2.4900000000000002</v>
      </c>
      <c r="K1098" s="17" t="s">
        <v>496</v>
      </c>
      <c r="L1098" s="17"/>
      <c r="M1098" s="17" t="s">
        <v>496</v>
      </c>
      <c r="N1098" s="17"/>
      <c r="O1098" s="17"/>
      <c r="P1098" s="17"/>
      <c r="Q1098" s="17" t="s">
        <v>494</v>
      </c>
      <c r="R1098" s="17"/>
      <c r="S1098" s="17"/>
      <c r="T1098" s="17" t="s">
        <v>494</v>
      </c>
      <c r="U1098" s="17" t="s">
        <v>494</v>
      </c>
      <c r="V1098" s="17" t="s">
        <v>494</v>
      </c>
      <c r="W1098" s="17" t="s">
        <v>494</v>
      </c>
      <c r="X1098" s="17" t="s">
        <v>494</v>
      </c>
      <c r="Y1098" s="17" t="s">
        <v>494</v>
      </c>
      <c r="Z1098" s="17" t="s">
        <v>494</v>
      </c>
      <c r="AA1098" s="17" t="s">
        <v>494</v>
      </c>
      <c r="AB1098" s="17" t="s">
        <v>494</v>
      </c>
      <c r="AC1098" s="17"/>
      <c r="AD1098" s="17" t="s">
        <v>737</v>
      </c>
      <c r="AE1098" s="18">
        <f t="shared" si="53"/>
        <v>0.94985961914062511</v>
      </c>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c r="BF1098" s="17"/>
      <c r="BG1098" s="17"/>
    </row>
    <row r="1099" spans="1:59" hidden="1" x14ac:dyDescent="0.2">
      <c r="A1099" s="50">
        <v>2023</v>
      </c>
      <c r="B1099" s="50" t="s">
        <v>770</v>
      </c>
      <c r="C1099" s="16" t="s">
        <v>75</v>
      </c>
      <c r="D1099" s="21">
        <f t="shared" si="51"/>
        <v>45089</v>
      </c>
      <c r="E1099" s="22">
        <f t="shared" si="52"/>
        <v>163</v>
      </c>
      <c r="F1099" s="17" t="s">
        <v>344</v>
      </c>
      <c r="G1099" s="17" t="s">
        <v>347</v>
      </c>
      <c r="H1099" s="17">
        <v>87</v>
      </c>
      <c r="J1099" s="17">
        <v>7.85</v>
      </c>
      <c r="K1099" s="17" t="s">
        <v>496</v>
      </c>
      <c r="L1099" s="17"/>
      <c r="M1099" s="17" t="s">
        <v>496</v>
      </c>
      <c r="N1099" s="17"/>
      <c r="O1099" s="17"/>
      <c r="P1099" s="17"/>
      <c r="Q1099" s="17" t="s">
        <v>494</v>
      </c>
      <c r="R1099" s="17"/>
      <c r="S1099" s="17"/>
      <c r="T1099" s="17" t="s">
        <v>494</v>
      </c>
      <c r="U1099" s="17" t="s">
        <v>494</v>
      </c>
      <c r="V1099" s="17" t="s">
        <v>494</v>
      </c>
      <c r="W1099" s="17" t="s">
        <v>494</v>
      </c>
      <c r="X1099" s="17" t="s">
        <v>494</v>
      </c>
      <c r="Y1099" s="17" t="s">
        <v>494</v>
      </c>
      <c r="Z1099" s="17" t="s">
        <v>494</v>
      </c>
      <c r="AA1099" s="17" t="s">
        <v>494</v>
      </c>
      <c r="AB1099" s="17" t="s">
        <v>494</v>
      </c>
      <c r="AC1099" s="17"/>
      <c r="AD1099" s="17" t="s">
        <v>737</v>
      </c>
      <c r="AE1099" s="18">
        <f t="shared" si="53"/>
        <v>1.1920978340265722</v>
      </c>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c r="BF1099" s="17"/>
      <c r="BG1099" s="17"/>
    </row>
    <row r="1100" spans="1:59" hidden="1" x14ac:dyDescent="0.2">
      <c r="A1100" s="50">
        <v>2023</v>
      </c>
      <c r="B1100" s="50" t="s">
        <v>770</v>
      </c>
      <c r="C1100" s="16" t="s">
        <v>75</v>
      </c>
      <c r="D1100" s="21">
        <f t="shared" si="51"/>
        <v>45089</v>
      </c>
      <c r="E1100" s="22">
        <f t="shared" si="52"/>
        <v>163</v>
      </c>
      <c r="F1100" s="17" t="s">
        <v>344</v>
      </c>
      <c r="G1100" s="17" t="s">
        <v>347</v>
      </c>
      <c r="H1100" s="17">
        <v>85</v>
      </c>
      <c r="J1100" s="17">
        <v>7.36</v>
      </c>
      <c r="K1100" s="17" t="s">
        <v>496</v>
      </c>
      <c r="L1100" s="17"/>
      <c r="M1100" s="17" t="s">
        <v>496</v>
      </c>
      <c r="N1100" s="17"/>
      <c r="O1100" s="17"/>
      <c r="P1100" s="17"/>
      <c r="Q1100" s="17" t="s">
        <v>494</v>
      </c>
      <c r="R1100" s="17"/>
      <c r="S1100" s="17"/>
      <c r="T1100" s="17" t="s">
        <v>494</v>
      </c>
      <c r="U1100" s="17" t="s">
        <v>494</v>
      </c>
      <c r="V1100" s="17" t="s">
        <v>494</v>
      </c>
      <c r="W1100" s="17" t="s">
        <v>494</v>
      </c>
      <c r="X1100" s="17" t="s">
        <v>494</v>
      </c>
      <c r="Y1100" s="17" t="s">
        <v>494</v>
      </c>
      <c r="Z1100" s="17" t="s">
        <v>494</v>
      </c>
      <c r="AA1100" s="17" t="s">
        <v>494</v>
      </c>
      <c r="AB1100" s="17" t="s">
        <v>494</v>
      </c>
      <c r="AC1100" s="17"/>
      <c r="AD1100" s="17" t="s">
        <v>737</v>
      </c>
      <c r="AE1100" s="18">
        <f t="shared" si="53"/>
        <v>1.1984530836556078</v>
      </c>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row>
    <row r="1101" spans="1:59" hidden="1" x14ac:dyDescent="0.2">
      <c r="A1101" s="50">
        <v>2023</v>
      </c>
      <c r="B1101" s="50" t="s">
        <v>770</v>
      </c>
      <c r="C1101" s="16" t="s">
        <v>75</v>
      </c>
      <c r="D1101" s="21">
        <f t="shared" si="51"/>
        <v>45089</v>
      </c>
      <c r="E1101" s="22">
        <f t="shared" si="52"/>
        <v>163</v>
      </c>
      <c r="F1101" s="17" t="s">
        <v>344</v>
      </c>
      <c r="G1101" s="17" t="s">
        <v>347</v>
      </c>
      <c r="H1101" s="17">
        <v>84</v>
      </c>
      <c r="J1101" s="17">
        <v>6.69</v>
      </c>
      <c r="K1101" s="17" t="s">
        <v>496</v>
      </c>
      <c r="L1101" s="17"/>
      <c r="M1101" s="17" t="s">
        <v>496</v>
      </c>
      <c r="N1101" s="17"/>
      <c r="O1101" s="17"/>
      <c r="P1101" s="17"/>
      <c r="Q1101" s="17" t="s">
        <v>494</v>
      </c>
      <c r="R1101" s="17"/>
      <c r="S1101" s="17"/>
      <c r="T1101" s="17" t="s">
        <v>494</v>
      </c>
      <c r="U1101" s="17" t="s">
        <v>494</v>
      </c>
      <c r="V1101" s="17" t="s">
        <v>494</v>
      </c>
      <c r="W1101" s="17" t="s">
        <v>494</v>
      </c>
      <c r="X1101" s="17" t="s">
        <v>494</v>
      </c>
      <c r="Y1101" s="17" t="s">
        <v>494</v>
      </c>
      <c r="Z1101" s="17" t="s">
        <v>494</v>
      </c>
      <c r="AA1101" s="17" t="s">
        <v>494</v>
      </c>
      <c r="AB1101" s="17" t="s">
        <v>494</v>
      </c>
      <c r="AC1101" s="17"/>
      <c r="AD1101" s="17" t="s">
        <v>738</v>
      </c>
      <c r="AE1101" s="18">
        <f t="shared" si="53"/>
        <v>1.128725299643667</v>
      </c>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c r="BF1101" s="17"/>
      <c r="BG1101" s="17"/>
    </row>
    <row r="1102" spans="1:59" hidden="1" x14ac:dyDescent="0.2">
      <c r="A1102" s="50">
        <v>2023</v>
      </c>
      <c r="B1102" s="50" t="s">
        <v>770</v>
      </c>
      <c r="C1102" s="16" t="s">
        <v>75</v>
      </c>
      <c r="D1102" s="21">
        <f t="shared" si="51"/>
        <v>45089</v>
      </c>
      <c r="E1102" s="22">
        <f t="shared" si="52"/>
        <v>163</v>
      </c>
      <c r="F1102" s="17" t="s">
        <v>344</v>
      </c>
      <c r="G1102" s="17" t="s">
        <v>347</v>
      </c>
      <c r="H1102" s="17">
        <v>80</v>
      </c>
      <c r="J1102" s="17">
        <v>5.33</v>
      </c>
      <c r="K1102" s="17" t="s">
        <v>496</v>
      </c>
      <c r="L1102" s="17"/>
      <c r="M1102" s="17" t="s">
        <v>496</v>
      </c>
      <c r="N1102" s="17"/>
      <c r="O1102" s="17"/>
      <c r="P1102" s="17"/>
      <c r="Q1102" s="17" t="s">
        <v>494</v>
      </c>
      <c r="R1102" s="17"/>
      <c r="S1102" s="17"/>
      <c r="T1102" s="17" t="s">
        <v>494</v>
      </c>
      <c r="U1102" s="17" t="s">
        <v>494</v>
      </c>
      <c r="V1102" s="17" t="s">
        <v>494</v>
      </c>
      <c r="W1102" s="17" t="s">
        <v>494</v>
      </c>
      <c r="X1102" s="17" t="s">
        <v>494</v>
      </c>
      <c r="Y1102" s="17" t="s">
        <v>494</v>
      </c>
      <c r="Z1102" s="17" t="s">
        <v>494</v>
      </c>
      <c r="AA1102" s="17" t="s">
        <v>494</v>
      </c>
      <c r="AB1102" s="17" t="s">
        <v>494</v>
      </c>
      <c r="AC1102" s="17"/>
      <c r="AD1102" s="17" t="s">
        <v>737</v>
      </c>
      <c r="AE1102" s="18">
        <f t="shared" si="53"/>
        <v>1.041015625</v>
      </c>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c r="BF1102" s="17"/>
      <c r="BG1102" s="17"/>
    </row>
    <row r="1103" spans="1:59" hidden="1" x14ac:dyDescent="0.2">
      <c r="A1103" s="50">
        <v>2023</v>
      </c>
      <c r="B1103" s="50" t="s">
        <v>770</v>
      </c>
      <c r="C1103" s="16" t="s">
        <v>75</v>
      </c>
      <c r="D1103" s="21">
        <f t="shared" si="51"/>
        <v>45089</v>
      </c>
      <c r="E1103" s="22">
        <f t="shared" si="52"/>
        <v>163</v>
      </c>
      <c r="F1103" s="17" t="s">
        <v>344</v>
      </c>
      <c r="G1103" s="17" t="s">
        <v>347</v>
      </c>
      <c r="H1103" s="17">
        <v>76</v>
      </c>
      <c r="J1103" s="17">
        <v>5.25</v>
      </c>
      <c r="K1103" s="17" t="s">
        <v>496</v>
      </c>
      <c r="L1103" s="17"/>
      <c r="M1103" s="17" t="s">
        <v>496</v>
      </c>
      <c r="N1103" s="17"/>
      <c r="O1103" s="17"/>
      <c r="P1103" s="17"/>
      <c r="Q1103" s="17" t="s">
        <v>494</v>
      </c>
      <c r="R1103" s="17"/>
      <c r="S1103" s="17"/>
      <c r="T1103" s="17" t="s">
        <v>494</v>
      </c>
      <c r="U1103" s="17" t="s">
        <v>494</v>
      </c>
      <c r="V1103" s="17" t="s">
        <v>494</v>
      </c>
      <c r="W1103" s="17" t="s">
        <v>494</v>
      </c>
      <c r="X1103" s="17" t="s">
        <v>494</v>
      </c>
      <c r="Y1103" s="17" t="s">
        <v>494</v>
      </c>
      <c r="Z1103" s="17" t="s">
        <v>494</v>
      </c>
      <c r="AA1103" s="17" t="s">
        <v>494</v>
      </c>
      <c r="AB1103" s="17" t="s">
        <v>494</v>
      </c>
      <c r="AC1103" s="17"/>
      <c r="AD1103" s="17" t="s">
        <v>737</v>
      </c>
      <c r="AE1103" s="18">
        <f t="shared" si="53"/>
        <v>1.1959651552704476</v>
      </c>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c r="BF1103" s="17"/>
      <c r="BG1103" s="17"/>
    </row>
    <row r="1104" spans="1:59" hidden="1" x14ac:dyDescent="0.2">
      <c r="A1104" s="50">
        <v>2023</v>
      </c>
      <c r="B1104" s="50" t="s">
        <v>770</v>
      </c>
      <c r="C1104" s="16" t="s">
        <v>75</v>
      </c>
      <c r="D1104" s="21">
        <f t="shared" si="51"/>
        <v>45089</v>
      </c>
      <c r="E1104" s="22">
        <f t="shared" si="52"/>
        <v>163</v>
      </c>
      <c r="F1104" s="17" t="s">
        <v>344</v>
      </c>
      <c r="G1104" s="17" t="s">
        <v>347</v>
      </c>
      <c r="H1104" s="17">
        <v>79</v>
      </c>
      <c r="J1104" s="17">
        <v>5.8</v>
      </c>
      <c r="K1104" s="17" t="s">
        <v>496</v>
      </c>
      <c r="L1104" s="17"/>
      <c r="M1104" s="17" t="s">
        <v>496</v>
      </c>
      <c r="N1104" s="17"/>
      <c r="O1104" s="17"/>
      <c r="P1104" s="17"/>
      <c r="Q1104" s="17" t="s">
        <v>494</v>
      </c>
      <c r="R1104" s="17"/>
      <c r="S1104" s="17"/>
      <c r="T1104" s="17" t="s">
        <v>494</v>
      </c>
      <c r="U1104" s="17" t="s">
        <v>494</v>
      </c>
      <c r="V1104" s="17" t="s">
        <v>494</v>
      </c>
      <c r="W1104" s="17" t="s">
        <v>494</v>
      </c>
      <c r="X1104" s="17" t="s">
        <v>494</v>
      </c>
      <c r="Y1104" s="17" t="s">
        <v>494</v>
      </c>
      <c r="Z1104" s="17" t="s">
        <v>494</v>
      </c>
      <c r="AA1104" s="17" t="s">
        <v>494</v>
      </c>
      <c r="AB1104" s="17" t="s">
        <v>494</v>
      </c>
      <c r="AC1104" s="17"/>
      <c r="AD1104" s="17" t="s">
        <v>737</v>
      </c>
      <c r="AE1104" s="18">
        <f t="shared" si="53"/>
        <v>1.1763775279440367</v>
      </c>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c r="BF1104" s="17"/>
      <c r="BG1104" s="17"/>
    </row>
    <row r="1105" spans="1:59" hidden="1" x14ac:dyDescent="0.2">
      <c r="A1105" s="50">
        <v>2023</v>
      </c>
      <c r="B1105" s="50" t="s">
        <v>770</v>
      </c>
      <c r="C1105" s="16" t="s">
        <v>75</v>
      </c>
      <c r="D1105" s="21">
        <f t="shared" si="51"/>
        <v>45089</v>
      </c>
      <c r="E1105" s="22">
        <f t="shared" si="52"/>
        <v>163</v>
      </c>
      <c r="F1105" s="17" t="s">
        <v>344</v>
      </c>
      <c r="G1105" s="17" t="s">
        <v>347</v>
      </c>
      <c r="H1105" s="17">
        <v>80</v>
      </c>
      <c r="J1105" s="17">
        <v>5.84</v>
      </c>
      <c r="K1105" s="17" t="s">
        <v>496</v>
      </c>
      <c r="L1105" s="17"/>
      <c r="M1105" s="17" t="s">
        <v>496</v>
      </c>
      <c r="N1105" s="17"/>
      <c r="O1105" s="17"/>
      <c r="P1105" s="17"/>
      <c r="Q1105" s="17" t="s">
        <v>494</v>
      </c>
      <c r="R1105" s="17"/>
      <c r="S1105" s="17"/>
      <c r="T1105" s="17" t="s">
        <v>494</v>
      </c>
      <c r="U1105" s="17" t="s">
        <v>494</v>
      </c>
      <c r="V1105" s="17" t="s">
        <v>494</v>
      </c>
      <c r="W1105" s="17" t="s">
        <v>494</v>
      </c>
      <c r="X1105" s="17" t="s">
        <v>494</v>
      </c>
      <c r="Y1105" s="17" t="s">
        <v>494</v>
      </c>
      <c r="Z1105" s="17" t="s">
        <v>494</v>
      </c>
      <c r="AA1105" s="17" t="s">
        <v>494</v>
      </c>
      <c r="AB1105" s="17" t="s">
        <v>494</v>
      </c>
      <c r="AC1105" s="17"/>
      <c r="AD1105" s="17" t="s">
        <v>737</v>
      </c>
      <c r="AE1105" s="18">
        <f t="shared" si="53"/>
        <v>1.140625</v>
      </c>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c r="BF1105" s="17"/>
      <c r="BG1105" s="17"/>
    </row>
    <row r="1106" spans="1:59" hidden="1" x14ac:dyDescent="0.2">
      <c r="A1106" s="50">
        <v>2023</v>
      </c>
      <c r="B1106" s="50" t="s">
        <v>770</v>
      </c>
      <c r="C1106" s="16" t="s">
        <v>75</v>
      </c>
      <c r="D1106" s="21">
        <f t="shared" si="51"/>
        <v>45089</v>
      </c>
      <c r="E1106" s="22">
        <f t="shared" si="52"/>
        <v>163</v>
      </c>
      <c r="F1106" s="17" t="s">
        <v>344</v>
      </c>
      <c r="G1106" s="17" t="s">
        <v>347</v>
      </c>
      <c r="H1106" s="17">
        <v>71</v>
      </c>
      <c r="J1106" s="17">
        <v>4.26</v>
      </c>
      <c r="K1106" s="17" t="s">
        <v>496</v>
      </c>
      <c r="L1106" s="17"/>
      <c r="M1106" s="17" t="s">
        <v>496</v>
      </c>
      <c r="N1106" s="17"/>
      <c r="O1106" s="17"/>
      <c r="P1106" s="17"/>
      <c r="Q1106" s="17" t="s">
        <v>494</v>
      </c>
      <c r="R1106" s="17"/>
      <c r="S1106" s="17"/>
      <c r="T1106" s="17" t="s">
        <v>494</v>
      </c>
      <c r="U1106" s="17" t="s">
        <v>494</v>
      </c>
      <c r="V1106" s="17" t="s">
        <v>494</v>
      </c>
      <c r="W1106" s="17" t="s">
        <v>494</v>
      </c>
      <c r="X1106" s="17" t="s">
        <v>494</v>
      </c>
      <c r="Y1106" s="17" t="s">
        <v>494</v>
      </c>
      <c r="Z1106" s="17" t="s">
        <v>494</v>
      </c>
      <c r="AA1106" s="17" t="s">
        <v>494</v>
      </c>
      <c r="AB1106" s="17" t="s">
        <v>494</v>
      </c>
      <c r="AC1106" s="17"/>
      <c r="AD1106" s="17" t="s">
        <v>737</v>
      </c>
      <c r="AE1106" s="18">
        <f t="shared" si="53"/>
        <v>1.1902400317397341</v>
      </c>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c r="BF1106" s="17"/>
      <c r="BG1106" s="17"/>
    </row>
    <row r="1107" spans="1:59" hidden="1" x14ac:dyDescent="0.2">
      <c r="A1107" s="50">
        <v>2023</v>
      </c>
      <c r="B1107" s="50" t="s">
        <v>770</v>
      </c>
      <c r="C1107" s="16" t="s">
        <v>75</v>
      </c>
      <c r="D1107" s="21">
        <f t="shared" si="51"/>
        <v>45089</v>
      </c>
      <c r="E1107" s="22">
        <f t="shared" si="52"/>
        <v>163</v>
      </c>
      <c r="F1107" s="17" t="s">
        <v>344</v>
      </c>
      <c r="G1107" s="17" t="s">
        <v>347</v>
      </c>
      <c r="H1107" s="17">
        <v>87</v>
      </c>
      <c r="J1107" s="17">
        <v>7.94</v>
      </c>
      <c r="K1107" s="17" t="s">
        <v>496</v>
      </c>
      <c r="L1107" s="17"/>
      <c r="M1107" s="17" t="s">
        <v>496</v>
      </c>
      <c r="N1107" s="17"/>
      <c r="O1107" s="17"/>
      <c r="P1107" s="17"/>
      <c r="Q1107" s="17" t="s">
        <v>494</v>
      </c>
      <c r="R1107" s="17"/>
      <c r="S1107" s="17"/>
      <c r="T1107" s="17" t="s">
        <v>494</v>
      </c>
      <c r="U1107" s="17" t="s">
        <v>494</v>
      </c>
      <c r="V1107" s="17" t="s">
        <v>494</v>
      </c>
      <c r="W1107" s="17" t="s">
        <v>494</v>
      </c>
      <c r="X1107" s="17" t="s">
        <v>494</v>
      </c>
      <c r="Y1107" s="17" t="s">
        <v>494</v>
      </c>
      <c r="Z1107" s="17" t="s">
        <v>494</v>
      </c>
      <c r="AA1107" s="17" t="s">
        <v>494</v>
      </c>
      <c r="AB1107" s="17" t="s">
        <v>494</v>
      </c>
      <c r="AC1107" s="17"/>
      <c r="AD1107" s="17" t="s">
        <v>737</v>
      </c>
      <c r="AE1107" s="18">
        <f t="shared" si="53"/>
        <v>1.205765197728788</v>
      </c>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c r="BF1107" s="17"/>
      <c r="BG1107" s="17"/>
    </row>
    <row r="1108" spans="1:59" hidden="1" x14ac:dyDescent="0.2">
      <c r="A1108" s="50">
        <v>2023</v>
      </c>
      <c r="B1108" s="50" t="s">
        <v>770</v>
      </c>
      <c r="C1108" s="16" t="s">
        <v>75</v>
      </c>
      <c r="D1108" s="21">
        <f t="shared" si="51"/>
        <v>45089</v>
      </c>
      <c r="E1108" s="22">
        <f t="shared" si="52"/>
        <v>163</v>
      </c>
      <c r="F1108" s="17" t="s">
        <v>344</v>
      </c>
      <c r="G1108" s="17" t="s">
        <v>347</v>
      </c>
      <c r="H1108" s="17">
        <v>77</v>
      </c>
      <c r="J1108" s="17">
        <v>5.67</v>
      </c>
      <c r="K1108" s="17" t="s">
        <v>496</v>
      </c>
      <c r="L1108" s="17"/>
      <c r="M1108" s="17" t="s">
        <v>496</v>
      </c>
      <c r="N1108" s="17"/>
      <c r="O1108" s="17"/>
      <c r="P1108" s="17"/>
      <c r="Q1108" s="17" t="s">
        <v>494</v>
      </c>
      <c r="R1108" s="17"/>
      <c r="S1108" s="17"/>
      <c r="T1108" s="17" t="s">
        <v>494</v>
      </c>
      <c r="U1108" s="17" t="s">
        <v>494</v>
      </c>
      <c r="V1108" s="17" t="s">
        <v>494</v>
      </c>
      <c r="W1108" s="17" t="s">
        <v>494</v>
      </c>
      <c r="X1108" s="17" t="s">
        <v>494</v>
      </c>
      <c r="Y1108" s="17" t="s">
        <v>494</v>
      </c>
      <c r="Z1108" s="17" t="s">
        <v>494</v>
      </c>
      <c r="AA1108" s="17" t="s">
        <v>494</v>
      </c>
      <c r="AB1108" s="17" t="s">
        <v>494</v>
      </c>
      <c r="AC1108" s="17"/>
      <c r="AD1108" s="17" t="s">
        <v>737</v>
      </c>
      <c r="AE1108" s="18">
        <f t="shared" si="53"/>
        <v>1.2419693647556693</v>
      </c>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c r="BF1108" s="17"/>
      <c r="BG1108" s="17"/>
    </row>
    <row r="1109" spans="1:59" hidden="1" x14ac:dyDescent="0.2">
      <c r="A1109" s="50">
        <v>2023</v>
      </c>
      <c r="B1109" s="50" t="s">
        <v>770</v>
      </c>
      <c r="C1109" s="16" t="s">
        <v>75</v>
      </c>
      <c r="D1109" s="21">
        <f t="shared" si="51"/>
        <v>45089</v>
      </c>
      <c r="E1109" s="22">
        <f t="shared" si="52"/>
        <v>163</v>
      </c>
      <c r="F1109" s="17" t="s">
        <v>344</v>
      </c>
      <c r="G1109" s="17" t="s">
        <v>347</v>
      </c>
      <c r="H1109" s="17">
        <v>80</v>
      </c>
      <c r="J1109" s="17">
        <v>5.34</v>
      </c>
      <c r="K1109" s="17" t="s">
        <v>496</v>
      </c>
      <c r="L1109" s="17"/>
      <c r="M1109" s="17" t="s">
        <v>496</v>
      </c>
      <c r="N1109" s="17"/>
      <c r="O1109" s="17"/>
      <c r="P1109" s="17"/>
      <c r="Q1109" s="17" t="s">
        <v>494</v>
      </c>
      <c r="R1109" s="17"/>
      <c r="S1109" s="17"/>
      <c r="T1109" s="17" t="s">
        <v>494</v>
      </c>
      <c r="U1109" s="17" t="s">
        <v>494</v>
      </c>
      <c r="V1109" s="17" t="s">
        <v>494</v>
      </c>
      <c r="W1109" s="17" t="s">
        <v>494</v>
      </c>
      <c r="X1109" s="17" t="s">
        <v>494</v>
      </c>
      <c r="Y1109" s="17" t="s">
        <v>494</v>
      </c>
      <c r="Z1109" s="17" t="s">
        <v>494</v>
      </c>
      <c r="AA1109" s="17" t="s">
        <v>494</v>
      </c>
      <c r="AB1109" s="17" t="s">
        <v>494</v>
      </c>
      <c r="AC1109" s="17"/>
      <c r="AD1109" s="17" t="s">
        <v>737</v>
      </c>
      <c r="AE1109" s="18">
        <f t="shared" si="53"/>
        <v>1.04296875</v>
      </c>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c r="BF1109" s="17"/>
      <c r="BG1109" s="17"/>
    </row>
    <row r="1110" spans="1:59" hidden="1" x14ac:dyDescent="0.2">
      <c r="A1110" s="50">
        <v>2023</v>
      </c>
      <c r="B1110" s="50" t="s">
        <v>770</v>
      </c>
      <c r="C1110" s="16" t="s">
        <v>75</v>
      </c>
      <c r="D1110" s="21">
        <f t="shared" si="51"/>
        <v>45089</v>
      </c>
      <c r="E1110" s="22">
        <f t="shared" si="52"/>
        <v>163</v>
      </c>
      <c r="F1110" s="17" t="s">
        <v>344</v>
      </c>
      <c r="G1110" s="17" t="s">
        <v>347</v>
      </c>
      <c r="H1110" s="17">
        <v>67</v>
      </c>
      <c r="J1110" s="17">
        <v>3.56</v>
      </c>
      <c r="K1110" s="17" t="s">
        <v>496</v>
      </c>
      <c r="L1110" s="17"/>
      <c r="M1110" s="17" t="s">
        <v>496</v>
      </c>
      <c r="N1110" s="17"/>
      <c r="O1110" s="17"/>
      <c r="P1110" s="17"/>
      <c r="Q1110" s="17" t="s">
        <v>494</v>
      </c>
      <c r="R1110" s="17"/>
      <c r="S1110" s="17"/>
      <c r="T1110" s="17" t="s">
        <v>494</v>
      </c>
      <c r="U1110" s="17" t="s">
        <v>494</v>
      </c>
      <c r="V1110" s="17" t="s">
        <v>494</v>
      </c>
      <c r="W1110" s="17" t="s">
        <v>494</v>
      </c>
      <c r="X1110" s="17" t="s">
        <v>494</v>
      </c>
      <c r="Y1110" s="17" t="s">
        <v>494</v>
      </c>
      <c r="Z1110" s="17" t="s">
        <v>494</v>
      </c>
      <c r="AA1110" s="17" t="s">
        <v>494</v>
      </c>
      <c r="AB1110" s="17" t="s">
        <v>494</v>
      </c>
      <c r="AC1110" s="17"/>
      <c r="AD1110" s="17" t="s">
        <v>737</v>
      </c>
      <c r="AE1110" s="18">
        <f t="shared" si="53"/>
        <v>1.1836562343107364</v>
      </c>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c r="BF1110" s="17"/>
      <c r="BG1110" s="17"/>
    </row>
    <row r="1111" spans="1:59" hidden="1" x14ac:dyDescent="0.2">
      <c r="A1111" s="50">
        <v>2023</v>
      </c>
      <c r="B1111" s="50" t="s">
        <v>770</v>
      </c>
      <c r="C1111" s="16" t="s">
        <v>75</v>
      </c>
      <c r="D1111" s="21">
        <f t="shared" si="51"/>
        <v>45089</v>
      </c>
      <c r="E1111" s="22">
        <f t="shared" si="52"/>
        <v>163</v>
      </c>
      <c r="F1111" s="17" t="s">
        <v>344</v>
      </c>
      <c r="G1111" s="17" t="s">
        <v>347</v>
      </c>
      <c r="H1111" s="17">
        <v>79</v>
      </c>
      <c r="J1111" s="17">
        <v>5.67</v>
      </c>
      <c r="K1111" s="17" t="s">
        <v>496</v>
      </c>
      <c r="L1111" s="17"/>
      <c r="M1111" s="17" t="s">
        <v>496</v>
      </c>
      <c r="N1111" s="17"/>
      <c r="O1111" s="17"/>
      <c r="P1111" s="17"/>
      <c r="Q1111" s="17" t="s">
        <v>494</v>
      </c>
      <c r="R1111" s="17"/>
      <c r="S1111" s="17"/>
      <c r="T1111" s="17" t="s">
        <v>494</v>
      </c>
      <c r="U1111" s="17" t="s">
        <v>494</v>
      </c>
      <c r="V1111" s="17" t="s">
        <v>494</v>
      </c>
      <c r="W1111" s="17" t="s">
        <v>494</v>
      </c>
      <c r="X1111" s="17" t="s">
        <v>494</v>
      </c>
      <c r="Y1111" s="17" t="s">
        <v>494</v>
      </c>
      <c r="Z1111" s="17" t="s">
        <v>494</v>
      </c>
      <c r="AA1111" s="17" t="s">
        <v>494</v>
      </c>
      <c r="AB1111" s="17" t="s">
        <v>494</v>
      </c>
      <c r="AC1111" s="17"/>
      <c r="AD1111" s="17" t="s">
        <v>737</v>
      </c>
      <c r="AE1111" s="18">
        <f t="shared" si="53"/>
        <v>1.1500104454211533</v>
      </c>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c r="BF1111" s="17"/>
      <c r="BG1111" s="17"/>
    </row>
    <row r="1112" spans="1:59" hidden="1" x14ac:dyDescent="0.2">
      <c r="A1112" s="50">
        <v>2023</v>
      </c>
      <c r="B1112" s="50" t="s">
        <v>770</v>
      </c>
      <c r="C1112" s="16" t="s">
        <v>75</v>
      </c>
      <c r="D1112" s="21">
        <f t="shared" si="51"/>
        <v>45089</v>
      </c>
      <c r="E1112" s="22">
        <f t="shared" si="52"/>
        <v>163</v>
      </c>
      <c r="F1112" s="17" t="s">
        <v>344</v>
      </c>
      <c r="G1112" s="17" t="s">
        <v>347</v>
      </c>
      <c r="H1112" s="17">
        <v>76</v>
      </c>
      <c r="J1112" s="17">
        <v>4.6900000000000004</v>
      </c>
      <c r="K1112" s="17" t="s">
        <v>496</v>
      </c>
      <c r="L1112" s="17"/>
      <c r="M1112" s="17" t="s">
        <v>496</v>
      </c>
      <c r="N1112" s="17"/>
      <c r="O1112" s="17"/>
      <c r="P1112" s="17"/>
      <c r="Q1112" s="17" t="s">
        <v>494</v>
      </c>
      <c r="R1112" s="17"/>
      <c r="S1112" s="17"/>
      <c r="T1112" s="17" t="s">
        <v>494</v>
      </c>
      <c r="U1112" s="17" t="s">
        <v>494</v>
      </c>
      <c r="V1112" s="17" t="s">
        <v>494</v>
      </c>
      <c r="W1112" s="17" t="s">
        <v>494</v>
      </c>
      <c r="X1112" s="17" t="s">
        <v>494</v>
      </c>
      <c r="Y1112" s="17" t="s">
        <v>494</v>
      </c>
      <c r="Z1112" s="17" t="s">
        <v>494</v>
      </c>
      <c r="AA1112" s="17" t="s">
        <v>494</v>
      </c>
      <c r="AB1112" s="17" t="s">
        <v>494</v>
      </c>
      <c r="AC1112" s="17"/>
      <c r="AD1112" s="17" t="s">
        <v>737</v>
      </c>
      <c r="AE1112" s="18">
        <f t="shared" si="53"/>
        <v>1.0683955387082666</v>
      </c>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c r="BF1112" s="17"/>
      <c r="BG1112" s="17"/>
    </row>
    <row r="1113" spans="1:59" hidden="1" x14ac:dyDescent="0.2">
      <c r="A1113" s="50">
        <v>2023</v>
      </c>
      <c r="B1113" s="50" t="s">
        <v>770</v>
      </c>
      <c r="C1113" s="16" t="s">
        <v>75</v>
      </c>
      <c r="D1113" s="21">
        <f t="shared" si="51"/>
        <v>45089</v>
      </c>
      <c r="E1113" s="22">
        <f t="shared" si="52"/>
        <v>163</v>
      </c>
      <c r="F1113" s="17" t="s">
        <v>344</v>
      </c>
      <c r="G1113" s="17" t="s">
        <v>347</v>
      </c>
      <c r="H1113" s="17">
        <v>74</v>
      </c>
      <c r="J1113" s="17">
        <v>4.6500000000000004</v>
      </c>
      <c r="K1113" s="17" t="s">
        <v>496</v>
      </c>
      <c r="L1113" s="17"/>
      <c r="M1113" s="17" t="s">
        <v>496</v>
      </c>
      <c r="N1113" s="17"/>
      <c r="O1113" s="17"/>
      <c r="P1113" s="17"/>
      <c r="Q1113" s="17" t="s">
        <v>494</v>
      </c>
      <c r="R1113" s="17"/>
      <c r="S1113" s="17"/>
      <c r="T1113" s="17" t="s">
        <v>494</v>
      </c>
      <c r="U1113" s="17" t="s">
        <v>494</v>
      </c>
      <c r="V1113" s="17" t="s">
        <v>494</v>
      </c>
      <c r="W1113" s="17" t="s">
        <v>494</v>
      </c>
      <c r="X1113" s="17" t="s">
        <v>494</v>
      </c>
      <c r="Y1113" s="17" t="s">
        <v>494</v>
      </c>
      <c r="Z1113" s="17" t="s">
        <v>494</v>
      </c>
      <c r="AA1113" s="17" t="s">
        <v>494</v>
      </c>
      <c r="AB1113" s="17" t="s">
        <v>494</v>
      </c>
      <c r="AC1113" s="17"/>
      <c r="AD1113" s="17" t="s">
        <v>737</v>
      </c>
      <c r="AE1113" s="18">
        <f t="shared" si="53"/>
        <v>1.147513474029179</v>
      </c>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c r="BF1113" s="17"/>
      <c r="BG1113" s="17"/>
    </row>
    <row r="1114" spans="1:59" hidden="1" x14ac:dyDescent="0.2">
      <c r="A1114" s="50">
        <v>2023</v>
      </c>
      <c r="B1114" s="50" t="s">
        <v>770</v>
      </c>
      <c r="C1114" s="16" t="s">
        <v>75</v>
      </c>
      <c r="D1114" s="21">
        <f t="shared" si="51"/>
        <v>45089</v>
      </c>
      <c r="E1114" s="22">
        <f t="shared" si="52"/>
        <v>163</v>
      </c>
      <c r="F1114" s="17" t="s">
        <v>344</v>
      </c>
      <c r="G1114" s="17" t="s">
        <v>347</v>
      </c>
      <c r="H1114" s="17">
        <v>77</v>
      </c>
      <c r="J1114" s="17">
        <v>5.0599999999999996</v>
      </c>
      <c r="K1114" s="17" t="s">
        <v>496</v>
      </c>
      <c r="L1114" s="17"/>
      <c r="M1114" s="17" t="s">
        <v>496</v>
      </c>
      <c r="N1114" s="17"/>
      <c r="O1114" s="17"/>
      <c r="P1114" s="17"/>
      <c r="Q1114" s="17" t="s">
        <v>494</v>
      </c>
      <c r="R1114" s="17"/>
      <c r="S1114" s="17"/>
      <c r="T1114" s="17" t="s">
        <v>494</v>
      </c>
      <c r="U1114" s="17" t="s">
        <v>494</v>
      </c>
      <c r="V1114" s="17" t="s">
        <v>494</v>
      </c>
      <c r="W1114" s="17" t="s">
        <v>494</v>
      </c>
      <c r="X1114" s="17" t="s">
        <v>494</v>
      </c>
      <c r="Y1114" s="17" t="s">
        <v>494</v>
      </c>
      <c r="Z1114" s="17" t="s">
        <v>494</v>
      </c>
      <c r="AA1114" s="17" t="s">
        <v>494</v>
      </c>
      <c r="AB1114" s="17" t="s">
        <v>494</v>
      </c>
      <c r="AC1114" s="17"/>
      <c r="AD1114" s="17" t="s">
        <v>737</v>
      </c>
      <c r="AE1114" s="18">
        <f t="shared" si="53"/>
        <v>1.1083536129918319</v>
      </c>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c r="BF1114" s="17"/>
      <c r="BG1114" s="17"/>
    </row>
    <row r="1115" spans="1:59" hidden="1" x14ac:dyDescent="0.2">
      <c r="A1115" s="50">
        <v>2023</v>
      </c>
      <c r="B1115" s="50" t="s">
        <v>770</v>
      </c>
      <c r="C1115" s="16" t="s">
        <v>75</v>
      </c>
      <c r="D1115" s="21">
        <f t="shared" si="51"/>
        <v>45089</v>
      </c>
      <c r="E1115" s="22">
        <f t="shared" si="52"/>
        <v>163</v>
      </c>
      <c r="F1115" s="17" t="s">
        <v>344</v>
      </c>
      <c r="G1115" s="17" t="s">
        <v>347</v>
      </c>
      <c r="H1115" s="17">
        <v>77</v>
      </c>
      <c r="J1115" s="17">
        <v>5.05</v>
      </c>
      <c r="K1115" s="17" t="s">
        <v>496</v>
      </c>
      <c r="L1115" s="17"/>
      <c r="M1115" s="17" t="s">
        <v>496</v>
      </c>
      <c r="N1115" s="17"/>
      <c r="O1115" s="17"/>
      <c r="P1115" s="17"/>
      <c r="Q1115" s="17" t="s">
        <v>494</v>
      </c>
      <c r="R1115" s="17"/>
      <c r="S1115" s="17"/>
      <c r="T1115" s="17" t="s">
        <v>494</v>
      </c>
      <c r="U1115" s="17" t="s">
        <v>494</v>
      </c>
      <c r="V1115" s="17" t="s">
        <v>494</v>
      </c>
      <c r="W1115" s="17" t="s">
        <v>494</v>
      </c>
      <c r="X1115" s="17" t="s">
        <v>494</v>
      </c>
      <c r="Y1115" s="17" t="s">
        <v>494</v>
      </c>
      <c r="Z1115" s="17" t="s">
        <v>494</v>
      </c>
      <c r="AA1115" s="17" t="s">
        <v>494</v>
      </c>
      <c r="AB1115" s="17" t="s">
        <v>494</v>
      </c>
      <c r="AC1115" s="17"/>
      <c r="AD1115" s="17" t="s">
        <v>737</v>
      </c>
      <c r="AE1115" s="18">
        <f t="shared" si="53"/>
        <v>1.1061631908317688</v>
      </c>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c r="BF1115" s="17"/>
      <c r="BG1115" s="17"/>
    </row>
    <row r="1116" spans="1:59" hidden="1" x14ac:dyDescent="0.2">
      <c r="A1116" s="50">
        <v>2023</v>
      </c>
      <c r="B1116" s="50" t="s">
        <v>770</v>
      </c>
      <c r="C1116" s="16" t="s">
        <v>75</v>
      </c>
      <c r="D1116" s="21">
        <f t="shared" si="51"/>
        <v>45089</v>
      </c>
      <c r="E1116" s="22">
        <f t="shared" si="52"/>
        <v>163</v>
      </c>
      <c r="F1116" s="17" t="s">
        <v>344</v>
      </c>
      <c r="G1116" s="17" t="s">
        <v>347</v>
      </c>
      <c r="H1116" s="17">
        <v>88</v>
      </c>
      <c r="J1116" s="17">
        <v>8.09</v>
      </c>
      <c r="K1116" s="17" t="s">
        <v>496</v>
      </c>
      <c r="L1116" s="17"/>
      <c r="M1116" s="17" t="s">
        <v>496</v>
      </c>
      <c r="N1116" s="17"/>
      <c r="O1116" s="17"/>
      <c r="P1116" s="17"/>
      <c r="Q1116" s="17" t="s">
        <v>494</v>
      </c>
      <c r="R1116" s="17"/>
      <c r="S1116" s="17"/>
      <c r="T1116" s="17" t="s">
        <v>494</v>
      </c>
      <c r="U1116" s="17" t="s">
        <v>494</v>
      </c>
      <c r="V1116" s="17" t="s">
        <v>494</v>
      </c>
      <c r="W1116" s="17" t="s">
        <v>494</v>
      </c>
      <c r="X1116" s="17" t="s">
        <v>494</v>
      </c>
      <c r="Y1116" s="17" t="s">
        <v>494</v>
      </c>
      <c r="Z1116" s="17" t="s">
        <v>494</v>
      </c>
      <c r="AA1116" s="17" t="s">
        <v>494</v>
      </c>
      <c r="AB1116" s="17" t="s">
        <v>494</v>
      </c>
      <c r="AC1116" s="17">
        <v>0</v>
      </c>
      <c r="AD1116" s="17" t="s">
        <v>737</v>
      </c>
      <c r="AE1116" s="18">
        <f t="shared" si="53"/>
        <v>1.1871360818933132</v>
      </c>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c r="BF1116" s="17"/>
      <c r="BG1116" s="17"/>
    </row>
    <row r="1117" spans="1:59" hidden="1" x14ac:dyDescent="0.2">
      <c r="A1117" s="50">
        <v>2023</v>
      </c>
      <c r="B1117" s="50" t="s">
        <v>16</v>
      </c>
      <c r="C1117" s="16" t="s">
        <v>384</v>
      </c>
      <c r="D1117" s="21">
        <f t="shared" si="51"/>
        <v>45092</v>
      </c>
      <c r="E1117" s="22">
        <f t="shared" si="52"/>
        <v>166</v>
      </c>
      <c r="F1117" s="17" t="s">
        <v>343</v>
      </c>
      <c r="G1117" s="17" t="s">
        <v>347</v>
      </c>
      <c r="H1117" s="17">
        <v>96</v>
      </c>
      <c r="J1117" s="17">
        <v>9.0299999999999994</v>
      </c>
      <c r="K1117" s="17" t="s">
        <v>494</v>
      </c>
      <c r="L1117" s="17"/>
      <c r="M1117" s="17" t="s">
        <v>494</v>
      </c>
      <c r="N1117" s="17"/>
      <c r="O1117" s="17"/>
      <c r="P1117" s="17"/>
      <c r="Q1117" s="17" t="s">
        <v>494</v>
      </c>
      <c r="R1117" s="17"/>
      <c r="S1117" s="17"/>
      <c r="T1117" s="17" t="s">
        <v>494</v>
      </c>
      <c r="U1117" s="17" t="s">
        <v>494</v>
      </c>
      <c r="V1117" s="17" t="s">
        <v>494</v>
      </c>
      <c r="W1117" s="17" t="s">
        <v>494</v>
      </c>
      <c r="X1117" s="17" t="s">
        <v>494</v>
      </c>
      <c r="Y1117" s="17" t="s">
        <v>494</v>
      </c>
      <c r="Z1117" s="17" t="s">
        <v>494</v>
      </c>
      <c r="AA1117" s="17" t="s">
        <v>494</v>
      </c>
      <c r="AB1117" s="17" t="s">
        <v>494</v>
      </c>
      <c r="AC1117" s="17"/>
      <c r="AD1117" s="17"/>
      <c r="AE1117" s="18">
        <f t="shared" si="53"/>
        <v>1.0206434461805556</v>
      </c>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c r="BF1117" s="17"/>
      <c r="BG1117" s="17"/>
    </row>
    <row r="1118" spans="1:59" hidden="1" x14ac:dyDescent="0.2">
      <c r="A1118" s="50">
        <v>2023</v>
      </c>
      <c r="B1118" s="50" t="s">
        <v>16</v>
      </c>
      <c r="C1118" s="16" t="s">
        <v>384</v>
      </c>
      <c r="D1118" s="21">
        <f t="shared" si="51"/>
        <v>45092</v>
      </c>
      <c r="E1118" s="22">
        <f t="shared" si="52"/>
        <v>166</v>
      </c>
      <c r="F1118" s="17" t="s">
        <v>343</v>
      </c>
      <c r="G1118" s="17" t="s">
        <v>341</v>
      </c>
      <c r="H1118" s="17">
        <v>52</v>
      </c>
      <c r="J1118" s="17">
        <v>1.8</v>
      </c>
      <c r="K1118" s="17" t="s">
        <v>494</v>
      </c>
      <c r="L1118" s="17"/>
      <c r="M1118" s="17" t="s">
        <v>494</v>
      </c>
      <c r="N1118" s="17"/>
      <c r="O1118" s="17"/>
      <c r="P1118" s="17"/>
      <c r="Q1118" s="17" t="s">
        <v>494</v>
      </c>
      <c r="R1118" s="17"/>
      <c r="S1118" s="17"/>
      <c r="T1118" s="17" t="s">
        <v>494</v>
      </c>
      <c r="U1118" s="17" t="s">
        <v>494</v>
      </c>
      <c r="V1118" s="17" t="s">
        <v>494</v>
      </c>
      <c r="W1118" s="17" t="s">
        <v>494</v>
      </c>
      <c r="X1118" s="17" t="s">
        <v>494</v>
      </c>
      <c r="Y1118" s="17" t="s">
        <v>494</v>
      </c>
      <c r="Z1118" s="17" t="s">
        <v>494</v>
      </c>
      <c r="AA1118" s="17" t="s">
        <v>494</v>
      </c>
      <c r="AB1118" s="17" t="s">
        <v>494</v>
      </c>
      <c r="AC1118" s="17"/>
      <c r="AD1118" s="17"/>
      <c r="AE1118" s="18">
        <f t="shared" si="53"/>
        <v>1.2801547564861175</v>
      </c>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c r="BF1118" s="17"/>
      <c r="BG1118" s="17"/>
    </row>
    <row r="1119" spans="1:59" hidden="1" x14ac:dyDescent="0.2">
      <c r="A1119" s="50">
        <v>2023</v>
      </c>
      <c r="B1119" s="50" t="s">
        <v>16</v>
      </c>
      <c r="C1119" s="16" t="s">
        <v>384</v>
      </c>
      <c r="D1119" s="21">
        <f t="shared" si="51"/>
        <v>45092</v>
      </c>
      <c r="E1119" s="22">
        <f t="shared" si="52"/>
        <v>166</v>
      </c>
      <c r="F1119" s="17" t="s">
        <v>343</v>
      </c>
      <c r="G1119" s="17" t="s">
        <v>341</v>
      </c>
      <c r="H1119" s="17">
        <v>52</v>
      </c>
      <c r="J1119" s="17">
        <v>1.51</v>
      </c>
      <c r="K1119" s="17" t="s">
        <v>494</v>
      </c>
      <c r="L1119" s="17"/>
      <c r="M1119" s="17" t="s">
        <v>494</v>
      </c>
      <c r="N1119" s="17"/>
      <c r="O1119" s="17"/>
      <c r="P1119" s="17"/>
      <c r="Q1119" s="17" t="s">
        <v>494</v>
      </c>
      <c r="R1119" s="17"/>
      <c r="S1119" s="17"/>
      <c r="T1119" s="17" t="s">
        <v>494</v>
      </c>
      <c r="U1119" s="17" t="s">
        <v>494</v>
      </c>
      <c r="V1119" s="17" t="s">
        <v>494</v>
      </c>
      <c r="W1119" s="17" t="s">
        <v>494</v>
      </c>
      <c r="X1119" s="17" t="s">
        <v>494</v>
      </c>
      <c r="Y1119" s="17" t="s">
        <v>494</v>
      </c>
      <c r="Z1119" s="17" t="s">
        <v>494</v>
      </c>
      <c r="AA1119" s="17" t="s">
        <v>494</v>
      </c>
      <c r="AB1119" s="17" t="s">
        <v>494</v>
      </c>
      <c r="AC1119" s="17"/>
      <c r="AD1119" s="17"/>
      <c r="AE1119" s="18">
        <f t="shared" si="53"/>
        <v>1.0739076012744653</v>
      </c>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c r="BF1119" s="17"/>
      <c r="BG1119" s="17"/>
    </row>
    <row r="1120" spans="1:59" hidden="1" x14ac:dyDescent="0.2">
      <c r="A1120" s="50">
        <v>2023</v>
      </c>
      <c r="B1120" s="50" t="s">
        <v>16</v>
      </c>
      <c r="C1120" s="16" t="s">
        <v>384</v>
      </c>
      <c r="D1120" s="21">
        <f t="shared" si="51"/>
        <v>45092</v>
      </c>
      <c r="E1120" s="22">
        <f t="shared" si="52"/>
        <v>166</v>
      </c>
      <c r="F1120" s="17" t="s">
        <v>343</v>
      </c>
      <c r="G1120" s="17" t="s">
        <v>341</v>
      </c>
      <c r="H1120" s="17">
        <v>39</v>
      </c>
      <c r="J1120" s="17">
        <v>0.57999999999999996</v>
      </c>
      <c r="K1120" s="17" t="s">
        <v>494</v>
      </c>
      <c r="L1120" s="17"/>
      <c r="M1120" s="17" t="s">
        <v>494</v>
      </c>
      <c r="N1120" s="17"/>
      <c r="O1120" s="17"/>
      <c r="P1120" s="17"/>
      <c r="Q1120" s="17" t="s">
        <v>494</v>
      </c>
      <c r="R1120" s="17"/>
      <c r="S1120" s="17"/>
      <c r="T1120" s="17" t="s">
        <v>494</v>
      </c>
      <c r="U1120" s="17" t="s">
        <v>494</v>
      </c>
      <c r="V1120" s="17" t="s">
        <v>494</v>
      </c>
      <c r="W1120" s="17" t="s">
        <v>494</v>
      </c>
      <c r="X1120" s="17" t="s">
        <v>494</v>
      </c>
      <c r="Y1120" s="17" t="s">
        <v>494</v>
      </c>
      <c r="Z1120" s="17" t="s">
        <v>494</v>
      </c>
      <c r="AA1120" s="17" t="s">
        <v>494</v>
      </c>
      <c r="AB1120" s="17" t="s">
        <v>494</v>
      </c>
      <c r="AC1120" s="17"/>
      <c r="AD1120" s="17"/>
      <c r="AE1120" s="18">
        <f t="shared" si="53"/>
        <v>0.97776429137375875</v>
      </c>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c r="BF1120" s="17"/>
      <c r="BG1120" s="17"/>
    </row>
    <row r="1121" spans="1:59" hidden="1" x14ac:dyDescent="0.2">
      <c r="A1121" s="50">
        <v>2023</v>
      </c>
      <c r="B1121" s="50" t="s">
        <v>16</v>
      </c>
      <c r="C1121" s="16" t="s">
        <v>384</v>
      </c>
      <c r="D1121" s="21">
        <f t="shared" si="51"/>
        <v>45092</v>
      </c>
      <c r="E1121" s="22">
        <f t="shared" si="52"/>
        <v>166</v>
      </c>
      <c r="F1121" s="17" t="s">
        <v>343</v>
      </c>
      <c r="G1121" s="17" t="s">
        <v>341</v>
      </c>
      <c r="H1121" s="17">
        <v>36</v>
      </c>
      <c r="J1121" s="17">
        <v>0.36</v>
      </c>
      <c r="K1121" s="17" t="s">
        <v>494</v>
      </c>
      <c r="L1121" s="17"/>
      <c r="M1121" s="17" t="s">
        <v>494</v>
      </c>
      <c r="N1121" s="17"/>
      <c r="O1121" s="17"/>
      <c r="P1121" s="17"/>
      <c r="Q1121" s="17" t="s">
        <v>494</v>
      </c>
      <c r="R1121" s="17"/>
      <c r="S1121" s="17"/>
      <c r="T1121" s="17" t="s">
        <v>494</v>
      </c>
      <c r="U1121" s="17" t="s">
        <v>494</v>
      </c>
      <c r="V1121" s="17" t="s">
        <v>494</v>
      </c>
      <c r="W1121" s="17" t="s">
        <v>494</v>
      </c>
      <c r="X1121" s="17" t="s">
        <v>494</v>
      </c>
      <c r="Y1121" s="17" t="s">
        <v>494</v>
      </c>
      <c r="Z1121" s="17" t="s">
        <v>494</v>
      </c>
      <c r="AA1121" s="17" t="s">
        <v>494</v>
      </c>
      <c r="AB1121" s="17" t="s">
        <v>494</v>
      </c>
      <c r="AC1121" s="17"/>
      <c r="AD1121" s="17"/>
      <c r="AE1121" s="18">
        <f t="shared" si="53"/>
        <v>0.77160493827160492</v>
      </c>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c r="BF1121" s="17"/>
      <c r="BG1121" s="17"/>
    </row>
    <row r="1122" spans="1:59" hidden="1" x14ac:dyDescent="0.2">
      <c r="A1122" s="50">
        <v>2023</v>
      </c>
      <c r="B1122" s="50" t="s">
        <v>16</v>
      </c>
      <c r="C1122" s="16" t="s">
        <v>384</v>
      </c>
      <c r="D1122" s="21">
        <f t="shared" si="51"/>
        <v>45092</v>
      </c>
      <c r="E1122" s="22">
        <f t="shared" si="52"/>
        <v>166</v>
      </c>
      <c r="F1122" s="17" t="s">
        <v>343</v>
      </c>
      <c r="G1122" s="17" t="s">
        <v>341</v>
      </c>
      <c r="H1122" s="17">
        <v>53</v>
      </c>
      <c r="J1122" s="17">
        <v>1.58</v>
      </c>
      <c r="K1122" s="17" t="s">
        <v>494</v>
      </c>
      <c r="L1122" s="17"/>
      <c r="M1122" s="17" t="s">
        <v>494</v>
      </c>
      <c r="N1122" s="17"/>
      <c r="O1122" s="17"/>
      <c r="P1122" s="17"/>
      <c r="Q1122" s="17" t="s">
        <v>494</v>
      </c>
      <c r="R1122" s="17"/>
      <c r="S1122" s="17"/>
      <c r="T1122" s="17" t="s">
        <v>494</v>
      </c>
      <c r="U1122" s="17" t="s">
        <v>494</v>
      </c>
      <c r="V1122" s="17" t="s">
        <v>494</v>
      </c>
      <c r="W1122" s="17" t="s">
        <v>494</v>
      </c>
      <c r="X1122" s="17" t="s">
        <v>494</v>
      </c>
      <c r="Y1122" s="17" t="s">
        <v>494</v>
      </c>
      <c r="Z1122" s="17" t="s">
        <v>494</v>
      </c>
      <c r="AA1122" s="17" t="s">
        <v>494</v>
      </c>
      <c r="AB1122" s="17" t="s">
        <v>494</v>
      </c>
      <c r="AC1122" s="17"/>
      <c r="AD1122" s="17" t="s">
        <v>670</v>
      </c>
      <c r="AE1122" s="18">
        <f t="shared" si="53"/>
        <v>1.0612787737528295</v>
      </c>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c r="BF1122" s="17"/>
      <c r="BG1122" s="17"/>
    </row>
    <row r="1123" spans="1:59" hidden="1" x14ac:dyDescent="0.2">
      <c r="A1123" s="50">
        <v>2023</v>
      </c>
      <c r="B1123" s="50" t="s">
        <v>16</v>
      </c>
      <c r="C1123" s="16" t="s">
        <v>384</v>
      </c>
      <c r="D1123" s="21">
        <f t="shared" si="51"/>
        <v>45092</v>
      </c>
      <c r="E1123" s="22">
        <f t="shared" si="52"/>
        <v>166</v>
      </c>
      <c r="F1123" s="17" t="s">
        <v>343</v>
      </c>
      <c r="G1123" s="17" t="s">
        <v>341</v>
      </c>
      <c r="H1123" s="17">
        <v>51</v>
      </c>
      <c r="J1123" s="17">
        <v>1.46</v>
      </c>
      <c r="K1123" s="17" t="s">
        <v>494</v>
      </c>
      <c r="L1123" s="17"/>
      <c r="M1123" s="17" t="s">
        <v>494</v>
      </c>
      <c r="N1123" s="17"/>
      <c r="O1123" s="17"/>
      <c r="P1123" s="17"/>
      <c r="Q1123" s="17" t="s">
        <v>494</v>
      </c>
      <c r="R1123" s="17"/>
      <c r="S1123" s="17"/>
      <c r="T1123" s="17" t="s">
        <v>494</v>
      </c>
      <c r="U1123" s="17" t="s">
        <v>494</v>
      </c>
      <c r="V1123" s="17" t="s">
        <v>494</v>
      </c>
      <c r="W1123" s="17" t="s">
        <v>494</v>
      </c>
      <c r="X1123" s="17" t="s">
        <v>494</v>
      </c>
      <c r="Y1123" s="17" t="s">
        <v>494</v>
      </c>
      <c r="Z1123" s="17" t="s">
        <v>494</v>
      </c>
      <c r="AA1123" s="17" t="s">
        <v>494</v>
      </c>
      <c r="AB1123" s="17" t="s">
        <v>494</v>
      </c>
      <c r="AC1123" s="17"/>
      <c r="AD1123" s="17" t="s">
        <v>670</v>
      </c>
      <c r="AE1123" s="18">
        <f t="shared" si="53"/>
        <v>1.100632486750948</v>
      </c>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c r="BF1123" s="17"/>
      <c r="BG1123" s="17"/>
    </row>
    <row r="1124" spans="1:59" hidden="1" x14ac:dyDescent="0.2">
      <c r="A1124" s="50">
        <v>2023</v>
      </c>
      <c r="B1124" s="50" t="s">
        <v>16</v>
      </c>
      <c r="C1124" s="16" t="s">
        <v>384</v>
      </c>
      <c r="D1124" s="21">
        <f t="shared" si="51"/>
        <v>45092</v>
      </c>
      <c r="E1124" s="22">
        <f t="shared" si="52"/>
        <v>166</v>
      </c>
      <c r="F1124" s="17" t="s">
        <v>343</v>
      </c>
      <c r="G1124" s="17" t="s">
        <v>341</v>
      </c>
      <c r="H1124" s="17">
        <v>53</v>
      </c>
      <c r="J1124" s="17">
        <v>1.63</v>
      </c>
      <c r="K1124" s="17" t="s">
        <v>494</v>
      </c>
      <c r="L1124" s="17"/>
      <c r="M1124" s="17" t="s">
        <v>494</v>
      </c>
      <c r="N1124" s="17"/>
      <c r="O1124" s="17"/>
      <c r="P1124" s="17"/>
      <c r="Q1124" s="17" t="s">
        <v>494</v>
      </c>
      <c r="R1124" s="17"/>
      <c r="S1124" s="17"/>
      <c r="T1124" s="17" t="s">
        <v>494</v>
      </c>
      <c r="U1124" s="17" t="s">
        <v>494</v>
      </c>
      <c r="V1124" s="17" t="s">
        <v>494</v>
      </c>
      <c r="W1124" s="17" t="s">
        <v>494</v>
      </c>
      <c r="X1124" s="17" t="s">
        <v>494</v>
      </c>
      <c r="Y1124" s="17" t="s">
        <v>494</v>
      </c>
      <c r="Z1124" s="17" t="s">
        <v>494</v>
      </c>
      <c r="AA1124" s="17" t="s">
        <v>494</v>
      </c>
      <c r="AB1124" s="17" t="s">
        <v>494</v>
      </c>
      <c r="AC1124" s="17"/>
      <c r="AD1124" s="17"/>
      <c r="AE1124" s="18">
        <f t="shared" si="53"/>
        <v>1.0948635450741215</v>
      </c>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c r="BF1124" s="17"/>
      <c r="BG1124" s="17"/>
    </row>
    <row r="1125" spans="1:59" hidden="1" x14ac:dyDescent="0.2">
      <c r="A1125" s="50">
        <v>2023</v>
      </c>
      <c r="B1125" s="50" t="s">
        <v>16</v>
      </c>
      <c r="C1125" s="16" t="s">
        <v>384</v>
      </c>
      <c r="D1125" s="21">
        <f t="shared" si="51"/>
        <v>45092</v>
      </c>
      <c r="E1125" s="22">
        <f t="shared" si="52"/>
        <v>166</v>
      </c>
      <c r="F1125" s="17" t="s">
        <v>343</v>
      </c>
      <c r="G1125" s="17" t="s">
        <v>341</v>
      </c>
      <c r="H1125" s="17">
        <v>36</v>
      </c>
      <c r="J1125" s="17">
        <v>0.42</v>
      </c>
      <c r="K1125" s="17" t="s">
        <v>494</v>
      </c>
      <c r="L1125" s="17"/>
      <c r="M1125" s="17" t="s">
        <v>494</v>
      </c>
      <c r="N1125" s="17"/>
      <c r="O1125" s="17"/>
      <c r="P1125" s="17"/>
      <c r="Q1125" s="17" t="s">
        <v>494</v>
      </c>
      <c r="R1125" s="17"/>
      <c r="S1125" s="17"/>
      <c r="T1125" s="17" t="s">
        <v>494</v>
      </c>
      <c r="U1125" s="17" t="s">
        <v>494</v>
      </c>
      <c r="V1125" s="17" t="s">
        <v>494</v>
      </c>
      <c r="W1125" s="17" t="s">
        <v>494</v>
      </c>
      <c r="X1125" s="17" t="s">
        <v>494</v>
      </c>
      <c r="Y1125" s="17" t="s">
        <v>494</v>
      </c>
      <c r="Z1125" s="17" t="s">
        <v>494</v>
      </c>
      <c r="AA1125" s="17" t="s">
        <v>494</v>
      </c>
      <c r="AB1125" s="17" t="s">
        <v>494</v>
      </c>
      <c r="AC1125" s="17"/>
      <c r="AD1125" s="17"/>
      <c r="AE1125" s="18">
        <f t="shared" si="53"/>
        <v>0.90020576131687247</v>
      </c>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row>
    <row r="1126" spans="1:59" hidden="1" x14ac:dyDescent="0.2">
      <c r="A1126" s="50">
        <v>2023</v>
      </c>
      <c r="B1126" s="50" t="s">
        <v>16</v>
      </c>
      <c r="C1126" s="16" t="s">
        <v>384</v>
      </c>
      <c r="D1126" s="21">
        <f t="shared" si="51"/>
        <v>45092</v>
      </c>
      <c r="E1126" s="22">
        <f t="shared" si="52"/>
        <v>166</v>
      </c>
      <c r="F1126" s="17" t="s">
        <v>343</v>
      </c>
      <c r="G1126" s="17" t="s">
        <v>341</v>
      </c>
      <c r="H1126" s="17">
        <v>55</v>
      </c>
      <c r="J1126" s="17">
        <v>1.82</v>
      </c>
      <c r="K1126" s="17" t="s">
        <v>494</v>
      </c>
      <c r="L1126" s="17"/>
      <c r="M1126" s="17" t="s">
        <v>494</v>
      </c>
      <c r="N1126" s="17"/>
      <c r="O1126" s="17"/>
      <c r="P1126" s="17"/>
      <c r="Q1126" s="17" t="s">
        <v>494</v>
      </c>
      <c r="R1126" s="17"/>
      <c r="S1126" s="17"/>
      <c r="T1126" s="17" t="s">
        <v>494</v>
      </c>
      <c r="U1126" s="17" t="s">
        <v>494</v>
      </c>
      <c r="V1126" s="17" t="s">
        <v>494</v>
      </c>
      <c r="W1126" s="17" t="s">
        <v>494</v>
      </c>
      <c r="X1126" s="17" t="s">
        <v>494</v>
      </c>
      <c r="Y1126" s="17" t="s">
        <v>494</v>
      </c>
      <c r="Z1126" s="17" t="s">
        <v>494</v>
      </c>
      <c r="AA1126" s="17" t="s">
        <v>494</v>
      </c>
      <c r="AB1126" s="17" t="s">
        <v>494</v>
      </c>
      <c r="AC1126" s="17"/>
      <c r="AD1126" s="17"/>
      <c r="AE1126" s="18">
        <f t="shared" si="53"/>
        <v>1.0939143501126973</v>
      </c>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c r="BF1126" s="17"/>
      <c r="BG1126" s="17"/>
    </row>
    <row r="1127" spans="1:59" hidden="1" x14ac:dyDescent="0.2">
      <c r="A1127" s="50">
        <v>2023</v>
      </c>
      <c r="B1127" s="50" t="s">
        <v>16</v>
      </c>
      <c r="C1127" s="16" t="s">
        <v>384</v>
      </c>
      <c r="D1127" s="21">
        <f t="shared" si="51"/>
        <v>45092</v>
      </c>
      <c r="E1127" s="22">
        <f t="shared" si="52"/>
        <v>166</v>
      </c>
      <c r="F1127" s="17" t="s">
        <v>343</v>
      </c>
      <c r="G1127" s="17" t="s">
        <v>341</v>
      </c>
      <c r="H1127" s="17">
        <v>55</v>
      </c>
      <c r="J1127" s="17">
        <v>1.65</v>
      </c>
      <c r="K1127" s="17" t="s">
        <v>494</v>
      </c>
      <c r="L1127" s="17"/>
      <c r="M1127" s="17" t="s">
        <v>494</v>
      </c>
      <c r="N1127" s="17"/>
      <c r="O1127" s="17"/>
      <c r="P1127" s="17"/>
      <c r="Q1127" s="17" t="s">
        <v>494</v>
      </c>
      <c r="R1127" s="17"/>
      <c r="S1127" s="17"/>
      <c r="T1127" s="17" t="s">
        <v>494</v>
      </c>
      <c r="U1127" s="17" t="s">
        <v>494</v>
      </c>
      <c r="V1127" s="17" t="s">
        <v>494</v>
      </c>
      <c r="W1127" s="17" t="s">
        <v>494</v>
      </c>
      <c r="X1127" s="17" t="s">
        <v>494</v>
      </c>
      <c r="Y1127" s="17" t="s">
        <v>494</v>
      </c>
      <c r="Z1127" s="17" t="s">
        <v>494</v>
      </c>
      <c r="AA1127" s="17" t="s">
        <v>494</v>
      </c>
      <c r="AB1127" s="17" t="s">
        <v>494</v>
      </c>
      <c r="AC1127" s="17"/>
      <c r="AD1127" s="17"/>
      <c r="AE1127" s="18">
        <f t="shared" si="53"/>
        <v>0.99173553719008267</v>
      </c>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c r="BF1127" s="17"/>
      <c r="BG1127" s="17"/>
    </row>
    <row r="1128" spans="1:59" hidden="1" x14ac:dyDescent="0.2">
      <c r="A1128" s="50">
        <v>2023</v>
      </c>
      <c r="B1128" s="50" t="s">
        <v>16</v>
      </c>
      <c r="C1128" s="16" t="s">
        <v>384</v>
      </c>
      <c r="D1128" s="21">
        <f t="shared" si="51"/>
        <v>45092</v>
      </c>
      <c r="E1128" s="22">
        <f t="shared" si="52"/>
        <v>166</v>
      </c>
      <c r="F1128" s="17" t="s">
        <v>343</v>
      </c>
      <c r="G1128" s="17" t="s">
        <v>341</v>
      </c>
      <c r="H1128" s="17">
        <v>54</v>
      </c>
      <c r="J1128" s="17">
        <v>1.71</v>
      </c>
      <c r="K1128" s="17" t="s">
        <v>494</v>
      </c>
      <c r="L1128" s="17"/>
      <c r="M1128" s="17" t="s">
        <v>494</v>
      </c>
      <c r="N1128" s="17"/>
      <c r="O1128" s="17"/>
      <c r="P1128" s="17"/>
      <c r="Q1128" s="17" t="s">
        <v>494</v>
      </c>
      <c r="R1128" s="17"/>
      <c r="S1128" s="17"/>
      <c r="T1128" s="17" t="s">
        <v>494</v>
      </c>
      <c r="U1128" s="17" t="s">
        <v>494</v>
      </c>
      <c r="V1128" s="17" t="s">
        <v>494</v>
      </c>
      <c r="W1128" s="17" t="s">
        <v>494</v>
      </c>
      <c r="X1128" s="17" t="s">
        <v>494</v>
      </c>
      <c r="Y1128" s="17" t="s">
        <v>494</v>
      </c>
      <c r="Z1128" s="17" t="s">
        <v>494</v>
      </c>
      <c r="AA1128" s="17" t="s">
        <v>494</v>
      </c>
      <c r="AB1128" s="17" t="s">
        <v>494</v>
      </c>
      <c r="AC1128" s="17"/>
      <c r="AD1128" s="17" t="s">
        <v>670</v>
      </c>
      <c r="AE1128" s="18">
        <f t="shared" si="53"/>
        <v>1.0859625057155922</v>
      </c>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c r="BF1128" s="17"/>
      <c r="BG1128" s="17"/>
    </row>
    <row r="1129" spans="1:59" hidden="1" x14ac:dyDescent="0.2">
      <c r="A1129" s="50">
        <v>2023</v>
      </c>
      <c r="B1129" s="50" t="s">
        <v>16</v>
      </c>
      <c r="C1129" s="16" t="s">
        <v>384</v>
      </c>
      <c r="D1129" s="21">
        <f t="shared" si="51"/>
        <v>45092</v>
      </c>
      <c r="E1129" s="22">
        <f t="shared" si="52"/>
        <v>166</v>
      </c>
      <c r="F1129" s="17" t="s">
        <v>343</v>
      </c>
      <c r="G1129" s="17" t="s">
        <v>341</v>
      </c>
      <c r="H1129" s="17">
        <v>52</v>
      </c>
      <c r="J1129" s="17">
        <v>1.61</v>
      </c>
      <c r="K1129" s="17" t="s">
        <v>494</v>
      </c>
      <c r="L1129" s="17"/>
      <c r="M1129" s="17" t="s">
        <v>494</v>
      </c>
      <c r="N1129" s="17"/>
      <c r="O1129" s="17"/>
      <c r="P1129" s="17"/>
      <c r="Q1129" s="17" t="s">
        <v>494</v>
      </c>
      <c r="R1129" s="17"/>
      <c r="S1129" s="17"/>
      <c r="T1129" s="17" t="s">
        <v>494</v>
      </c>
      <c r="U1129" s="17" t="s">
        <v>494</v>
      </c>
      <c r="V1129" s="17" t="s">
        <v>494</v>
      </c>
      <c r="W1129" s="17" t="s">
        <v>494</v>
      </c>
      <c r="X1129" s="17" t="s">
        <v>494</v>
      </c>
      <c r="Y1129" s="17" t="s">
        <v>494</v>
      </c>
      <c r="Z1129" s="17" t="s">
        <v>494</v>
      </c>
      <c r="AA1129" s="17" t="s">
        <v>494</v>
      </c>
      <c r="AB1129" s="17" t="s">
        <v>494</v>
      </c>
      <c r="AC1129" s="17"/>
      <c r="AD1129" s="17"/>
      <c r="AE1129" s="18">
        <f t="shared" si="53"/>
        <v>1.1450273099681385</v>
      </c>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c r="BF1129" s="17"/>
      <c r="BG1129" s="17"/>
    </row>
    <row r="1130" spans="1:59" hidden="1" x14ac:dyDescent="0.2">
      <c r="A1130" s="50">
        <v>2023</v>
      </c>
      <c r="B1130" s="50" t="s">
        <v>16</v>
      </c>
      <c r="C1130" s="16" t="s">
        <v>384</v>
      </c>
      <c r="D1130" s="21">
        <f t="shared" si="51"/>
        <v>45092</v>
      </c>
      <c r="E1130" s="22">
        <f t="shared" si="52"/>
        <v>166</v>
      </c>
      <c r="F1130" s="17" t="s">
        <v>343</v>
      </c>
      <c r="G1130" s="17" t="s">
        <v>341</v>
      </c>
      <c r="H1130" s="17">
        <v>37</v>
      </c>
      <c r="J1130" s="17">
        <v>0.46</v>
      </c>
      <c r="K1130" s="17" t="s">
        <v>494</v>
      </c>
      <c r="L1130" s="17"/>
      <c r="M1130" s="17" t="s">
        <v>494</v>
      </c>
      <c r="N1130" s="17"/>
      <c r="O1130" s="17"/>
      <c r="P1130" s="17"/>
      <c r="Q1130" s="17" t="s">
        <v>494</v>
      </c>
      <c r="R1130" s="17"/>
      <c r="S1130" s="17"/>
      <c r="T1130" s="17" t="s">
        <v>494</v>
      </c>
      <c r="U1130" s="17" t="s">
        <v>494</v>
      </c>
      <c r="V1130" s="17" t="s">
        <v>494</v>
      </c>
      <c r="W1130" s="17" t="s">
        <v>494</v>
      </c>
      <c r="X1130" s="17" t="s">
        <v>494</v>
      </c>
      <c r="Y1130" s="17" t="s">
        <v>494</v>
      </c>
      <c r="Z1130" s="17" t="s">
        <v>494</v>
      </c>
      <c r="AA1130" s="17" t="s">
        <v>494</v>
      </c>
      <c r="AB1130" s="17" t="s">
        <v>494</v>
      </c>
      <c r="AC1130" s="17"/>
      <c r="AD1130" s="17"/>
      <c r="AE1130" s="18">
        <f t="shared" si="53"/>
        <v>0.90813969557578034</v>
      </c>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c r="BF1130" s="17"/>
      <c r="BG1130" s="17"/>
    </row>
    <row r="1131" spans="1:59" hidden="1" x14ac:dyDescent="0.2">
      <c r="A1131" s="50">
        <v>2023</v>
      </c>
      <c r="B1131" s="50" t="s">
        <v>16</v>
      </c>
      <c r="C1131" s="16" t="s">
        <v>384</v>
      </c>
      <c r="D1131" s="21">
        <f t="shared" si="51"/>
        <v>45092</v>
      </c>
      <c r="E1131" s="22">
        <f t="shared" si="52"/>
        <v>166</v>
      </c>
      <c r="F1131" s="17" t="s">
        <v>343</v>
      </c>
      <c r="G1131" s="17" t="s">
        <v>341</v>
      </c>
      <c r="H1131" s="17">
        <v>38</v>
      </c>
      <c r="J1131" s="17">
        <v>0.49</v>
      </c>
      <c r="K1131" s="17" t="s">
        <v>494</v>
      </c>
      <c r="L1131" s="17"/>
      <c r="M1131" s="17" t="s">
        <v>494</v>
      </c>
      <c r="N1131" s="17"/>
      <c r="O1131" s="17"/>
      <c r="P1131" s="17"/>
      <c r="Q1131" s="17" t="s">
        <v>494</v>
      </c>
      <c r="R1131" s="17"/>
      <c r="S1131" s="17"/>
      <c r="T1131" s="17" t="s">
        <v>494</v>
      </c>
      <c r="U1131" s="17" t="s">
        <v>494</v>
      </c>
      <c r="V1131" s="17" t="s">
        <v>494</v>
      </c>
      <c r="W1131" s="17" t="s">
        <v>494</v>
      </c>
      <c r="X1131" s="17" t="s">
        <v>494</v>
      </c>
      <c r="Y1131" s="17" t="s">
        <v>494</v>
      </c>
      <c r="Z1131" s="17" t="s">
        <v>494</v>
      </c>
      <c r="AA1131" s="17" t="s">
        <v>494</v>
      </c>
      <c r="AB1131" s="17" t="s">
        <v>494</v>
      </c>
      <c r="AC1131" s="17"/>
      <c r="AD1131" s="17"/>
      <c r="AE1131" s="18">
        <f t="shared" si="53"/>
        <v>0.89298731593526748</v>
      </c>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c r="BF1131" s="17"/>
      <c r="BG1131" s="17"/>
    </row>
    <row r="1132" spans="1:59" hidden="1" x14ac:dyDescent="0.2">
      <c r="A1132" s="50">
        <v>2023</v>
      </c>
      <c r="B1132" s="50" t="s">
        <v>16</v>
      </c>
      <c r="C1132" s="16" t="s">
        <v>384</v>
      </c>
      <c r="D1132" s="21">
        <f t="shared" si="51"/>
        <v>45092</v>
      </c>
      <c r="E1132" s="22">
        <f t="shared" si="52"/>
        <v>166</v>
      </c>
      <c r="F1132" s="17" t="s">
        <v>343</v>
      </c>
      <c r="G1132" s="17" t="s">
        <v>341</v>
      </c>
      <c r="H1132" s="17">
        <v>33</v>
      </c>
      <c r="J1132" s="17">
        <v>0.3</v>
      </c>
      <c r="K1132" s="17" t="s">
        <v>494</v>
      </c>
      <c r="L1132" s="17"/>
      <c r="M1132" s="17" t="s">
        <v>494</v>
      </c>
      <c r="N1132" s="17"/>
      <c r="O1132" s="17"/>
      <c r="P1132" s="17"/>
      <c r="Q1132" s="17" t="s">
        <v>494</v>
      </c>
      <c r="R1132" s="17"/>
      <c r="S1132" s="17"/>
      <c r="T1132" s="17" t="s">
        <v>494</v>
      </c>
      <c r="U1132" s="17" t="s">
        <v>494</v>
      </c>
      <c r="V1132" s="17" t="s">
        <v>494</v>
      </c>
      <c r="W1132" s="17" t="s">
        <v>494</v>
      </c>
      <c r="X1132" s="17" t="s">
        <v>494</v>
      </c>
      <c r="Y1132" s="17" t="s">
        <v>494</v>
      </c>
      <c r="Z1132" s="17" t="s">
        <v>494</v>
      </c>
      <c r="AA1132" s="17" t="s">
        <v>494</v>
      </c>
      <c r="AB1132" s="17" t="s">
        <v>494</v>
      </c>
      <c r="AC1132" s="17"/>
      <c r="AD1132" s="17"/>
      <c r="AE1132" s="18">
        <f t="shared" si="53"/>
        <v>0.83479422322397523</v>
      </c>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c r="BF1132" s="17"/>
      <c r="BG1132" s="17"/>
    </row>
    <row r="1133" spans="1:59" hidden="1" x14ac:dyDescent="0.2">
      <c r="A1133" s="50">
        <v>2023</v>
      </c>
      <c r="B1133" s="50" t="s">
        <v>16</v>
      </c>
      <c r="C1133" s="16" t="s">
        <v>384</v>
      </c>
      <c r="D1133" s="21">
        <f t="shared" si="51"/>
        <v>45092</v>
      </c>
      <c r="E1133" s="22">
        <f t="shared" si="52"/>
        <v>166</v>
      </c>
      <c r="F1133" s="17" t="s">
        <v>343</v>
      </c>
      <c r="G1133" s="17" t="s">
        <v>341</v>
      </c>
      <c r="H1133" s="17">
        <v>36</v>
      </c>
      <c r="J1133" s="17">
        <v>0.42</v>
      </c>
      <c r="K1133" s="17" t="s">
        <v>494</v>
      </c>
      <c r="L1133" s="17"/>
      <c r="M1133" s="17" t="s">
        <v>494</v>
      </c>
      <c r="N1133" s="17"/>
      <c r="O1133" s="17"/>
      <c r="P1133" s="17"/>
      <c r="Q1133" s="17" t="s">
        <v>494</v>
      </c>
      <c r="R1133" s="17"/>
      <c r="S1133" s="17"/>
      <c r="T1133" s="17" t="s">
        <v>494</v>
      </c>
      <c r="U1133" s="17" t="s">
        <v>494</v>
      </c>
      <c r="V1133" s="17" t="s">
        <v>494</v>
      </c>
      <c r="W1133" s="17" t="s">
        <v>494</v>
      </c>
      <c r="X1133" s="17" t="s">
        <v>494</v>
      </c>
      <c r="Y1133" s="17" t="s">
        <v>494</v>
      </c>
      <c r="Z1133" s="17" t="s">
        <v>494</v>
      </c>
      <c r="AA1133" s="17" t="s">
        <v>494</v>
      </c>
      <c r="AB1133" s="17" t="s">
        <v>494</v>
      </c>
      <c r="AC1133" s="17"/>
      <c r="AD1133" s="17"/>
      <c r="AE1133" s="18">
        <f t="shared" si="53"/>
        <v>0.90020576131687247</v>
      </c>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c r="BF1133" s="17"/>
      <c r="BG1133" s="17"/>
    </row>
    <row r="1134" spans="1:59" hidden="1" x14ac:dyDescent="0.2">
      <c r="A1134" s="50">
        <v>2023</v>
      </c>
      <c r="B1134" s="50" t="s">
        <v>16</v>
      </c>
      <c r="C1134" s="16" t="s">
        <v>384</v>
      </c>
      <c r="D1134" s="21">
        <f t="shared" si="51"/>
        <v>45092</v>
      </c>
      <c r="E1134" s="22">
        <f t="shared" si="52"/>
        <v>166</v>
      </c>
      <c r="F1134" s="17" t="s">
        <v>343</v>
      </c>
      <c r="G1134" s="17" t="s">
        <v>341</v>
      </c>
      <c r="H1134" s="17">
        <v>49</v>
      </c>
      <c r="J1134" s="17">
        <v>1.18</v>
      </c>
      <c r="K1134" s="17" t="s">
        <v>494</v>
      </c>
      <c r="L1134" s="17"/>
      <c r="M1134" s="17" t="s">
        <v>494</v>
      </c>
      <c r="N1134" s="17"/>
      <c r="O1134" s="17"/>
      <c r="P1134" s="17"/>
      <c r="Q1134" s="17" t="s">
        <v>494</v>
      </c>
      <c r="R1134" s="17"/>
      <c r="S1134" s="17"/>
      <c r="T1134" s="17" t="s">
        <v>494</v>
      </c>
      <c r="U1134" s="17" t="s">
        <v>494</v>
      </c>
      <c r="V1134" s="17" t="s">
        <v>494</v>
      </c>
      <c r="W1134" s="17" t="s">
        <v>494</v>
      </c>
      <c r="X1134" s="17" t="s">
        <v>494</v>
      </c>
      <c r="Y1134" s="17" t="s">
        <v>494</v>
      </c>
      <c r="Z1134" s="17" t="s">
        <v>494</v>
      </c>
      <c r="AA1134" s="17" t="s">
        <v>494</v>
      </c>
      <c r="AB1134" s="17" t="s">
        <v>494</v>
      </c>
      <c r="AC1134" s="17"/>
      <c r="AD1134" s="17"/>
      <c r="AE1134" s="18">
        <f t="shared" si="53"/>
        <v>1.0029834507730622</v>
      </c>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c r="BF1134" s="17"/>
      <c r="BG1134" s="17"/>
    </row>
    <row r="1135" spans="1:59" hidden="1" x14ac:dyDescent="0.2">
      <c r="A1135" s="50">
        <v>2023</v>
      </c>
      <c r="B1135" s="50" t="s">
        <v>16</v>
      </c>
      <c r="C1135" s="16" t="s">
        <v>384</v>
      </c>
      <c r="D1135" s="21">
        <f t="shared" si="51"/>
        <v>45092</v>
      </c>
      <c r="E1135" s="22">
        <f t="shared" si="52"/>
        <v>166</v>
      </c>
      <c r="F1135" s="17" t="s">
        <v>343</v>
      </c>
      <c r="G1135" s="17" t="s">
        <v>341</v>
      </c>
      <c r="H1135" s="17">
        <v>64</v>
      </c>
      <c r="J1135" s="17">
        <v>2.67</v>
      </c>
      <c r="K1135" s="17" t="s">
        <v>494</v>
      </c>
      <c r="L1135" s="17"/>
      <c r="M1135" s="17" t="s">
        <v>494</v>
      </c>
      <c r="N1135" s="17"/>
      <c r="O1135" s="17"/>
      <c r="P1135" s="17"/>
      <c r="Q1135" s="17" t="s">
        <v>494</v>
      </c>
      <c r="R1135" s="17"/>
      <c r="S1135" s="17"/>
      <c r="T1135" s="17" t="s">
        <v>494</v>
      </c>
      <c r="U1135" s="17" t="s">
        <v>494</v>
      </c>
      <c r="V1135" s="17" t="s">
        <v>494</v>
      </c>
      <c r="W1135" s="17" t="s">
        <v>494</v>
      </c>
      <c r="X1135" s="17" t="s">
        <v>494</v>
      </c>
      <c r="Y1135" s="17" t="s">
        <v>494</v>
      </c>
      <c r="Z1135" s="17" t="s">
        <v>494</v>
      </c>
      <c r="AA1135" s="17" t="s">
        <v>494</v>
      </c>
      <c r="AB1135" s="17" t="s">
        <v>494</v>
      </c>
      <c r="AC1135" s="17"/>
      <c r="AD1135" s="17"/>
      <c r="AE1135" s="18">
        <f t="shared" si="53"/>
        <v>1.018524169921875</v>
      </c>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c r="BF1135" s="17"/>
      <c r="BG1135" s="17"/>
    </row>
    <row r="1136" spans="1:59" hidden="1" x14ac:dyDescent="0.2">
      <c r="A1136" s="50">
        <v>2023</v>
      </c>
      <c r="B1136" s="50" t="s">
        <v>16</v>
      </c>
      <c r="C1136" s="16" t="s">
        <v>384</v>
      </c>
      <c r="D1136" s="21">
        <f t="shared" si="51"/>
        <v>45092</v>
      </c>
      <c r="E1136" s="22">
        <f t="shared" si="52"/>
        <v>166</v>
      </c>
      <c r="F1136" s="17" t="s">
        <v>343</v>
      </c>
      <c r="G1136" s="17" t="s">
        <v>341</v>
      </c>
      <c r="H1136" s="17">
        <v>48</v>
      </c>
      <c r="J1136" s="17">
        <v>1.08</v>
      </c>
      <c r="K1136" s="17" t="s">
        <v>494</v>
      </c>
      <c r="L1136" s="17"/>
      <c r="M1136" s="17" t="s">
        <v>494</v>
      </c>
      <c r="N1136" s="17"/>
      <c r="O1136" s="17"/>
      <c r="P1136" s="17"/>
      <c r="Q1136" s="17" t="s">
        <v>494</v>
      </c>
      <c r="R1136" s="17"/>
      <c r="S1136" s="17"/>
      <c r="T1136" s="17" t="s">
        <v>494</v>
      </c>
      <c r="U1136" s="17" t="s">
        <v>494</v>
      </c>
      <c r="V1136" s="17" t="s">
        <v>494</v>
      </c>
      <c r="W1136" s="17" t="s">
        <v>494</v>
      </c>
      <c r="X1136" s="17" t="s">
        <v>494</v>
      </c>
      <c r="Y1136" s="17" t="s">
        <v>494</v>
      </c>
      <c r="Z1136" s="17" t="s">
        <v>494</v>
      </c>
      <c r="AA1136" s="17" t="s">
        <v>494</v>
      </c>
      <c r="AB1136" s="17" t="s">
        <v>494</v>
      </c>
      <c r="AC1136" s="17"/>
      <c r="AD1136" s="17"/>
      <c r="AE1136" s="18">
        <f t="shared" si="53"/>
        <v>0.9765625</v>
      </c>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c r="BF1136" s="17"/>
      <c r="BG1136" s="17"/>
    </row>
    <row r="1137" spans="1:59" hidden="1" x14ac:dyDescent="0.2">
      <c r="A1137" s="50">
        <v>2023</v>
      </c>
      <c r="B1137" s="50" t="s">
        <v>16</v>
      </c>
      <c r="C1137" s="16" t="s">
        <v>384</v>
      </c>
      <c r="D1137" s="21">
        <f t="shared" si="51"/>
        <v>45092</v>
      </c>
      <c r="E1137" s="22">
        <f t="shared" si="52"/>
        <v>166</v>
      </c>
      <c r="F1137" s="17" t="s">
        <v>343</v>
      </c>
      <c r="G1137" s="17" t="s">
        <v>341</v>
      </c>
      <c r="H1137" s="17">
        <v>52</v>
      </c>
      <c r="J1137" s="17">
        <v>1.48</v>
      </c>
      <c r="K1137" s="17" t="s">
        <v>494</v>
      </c>
      <c r="L1137" s="17"/>
      <c r="M1137" s="17" t="s">
        <v>494</v>
      </c>
      <c r="N1137" s="17"/>
      <c r="O1137" s="17"/>
      <c r="P1137" s="17"/>
      <c r="Q1137" s="17" t="s">
        <v>494</v>
      </c>
      <c r="R1137" s="17"/>
      <c r="S1137" s="17"/>
      <c r="T1137" s="17" t="s">
        <v>494</v>
      </c>
      <c r="U1137" s="17" t="s">
        <v>494</v>
      </c>
      <c r="V1137" s="17" t="s">
        <v>494</v>
      </c>
      <c r="W1137" s="17" t="s">
        <v>494</v>
      </c>
      <c r="X1137" s="17" t="s">
        <v>494</v>
      </c>
      <c r="Y1137" s="17" t="s">
        <v>494</v>
      </c>
      <c r="Z1137" s="17" t="s">
        <v>494</v>
      </c>
      <c r="AA1137" s="17" t="s">
        <v>494</v>
      </c>
      <c r="AB1137" s="17" t="s">
        <v>494</v>
      </c>
      <c r="AC1137" s="17"/>
      <c r="AD1137" s="17"/>
      <c r="AE1137" s="18">
        <f t="shared" si="53"/>
        <v>1.0525716886663632</v>
      </c>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c r="BF1137" s="17"/>
      <c r="BG1137" s="17"/>
    </row>
    <row r="1138" spans="1:59" hidden="1" x14ac:dyDescent="0.2">
      <c r="A1138" s="50">
        <v>2023</v>
      </c>
      <c r="B1138" s="50" t="s">
        <v>16</v>
      </c>
      <c r="C1138" s="16" t="s">
        <v>384</v>
      </c>
      <c r="D1138" s="21">
        <f t="shared" si="51"/>
        <v>45092</v>
      </c>
      <c r="E1138" s="22">
        <f t="shared" si="52"/>
        <v>166</v>
      </c>
      <c r="F1138" s="17" t="s">
        <v>343</v>
      </c>
      <c r="G1138" s="17" t="s">
        <v>341</v>
      </c>
      <c r="H1138" s="17">
        <v>55</v>
      </c>
      <c r="J1138" s="17">
        <v>1.8</v>
      </c>
      <c r="K1138" s="17" t="s">
        <v>494</v>
      </c>
      <c r="L1138" s="17"/>
      <c r="M1138" s="17" t="s">
        <v>494</v>
      </c>
      <c r="N1138" s="17"/>
      <c r="O1138" s="17"/>
      <c r="P1138" s="17"/>
      <c r="Q1138" s="17" t="s">
        <v>494</v>
      </c>
      <c r="R1138" s="17"/>
      <c r="S1138" s="17"/>
      <c r="T1138" s="17" t="s">
        <v>494</v>
      </c>
      <c r="U1138" s="17" t="s">
        <v>494</v>
      </c>
      <c r="V1138" s="17" t="s">
        <v>494</v>
      </c>
      <c r="W1138" s="17" t="s">
        <v>494</v>
      </c>
      <c r="X1138" s="17" t="s">
        <v>494</v>
      </c>
      <c r="Y1138" s="17" t="s">
        <v>494</v>
      </c>
      <c r="Z1138" s="17" t="s">
        <v>494</v>
      </c>
      <c r="AA1138" s="17" t="s">
        <v>494</v>
      </c>
      <c r="AB1138" s="17" t="s">
        <v>494</v>
      </c>
      <c r="AC1138" s="17"/>
      <c r="AD1138" s="17"/>
      <c r="AE1138" s="18">
        <f t="shared" si="53"/>
        <v>1.081893313298272</v>
      </c>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c r="BF1138" s="17"/>
      <c r="BG1138" s="17"/>
    </row>
    <row r="1139" spans="1:59" hidden="1" x14ac:dyDescent="0.2">
      <c r="A1139" s="50">
        <v>2023</v>
      </c>
      <c r="B1139" s="50" t="s">
        <v>16</v>
      </c>
      <c r="C1139" s="16" t="s">
        <v>384</v>
      </c>
      <c r="D1139" s="21">
        <f t="shared" si="51"/>
        <v>45092</v>
      </c>
      <c r="E1139" s="22">
        <f t="shared" si="52"/>
        <v>166</v>
      </c>
      <c r="F1139" s="17" t="s">
        <v>343</v>
      </c>
      <c r="G1139" s="17" t="s">
        <v>341</v>
      </c>
      <c r="H1139" s="17">
        <v>47</v>
      </c>
      <c r="J1139" s="17">
        <v>0.96</v>
      </c>
      <c r="K1139" s="17" t="s">
        <v>494</v>
      </c>
      <c r="L1139" s="17"/>
      <c r="M1139" s="17" t="s">
        <v>494</v>
      </c>
      <c r="N1139" s="17"/>
      <c r="O1139" s="17"/>
      <c r="P1139" s="17"/>
      <c r="Q1139" s="17" t="s">
        <v>494</v>
      </c>
      <c r="R1139" s="17"/>
      <c r="S1139" s="17"/>
      <c r="T1139" s="17" t="s">
        <v>494</v>
      </c>
      <c r="U1139" s="17" t="s">
        <v>494</v>
      </c>
      <c r="V1139" s="17" t="s">
        <v>494</v>
      </c>
      <c r="W1139" s="17" t="s">
        <v>494</v>
      </c>
      <c r="X1139" s="17" t="s">
        <v>494</v>
      </c>
      <c r="Y1139" s="17" t="s">
        <v>494</v>
      </c>
      <c r="Z1139" s="17" t="s">
        <v>494</v>
      </c>
      <c r="AA1139" s="17" t="s">
        <v>494</v>
      </c>
      <c r="AB1139" s="17" t="s">
        <v>494</v>
      </c>
      <c r="AC1139" s="17"/>
      <c r="AD1139" s="17"/>
      <c r="AE1139" s="18">
        <f t="shared" si="53"/>
        <v>0.92465060728354997</v>
      </c>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row>
    <row r="1140" spans="1:59" hidden="1" x14ac:dyDescent="0.2">
      <c r="A1140" s="50">
        <v>2023</v>
      </c>
      <c r="B1140" s="50" t="s">
        <v>16</v>
      </c>
      <c r="C1140" s="16" t="s">
        <v>384</v>
      </c>
      <c r="D1140" s="21">
        <f t="shared" si="51"/>
        <v>45092</v>
      </c>
      <c r="E1140" s="22">
        <f t="shared" si="52"/>
        <v>166</v>
      </c>
      <c r="F1140" s="17" t="s">
        <v>343</v>
      </c>
      <c r="G1140" s="17" t="s">
        <v>341</v>
      </c>
      <c r="H1140" s="17">
        <v>57</v>
      </c>
      <c r="J1140" s="17">
        <v>1.91</v>
      </c>
      <c r="K1140" s="17" t="s">
        <v>494</v>
      </c>
      <c r="L1140" s="17"/>
      <c r="M1140" s="17" t="s">
        <v>494</v>
      </c>
      <c r="N1140" s="17"/>
      <c r="O1140" s="17"/>
      <c r="P1140" s="17"/>
      <c r="Q1140" s="17" t="s">
        <v>494</v>
      </c>
      <c r="R1140" s="17"/>
      <c r="S1140" s="17"/>
      <c r="T1140" s="17" t="s">
        <v>494</v>
      </c>
      <c r="U1140" s="17" t="s">
        <v>494</v>
      </c>
      <c r="V1140" s="17" t="s">
        <v>494</v>
      </c>
      <c r="W1140" s="17" t="s">
        <v>494</v>
      </c>
      <c r="X1140" s="17" t="s">
        <v>494</v>
      </c>
      <c r="Y1140" s="17" t="s">
        <v>494</v>
      </c>
      <c r="Z1140" s="17" t="s">
        <v>494</v>
      </c>
      <c r="AA1140" s="17" t="s">
        <v>494</v>
      </c>
      <c r="AB1140" s="17" t="s">
        <v>494</v>
      </c>
      <c r="AC1140" s="17"/>
      <c r="AD1140" s="17"/>
      <c r="AE1140" s="18">
        <f t="shared" si="53"/>
        <v>1.031356476756681</v>
      </c>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c r="BF1140" s="17"/>
      <c r="BG1140" s="17"/>
    </row>
    <row r="1141" spans="1:59" hidden="1" x14ac:dyDescent="0.2">
      <c r="A1141" s="50">
        <v>2023</v>
      </c>
      <c r="B1141" s="50" t="s">
        <v>16</v>
      </c>
      <c r="C1141" s="16" t="s">
        <v>384</v>
      </c>
      <c r="D1141" s="21">
        <f t="shared" si="51"/>
        <v>45092</v>
      </c>
      <c r="E1141" s="22">
        <f t="shared" si="52"/>
        <v>166</v>
      </c>
      <c r="F1141" s="17" t="s">
        <v>343</v>
      </c>
      <c r="G1141" s="17" t="s">
        <v>341</v>
      </c>
      <c r="H1141" s="17">
        <v>57</v>
      </c>
      <c r="J1141" s="17">
        <v>1.97</v>
      </c>
      <c r="K1141" s="17" t="s">
        <v>494</v>
      </c>
      <c r="L1141" s="17"/>
      <c r="M1141" s="17" t="s">
        <v>494</v>
      </c>
      <c r="N1141" s="17"/>
      <c r="O1141" s="17"/>
      <c r="P1141" s="17"/>
      <c r="Q1141" s="17" t="s">
        <v>494</v>
      </c>
      <c r="R1141" s="17"/>
      <c r="S1141" s="17"/>
      <c r="T1141" s="17" t="s">
        <v>494</v>
      </c>
      <c r="U1141" s="17" t="s">
        <v>494</v>
      </c>
      <c r="V1141" s="17" t="s">
        <v>494</v>
      </c>
      <c r="W1141" s="17" t="s">
        <v>494</v>
      </c>
      <c r="X1141" s="17" t="s">
        <v>494</v>
      </c>
      <c r="Y1141" s="17" t="s">
        <v>494</v>
      </c>
      <c r="Z1141" s="17" t="s">
        <v>494</v>
      </c>
      <c r="AA1141" s="17" t="s">
        <v>494</v>
      </c>
      <c r="AB1141" s="17" t="s">
        <v>494</v>
      </c>
      <c r="AC1141" s="17"/>
      <c r="AD1141" s="17"/>
      <c r="AE1141" s="18">
        <f t="shared" si="53"/>
        <v>1.0637551095343776</v>
      </c>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c r="BF1141" s="17"/>
      <c r="BG1141" s="17"/>
    </row>
    <row r="1142" spans="1:59" hidden="1" x14ac:dyDescent="0.2">
      <c r="A1142" s="50">
        <v>2023</v>
      </c>
      <c r="B1142" s="50" t="s">
        <v>16</v>
      </c>
      <c r="C1142" s="16" t="s">
        <v>384</v>
      </c>
      <c r="D1142" s="21">
        <f t="shared" si="51"/>
        <v>45092</v>
      </c>
      <c r="E1142" s="22">
        <f t="shared" si="52"/>
        <v>166</v>
      </c>
      <c r="F1142" s="17" t="s">
        <v>343</v>
      </c>
      <c r="G1142" s="17" t="s">
        <v>341</v>
      </c>
      <c r="H1142" s="17">
        <v>58</v>
      </c>
      <c r="J1142" s="17">
        <v>2.06</v>
      </c>
      <c r="K1142" s="17" t="s">
        <v>494</v>
      </c>
      <c r="L1142" s="17"/>
      <c r="M1142" s="17" t="s">
        <v>494</v>
      </c>
      <c r="N1142" s="17"/>
      <c r="O1142" s="17"/>
      <c r="P1142" s="17"/>
      <c r="Q1142" s="17" t="s">
        <v>494</v>
      </c>
      <c r="R1142" s="17"/>
      <c r="S1142" s="17"/>
      <c r="T1142" s="17" t="s">
        <v>494</v>
      </c>
      <c r="U1142" s="17" t="s">
        <v>494</v>
      </c>
      <c r="V1142" s="17" t="s">
        <v>494</v>
      </c>
      <c r="W1142" s="17" t="s">
        <v>494</v>
      </c>
      <c r="X1142" s="17" t="s">
        <v>494</v>
      </c>
      <c r="Y1142" s="17" t="s">
        <v>494</v>
      </c>
      <c r="Z1142" s="17" t="s">
        <v>494</v>
      </c>
      <c r="AA1142" s="17" t="s">
        <v>494</v>
      </c>
      <c r="AB1142" s="17" t="s">
        <v>494</v>
      </c>
      <c r="AC1142" s="17"/>
      <c r="AD1142" s="17"/>
      <c r="AE1142" s="18">
        <f t="shared" si="53"/>
        <v>1.0558038459961459</v>
      </c>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c r="BF1142" s="17"/>
      <c r="BG1142" s="17"/>
    </row>
    <row r="1143" spans="1:59" hidden="1" x14ac:dyDescent="0.2">
      <c r="A1143" s="50">
        <v>2023</v>
      </c>
      <c r="B1143" s="50" t="s">
        <v>16</v>
      </c>
      <c r="C1143" s="16" t="s">
        <v>384</v>
      </c>
      <c r="D1143" s="21">
        <f t="shared" si="51"/>
        <v>45092</v>
      </c>
      <c r="E1143" s="22">
        <f t="shared" si="52"/>
        <v>166</v>
      </c>
      <c r="F1143" s="17" t="s">
        <v>343</v>
      </c>
      <c r="G1143" s="17" t="s">
        <v>341</v>
      </c>
      <c r="H1143" s="17">
        <v>60</v>
      </c>
      <c r="J1143" s="17">
        <v>2.2400000000000002</v>
      </c>
      <c r="K1143" s="17" t="s">
        <v>494</v>
      </c>
      <c r="L1143" s="17"/>
      <c r="M1143" s="17" t="s">
        <v>494</v>
      </c>
      <c r="N1143" s="17"/>
      <c r="O1143" s="17"/>
      <c r="P1143" s="17"/>
      <c r="Q1143" s="17" t="s">
        <v>494</v>
      </c>
      <c r="R1143" s="17"/>
      <c r="S1143" s="17"/>
      <c r="T1143" s="17" t="s">
        <v>494</v>
      </c>
      <c r="U1143" s="17" t="s">
        <v>494</v>
      </c>
      <c r="V1143" s="17" t="s">
        <v>494</v>
      </c>
      <c r="W1143" s="17" t="s">
        <v>494</v>
      </c>
      <c r="X1143" s="17" t="s">
        <v>494</v>
      </c>
      <c r="Y1143" s="17" t="s">
        <v>494</v>
      </c>
      <c r="Z1143" s="17" t="s">
        <v>494</v>
      </c>
      <c r="AA1143" s="17" t="s">
        <v>494</v>
      </c>
      <c r="AB1143" s="17" t="s">
        <v>494</v>
      </c>
      <c r="AC1143" s="17"/>
      <c r="AD1143" s="17"/>
      <c r="AE1143" s="18">
        <f t="shared" si="53"/>
        <v>1.0370370370370372</v>
      </c>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c r="BF1143" s="17"/>
      <c r="BG1143" s="17"/>
    </row>
    <row r="1144" spans="1:59" hidden="1" x14ac:dyDescent="0.2">
      <c r="A1144" s="50">
        <v>2023</v>
      </c>
      <c r="B1144" s="50" t="s">
        <v>16</v>
      </c>
      <c r="C1144" s="16" t="s">
        <v>384</v>
      </c>
      <c r="D1144" s="21">
        <f t="shared" si="51"/>
        <v>45092</v>
      </c>
      <c r="E1144" s="22">
        <f t="shared" si="52"/>
        <v>166</v>
      </c>
      <c r="F1144" s="17" t="s">
        <v>343</v>
      </c>
      <c r="G1144" s="17" t="s">
        <v>341</v>
      </c>
      <c r="H1144" s="17">
        <v>49</v>
      </c>
      <c r="J1144" s="17">
        <v>1.19</v>
      </c>
      <c r="K1144" s="17" t="s">
        <v>494</v>
      </c>
      <c r="L1144" s="17"/>
      <c r="M1144" s="17" t="s">
        <v>494</v>
      </c>
      <c r="N1144" s="17"/>
      <c r="O1144" s="17"/>
      <c r="P1144" s="17"/>
      <c r="Q1144" s="17" t="s">
        <v>494</v>
      </c>
      <c r="R1144" s="17"/>
      <c r="S1144" s="17"/>
      <c r="T1144" s="17" t="s">
        <v>494</v>
      </c>
      <c r="U1144" s="17" t="s">
        <v>494</v>
      </c>
      <c r="V1144" s="17" t="s">
        <v>494</v>
      </c>
      <c r="W1144" s="17" t="s">
        <v>494</v>
      </c>
      <c r="X1144" s="17" t="s">
        <v>494</v>
      </c>
      <c r="Y1144" s="17" t="s">
        <v>494</v>
      </c>
      <c r="Z1144" s="17" t="s">
        <v>494</v>
      </c>
      <c r="AA1144" s="17" t="s">
        <v>494</v>
      </c>
      <c r="AB1144" s="17" t="s">
        <v>494</v>
      </c>
      <c r="AC1144" s="17"/>
      <c r="AD1144" s="17"/>
      <c r="AE1144" s="18">
        <f t="shared" si="53"/>
        <v>1.0114833105253762</v>
      </c>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c r="BF1144" s="17"/>
      <c r="BG1144" s="17"/>
    </row>
    <row r="1145" spans="1:59" hidden="1" x14ac:dyDescent="0.2">
      <c r="A1145" s="50">
        <v>2023</v>
      </c>
      <c r="B1145" s="50" t="s">
        <v>16</v>
      </c>
      <c r="C1145" s="16" t="s">
        <v>384</v>
      </c>
      <c r="D1145" s="21">
        <f t="shared" si="51"/>
        <v>45092</v>
      </c>
      <c r="E1145" s="22">
        <f t="shared" si="52"/>
        <v>166</v>
      </c>
      <c r="F1145" s="17" t="s">
        <v>343</v>
      </c>
      <c r="G1145" s="17" t="s">
        <v>341</v>
      </c>
      <c r="H1145" s="17">
        <v>38</v>
      </c>
      <c r="J1145" s="17">
        <v>0.46</v>
      </c>
      <c r="K1145" s="17" t="s">
        <v>494</v>
      </c>
      <c r="L1145" s="17"/>
      <c r="M1145" s="17" t="s">
        <v>494</v>
      </c>
      <c r="N1145" s="17"/>
      <c r="O1145" s="17"/>
      <c r="P1145" s="17"/>
      <c r="Q1145" s="17" t="s">
        <v>494</v>
      </c>
      <c r="R1145" s="17"/>
      <c r="S1145" s="17"/>
      <c r="T1145" s="17" t="s">
        <v>494</v>
      </c>
      <c r="U1145" s="17" t="s">
        <v>494</v>
      </c>
      <c r="V1145" s="17" t="s">
        <v>494</v>
      </c>
      <c r="W1145" s="17" t="s">
        <v>494</v>
      </c>
      <c r="X1145" s="17" t="s">
        <v>494</v>
      </c>
      <c r="Y1145" s="17" t="s">
        <v>494</v>
      </c>
      <c r="Z1145" s="17" t="s">
        <v>494</v>
      </c>
      <c r="AA1145" s="17" t="s">
        <v>494</v>
      </c>
      <c r="AB1145" s="17" t="s">
        <v>494</v>
      </c>
      <c r="AC1145" s="17"/>
      <c r="AD1145" s="17"/>
      <c r="AE1145" s="18">
        <f t="shared" si="53"/>
        <v>0.83831462312290428</v>
      </c>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c r="BF1145" s="17"/>
      <c r="BG1145" s="17"/>
    </row>
    <row r="1146" spans="1:59" hidden="1" x14ac:dyDescent="0.2">
      <c r="A1146" s="50">
        <v>2023</v>
      </c>
      <c r="B1146" s="50" t="s">
        <v>16</v>
      </c>
      <c r="C1146" s="16" t="s">
        <v>384</v>
      </c>
      <c r="D1146" s="21">
        <f t="shared" si="51"/>
        <v>45092</v>
      </c>
      <c r="E1146" s="22">
        <f t="shared" si="52"/>
        <v>166</v>
      </c>
      <c r="F1146" s="17" t="s">
        <v>343</v>
      </c>
      <c r="G1146" s="17" t="s">
        <v>341</v>
      </c>
      <c r="H1146" s="17">
        <v>36</v>
      </c>
      <c r="J1146" s="17">
        <v>0.32</v>
      </c>
      <c r="K1146" s="17" t="s">
        <v>494</v>
      </c>
      <c r="L1146" s="17"/>
      <c r="M1146" s="17" t="s">
        <v>494</v>
      </c>
      <c r="N1146" s="17"/>
      <c r="O1146" s="17"/>
      <c r="P1146" s="17"/>
      <c r="Q1146" s="17" t="s">
        <v>494</v>
      </c>
      <c r="R1146" s="17"/>
      <c r="S1146" s="17"/>
      <c r="T1146" s="17" t="s">
        <v>494</v>
      </c>
      <c r="U1146" s="17" t="s">
        <v>494</v>
      </c>
      <c r="V1146" s="17" t="s">
        <v>494</v>
      </c>
      <c r="W1146" s="17" t="s">
        <v>494</v>
      </c>
      <c r="X1146" s="17" t="s">
        <v>494</v>
      </c>
      <c r="Y1146" s="17" t="s">
        <v>494</v>
      </c>
      <c r="Z1146" s="17" t="s">
        <v>494</v>
      </c>
      <c r="AA1146" s="17" t="s">
        <v>494</v>
      </c>
      <c r="AB1146" s="17" t="s">
        <v>494</v>
      </c>
      <c r="AC1146" s="17"/>
      <c r="AD1146" s="17"/>
      <c r="AE1146" s="18">
        <f t="shared" si="53"/>
        <v>0.68587105624142664</v>
      </c>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c r="BF1146" s="17"/>
      <c r="BG1146" s="17"/>
    </row>
    <row r="1147" spans="1:59" hidden="1" x14ac:dyDescent="0.2">
      <c r="A1147" s="50">
        <v>2023</v>
      </c>
      <c r="B1147" s="50" t="s">
        <v>16</v>
      </c>
      <c r="C1147" s="16" t="s">
        <v>384</v>
      </c>
      <c r="D1147" s="21">
        <f t="shared" si="51"/>
        <v>45092</v>
      </c>
      <c r="E1147" s="22">
        <f t="shared" si="52"/>
        <v>166</v>
      </c>
      <c r="F1147" s="17" t="s">
        <v>343</v>
      </c>
      <c r="G1147" s="17" t="s">
        <v>341</v>
      </c>
      <c r="H1147" s="17">
        <v>55</v>
      </c>
      <c r="J1147" s="17">
        <v>1.8</v>
      </c>
      <c r="K1147" s="17" t="s">
        <v>494</v>
      </c>
      <c r="L1147" s="17"/>
      <c r="M1147" s="17" t="s">
        <v>494</v>
      </c>
      <c r="N1147" s="17"/>
      <c r="O1147" s="17"/>
      <c r="P1147" s="17"/>
      <c r="Q1147" s="17" t="s">
        <v>494</v>
      </c>
      <c r="R1147" s="17"/>
      <c r="S1147" s="17"/>
      <c r="T1147" s="17" t="s">
        <v>494</v>
      </c>
      <c r="U1147" s="17" t="s">
        <v>494</v>
      </c>
      <c r="V1147" s="17" t="s">
        <v>494</v>
      </c>
      <c r="W1147" s="17" t="s">
        <v>494</v>
      </c>
      <c r="X1147" s="17" t="s">
        <v>494</v>
      </c>
      <c r="Y1147" s="17" t="s">
        <v>494</v>
      </c>
      <c r="Z1147" s="17" t="s">
        <v>494</v>
      </c>
      <c r="AA1147" s="17" t="s">
        <v>494</v>
      </c>
      <c r="AB1147" s="17" t="s">
        <v>494</v>
      </c>
      <c r="AC1147" s="17"/>
      <c r="AD1147" s="17"/>
      <c r="AE1147" s="18">
        <f t="shared" si="53"/>
        <v>1.081893313298272</v>
      </c>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c r="BF1147" s="17"/>
      <c r="BG1147" s="17"/>
    </row>
    <row r="1148" spans="1:59" hidden="1" x14ac:dyDescent="0.2">
      <c r="A1148" s="50">
        <v>2023</v>
      </c>
      <c r="B1148" s="50" t="s">
        <v>16</v>
      </c>
      <c r="C1148" s="16" t="s">
        <v>384</v>
      </c>
      <c r="D1148" s="21">
        <f t="shared" si="51"/>
        <v>45092</v>
      </c>
      <c r="E1148" s="22">
        <f t="shared" si="52"/>
        <v>166</v>
      </c>
      <c r="F1148" s="17" t="s">
        <v>363</v>
      </c>
      <c r="G1148" s="17"/>
      <c r="H1148" s="17">
        <v>109</v>
      </c>
      <c r="J1148" s="17">
        <v>12.12</v>
      </c>
      <c r="K1148" s="17" t="s">
        <v>494</v>
      </c>
      <c r="L1148" s="17"/>
      <c r="M1148" s="17" t="s">
        <v>494</v>
      </c>
      <c r="N1148" s="17"/>
      <c r="O1148" s="17"/>
      <c r="P1148" s="17"/>
      <c r="Q1148" s="17" t="s">
        <v>494</v>
      </c>
      <c r="R1148" s="17"/>
      <c r="S1148" s="17"/>
      <c r="T1148" s="17" t="s">
        <v>494</v>
      </c>
      <c r="U1148" s="17" t="s">
        <v>494</v>
      </c>
      <c r="V1148" s="17" t="s">
        <v>494</v>
      </c>
      <c r="W1148" s="17" t="s">
        <v>494</v>
      </c>
      <c r="X1148" s="17" t="s">
        <v>494</v>
      </c>
      <c r="Y1148" s="17" t="s">
        <v>494</v>
      </c>
      <c r="Z1148" s="17" t="s">
        <v>494</v>
      </c>
      <c r="AA1148" s="17" t="s">
        <v>494</v>
      </c>
      <c r="AB1148" s="17" t="s">
        <v>494</v>
      </c>
      <c r="AC1148" s="17"/>
      <c r="AD1148" s="17"/>
      <c r="AE1148" s="18">
        <f t="shared" si="53"/>
        <v>0.93588637783400985</v>
      </c>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c r="BF1148" s="17"/>
      <c r="BG1148" s="17"/>
    </row>
    <row r="1149" spans="1:59" x14ac:dyDescent="0.2">
      <c r="A1149" s="50">
        <v>2023</v>
      </c>
      <c r="B1149" s="50" t="s">
        <v>420</v>
      </c>
      <c r="C1149" s="16" t="s">
        <v>674</v>
      </c>
      <c r="D1149" s="21">
        <f t="shared" si="51"/>
        <v>45092</v>
      </c>
      <c r="E1149" s="22">
        <f t="shared" si="52"/>
        <v>166</v>
      </c>
      <c r="F1149" s="17" t="s">
        <v>344</v>
      </c>
      <c r="G1149" s="17" t="s">
        <v>347</v>
      </c>
      <c r="H1149" s="17">
        <v>65</v>
      </c>
      <c r="I1149" s="17">
        <v>10</v>
      </c>
      <c r="J1149" s="17">
        <v>2.5299999999999998</v>
      </c>
      <c r="K1149" s="17" t="s">
        <v>675</v>
      </c>
      <c r="L1149" s="17"/>
      <c r="M1149" s="17" t="s">
        <v>675</v>
      </c>
      <c r="N1149" s="17"/>
      <c r="O1149" s="17" t="s">
        <v>676</v>
      </c>
      <c r="P1149" s="20" t="s">
        <v>676</v>
      </c>
      <c r="Q1149" s="17" t="s">
        <v>496</v>
      </c>
      <c r="R1149" s="17"/>
      <c r="S1149" s="17"/>
      <c r="T1149" s="17" t="s">
        <v>494</v>
      </c>
      <c r="U1149" s="17" t="s">
        <v>494</v>
      </c>
      <c r="V1149" s="17" t="s">
        <v>494</v>
      </c>
      <c r="W1149" s="17" t="s">
        <v>494</v>
      </c>
      <c r="X1149" s="17" t="s">
        <v>494</v>
      </c>
      <c r="Y1149" s="17" t="s">
        <v>494</v>
      </c>
      <c r="Z1149" s="17" t="s">
        <v>494</v>
      </c>
      <c r="AA1149" s="17" t="s">
        <v>494</v>
      </c>
      <c r="AB1149" s="17" t="s">
        <v>494</v>
      </c>
      <c r="AC1149" s="17"/>
      <c r="AD1149" s="17" t="s">
        <v>677</v>
      </c>
      <c r="AE1149" s="17">
        <f t="shared" si="53"/>
        <v>0.92125625853436499</v>
      </c>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c r="BF1149" s="17"/>
      <c r="BG1149" s="17"/>
    </row>
    <row r="1150" spans="1:59" x14ac:dyDescent="0.2">
      <c r="A1150" s="50">
        <v>2023</v>
      </c>
      <c r="B1150" s="50" t="s">
        <v>420</v>
      </c>
      <c r="C1150" s="16" t="s">
        <v>678</v>
      </c>
      <c r="D1150" s="21">
        <f t="shared" si="51"/>
        <v>45092</v>
      </c>
      <c r="E1150" s="22">
        <f t="shared" si="52"/>
        <v>166</v>
      </c>
      <c r="F1150" s="17" t="s">
        <v>344</v>
      </c>
      <c r="G1150" s="17" t="s">
        <v>347</v>
      </c>
      <c r="H1150" s="17">
        <v>66</v>
      </c>
      <c r="I1150" s="17">
        <v>14</v>
      </c>
      <c r="J1150" s="17">
        <v>2.89</v>
      </c>
      <c r="K1150" s="17" t="s">
        <v>675</v>
      </c>
      <c r="L1150" s="17"/>
      <c r="M1150" s="17" t="s">
        <v>675</v>
      </c>
      <c r="N1150" s="17"/>
      <c r="O1150" s="17" t="s">
        <v>679</v>
      </c>
      <c r="P1150" s="20" t="s">
        <v>679</v>
      </c>
      <c r="Q1150" s="17" t="s">
        <v>496</v>
      </c>
      <c r="R1150" s="17"/>
      <c r="S1150" s="17"/>
      <c r="T1150" s="17" t="s">
        <v>494</v>
      </c>
      <c r="U1150" s="17" t="s">
        <v>494</v>
      </c>
      <c r="V1150" s="17" t="s">
        <v>494</v>
      </c>
      <c r="W1150" s="17" t="s">
        <v>494</v>
      </c>
      <c r="X1150" s="17" t="s">
        <v>494</v>
      </c>
      <c r="Y1150" s="17" t="s">
        <v>494</v>
      </c>
      <c r="Z1150" s="17" t="s">
        <v>494</v>
      </c>
      <c r="AA1150" s="17" t="s">
        <v>494</v>
      </c>
      <c r="AB1150" s="17" t="s">
        <v>494</v>
      </c>
      <c r="AC1150" s="17"/>
      <c r="AD1150" s="17" t="s">
        <v>677</v>
      </c>
      <c r="AE1150" s="17">
        <f t="shared" si="53"/>
        <v>1.0052313771322037</v>
      </c>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c r="BF1150" s="17"/>
      <c r="BG1150" s="17"/>
    </row>
    <row r="1151" spans="1:59" x14ac:dyDescent="0.2">
      <c r="A1151" s="50">
        <v>2023</v>
      </c>
      <c r="B1151" s="50" t="s">
        <v>420</v>
      </c>
      <c r="C1151" s="16" t="s">
        <v>678</v>
      </c>
      <c r="D1151" s="21">
        <f t="shared" si="51"/>
        <v>45092</v>
      </c>
      <c r="E1151" s="22">
        <f t="shared" si="52"/>
        <v>166</v>
      </c>
      <c r="F1151" s="17" t="s">
        <v>344</v>
      </c>
      <c r="G1151" s="17" t="s">
        <v>347</v>
      </c>
      <c r="H1151" s="17">
        <v>69</v>
      </c>
      <c r="I1151" s="17">
        <v>14</v>
      </c>
      <c r="J1151" s="17">
        <v>2.95</v>
      </c>
      <c r="K1151" s="17" t="s">
        <v>675</v>
      </c>
      <c r="L1151" s="17"/>
      <c r="M1151" s="17" t="s">
        <v>675</v>
      </c>
      <c r="N1151" s="17"/>
      <c r="O1151" s="17" t="s">
        <v>680</v>
      </c>
      <c r="P1151" s="20" t="s">
        <v>680</v>
      </c>
      <c r="Q1151" s="17" t="s">
        <v>496</v>
      </c>
      <c r="R1151" s="17"/>
      <c r="S1151" s="17"/>
      <c r="T1151" s="17" t="s">
        <v>494</v>
      </c>
      <c r="U1151" s="17" t="s">
        <v>494</v>
      </c>
      <c r="V1151" s="17" t="s">
        <v>494</v>
      </c>
      <c r="W1151" s="17" t="s">
        <v>494</v>
      </c>
      <c r="X1151" s="17" t="s">
        <v>494</v>
      </c>
      <c r="Y1151" s="17" t="s">
        <v>494</v>
      </c>
      <c r="Z1151" s="17" t="s">
        <v>494</v>
      </c>
      <c r="AA1151" s="17" t="s">
        <v>494</v>
      </c>
      <c r="AB1151" s="17" t="s">
        <v>494</v>
      </c>
      <c r="AC1151" s="17"/>
      <c r="AD1151" s="17" t="s">
        <v>677</v>
      </c>
      <c r="AE1151" s="17">
        <f t="shared" si="53"/>
        <v>0.89799670633072459</v>
      </c>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c r="BF1151" s="17"/>
      <c r="BG1151" s="17"/>
    </row>
    <row r="1152" spans="1:59" x14ac:dyDescent="0.2">
      <c r="A1152" s="50">
        <v>2023</v>
      </c>
      <c r="B1152" s="50" t="s">
        <v>420</v>
      </c>
      <c r="C1152" s="16" t="s">
        <v>678</v>
      </c>
      <c r="D1152" s="21">
        <f t="shared" si="51"/>
        <v>45092</v>
      </c>
      <c r="E1152" s="22">
        <f t="shared" si="52"/>
        <v>166</v>
      </c>
      <c r="F1152" s="17" t="s">
        <v>344</v>
      </c>
      <c r="G1152" s="17" t="s">
        <v>347</v>
      </c>
      <c r="H1152" s="17">
        <v>69</v>
      </c>
      <c r="I1152" s="17">
        <v>14</v>
      </c>
      <c r="J1152" s="17">
        <v>3.33</v>
      </c>
      <c r="K1152" s="17" t="s">
        <v>675</v>
      </c>
      <c r="L1152" s="17"/>
      <c r="M1152" s="17" t="s">
        <v>675</v>
      </c>
      <c r="N1152" s="17"/>
      <c r="O1152" s="17" t="s">
        <v>681</v>
      </c>
      <c r="P1152" s="20" t="s">
        <v>681</v>
      </c>
      <c r="Q1152" s="17" t="s">
        <v>496</v>
      </c>
      <c r="R1152" s="17"/>
      <c r="S1152" s="17"/>
      <c r="T1152" s="17" t="s">
        <v>494</v>
      </c>
      <c r="U1152" s="17" t="s">
        <v>494</v>
      </c>
      <c r="V1152" s="17" t="s">
        <v>494</v>
      </c>
      <c r="W1152" s="17" t="s">
        <v>494</v>
      </c>
      <c r="X1152" s="17" t="s">
        <v>494</v>
      </c>
      <c r="Y1152" s="17" t="s">
        <v>494</v>
      </c>
      <c r="Z1152" s="17" t="s">
        <v>494</v>
      </c>
      <c r="AA1152" s="17" t="s">
        <v>494</v>
      </c>
      <c r="AB1152" s="17" t="s">
        <v>494</v>
      </c>
      <c r="AC1152" s="17"/>
      <c r="AD1152" s="17" t="s">
        <v>677</v>
      </c>
      <c r="AE1152" s="17">
        <f t="shared" si="53"/>
        <v>1.0136708583326484</v>
      </c>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c r="BF1152" s="17"/>
      <c r="BG1152" s="17"/>
    </row>
    <row r="1153" spans="1:59" x14ac:dyDescent="0.2">
      <c r="A1153" s="50">
        <v>2023</v>
      </c>
      <c r="B1153" s="50" t="s">
        <v>420</v>
      </c>
      <c r="C1153" s="16" t="s">
        <v>678</v>
      </c>
      <c r="D1153" s="21">
        <f t="shared" si="51"/>
        <v>45092</v>
      </c>
      <c r="E1153" s="22">
        <f t="shared" si="52"/>
        <v>166</v>
      </c>
      <c r="F1153" s="17" t="s">
        <v>344</v>
      </c>
      <c r="G1153" s="17" t="s">
        <v>347</v>
      </c>
      <c r="H1153" s="17">
        <v>65</v>
      </c>
      <c r="I1153" s="17">
        <v>13</v>
      </c>
      <c r="J1153" s="17">
        <v>2.91</v>
      </c>
      <c r="K1153" s="17" t="s">
        <v>675</v>
      </c>
      <c r="L1153" s="17"/>
      <c r="M1153" s="17" t="s">
        <v>675</v>
      </c>
      <c r="N1153" s="17"/>
      <c r="O1153" s="17" t="s">
        <v>682</v>
      </c>
      <c r="P1153" s="20" t="s">
        <v>682</v>
      </c>
      <c r="Q1153" s="17" t="s">
        <v>496</v>
      </c>
      <c r="R1153" s="17"/>
      <c r="S1153" s="17"/>
      <c r="T1153" s="17" t="s">
        <v>494</v>
      </c>
      <c r="U1153" s="17" t="s">
        <v>494</v>
      </c>
      <c r="V1153" s="17" t="s">
        <v>494</v>
      </c>
      <c r="W1153" s="17" t="s">
        <v>494</v>
      </c>
      <c r="X1153" s="17" t="s">
        <v>494</v>
      </c>
      <c r="Y1153" s="17" t="s">
        <v>494</v>
      </c>
      <c r="Z1153" s="17" t="s">
        <v>494</v>
      </c>
      <c r="AA1153" s="17" t="s">
        <v>494</v>
      </c>
      <c r="AB1153" s="17" t="s">
        <v>494</v>
      </c>
      <c r="AC1153" s="17"/>
      <c r="AD1153" s="17" t="s">
        <v>677</v>
      </c>
      <c r="AE1153" s="17">
        <f t="shared" si="53"/>
        <v>1.0596267637687757</v>
      </c>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c r="BF1153" s="17"/>
      <c r="BG1153" s="17"/>
    </row>
    <row r="1154" spans="1:59" x14ac:dyDescent="0.2">
      <c r="A1154" s="50">
        <v>2023</v>
      </c>
      <c r="B1154" s="50" t="s">
        <v>420</v>
      </c>
      <c r="C1154" s="16" t="s">
        <v>678</v>
      </c>
      <c r="D1154" s="21">
        <f t="shared" ref="D1154:D1217" si="54">DATEVALUE(LEFT(C1154, SEARCH("-", C1154) - 1))</f>
        <v>45092</v>
      </c>
      <c r="E1154" s="22">
        <f t="shared" ref="E1154:E1217" si="55" xml:space="preserve"> D1154 - DATE(YEAR(D1154), 1, 0)</f>
        <v>166</v>
      </c>
      <c r="F1154" s="17" t="s">
        <v>344</v>
      </c>
      <c r="G1154" s="17" t="s">
        <v>347</v>
      </c>
      <c r="H1154" s="17">
        <v>61</v>
      </c>
      <c r="I1154" s="17">
        <v>11</v>
      </c>
      <c r="J1154" s="17">
        <v>2.19</v>
      </c>
      <c r="K1154" s="17" t="s">
        <v>675</v>
      </c>
      <c r="L1154" s="17"/>
      <c r="M1154" s="17" t="s">
        <v>675</v>
      </c>
      <c r="N1154" s="17"/>
      <c r="O1154" s="17" t="s">
        <v>683</v>
      </c>
      <c r="P1154" s="20" t="s">
        <v>683</v>
      </c>
      <c r="Q1154" s="17" t="s">
        <v>496</v>
      </c>
      <c r="R1154" s="17"/>
      <c r="S1154" s="17"/>
      <c r="T1154" s="17" t="s">
        <v>494</v>
      </c>
      <c r="U1154" s="17" t="s">
        <v>494</v>
      </c>
      <c r="V1154" s="17" t="s">
        <v>494</v>
      </c>
      <c r="W1154" s="17" t="s">
        <v>494</v>
      </c>
      <c r="X1154" s="17" t="s">
        <v>494</v>
      </c>
      <c r="Y1154" s="17" t="s">
        <v>494</v>
      </c>
      <c r="Z1154" s="17" t="s">
        <v>494</v>
      </c>
      <c r="AA1154" s="17" t="s">
        <v>494</v>
      </c>
      <c r="AB1154" s="17" t="s">
        <v>494</v>
      </c>
      <c r="AC1154" s="17"/>
      <c r="AD1154" s="17" t="s">
        <v>677</v>
      </c>
      <c r="AE1154" s="17">
        <f t="shared" ref="AE1154:AE1217" si="56">IF(J1154="", "", 100000*(J1154/(H1154^3)))</f>
        <v>0.96483846665579942</v>
      </c>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c r="BF1154" s="17"/>
      <c r="BG1154" s="17"/>
    </row>
    <row r="1155" spans="1:59" x14ac:dyDescent="0.2">
      <c r="A1155" s="50">
        <v>2023</v>
      </c>
      <c r="B1155" s="50" t="s">
        <v>420</v>
      </c>
      <c r="C1155" s="16" t="s">
        <v>684</v>
      </c>
      <c r="D1155" s="21">
        <f t="shared" si="54"/>
        <v>45092</v>
      </c>
      <c r="E1155" s="22">
        <f t="shared" si="55"/>
        <v>166</v>
      </c>
      <c r="F1155" s="17" t="s">
        <v>344</v>
      </c>
      <c r="G1155" s="17" t="s">
        <v>347</v>
      </c>
      <c r="H1155" s="17">
        <v>71</v>
      </c>
      <c r="I1155" s="17">
        <v>13</v>
      </c>
      <c r="J1155" s="17">
        <v>3.39</v>
      </c>
      <c r="K1155" s="17" t="s">
        <v>675</v>
      </c>
      <c r="L1155" s="17"/>
      <c r="M1155" s="17" t="s">
        <v>675</v>
      </c>
      <c r="N1155" s="17"/>
      <c r="O1155" s="17" t="s">
        <v>685</v>
      </c>
      <c r="P1155" s="20" t="s">
        <v>685</v>
      </c>
      <c r="Q1155" s="17" t="s">
        <v>496</v>
      </c>
      <c r="R1155" s="17"/>
      <c r="S1155" s="17"/>
      <c r="T1155" s="17" t="s">
        <v>494</v>
      </c>
      <c r="U1155" s="17" t="s">
        <v>494</v>
      </c>
      <c r="V1155" s="17" t="s">
        <v>494</v>
      </c>
      <c r="W1155" s="17" t="s">
        <v>494</v>
      </c>
      <c r="X1155" s="17" t="s">
        <v>494</v>
      </c>
      <c r="Y1155" s="17" t="s">
        <v>494</v>
      </c>
      <c r="Z1155" s="17" t="s">
        <v>494</v>
      </c>
      <c r="AA1155" s="17" t="s">
        <v>494</v>
      </c>
      <c r="AB1155" s="17" t="s">
        <v>494</v>
      </c>
      <c r="AC1155" s="17"/>
      <c r="AD1155" s="17" t="s">
        <v>677</v>
      </c>
      <c r="AE1155" s="17">
        <f t="shared" si="56"/>
        <v>0.94716284215908431</v>
      </c>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c r="BF1155" s="17"/>
      <c r="BG1155" s="17"/>
    </row>
    <row r="1156" spans="1:59" x14ac:dyDescent="0.2">
      <c r="A1156" s="50">
        <v>2023</v>
      </c>
      <c r="B1156" s="50" t="s">
        <v>420</v>
      </c>
      <c r="C1156" s="16" t="s">
        <v>684</v>
      </c>
      <c r="D1156" s="21">
        <f t="shared" si="54"/>
        <v>45092</v>
      </c>
      <c r="E1156" s="22">
        <f t="shared" si="55"/>
        <v>166</v>
      </c>
      <c r="F1156" s="17" t="s">
        <v>344</v>
      </c>
      <c r="G1156" s="17" t="s">
        <v>347</v>
      </c>
      <c r="H1156" s="17">
        <v>70</v>
      </c>
      <c r="I1156" s="17">
        <v>13</v>
      </c>
      <c r="J1156" s="17">
        <v>3.57</v>
      </c>
      <c r="K1156" s="17" t="s">
        <v>675</v>
      </c>
      <c r="L1156" s="17"/>
      <c r="M1156" s="17" t="s">
        <v>675</v>
      </c>
      <c r="N1156" s="17"/>
      <c r="O1156" s="17" t="s">
        <v>686</v>
      </c>
      <c r="P1156" s="20" t="s">
        <v>686</v>
      </c>
      <c r="Q1156" s="17" t="s">
        <v>496</v>
      </c>
      <c r="R1156" s="17"/>
      <c r="S1156" s="17"/>
      <c r="T1156" s="17" t="s">
        <v>494</v>
      </c>
      <c r="U1156" s="17" t="s">
        <v>494</v>
      </c>
      <c r="V1156" s="17" t="s">
        <v>494</v>
      </c>
      <c r="W1156" s="17" t="s">
        <v>494</v>
      </c>
      <c r="X1156" s="17" t="s">
        <v>494</v>
      </c>
      <c r="Y1156" s="17" t="s">
        <v>494</v>
      </c>
      <c r="Z1156" s="17" t="s">
        <v>494</v>
      </c>
      <c r="AA1156" s="17" t="s">
        <v>494</v>
      </c>
      <c r="AB1156" s="17" t="s">
        <v>494</v>
      </c>
      <c r="AC1156" s="17"/>
      <c r="AD1156" s="17" t="s">
        <v>677</v>
      </c>
      <c r="AE1156" s="17">
        <f t="shared" si="56"/>
        <v>1.0408163265306121</v>
      </c>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c r="BF1156" s="17"/>
      <c r="BG1156" s="17"/>
    </row>
    <row r="1157" spans="1:59" x14ac:dyDescent="0.2">
      <c r="A1157" s="50">
        <v>2023</v>
      </c>
      <c r="B1157" s="50" t="s">
        <v>420</v>
      </c>
      <c r="C1157" s="16" t="s">
        <v>684</v>
      </c>
      <c r="D1157" s="21">
        <f t="shared" si="54"/>
        <v>45092</v>
      </c>
      <c r="E1157" s="22">
        <f t="shared" si="55"/>
        <v>166</v>
      </c>
      <c r="F1157" s="17" t="s">
        <v>344</v>
      </c>
      <c r="G1157" s="17" t="s">
        <v>347</v>
      </c>
      <c r="H1157" s="17">
        <v>65</v>
      </c>
      <c r="I1157" s="17">
        <v>13</v>
      </c>
      <c r="J1157" s="17">
        <v>3.11</v>
      </c>
      <c r="K1157" s="17" t="s">
        <v>675</v>
      </c>
      <c r="L1157" s="17"/>
      <c r="M1157" s="17" t="s">
        <v>675</v>
      </c>
      <c r="N1157" s="17"/>
      <c r="O1157" s="17" t="s">
        <v>687</v>
      </c>
      <c r="P1157" s="20" t="s">
        <v>687</v>
      </c>
      <c r="Q1157" s="17" t="s">
        <v>496</v>
      </c>
      <c r="R1157" s="17"/>
      <c r="S1157" s="17"/>
      <c r="T1157" s="17" t="s">
        <v>494</v>
      </c>
      <c r="U1157" s="17" t="s">
        <v>494</v>
      </c>
      <c r="V1157" s="17" t="s">
        <v>494</v>
      </c>
      <c r="W1157" s="17" t="s">
        <v>494</v>
      </c>
      <c r="X1157" s="17" t="s">
        <v>494</v>
      </c>
      <c r="Y1157" s="17" t="s">
        <v>494</v>
      </c>
      <c r="Z1157" s="17" t="s">
        <v>494</v>
      </c>
      <c r="AA1157" s="17" t="s">
        <v>494</v>
      </c>
      <c r="AB1157" s="17" t="s">
        <v>494</v>
      </c>
      <c r="AC1157" s="17"/>
      <c r="AD1157" s="17" t="s">
        <v>677</v>
      </c>
      <c r="AE1157" s="17">
        <f t="shared" si="56"/>
        <v>1.132453345471097</v>
      </c>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c r="BF1157" s="17"/>
      <c r="BG1157" s="17"/>
    </row>
    <row r="1158" spans="1:59" x14ac:dyDescent="0.2">
      <c r="A1158" s="50">
        <v>2023</v>
      </c>
      <c r="B1158" s="50" t="s">
        <v>420</v>
      </c>
      <c r="C1158" s="16" t="s">
        <v>684</v>
      </c>
      <c r="D1158" s="21">
        <f t="shared" si="54"/>
        <v>45092</v>
      </c>
      <c r="E1158" s="22">
        <f t="shared" si="55"/>
        <v>166</v>
      </c>
      <c r="F1158" s="17" t="s">
        <v>344</v>
      </c>
      <c r="G1158" s="17" t="s">
        <v>347</v>
      </c>
      <c r="H1158" s="17">
        <v>55</v>
      </c>
      <c r="I1158" s="17">
        <v>11</v>
      </c>
      <c r="J1158" s="17">
        <v>2.61</v>
      </c>
      <c r="K1158" s="17" t="s">
        <v>675</v>
      </c>
      <c r="L1158" s="17"/>
      <c r="M1158" s="17" t="s">
        <v>675</v>
      </c>
      <c r="N1158" s="17"/>
      <c r="O1158" s="17" t="s">
        <v>688</v>
      </c>
      <c r="P1158" s="20" t="s">
        <v>688</v>
      </c>
      <c r="Q1158" s="17" t="s">
        <v>496</v>
      </c>
      <c r="R1158" s="17"/>
      <c r="S1158" s="17"/>
      <c r="T1158" s="17" t="s">
        <v>494</v>
      </c>
      <c r="U1158" s="17" t="s">
        <v>494</v>
      </c>
      <c r="V1158" s="17" t="s">
        <v>494</v>
      </c>
      <c r="W1158" s="17" t="s">
        <v>494</v>
      </c>
      <c r="X1158" s="17" t="s">
        <v>494</v>
      </c>
      <c r="Y1158" s="17" t="s">
        <v>494</v>
      </c>
      <c r="Z1158" s="17" t="s">
        <v>494</v>
      </c>
      <c r="AA1158" s="17" t="s">
        <v>494</v>
      </c>
      <c r="AB1158" s="17" t="s">
        <v>494</v>
      </c>
      <c r="AC1158" s="17"/>
      <c r="AD1158" s="17" t="s">
        <v>677</v>
      </c>
      <c r="AE1158" s="17">
        <f t="shared" si="56"/>
        <v>1.5687453042824941</v>
      </c>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c r="BF1158" s="17"/>
      <c r="BG1158" s="17"/>
    </row>
    <row r="1159" spans="1:59" hidden="1" x14ac:dyDescent="0.2">
      <c r="A1159" s="50">
        <v>2023</v>
      </c>
      <c r="B1159" s="50" t="s">
        <v>16</v>
      </c>
      <c r="C1159" s="16" t="s">
        <v>385</v>
      </c>
      <c r="D1159" s="21">
        <f t="shared" si="54"/>
        <v>45093</v>
      </c>
      <c r="E1159" s="22">
        <f t="shared" si="55"/>
        <v>167</v>
      </c>
      <c r="F1159" s="17" t="s">
        <v>345</v>
      </c>
      <c r="G1159" s="17"/>
      <c r="H1159" s="17">
        <v>51</v>
      </c>
      <c r="J1159" s="17">
        <v>1.68</v>
      </c>
      <c r="K1159" s="17" t="s">
        <v>494</v>
      </c>
      <c r="L1159" s="17"/>
      <c r="M1159" s="17" t="s">
        <v>494</v>
      </c>
      <c r="N1159" s="17"/>
      <c r="O1159" s="17"/>
      <c r="P1159" s="17"/>
      <c r="Q1159" s="17" t="s">
        <v>494</v>
      </c>
      <c r="R1159" s="17"/>
      <c r="S1159" s="17"/>
      <c r="T1159" s="17" t="s">
        <v>494</v>
      </c>
      <c r="U1159" s="17" t="s">
        <v>494</v>
      </c>
      <c r="V1159" s="17" t="s">
        <v>494</v>
      </c>
      <c r="W1159" s="17" t="s">
        <v>494</v>
      </c>
      <c r="X1159" s="17" t="s">
        <v>494</v>
      </c>
      <c r="Y1159" s="17" t="s">
        <v>494</v>
      </c>
      <c r="Z1159" s="17" t="s">
        <v>494</v>
      </c>
      <c r="AA1159" s="17" t="s">
        <v>494</v>
      </c>
      <c r="AB1159" s="17" t="s">
        <v>494</v>
      </c>
      <c r="AC1159" s="17"/>
      <c r="AD1159" s="17"/>
      <c r="AE1159" s="18">
        <f t="shared" si="56"/>
        <v>1.2664812176312277</v>
      </c>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c r="BF1159" s="17"/>
      <c r="BG1159" s="17"/>
    </row>
    <row r="1160" spans="1:59" hidden="1" x14ac:dyDescent="0.2">
      <c r="A1160" s="50">
        <v>2023</v>
      </c>
      <c r="B1160" s="50" t="s">
        <v>16</v>
      </c>
      <c r="C1160" s="16" t="s">
        <v>385</v>
      </c>
      <c r="D1160" s="21">
        <f t="shared" si="54"/>
        <v>45093</v>
      </c>
      <c r="E1160" s="22">
        <f t="shared" si="55"/>
        <v>167</v>
      </c>
      <c r="F1160" s="17" t="s">
        <v>345</v>
      </c>
      <c r="G1160" s="17"/>
      <c r="H1160" s="17">
        <v>30</v>
      </c>
      <c r="J1160" s="17">
        <v>0.52</v>
      </c>
      <c r="K1160" s="17" t="s">
        <v>494</v>
      </c>
      <c r="L1160" s="17"/>
      <c r="M1160" s="17" t="s">
        <v>494</v>
      </c>
      <c r="N1160" s="17"/>
      <c r="O1160" s="17"/>
      <c r="P1160" s="17"/>
      <c r="Q1160" s="17" t="s">
        <v>494</v>
      </c>
      <c r="R1160" s="17"/>
      <c r="S1160" s="17"/>
      <c r="T1160" s="17" t="s">
        <v>494</v>
      </c>
      <c r="U1160" s="17" t="s">
        <v>494</v>
      </c>
      <c r="V1160" s="17" t="s">
        <v>494</v>
      </c>
      <c r="W1160" s="17" t="s">
        <v>494</v>
      </c>
      <c r="X1160" s="17" t="s">
        <v>494</v>
      </c>
      <c r="Y1160" s="17" t="s">
        <v>494</v>
      </c>
      <c r="Z1160" s="17" t="s">
        <v>494</v>
      </c>
      <c r="AA1160" s="17" t="s">
        <v>494</v>
      </c>
      <c r="AB1160" s="17" t="s">
        <v>494</v>
      </c>
      <c r="AC1160" s="17"/>
      <c r="AD1160" s="17"/>
      <c r="AE1160" s="18">
        <f t="shared" si="56"/>
        <v>1.925925925925926</v>
      </c>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c r="BF1160" s="17"/>
      <c r="BG1160" s="17"/>
    </row>
    <row r="1161" spans="1:59" hidden="1" x14ac:dyDescent="0.2">
      <c r="A1161" s="50">
        <v>2023</v>
      </c>
      <c r="B1161" s="50" t="s">
        <v>16</v>
      </c>
      <c r="C1161" s="16" t="s">
        <v>385</v>
      </c>
      <c r="D1161" s="21">
        <f t="shared" si="54"/>
        <v>45093</v>
      </c>
      <c r="E1161" s="22">
        <f t="shared" si="55"/>
        <v>167</v>
      </c>
      <c r="F1161" s="17" t="s">
        <v>343</v>
      </c>
      <c r="G1161" s="17" t="s">
        <v>341</v>
      </c>
      <c r="H1161" s="17">
        <v>53</v>
      </c>
      <c r="J1161" s="17">
        <v>1.61</v>
      </c>
      <c r="K1161" s="17" t="s">
        <v>494</v>
      </c>
      <c r="L1161" s="17"/>
      <c r="M1161" s="17" t="s">
        <v>494</v>
      </c>
      <c r="N1161" s="17"/>
      <c r="O1161" s="17"/>
      <c r="P1161" s="17"/>
      <c r="Q1161" s="17" t="s">
        <v>494</v>
      </c>
      <c r="R1161" s="17"/>
      <c r="S1161" s="17"/>
      <c r="T1161" s="17" t="s">
        <v>494</v>
      </c>
      <c r="U1161" s="17" t="s">
        <v>494</v>
      </c>
      <c r="V1161" s="17" t="s">
        <v>494</v>
      </c>
      <c r="W1161" s="17" t="s">
        <v>494</v>
      </c>
      <c r="X1161" s="17" t="s">
        <v>494</v>
      </c>
      <c r="Y1161" s="17" t="s">
        <v>494</v>
      </c>
      <c r="Z1161" s="17" t="s">
        <v>494</v>
      </c>
      <c r="AA1161" s="17" t="s">
        <v>494</v>
      </c>
      <c r="AB1161" s="17" t="s">
        <v>494</v>
      </c>
      <c r="AC1161" s="17"/>
      <c r="AD1161" s="17" t="s">
        <v>671</v>
      </c>
      <c r="AE1161" s="18">
        <f t="shared" si="56"/>
        <v>1.0814296365456049</v>
      </c>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c r="BF1161" s="17"/>
      <c r="BG1161" s="17"/>
    </row>
    <row r="1162" spans="1:59" hidden="1" x14ac:dyDescent="0.2">
      <c r="A1162" s="50">
        <v>2023</v>
      </c>
      <c r="B1162" s="50" t="s">
        <v>16</v>
      </c>
      <c r="C1162" s="16" t="s">
        <v>385</v>
      </c>
      <c r="D1162" s="21">
        <f t="shared" si="54"/>
        <v>45093</v>
      </c>
      <c r="E1162" s="22">
        <f t="shared" si="55"/>
        <v>167</v>
      </c>
      <c r="F1162" s="17" t="s">
        <v>343</v>
      </c>
      <c r="G1162" s="17" t="s">
        <v>341</v>
      </c>
      <c r="H1162" s="17">
        <v>53</v>
      </c>
      <c r="J1162" s="17">
        <v>1.7</v>
      </c>
      <c r="K1162" s="17" t="s">
        <v>494</v>
      </c>
      <c r="L1162" s="17"/>
      <c r="M1162" s="17" t="s">
        <v>494</v>
      </c>
      <c r="N1162" s="17"/>
      <c r="O1162" s="17"/>
      <c r="P1162" s="17"/>
      <c r="Q1162" s="17" t="s">
        <v>494</v>
      </c>
      <c r="R1162" s="17"/>
      <c r="S1162" s="17"/>
      <c r="T1162" s="17" t="s">
        <v>494</v>
      </c>
      <c r="U1162" s="17" t="s">
        <v>494</v>
      </c>
      <c r="V1162" s="17" t="s">
        <v>494</v>
      </c>
      <c r="W1162" s="17" t="s">
        <v>494</v>
      </c>
      <c r="X1162" s="17" t="s">
        <v>494</v>
      </c>
      <c r="Y1162" s="17" t="s">
        <v>494</v>
      </c>
      <c r="Z1162" s="17" t="s">
        <v>494</v>
      </c>
      <c r="AA1162" s="17" t="s">
        <v>494</v>
      </c>
      <c r="AB1162" s="17" t="s">
        <v>494</v>
      </c>
      <c r="AC1162" s="17"/>
      <c r="AD1162" s="17" t="s">
        <v>671</v>
      </c>
      <c r="AE1162" s="18">
        <f t="shared" si="56"/>
        <v>1.1418822249239304</v>
      </c>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c r="BF1162" s="17"/>
      <c r="BG1162" s="17"/>
    </row>
    <row r="1163" spans="1:59" hidden="1" x14ac:dyDescent="0.2">
      <c r="A1163" s="50">
        <v>2023</v>
      </c>
      <c r="B1163" s="50" t="s">
        <v>16</v>
      </c>
      <c r="C1163" s="16" t="s">
        <v>385</v>
      </c>
      <c r="D1163" s="21">
        <f t="shared" si="54"/>
        <v>45093</v>
      </c>
      <c r="E1163" s="22">
        <f t="shared" si="55"/>
        <v>167</v>
      </c>
      <c r="F1163" s="17" t="s">
        <v>343</v>
      </c>
      <c r="G1163" s="17" t="s">
        <v>341</v>
      </c>
      <c r="H1163" s="17">
        <v>53</v>
      </c>
      <c r="J1163" s="17">
        <v>1.55</v>
      </c>
      <c r="K1163" s="17" t="s">
        <v>494</v>
      </c>
      <c r="L1163" s="17"/>
      <c r="M1163" s="17" t="s">
        <v>494</v>
      </c>
      <c r="N1163" s="17"/>
      <c r="O1163" s="17"/>
      <c r="P1163" s="17"/>
      <c r="Q1163" s="17" t="s">
        <v>494</v>
      </c>
      <c r="R1163" s="17"/>
      <c r="S1163" s="17"/>
      <c r="T1163" s="17" t="s">
        <v>494</v>
      </c>
      <c r="U1163" s="17" t="s">
        <v>494</v>
      </c>
      <c r="V1163" s="17" t="s">
        <v>494</v>
      </c>
      <c r="W1163" s="17" t="s">
        <v>494</v>
      </c>
      <c r="X1163" s="17" t="s">
        <v>494</v>
      </c>
      <c r="Y1163" s="17" t="s">
        <v>494</v>
      </c>
      <c r="Z1163" s="17" t="s">
        <v>494</v>
      </c>
      <c r="AA1163" s="17" t="s">
        <v>494</v>
      </c>
      <c r="AB1163" s="17" t="s">
        <v>494</v>
      </c>
      <c r="AC1163" s="17"/>
      <c r="AD1163" s="17"/>
      <c r="AE1163" s="18">
        <f t="shared" si="56"/>
        <v>1.0411279109600544</v>
      </c>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c r="BF1163" s="17"/>
      <c r="BG1163" s="17"/>
    </row>
    <row r="1164" spans="1:59" hidden="1" x14ac:dyDescent="0.2">
      <c r="A1164" s="50">
        <v>2023</v>
      </c>
      <c r="B1164" s="50" t="s">
        <v>16</v>
      </c>
      <c r="C1164" s="16" t="s">
        <v>385</v>
      </c>
      <c r="D1164" s="21">
        <f t="shared" si="54"/>
        <v>45093</v>
      </c>
      <c r="E1164" s="22">
        <f t="shared" si="55"/>
        <v>167</v>
      </c>
      <c r="F1164" s="17" t="s">
        <v>343</v>
      </c>
      <c r="G1164" s="17" t="s">
        <v>341</v>
      </c>
      <c r="H1164" s="17">
        <v>44</v>
      </c>
      <c r="J1164" s="17">
        <v>0.76</v>
      </c>
      <c r="K1164" s="17" t="s">
        <v>494</v>
      </c>
      <c r="L1164" s="17"/>
      <c r="M1164" s="17" t="s">
        <v>494</v>
      </c>
      <c r="N1164" s="17"/>
      <c r="O1164" s="17"/>
      <c r="P1164" s="17"/>
      <c r="Q1164" s="17" t="s">
        <v>494</v>
      </c>
      <c r="R1164" s="17"/>
      <c r="S1164" s="17"/>
      <c r="T1164" s="17" t="s">
        <v>494</v>
      </c>
      <c r="U1164" s="17" t="s">
        <v>494</v>
      </c>
      <c r="V1164" s="17" t="s">
        <v>494</v>
      </c>
      <c r="W1164" s="17" t="s">
        <v>494</v>
      </c>
      <c r="X1164" s="17" t="s">
        <v>494</v>
      </c>
      <c r="Y1164" s="17" t="s">
        <v>494</v>
      </c>
      <c r="Z1164" s="17" t="s">
        <v>494</v>
      </c>
      <c r="AA1164" s="17" t="s">
        <v>494</v>
      </c>
      <c r="AB1164" s="17" t="s">
        <v>494</v>
      </c>
      <c r="AC1164" s="17"/>
      <c r="AD1164" s="17"/>
      <c r="AE1164" s="18">
        <f t="shared" si="56"/>
        <v>0.89218632607062365</v>
      </c>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c r="BF1164" s="17"/>
      <c r="BG1164" s="17"/>
    </row>
    <row r="1165" spans="1:59" hidden="1" x14ac:dyDescent="0.2">
      <c r="A1165" s="50">
        <v>2023</v>
      </c>
      <c r="B1165" s="50" t="s">
        <v>16</v>
      </c>
      <c r="C1165" s="16" t="s">
        <v>385</v>
      </c>
      <c r="D1165" s="21">
        <f t="shared" si="54"/>
        <v>45093</v>
      </c>
      <c r="E1165" s="22">
        <f t="shared" si="55"/>
        <v>167</v>
      </c>
      <c r="F1165" s="17" t="s">
        <v>343</v>
      </c>
      <c r="G1165" s="17" t="s">
        <v>341</v>
      </c>
      <c r="H1165" s="17">
        <v>44</v>
      </c>
      <c r="J1165" s="17">
        <v>0.76</v>
      </c>
      <c r="K1165" s="17" t="s">
        <v>494</v>
      </c>
      <c r="L1165" s="17"/>
      <c r="M1165" s="17" t="s">
        <v>494</v>
      </c>
      <c r="N1165" s="17"/>
      <c r="O1165" s="17"/>
      <c r="P1165" s="17"/>
      <c r="Q1165" s="17" t="s">
        <v>494</v>
      </c>
      <c r="R1165" s="17"/>
      <c r="S1165" s="17"/>
      <c r="T1165" s="17" t="s">
        <v>494</v>
      </c>
      <c r="U1165" s="17" t="s">
        <v>494</v>
      </c>
      <c r="V1165" s="17" t="s">
        <v>494</v>
      </c>
      <c r="W1165" s="17" t="s">
        <v>494</v>
      </c>
      <c r="X1165" s="17" t="s">
        <v>494</v>
      </c>
      <c r="Y1165" s="17" t="s">
        <v>494</v>
      </c>
      <c r="Z1165" s="17" t="s">
        <v>494</v>
      </c>
      <c r="AA1165" s="17" t="s">
        <v>494</v>
      </c>
      <c r="AB1165" s="17" t="s">
        <v>494</v>
      </c>
      <c r="AC1165" s="17"/>
      <c r="AD1165" s="17"/>
      <c r="AE1165" s="18">
        <f t="shared" si="56"/>
        <v>0.89218632607062365</v>
      </c>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c r="BF1165" s="17"/>
      <c r="BG1165" s="17"/>
    </row>
    <row r="1166" spans="1:59" hidden="1" x14ac:dyDescent="0.2">
      <c r="A1166" s="50">
        <v>2023</v>
      </c>
      <c r="B1166" s="50" t="s">
        <v>16</v>
      </c>
      <c r="C1166" s="16" t="s">
        <v>385</v>
      </c>
      <c r="D1166" s="21">
        <f t="shared" si="54"/>
        <v>45093</v>
      </c>
      <c r="E1166" s="22">
        <f t="shared" si="55"/>
        <v>167</v>
      </c>
      <c r="F1166" s="17" t="s">
        <v>343</v>
      </c>
      <c r="G1166" s="17" t="s">
        <v>341</v>
      </c>
      <c r="H1166" s="17">
        <v>39</v>
      </c>
      <c r="J1166" s="17">
        <v>0.49</v>
      </c>
      <c r="K1166" s="17" t="s">
        <v>494</v>
      </c>
      <c r="L1166" s="17"/>
      <c r="M1166" s="17" t="s">
        <v>494</v>
      </c>
      <c r="N1166" s="17"/>
      <c r="O1166" s="17"/>
      <c r="P1166" s="17"/>
      <c r="Q1166" s="17" t="s">
        <v>494</v>
      </c>
      <c r="R1166" s="17"/>
      <c r="S1166" s="17"/>
      <c r="T1166" s="17" t="s">
        <v>494</v>
      </c>
      <c r="U1166" s="17" t="s">
        <v>494</v>
      </c>
      <c r="V1166" s="17" t="s">
        <v>494</v>
      </c>
      <c r="W1166" s="17" t="s">
        <v>494</v>
      </c>
      <c r="X1166" s="17" t="s">
        <v>494</v>
      </c>
      <c r="Y1166" s="17" t="s">
        <v>494</v>
      </c>
      <c r="Z1166" s="17" t="s">
        <v>494</v>
      </c>
      <c r="AA1166" s="17" t="s">
        <v>494</v>
      </c>
      <c r="AB1166" s="17" t="s">
        <v>494</v>
      </c>
      <c r="AC1166" s="17"/>
      <c r="AD1166" s="17"/>
      <c r="AE1166" s="18">
        <f t="shared" si="56"/>
        <v>0.8260422461605893</v>
      </c>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c r="BF1166" s="17"/>
      <c r="BG1166" s="17"/>
    </row>
    <row r="1167" spans="1:59" hidden="1" x14ac:dyDescent="0.2">
      <c r="A1167" s="50">
        <v>2023</v>
      </c>
      <c r="B1167" s="50" t="s">
        <v>16</v>
      </c>
      <c r="C1167" s="16" t="s">
        <v>385</v>
      </c>
      <c r="D1167" s="21">
        <f t="shared" si="54"/>
        <v>45093</v>
      </c>
      <c r="E1167" s="22">
        <f t="shared" si="55"/>
        <v>167</v>
      </c>
      <c r="F1167" s="17" t="s">
        <v>343</v>
      </c>
      <c r="G1167" s="17" t="s">
        <v>341</v>
      </c>
      <c r="H1167" s="17">
        <v>39</v>
      </c>
      <c r="J1167" s="17">
        <v>0.56000000000000005</v>
      </c>
      <c r="K1167" s="17" t="s">
        <v>494</v>
      </c>
      <c r="L1167" s="17"/>
      <c r="M1167" s="17" t="s">
        <v>494</v>
      </c>
      <c r="N1167" s="17"/>
      <c r="O1167" s="17"/>
      <c r="P1167" s="17"/>
      <c r="Q1167" s="17" t="s">
        <v>494</v>
      </c>
      <c r="R1167" s="17"/>
      <c r="S1167" s="17"/>
      <c r="T1167" s="17" t="s">
        <v>494</v>
      </c>
      <c r="U1167" s="17" t="s">
        <v>494</v>
      </c>
      <c r="V1167" s="17" t="s">
        <v>494</v>
      </c>
      <c r="W1167" s="17" t="s">
        <v>494</v>
      </c>
      <c r="X1167" s="17" t="s">
        <v>494</v>
      </c>
      <c r="Y1167" s="17" t="s">
        <v>494</v>
      </c>
      <c r="Z1167" s="17" t="s">
        <v>494</v>
      </c>
      <c r="AA1167" s="17" t="s">
        <v>494</v>
      </c>
      <c r="AB1167" s="17" t="s">
        <v>494</v>
      </c>
      <c r="AC1167" s="17"/>
      <c r="AD1167" s="17"/>
      <c r="AE1167" s="18">
        <f t="shared" si="56"/>
        <v>0.94404828132638796</v>
      </c>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c r="BF1167" s="17"/>
      <c r="BG1167" s="17"/>
    </row>
    <row r="1168" spans="1:59" hidden="1" x14ac:dyDescent="0.2">
      <c r="A1168" s="50">
        <v>2023</v>
      </c>
      <c r="B1168" s="50" t="s">
        <v>16</v>
      </c>
      <c r="C1168" s="16" t="s">
        <v>385</v>
      </c>
      <c r="D1168" s="21">
        <f t="shared" si="54"/>
        <v>45093</v>
      </c>
      <c r="E1168" s="22">
        <f t="shared" si="55"/>
        <v>167</v>
      </c>
      <c r="F1168" s="17" t="s">
        <v>343</v>
      </c>
      <c r="G1168" s="17" t="s">
        <v>341</v>
      </c>
      <c r="H1168" s="17">
        <v>36</v>
      </c>
      <c r="J1168" s="17">
        <v>0.32</v>
      </c>
      <c r="K1168" s="17" t="s">
        <v>494</v>
      </c>
      <c r="L1168" s="17"/>
      <c r="M1168" s="17" t="s">
        <v>494</v>
      </c>
      <c r="N1168" s="17"/>
      <c r="O1168" s="17"/>
      <c r="P1168" s="17"/>
      <c r="Q1168" s="17" t="s">
        <v>494</v>
      </c>
      <c r="R1168" s="17"/>
      <c r="S1168" s="17"/>
      <c r="T1168" s="17" t="s">
        <v>494</v>
      </c>
      <c r="U1168" s="17" t="s">
        <v>494</v>
      </c>
      <c r="V1168" s="17" t="s">
        <v>494</v>
      </c>
      <c r="W1168" s="17" t="s">
        <v>494</v>
      </c>
      <c r="X1168" s="17" t="s">
        <v>494</v>
      </c>
      <c r="Y1168" s="17" t="s">
        <v>494</v>
      </c>
      <c r="Z1168" s="17" t="s">
        <v>494</v>
      </c>
      <c r="AA1168" s="17" t="s">
        <v>494</v>
      </c>
      <c r="AB1168" s="17" t="s">
        <v>494</v>
      </c>
      <c r="AC1168" s="17"/>
      <c r="AD1168" s="17"/>
      <c r="AE1168" s="18">
        <f t="shared" si="56"/>
        <v>0.68587105624142664</v>
      </c>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c r="BF1168" s="17"/>
      <c r="BG1168" s="17"/>
    </row>
    <row r="1169" spans="1:59" hidden="1" x14ac:dyDescent="0.2">
      <c r="A1169" s="50">
        <v>2023</v>
      </c>
      <c r="B1169" s="50" t="s">
        <v>16</v>
      </c>
      <c r="C1169" s="16" t="s">
        <v>385</v>
      </c>
      <c r="D1169" s="21">
        <f t="shared" si="54"/>
        <v>45093</v>
      </c>
      <c r="E1169" s="22">
        <f t="shared" si="55"/>
        <v>167</v>
      </c>
      <c r="F1169" s="17" t="s">
        <v>343</v>
      </c>
      <c r="G1169" s="17" t="s">
        <v>341</v>
      </c>
      <c r="H1169" s="17">
        <v>44</v>
      </c>
      <c r="J1169" s="17">
        <v>0.76</v>
      </c>
      <c r="K1169" s="17" t="s">
        <v>494</v>
      </c>
      <c r="L1169" s="17"/>
      <c r="M1169" s="17" t="s">
        <v>494</v>
      </c>
      <c r="N1169" s="17"/>
      <c r="O1169" s="17"/>
      <c r="P1169" s="17"/>
      <c r="Q1169" s="17" t="s">
        <v>494</v>
      </c>
      <c r="R1169" s="17"/>
      <c r="S1169" s="17"/>
      <c r="T1169" s="17" t="s">
        <v>494</v>
      </c>
      <c r="U1169" s="17" t="s">
        <v>494</v>
      </c>
      <c r="V1169" s="17" t="s">
        <v>494</v>
      </c>
      <c r="W1169" s="17" t="s">
        <v>494</v>
      </c>
      <c r="X1169" s="17" t="s">
        <v>494</v>
      </c>
      <c r="Y1169" s="17" t="s">
        <v>494</v>
      </c>
      <c r="Z1169" s="17" t="s">
        <v>494</v>
      </c>
      <c r="AA1169" s="17" t="s">
        <v>494</v>
      </c>
      <c r="AB1169" s="17" t="s">
        <v>494</v>
      </c>
      <c r="AC1169" s="17"/>
      <c r="AD1169" s="17"/>
      <c r="AE1169" s="18">
        <f t="shared" si="56"/>
        <v>0.89218632607062365</v>
      </c>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c r="BF1169" s="17"/>
      <c r="BG1169" s="17"/>
    </row>
    <row r="1170" spans="1:59" hidden="1" x14ac:dyDescent="0.2">
      <c r="A1170" s="50">
        <v>2023</v>
      </c>
      <c r="B1170" s="50" t="s">
        <v>16</v>
      </c>
      <c r="C1170" s="16" t="s">
        <v>385</v>
      </c>
      <c r="D1170" s="21">
        <f t="shared" si="54"/>
        <v>45093</v>
      </c>
      <c r="E1170" s="22">
        <f t="shared" si="55"/>
        <v>167</v>
      </c>
      <c r="F1170" s="17" t="s">
        <v>343</v>
      </c>
      <c r="G1170" s="17" t="s">
        <v>341</v>
      </c>
      <c r="H1170" s="17">
        <v>40</v>
      </c>
      <c r="J1170" s="17">
        <v>0.57999999999999996</v>
      </c>
      <c r="K1170" s="17" t="s">
        <v>494</v>
      </c>
      <c r="L1170" s="17"/>
      <c r="M1170" s="17" t="s">
        <v>494</v>
      </c>
      <c r="N1170" s="17"/>
      <c r="O1170" s="17"/>
      <c r="P1170" s="17"/>
      <c r="Q1170" s="17" t="s">
        <v>494</v>
      </c>
      <c r="R1170" s="17"/>
      <c r="S1170" s="17"/>
      <c r="T1170" s="17" t="s">
        <v>494</v>
      </c>
      <c r="U1170" s="17" t="s">
        <v>494</v>
      </c>
      <c r="V1170" s="17" t="s">
        <v>494</v>
      </c>
      <c r="W1170" s="17" t="s">
        <v>494</v>
      </c>
      <c r="X1170" s="17" t="s">
        <v>494</v>
      </c>
      <c r="Y1170" s="17" t="s">
        <v>494</v>
      </c>
      <c r="Z1170" s="17" t="s">
        <v>494</v>
      </c>
      <c r="AA1170" s="17" t="s">
        <v>494</v>
      </c>
      <c r="AB1170" s="17" t="s">
        <v>494</v>
      </c>
      <c r="AC1170" s="17"/>
      <c r="AD1170" s="17"/>
      <c r="AE1170" s="18">
        <f t="shared" si="56"/>
        <v>0.90625</v>
      </c>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c r="BF1170" s="17"/>
      <c r="BG1170" s="17"/>
    </row>
    <row r="1171" spans="1:59" ht="12.75" hidden="1" customHeight="1" x14ac:dyDescent="0.2">
      <c r="A1171" s="50">
        <v>2023</v>
      </c>
      <c r="B1171" s="50" t="s">
        <v>16</v>
      </c>
      <c r="C1171" s="16" t="s">
        <v>385</v>
      </c>
      <c r="D1171" s="21">
        <f t="shared" si="54"/>
        <v>45093</v>
      </c>
      <c r="E1171" s="22">
        <f t="shared" si="55"/>
        <v>167</v>
      </c>
      <c r="F1171" s="17" t="s">
        <v>343</v>
      </c>
      <c r="G1171" s="17" t="s">
        <v>341</v>
      </c>
      <c r="H1171" s="17">
        <v>35</v>
      </c>
      <c r="J1171" s="17">
        <v>0.32</v>
      </c>
      <c r="K1171" s="17" t="s">
        <v>494</v>
      </c>
      <c r="L1171" s="17"/>
      <c r="M1171" s="17" t="s">
        <v>494</v>
      </c>
      <c r="N1171" s="17"/>
      <c r="O1171" s="17"/>
      <c r="P1171" s="17"/>
      <c r="Q1171" s="17" t="s">
        <v>494</v>
      </c>
      <c r="R1171" s="17"/>
      <c r="S1171" s="17"/>
      <c r="T1171" s="17" t="s">
        <v>494</v>
      </c>
      <c r="U1171" s="17" t="s">
        <v>494</v>
      </c>
      <c r="V1171" s="17" t="s">
        <v>494</v>
      </c>
      <c r="W1171" s="17" t="s">
        <v>494</v>
      </c>
      <c r="X1171" s="17" t="s">
        <v>494</v>
      </c>
      <c r="Y1171" s="17" t="s">
        <v>494</v>
      </c>
      <c r="Z1171" s="17" t="s">
        <v>494</v>
      </c>
      <c r="AA1171" s="17" t="s">
        <v>494</v>
      </c>
      <c r="AB1171" s="17" t="s">
        <v>494</v>
      </c>
      <c r="AC1171" s="17"/>
      <c r="AD1171" s="17"/>
      <c r="AE1171" s="18">
        <f t="shared" si="56"/>
        <v>0.74635568513119532</v>
      </c>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c r="BF1171" s="17"/>
      <c r="BG1171" s="17"/>
    </row>
    <row r="1172" spans="1:59" ht="12.75" hidden="1" customHeight="1" x14ac:dyDescent="0.2">
      <c r="A1172" s="50">
        <v>2023</v>
      </c>
      <c r="B1172" s="50" t="s">
        <v>16</v>
      </c>
      <c r="C1172" s="16" t="s">
        <v>385</v>
      </c>
      <c r="D1172" s="21">
        <f t="shared" si="54"/>
        <v>45093</v>
      </c>
      <c r="E1172" s="22">
        <f t="shared" si="55"/>
        <v>167</v>
      </c>
      <c r="F1172" s="17" t="s">
        <v>343</v>
      </c>
      <c r="G1172" s="17" t="s">
        <v>341</v>
      </c>
      <c r="H1172" s="17">
        <v>40</v>
      </c>
      <c r="J1172" s="17">
        <v>0.61</v>
      </c>
      <c r="K1172" s="17" t="s">
        <v>494</v>
      </c>
      <c r="L1172" s="17"/>
      <c r="M1172" s="17" t="s">
        <v>494</v>
      </c>
      <c r="N1172" s="17"/>
      <c r="O1172" s="17"/>
      <c r="P1172" s="17"/>
      <c r="Q1172" s="17" t="s">
        <v>494</v>
      </c>
      <c r="R1172" s="17"/>
      <c r="S1172" s="17"/>
      <c r="T1172" s="17" t="s">
        <v>494</v>
      </c>
      <c r="U1172" s="17" t="s">
        <v>494</v>
      </c>
      <c r="V1172" s="17" t="s">
        <v>494</v>
      </c>
      <c r="W1172" s="17" t="s">
        <v>494</v>
      </c>
      <c r="X1172" s="17" t="s">
        <v>494</v>
      </c>
      <c r="Y1172" s="17" t="s">
        <v>494</v>
      </c>
      <c r="Z1172" s="17" t="s">
        <v>494</v>
      </c>
      <c r="AA1172" s="17" t="s">
        <v>494</v>
      </c>
      <c r="AB1172" s="17" t="s">
        <v>494</v>
      </c>
      <c r="AC1172" s="17"/>
      <c r="AD1172" s="17"/>
      <c r="AE1172" s="18">
        <f t="shared" si="56"/>
        <v>0.953125</v>
      </c>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c r="BF1172" s="17"/>
      <c r="BG1172" s="17"/>
    </row>
    <row r="1173" spans="1:59" ht="12.75" hidden="1" customHeight="1" x14ac:dyDescent="0.2">
      <c r="A1173" s="50">
        <v>2023</v>
      </c>
      <c r="B1173" s="50" t="s">
        <v>16</v>
      </c>
      <c r="C1173" s="16" t="s">
        <v>385</v>
      </c>
      <c r="D1173" s="21">
        <f t="shared" si="54"/>
        <v>45093</v>
      </c>
      <c r="E1173" s="22">
        <f t="shared" si="55"/>
        <v>167</v>
      </c>
      <c r="F1173" s="17" t="s">
        <v>343</v>
      </c>
      <c r="G1173" s="17" t="s">
        <v>341</v>
      </c>
      <c r="H1173" s="17">
        <v>55</v>
      </c>
      <c r="J1173" s="17">
        <v>1.8</v>
      </c>
      <c r="K1173" s="17" t="s">
        <v>494</v>
      </c>
      <c r="L1173" s="17"/>
      <c r="M1173" s="17" t="s">
        <v>494</v>
      </c>
      <c r="N1173" s="17"/>
      <c r="O1173" s="17"/>
      <c r="P1173" s="17"/>
      <c r="Q1173" s="17" t="s">
        <v>494</v>
      </c>
      <c r="R1173" s="17"/>
      <c r="S1173" s="17"/>
      <c r="T1173" s="17" t="s">
        <v>494</v>
      </c>
      <c r="U1173" s="17" t="s">
        <v>494</v>
      </c>
      <c r="V1173" s="17" t="s">
        <v>494</v>
      </c>
      <c r="W1173" s="17" t="s">
        <v>494</v>
      </c>
      <c r="X1173" s="17" t="s">
        <v>494</v>
      </c>
      <c r="Y1173" s="17" t="s">
        <v>494</v>
      </c>
      <c r="Z1173" s="17" t="s">
        <v>494</v>
      </c>
      <c r="AA1173" s="17" t="s">
        <v>494</v>
      </c>
      <c r="AB1173" s="17" t="s">
        <v>494</v>
      </c>
      <c r="AC1173" s="17"/>
      <c r="AD1173" s="17"/>
      <c r="AE1173" s="18">
        <f t="shared" si="56"/>
        <v>1.081893313298272</v>
      </c>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c r="BF1173" s="17"/>
      <c r="BG1173" s="17"/>
    </row>
    <row r="1174" spans="1:59" ht="12.75" hidden="1" customHeight="1" x14ac:dyDescent="0.2">
      <c r="A1174" s="50">
        <v>2023</v>
      </c>
      <c r="B1174" s="50" t="s">
        <v>16</v>
      </c>
      <c r="C1174" s="16" t="s">
        <v>385</v>
      </c>
      <c r="D1174" s="21">
        <f t="shared" si="54"/>
        <v>45093</v>
      </c>
      <c r="E1174" s="22">
        <f t="shared" si="55"/>
        <v>167</v>
      </c>
      <c r="F1174" s="17" t="s">
        <v>343</v>
      </c>
      <c r="G1174" s="17" t="s">
        <v>341</v>
      </c>
      <c r="H1174" s="17">
        <v>45</v>
      </c>
      <c r="J1174" s="17">
        <v>0.75</v>
      </c>
      <c r="K1174" s="17" t="s">
        <v>494</v>
      </c>
      <c r="L1174" s="17"/>
      <c r="M1174" s="17" t="s">
        <v>494</v>
      </c>
      <c r="N1174" s="17"/>
      <c r="O1174" s="17"/>
      <c r="P1174" s="17"/>
      <c r="Q1174" s="17" t="s">
        <v>494</v>
      </c>
      <c r="R1174" s="17"/>
      <c r="S1174" s="17"/>
      <c r="T1174" s="17" t="s">
        <v>494</v>
      </c>
      <c r="U1174" s="17" t="s">
        <v>494</v>
      </c>
      <c r="V1174" s="17" t="s">
        <v>494</v>
      </c>
      <c r="W1174" s="17" t="s">
        <v>494</v>
      </c>
      <c r="X1174" s="17" t="s">
        <v>494</v>
      </c>
      <c r="Y1174" s="17" t="s">
        <v>494</v>
      </c>
      <c r="Z1174" s="17" t="s">
        <v>494</v>
      </c>
      <c r="AA1174" s="17" t="s">
        <v>494</v>
      </c>
      <c r="AB1174" s="17" t="s">
        <v>494</v>
      </c>
      <c r="AC1174" s="17"/>
      <c r="AD1174" s="17"/>
      <c r="AE1174" s="18">
        <f t="shared" si="56"/>
        <v>0.82304526748971196</v>
      </c>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c r="BF1174" s="17"/>
      <c r="BG1174" s="17"/>
    </row>
    <row r="1175" spans="1:59" ht="12.75" hidden="1" customHeight="1" x14ac:dyDescent="0.2">
      <c r="A1175" s="50">
        <v>2023</v>
      </c>
      <c r="B1175" s="50" t="s">
        <v>16</v>
      </c>
      <c r="C1175" s="16" t="s">
        <v>385</v>
      </c>
      <c r="D1175" s="21">
        <f t="shared" si="54"/>
        <v>45093</v>
      </c>
      <c r="E1175" s="22">
        <f t="shared" si="55"/>
        <v>167</v>
      </c>
      <c r="F1175" s="17" t="s">
        <v>343</v>
      </c>
      <c r="G1175" s="17" t="s">
        <v>341</v>
      </c>
      <c r="H1175" s="17">
        <v>39</v>
      </c>
      <c r="J1175" s="17">
        <v>0.46</v>
      </c>
      <c r="K1175" s="17" t="s">
        <v>494</v>
      </c>
      <c r="L1175" s="17"/>
      <c r="M1175" s="17" t="s">
        <v>494</v>
      </c>
      <c r="N1175" s="17"/>
      <c r="O1175" s="17"/>
      <c r="P1175" s="17"/>
      <c r="Q1175" s="17" t="s">
        <v>494</v>
      </c>
      <c r="R1175" s="17"/>
      <c r="S1175" s="17"/>
      <c r="T1175" s="17" t="s">
        <v>494</v>
      </c>
      <c r="U1175" s="17" t="s">
        <v>494</v>
      </c>
      <c r="V1175" s="17" t="s">
        <v>494</v>
      </c>
      <c r="W1175" s="17" t="s">
        <v>494</v>
      </c>
      <c r="X1175" s="17" t="s">
        <v>494</v>
      </c>
      <c r="Y1175" s="17" t="s">
        <v>494</v>
      </c>
      <c r="Z1175" s="17" t="s">
        <v>494</v>
      </c>
      <c r="AA1175" s="17" t="s">
        <v>494</v>
      </c>
      <c r="AB1175" s="17" t="s">
        <v>494</v>
      </c>
      <c r="AC1175" s="17"/>
      <c r="AD1175" s="17"/>
      <c r="AE1175" s="18">
        <f t="shared" si="56"/>
        <v>0.77546823108953278</v>
      </c>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c r="BF1175" s="17"/>
      <c r="BG1175" s="17"/>
    </row>
    <row r="1176" spans="1:59" ht="12.75" hidden="1" customHeight="1" x14ac:dyDescent="0.2">
      <c r="A1176" s="50">
        <v>2023</v>
      </c>
      <c r="B1176" s="50" t="s">
        <v>16</v>
      </c>
      <c r="C1176" s="16" t="s">
        <v>385</v>
      </c>
      <c r="D1176" s="21">
        <f t="shared" si="54"/>
        <v>45093</v>
      </c>
      <c r="E1176" s="22">
        <f t="shared" si="55"/>
        <v>167</v>
      </c>
      <c r="F1176" s="17" t="s">
        <v>343</v>
      </c>
      <c r="G1176" s="17" t="s">
        <v>341</v>
      </c>
      <c r="H1176" s="17">
        <v>37</v>
      </c>
      <c r="J1176" s="17">
        <v>0.43</v>
      </c>
      <c r="K1176" s="17" t="s">
        <v>494</v>
      </c>
      <c r="L1176" s="17"/>
      <c r="M1176" s="17" t="s">
        <v>494</v>
      </c>
      <c r="N1176" s="17"/>
      <c r="O1176" s="17"/>
      <c r="P1176" s="17"/>
      <c r="Q1176" s="17" t="s">
        <v>494</v>
      </c>
      <c r="R1176" s="17"/>
      <c r="S1176" s="17"/>
      <c r="T1176" s="17" t="s">
        <v>494</v>
      </c>
      <c r="U1176" s="17" t="s">
        <v>494</v>
      </c>
      <c r="V1176" s="17" t="s">
        <v>494</v>
      </c>
      <c r="W1176" s="17" t="s">
        <v>494</v>
      </c>
      <c r="X1176" s="17" t="s">
        <v>494</v>
      </c>
      <c r="Y1176" s="17" t="s">
        <v>494</v>
      </c>
      <c r="Z1176" s="17" t="s">
        <v>494</v>
      </c>
      <c r="AA1176" s="17" t="s">
        <v>494</v>
      </c>
      <c r="AB1176" s="17" t="s">
        <v>494</v>
      </c>
      <c r="AC1176" s="17"/>
      <c r="AD1176" s="17"/>
      <c r="AE1176" s="18">
        <f t="shared" si="56"/>
        <v>0.84891319369040341</v>
      </c>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c r="BF1176" s="17"/>
      <c r="BG1176" s="17"/>
    </row>
    <row r="1177" spans="1:59" ht="12.75" hidden="1" customHeight="1" x14ac:dyDescent="0.2">
      <c r="A1177" s="50">
        <v>2023</v>
      </c>
      <c r="B1177" s="50" t="s">
        <v>16</v>
      </c>
      <c r="C1177" s="16" t="s">
        <v>385</v>
      </c>
      <c r="D1177" s="21">
        <f t="shared" si="54"/>
        <v>45093</v>
      </c>
      <c r="E1177" s="22">
        <f t="shared" si="55"/>
        <v>167</v>
      </c>
      <c r="F1177" s="17" t="s">
        <v>343</v>
      </c>
      <c r="G1177" s="17" t="s">
        <v>341</v>
      </c>
      <c r="H1177" s="17">
        <v>45</v>
      </c>
      <c r="J1177" s="17">
        <v>0.77</v>
      </c>
      <c r="K1177" s="17" t="s">
        <v>494</v>
      </c>
      <c r="L1177" s="17"/>
      <c r="M1177" s="17" t="s">
        <v>494</v>
      </c>
      <c r="N1177" s="17"/>
      <c r="O1177" s="17"/>
      <c r="P1177" s="17"/>
      <c r="Q1177" s="17" t="s">
        <v>494</v>
      </c>
      <c r="R1177" s="17"/>
      <c r="S1177" s="17"/>
      <c r="T1177" s="17" t="s">
        <v>494</v>
      </c>
      <c r="U1177" s="17" t="s">
        <v>494</v>
      </c>
      <c r="V1177" s="17" t="s">
        <v>494</v>
      </c>
      <c r="W1177" s="17" t="s">
        <v>494</v>
      </c>
      <c r="X1177" s="17" t="s">
        <v>494</v>
      </c>
      <c r="Y1177" s="17" t="s">
        <v>494</v>
      </c>
      <c r="Z1177" s="17" t="s">
        <v>494</v>
      </c>
      <c r="AA1177" s="17" t="s">
        <v>494</v>
      </c>
      <c r="AB1177" s="17" t="s">
        <v>494</v>
      </c>
      <c r="AC1177" s="17"/>
      <c r="AD1177" s="17"/>
      <c r="AE1177" s="18">
        <f t="shared" si="56"/>
        <v>0.84499314128943759</v>
      </c>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c r="BF1177" s="17"/>
      <c r="BG1177" s="17"/>
    </row>
    <row r="1178" spans="1:59" ht="12.75" hidden="1" customHeight="1" x14ac:dyDescent="0.2">
      <c r="A1178" s="50">
        <v>2023</v>
      </c>
      <c r="B1178" s="50" t="s">
        <v>16</v>
      </c>
      <c r="C1178" s="16" t="s">
        <v>385</v>
      </c>
      <c r="D1178" s="21">
        <f t="shared" si="54"/>
        <v>45093</v>
      </c>
      <c r="E1178" s="22">
        <f t="shared" si="55"/>
        <v>167</v>
      </c>
      <c r="F1178" s="17" t="s">
        <v>343</v>
      </c>
      <c r="G1178" s="17" t="s">
        <v>341</v>
      </c>
      <c r="H1178" s="17">
        <v>39</v>
      </c>
      <c r="J1178" s="17">
        <v>0.39</v>
      </c>
      <c r="K1178" s="17" t="s">
        <v>494</v>
      </c>
      <c r="L1178" s="17"/>
      <c r="M1178" s="17" t="s">
        <v>494</v>
      </c>
      <c r="N1178" s="17"/>
      <c r="O1178" s="17"/>
      <c r="P1178" s="17"/>
      <c r="Q1178" s="17" t="s">
        <v>494</v>
      </c>
      <c r="R1178" s="17"/>
      <c r="S1178" s="17"/>
      <c r="T1178" s="17" t="s">
        <v>494</v>
      </c>
      <c r="U1178" s="17" t="s">
        <v>494</v>
      </c>
      <c r="V1178" s="17" t="s">
        <v>494</v>
      </c>
      <c r="W1178" s="17" t="s">
        <v>494</v>
      </c>
      <c r="X1178" s="17" t="s">
        <v>494</v>
      </c>
      <c r="Y1178" s="17" t="s">
        <v>494</v>
      </c>
      <c r="Z1178" s="17" t="s">
        <v>494</v>
      </c>
      <c r="AA1178" s="17" t="s">
        <v>494</v>
      </c>
      <c r="AB1178" s="17" t="s">
        <v>494</v>
      </c>
      <c r="AC1178" s="17"/>
      <c r="AD1178" s="17"/>
      <c r="AE1178" s="18">
        <f t="shared" si="56"/>
        <v>0.65746219592373445</v>
      </c>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row>
    <row r="1179" spans="1:59" ht="12.75" hidden="1" customHeight="1" x14ac:dyDescent="0.2">
      <c r="A1179" s="50">
        <v>2023</v>
      </c>
      <c r="B1179" s="50" t="s">
        <v>16</v>
      </c>
      <c r="C1179" s="16" t="s">
        <v>385</v>
      </c>
      <c r="D1179" s="21">
        <f t="shared" si="54"/>
        <v>45093</v>
      </c>
      <c r="E1179" s="22">
        <f t="shared" si="55"/>
        <v>167</v>
      </c>
      <c r="F1179" s="17" t="s">
        <v>343</v>
      </c>
      <c r="G1179" s="17" t="s">
        <v>341</v>
      </c>
      <c r="H1179" s="17">
        <v>54</v>
      </c>
      <c r="J1179" s="17">
        <v>1.66</v>
      </c>
      <c r="K1179" s="17" t="s">
        <v>494</v>
      </c>
      <c r="L1179" s="17"/>
      <c r="M1179" s="17" t="s">
        <v>494</v>
      </c>
      <c r="N1179" s="17"/>
      <c r="O1179" s="17"/>
      <c r="P1179" s="17"/>
      <c r="Q1179" s="17" t="s">
        <v>494</v>
      </c>
      <c r="R1179" s="17"/>
      <c r="S1179" s="17"/>
      <c r="T1179" s="17" t="s">
        <v>494</v>
      </c>
      <c r="U1179" s="17" t="s">
        <v>494</v>
      </c>
      <c r="V1179" s="17" t="s">
        <v>494</v>
      </c>
      <c r="W1179" s="17" t="s">
        <v>494</v>
      </c>
      <c r="X1179" s="17" t="s">
        <v>494</v>
      </c>
      <c r="Y1179" s="17" t="s">
        <v>494</v>
      </c>
      <c r="Z1179" s="17" t="s">
        <v>494</v>
      </c>
      <c r="AA1179" s="17" t="s">
        <v>494</v>
      </c>
      <c r="AB1179" s="17" t="s">
        <v>494</v>
      </c>
      <c r="AC1179" s="17"/>
      <c r="AD1179" s="17"/>
      <c r="AE1179" s="18">
        <f t="shared" si="56"/>
        <v>1.0542092160747853</v>
      </c>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c r="BF1179" s="17"/>
      <c r="BG1179" s="17"/>
    </row>
    <row r="1180" spans="1:59" ht="12.75" hidden="1" customHeight="1" x14ac:dyDescent="0.2">
      <c r="A1180" s="50">
        <v>2023</v>
      </c>
      <c r="B1180" s="50" t="s">
        <v>16</v>
      </c>
      <c r="C1180" s="16" t="s">
        <v>385</v>
      </c>
      <c r="D1180" s="21">
        <f t="shared" si="54"/>
        <v>45093</v>
      </c>
      <c r="E1180" s="22">
        <f t="shared" si="55"/>
        <v>167</v>
      </c>
      <c r="F1180" s="17" t="s">
        <v>343</v>
      </c>
      <c r="G1180" s="17" t="s">
        <v>341</v>
      </c>
      <c r="H1180" s="17">
        <v>46</v>
      </c>
      <c r="J1180" s="17">
        <v>1.03</v>
      </c>
      <c r="K1180" s="17" t="s">
        <v>494</v>
      </c>
      <c r="L1180" s="17"/>
      <c r="M1180" s="17" t="s">
        <v>494</v>
      </c>
      <c r="N1180" s="17"/>
      <c r="O1180" s="17"/>
      <c r="P1180" s="17"/>
      <c r="Q1180" s="17" t="s">
        <v>494</v>
      </c>
      <c r="R1180" s="17"/>
      <c r="S1180" s="17"/>
      <c r="T1180" s="17" t="s">
        <v>494</v>
      </c>
      <c r="U1180" s="17" t="s">
        <v>494</v>
      </c>
      <c r="V1180" s="17" t="s">
        <v>494</v>
      </c>
      <c r="W1180" s="17" t="s">
        <v>494</v>
      </c>
      <c r="X1180" s="17" t="s">
        <v>494</v>
      </c>
      <c r="Y1180" s="17" t="s">
        <v>494</v>
      </c>
      <c r="Z1180" s="17" t="s">
        <v>494</v>
      </c>
      <c r="AA1180" s="17" t="s">
        <v>494</v>
      </c>
      <c r="AB1180" s="17" t="s">
        <v>494</v>
      </c>
      <c r="AC1180" s="17"/>
      <c r="AD1180" s="17"/>
      <c r="AE1180" s="18">
        <f t="shared" si="56"/>
        <v>1.058190186570231</v>
      </c>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c r="BF1180" s="17"/>
      <c r="BG1180" s="17"/>
    </row>
    <row r="1181" spans="1:59" ht="12.75" hidden="1" customHeight="1" x14ac:dyDescent="0.2">
      <c r="A1181" s="50">
        <v>2023</v>
      </c>
      <c r="B1181" s="50" t="s">
        <v>16</v>
      </c>
      <c r="C1181" s="16" t="s">
        <v>385</v>
      </c>
      <c r="D1181" s="21">
        <f t="shared" si="54"/>
        <v>45093</v>
      </c>
      <c r="E1181" s="22">
        <f t="shared" si="55"/>
        <v>167</v>
      </c>
      <c r="F1181" s="17" t="s">
        <v>343</v>
      </c>
      <c r="G1181" s="17" t="s">
        <v>341</v>
      </c>
      <c r="H1181" s="17">
        <v>35</v>
      </c>
      <c r="J1181" s="17">
        <v>0.28000000000000003</v>
      </c>
      <c r="K1181" s="17" t="s">
        <v>494</v>
      </c>
      <c r="L1181" s="17"/>
      <c r="M1181" s="17" t="s">
        <v>494</v>
      </c>
      <c r="N1181" s="17"/>
      <c r="O1181" s="17"/>
      <c r="P1181" s="17"/>
      <c r="Q1181" s="17" t="s">
        <v>494</v>
      </c>
      <c r="R1181" s="17"/>
      <c r="S1181" s="17"/>
      <c r="T1181" s="17" t="s">
        <v>494</v>
      </c>
      <c r="U1181" s="17" t="s">
        <v>494</v>
      </c>
      <c r="V1181" s="17" t="s">
        <v>494</v>
      </c>
      <c r="W1181" s="17" t="s">
        <v>494</v>
      </c>
      <c r="X1181" s="17" t="s">
        <v>494</v>
      </c>
      <c r="Y1181" s="17" t="s">
        <v>494</v>
      </c>
      <c r="Z1181" s="17" t="s">
        <v>494</v>
      </c>
      <c r="AA1181" s="17" t="s">
        <v>494</v>
      </c>
      <c r="AB1181" s="17" t="s">
        <v>494</v>
      </c>
      <c r="AC1181" s="17"/>
      <c r="AD1181" s="17"/>
      <c r="AE1181" s="18">
        <f t="shared" si="56"/>
        <v>0.65306122448979598</v>
      </c>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c r="BF1181" s="17"/>
      <c r="BG1181" s="17"/>
    </row>
    <row r="1182" spans="1:59" ht="12.75" hidden="1" customHeight="1" x14ac:dyDescent="0.2">
      <c r="A1182" s="50">
        <v>2023</v>
      </c>
      <c r="B1182" s="50" t="s">
        <v>16</v>
      </c>
      <c r="C1182" s="16" t="s">
        <v>385</v>
      </c>
      <c r="D1182" s="21">
        <f t="shared" si="54"/>
        <v>45093</v>
      </c>
      <c r="E1182" s="22">
        <f t="shared" si="55"/>
        <v>167</v>
      </c>
      <c r="F1182" s="17" t="s">
        <v>343</v>
      </c>
      <c r="G1182" s="17" t="s">
        <v>341</v>
      </c>
      <c r="H1182" s="17">
        <v>37</v>
      </c>
      <c r="J1182" s="17">
        <v>0.43</v>
      </c>
      <c r="K1182" s="17" t="s">
        <v>494</v>
      </c>
      <c r="L1182" s="17"/>
      <c r="M1182" s="17" t="s">
        <v>494</v>
      </c>
      <c r="N1182" s="17"/>
      <c r="O1182" s="17"/>
      <c r="P1182" s="17"/>
      <c r="Q1182" s="17" t="s">
        <v>494</v>
      </c>
      <c r="R1182" s="17"/>
      <c r="S1182" s="17"/>
      <c r="T1182" s="17" t="s">
        <v>494</v>
      </c>
      <c r="U1182" s="17" t="s">
        <v>494</v>
      </c>
      <c r="V1182" s="17" t="s">
        <v>494</v>
      </c>
      <c r="W1182" s="17" t="s">
        <v>494</v>
      </c>
      <c r="X1182" s="17" t="s">
        <v>494</v>
      </c>
      <c r="Y1182" s="17" t="s">
        <v>494</v>
      </c>
      <c r="Z1182" s="17" t="s">
        <v>494</v>
      </c>
      <c r="AA1182" s="17" t="s">
        <v>494</v>
      </c>
      <c r="AB1182" s="17" t="s">
        <v>494</v>
      </c>
      <c r="AC1182" s="17"/>
      <c r="AD1182" s="17"/>
      <c r="AE1182" s="18">
        <f t="shared" si="56"/>
        <v>0.84891319369040341</v>
      </c>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c r="BF1182" s="17"/>
      <c r="BG1182" s="17"/>
    </row>
    <row r="1183" spans="1:59" ht="12.75" hidden="1" customHeight="1" x14ac:dyDescent="0.2">
      <c r="A1183" s="50">
        <v>2023</v>
      </c>
      <c r="B1183" s="50" t="s">
        <v>16</v>
      </c>
      <c r="C1183" s="16" t="s">
        <v>385</v>
      </c>
      <c r="D1183" s="21">
        <f t="shared" si="54"/>
        <v>45093</v>
      </c>
      <c r="E1183" s="22">
        <f t="shared" si="55"/>
        <v>167</v>
      </c>
      <c r="F1183" s="17" t="s">
        <v>343</v>
      </c>
      <c r="G1183" s="17" t="s">
        <v>341</v>
      </c>
      <c r="H1183" s="17">
        <v>59</v>
      </c>
      <c r="J1183" s="17">
        <v>2.11</v>
      </c>
      <c r="K1183" s="17" t="s">
        <v>494</v>
      </c>
      <c r="L1183" s="17"/>
      <c r="M1183" s="17" t="s">
        <v>494</v>
      </c>
      <c r="N1183" s="17"/>
      <c r="O1183" s="17"/>
      <c r="P1183" s="17"/>
      <c r="Q1183" s="17" t="s">
        <v>494</v>
      </c>
      <c r="R1183" s="17"/>
      <c r="S1183" s="17"/>
      <c r="T1183" s="17" t="s">
        <v>494</v>
      </c>
      <c r="U1183" s="17" t="s">
        <v>494</v>
      </c>
      <c r="V1183" s="17" t="s">
        <v>494</v>
      </c>
      <c r="W1183" s="17" t="s">
        <v>494</v>
      </c>
      <c r="X1183" s="17" t="s">
        <v>494</v>
      </c>
      <c r="Y1183" s="17" t="s">
        <v>494</v>
      </c>
      <c r="Z1183" s="17" t="s">
        <v>494</v>
      </c>
      <c r="AA1183" s="17" t="s">
        <v>494</v>
      </c>
      <c r="AB1183" s="17" t="s">
        <v>494</v>
      </c>
      <c r="AC1183" s="17"/>
      <c r="AD1183" s="17"/>
      <c r="AE1183" s="18">
        <f t="shared" si="56"/>
        <v>1.0273689130826424</v>
      </c>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c r="BF1183" s="17"/>
      <c r="BG1183" s="17"/>
    </row>
    <row r="1184" spans="1:59" ht="12.75" hidden="1" customHeight="1" x14ac:dyDescent="0.2">
      <c r="A1184" s="50">
        <v>2023</v>
      </c>
      <c r="B1184" s="50" t="s">
        <v>16</v>
      </c>
      <c r="C1184" s="16" t="s">
        <v>385</v>
      </c>
      <c r="D1184" s="21">
        <f t="shared" si="54"/>
        <v>45093</v>
      </c>
      <c r="E1184" s="22">
        <f t="shared" si="55"/>
        <v>167</v>
      </c>
      <c r="F1184" s="17" t="s">
        <v>343</v>
      </c>
      <c r="G1184" s="17" t="s">
        <v>341</v>
      </c>
      <c r="H1184" s="17">
        <v>41</v>
      </c>
      <c r="J1184" s="17">
        <v>0.5</v>
      </c>
      <c r="K1184" s="17" t="s">
        <v>494</v>
      </c>
      <c r="L1184" s="17"/>
      <c r="M1184" s="17" t="s">
        <v>494</v>
      </c>
      <c r="N1184" s="17"/>
      <c r="O1184" s="17"/>
      <c r="P1184" s="17"/>
      <c r="Q1184" s="17" t="s">
        <v>494</v>
      </c>
      <c r="R1184" s="17"/>
      <c r="S1184" s="17"/>
      <c r="T1184" s="17" t="s">
        <v>494</v>
      </c>
      <c r="U1184" s="17" t="s">
        <v>494</v>
      </c>
      <c r="V1184" s="17" t="s">
        <v>494</v>
      </c>
      <c r="W1184" s="17" t="s">
        <v>494</v>
      </c>
      <c r="X1184" s="17" t="s">
        <v>494</v>
      </c>
      <c r="Y1184" s="17" t="s">
        <v>494</v>
      </c>
      <c r="Z1184" s="17" t="s">
        <v>494</v>
      </c>
      <c r="AA1184" s="17" t="s">
        <v>494</v>
      </c>
      <c r="AB1184" s="17" t="s">
        <v>494</v>
      </c>
      <c r="AC1184" s="17"/>
      <c r="AD1184" s="17"/>
      <c r="AE1184" s="18">
        <f t="shared" si="56"/>
        <v>0.7254682897810536</v>
      </c>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c r="BF1184" s="17"/>
      <c r="BG1184" s="17"/>
    </row>
    <row r="1185" spans="1:59" ht="12.75" hidden="1" customHeight="1" x14ac:dyDescent="0.2">
      <c r="A1185" s="50">
        <v>2023</v>
      </c>
      <c r="B1185" s="50" t="s">
        <v>16</v>
      </c>
      <c r="C1185" s="16" t="s">
        <v>385</v>
      </c>
      <c r="D1185" s="21">
        <f t="shared" si="54"/>
        <v>45093</v>
      </c>
      <c r="E1185" s="22">
        <f t="shared" si="55"/>
        <v>167</v>
      </c>
      <c r="F1185" s="17" t="s">
        <v>343</v>
      </c>
      <c r="G1185" s="17" t="s">
        <v>341</v>
      </c>
      <c r="H1185" s="17">
        <v>45</v>
      </c>
      <c r="J1185" s="17">
        <v>0.92</v>
      </c>
      <c r="K1185" s="17" t="s">
        <v>494</v>
      </c>
      <c r="L1185" s="17"/>
      <c r="M1185" s="17" t="s">
        <v>494</v>
      </c>
      <c r="N1185" s="17"/>
      <c r="O1185" s="17"/>
      <c r="P1185" s="17"/>
      <c r="Q1185" s="17" t="s">
        <v>494</v>
      </c>
      <c r="R1185" s="17"/>
      <c r="S1185" s="17"/>
      <c r="T1185" s="17" t="s">
        <v>494</v>
      </c>
      <c r="U1185" s="17" t="s">
        <v>494</v>
      </c>
      <c r="V1185" s="17" t="s">
        <v>494</v>
      </c>
      <c r="W1185" s="17" t="s">
        <v>494</v>
      </c>
      <c r="X1185" s="17" t="s">
        <v>494</v>
      </c>
      <c r="Y1185" s="17" t="s">
        <v>494</v>
      </c>
      <c r="Z1185" s="17" t="s">
        <v>494</v>
      </c>
      <c r="AA1185" s="17" t="s">
        <v>494</v>
      </c>
      <c r="AB1185" s="17" t="s">
        <v>494</v>
      </c>
      <c r="AC1185" s="17"/>
      <c r="AD1185" s="17"/>
      <c r="AE1185" s="18">
        <f t="shared" si="56"/>
        <v>1.0096021947873801</v>
      </c>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c r="BF1185" s="17"/>
      <c r="BG1185" s="17"/>
    </row>
    <row r="1186" spans="1:59" ht="12.75" hidden="1" customHeight="1" x14ac:dyDescent="0.2">
      <c r="A1186" s="50">
        <v>2023</v>
      </c>
      <c r="B1186" s="50" t="s">
        <v>16</v>
      </c>
      <c r="C1186" s="16" t="s">
        <v>385</v>
      </c>
      <c r="D1186" s="21">
        <f t="shared" si="54"/>
        <v>45093</v>
      </c>
      <c r="E1186" s="22">
        <f t="shared" si="55"/>
        <v>167</v>
      </c>
      <c r="F1186" s="17" t="s">
        <v>343</v>
      </c>
      <c r="G1186" s="17" t="s">
        <v>341</v>
      </c>
      <c r="H1186" s="17">
        <v>38</v>
      </c>
      <c r="J1186" s="17">
        <v>0.4</v>
      </c>
      <c r="K1186" s="17" t="s">
        <v>494</v>
      </c>
      <c r="L1186" s="17"/>
      <c r="M1186" s="17" t="s">
        <v>494</v>
      </c>
      <c r="N1186" s="17"/>
      <c r="O1186" s="17"/>
      <c r="P1186" s="17"/>
      <c r="Q1186" s="17" t="s">
        <v>494</v>
      </c>
      <c r="R1186" s="17"/>
      <c r="S1186" s="17"/>
      <c r="T1186" s="17" t="s">
        <v>494</v>
      </c>
      <c r="U1186" s="17" t="s">
        <v>494</v>
      </c>
      <c r="V1186" s="17" t="s">
        <v>494</v>
      </c>
      <c r="W1186" s="17" t="s">
        <v>494</v>
      </c>
      <c r="X1186" s="17" t="s">
        <v>494</v>
      </c>
      <c r="Y1186" s="17" t="s">
        <v>494</v>
      </c>
      <c r="Z1186" s="17" t="s">
        <v>494</v>
      </c>
      <c r="AA1186" s="17" t="s">
        <v>494</v>
      </c>
      <c r="AB1186" s="17" t="s">
        <v>494</v>
      </c>
      <c r="AC1186" s="17"/>
      <c r="AD1186" s="17"/>
      <c r="AE1186" s="18">
        <f t="shared" si="56"/>
        <v>0.72896923749817755</v>
      </c>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c r="BF1186" s="17"/>
      <c r="BG1186" s="17"/>
    </row>
    <row r="1187" spans="1:59" ht="12.75" hidden="1" customHeight="1" x14ac:dyDescent="0.2">
      <c r="A1187" s="50">
        <v>2023</v>
      </c>
      <c r="B1187" s="50" t="s">
        <v>16</v>
      </c>
      <c r="C1187" s="16" t="s">
        <v>385</v>
      </c>
      <c r="D1187" s="21">
        <f t="shared" si="54"/>
        <v>45093</v>
      </c>
      <c r="E1187" s="22">
        <f t="shared" si="55"/>
        <v>167</v>
      </c>
      <c r="F1187" s="17" t="s">
        <v>343</v>
      </c>
      <c r="G1187" s="17" t="s">
        <v>341</v>
      </c>
      <c r="H1187" s="17">
        <v>40</v>
      </c>
      <c r="J1187" s="17">
        <v>0.53</v>
      </c>
      <c r="K1187" s="17" t="s">
        <v>494</v>
      </c>
      <c r="L1187" s="17"/>
      <c r="M1187" s="17" t="s">
        <v>494</v>
      </c>
      <c r="N1187" s="17"/>
      <c r="O1187" s="17"/>
      <c r="P1187" s="17"/>
      <c r="Q1187" s="17" t="s">
        <v>494</v>
      </c>
      <c r="R1187" s="17"/>
      <c r="S1187" s="17"/>
      <c r="T1187" s="17" t="s">
        <v>494</v>
      </c>
      <c r="U1187" s="17" t="s">
        <v>494</v>
      </c>
      <c r="V1187" s="17" t="s">
        <v>494</v>
      </c>
      <c r="W1187" s="17" t="s">
        <v>494</v>
      </c>
      <c r="X1187" s="17" t="s">
        <v>494</v>
      </c>
      <c r="Y1187" s="17" t="s">
        <v>494</v>
      </c>
      <c r="Z1187" s="17" t="s">
        <v>494</v>
      </c>
      <c r="AA1187" s="17" t="s">
        <v>494</v>
      </c>
      <c r="AB1187" s="17" t="s">
        <v>494</v>
      </c>
      <c r="AC1187" s="17"/>
      <c r="AD1187" s="17"/>
      <c r="AE1187" s="18">
        <f t="shared" si="56"/>
        <v>0.828125</v>
      </c>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c r="BF1187" s="17"/>
      <c r="BG1187" s="17"/>
    </row>
    <row r="1188" spans="1:59" ht="12.75" hidden="1" customHeight="1" x14ac:dyDescent="0.2">
      <c r="A1188" s="50">
        <v>2023</v>
      </c>
      <c r="B1188" s="50" t="s">
        <v>16</v>
      </c>
      <c r="C1188" s="16" t="s">
        <v>385</v>
      </c>
      <c r="D1188" s="21">
        <f t="shared" si="54"/>
        <v>45093</v>
      </c>
      <c r="E1188" s="22">
        <f t="shared" si="55"/>
        <v>167</v>
      </c>
      <c r="F1188" s="17" t="s">
        <v>343</v>
      </c>
      <c r="G1188" s="17" t="s">
        <v>341</v>
      </c>
      <c r="H1188" s="17">
        <v>42</v>
      </c>
      <c r="J1188" s="17">
        <v>0.72</v>
      </c>
      <c r="K1188" s="17" t="s">
        <v>494</v>
      </c>
      <c r="L1188" s="17"/>
      <c r="M1188" s="17" t="s">
        <v>494</v>
      </c>
      <c r="N1188" s="17"/>
      <c r="O1188" s="17"/>
      <c r="P1188" s="17"/>
      <c r="Q1188" s="17" t="s">
        <v>494</v>
      </c>
      <c r="R1188" s="17"/>
      <c r="S1188" s="17"/>
      <c r="T1188" s="17" t="s">
        <v>494</v>
      </c>
      <c r="U1188" s="17" t="s">
        <v>494</v>
      </c>
      <c r="V1188" s="17" t="s">
        <v>494</v>
      </c>
      <c r="W1188" s="17" t="s">
        <v>494</v>
      </c>
      <c r="X1188" s="17" t="s">
        <v>494</v>
      </c>
      <c r="Y1188" s="17" t="s">
        <v>494</v>
      </c>
      <c r="Z1188" s="17" t="s">
        <v>494</v>
      </c>
      <c r="AA1188" s="17" t="s">
        <v>494</v>
      </c>
      <c r="AB1188" s="17" t="s">
        <v>494</v>
      </c>
      <c r="AC1188" s="17"/>
      <c r="AD1188" s="17"/>
      <c r="AE1188" s="18">
        <f t="shared" si="56"/>
        <v>0.97181729834791064</v>
      </c>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c r="BF1188" s="17"/>
      <c r="BG1188" s="17"/>
    </row>
    <row r="1189" spans="1:59" ht="12.75" hidden="1" customHeight="1" x14ac:dyDescent="0.2">
      <c r="A1189" s="50">
        <v>2023</v>
      </c>
      <c r="B1189" s="50" t="s">
        <v>16</v>
      </c>
      <c r="C1189" s="16" t="s">
        <v>385</v>
      </c>
      <c r="D1189" s="21">
        <f t="shared" si="54"/>
        <v>45093</v>
      </c>
      <c r="E1189" s="22">
        <f t="shared" si="55"/>
        <v>167</v>
      </c>
      <c r="F1189" s="17" t="s">
        <v>343</v>
      </c>
      <c r="G1189" s="17" t="s">
        <v>341</v>
      </c>
      <c r="H1189" s="17">
        <v>39</v>
      </c>
      <c r="J1189" s="17">
        <v>0.27</v>
      </c>
      <c r="K1189" s="17" t="s">
        <v>494</v>
      </c>
      <c r="L1189" s="17"/>
      <c r="M1189" s="17" t="s">
        <v>494</v>
      </c>
      <c r="N1189" s="17"/>
      <c r="O1189" s="17"/>
      <c r="P1189" s="17"/>
      <c r="Q1189" s="17" t="s">
        <v>494</v>
      </c>
      <c r="R1189" s="17"/>
      <c r="S1189" s="17"/>
      <c r="T1189" s="17" t="s">
        <v>494</v>
      </c>
      <c r="U1189" s="17" t="s">
        <v>494</v>
      </c>
      <c r="V1189" s="17" t="s">
        <v>494</v>
      </c>
      <c r="W1189" s="17" t="s">
        <v>494</v>
      </c>
      <c r="X1189" s="17" t="s">
        <v>494</v>
      </c>
      <c r="Y1189" s="17" t="s">
        <v>494</v>
      </c>
      <c r="Z1189" s="17" t="s">
        <v>494</v>
      </c>
      <c r="AA1189" s="17" t="s">
        <v>494</v>
      </c>
      <c r="AB1189" s="17" t="s">
        <v>494</v>
      </c>
      <c r="AC1189" s="17"/>
      <c r="AD1189" s="17"/>
      <c r="AE1189" s="18">
        <f t="shared" si="56"/>
        <v>0.45516613563950842</v>
      </c>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c r="BF1189" s="17"/>
      <c r="BG1189" s="17"/>
    </row>
    <row r="1190" spans="1:59" ht="12.75" hidden="1" customHeight="1" x14ac:dyDescent="0.2">
      <c r="A1190" s="50">
        <v>2023</v>
      </c>
      <c r="B1190" s="50" t="s">
        <v>16</v>
      </c>
      <c r="C1190" s="16" t="s">
        <v>385</v>
      </c>
      <c r="D1190" s="21">
        <f t="shared" si="54"/>
        <v>45093</v>
      </c>
      <c r="E1190" s="22">
        <f t="shared" si="55"/>
        <v>167</v>
      </c>
      <c r="F1190" s="17" t="s">
        <v>343</v>
      </c>
      <c r="G1190" s="17" t="s">
        <v>341</v>
      </c>
      <c r="H1190" s="17">
        <v>51</v>
      </c>
      <c r="J1190" s="17">
        <v>1.36</v>
      </c>
      <c r="K1190" s="17" t="s">
        <v>494</v>
      </c>
      <c r="L1190" s="17"/>
      <c r="M1190" s="17" t="s">
        <v>494</v>
      </c>
      <c r="N1190" s="17"/>
      <c r="O1190" s="17"/>
      <c r="P1190" s="17"/>
      <c r="Q1190" s="17" t="s">
        <v>494</v>
      </c>
      <c r="R1190" s="17"/>
      <c r="S1190" s="17"/>
      <c r="T1190" s="17" t="s">
        <v>494</v>
      </c>
      <c r="U1190" s="17" t="s">
        <v>494</v>
      </c>
      <c r="V1190" s="17" t="s">
        <v>494</v>
      </c>
      <c r="W1190" s="17" t="s">
        <v>494</v>
      </c>
      <c r="X1190" s="17" t="s">
        <v>494</v>
      </c>
      <c r="Y1190" s="17" t="s">
        <v>494</v>
      </c>
      <c r="Z1190" s="17" t="s">
        <v>494</v>
      </c>
      <c r="AA1190" s="17" t="s">
        <v>494</v>
      </c>
      <c r="AB1190" s="17" t="s">
        <v>494</v>
      </c>
      <c r="AC1190" s="17"/>
      <c r="AD1190" s="17"/>
      <c r="AE1190" s="18">
        <f t="shared" si="56"/>
        <v>1.0252466999871843</v>
      </c>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c r="BF1190" s="17"/>
      <c r="BG1190" s="17"/>
    </row>
    <row r="1191" spans="1:59" ht="12.75" hidden="1" customHeight="1" x14ac:dyDescent="0.2">
      <c r="A1191" s="50">
        <v>2023</v>
      </c>
      <c r="B1191" s="50" t="s">
        <v>16</v>
      </c>
      <c r="C1191" s="16" t="s">
        <v>385</v>
      </c>
      <c r="D1191" s="21">
        <f t="shared" si="54"/>
        <v>45093</v>
      </c>
      <c r="E1191" s="22">
        <f t="shared" si="55"/>
        <v>167</v>
      </c>
      <c r="F1191" s="17" t="s">
        <v>343</v>
      </c>
      <c r="G1191" s="17" t="s">
        <v>341</v>
      </c>
      <c r="H1191" s="17">
        <v>38</v>
      </c>
      <c r="J1191" s="17">
        <v>0.46</v>
      </c>
      <c r="K1191" s="17" t="s">
        <v>494</v>
      </c>
      <c r="L1191" s="17"/>
      <c r="M1191" s="17" t="s">
        <v>494</v>
      </c>
      <c r="N1191" s="17"/>
      <c r="O1191" s="17"/>
      <c r="P1191" s="17"/>
      <c r="Q1191" s="17" t="s">
        <v>494</v>
      </c>
      <c r="R1191" s="17"/>
      <c r="S1191" s="17"/>
      <c r="T1191" s="17" t="s">
        <v>494</v>
      </c>
      <c r="U1191" s="17" t="s">
        <v>494</v>
      </c>
      <c r="V1191" s="17" t="s">
        <v>494</v>
      </c>
      <c r="W1191" s="17" t="s">
        <v>494</v>
      </c>
      <c r="X1191" s="17" t="s">
        <v>494</v>
      </c>
      <c r="Y1191" s="17" t="s">
        <v>494</v>
      </c>
      <c r="Z1191" s="17" t="s">
        <v>494</v>
      </c>
      <c r="AA1191" s="17" t="s">
        <v>494</v>
      </c>
      <c r="AB1191" s="17" t="s">
        <v>494</v>
      </c>
      <c r="AC1191" s="17"/>
      <c r="AD1191" s="17"/>
      <c r="AE1191" s="18">
        <f t="shared" si="56"/>
        <v>0.83831462312290428</v>
      </c>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c r="BF1191" s="17"/>
      <c r="BG1191" s="17"/>
    </row>
    <row r="1192" spans="1:59" ht="12.75" hidden="1" customHeight="1" x14ac:dyDescent="0.2">
      <c r="A1192" s="50">
        <v>2023</v>
      </c>
      <c r="B1192" s="50" t="s">
        <v>16</v>
      </c>
      <c r="C1192" s="16" t="s">
        <v>385</v>
      </c>
      <c r="D1192" s="21">
        <f t="shared" si="54"/>
        <v>45093</v>
      </c>
      <c r="E1192" s="22">
        <f t="shared" si="55"/>
        <v>167</v>
      </c>
      <c r="F1192" s="17" t="s">
        <v>343</v>
      </c>
      <c r="G1192" s="17" t="s">
        <v>341</v>
      </c>
      <c r="H1192" s="17">
        <v>40</v>
      </c>
      <c r="J1192" s="17">
        <v>0.43</v>
      </c>
      <c r="K1192" s="17" t="s">
        <v>494</v>
      </c>
      <c r="L1192" s="17"/>
      <c r="M1192" s="17" t="s">
        <v>494</v>
      </c>
      <c r="N1192" s="17"/>
      <c r="O1192" s="17"/>
      <c r="P1192" s="17"/>
      <c r="Q1192" s="17" t="s">
        <v>494</v>
      </c>
      <c r="R1192" s="17"/>
      <c r="S1192" s="17"/>
      <c r="T1192" s="17" t="s">
        <v>494</v>
      </c>
      <c r="U1192" s="17" t="s">
        <v>494</v>
      </c>
      <c r="V1192" s="17" t="s">
        <v>494</v>
      </c>
      <c r="W1192" s="17" t="s">
        <v>494</v>
      </c>
      <c r="X1192" s="17" t="s">
        <v>494</v>
      </c>
      <c r="Y1192" s="17" t="s">
        <v>494</v>
      </c>
      <c r="Z1192" s="17" t="s">
        <v>494</v>
      </c>
      <c r="AA1192" s="17" t="s">
        <v>494</v>
      </c>
      <c r="AB1192" s="17" t="s">
        <v>494</v>
      </c>
      <c r="AC1192" s="17"/>
      <c r="AD1192" s="17"/>
      <c r="AE1192" s="18">
        <f t="shared" si="56"/>
        <v>0.671875</v>
      </c>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c r="BF1192" s="17"/>
      <c r="BG1192" s="17"/>
    </row>
    <row r="1193" spans="1:59" ht="12.75" hidden="1" customHeight="1" x14ac:dyDescent="0.2">
      <c r="A1193" s="50">
        <v>2023</v>
      </c>
      <c r="B1193" s="50" t="s">
        <v>16</v>
      </c>
      <c r="C1193" s="16" t="s">
        <v>385</v>
      </c>
      <c r="D1193" s="21">
        <f t="shared" si="54"/>
        <v>45093</v>
      </c>
      <c r="E1193" s="22">
        <f t="shared" si="55"/>
        <v>167</v>
      </c>
      <c r="F1193" s="17" t="s">
        <v>343</v>
      </c>
      <c r="G1193" s="17" t="s">
        <v>341</v>
      </c>
      <c r="H1193" s="17">
        <v>35</v>
      </c>
      <c r="J1193" s="17">
        <v>0.33</v>
      </c>
      <c r="K1193" s="17" t="s">
        <v>494</v>
      </c>
      <c r="L1193" s="17"/>
      <c r="M1193" s="17" t="s">
        <v>494</v>
      </c>
      <c r="N1193" s="17"/>
      <c r="O1193" s="17"/>
      <c r="P1193" s="17"/>
      <c r="Q1193" s="17" t="s">
        <v>494</v>
      </c>
      <c r="R1193" s="17"/>
      <c r="S1193" s="17"/>
      <c r="T1193" s="17" t="s">
        <v>494</v>
      </c>
      <c r="U1193" s="17" t="s">
        <v>494</v>
      </c>
      <c r="V1193" s="17" t="s">
        <v>494</v>
      </c>
      <c r="W1193" s="17" t="s">
        <v>494</v>
      </c>
      <c r="X1193" s="17" t="s">
        <v>494</v>
      </c>
      <c r="Y1193" s="17" t="s">
        <v>494</v>
      </c>
      <c r="Z1193" s="17" t="s">
        <v>494</v>
      </c>
      <c r="AA1193" s="17" t="s">
        <v>494</v>
      </c>
      <c r="AB1193" s="17" t="s">
        <v>494</v>
      </c>
      <c r="AC1193" s="17"/>
      <c r="AD1193" s="17"/>
      <c r="AE1193" s="18">
        <f t="shared" si="56"/>
        <v>0.76967930029154519</v>
      </c>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c r="BF1193" s="17"/>
      <c r="BG1193" s="17"/>
    </row>
    <row r="1194" spans="1:59" ht="12.75" hidden="1" customHeight="1" x14ac:dyDescent="0.2">
      <c r="A1194" s="50">
        <v>2023</v>
      </c>
      <c r="B1194" s="50" t="s">
        <v>16</v>
      </c>
      <c r="C1194" s="16" t="s">
        <v>385</v>
      </c>
      <c r="D1194" s="21">
        <f t="shared" si="54"/>
        <v>45093</v>
      </c>
      <c r="E1194" s="22">
        <f t="shared" si="55"/>
        <v>167</v>
      </c>
      <c r="F1194" s="17" t="s">
        <v>343</v>
      </c>
      <c r="G1194" s="17" t="s">
        <v>341</v>
      </c>
      <c r="H1194" s="17">
        <v>37</v>
      </c>
      <c r="J1194" s="17">
        <v>0.44</v>
      </c>
      <c r="K1194" s="17" t="s">
        <v>494</v>
      </c>
      <c r="L1194" s="17"/>
      <c r="M1194" s="17" t="s">
        <v>494</v>
      </c>
      <c r="N1194" s="17"/>
      <c r="O1194" s="17"/>
      <c r="P1194" s="17"/>
      <c r="Q1194" s="17" t="s">
        <v>494</v>
      </c>
      <c r="R1194" s="17"/>
      <c r="S1194" s="17"/>
      <c r="T1194" s="17" t="s">
        <v>494</v>
      </c>
      <c r="U1194" s="17" t="s">
        <v>494</v>
      </c>
      <c r="V1194" s="17" t="s">
        <v>494</v>
      </c>
      <c r="W1194" s="17" t="s">
        <v>494</v>
      </c>
      <c r="X1194" s="17" t="s">
        <v>494</v>
      </c>
      <c r="Y1194" s="17" t="s">
        <v>494</v>
      </c>
      <c r="Z1194" s="17" t="s">
        <v>494</v>
      </c>
      <c r="AA1194" s="17" t="s">
        <v>494</v>
      </c>
      <c r="AB1194" s="17" t="s">
        <v>494</v>
      </c>
      <c r="AC1194" s="17"/>
      <c r="AD1194" s="17"/>
      <c r="AE1194" s="18">
        <f t="shared" si="56"/>
        <v>0.86865536098552898</v>
      </c>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c r="BF1194" s="17"/>
      <c r="BG1194" s="17"/>
    </row>
    <row r="1195" spans="1:59" ht="12.75" hidden="1" customHeight="1" x14ac:dyDescent="0.2">
      <c r="A1195" s="50">
        <v>2023</v>
      </c>
      <c r="B1195" s="50" t="s">
        <v>16</v>
      </c>
      <c r="C1195" s="16" t="s">
        <v>385</v>
      </c>
      <c r="D1195" s="21">
        <f t="shared" si="54"/>
        <v>45093</v>
      </c>
      <c r="E1195" s="22">
        <f t="shared" si="55"/>
        <v>167</v>
      </c>
      <c r="F1195" s="17" t="s">
        <v>343</v>
      </c>
      <c r="G1195" s="17" t="s">
        <v>341</v>
      </c>
      <c r="H1195" s="17">
        <v>63</v>
      </c>
      <c r="J1195" s="17">
        <v>1.94</v>
      </c>
      <c r="K1195" s="17" t="s">
        <v>494</v>
      </c>
      <c r="L1195" s="17"/>
      <c r="M1195" s="17" t="s">
        <v>494</v>
      </c>
      <c r="N1195" s="17"/>
      <c r="O1195" s="17"/>
      <c r="P1195" s="17"/>
      <c r="Q1195" s="17" t="s">
        <v>494</v>
      </c>
      <c r="R1195" s="17"/>
      <c r="S1195" s="17"/>
      <c r="T1195" s="17" t="s">
        <v>494</v>
      </c>
      <c r="U1195" s="17" t="s">
        <v>494</v>
      </c>
      <c r="V1195" s="17" t="s">
        <v>494</v>
      </c>
      <c r="W1195" s="17" t="s">
        <v>494</v>
      </c>
      <c r="X1195" s="17" t="s">
        <v>494</v>
      </c>
      <c r="Y1195" s="17" t="s">
        <v>494</v>
      </c>
      <c r="Z1195" s="17" t="s">
        <v>494</v>
      </c>
      <c r="AA1195" s="17" t="s">
        <v>494</v>
      </c>
      <c r="AB1195" s="17" t="s">
        <v>494</v>
      </c>
      <c r="AC1195" s="17"/>
      <c r="AD1195" s="17"/>
      <c r="AE1195" s="18">
        <f t="shared" si="56"/>
        <v>0.7758541394217886</v>
      </c>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c r="BF1195" s="17"/>
      <c r="BG1195" s="17"/>
    </row>
    <row r="1196" spans="1:59" ht="12.75" hidden="1" customHeight="1" x14ac:dyDescent="0.2">
      <c r="A1196" s="50">
        <v>2023</v>
      </c>
      <c r="B1196" s="50" t="s">
        <v>16</v>
      </c>
      <c r="C1196" s="16" t="s">
        <v>385</v>
      </c>
      <c r="D1196" s="21">
        <f t="shared" si="54"/>
        <v>45093</v>
      </c>
      <c r="E1196" s="22">
        <f t="shared" si="55"/>
        <v>167</v>
      </c>
      <c r="F1196" s="17" t="s">
        <v>343</v>
      </c>
      <c r="G1196" s="17" t="s">
        <v>341</v>
      </c>
      <c r="H1196" s="17">
        <v>60</v>
      </c>
      <c r="J1196" s="17">
        <v>1.88</v>
      </c>
      <c r="K1196" s="17" t="s">
        <v>494</v>
      </c>
      <c r="L1196" s="17"/>
      <c r="M1196" s="17" t="s">
        <v>494</v>
      </c>
      <c r="N1196" s="17"/>
      <c r="O1196" s="17"/>
      <c r="P1196" s="17"/>
      <c r="Q1196" s="17" t="s">
        <v>494</v>
      </c>
      <c r="R1196" s="17"/>
      <c r="S1196" s="17"/>
      <c r="T1196" s="17" t="s">
        <v>494</v>
      </c>
      <c r="U1196" s="17" t="s">
        <v>494</v>
      </c>
      <c r="V1196" s="17" t="s">
        <v>494</v>
      </c>
      <c r="W1196" s="17" t="s">
        <v>494</v>
      </c>
      <c r="X1196" s="17" t="s">
        <v>494</v>
      </c>
      <c r="Y1196" s="17" t="s">
        <v>494</v>
      </c>
      <c r="Z1196" s="17" t="s">
        <v>494</v>
      </c>
      <c r="AA1196" s="17" t="s">
        <v>494</v>
      </c>
      <c r="AB1196" s="17" t="s">
        <v>494</v>
      </c>
      <c r="AC1196" s="17"/>
      <c r="AD1196" s="17"/>
      <c r="AE1196" s="18">
        <f t="shared" si="56"/>
        <v>0.87037037037037024</v>
      </c>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c r="BF1196" s="17"/>
      <c r="BG1196" s="17"/>
    </row>
    <row r="1197" spans="1:59" ht="12.75" hidden="1" customHeight="1" x14ac:dyDescent="0.2">
      <c r="A1197" s="50">
        <v>2023</v>
      </c>
      <c r="B1197" s="50" t="s">
        <v>16</v>
      </c>
      <c r="C1197" s="16" t="s">
        <v>385</v>
      </c>
      <c r="D1197" s="21">
        <f t="shared" si="54"/>
        <v>45093</v>
      </c>
      <c r="E1197" s="22">
        <f t="shared" si="55"/>
        <v>167</v>
      </c>
      <c r="F1197" s="17" t="s">
        <v>343</v>
      </c>
      <c r="G1197" s="17" t="s">
        <v>341</v>
      </c>
      <c r="H1197" s="17">
        <v>45</v>
      </c>
      <c r="J1197" s="17">
        <v>0.72</v>
      </c>
      <c r="K1197" s="17" t="s">
        <v>494</v>
      </c>
      <c r="L1197" s="17"/>
      <c r="M1197" s="17" t="s">
        <v>494</v>
      </c>
      <c r="N1197" s="17"/>
      <c r="O1197" s="17"/>
      <c r="P1197" s="17"/>
      <c r="Q1197" s="17" t="s">
        <v>494</v>
      </c>
      <c r="R1197" s="17"/>
      <c r="S1197" s="17"/>
      <c r="T1197" s="17" t="s">
        <v>494</v>
      </c>
      <c r="U1197" s="17" t="s">
        <v>494</v>
      </c>
      <c r="V1197" s="17" t="s">
        <v>494</v>
      </c>
      <c r="W1197" s="17" t="s">
        <v>494</v>
      </c>
      <c r="X1197" s="17" t="s">
        <v>494</v>
      </c>
      <c r="Y1197" s="17" t="s">
        <v>494</v>
      </c>
      <c r="Z1197" s="17" t="s">
        <v>494</v>
      </c>
      <c r="AA1197" s="17" t="s">
        <v>494</v>
      </c>
      <c r="AB1197" s="17" t="s">
        <v>494</v>
      </c>
      <c r="AC1197" s="17"/>
      <c r="AD1197" s="17"/>
      <c r="AE1197" s="18">
        <f t="shared" si="56"/>
        <v>0.79012345679012352</v>
      </c>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c r="BF1197" s="17"/>
      <c r="BG1197" s="17"/>
    </row>
    <row r="1198" spans="1:59" ht="12.75" hidden="1" customHeight="1" x14ac:dyDescent="0.2">
      <c r="A1198" s="50">
        <v>2023</v>
      </c>
      <c r="B1198" s="50" t="s">
        <v>16</v>
      </c>
      <c r="C1198" s="16" t="s">
        <v>385</v>
      </c>
      <c r="D1198" s="21">
        <f t="shared" si="54"/>
        <v>45093</v>
      </c>
      <c r="E1198" s="22">
        <f t="shared" si="55"/>
        <v>167</v>
      </c>
      <c r="F1198" s="17" t="s">
        <v>343</v>
      </c>
      <c r="G1198" s="17" t="s">
        <v>341</v>
      </c>
      <c r="H1198" s="17">
        <v>36</v>
      </c>
      <c r="J1198" s="17">
        <v>0.42</v>
      </c>
      <c r="K1198" s="17" t="s">
        <v>494</v>
      </c>
      <c r="L1198" s="17"/>
      <c r="M1198" s="17" t="s">
        <v>494</v>
      </c>
      <c r="N1198" s="17"/>
      <c r="O1198" s="17"/>
      <c r="P1198" s="17"/>
      <c r="Q1198" s="17" t="s">
        <v>494</v>
      </c>
      <c r="R1198" s="17"/>
      <c r="S1198" s="17"/>
      <c r="T1198" s="17" t="s">
        <v>494</v>
      </c>
      <c r="U1198" s="17" t="s">
        <v>494</v>
      </c>
      <c r="V1198" s="17" t="s">
        <v>494</v>
      </c>
      <c r="W1198" s="17" t="s">
        <v>494</v>
      </c>
      <c r="X1198" s="17" t="s">
        <v>494</v>
      </c>
      <c r="Y1198" s="17" t="s">
        <v>494</v>
      </c>
      <c r="Z1198" s="17" t="s">
        <v>494</v>
      </c>
      <c r="AA1198" s="17" t="s">
        <v>494</v>
      </c>
      <c r="AB1198" s="17" t="s">
        <v>494</v>
      </c>
      <c r="AC1198" s="17"/>
      <c r="AD1198" s="17"/>
      <c r="AE1198" s="18">
        <f t="shared" si="56"/>
        <v>0.90020576131687247</v>
      </c>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c r="BF1198" s="17"/>
      <c r="BG1198" s="17"/>
    </row>
    <row r="1199" spans="1:59" ht="12.75" hidden="1" customHeight="1" x14ac:dyDescent="0.2">
      <c r="A1199" s="50">
        <v>2023</v>
      </c>
      <c r="B1199" s="50" t="s">
        <v>16</v>
      </c>
      <c r="C1199" s="16" t="s">
        <v>385</v>
      </c>
      <c r="D1199" s="21">
        <f t="shared" si="54"/>
        <v>45093</v>
      </c>
      <c r="E1199" s="22">
        <f t="shared" si="55"/>
        <v>167</v>
      </c>
      <c r="F1199" s="17" t="s">
        <v>343</v>
      </c>
      <c r="G1199" s="17" t="s">
        <v>341</v>
      </c>
      <c r="H1199" s="17">
        <v>42</v>
      </c>
      <c r="J1199" s="17">
        <v>0.68</v>
      </c>
      <c r="K1199" s="17" t="s">
        <v>494</v>
      </c>
      <c r="L1199" s="17"/>
      <c r="M1199" s="17" t="s">
        <v>494</v>
      </c>
      <c r="N1199" s="17"/>
      <c r="O1199" s="17"/>
      <c r="P1199" s="17"/>
      <c r="Q1199" s="17" t="s">
        <v>494</v>
      </c>
      <c r="R1199" s="17"/>
      <c r="S1199" s="17"/>
      <c r="T1199" s="17" t="s">
        <v>494</v>
      </c>
      <c r="U1199" s="17" t="s">
        <v>494</v>
      </c>
      <c r="V1199" s="17" t="s">
        <v>494</v>
      </c>
      <c r="W1199" s="17" t="s">
        <v>494</v>
      </c>
      <c r="X1199" s="17" t="s">
        <v>494</v>
      </c>
      <c r="Y1199" s="17" t="s">
        <v>494</v>
      </c>
      <c r="Z1199" s="17" t="s">
        <v>494</v>
      </c>
      <c r="AA1199" s="17" t="s">
        <v>494</v>
      </c>
      <c r="AB1199" s="17" t="s">
        <v>494</v>
      </c>
      <c r="AC1199" s="17"/>
      <c r="AD1199" s="17"/>
      <c r="AE1199" s="18">
        <f t="shared" si="56"/>
        <v>0.91782744843969333</v>
      </c>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c r="BF1199" s="17"/>
      <c r="BG1199" s="17"/>
    </row>
    <row r="1200" spans="1:59" ht="12.75" hidden="1" customHeight="1" x14ac:dyDescent="0.2">
      <c r="A1200" s="50">
        <v>2023</v>
      </c>
      <c r="B1200" s="50" t="s">
        <v>16</v>
      </c>
      <c r="C1200" s="16" t="s">
        <v>385</v>
      </c>
      <c r="D1200" s="21">
        <f t="shared" si="54"/>
        <v>45093</v>
      </c>
      <c r="E1200" s="22">
        <f t="shared" si="55"/>
        <v>167</v>
      </c>
      <c r="F1200" s="17" t="s">
        <v>343</v>
      </c>
      <c r="G1200" s="17" t="s">
        <v>341</v>
      </c>
      <c r="H1200" s="17">
        <v>45</v>
      </c>
      <c r="J1200" s="17">
        <v>0.37</v>
      </c>
      <c r="K1200" s="17" t="s">
        <v>494</v>
      </c>
      <c r="L1200" s="17"/>
      <c r="M1200" s="17" t="s">
        <v>494</v>
      </c>
      <c r="N1200" s="17"/>
      <c r="O1200" s="17"/>
      <c r="P1200" s="17"/>
      <c r="Q1200" s="17" t="s">
        <v>494</v>
      </c>
      <c r="R1200" s="17"/>
      <c r="S1200" s="17"/>
      <c r="T1200" s="17" t="s">
        <v>494</v>
      </c>
      <c r="U1200" s="17" t="s">
        <v>494</v>
      </c>
      <c r="V1200" s="17" t="s">
        <v>494</v>
      </c>
      <c r="W1200" s="17" t="s">
        <v>494</v>
      </c>
      <c r="X1200" s="17" t="s">
        <v>494</v>
      </c>
      <c r="Y1200" s="17" t="s">
        <v>494</v>
      </c>
      <c r="Z1200" s="17" t="s">
        <v>494</v>
      </c>
      <c r="AA1200" s="17" t="s">
        <v>494</v>
      </c>
      <c r="AB1200" s="17" t="s">
        <v>494</v>
      </c>
      <c r="AC1200" s="17"/>
      <c r="AD1200" s="17"/>
      <c r="AE1200" s="18">
        <f t="shared" si="56"/>
        <v>0.40603566529492452</v>
      </c>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c r="BF1200" s="17"/>
      <c r="BG1200" s="17"/>
    </row>
    <row r="1201" spans="1:59" ht="12.75" hidden="1" customHeight="1" x14ac:dyDescent="0.2">
      <c r="A1201" s="50">
        <v>2023</v>
      </c>
      <c r="B1201" s="50" t="s">
        <v>16</v>
      </c>
      <c r="C1201" s="16" t="s">
        <v>385</v>
      </c>
      <c r="D1201" s="21">
        <f t="shared" si="54"/>
        <v>45093</v>
      </c>
      <c r="E1201" s="22">
        <f t="shared" si="55"/>
        <v>167</v>
      </c>
      <c r="F1201" s="17" t="s">
        <v>343</v>
      </c>
      <c r="G1201" s="17" t="s">
        <v>341</v>
      </c>
      <c r="H1201" s="17">
        <v>41</v>
      </c>
      <c r="J1201" s="17">
        <v>0.63</v>
      </c>
      <c r="K1201" s="17" t="s">
        <v>494</v>
      </c>
      <c r="L1201" s="17"/>
      <c r="M1201" s="17" t="s">
        <v>494</v>
      </c>
      <c r="N1201" s="17"/>
      <c r="O1201" s="17"/>
      <c r="P1201" s="17"/>
      <c r="Q1201" s="17" t="s">
        <v>494</v>
      </c>
      <c r="R1201" s="17"/>
      <c r="S1201" s="17"/>
      <c r="T1201" s="17" t="s">
        <v>494</v>
      </c>
      <c r="U1201" s="17" t="s">
        <v>494</v>
      </c>
      <c r="V1201" s="17" t="s">
        <v>494</v>
      </c>
      <c r="W1201" s="17" t="s">
        <v>494</v>
      </c>
      <c r="X1201" s="17" t="s">
        <v>494</v>
      </c>
      <c r="Y1201" s="17" t="s">
        <v>494</v>
      </c>
      <c r="Z1201" s="17" t="s">
        <v>494</v>
      </c>
      <c r="AA1201" s="17" t="s">
        <v>494</v>
      </c>
      <c r="AB1201" s="17" t="s">
        <v>494</v>
      </c>
      <c r="AC1201" s="17"/>
      <c r="AD1201" s="17"/>
      <c r="AE1201" s="18">
        <f t="shared" si="56"/>
        <v>0.91409004512412761</v>
      </c>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c r="BF1201" s="17"/>
      <c r="BG1201" s="17"/>
    </row>
    <row r="1202" spans="1:59" ht="12.75" hidden="1" customHeight="1" x14ac:dyDescent="0.2">
      <c r="A1202" s="50">
        <v>2023</v>
      </c>
      <c r="B1202" s="50" t="s">
        <v>16</v>
      </c>
      <c r="C1202" s="16" t="s">
        <v>385</v>
      </c>
      <c r="D1202" s="21">
        <f t="shared" si="54"/>
        <v>45093</v>
      </c>
      <c r="E1202" s="22">
        <f t="shared" si="55"/>
        <v>167</v>
      </c>
      <c r="F1202" s="17" t="s">
        <v>343</v>
      </c>
      <c r="G1202" s="17" t="s">
        <v>341</v>
      </c>
      <c r="H1202" s="17">
        <v>36</v>
      </c>
      <c r="J1202" s="17">
        <v>0.41</v>
      </c>
      <c r="K1202" s="17" t="s">
        <v>494</v>
      </c>
      <c r="L1202" s="17"/>
      <c r="M1202" s="17" t="s">
        <v>494</v>
      </c>
      <c r="N1202" s="17"/>
      <c r="O1202" s="17"/>
      <c r="P1202" s="17"/>
      <c r="Q1202" s="17" t="s">
        <v>494</v>
      </c>
      <c r="R1202" s="17"/>
      <c r="S1202" s="17"/>
      <c r="T1202" s="17" t="s">
        <v>494</v>
      </c>
      <c r="U1202" s="17" t="s">
        <v>494</v>
      </c>
      <c r="V1202" s="17" t="s">
        <v>494</v>
      </c>
      <c r="W1202" s="17" t="s">
        <v>494</v>
      </c>
      <c r="X1202" s="17" t="s">
        <v>494</v>
      </c>
      <c r="Y1202" s="17" t="s">
        <v>494</v>
      </c>
      <c r="Z1202" s="17" t="s">
        <v>494</v>
      </c>
      <c r="AA1202" s="17" t="s">
        <v>494</v>
      </c>
      <c r="AB1202" s="17" t="s">
        <v>494</v>
      </c>
      <c r="AC1202" s="17"/>
      <c r="AD1202" s="17"/>
      <c r="AE1202" s="18">
        <f t="shared" si="56"/>
        <v>0.87877229080932784</v>
      </c>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c r="BF1202" s="17"/>
      <c r="BG1202" s="17"/>
    </row>
    <row r="1203" spans="1:59" ht="12.75" customHeight="1" x14ac:dyDescent="0.2">
      <c r="A1203" s="50">
        <v>2023</v>
      </c>
      <c r="B1203" s="50" t="s">
        <v>420</v>
      </c>
      <c r="C1203" s="16" t="s">
        <v>386</v>
      </c>
      <c r="D1203" s="21">
        <f t="shared" si="54"/>
        <v>45093</v>
      </c>
      <c r="E1203" s="22">
        <f t="shared" si="55"/>
        <v>167</v>
      </c>
      <c r="F1203" s="17" t="s">
        <v>344</v>
      </c>
      <c r="G1203" s="17" t="s">
        <v>347</v>
      </c>
      <c r="H1203" s="17">
        <v>86</v>
      </c>
      <c r="I1203" s="17">
        <v>19</v>
      </c>
      <c r="J1203" s="17">
        <v>6.73</v>
      </c>
      <c r="K1203" s="17" t="s">
        <v>496</v>
      </c>
      <c r="L1203" s="17"/>
      <c r="M1203" s="17" t="s">
        <v>496</v>
      </c>
      <c r="N1203" s="17"/>
      <c r="O1203" s="17" t="s">
        <v>689</v>
      </c>
      <c r="P1203" s="36" t="s">
        <v>689</v>
      </c>
      <c r="Q1203" s="17" t="s">
        <v>496</v>
      </c>
      <c r="R1203" s="17"/>
      <c r="S1203" s="17"/>
      <c r="T1203" s="17" t="s">
        <v>494</v>
      </c>
      <c r="U1203" s="17" t="s">
        <v>494</v>
      </c>
      <c r="V1203" s="17" t="s">
        <v>494</v>
      </c>
      <c r="W1203" s="17" t="s">
        <v>494</v>
      </c>
      <c r="X1203" s="17" t="s">
        <v>494</v>
      </c>
      <c r="Y1203" s="17" t="s">
        <v>494</v>
      </c>
      <c r="Z1203" s="17" t="s">
        <v>494</v>
      </c>
      <c r="AA1203" s="17" t="s">
        <v>494</v>
      </c>
      <c r="AB1203" s="17" t="s">
        <v>494</v>
      </c>
      <c r="AC1203" s="17"/>
      <c r="AD1203" s="17" t="s">
        <v>690</v>
      </c>
      <c r="AE1203" s="17">
        <f t="shared" si="56"/>
        <v>1.0580829360936772</v>
      </c>
      <c r="AF1203" s="34" t="s">
        <v>537</v>
      </c>
      <c r="AG1203" s="35">
        <v>45275</v>
      </c>
      <c r="AH1203" s="34" t="s">
        <v>494</v>
      </c>
      <c r="AI1203" s="34" t="s">
        <v>494</v>
      </c>
      <c r="AJ1203" s="34" t="s">
        <v>494</v>
      </c>
      <c r="AK1203" s="34"/>
      <c r="AL1203" s="34" t="s">
        <v>496</v>
      </c>
      <c r="AM1203" s="34">
        <v>82</v>
      </c>
      <c r="AN1203" s="34">
        <v>20</v>
      </c>
      <c r="AO1203" s="34">
        <v>6</v>
      </c>
      <c r="AP1203" s="34" t="s">
        <v>496</v>
      </c>
      <c r="AQ1203" s="34" t="s">
        <v>691</v>
      </c>
      <c r="AR1203" s="34" t="s">
        <v>689</v>
      </c>
      <c r="AS1203" s="34">
        <v>1023387</v>
      </c>
      <c r="AT1203" s="34">
        <v>1</v>
      </c>
      <c r="AU1203" s="34" t="s">
        <v>692</v>
      </c>
      <c r="AV1203" s="34" t="s">
        <v>494</v>
      </c>
      <c r="AW1203" s="34" t="s">
        <v>494</v>
      </c>
      <c r="AX1203" s="34" t="s">
        <v>494</v>
      </c>
      <c r="AY1203" s="34" t="s">
        <v>494</v>
      </c>
      <c r="AZ1203" s="34" t="s">
        <v>494</v>
      </c>
      <c r="BA1203" s="34" t="s">
        <v>494</v>
      </c>
      <c r="BB1203" s="34" t="s">
        <v>494</v>
      </c>
      <c r="BC1203" s="34" t="s">
        <v>494</v>
      </c>
      <c r="BD1203" s="34" t="s">
        <v>494</v>
      </c>
      <c r="BE1203" s="34" t="s">
        <v>494</v>
      </c>
      <c r="BF1203" s="34"/>
      <c r="BG1203" s="17"/>
    </row>
    <row r="1204" spans="1:59" ht="12.75" customHeight="1" x14ac:dyDescent="0.2">
      <c r="A1204" s="50">
        <v>2023</v>
      </c>
      <c r="B1204" s="50" t="s">
        <v>420</v>
      </c>
      <c r="C1204" s="16" t="s">
        <v>386</v>
      </c>
      <c r="D1204" s="21">
        <f t="shared" si="54"/>
        <v>45093</v>
      </c>
      <c r="E1204" s="22">
        <f t="shared" si="55"/>
        <v>167</v>
      </c>
      <c r="F1204" s="17" t="s">
        <v>344</v>
      </c>
      <c r="G1204" s="17" t="s">
        <v>347</v>
      </c>
      <c r="H1204" s="17">
        <v>81</v>
      </c>
      <c r="I1204" s="17">
        <v>17</v>
      </c>
      <c r="J1204" s="17">
        <v>5.95</v>
      </c>
      <c r="K1204" s="17" t="s">
        <v>494</v>
      </c>
      <c r="L1204" s="17"/>
      <c r="M1204" s="17" t="s">
        <v>675</v>
      </c>
      <c r="N1204" s="17"/>
      <c r="O1204" s="17" t="s">
        <v>693</v>
      </c>
      <c r="P1204" s="36" t="s">
        <v>693</v>
      </c>
      <c r="Q1204" s="17" t="s">
        <v>496</v>
      </c>
      <c r="R1204" s="17"/>
      <c r="S1204" s="17"/>
      <c r="T1204" s="17" t="s">
        <v>494</v>
      </c>
      <c r="U1204" s="17" t="s">
        <v>494</v>
      </c>
      <c r="V1204" s="17" t="s">
        <v>494</v>
      </c>
      <c r="W1204" s="17" t="s">
        <v>494</v>
      </c>
      <c r="X1204" s="17" t="s">
        <v>494</v>
      </c>
      <c r="Y1204" s="17" t="s">
        <v>494</v>
      </c>
      <c r="Z1204" s="17" t="s">
        <v>494</v>
      </c>
      <c r="AA1204" s="17" t="s">
        <v>494</v>
      </c>
      <c r="AB1204" s="17" t="s">
        <v>494</v>
      </c>
      <c r="AC1204" s="17"/>
      <c r="AD1204" s="17"/>
      <c r="AE1204" s="17">
        <f t="shared" si="56"/>
        <v>1.1195974717795578</v>
      </c>
      <c r="AF1204" s="34" t="s">
        <v>537</v>
      </c>
      <c r="AG1204" s="35">
        <v>45275</v>
      </c>
      <c r="AH1204" s="34" t="s">
        <v>494</v>
      </c>
      <c r="AI1204" s="34" t="s">
        <v>494</v>
      </c>
      <c r="AJ1204" s="34" t="s">
        <v>494</v>
      </c>
      <c r="AK1204" s="34"/>
      <c r="AL1204" s="34" t="s">
        <v>496</v>
      </c>
      <c r="AM1204" s="34">
        <v>76</v>
      </c>
      <c r="AN1204" s="34">
        <v>19.5</v>
      </c>
      <c r="AO1204" s="34">
        <v>6</v>
      </c>
      <c r="AP1204" s="34" t="s">
        <v>494</v>
      </c>
      <c r="AQ1204" s="34" t="s">
        <v>691</v>
      </c>
      <c r="AR1204" s="34" t="s">
        <v>693</v>
      </c>
      <c r="AS1204" s="34">
        <v>1023387</v>
      </c>
      <c r="AT1204" s="34">
        <v>2</v>
      </c>
      <c r="AU1204" s="34" t="s">
        <v>693</v>
      </c>
      <c r="AV1204" s="34" t="s">
        <v>494</v>
      </c>
      <c r="AW1204" s="34" t="s">
        <v>494</v>
      </c>
      <c r="AX1204" s="34" t="s">
        <v>494</v>
      </c>
      <c r="AY1204" s="34" t="s">
        <v>494</v>
      </c>
      <c r="AZ1204" s="34" t="s">
        <v>494</v>
      </c>
      <c r="BA1204" s="34" t="s">
        <v>494</v>
      </c>
      <c r="BB1204" s="34" t="s">
        <v>494</v>
      </c>
      <c r="BC1204" s="34" t="s">
        <v>494</v>
      </c>
      <c r="BD1204" s="34" t="s">
        <v>494</v>
      </c>
      <c r="BE1204" s="34" t="s">
        <v>494</v>
      </c>
      <c r="BF1204" s="34"/>
      <c r="BG1204" s="17"/>
    </row>
    <row r="1205" spans="1:59" x14ac:dyDescent="0.2">
      <c r="A1205" s="50">
        <v>2023</v>
      </c>
      <c r="B1205" s="50" t="s">
        <v>420</v>
      </c>
      <c r="C1205" s="16" t="s">
        <v>386</v>
      </c>
      <c r="D1205" s="21">
        <f t="shared" si="54"/>
        <v>45093</v>
      </c>
      <c r="E1205" s="22">
        <f t="shared" si="55"/>
        <v>167</v>
      </c>
      <c r="F1205" s="17" t="s">
        <v>344</v>
      </c>
      <c r="G1205" s="17" t="s">
        <v>347</v>
      </c>
      <c r="H1205" s="17">
        <v>79</v>
      </c>
      <c r="I1205" s="17">
        <v>19</v>
      </c>
      <c r="J1205" s="17">
        <v>5.72</v>
      </c>
      <c r="K1205" s="17" t="s">
        <v>496</v>
      </c>
      <c r="L1205" s="17"/>
      <c r="M1205" s="17" t="s">
        <v>496</v>
      </c>
      <c r="N1205" s="17"/>
      <c r="O1205" s="17" t="s">
        <v>694</v>
      </c>
      <c r="P1205" s="36" t="s">
        <v>694</v>
      </c>
      <c r="Q1205" s="17" t="s">
        <v>496</v>
      </c>
      <c r="R1205" s="17"/>
      <c r="S1205" s="17"/>
      <c r="T1205" s="17" t="s">
        <v>494</v>
      </c>
      <c r="U1205" s="17" t="s">
        <v>494</v>
      </c>
      <c r="V1205" s="17" t="s">
        <v>494</v>
      </c>
      <c r="W1205" s="17" t="s">
        <v>494</v>
      </c>
      <c r="X1205" s="17" t="s">
        <v>494</v>
      </c>
      <c r="Y1205" s="17" t="s">
        <v>494</v>
      </c>
      <c r="Z1205" s="17" t="s">
        <v>494</v>
      </c>
      <c r="AA1205" s="17" t="s">
        <v>494</v>
      </c>
      <c r="AB1205" s="17" t="s">
        <v>494</v>
      </c>
      <c r="AC1205" s="17"/>
      <c r="AD1205" s="17"/>
      <c r="AE1205" s="17">
        <f t="shared" si="56"/>
        <v>1.1601516310068776</v>
      </c>
      <c r="AF1205" s="34" t="s">
        <v>537</v>
      </c>
      <c r="AG1205" s="35">
        <v>45275</v>
      </c>
      <c r="AH1205" s="34" t="s">
        <v>494</v>
      </c>
      <c r="AI1205" s="34" t="s">
        <v>494</v>
      </c>
      <c r="AJ1205" s="34" t="s">
        <v>494</v>
      </c>
      <c r="AK1205" s="34"/>
      <c r="AL1205" s="34" t="s">
        <v>496</v>
      </c>
      <c r="AM1205" s="34">
        <v>77</v>
      </c>
      <c r="AN1205" s="34">
        <v>20</v>
      </c>
      <c r="AO1205" s="34">
        <v>5.4</v>
      </c>
      <c r="AP1205" s="34" t="s">
        <v>496</v>
      </c>
      <c r="AQ1205" s="34" t="s">
        <v>691</v>
      </c>
      <c r="AR1205" s="34" t="s">
        <v>694</v>
      </c>
      <c r="AS1205" s="34">
        <v>1023387</v>
      </c>
      <c r="AT1205" s="34">
        <v>3</v>
      </c>
      <c r="AU1205" s="34" t="s">
        <v>694</v>
      </c>
      <c r="AV1205" s="34" t="s">
        <v>494</v>
      </c>
      <c r="AW1205" s="34" t="s">
        <v>494</v>
      </c>
      <c r="AX1205" s="34" t="s">
        <v>494</v>
      </c>
      <c r="AY1205" s="34" t="s">
        <v>494</v>
      </c>
      <c r="AZ1205" s="34" t="s">
        <v>494</v>
      </c>
      <c r="BA1205" s="34" t="s">
        <v>494</v>
      </c>
      <c r="BB1205" s="34" t="s">
        <v>494</v>
      </c>
      <c r="BC1205" s="34" t="s">
        <v>494</v>
      </c>
      <c r="BD1205" s="34" t="s">
        <v>494</v>
      </c>
      <c r="BE1205" s="34" t="s">
        <v>494</v>
      </c>
      <c r="BF1205" s="34"/>
      <c r="BG1205" s="17"/>
    </row>
    <row r="1206" spans="1:59" x14ac:dyDescent="0.2">
      <c r="A1206" s="50">
        <v>2023</v>
      </c>
      <c r="B1206" s="50" t="s">
        <v>420</v>
      </c>
      <c r="C1206" s="16" t="s">
        <v>386</v>
      </c>
      <c r="D1206" s="21">
        <f t="shared" si="54"/>
        <v>45093</v>
      </c>
      <c r="E1206" s="22">
        <f t="shared" si="55"/>
        <v>167</v>
      </c>
      <c r="F1206" s="17" t="s">
        <v>344</v>
      </c>
      <c r="G1206" s="17" t="s">
        <v>347</v>
      </c>
      <c r="H1206" s="17">
        <v>79</v>
      </c>
      <c r="I1206" s="17">
        <v>17</v>
      </c>
      <c r="J1206" s="17">
        <v>4.87</v>
      </c>
      <c r="K1206" s="17" t="s">
        <v>494</v>
      </c>
      <c r="L1206" s="17"/>
      <c r="M1206" s="17" t="s">
        <v>675</v>
      </c>
      <c r="N1206" s="17"/>
      <c r="O1206" s="17" t="s">
        <v>695</v>
      </c>
      <c r="P1206" s="36" t="s">
        <v>695</v>
      </c>
      <c r="Q1206" s="17" t="s">
        <v>496</v>
      </c>
      <c r="R1206" s="17"/>
      <c r="S1206" s="17"/>
      <c r="T1206" s="17" t="s">
        <v>496</v>
      </c>
      <c r="U1206" s="17" t="s">
        <v>494</v>
      </c>
      <c r="V1206" s="17" t="s">
        <v>494</v>
      </c>
      <c r="W1206" s="17" t="s">
        <v>494</v>
      </c>
      <c r="X1206" s="17" t="s">
        <v>494</v>
      </c>
      <c r="Y1206" s="17" t="s">
        <v>494</v>
      </c>
      <c r="Z1206" s="17" t="s">
        <v>494</v>
      </c>
      <c r="AA1206" s="17" t="s">
        <v>494</v>
      </c>
      <c r="AB1206" s="17" t="s">
        <v>494</v>
      </c>
      <c r="AC1206" s="17"/>
      <c r="AD1206" s="17" t="s">
        <v>696</v>
      </c>
      <c r="AE1206" s="17">
        <f t="shared" si="56"/>
        <v>0.98775147604956215</v>
      </c>
      <c r="AF1206" s="34" t="s">
        <v>520</v>
      </c>
      <c r="AG1206" s="34" t="s">
        <v>697</v>
      </c>
      <c r="AH1206" s="34" t="s">
        <v>494</v>
      </c>
      <c r="AI1206" s="34" t="s">
        <v>494</v>
      </c>
      <c r="AJ1206" s="34" t="s">
        <v>494</v>
      </c>
      <c r="AK1206" s="34"/>
      <c r="AL1206" s="34" t="s">
        <v>523</v>
      </c>
      <c r="AM1206" s="34">
        <v>76</v>
      </c>
      <c r="AN1206" s="34">
        <v>18</v>
      </c>
      <c r="AO1206" s="34">
        <v>4.7</v>
      </c>
      <c r="AP1206" s="34" t="s">
        <v>522</v>
      </c>
      <c r="AQ1206" s="34" t="s">
        <v>606</v>
      </c>
      <c r="AR1206" s="34" t="s">
        <v>695</v>
      </c>
      <c r="AS1206" s="34"/>
      <c r="AT1206" s="34"/>
      <c r="AU1206" s="34" t="s">
        <v>695</v>
      </c>
      <c r="AV1206" s="34" t="s">
        <v>494</v>
      </c>
      <c r="AW1206" s="34" t="s">
        <v>494</v>
      </c>
      <c r="AX1206" s="34" t="s">
        <v>494</v>
      </c>
      <c r="AY1206" s="34" t="s">
        <v>494</v>
      </c>
      <c r="AZ1206" s="34" t="s">
        <v>494</v>
      </c>
      <c r="BA1206" s="34" t="s">
        <v>494</v>
      </c>
      <c r="BB1206" s="34" t="s">
        <v>494</v>
      </c>
      <c r="BC1206" s="34" t="s">
        <v>494</v>
      </c>
      <c r="BD1206" s="34" t="s">
        <v>494</v>
      </c>
      <c r="BE1206" s="34" t="s">
        <v>494</v>
      </c>
      <c r="BF1206" s="34"/>
      <c r="BG1206" s="34"/>
    </row>
    <row r="1207" spans="1:59" x14ac:dyDescent="0.2">
      <c r="A1207" s="50">
        <v>2023</v>
      </c>
      <c r="B1207" s="50" t="s">
        <v>420</v>
      </c>
      <c r="C1207" s="16" t="s">
        <v>386</v>
      </c>
      <c r="D1207" s="21">
        <f t="shared" si="54"/>
        <v>45093</v>
      </c>
      <c r="E1207" s="22">
        <f t="shared" si="55"/>
        <v>167</v>
      </c>
      <c r="F1207" s="17" t="s">
        <v>344</v>
      </c>
      <c r="G1207" s="17" t="s">
        <v>347</v>
      </c>
      <c r="H1207" s="17">
        <v>77</v>
      </c>
      <c r="I1207" s="17">
        <v>16</v>
      </c>
      <c r="J1207" s="17">
        <v>4.82</v>
      </c>
      <c r="K1207" s="17" t="s">
        <v>494</v>
      </c>
      <c r="L1207" s="17"/>
      <c r="M1207" s="17" t="s">
        <v>675</v>
      </c>
      <c r="N1207" s="17"/>
      <c r="O1207" s="17" t="s">
        <v>698</v>
      </c>
      <c r="P1207" s="20" t="s">
        <v>698</v>
      </c>
      <c r="Q1207" s="17" t="s">
        <v>496</v>
      </c>
      <c r="R1207" s="17"/>
      <c r="S1207" s="17"/>
      <c r="T1207" s="17" t="s">
        <v>494</v>
      </c>
      <c r="U1207" s="17" t="s">
        <v>494</v>
      </c>
      <c r="V1207" s="17" t="s">
        <v>494</v>
      </c>
      <c r="W1207" s="17" t="s">
        <v>494</v>
      </c>
      <c r="X1207" s="17" t="s">
        <v>494</v>
      </c>
      <c r="Y1207" s="17" t="s">
        <v>494</v>
      </c>
      <c r="Z1207" s="17" t="s">
        <v>494</v>
      </c>
      <c r="AA1207" s="17" t="s">
        <v>494</v>
      </c>
      <c r="AB1207" s="17" t="s">
        <v>494</v>
      </c>
      <c r="AC1207" s="17"/>
      <c r="AD1207" s="17"/>
      <c r="AE1207" s="17">
        <f t="shared" si="56"/>
        <v>1.0557834811503222</v>
      </c>
      <c r="AF1207" s="34" t="s">
        <v>520</v>
      </c>
      <c r="AG1207" s="34" t="s">
        <v>697</v>
      </c>
      <c r="AH1207" s="34" t="s">
        <v>494</v>
      </c>
      <c r="AI1207" s="34" t="s">
        <v>494</v>
      </c>
      <c r="AJ1207" s="34" t="s">
        <v>494</v>
      </c>
      <c r="AK1207" s="34"/>
      <c r="AL1207" s="34" t="s">
        <v>523</v>
      </c>
      <c r="AM1207" s="34">
        <v>74</v>
      </c>
      <c r="AN1207" s="34">
        <v>18</v>
      </c>
      <c r="AO1207" s="34">
        <v>4.7</v>
      </c>
      <c r="AP1207" s="34" t="s">
        <v>522</v>
      </c>
      <c r="AQ1207" s="34" t="s">
        <v>606</v>
      </c>
      <c r="AR1207" s="34" t="s">
        <v>698</v>
      </c>
      <c r="AS1207" s="34"/>
      <c r="AT1207" s="34"/>
      <c r="AU1207" s="34" t="s">
        <v>698</v>
      </c>
      <c r="AV1207" s="34" t="s">
        <v>494</v>
      </c>
      <c r="AW1207" s="34" t="s">
        <v>494</v>
      </c>
      <c r="AX1207" s="34" t="s">
        <v>494</v>
      </c>
      <c r="AY1207" s="34" t="s">
        <v>494</v>
      </c>
      <c r="AZ1207" s="34" t="s">
        <v>494</v>
      </c>
      <c r="BA1207" s="34" t="s">
        <v>494</v>
      </c>
      <c r="BB1207" s="34" t="s">
        <v>494</v>
      </c>
      <c r="BC1207" s="34" t="s">
        <v>494</v>
      </c>
      <c r="BD1207" s="34" t="s">
        <v>494</v>
      </c>
      <c r="BE1207" s="34" t="s">
        <v>494</v>
      </c>
      <c r="BF1207" s="34"/>
      <c r="BG1207" s="34"/>
    </row>
    <row r="1208" spans="1:59" x14ac:dyDescent="0.2">
      <c r="A1208" s="50">
        <v>2023</v>
      </c>
      <c r="B1208" s="50" t="s">
        <v>420</v>
      </c>
      <c r="C1208" s="16" t="s">
        <v>386</v>
      </c>
      <c r="D1208" s="21">
        <f t="shared" si="54"/>
        <v>45093</v>
      </c>
      <c r="E1208" s="22">
        <f t="shared" si="55"/>
        <v>167</v>
      </c>
      <c r="F1208" s="17" t="s">
        <v>344</v>
      </c>
      <c r="G1208" s="17" t="s">
        <v>347</v>
      </c>
      <c r="H1208" s="17">
        <v>86</v>
      </c>
      <c r="I1208" s="17">
        <v>18</v>
      </c>
      <c r="J1208" s="17">
        <v>6.47</v>
      </c>
      <c r="K1208" s="17" t="s">
        <v>496</v>
      </c>
      <c r="L1208" s="17"/>
      <c r="M1208" s="17" t="s">
        <v>496</v>
      </c>
      <c r="N1208" s="17"/>
      <c r="O1208" s="17" t="s">
        <v>699</v>
      </c>
      <c r="P1208" s="20" t="s">
        <v>699</v>
      </c>
      <c r="Q1208" s="17" t="s">
        <v>496</v>
      </c>
      <c r="R1208" s="17"/>
      <c r="S1208" s="17"/>
      <c r="T1208" s="17" t="s">
        <v>494</v>
      </c>
      <c r="U1208" s="17" t="s">
        <v>494</v>
      </c>
      <c r="V1208" s="17" t="s">
        <v>494</v>
      </c>
      <c r="W1208" s="17" t="s">
        <v>494</v>
      </c>
      <c r="X1208" s="17" t="s">
        <v>494</v>
      </c>
      <c r="Y1208" s="17" t="s">
        <v>494</v>
      </c>
      <c r="Z1208" s="17" t="s">
        <v>494</v>
      </c>
      <c r="AA1208" s="17" t="s">
        <v>494</v>
      </c>
      <c r="AB1208" s="17" t="s">
        <v>494</v>
      </c>
      <c r="AC1208" s="17"/>
      <c r="AD1208" s="17"/>
      <c r="AE1208" s="17">
        <f t="shared" si="56"/>
        <v>1.0172060321732677</v>
      </c>
      <c r="AF1208" s="34" t="s">
        <v>537</v>
      </c>
      <c r="AG1208" s="35">
        <v>45275</v>
      </c>
      <c r="AH1208" s="34" t="s">
        <v>494</v>
      </c>
      <c r="AI1208" s="34" t="s">
        <v>494</v>
      </c>
      <c r="AJ1208" s="34" t="s">
        <v>494</v>
      </c>
      <c r="AK1208" s="34"/>
      <c r="AL1208" s="34" t="s">
        <v>496</v>
      </c>
      <c r="AM1208" s="34">
        <v>81</v>
      </c>
      <c r="AN1208" s="34">
        <v>19.5</v>
      </c>
      <c r="AO1208" s="34">
        <v>6</v>
      </c>
      <c r="AP1208" s="34" t="s">
        <v>496</v>
      </c>
      <c r="AQ1208" s="34" t="s">
        <v>691</v>
      </c>
      <c r="AR1208" s="34" t="s">
        <v>699</v>
      </c>
      <c r="AS1208" s="34">
        <v>1023387</v>
      </c>
      <c r="AT1208" s="34">
        <v>4</v>
      </c>
      <c r="AU1208" s="34" t="s">
        <v>699</v>
      </c>
      <c r="AV1208" s="34" t="s">
        <v>494</v>
      </c>
      <c r="AW1208" s="34" t="s">
        <v>494</v>
      </c>
      <c r="AX1208" s="34" t="s">
        <v>494</v>
      </c>
      <c r="AY1208" s="34" t="s">
        <v>494</v>
      </c>
      <c r="AZ1208" s="34" t="s">
        <v>494</v>
      </c>
      <c r="BA1208" s="34" t="s">
        <v>494</v>
      </c>
      <c r="BB1208" s="34" t="s">
        <v>494</v>
      </c>
      <c r="BC1208" s="34" t="s">
        <v>494</v>
      </c>
      <c r="BD1208" s="34" t="s">
        <v>494</v>
      </c>
      <c r="BE1208" s="34" t="s">
        <v>494</v>
      </c>
      <c r="BF1208" s="34"/>
      <c r="BG1208" s="17"/>
    </row>
    <row r="1209" spans="1:59" x14ac:dyDescent="0.2">
      <c r="A1209" s="50">
        <v>2023</v>
      </c>
      <c r="B1209" s="50" t="s">
        <v>420</v>
      </c>
      <c r="C1209" s="16" t="s">
        <v>386</v>
      </c>
      <c r="D1209" s="21">
        <f t="shared" si="54"/>
        <v>45093</v>
      </c>
      <c r="E1209" s="22">
        <f t="shared" si="55"/>
        <v>167</v>
      </c>
      <c r="F1209" s="17" t="s">
        <v>344</v>
      </c>
      <c r="G1209" s="17" t="s">
        <v>347</v>
      </c>
      <c r="H1209" s="17">
        <v>74</v>
      </c>
      <c r="I1209" s="17">
        <v>14</v>
      </c>
      <c r="J1209" s="17">
        <v>3.69</v>
      </c>
      <c r="K1209" s="17" t="s">
        <v>494</v>
      </c>
      <c r="L1209" s="17"/>
      <c r="M1209" s="17" t="s">
        <v>675</v>
      </c>
      <c r="N1209" s="17"/>
      <c r="O1209" s="17" t="s">
        <v>700</v>
      </c>
      <c r="P1209" s="20" t="s">
        <v>700</v>
      </c>
      <c r="Q1209" s="17" t="s">
        <v>496</v>
      </c>
      <c r="R1209" s="17"/>
      <c r="S1209" s="17"/>
      <c r="T1209" s="17" t="s">
        <v>494</v>
      </c>
      <c r="U1209" s="17" t="s">
        <v>494</v>
      </c>
      <c r="V1209" s="17" t="s">
        <v>494</v>
      </c>
      <c r="W1209" s="17" t="s">
        <v>494</v>
      </c>
      <c r="X1209" s="17" t="s">
        <v>494</v>
      </c>
      <c r="Y1209" s="17" t="s">
        <v>494</v>
      </c>
      <c r="Z1209" s="17" t="s">
        <v>494</v>
      </c>
      <c r="AA1209" s="17" t="s">
        <v>494</v>
      </c>
      <c r="AB1209" s="17" t="s">
        <v>494</v>
      </c>
      <c r="AC1209" s="17"/>
      <c r="AD1209" s="17"/>
      <c r="AE1209" s="17">
        <f t="shared" si="56"/>
        <v>0.9106074664876711</v>
      </c>
      <c r="AF1209" s="34" t="s">
        <v>537</v>
      </c>
      <c r="AG1209" s="35">
        <v>45275</v>
      </c>
      <c r="AH1209" s="34" t="s">
        <v>494</v>
      </c>
      <c r="AI1209" s="34" t="s">
        <v>494</v>
      </c>
      <c r="AJ1209" s="34" t="s">
        <v>494</v>
      </c>
      <c r="AK1209" s="34"/>
      <c r="AL1209" s="34" t="s">
        <v>496</v>
      </c>
      <c r="AM1209" s="34">
        <v>69</v>
      </c>
      <c r="AN1209" s="34">
        <v>13</v>
      </c>
      <c r="AO1209" s="34">
        <v>3.6</v>
      </c>
      <c r="AP1209" s="34" t="s">
        <v>496</v>
      </c>
      <c r="AQ1209" s="34" t="s">
        <v>691</v>
      </c>
      <c r="AR1209" s="34" t="s">
        <v>700</v>
      </c>
      <c r="AS1209" s="34">
        <v>1023387</v>
      </c>
      <c r="AT1209" s="34">
        <v>5</v>
      </c>
      <c r="AU1209" s="34" t="s">
        <v>700</v>
      </c>
      <c r="AV1209" s="34" t="s">
        <v>494</v>
      </c>
      <c r="AW1209" s="34" t="s">
        <v>494</v>
      </c>
      <c r="AX1209" s="34" t="s">
        <v>494</v>
      </c>
      <c r="AY1209" s="34" t="s">
        <v>494</v>
      </c>
      <c r="AZ1209" s="34" t="s">
        <v>494</v>
      </c>
      <c r="BA1209" s="34" t="s">
        <v>494</v>
      </c>
      <c r="BB1209" s="34" t="s">
        <v>494</v>
      </c>
      <c r="BC1209" s="34" t="s">
        <v>494</v>
      </c>
      <c r="BD1209" s="34" t="s">
        <v>494</v>
      </c>
      <c r="BE1209" s="34" t="s">
        <v>494</v>
      </c>
      <c r="BF1209" s="34"/>
      <c r="BG1209" s="17"/>
    </row>
    <row r="1210" spans="1:59" x14ac:dyDescent="0.2">
      <c r="A1210" s="50">
        <v>2023</v>
      </c>
      <c r="B1210" s="50" t="s">
        <v>420</v>
      </c>
      <c r="C1210" s="16" t="s">
        <v>386</v>
      </c>
      <c r="D1210" s="21">
        <f t="shared" si="54"/>
        <v>45093</v>
      </c>
      <c r="E1210" s="22">
        <f t="shared" si="55"/>
        <v>167</v>
      </c>
      <c r="F1210" s="17" t="s">
        <v>344</v>
      </c>
      <c r="G1210" s="17" t="s">
        <v>347</v>
      </c>
      <c r="H1210" s="17">
        <v>77</v>
      </c>
      <c r="I1210" s="17">
        <v>16</v>
      </c>
      <c r="J1210" s="17">
        <v>4.9800000000000004</v>
      </c>
      <c r="K1210" s="17" t="s">
        <v>494</v>
      </c>
      <c r="L1210" s="17"/>
      <c r="M1210" s="17" t="s">
        <v>675</v>
      </c>
      <c r="N1210" s="17"/>
      <c r="O1210" s="17" t="s">
        <v>701</v>
      </c>
      <c r="P1210" s="20" t="s">
        <v>701</v>
      </c>
      <c r="Q1210" s="17" t="s">
        <v>496</v>
      </c>
      <c r="R1210" s="17"/>
      <c r="S1210" s="17"/>
      <c r="T1210" s="17" t="s">
        <v>494</v>
      </c>
      <c r="U1210" s="17" t="s">
        <v>494</v>
      </c>
      <c r="V1210" s="17" t="s">
        <v>494</v>
      </c>
      <c r="W1210" s="17" t="s">
        <v>494</v>
      </c>
      <c r="X1210" s="17" t="s">
        <v>494</v>
      </c>
      <c r="Y1210" s="17" t="s">
        <v>494</v>
      </c>
      <c r="Z1210" s="17" t="s">
        <v>494</v>
      </c>
      <c r="AA1210" s="17" t="s">
        <v>494</v>
      </c>
      <c r="AB1210" s="17" t="s">
        <v>494</v>
      </c>
      <c r="AC1210" s="17"/>
      <c r="AD1210" s="17"/>
      <c r="AE1210" s="17">
        <f t="shared" si="56"/>
        <v>1.0908302357113286</v>
      </c>
      <c r="AF1210" s="34" t="s">
        <v>520</v>
      </c>
      <c r="AG1210" s="34" t="s">
        <v>697</v>
      </c>
      <c r="AH1210" s="34" t="s">
        <v>494</v>
      </c>
      <c r="AI1210" s="34" t="s">
        <v>494</v>
      </c>
      <c r="AJ1210" s="34" t="s">
        <v>494</v>
      </c>
      <c r="AK1210" s="34"/>
      <c r="AL1210" s="34" t="s">
        <v>523</v>
      </c>
      <c r="AM1210" s="34">
        <v>74</v>
      </c>
      <c r="AN1210" s="34">
        <v>20</v>
      </c>
      <c r="AO1210" s="34">
        <v>5</v>
      </c>
      <c r="AP1210" s="34" t="s">
        <v>522</v>
      </c>
      <c r="AQ1210" s="34" t="s">
        <v>606</v>
      </c>
      <c r="AR1210" s="34" t="s">
        <v>701</v>
      </c>
      <c r="AS1210" s="34"/>
      <c r="AT1210" s="34"/>
      <c r="AU1210" s="34" t="s">
        <v>701</v>
      </c>
      <c r="AV1210" s="34" t="s">
        <v>494</v>
      </c>
      <c r="AW1210" s="34" t="s">
        <v>494</v>
      </c>
      <c r="AX1210" s="34" t="s">
        <v>494</v>
      </c>
      <c r="AY1210" s="34" t="s">
        <v>494</v>
      </c>
      <c r="AZ1210" s="34" t="s">
        <v>494</v>
      </c>
      <c r="BA1210" s="34" t="s">
        <v>494</v>
      </c>
      <c r="BB1210" s="34" t="s">
        <v>494</v>
      </c>
      <c r="BC1210" s="34" t="s">
        <v>494</v>
      </c>
      <c r="BD1210" s="34" t="s">
        <v>494</v>
      </c>
      <c r="BE1210" s="34" t="s">
        <v>494</v>
      </c>
      <c r="BF1210" s="34"/>
      <c r="BG1210" s="17"/>
    </row>
    <row r="1211" spans="1:59" x14ac:dyDescent="0.2">
      <c r="A1211" s="50">
        <v>2023</v>
      </c>
      <c r="B1211" s="50" t="s">
        <v>420</v>
      </c>
      <c r="C1211" s="16" t="s">
        <v>386</v>
      </c>
      <c r="D1211" s="21">
        <f t="shared" si="54"/>
        <v>45093</v>
      </c>
      <c r="E1211" s="22">
        <f t="shared" si="55"/>
        <v>167</v>
      </c>
      <c r="F1211" s="17" t="s">
        <v>344</v>
      </c>
      <c r="G1211" s="17" t="s">
        <v>347</v>
      </c>
      <c r="H1211" s="17">
        <v>89</v>
      </c>
      <c r="I1211" s="17">
        <v>19</v>
      </c>
      <c r="J1211" s="17">
        <v>6.95</v>
      </c>
      <c r="K1211" s="17" t="s">
        <v>494</v>
      </c>
      <c r="L1211" s="17"/>
      <c r="M1211" s="17" t="s">
        <v>675</v>
      </c>
      <c r="N1211" s="17"/>
      <c r="O1211" s="17" t="s">
        <v>702</v>
      </c>
      <c r="P1211" s="20" t="s">
        <v>702</v>
      </c>
      <c r="Q1211" s="17" t="s">
        <v>496</v>
      </c>
      <c r="R1211" s="17"/>
      <c r="S1211" s="17"/>
      <c r="T1211" s="17" t="s">
        <v>494</v>
      </c>
      <c r="U1211" s="17" t="s">
        <v>494</v>
      </c>
      <c r="V1211" s="17" t="s">
        <v>494</v>
      </c>
      <c r="W1211" s="17" t="s">
        <v>494</v>
      </c>
      <c r="X1211" s="17" t="s">
        <v>494</v>
      </c>
      <c r="Y1211" s="17" t="s">
        <v>494</v>
      </c>
      <c r="Z1211" s="17" t="s">
        <v>494</v>
      </c>
      <c r="AA1211" s="17" t="s">
        <v>494</v>
      </c>
      <c r="AB1211" s="17" t="s">
        <v>494</v>
      </c>
      <c r="AC1211" s="17"/>
      <c r="AD1211" s="17"/>
      <c r="AE1211" s="17">
        <f t="shared" si="56"/>
        <v>0.98585895266316681</v>
      </c>
      <c r="AF1211" s="34" t="s">
        <v>520</v>
      </c>
      <c r="AG1211" s="34" t="s">
        <v>697</v>
      </c>
      <c r="AH1211" s="34" t="s">
        <v>494</v>
      </c>
      <c r="AI1211" s="34" t="s">
        <v>494</v>
      </c>
      <c r="AJ1211" s="34" t="s">
        <v>494</v>
      </c>
      <c r="AK1211" s="34"/>
      <c r="AL1211" s="34" t="s">
        <v>523</v>
      </c>
      <c r="AM1211" s="34">
        <v>82</v>
      </c>
      <c r="AN1211" s="34">
        <v>20</v>
      </c>
      <c r="AO1211" s="34">
        <v>6.8</v>
      </c>
      <c r="AP1211" s="34" t="s">
        <v>522</v>
      </c>
      <c r="AQ1211" s="34" t="s">
        <v>606</v>
      </c>
      <c r="AR1211" s="34" t="s">
        <v>702</v>
      </c>
      <c r="AS1211" s="34"/>
      <c r="AT1211" s="34"/>
      <c r="AU1211" s="34" t="s">
        <v>702</v>
      </c>
      <c r="AV1211" s="34" t="s">
        <v>494</v>
      </c>
      <c r="AW1211" s="34" t="s">
        <v>494</v>
      </c>
      <c r="AX1211" s="34" t="s">
        <v>494</v>
      </c>
      <c r="AY1211" s="34" t="s">
        <v>494</v>
      </c>
      <c r="AZ1211" s="34" t="s">
        <v>494</v>
      </c>
      <c r="BA1211" s="34" t="s">
        <v>494</v>
      </c>
      <c r="BB1211" s="34" t="s">
        <v>494</v>
      </c>
      <c r="BC1211" s="34" t="s">
        <v>494</v>
      </c>
      <c r="BD1211" s="34" t="s">
        <v>494</v>
      </c>
      <c r="BE1211" s="34" t="s">
        <v>494</v>
      </c>
      <c r="BF1211" s="34"/>
      <c r="BG1211" s="17"/>
    </row>
    <row r="1212" spans="1:59" x14ac:dyDescent="0.2">
      <c r="A1212" s="50">
        <v>2023</v>
      </c>
      <c r="B1212" s="50" t="s">
        <v>420</v>
      </c>
      <c r="C1212" s="16" t="s">
        <v>393</v>
      </c>
      <c r="D1212" s="21">
        <f t="shared" si="54"/>
        <v>45093</v>
      </c>
      <c r="E1212" s="22">
        <f t="shared" si="55"/>
        <v>167</v>
      </c>
      <c r="F1212" s="17" t="s">
        <v>344</v>
      </c>
      <c r="G1212" s="17" t="s">
        <v>347</v>
      </c>
      <c r="H1212" s="17">
        <v>71</v>
      </c>
      <c r="I1212" s="17">
        <v>16</v>
      </c>
      <c r="J1212" s="17">
        <v>4.07</v>
      </c>
      <c r="K1212" s="17" t="s">
        <v>496</v>
      </c>
      <c r="L1212" s="17"/>
      <c r="M1212" s="17" t="s">
        <v>496</v>
      </c>
      <c r="N1212" s="17"/>
      <c r="O1212" s="17" t="s">
        <v>703</v>
      </c>
      <c r="P1212" s="20" t="s">
        <v>703</v>
      </c>
      <c r="Q1212" s="17" t="s">
        <v>496</v>
      </c>
      <c r="R1212" s="17"/>
      <c r="S1212" s="17"/>
      <c r="T1212" s="17" t="s">
        <v>494</v>
      </c>
      <c r="U1212" s="17" t="s">
        <v>494</v>
      </c>
      <c r="V1212" s="17" t="s">
        <v>494</v>
      </c>
      <c r="W1212" s="17" t="s">
        <v>494</v>
      </c>
      <c r="X1212" s="17" t="s">
        <v>494</v>
      </c>
      <c r="Y1212" s="17" t="s">
        <v>494</v>
      </c>
      <c r="Z1212" s="17" t="s">
        <v>494</v>
      </c>
      <c r="AA1212" s="17" t="s">
        <v>494</v>
      </c>
      <c r="AB1212" s="17" t="s">
        <v>494</v>
      </c>
      <c r="AC1212" s="17"/>
      <c r="AD1212" s="17"/>
      <c r="AE1212" s="17">
        <f t="shared" si="56"/>
        <v>1.1371542087278683</v>
      </c>
      <c r="AF1212" s="34" t="s">
        <v>537</v>
      </c>
      <c r="AG1212" s="35">
        <v>45275</v>
      </c>
      <c r="AH1212" s="34" t="s">
        <v>494</v>
      </c>
      <c r="AI1212" s="34" t="s">
        <v>494</v>
      </c>
      <c r="AJ1212" s="34" t="s">
        <v>494</v>
      </c>
      <c r="AK1212" s="34"/>
      <c r="AL1212" s="34" t="s">
        <v>496</v>
      </c>
      <c r="AM1212" s="34">
        <v>65</v>
      </c>
      <c r="AN1212" s="34">
        <v>16</v>
      </c>
      <c r="AO1212" s="34">
        <v>3.9</v>
      </c>
      <c r="AP1212" s="34" t="s">
        <v>496</v>
      </c>
      <c r="AQ1212" s="34" t="s">
        <v>691</v>
      </c>
      <c r="AR1212" s="34" t="s">
        <v>703</v>
      </c>
      <c r="AS1212" s="34">
        <v>1023387</v>
      </c>
      <c r="AT1212" s="34">
        <v>6</v>
      </c>
      <c r="AU1212" s="34" t="s">
        <v>701</v>
      </c>
      <c r="AV1212" s="34" t="s">
        <v>494</v>
      </c>
      <c r="AW1212" s="34" t="s">
        <v>494</v>
      </c>
      <c r="AX1212" s="34" t="s">
        <v>494</v>
      </c>
      <c r="AY1212" s="34" t="s">
        <v>494</v>
      </c>
      <c r="AZ1212" s="34" t="s">
        <v>494</v>
      </c>
      <c r="BA1212" s="34" t="s">
        <v>494</v>
      </c>
      <c r="BB1212" s="34" t="s">
        <v>494</v>
      </c>
      <c r="BC1212" s="34" t="s">
        <v>494</v>
      </c>
      <c r="BD1212" s="34" t="s">
        <v>494</v>
      </c>
      <c r="BE1212" s="34" t="s">
        <v>494</v>
      </c>
      <c r="BF1212" s="34"/>
      <c r="BG1212" s="17"/>
    </row>
    <row r="1213" spans="1:59" x14ac:dyDescent="0.2">
      <c r="A1213" s="50">
        <v>2023</v>
      </c>
      <c r="B1213" s="50" t="s">
        <v>420</v>
      </c>
      <c r="C1213" s="16" t="s">
        <v>393</v>
      </c>
      <c r="D1213" s="21">
        <f t="shared" si="54"/>
        <v>45093</v>
      </c>
      <c r="E1213" s="22">
        <f t="shared" si="55"/>
        <v>167</v>
      </c>
      <c r="F1213" s="17" t="s">
        <v>344</v>
      </c>
      <c r="G1213" s="17" t="s">
        <v>347</v>
      </c>
      <c r="H1213" s="17">
        <v>88</v>
      </c>
      <c r="I1213" s="17">
        <v>19</v>
      </c>
      <c r="J1213" s="17">
        <v>7.37</v>
      </c>
      <c r="K1213" s="17" t="s">
        <v>496</v>
      </c>
      <c r="L1213" s="17"/>
      <c r="M1213" s="17" t="s">
        <v>496</v>
      </c>
      <c r="N1213" s="17"/>
      <c r="O1213" s="17" t="s">
        <v>704</v>
      </c>
      <c r="P1213" s="20" t="s">
        <v>704</v>
      </c>
      <c r="Q1213" s="17" t="s">
        <v>496</v>
      </c>
      <c r="R1213" s="17"/>
      <c r="S1213" s="17"/>
      <c r="T1213" s="17" t="s">
        <v>494</v>
      </c>
      <c r="U1213" s="17" t="s">
        <v>494</v>
      </c>
      <c r="V1213" s="17" t="s">
        <v>494</v>
      </c>
      <c r="W1213" s="17" t="s">
        <v>494</v>
      </c>
      <c r="X1213" s="17" t="s">
        <v>494</v>
      </c>
      <c r="Y1213" s="17" t="s">
        <v>494</v>
      </c>
      <c r="Z1213" s="17" t="s">
        <v>494</v>
      </c>
      <c r="AA1213" s="17" t="s">
        <v>494</v>
      </c>
      <c r="AB1213" s="17" t="s">
        <v>494</v>
      </c>
      <c r="AC1213" s="17"/>
      <c r="AD1213" s="17"/>
      <c r="AE1213" s="17">
        <f t="shared" si="56"/>
        <v>1.0814824380165289</v>
      </c>
      <c r="AF1213" s="34" t="s">
        <v>537</v>
      </c>
      <c r="AG1213" s="35">
        <v>45275</v>
      </c>
      <c r="AH1213" s="34" t="s">
        <v>494</v>
      </c>
      <c r="AI1213" s="34" t="s">
        <v>494</v>
      </c>
      <c r="AJ1213" s="34" t="s">
        <v>494</v>
      </c>
      <c r="AK1213" s="34"/>
      <c r="AL1213" s="34" t="s">
        <v>496</v>
      </c>
      <c r="AM1213" s="34">
        <v>84</v>
      </c>
      <c r="AN1213" s="34">
        <v>20</v>
      </c>
      <c r="AO1213" s="34">
        <v>7</v>
      </c>
      <c r="AP1213" s="34" t="s">
        <v>496</v>
      </c>
      <c r="AQ1213" s="34" t="s">
        <v>691</v>
      </c>
      <c r="AR1213" s="34" t="s">
        <v>704</v>
      </c>
      <c r="AS1213" s="34">
        <v>1023387</v>
      </c>
      <c r="AT1213" s="34">
        <v>7</v>
      </c>
      <c r="AU1213" s="34" t="s">
        <v>702</v>
      </c>
      <c r="AV1213" s="34" t="s">
        <v>494</v>
      </c>
      <c r="AW1213" s="34" t="s">
        <v>494</v>
      </c>
      <c r="AX1213" s="34" t="s">
        <v>494</v>
      </c>
      <c r="AY1213" s="34" t="s">
        <v>494</v>
      </c>
      <c r="AZ1213" s="34" t="s">
        <v>494</v>
      </c>
      <c r="BA1213" s="34" t="s">
        <v>494</v>
      </c>
      <c r="BB1213" s="34" t="s">
        <v>494</v>
      </c>
      <c r="BC1213" s="34" t="s">
        <v>494</v>
      </c>
      <c r="BD1213" s="34" t="s">
        <v>494</v>
      </c>
      <c r="BE1213" s="34" t="s">
        <v>494</v>
      </c>
      <c r="BF1213" s="34"/>
      <c r="BG1213" s="17"/>
    </row>
    <row r="1214" spans="1:59" x14ac:dyDescent="0.2">
      <c r="A1214" s="50">
        <v>2023</v>
      </c>
      <c r="B1214" s="50" t="s">
        <v>420</v>
      </c>
      <c r="C1214" s="16" t="s">
        <v>393</v>
      </c>
      <c r="D1214" s="21">
        <f t="shared" si="54"/>
        <v>45093</v>
      </c>
      <c r="E1214" s="22">
        <f t="shared" si="55"/>
        <v>167</v>
      </c>
      <c r="F1214" s="17" t="s">
        <v>344</v>
      </c>
      <c r="G1214" s="17" t="s">
        <v>347</v>
      </c>
      <c r="H1214" s="17">
        <v>71</v>
      </c>
      <c r="I1214" s="17">
        <v>16</v>
      </c>
      <c r="J1214" s="17">
        <v>4.22</v>
      </c>
      <c r="K1214" s="17" t="s">
        <v>496</v>
      </c>
      <c r="L1214" s="17"/>
      <c r="M1214" s="17" t="s">
        <v>496</v>
      </c>
      <c r="N1214" s="17"/>
      <c r="O1214" s="17" t="s">
        <v>705</v>
      </c>
      <c r="P1214" s="20" t="s">
        <v>705</v>
      </c>
      <c r="Q1214" s="17" t="s">
        <v>496</v>
      </c>
      <c r="R1214" s="17"/>
      <c r="S1214" s="17"/>
      <c r="T1214" s="17" t="s">
        <v>494</v>
      </c>
      <c r="U1214" s="17" t="s">
        <v>494</v>
      </c>
      <c r="V1214" s="17" t="s">
        <v>494</v>
      </c>
      <c r="W1214" s="17" t="s">
        <v>494</v>
      </c>
      <c r="X1214" s="17" t="s">
        <v>494</v>
      </c>
      <c r="Y1214" s="17" t="s">
        <v>494</v>
      </c>
      <c r="Z1214" s="17" t="s">
        <v>494</v>
      </c>
      <c r="AA1214" s="17" t="s">
        <v>494</v>
      </c>
      <c r="AB1214" s="17" t="s">
        <v>494</v>
      </c>
      <c r="AC1214" s="17"/>
      <c r="AD1214" s="17"/>
      <c r="AE1214" s="17">
        <f t="shared" si="56"/>
        <v>1.1790640690003937</v>
      </c>
      <c r="AF1214" s="34" t="s">
        <v>537</v>
      </c>
      <c r="AG1214" s="35">
        <v>45275</v>
      </c>
      <c r="AH1214" s="34" t="s">
        <v>494</v>
      </c>
      <c r="AI1214" s="34" t="s">
        <v>494</v>
      </c>
      <c r="AJ1214" s="34" t="s">
        <v>494</v>
      </c>
      <c r="AK1214" s="34"/>
      <c r="AL1214" s="34" t="s">
        <v>496</v>
      </c>
      <c r="AM1214" s="34">
        <v>66</v>
      </c>
      <c r="AN1214" s="34">
        <v>26</v>
      </c>
      <c r="AO1214" s="34">
        <v>3.8</v>
      </c>
      <c r="AP1214" s="34" t="s">
        <v>496</v>
      </c>
      <c r="AQ1214" s="34" t="s">
        <v>691</v>
      </c>
      <c r="AR1214" s="34" t="s">
        <v>705</v>
      </c>
      <c r="AS1214" s="34">
        <v>1023387</v>
      </c>
      <c r="AT1214" s="34">
        <v>8</v>
      </c>
      <c r="AU1214" s="34" t="s">
        <v>706</v>
      </c>
      <c r="AV1214" s="34" t="s">
        <v>494</v>
      </c>
      <c r="AW1214" s="34" t="s">
        <v>494</v>
      </c>
      <c r="AX1214" s="34" t="s">
        <v>494</v>
      </c>
      <c r="AY1214" s="34" t="s">
        <v>494</v>
      </c>
      <c r="AZ1214" s="34" t="s">
        <v>494</v>
      </c>
      <c r="BA1214" s="34" t="s">
        <v>494</v>
      </c>
      <c r="BB1214" s="34" t="s">
        <v>494</v>
      </c>
      <c r="BC1214" s="34" t="s">
        <v>494</v>
      </c>
      <c r="BD1214" s="34" t="s">
        <v>494</v>
      </c>
      <c r="BE1214" s="34" t="s">
        <v>494</v>
      </c>
      <c r="BF1214" s="34"/>
      <c r="BG1214" s="17"/>
    </row>
    <row r="1215" spans="1:59" x14ac:dyDescent="0.2">
      <c r="A1215" s="50">
        <v>2023</v>
      </c>
      <c r="B1215" s="50" t="s">
        <v>420</v>
      </c>
      <c r="C1215" s="16" t="s">
        <v>393</v>
      </c>
      <c r="D1215" s="21">
        <f t="shared" si="54"/>
        <v>45093</v>
      </c>
      <c r="E1215" s="22">
        <f t="shared" si="55"/>
        <v>167</v>
      </c>
      <c r="F1215" s="17" t="s">
        <v>344</v>
      </c>
      <c r="G1215" s="17" t="s">
        <v>347</v>
      </c>
      <c r="H1215" s="17">
        <v>85</v>
      </c>
      <c r="I1215" s="17">
        <v>19</v>
      </c>
      <c r="J1215" s="17">
        <v>6.78</v>
      </c>
      <c r="K1215" s="17" t="s">
        <v>496</v>
      </c>
      <c r="L1215" s="17"/>
      <c r="M1215" s="17" t="s">
        <v>496</v>
      </c>
      <c r="N1215" s="17"/>
      <c r="O1215" s="17" t="s">
        <v>706</v>
      </c>
      <c r="P1215" s="20" t="s">
        <v>706</v>
      </c>
      <c r="Q1215" s="17" t="s">
        <v>496</v>
      </c>
      <c r="R1215" s="17"/>
      <c r="S1215" s="17"/>
      <c r="T1215" s="17" t="s">
        <v>494</v>
      </c>
      <c r="U1215" s="17" t="s">
        <v>494</v>
      </c>
      <c r="V1215" s="17" t="s">
        <v>494</v>
      </c>
      <c r="W1215" s="17" t="s">
        <v>494</v>
      </c>
      <c r="X1215" s="17" t="s">
        <v>494</v>
      </c>
      <c r="Y1215" s="17" t="s">
        <v>494</v>
      </c>
      <c r="Z1215" s="17" t="s">
        <v>494</v>
      </c>
      <c r="AA1215" s="17" t="s">
        <v>494</v>
      </c>
      <c r="AB1215" s="17" t="s">
        <v>494</v>
      </c>
      <c r="AC1215" s="17"/>
      <c r="AD1215" s="17"/>
      <c r="AE1215" s="17">
        <f t="shared" si="56"/>
        <v>1.1040097699979647</v>
      </c>
      <c r="AF1215" s="34" t="s">
        <v>520</v>
      </c>
      <c r="AG1215" s="34" t="s">
        <v>697</v>
      </c>
      <c r="AH1215" s="34" t="s">
        <v>494</v>
      </c>
      <c r="AI1215" s="34" t="s">
        <v>494</v>
      </c>
      <c r="AJ1215" s="34" t="s">
        <v>494</v>
      </c>
      <c r="AK1215" s="34"/>
      <c r="AL1215" s="34" t="s">
        <v>523</v>
      </c>
      <c r="AM1215" s="34">
        <v>84</v>
      </c>
      <c r="AN1215" s="34">
        <v>19</v>
      </c>
      <c r="AO1215" s="34">
        <v>6.6</v>
      </c>
      <c r="AP1215" s="34" t="s">
        <v>496</v>
      </c>
      <c r="AQ1215" s="34" t="s">
        <v>606</v>
      </c>
      <c r="AR1215" s="34" t="s">
        <v>706</v>
      </c>
      <c r="AS1215" s="34"/>
      <c r="AT1215" s="34"/>
      <c r="AU1215" s="34" t="s">
        <v>706</v>
      </c>
      <c r="AV1215" s="34" t="s">
        <v>494</v>
      </c>
      <c r="AW1215" s="34" t="s">
        <v>494</v>
      </c>
      <c r="AX1215" s="34" t="s">
        <v>494</v>
      </c>
      <c r="AY1215" s="34" t="s">
        <v>494</v>
      </c>
      <c r="AZ1215" s="34" t="s">
        <v>494</v>
      </c>
      <c r="BA1215" s="34" t="s">
        <v>494</v>
      </c>
      <c r="BB1215" s="34" t="s">
        <v>494</v>
      </c>
      <c r="BC1215" s="34" t="s">
        <v>494</v>
      </c>
      <c r="BD1215" s="34" t="s">
        <v>494</v>
      </c>
      <c r="BE1215" s="34" t="s">
        <v>494</v>
      </c>
      <c r="BF1215" s="34"/>
      <c r="BG1215" s="17"/>
    </row>
    <row r="1216" spans="1:59" x14ac:dyDescent="0.2">
      <c r="A1216" s="50">
        <v>2023</v>
      </c>
      <c r="B1216" s="50" t="s">
        <v>420</v>
      </c>
      <c r="C1216" s="16" t="s">
        <v>393</v>
      </c>
      <c r="D1216" s="21">
        <f t="shared" si="54"/>
        <v>45093</v>
      </c>
      <c r="E1216" s="22">
        <f t="shared" si="55"/>
        <v>167</v>
      </c>
      <c r="F1216" s="17" t="s">
        <v>344</v>
      </c>
      <c r="G1216" s="17" t="s">
        <v>347</v>
      </c>
      <c r="H1216" s="17">
        <v>81</v>
      </c>
      <c r="I1216" s="17">
        <v>19</v>
      </c>
      <c r="J1216" s="17">
        <v>6.07</v>
      </c>
      <c r="K1216" s="17" t="s">
        <v>496</v>
      </c>
      <c r="L1216" s="17"/>
      <c r="M1216" s="17" t="s">
        <v>496</v>
      </c>
      <c r="N1216" s="17"/>
      <c r="O1216" s="17" t="s">
        <v>707</v>
      </c>
      <c r="P1216" s="20" t="s">
        <v>707</v>
      </c>
      <c r="Q1216" s="17" t="s">
        <v>496</v>
      </c>
      <c r="R1216" s="17"/>
      <c r="S1216" s="17"/>
      <c r="T1216" s="17" t="s">
        <v>494</v>
      </c>
      <c r="U1216" s="17" t="s">
        <v>494</v>
      </c>
      <c r="V1216" s="17" t="s">
        <v>494</v>
      </c>
      <c r="W1216" s="17" t="s">
        <v>494</v>
      </c>
      <c r="X1216" s="17" t="s">
        <v>494</v>
      </c>
      <c r="Y1216" s="17" t="s">
        <v>494</v>
      </c>
      <c r="Z1216" s="17" t="s">
        <v>494</v>
      </c>
      <c r="AA1216" s="17" t="s">
        <v>494</v>
      </c>
      <c r="AB1216" s="17" t="s">
        <v>494</v>
      </c>
      <c r="AC1216" s="17"/>
      <c r="AD1216" s="17"/>
      <c r="AE1216" s="17">
        <f t="shared" si="56"/>
        <v>1.142177588857465</v>
      </c>
      <c r="AF1216" s="34" t="s">
        <v>537</v>
      </c>
      <c r="AG1216" s="35">
        <v>45275</v>
      </c>
      <c r="AH1216" s="34" t="s">
        <v>494</v>
      </c>
      <c r="AI1216" s="34" t="s">
        <v>494</v>
      </c>
      <c r="AJ1216" s="34" t="s">
        <v>494</v>
      </c>
      <c r="AK1216" s="34"/>
      <c r="AL1216" s="34" t="s">
        <v>496</v>
      </c>
      <c r="AM1216" s="34">
        <v>78</v>
      </c>
      <c r="AN1216" s="34">
        <v>19</v>
      </c>
      <c r="AO1216" s="34">
        <v>5.6</v>
      </c>
      <c r="AP1216" s="34" t="s">
        <v>496</v>
      </c>
      <c r="AQ1216" s="34" t="s">
        <v>691</v>
      </c>
      <c r="AR1216" s="34" t="s">
        <v>707</v>
      </c>
      <c r="AS1216" s="34">
        <v>1023387</v>
      </c>
      <c r="AT1216" s="34">
        <v>9</v>
      </c>
      <c r="AU1216" s="34" t="s">
        <v>707</v>
      </c>
      <c r="AV1216" s="34" t="s">
        <v>494</v>
      </c>
      <c r="AW1216" s="34" t="s">
        <v>494</v>
      </c>
      <c r="AX1216" s="34" t="s">
        <v>494</v>
      </c>
      <c r="AY1216" s="34" t="s">
        <v>494</v>
      </c>
      <c r="AZ1216" s="34" t="s">
        <v>494</v>
      </c>
      <c r="BA1216" s="34" t="s">
        <v>494</v>
      </c>
      <c r="BB1216" s="34" t="s">
        <v>494</v>
      </c>
      <c r="BC1216" s="34" t="s">
        <v>494</v>
      </c>
      <c r="BD1216" s="34" t="s">
        <v>494</v>
      </c>
      <c r="BE1216" s="34" t="s">
        <v>494</v>
      </c>
      <c r="BF1216" s="34"/>
      <c r="BG1216" s="17"/>
    </row>
    <row r="1217" spans="1:59" x14ac:dyDescent="0.2">
      <c r="A1217" s="50">
        <v>2023</v>
      </c>
      <c r="B1217" s="50" t="s">
        <v>420</v>
      </c>
      <c r="C1217" s="16" t="s">
        <v>393</v>
      </c>
      <c r="D1217" s="21">
        <f t="shared" si="54"/>
        <v>45093</v>
      </c>
      <c r="E1217" s="22">
        <f t="shared" si="55"/>
        <v>167</v>
      </c>
      <c r="F1217" s="17" t="s">
        <v>344</v>
      </c>
      <c r="G1217" s="17" t="s">
        <v>347</v>
      </c>
      <c r="H1217" s="17">
        <v>76</v>
      </c>
      <c r="I1217" s="17">
        <v>16</v>
      </c>
      <c r="J1217" s="17">
        <v>4.3</v>
      </c>
      <c r="K1217" s="17" t="s">
        <v>496</v>
      </c>
      <c r="L1217" s="17"/>
      <c r="M1217" s="17" t="s">
        <v>496</v>
      </c>
      <c r="N1217" s="17"/>
      <c r="O1217" s="17" t="s">
        <v>708</v>
      </c>
      <c r="P1217" s="20" t="s">
        <v>708</v>
      </c>
      <c r="Q1217" s="17" t="s">
        <v>496</v>
      </c>
      <c r="R1217" s="17"/>
      <c r="S1217" s="17"/>
      <c r="T1217" s="17" t="s">
        <v>494</v>
      </c>
      <c r="U1217" s="17" t="s">
        <v>494</v>
      </c>
      <c r="V1217" s="17" t="s">
        <v>494</v>
      </c>
      <c r="W1217" s="17" t="s">
        <v>494</v>
      </c>
      <c r="X1217" s="17" t="s">
        <v>494</v>
      </c>
      <c r="Y1217" s="17" t="s">
        <v>494</v>
      </c>
      <c r="Z1217" s="17" t="s">
        <v>494</v>
      </c>
      <c r="AA1217" s="17" t="s">
        <v>494</v>
      </c>
      <c r="AB1217" s="17" t="s">
        <v>494</v>
      </c>
      <c r="AC1217" s="17"/>
      <c r="AD1217" s="17" t="s">
        <v>690</v>
      </c>
      <c r="AE1217" s="17">
        <f t="shared" si="56"/>
        <v>0.97955241288817607</v>
      </c>
      <c r="AF1217" s="34" t="s">
        <v>537</v>
      </c>
      <c r="AG1217" s="35">
        <v>45275</v>
      </c>
      <c r="AH1217" s="34" t="s">
        <v>494</v>
      </c>
      <c r="AI1217" s="34" t="s">
        <v>494</v>
      </c>
      <c r="AJ1217" s="34" t="s">
        <v>494</v>
      </c>
      <c r="AK1217" s="34"/>
      <c r="AL1217" s="34" t="s">
        <v>496</v>
      </c>
      <c r="AM1217" s="34">
        <v>69</v>
      </c>
      <c r="AN1217" s="34">
        <v>15</v>
      </c>
      <c r="AO1217" s="34"/>
      <c r="AP1217" s="34" t="s">
        <v>496</v>
      </c>
      <c r="AQ1217" s="34" t="s">
        <v>691</v>
      </c>
      <c r="AR1217" s="34" t="s">
        <v>708</v>
      </c>
      <c r="AS1217" s="34">
        <v>1023387</v>
      </c>
      <c r="AT1217" s="34">
        <v>10</v>
      </c>
      <c r="AU1217" s="34" t="s">
        <v>708</v>
      </c>
      <c r="AV1217" s="34" t="s">
        <v>494</v>
      </c>
      <c r="AW1217" s="34" t="s">
        <v>494</v>
      </c>
      <c r="AX1217" s="34" t="s">
        <v>494</v>
      </c>
      <c r="AY1217" s="34" t="s">
        <v>494</v>
      </c>
      <c r="AZ1217" s="34" t="s">
        <v>494</v>
      </c>
      <c r="BA1217" s="34" t="s">
        <v>494</v>
      </c>
      <c r="BB1217" s="34" t="s">
        <v>494</v>
      </c>
      <c r="BC1217" s="34" t="s">
        <v>494</v>
      </c>
      <c r="BD1217" s="34" t="s">
        <v>494</v>
      </c>
      <c r="BE1217" s="34" t="s">
        <v>494</v>
      </c>
      <c r="BF1217" s="34"/>
      <c r="BG1217" s="17"/>
    </row>
    <row r="1218" spans="1:59" hidden="1" x14ac:dyDescent="0.2">
      <c r="A1218" s="50">
        <v>2023</v>
      </c>
      <c r="B1218" s="50" t="s">
        <v>967</v>
      </c>
      <c r="C1218" s="16" t="str">
        <f>set_totals!$C$122</f>
        <v>28Jun23-PRS-PGM-1</v>
      </c>
      <c r="D1218" s="21">
        <f t="shared" ref="D1218:D1219" si="57">DATEVALUE(LEFT(C1218, SEARCH("-", C1218) - 1))</f>
        <v>45105</v>
      </c>
      <c r="E1218" s="22">
        <f t="shared" ref="E1218:E1219" si="58" xml:space="preserve"> D1218 - DATE(YEAR(D1218), 1, 0)</f>
        <v>179</v>
      </c>
      <c r="F1218" s="17" t="s">
        <v>344</v>
      </c>
      <c r="G1218" s="17" t="s">
        <v>347</v>
      </c>
      <c r="J1218" s="17"/>
      <c r="K1218" s="17" t="s">
        <v>494</v>
      </c>
      <c r="L1218" s="17"/>
      <c r="M1218" s="17" t="s">
        <v>675</v>
      </c>
      <c r="N1218" s="17"/>
      <c r="O1218" s="17"/>
      <c r="P1218" s="20"/>
      <c r="Q1218" s="17" t="s">
        <v>494</v>
      </c>
      <c r="R1218" s="17"/>
      <c r="S1218" s="17"/>
      <c r="T1218" s="17"/>
      <c r="U1218" s="17"/>
      <c r="V1218" s="17"/>
      <c r="W1218" s="17"/>
      <c r="X1218" s="17"/>
      <c r="Y1218" s="17"/>
      <c r="Z1218" s="17"/>
      <c r="AA1218" s="17"/>
      <c r="AB1218" s="17"/>
      <c r="AC1218" s="17"/>
      <c r="AD1218" s="17" t="s">
        <v>2559</v>
      </c>
      <c r="AE1218" s="17"/>
      <c r="AF1218" s="34"/>
      <c r="AG1218" s="35"/>
      <c r="AH1218" s="34"/>
      <c r="AI1218" s="34"/>
      <c r="AJ1218" s="34"/>
      <c r="AK1218" s="34"/>
      <c r="AL1218" s="34"/>
      <c r="AM1218" s="34"/>
      <c r="AN1218" s="34"/>
      <c r="AO1218" s="34"/>
      <c r="AP1218" s="34"/>
      <c r="AQ1218" s="34"/>
      <c r="AR1218" s="34"/>
      <c r="AS1218" s="34"/>
      <c r="AT1218" s="34"/>
      <c r="AU1218" s="34"/>
      <c r="AV1218" s="34"/>
      <c r="AW1218" s="34"/>
      <c r="AX1218" s="34"/>
      <c r="AY1218" s="34"/>
      <c r="AZ1218" s="34"/>
      <c r="BA1218" s="34"/>
      <c r="BB1218" s="34"/>
      <c r="BC1218" s="34"/>
      <c r="BD1218" s="34"/>
      <c r="BE1218" s="34"/>
      <c r="BF1218" s="34"/>
      <c r="BG1218" s="17"/>
    </row>
    <row r="1219" spans="1:59" hidden="1" x14ac:dyDescent="0.2">
      <c r="A1219" s="50">
        <v>2023</v>
      </c>
      <c r="B1219" s="50" t="s">
        <v>967</v>
      </c>
      <c r="C1219" s="16" t="str">
        <f>set_totals!$C$122</f>
        <v>28Jun23-PRS-PGM-1</v>
      </c>
      <c r="D1219" s="21">
        <f t="shared" si="57"/>
        <v>45105</v>
      </c>
      <c r="E1219" s="22">
        <f t="shared" si="58"/>
        <v>179</v>
      </c>
      <c r="F1219" s="17" t="s">
        <v>340</v>
      </c>
      <c r="G1219" s="17" t="s">
        <v>347</v>
      </c>
      <c r="J1219" s="17"/>
      <c r="K1219" s="17" t="s">
        <v>494</v>
      </c>
      <c r="L1219" s="17"/>
      <c r="M1219" s="17" t="s">
        <v>675</v>
      </c>
      <c r="N1219" s="17"/>
      <c r="O1219" s="17"/>
      <c r="P1219" s="20"/>
      <c r="Q1219" s="17" t="s">
        <v>494</v>
      </c>
      <c r="R1219" s="17"/>
      <c r="S1219" s="17"/>
      <c r="T1219" s="17"/>
      <c r="U1219" s="17"/>
      <c r="V1219" s="17"/>
      <c r="W1219" s="17"/>
      <c r="X1219" s="17"/>
      <c r="Y1219" s="17"/>
      <c r="Z1219" s="17"/>
      <c r="AA1219" s="17"/>
      <c r="AB1219" s="17"/>
      <c r="AC1219" s="17"/>
      <c r="AD1219" s="17" t="s">
        <v>2559</v>
      </c>
      <c r="AE1219" s="17"/>
      <c r="AF1219" s="34"/>
      <c r="AG1219" s="35"/>
      <c r="AH1219" s="34"/>
      <c r="AI1219" s="34"/>
      <c r="AJ1219" s="34"/>
      <c r="AK1219" s="34"/>
      <c r="AL1219" s="34"/>
      <c r="AM1219" s="34"/>
      <c r="AN1219" s="34"/>
      <c r="AO1219" s="34"/>
      <c r="AP1219" s="34"/>
      <c r="AQ1219" s="34"/>
      <c r="AR1219" s="34"/>
      <c r="AS1219" s="34"/>
      <c r="AT1219" s="34"/>
      <c r="AU1219" s="34"/>
      <c r="AV1219" s="34"/>
      <c r="AW1219" s="34"/>
      <c r="AX1219" s="34"/>
      <c r="AY1219" s="34"/>
      <c r="AZ1219" s="34"/>
      <c r="BA1219" s="34"/>
      <c r="BB1219" s="34"/>
      <c r="BC1219" s="34"/>
      <c r="BD1219" s="34"/>
      <c r="BE1219" s="34"/>
      <c r="BF1219" s="34"/>
      <c r="BG1219" s="17"/>
    </row>
    <row r="1220" spans="1:59" hidden="1" x14ac:dyDescent="0.2">
      <c r="A1220" s="50">
        <v>2023</v>
      </c>
      <c r="B1220" s="50" t="s">
        <v>967</v>
      </c>
      <c r="C1220" s="16" t="str">
        <f>set_totals!$C$126</f>
        <v>28Jun23-PRS-PRCD-2</v>
      </c>
      <c r="D1220" s="21">
        <f t="shared" ref="D1220:D1283" si="59">DATEVALUE(LEFT(C1220, SEARCH("-", C1220) - 1))</f>
        <v>45105</v>
      </c>
      <c r="E1220" s="22">
        <f t="shared" ref="E1220:E1283" si="60" xml:space="preserve"> D1220 - DATE(YEAR(D1220), 1, 0)</f>
        <v>179</v>
      </c>
      <c r="F1220" s="17" t="s">
        <v>343</v>
      </c>
      <c r="G1220" s="17" t="s">
        <v>347</v>
      </c>
      <c r="H1220" s="17">
        <v>80</v>
      </c>
      <c r="I1220" s="17">
        <v>17</v>
      </c>
      <c r="J1220" s="17"/>
      <c r="K1220" s="17" t="s">
        <v>494</v>
      </c>
      <c r="L1220" s="17"/>
      <c r="M1220" s="17" t="s">
        <v>494</v>
      </c>
      <c r="N1220" s="17"/>
      <c r="O1220" s="17"/>
      <c r="P1220" s="17"/>
      <c r="Q1220" s="17" t="s">
        <v>494</v>
      </c>
      <c r="R1220" s="17"/>
      <c r="S1220" s="17"/>
      <c r="T1220" s="17" t="s">
        <v>494</v>
      </c>
      <c r="U1220" s="17" t="s">
        <v>494</v>
      </c>
      <c r="V1220" s="17" t="s">
        <v>494</v>
      </c>
      <c r="W1220" s="17" t="s">
        <v>494</v>
      </c>
      <c r="X1220" s="17" t="s">
        <v>494</v>
      </c>
      <c r="Y1220" s="17" t="s">
        <v>494</v>
      </c>
      <c r="Z1220" s="17" t="s">
        <v>494</v>
      </c>
      <c r="AA1220" s="17" t="s">
        <v>494</v>
      </c>
      <c r="AB1220" s="17" t="s">
        <v>494</v>
      </c>
      <c r="AC1220" s="17"/>
      <c r="AD1220" s="17"/>
      <c r="AE1220" s="18" t="str">
        <f t="shared" ref="AE1220:AE1283" si="61">IF(J1220="", "", 100000*(J1220/(H1220^3)))</f>
        <v/>
      </c>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c r="BF1220" s="17"/>
      <c r="BG1220" s="17"/>
    </row>
    <row r="1221" spans="1:59" hidden="1" x14ac:dyDescent="0.2">
      <c r="A1221" s="50">
        <v>2023</v>
      </c>
      <c r="B1221" s="50" t="s">
        <v>967</v>
      </c>
      <c r="C1221" s="16" t="str">
        <f>set_totals!$C$126</f>
        <v>28Jun23-PRS-PRCD-2</v>
      </c>
      <c r="D1221" s="21">
        <f t="shared" si="59"/>
        <v>45105</v>
      </c>
      <c r="E1221" s="22">
        <f t="shared" si="60"/>
        <v>179</v>
      </c>
      <c r="F1221" s="17" t="s">
        <v>343</v>
      </c>
      <c r="G1221" s="17" t="s">
        <v>347</v>
      </c>
      <c r="H1221" s="17">
        <v>89</v>
      </c>
      <c r="I1221" s="17">
        <v>21</v>
      </c>
      <c r="J1221" s="17"/>
      <c r="K1221" s="17" t="s">
        <v>494</v>
      </c>
      <c r="L1221" s="17"/>
      <c r="M1221" s="17" t="s">
        <v>494</v>
      </c>
      <c r="N1221" s="17"/>
      <c r="O1221" s="17"/>
      <c r="P1221" s="17"/>
      <c r="Q1221" s="17" t="s">
        <v>494</v>
      </c>
      <c r="R1221" s="17"/>
      <c r="S1221" s="17"/>
      <c r="T1221" s="17" t="s">
        <v>494</v>
      </c>
      <c r="U1221" s="17" t="s">
        <v>494</v>
      </c>
      <c r="V1221" s="17" t="s">
        <v>494</v>
      </c>
      <c r="W1221" s="17" t="s">
        <v>494</v>
      </c>
      <c r="X1221" s="17" t="s">
        <v>494</v>
      </c>
      <c r="Y1221" s="17" t="s">
        <v>494</v>
      </c>
      <c r="Z1221" s="17" t="s">
        <v>494</v>
      </c>
      <c r="AA1221" s="17" t="s">
        <v>494</v>
      </c>
      <c r="AB1221" s="17" t="s">
        <v>494</v>
      </c>
      <c r="AC1221" s="17"/>
      <c r="AD1221" s="17"/>
      <c r="AE1221" s="18" t="str">
        <f t="shared" si="61"/>
        <v/>
      </c>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c r="BF1221" s="17"/>
      <c r="BG1221" s="17"/>
    </row>
    <row r="1222" spans="1:59" hidden="1" x14ac:dyDescent="0.2">
      <c r="A1222" s="50">
        <v>2023</v>
      </c>
      <c r="B1222" s="50" t="s">
        <v>967</v>
      </c>
      <c r="C1222" s="16" t="str">
        <f>set_totals!$C$126</f>
        <v>28Jun23-PRS-PRCD-2</v>
      </c>
      <c r="D1222" s="21">
        <f t="shared" si="59"/>
        <v>45105</v>
      </c>
      <c r="E1222" s="22">
        <f t="shared" si="60"/>
        <v>179</v>
      </c>
      <c r="F1222" s="17" t="s">
        <v>340</v>
      </c>
      <c r="G1222" s="17" t="s">
        <v>347</v>
      </c>
      <c r="H1222" s="17">
        <v>81</v>
      </c>
      <c r="I1222" s="17">
        <v>14</v>
      </c>
      <c r="J1222" s="17"/>
      <c r="K1222" s="17" t="s">
        <v>494</v>
      </c>
      <c r="L1222" s="17"/>
      <c r="M1222" s="17" t="s">
        <v>494</v>
      </c>
      <c r="N1222" s="17"/>
      <c r="O1222" s="17"/>
      <c r="P1222" s="17"/>
      <c r="Q1222" s="17" t="s">
        <v>494</v>
      </c>
      <c r="R1222" s="17"/>
      <c r="S1222" s="17"/>
      <c r="T1222" s="17" t="s">
        <v>494</v>
      </c>
      <c r="U1222" s="17" t="s">
        <v>494</v>
      </c>
      <c r="V1222" s="17" t="s">
        <v>494</v>
      </c>
      <c r="W1222" s="17" t="s">
        <v>494</v>
      </c>
      <c r="X1222" s="17" t="s">
        <v>494</v>
      </c>
      <c r="Y1222" s="17" t="s">
        <v>494</v>
      </c>
      <c r="Z1222" s="17" t="s">
        <v>494</v>
      </c>
      <c r="AA1222" s="17" t="s">
        <v>494</v>
      </c>
      <c r="AB1222" s="17" t="s">
        <v>494</v>
      </c>
      <c r="AC1222" s="17"/>
      <c r="AD1222" s="17"/>
      <c r="AE1222" s="18" t="str">
        <f t="shared" si="61"/>
        <v/>
      </c>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c r="BF1222" s="17"/>
      <c r="BG1222" s="17"/>
    </row>
    <row r="1223" spans="1:59" hidden="1" x14ac:dyDescent="0.2">
      <c r="A1223" s="50">
        <v>2023</v>
      </c>
      <c r="B1223" s="50" t="s">
        <v>967</v>
      </c>
      <c r="C1223" s="16" t="str">
        <f>set_totals!$C$126</f>
        <v>28Jun23-PRS-PRCD-2</v>
      </c>
      <c r="D1223" s="21">
        <f t="shared" si="59"/>
        <v>45105</v>
      </c>
      <c r="E1223" s="22">
        <f t="shared" si="60"/>
        <v>179</v>
      </c>
      <c r="F1223" s="17" t="s">
        <v>340</v>
      </c>
      <c r="G1223" s="17" t="s">
        <v>347</v>
      </c>
      <c r="H1223" s="17">
        <v>76</v>
      </c>
      <c r="I1223" s="17">
        <v>11</v>
      </c>
      <c r="J1223" s="17"/>
      <c r="K1223" s="17" t="s">
        <v>494</v>
      </c>
      <c r="L1223" s="17"/>
      <c r="M1223" s="17" t="s">
        <v>494</v>
      </c>
      <c r="N1223" s="17"/>
      <c r="O1223" s="17"/>
      <c r="P1223" s="17"/>
      <c r="Q1223" s="17" t="s">
        <v>494</v>
      </c>
      <c r="R1223" s="17"/>
      <c r="S1223" s="17"/>
      <c r="T1223" s="17" t="s">
        <v>494</v>
      </c>
      <c r="U1223" s="17" t="s">
        <v>494</v>
      </c>
      <c r="V1223" s="17" t="s">
        <v>494</v>
      </c>
      <c r="W1223" s="17" t="s">
        <v>494</v>
      </c>
      <c r="X1223" s="17" t="s">
        <v>494</v>
      </c>
      <c r="Y1223" s="17" t="s">
        <v>494</v>
      </c>
      <c r="Z1223" s="17" t="s">
        <v>494</v>
      </c>
      <c r="AA1223" s="17" t="s">
        <v>494</v>
      </c>
      <c r="AB1223" s="17" t="s">
        <v>494</v>
      </c>
      <c r="AC1223" s="17"/>
      <c r="AD1223" s="17"/>
      <c r="AE1223" s="18" t="str">
        <f t="shared" si="61"/>
        <v/>
      </c>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c r="BF1223" s="17"/>
      <c r="BG1223" s="17"/>
    </row>
    <row r="1224" spans="1:59" hidden="1" x14ac:dyDescent="0.2">
      <c r="A1224" s="50">
        <v>2023</v>
      </c>
      <c r="B1224" s="50" t="s">
        <v>967</v>
      </c>
      <c r="C1224" s="16" t="str">
        <f>set_totals!$C$126</f>
        <v>28Jun23-PRS-PRCD-2</v>
      </c>
      <c r="D1224" s="21">
        <f t="shared" si="59"/>
        <v>45105</v>
      </c>
      <c r="E1224" s="22">
        <f t="shared" si="60"/>
        <v>179</v>
      </c>
      <c r="F1224" s="17" t="s">
        <v>344</v>
      </c>
      <c r="G1224" s="17" t="s">
        <v>347</v>
      </c>
      <c r="H1224" s="17">
        <v>78</v>
      </c>
      <c r="I1224" s="17">
        <v>13</v>
      </c>
      <c r="J1224" s="17"/>
      <c r="K1224" s="17" t="s">
        <v>494</v>
      </c>
      <c r="L1224" s="17"/>
      <c r="M1224" s="17" t="s">
        <v>494</v>
      </c>
      <c r="N1224" s="17"/>
      <c r="O1224" s="17"/>
      <c r="P1224" s="17"/>
      <c r="Q1224" s="17" t="s">
        <v>494</v>
      </c>
      <c r="R1224" s="17"/>
      <c r="S1224" s="17"/>
      <c r="T1224" s="17" t="s">
        <v>494</v>
      </c>
      <c r="U1224" s="17" t="s">
        <v>494</v>
      </c>
      <c r="V1224" s="17" t="s">
        <v>494</v>
      </c>
      <c r="W1224" s="17" t="s">
        <v>494</v>
      </c>
      <c r="X1224" s="17" t="s">
        <v>494</v>
      </c>
      <c r="Y1224" s="17" t="s">
        <v>494</v>
      </c>
      <c r="Z1224" s="17" t="s">
        <v>494</v>
      </c>
      <c r="AA1224" s="17" t="s">
        <v>494</v>
      </c>
      <c r="AB1224" s="17" t="s">
        <v>494</v>
      </c>
      <c r="AC1224" s="17">
        <v>0</v>
      </c>
      <c r="AD1224" s="17"/>
      <c r="AE1224" s="18" t="str">
        <f t="shared" si="61"/>
        <v/>
      </c>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c r="BF1224" s="17"/>
      <c r="BG1224" s="17"/>
    </row>
    <row r="1225" spans="1:59" hidden="1" x14ac:dyDescent="0.2">
      <c r="A1225" s="50">
        <v>2023</v>
      </c>
      <c r="B1225" s="50" t="s">
        <v>967</v>
      </c>
      <c r="C1225" s="16" t="str">
        <f>set_totals!$C$126</f>
        <v>28Jun23-PRS-PRCD-2</v>
      </c>
      <c r="D1225" s="21">
        <f t="shared" si="59"/>
        <v>45105</v>
      </c>
      <c r="E1225" s="22">
        <f t="shared" si="60"/>
        <v>179</v>
      </c>
      <c r="F1225" s="17" t="s">
        <v>344</v>
      </c>
      <c r="G1225" s="17" t="s">
        <v>347</v>
      </c>
      <c r="H1225" s="17">
        <v>89</v>
      </c>
      <c r="I1225" s="17">
        <v>19</v>
      </c>
      <c r="J1225" s="17"/>
      <c r="K1225" s="17" t="s">
        <v>494</v>
      </c>
      <c r="L1225" s="17"/>
      <c r="M1225" s="17" t="s">
        <v>494</v>
      </c>
      <c r="N1225" s="17"/>
      <c r="O1225" s="17"/>
      <c r="P1225" s="17"/>
      <c r="Q1225" s="17" t="s">
        <v>494</v>
      </c>
      <c r="R1225" s="17"/>
      <c r="S1225" s="17"/>
      <c r="T1225" s="17" t="s">
        <v>494</v>
      </c>
      <c r="U1225" s="17" t="s">
        <v>494</v>
      </c>
      <c r="V1225" s="17" t="s">
        <v>494</v>
      </c>
      <c r="W1225" s="17" t="s">
        <v>494</v>
      </c>
      <c r="X1225" s="17" t="s">
        <v>494</v>
      </c>
      <c r="Y1225" s="17" t="s">
        <v>494</v>
      </c>
      <c r="Z1225" s="17" t="s">
        <v>494</v>
      </c>
      <c r="AA1225" s="17" t="s">
        <v>494</v>
      </c>
      <c r="AB1225" s="17" t="s">
        <v>494</v>
      </c>
      <c r="AC1225" s="17">
        <v>0</v>
      </c>
      <c r="AD1225" s="17"/>
      <c r="AE1225" s="18" t="str">
        <f t="shared" si="61"/>
        <v/>
      </c>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c r="BF1225" s="17"/>
      <c r="BG1225" s="17"/>
    </row>
    <row r="1226" spans="1:59" hidden="1" x14ac:dyDescent="0.2">
      <c r="A1226" s="50">
        <v>2023</v>
      </c>
      <c r="B1226" s="50" t="s">
        <v>967</v>
      </c>
      <c r="C1226" s="16" t="str">
        <f>set_totals!$C$130</f>
        <v>28Jun23-PRS-Thrasher-4</v>
      </c>
      <c r="D1226" s="21">
        <f t="shared" si="59"/>
        <v>45105</v>
      </c>
      <c r="E1226" s="22">
        <f t="shared" si="60"/>
        <v>179</v>
      </c>
      <c r="F1226" s="17" t="s">
        <v>340</v>
      </c>
      <c r="G1226" s="17" t="s">
        <v>347</v>
      </c>
      <c r="H1226" s="17">
        <v>118</v>
      </c>
      <c r="I1226" s="17">
        <v>21</v>
      </c>
      <c r="J1226" s="17"/>
      <c r="K1226" s="17" t="s">
        <v>494</v>
      </c>
      <c r="L1226" s="17"/>
      <c r="M1226" s="17" t="s">
        <v>494</v>
      </c>
      <c r="N1226" s="17"/>
      <c r="O1226" s="17"/>
      <c r="P1226" s="17"/>
      <c r="Q1226" s="17" t="s">
        <v>494</v>
      </c>
      <c r="R1226" s="17"/>
      <c r="S1226" s="17"/>
      <c r="T1226" s="17" t="s">
        <v>494</v>
      </c>
      <c r="U1226" s="17" t="s">
        <v>494</v>
      </c>
      <c r="V1226" s="17" t="s">
        <v>494</v>
      </c>
      <c r="W1226" s="17" t="s">
        <v>494</v>
      </c>
      <c r="X1226" s="17" t="s">
        <v>494</v>
      </c>
      <c r="Y1226" s="17" t="s">
        <v>494</v>
      </c>
      <c r="Z1226" s="17" t="s">
        <v>494</v>
      </c>
      <c r="AA1226" s="17" t="s">
        <v>494</v>
      </c>
      <c r="AB1226" s="17" t="s">
        <v>494</v>
      </c>
      <c r="AC1226" s="17"/>
      <c r="AD1226" s="17"/>
      <c r="AE1226" s="18" t="str">
        <f t="shared" si="61"/>
        <v/>
      </c>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c r="BF1226" s="17"/>
      <c r="BG1226" s="17"/>
    </row>
    <row r="1227" spans="1:59" hidden="1" x14ac:dyDescent="0.2">
      <c r="A1227" s="50">
        <v>2023</v>
      </c>
      <c r="B1227" s="50" t="s">
        <v>967</v>
      </c>
      <c r="C1227" s="16" t="str">
        <f>set_totals!$C$130</f>
        <v>28Jun23-PRS-Thrasher-4</v>
      </c>
      <c r="D1227" s="21">
        <f t="shared" si="59"/>
        <v>45105</v>
      </c>
      <c r="E1227" s="22">
        <f t="shared" si="60"/>
        <v>179</v>
      </c>
      <c r="F1227" s="17" t="s">
        <v>340</v>
      </c>
      <c r="G1227" s="17" t="s">
        <v>347</v>
      </c>
      <c r="H1227" s="17">
        <v>164</v>
      </c>
      <c r="I1227" s="17">
        <v>31</v>
      </c>
      <c r="J1227" s="17"/>
      <c r="K1227" s="17" t="s">
        <v>494</v>
      </c>
      <c r="L1227" s="17"/>
      <c r="M1227" s="17" t="s">
        <v>494</v>
      </c>
      <c r="N1227" s="17"/>
      <c r="O1227" s="17"/>
      <c r="P1227" s="17"/>
      <c r="Q1227" s="17" t="s">
        <v>494</v>
      </c>
      <c r="R1227" s="17"/>
      <c r="S1227" s="17"/>
      <c r="T1227" s="17" t="s">
        <v>494</v>
      </c>
      <c r="U1227" s="17" t="s">
        <v>494</v>
      </c>
      <c r="V1227" s="17" t="s">
        <v>494</v>
      </c>
      <c r="W1227" s="17" t="s">
        <v>494</v>
      </c>
      <c r="X1227" s="17" t="s">
        <v>494</v>
      </c>
      <c r="Y1227" s="17" t="s">
        <v>494</v>
      </c>
      <c r="Z1227" s="17" t="s">
        <v>494</v>
      </c>
      <c r="AA1227" s="17" t="s">
        <v>494</v>
      </c>
      <c r="AB1227" s="17" t="s">
        <v>494</v>
      </c>
      <c r="AC1227" s="17"/>
      <c r="AD1227" s="17"/>
      <c r="AE1227" s="18" t="str">
        <f t="shared" si="61"/>
        <v/>
      </c>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c r="BF1227" s="17"/>
      <c r="BG1227" s="17"/>
    </row>
    <row r="1228" spans="1:59" hidden="1" x14ac:dyDescent="0.2">
      <c r="A1228" s="50">
        <v>2023</v>
      </c>
      <c r="B1228" s="50" t="s">
        <v>967</v>
      </c>
      <c r="C1228" s="16" t="str">
        <f>set_totals!$C$130</f>
        <v>28Jun23-PRS-Thrasher-4</v>
      </c>
      <c r="D1228" s="21">
        <f t="shared" si="59"/>
        <v>45105</v>
      </c>
      <c r="E1228" s="22">
        <f t="shared" si="60"/>
        <v>179</v>
      </c>
      <c r="F1228" s="17" t="s">
        <v>401</v>
      </c>
      <c r="G1228" s="17"/>
      <c r="H1228" s="17">
        <v>137</v>
      </c>
      <c r="I1228" s="17">
        <v>27</v>
      </c>
      <c r="J1228" s="17"/>
      <c r="K1228" s="17" t="s">
        <v>494</v>
      </c>
      <c r="L1228" s="17"/>
      <c r="M1228" s="17" t="s">
        <v>494</v>
      </c>
      <c r="N1228" s="17"/>
      <c r="O1228" s="17"/>
      <c r="P1228" s="17"/>
      <c r="Q1228" s="17" t="s">
        <v>494</v>
      </c>
      <c r="R1228" s="17"/>
      <c r="S1228" s="17"/>
      <c r="T1228" s="17" t="s">
        <v>494</v>
      </c>
      <c r="U1228" s="17" t="s">
        <v>494</v>
      </c>
      <c r="V1228" s="17" t="s">
        <v>494</v>
      </c>
      <c r="W1228" s="17" t="s">
        <v>494</v>
      </c>
      <c r="X1228" s="17" t="s">
        <v>494</v>
      </c>
      <c r="Y1228" s="17" t="s">
        <v>494</v>
      </c>
      <c r="Z1228" s="17" t="s">
        <v>494</v>
      </c>
      <c r="AA1228" s="17" t="s">
        <v>494</v>
      </c>
      <c r="AB1228" s="17" t="s">
        <v>494</v>
      </c>
      <c r="AC1228" s="17"/>
      <c r="AD1228" s="17"/>
      <c r="AE1228" s="18" t="str">
        <f t="shared" si="61"/>
        <v/>
      </c>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c r="BF1228" s="17"/>
      <c r="BG1228" s="17"/>
    </row>
    <row r="1229" spans="1:59" hidden="1" x14ac:dyDescent="0.2">
      <c r="A1229" s="50">
        <v>2023</v>
      </c>
      <c r="B1229" s="50" t="s">
        <v>967</v>
      </c>
      <c r="C1229" s="16" t="str">
        <f>set_totals!$C$130</f>
        <v>28Jun23-PRS-Thrasher-4</v>
      </c>
      <c r="D1229" s="21">
        <f t="shared" si="59"/>
        <v>45105</v>
      </c>
      <c r="E1229" s="22">
        <f t="shared" si="60"/>
        <v>179</v>
      </c>
      <c r="F1229" s="17" t="s">
        <v>401</v>
      </c>
      <c r="G1229" s="17"/>
      <c r="H1229" s="17">
        <v>135</v>
      </c>
      <c r="I1229" s="17">
        <v>26</v>
      </c>
      <c r="J1229" s="17"/>
      <c r="K1229" s="17" t="s">
        <v>494</v>
      </c>
      <c r="L1229" s="17"/>
      <c r="M1229" s="17" t="s">
        <v>494</v>
      </c>
      <c r="N1229" s="17"/>
      <c r="O1229" s="17"/>
      <c r="P1229" s="17"/>
      <c r="Q1229" s="17" t="s">
        <v>494</v>
      </c>
      <c r="R1229" s="17"/>
      <c r="S1229" s="17"/>
      <c r="T1229" s="17" t="s">
        <v>494</v>
      </c>
      <c r="U1229" s="17" t="s">
        <v>494</v>
      </c>
      <c r="V1229" s="17" t="s">
        <v>494</v>
      </c>
      <c r="W1229" s="17" t="s">
        <v>494</v>
      </c>
      <c r="X1229" s="17" t="s">
        <v>494</v>
      </c>
      <c r="Y1229" s="17" t="s">
        <v>494</v>
      </c>
      <c r="Z1229" s="17" t="s">
        <v>494</v>
      </c>
      <c r="AA1229" s="17" t="s">
        <v>494</v>
      </c>
      <c r="AB1229" s="17" t="s">
        <v>494</v>
      </c>
      <c r="AC1229" s="17"/>
      <c r="AD1229" s="17"/>
      <c r="AE1229" s="18" t="str">
        <f t="shared" si="61"/>
        <v/>
      </c>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c r="BF1229" s="17"/>
      <c r="BG1229" s="17"/>
    </row>
    <row r="1230" spans="1:59" hidden="1" x14ac:dyDescent="0.2">
      <c r="A1230" s="50">
        <v>2023</v>
      </c>
      <c r="B1230" s="50" t="s">
        <v>967</v>
      </c>
      <c r="C1230" s="16" t="str">
        <f>set_totals!$C$130</f>
        <v>28Jun23-PRS-Thrasher-4</v>
      </c>
      <c r="D1230" s="21">
        <f t="shared" si="59"/>
        <v>45105</v>
      </c>
      <c r="E1230" s="22">
        <f t="shared" si="60"/>
        <v>179</v>
      </c>
      <c r="F1230" s="17" t="s">
        <v>401</v>
      </c>
      <c r="G1230" s="17"/>
      <c r="H1230" s="17">
        <v>130</v>
      </c>
      <c r="I1230" s="17">
        <v>28</v>
      </c>
      <c r="J1230" s="17"/>
      <c r="K1230" s="17" t="s">
        <v>494</v>
      </c>
      <c r="L1230" s="17"/>
      <c r="M1230" s="17" t="s">
        <v>494</v>
      </c>
      <c r="N1230" s="17"/>
      <c r="O1230" s="17"/>
      <c r="P1230" s="17"/>
      <c r="Q1230" s="17" t="s">
        <v>494</v>
      </c>
      <c r="R1230" s="17"/>
      <c r="S1230" s="17"/>
      <c r="T1230" s="17" t="s">
        <v>494</v>
      </c>
      <c r="U1230" s="17" t="s">
        <v>494</v>
      </c>
      <c r="V1230" s="17" t="s">
        <v>494</v>
      </c>
      <c r="W1230" s="17" t="s">
        <v>494</v>
      </c>
      <c r="X1230" s="17" t="s">
        <v>494</v>
      </c>
      <c r="Y1230" s="17" t="s">
        <v>494</v>
      </c>
      <c r="Z1230" s="17" t="s">
        <v>494</v>
      </c>
      <c r="AA1230" s="17" t="s">
        <v>494</v>
      </c>
      <c r="AB1230" s="17" t="s">
        <v>494</v>
      </c>
      <c r="AC1230" s="17"/>
      <c r="AD1230" s="17"/>
      <c r="AE1230" s="18" t="str">
        <f t="shared" si="61"/>
        <v/>
      </c>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c r="BF1230" s="17"/>
      <c r="BG1230" s="17"/>
    </row>
    <row r="1231" spans="1:59" hidden="1" x14ac:dyDescent="0.2">
      <c r="A1231" s="50">
        <v>2023</v>
      </c>
      <c r="B1231" s="50" t="s">
        <v>967</v>
      </c>
      <c r="C1231" s="16" t="str">
        <f>set_totals!$C$130</f>
        <v>28Jun23-PRS-Thrasher-4</v>
      </c>
      <c r="D1231" s="21">
        <f t="shared" si="59"/>
        <v>45105</v>
      </c>
      <c r="E1231" s="22">
        <f t="shared" si="60"/>
        <v>179</v>
      </c>
      <c r="F1231" s="17" t="s">
        <v>401</v>
      </c>
      <c r="G1231" s="17"/>
      <c r="H1231" s="17">
        <v>152</v>
      </c>
      <c r="I1231" s="17">
        <v>30</v>
      </c>
      <c r="J1231" s="17"/>
      <c r="K1231" s="17" t="s">
        <v>494</v>
      </c>
      <c r="L1231" s="17"/>
      <c r="M1231" s="17" t="s">
        <v>494</v>
      </c>
      <c r="N1231" s="17"/>
      <c r="O1231" s="17"/>
      <c r="P1231" s="17"/>
      <c r="Q1231" s="17" t="s">
        <v>494</v>
      </c>
      <c r="R1231" s="17"/>
      <c r="S1231" s="17"/>
      <c r="T1231" s="17" t="s">
        <v>494</v>
      </c>
      <c r="U1231" s="17" t="s">
        <v>494</v>
      </c>
      <c r="V1231" s="17" t="s">
        <v>494</v>
      </c>
      <c r="W1231" s="17" t="s">
        <v>494</v>
      </c>
      <c r="X1231" s="17" t="s">
        <v>494</v>
      </c>
      <c r="Y1231" s="17" t="s">
        <v>494</v>
      </c>
      <c r="Z1231" s="17" t="s">
        <v>494</v>
      </c>
      <c r="AA1231" s="17" t="s">
        <v>494</v>
      </c>
      <c r="AB1231" s="17" t="s">
        <v>494</v>
      </c>
      <c r="AC1231" s="17"/>
      <c r="AD1231" s="17"/>
      <c r="AE1231" s="18" t="str">
        <f t="shared" si="61"/>
        <v/>
      </c>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c r="BF1231" s="17"/>
      <c r="BG1231" s="17"/>
    </row>
    <row r="1232" spans="1:59" hidden="1" x14ac:dyDescent="0.2">
      <c r="A1232" s="50">
        <v>2023</v>
      </c>
      <c r="B1232" s="50" t="s">
        <v>967</v>
      </c>
      <c r="C1232" s="16" t="str">
        <f>set_totals!$C$130</f>
        <v>28Jun23-PRS-Thrasher-4</v>
      </c>
      <c r="D1232" s="21">
        <f t="shared" si="59"/>
        <v>45105</v>
      </c>
      <c r="E1232" s="22">
        <f t="shared" si="60"/>
        <v>179</v>
      </c>
      <c r="F1232" s="17" t="s">
        <v>401</v>
      </c>
      <c r="G1232" s="17"/>
      <c r="H1232" s="17">
        <v>123</v>
      </c>
      <c r="I1232" s="17">
        <v>25</v>
      </c>
      <c r="J1232" s="17"/>
      <c r="K1232" s="17" t="s">
        <v>494</v>
      </c>
      <c r="L1232" s="17"/>
      <c r="M1232" s="17" t="s">
        <v>494</v>
      </c>
      <c r="N1232" s="17"/>
      <c r="O1232" s="17"/>
      <c r="P1232" s="17"/>
      <c r="Q1232" s="17" t="s">
        <v>494</v>
      </c>
      <c r="R1232" s="17"/>
      <c r="S1232" s="17"/>
      <c r="T1232" s="17" t="s">
        <v>494</v>
      </c>
      <c r="U1232" s="17" t="s">
        <v>494</v>
      </c>
      <c r="V1232" s="17" t="s">
        <v>494</v>
      </c>
      <c r="W1232" s="17" t="s">
        <v>494</v>
      </c>
      <c r="X1232" s="17" t="s">
        <v>494</v>
      </c>
      <c r="Y1232" s="17" t="s">
        <v>494</v>
      </c>
      <c r="Z1232" s="17" t="s">
        <v>494</v>
      </c>
      <c r="AA1232" s="17" t="s">
        <v>494</v>
      </c>
      <c r="AB1232" s="17" t="s">
        <v>494</v>
      </c>
      <c r="AC1232" s="17"/>
      <c r="AD1232" s="17"/>
      <c r="AE1232" s="18" t="str">
        <f t="shared" si="61"/>
        <v/>
      </c>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c r="BF1232" s="17"/>
      <c r="BG1232" s="17"/>
    </row>
    <row r="1233" spans="1:59" hidden="1" x14ac:dyDescent="0.2">
      <c r="A1233" s="50">
        <v>2023</v>
      </c>
      <c r="B1233" s="50" t="s">
        <v>967</v>
      </c>
      <c r="C1233" s="16" t="str">
        <f>set_totals!$C$130</f>
        <v>28Jun23-PRS-Thrasher-4</v>
      </c>
      <c r="D1233" s="21">
        <f t="shared" si="59"/>
        <v>45105</v>
      </c>
      <c r="E1233" s="22">
        <f t="shared" si="60"/>
        <v>179</v>
      </c>
      <c r="F1233" s="17" t="s">
        <v>401</v>
      </c>
      <c r="G1233" s="17"/>
      <c r="H1233" s="17">
        <v>153</v>
      </c>
      <c r="I1233" s="17">
        <v>30</v>
      </c>
      <c r="J1233" s="17"/>
      <c r="K1233" s="17" t="s">
        <v>494</v>
      </c>
      <c r="L1233" s="17"/>
      <c r="M1233" s="17" t="s">
        <v>494</v>
      </c>
      <c r="N1233" s="17"/>
      <c r="O1233" s="17"/>
      <c r="P1233" s="17"/>
      <c r="Q1233" s="17" t="s">
        <v>494</v>
      </c>
      <c r="R1233" s="17"/>
      <c r="S1233" s="17"/>
      <c r="T1233" s="17" t="s">
        <v>494</v>
      </c>
      <c r="U1233" s="17" t="s">
        <v>494</v>
      </c>
      <c r="V1233" s="17" t="s">
        <v>494</v>
      </c>
      <c r="W1233" s="17" t="s">
        <v>494</v>
      </c>
      <c r="X1233" s="17" t="s">
        <v>494</v>
      </c>
      <c r="Y1233" s="17" t="s">
        <v>494</v>
      </c>
      <c r="Z1233" s="17" t="s">
        <v>494</v>
      </c>
      <c r="AA1233" s="17" t="s">
        <v>494</v>
      </c>
      <c r="AB1233" s="17" t="s">
        <v>494</v>
      </c>
      <c r="AC1233" s="17"/>
      <c r="AD1233" s="17"/>
      <c r="AE1233" s="18" t="str">
        <f t="shared" si="61"/>
        <v/>
      </c>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c r="BF1233" s="17"/>
      <c r="BG1233" s="17"/>
    </row>
    <row r="1234" spans="1:59" hidden="1" x14ac:dyDescent="0.2">
      <c r="A1234" s="50">
        <v>2023</v>
      </c>
      <c r="B1234" s="50" t="s">
        <v>967</v>
      </c>
      <c r="C1234" s="16" t="str">
        <f>set_totals!$C$130</f>
        <v>28Jun23-PRS-Thrasher-4</v>
      </c>
      <c r="D1234" s="21">
        <f t="shared" si="59"/>
        <v>45105</v>
      </c>
      <c r="E1234" s="22">
        <f t="shared" si="60"/>
        <v>179</v>
      </c>
      <c r="F1234" s="17" t="s">
        <v>401</v>
      </c>
      <c r="G1234" s="17"/>
      <c r="H1234" s="17">
        <v>123</v>
      </c>
      <c r="I1234" s="17">
        <v>20</v>
      </c>
      <c r="J1234" s="17"/>
      <c r="K1234" s="17" t="s">
        <v>494</v>
      </c>
      <c r="L1234" s="17"/>
      <c r="M1234" s="17" t="s">
        <v>494</v>
      </c>
      <c r="N1234" s="17"/>
      <c r="O1234" s="17"/>
      <c r="P1234" s="17"/>
      <c r="Q1234" s="17" t="s">
        <v>494</v>
      </c>
      <c r="R1234" s="17"/>
      <c r="S1234" s="17"/>
      <c r="T1234" s="17" t="s">
        <v>494</v>
      </c>
      <c r="U1234" s="17" t="s">
        <v>494</v>
      </c>
      <c r="V1234" s="17" t="s">
        <v>494</v>
      </c>
      <c r="W1234" s="17" t="s">
        <v>494</v>
      </c>
      <c r="X1234" s="17" t="s">
        <v>494</v>
      </c>
      <c r="Y1234" s="17" t="s">
        <v>494</v>
      </c>
      <c r="Z1234" s="17" t="s">
        <v>494</v>
      </c>
      <c r="AA1234" s="17" t="s">
        <v>494</v>
      </c>
      <c r="AB1234" s="17" t="s">
        <v>494</v>
      </c>
      <c r="AC1234" s="17"/>
      <c r="AD1234" s="17"/>
      <c r="AE1234" s="18" t="str">
        <f t="shared" si="61"/>
        <v/>
      </c>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c r="BF1234" s="17"/>
      <c r="BG1234" s="17"/>
    </row>
    <row r="1235" spans="1:59" hidden="1" x14ac:dyDescent="0.2">
      <c r="A1235" s="50">
        <v>2023</v>
      </c>
      <c r="B1235" s="50" t="s">
        <v>967</v>
      </c>
      <c r="C1235" s="16" t="str">
        <f>set_totals!$C$130</f>
        <v>28Jun23-PRS-Thrasher-4</v>
      </c>
      <c r="D1235" s="21">
        <f t="shared" si="59"/>
        <v>45105</v>
      </c>
      <c r="E1235" s="22">
        <f t="shared" si="60"/>
        <v>179</v>
      </c>
      <c r="F1235" s="17" t="s">
        <v>401</v>
      </c>
      <c r="G1235" s="17"/>
      <c r="H1235" s="17">
        <v>133</v>
      </c>
      <c r="I1235" s="17">
        <v>27</v>
      </c>
      <c r="J1235" s="17"/>
      <c r="K1235" s="17" t="s">
        <v>494</v>
      </c>
      <c r="L1235" s="17"/>
      <c r="M1235" s="17" t="s">
        <v>494</v>
      </c>
      <c r="N1235" s="17"/>
      <c r="O1235" s="17"/>
      <c r="P1235" s="17"/>
      <c r="Q1235" s="17" t="s">
        <v>494</v>
      </c>
      <c r="R1235" s="17"/>
      <c r="S1235" s="17"/>
      <c r="T1235" s="17" t="s">
        <v>494</v>
      </c>
      <c r="U1235" s="17" t="s">
        <v>494</v>
      </c>
      <c r="V1235" s="17" t="s">
        <v>494</v>
      </c>
      <c r="W1235" s="17" t="s">
        <v>494</v>
      </c>
      <c r="X1235" s="17" t="s">
        <v>494</v>
      </c>
      <c r="Y1235" s="17" t="s">
        <v>494</v>
      </c>
      <c r="Z1235" s="17" t="s">
        <v>494</v>
      </c>
      <c r="AA1235" s="17" t="s">
        <v>494</v>
      </c>
      <c r="AB1235" s="17" t="s">
        <v>494</v>
      </c>
      <c r="AC1235" s="17"/>
      <c r="AD1235" s="17"/>
      <c r="AE1235" s="18" t="str">
        <f t="shared" si="61"/>
        <v/>
      </c>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c r="BF1235" s="17"/>
      <c r="BG1235" s="17"/>
    </row>
    <row r="1236" spans="1:59" hidden="1" x14ac:dyDescent="0.2">
      <c r="A1236" s="50">
        <v>2023</v>
      </c>
      <c r="B1236" s="50" t="s">
        <v>967</v>
      </c>
      <c r="C1236" s="16" t="str">
        <f>set_totals!$C$130</f>
        <v>28Jun23-PRS-Thrasher-4</v>
      </c>
      <c r="D1236" s="21">
        <f t="shared" si="59"/>
        <v>45105</v>
      </c>
      <c r="E1236" s="22">
        <f t="shared" si="60"/>
        <v>179</v>
      </c>
      <c r="F1236" s="17" t="s">
        <v>401</v>
      </c>
      <c r="G1236" s="17"/>
      <c r="H1236" s="17">
        <v>173</v>
      </c>
      <c r="I1236" s="17">
        <v>35</v>
      </c>
      <c r="J1236" s="17"/>
      <c r="K1236" s="17" t="s">
        <v>494</v>
      </c>
      <c r="L1236" s="17"/>
      <c r="M1236" s="17" t="s">
        <v>494</v>
      </c>
      <c r="N1236" s="17"/>
      <c r="O1236" s="17"/>
      <c r="P1236" s="17"/>
      <c r="Q1236" s="17" t="s">
        <v>494</v>
      </c>
      <c r="R1236" s="17"/>
      <c r="S1236" s="17"/>
      <c r="T1236" s="17" t="s">
        <v>494</v>
      </c>
      <c r="U1236" s="17" t="s">
        <v>494</v>
      </c>
      <c r="V1236" s="17" t="s">
        <v>494</v>
      </c>
      <c r="W1236" s="17" t="s">
        <v>494</v>
      </c>
      <c r="X1236" s="17" t="s">
        <v>494</v>
      </c>
      <c r="Y1236" s="17" t="s">
        <v>494</v>
      </c>
      <c r="Z1236" s="17" t="s">
        <v>494</v>
      </c>
      <c r="AA1236" s="17" t="s">
        <v>494</v>
      </c>
      <c r="AB1236" s="17" t="s">
        <v>494</v>
      </c>
      <c r="AC1236" s="17"/>
      <c r="AD1236" s="17"/>
      <c r="AE1236" s="18" t="str">
        <f t="shared" si="61"/>
        <v/>
      </c>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c r="BF1236" s="17"/>
      <c r="BG1236" s="17"/>
    </row>
    <row r="1237" spans="1:59" hidden="1" x14ac:dyDescent="0.2">
      <c r="A1237" s="50">
        <v>2023</v>
      </c>
      <c r="B1237" s="50" t="s">
        <v>967</v>
      </c>
      <c r="C1237" s="16" t="str">
        <f>set_totals!$C$137</f>
        <v>28Jun23-PRS-Jap Rock-5</v>
      </c>
      <c r="D1237" s="21">
        <f t="shared" si="59"/>
        <v>45105</v>
      </c>
      <c r="E1237" s="22">
        <f t="shared" si="60"/>
        <v>179</v>
      </c>
      <c r="F1237" s="17" t="s">
        <v>401</v>
      </c>
      <c r="G1237" s="17"/>
      <c r="H1237" s="17">
        <v>160</v>
      </c>
      <c r="I1237" s="17">
        <v>33</v>
      </c>
      <c r="J1237" s="17"/>
      <c r="K1237" s="17" t="s">
        <v>494</v>
      </c>
      <c r="L1237" s="17"/>
      <c r="M1237" s="17" t="s">
        <v>494</v>
      </c>
      <c r="N1237" s="17"/>
      <c r="O1237" s="17"/>
      <c r="P1237" s="17"/>
      <c r="Q1237" s="17" t="s">
        <v>494</v>
      </c>
      <c r="R1237" s="17"/>
      <c r="S1237" s="17"/>
      <c r="T1237" s="17" t="s">
        <v>494</v>
      </c>
      <c r="U1237" s="17" t="s">
        <v>494</v>
      </c>
      <c r="V1237" s="17" t="s">
        <v>494</v>
      </c>
      <c r="W1237" s="17" t="s">
        <v>494</v>
      </c>
      <c r="X1237" s="17" t="s">
        <v>494</v>
      </c>
      <c r="Y1237" s="17" t="s">
        <v>494</v>
      </c>
      <c r="Z1237" s="17" t="s">
        <v>494</v>
      </c>
      <c r="AA1237" s="17" t="s">
        <v>494</v>
      </c>
      <c r="AB1237" s="17" t="s">
        <v>494</v>
      </c>
      <c r="AC1237" s="17"/>
      <c r="AD1237" s="17"/>
      <c r="AE1237" s="18" t="str">
        <f t="shared" si="61"/>
        <v/>
      </c>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c r="BF1237" s="17"/>
      <c r="BG1237" s="17"/>
    </row>
    <row r="1238" spans="1:59" hidden="1" x14ac:dyDescent="0.2">
      <c r="A1238" s="50">
        <v>2023</v>
      </c>
      <c r="B1238" s="50" t="s">
        <v>967</v>
      </c>
      <c r="C1238" s="16" t="str">
        <f>set_totals!$C$137</f>
        <v>28Jun23-PRS-Jap Rock-5</v>
      </c>
      <c r="D1238" s="21">
        <f t="shared" si="59"/>
        <v>45105</v>
      </c>
      <c r="E1238" s="22">
        <f t="shared" si="60"/>
        <v>179</v>
      </c>
      <c r="F1238" s="17" t="s">
        <v>401</v>
      </c>
      <c r="G1238" s="17"/>
      <c r="H1238" s="17">
        <v>142</v>
      </c>
      <c r="I1238" s="17">
        <v>26</v>
      </c>
      <c r="J1238" s="17"/>
      <c r="K1238" s="17" t="s">
        <v>494</v>
      </c>
      <c r="L1238" s="17"/>
      <c r="M1238" s="17" t="s">
        <v>494</v>
      </c>
      <c r="N1238" s="17"/>
      <c r="O1238" s="17"/>
      <c r="P1238" s="17"/>
      <c r="Q1238" s="17" t="s">
        <v>494</v>
      </c>
      <c r="R1238" s="17"/>
      <c r="S1238" s="17"/>
      <c r="T1238" s="17" t="s">
        <v>494</v>
      </c>
      <c r="U1238" s="17" t="s">
        <v>494</v>
      </c>
      <c r="V1238" s="17" t="s">
        <v>494</v>
      </c>
      <c r="W1238" s="17" t="s">
        <v>494</v>
      </c>
      <c r="X1238" s="17" t="s">
        <v>494</v>
      </c>
      <c r="Y1238" s="17" t="s">
        <v>494</v>
      </c>
      <c r="Z1238" s="17" t="s">
        <v>494</v>
      </c>
      <c r="AA1238" s="17" t="s">
        <v>494</v>
      </c>
      <c r="AB1238" s="17" t="s">
        <v>494</v>
      </c>
      <c r="AC1238" s="17"/>
      <c r="AD1238" s="17"/>
      <c r="AE1238" s="18" t="str">
        <f t="shared" si="61"/>
        <v/>
      </c>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c r="BF1238" s="17"/>
      <c r="BG1238" s="17"/>
    </row>
    <row r="1239" spans="1:59" hidden="1" x14ac:dyDescent="0.2">
      <c r="A1239" s="50">
        <v>2023</v>
      </c>
      <c r="B1239" s="50" t="s">
        <v>967</v>
      </c>
      <c r="C1239" s="16" t="str">
        <f>set_totals!$C$137</f>
        <v>28Jun23-PRS-Jap Rock-5</v>
      </c>
      <c r="D1239" s="21">
        <f t="shared" si="59"/>
        <v>45105</v>
      </c>
      <c r="E1239" s="22">
        <f t="shared" si="60"/>
        <v>179</v>
      </c>
      <c r="F1239" s="17" t="s">
        <v>401</v>
      </c>
      <c r="G1239" s="17"/>
      <c r="H1239" s="17">
        <v>132</v>
      </c>
      <c r="I1239" s="17">
        <v>23</v>
      </c>
      <c r="J1239" s="17"/>
      <c r="K1239" s="17" t="s">
        <v>494</v>
      </c>
      <c r="L1239" s="17"/>
      <c r="M1239" s="17" t="s">
        <v>494</v>
      </c>
      <c r="N1239" s="17"/>
      <c r="O1239" s="17"/>
      <c r="P1239" s="17"/>
      <c r="Q1239" s="17" t="s">
        <v>494</v>
      </c>
      <c r="R1239" s="17"/>
      <c r="S1239" s="17"/>
      <c r="T1239" s="17" t="s">
        <v>494</v>
      </c>
      <c r="U1239" s="17" t="s">
        <v>494</v>
      </c>
      <c r="V1239" s="17" t="s">
        <v>494</v>
      </c>
      <c r="W1239" s="17" t="s">
        <v>494</v>
      </c>
      <c r="X1239" s="17" t="s">
        <v>494</v>
      </c>
      <c r="Y1239" s="17" t="s">
        <v>494</v>
      </c>
      <c r="Z1239" s="17" t="s">
        <v>494</v>
      </c>
      <c r="AA1239" s="17" t="s">
        <v>494</v>
      </c>
      <c r="AB1239" s="17" t="s">
        <v>494</v>
      </c>
      <c r="AC1239" s="17"/>
      <c r="AD1239" s="17"/>
      <c r="AE1239" s="18" t="str">
        <f t="shared" si="61"/>
        <v/>
      </c>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c r="BF1239" s="17"/>
      <c r="BG1239" s="17"/>
    </row>
    <row r="1240" spans="1:59" hidden="1" x14ac:dyDescent="0.2">
      <c r="A1240" s="50">
        <v>2023</v>
      </c>
      <c r="B1240" s="50" t="s">
        <v>967</v>
      </c>
      <c r="C1240" s="16" t="str">
        <f>set_totals!$C$137</f>
        <v>28Jun23-PRS-Jap Rock-5</v>
      </c>
      <c r="D1240" s="21">
        <f t="shared" si="59"/>
        <v>45105</v>
      </c>
      <c r="E1240" s="22">
        <f t="shared" si="60"/>
        <v>179</v>
      </c>
      <c r="F1240" s="17" t="s">
        <v>401</v>
      </c>
      <c r="G1240" s="17"/>
      <c r="H1240" s="17">
        <v>122</v>
      </c>
      <c r="I1240" s="17">
        <v>22</v>
      </c>
      <c r="J1240" s="17"/>
      <c r="K1240" s="17" t="s">
        <v>494</v>
      </c>
      <c r="L1240" s="17"/>
      <c r="M1240" s="17" t="s">
        <v>494</v>
      </c>
      <c r="N1240" s="17"/>
      <c r="O1240" s="17"/>
      <c r="P1240" s="17"/>
      <c r="Q1240" s="17" t="s">
        <v>494</v>
      </c>
      <c r="R1240" s="17"/>
      <c r="S1240" s="17"/>
      <c r="T1240" s="17" t="s">
        <v>494</v>
      </c>
      <c r="U1240" s="17" t="s">
        <v>494</v>
      </c>
      <c r="V1240" s="17" t="s">
        <v>494</v>
      </c>
      <c r="W1240" s="17" t="s">
        <v>494</v>
      </c>
      <c r="X1240" s="17" t="s">
        <v>494</v>
      </c>
      <c r="Y1240" s="17" t="s">
        <v>494</v>
      </c>
      <c r="Z1240" s="17" t="s">
        <v>494</v>
      </c>
      <c r="AA1240" s="17" t="s">
        <v>494</v>
      </c>
      <c r="AB1240" s="17" t="s">
        <v>494</v>
      </c>
      <c r="AC1240" s="17"/>
      <c r="AD1240" s="17"/>
      <c r="AE1240" s="18" t="str">
        <f t="shared" si="61"/>
        <v/>
      </c>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c r="BF1240" s="17"/>
      <c r="BG1240" s="17"/>
    </row>
    <row r="1241" spans="1:59" hidden="1" x14ac:dyDescent="0.2">
      <c r="A1241" s="50">
        <v>2023</v>
      </c>
      <c r="B1241" s="50" t="s">
        <v>967</v>
      </c>
      <c r="C1241" s="16" t="str">
        <f>set_totals!$C$137</f>
        <v>28Jun23-PRS-Jap Rock-5</v>
      </c>
      <c r="D1241" s="21">
        <f t="shared" si="59"/>
        <v>45105</v>
      </c>
      <c r="E1241" s="22">
        <f t="shared" si="60"/>
        <v>179</v>
      </c>
      <c r="F1241" s="17" t="s">
        <v>401</v>
      </c>
      <c r="G1241" s="17"/>
      <c r="H1241" s="17">
        <v>147</v>
      </c>
      <c r="I1241" s="17">
        <v>24</v>
      </c>
      <c r="J1241" s="17"/>
      <c r="K1241" s="17" t="s">
        <v>494</v>
      </c>
      <c r="L1241" s="17"/>
      <c r="M1241" s="17" t="s">
        <v>494</v>
      </c>
      <c r="N1241" s="17"/>
      <c r="O1241" s="17"/>
      <c r="P1241" s="17"/>
      <c r="Q1241" s="17" t="s">
        <v>494</v>
      </c>
      <c r="R1241" s="17"/>
      <c r="S1241" s="17"/>
      <c r="T1241" s="17" t="s">
        <v>494</v>
      </c>
      <c r="U1241" s="17" t="s">
        <v>494</v>
      </c>
      <c r="V1241" s="17" t="s">
        <v>494</v>
      </c>
      <c r="W1241" s="17" t="s">
        <v>494</v>
      </c>
      <c r="X1241" s="17" t="s">
        <v>494</v>
      </c>
      <c r="Y1241" s="17" t="s">
        <v>494</v>
      </c>
      <c r="Z1241" s="17" t="s">
        <v>494</v>
      </c>
      <c r="AA1241" s="17" t="s">
        <v>494</v>
      </c>
      <c r="AB1241" s="17" t="s">
        <v>494</v>
      </c>
      <c r="AC1241" s="17"/>
      <c r="AD1241" s="17"/>
      <c r="AE1241" s="18" t="str">
        <f t="shared" si="61"/>
        <v/>
      </c>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c r="BF1241" s="17"/>
      <c r="BG1241" s="17"/>
    </row>
    <row r="1242" spans="1:59" hidden="1" x14ac:dyDescent="0.2">
      <c r="A1242" s="50">
        <v>2023</v>
      </c>
      <c r="B1242" s="50" t="s">
        <v>967</v>
      </c>
      <c r="C1242" s="16" t="str">
        <f>set_totals!$C$137</f>
        <v>28Jun23-PRS-Jap Rock-5</v>
      </c>
      <c r="D1242" s="21">
        <f t="shared" si="59"/>
        <v>45105</v>
      </c>
      <c r="E1242" s="22">
        <f t="shared" si="60"/>
        <v>179</v>
      </c>
      <c r="F1242" s="17" t="s">
        <v>401</v>
      </c>
      <c r="G1242" s="17"/>
      <c r="H1242" s="17">
        <v>118</v>
      </c>
      <c r="I1242" s="17">
        <v>21</v>
      </c>
      <c r="J1242" s="17"/>
      <c r="K1242" s="17" t="s">
        <v>494</v>
      </c>
      <c r="L1242" s="17"/>
      <c r="M1242" s="17" t="s">
        <v>494</v>
      </c>
      <c r="N1242" s="17"/>
      <c r="O1242" s="17"/>
      <c r="P1242" s="17"/>
      <c r="Q1242" s="17" t="s">
        <v>494</v>
      </c>
      <c r="R1242" s="17"/>
      <c r="S1242" s="17"/>
      <c r="T1242" s="17" t="s">
        <v>494</v>
      </c>
      <c r="U1242" s="17" t="s">
        <v>494</v>
      </c>
      <c r="V1242" s="17" t="s">
        <v>494</v>
      </c>
      <c r="W1242" s="17" t="s">
        <v>494</v>
      </c>
      <c r="X1242" s="17" t="s">
        <v>494</v>
      </c>
      <c r="Y1242" s="17" t="s">
        <v>494</v>
      </c>
      <c r="Z1242" s="17" t="s">
        <v>494</v>
      </c>
      <c r="AA1242" s="17" t="s">
        <v>494</v>
      </c>
      <c r="AB1242" s="17" t="s">
        <v>494</v>
      </c>
      <c r="AC1242" s="17"/>
      <c r="AD1242" s="17"/>
      <c r="AE1242" s="18" t="str">
        <f t="shared" si="61"/>
        <v/>
      </c>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c r="BF1242" s="17"/>
      <c r="BG1242" s="17"/>
    </row>
    <row r="1243" spans="1:59" hidden="1" x14ac:dyDescent="0.2">
      <c r="A1243" s="50">
        <v>2023</v>
      </c>
      <c r="B1243" s="50" t="s">
        <v>967</v>
      </c>
      <c r="C1243" s="16" t="str">
        <f>set_totals!$C$137</f>
        <v>28Jun23-PRS-Jap Rock-5</v>
      </c>
      <c r="D1243" s="21">
        <f t="shared" si="59"/>
        <v>45105</v>
      </c>
      <c r="E1243" s="22">
        <f t="shared" si="60"/>
        <v>179</v>
      </c>
      <c r="F1243" s="17" t="s">
        <v>401</v>
      </c>
      <c r="G1243" s="17"/>
      <c r="H1243" s="17">
        <v>160</v>
      </c>
      <c r="I1243" s="17">
        <v>33</v>
      </c>
      <c r="J1243" s="17"/>
      <c r="K1243" s="17" t="s">
        <v>494</v>
      </c>
      <c r="L1243" s="17"/>
      <c r="M1243" s="17" t="s">
        <v>494</v>
      </c>
      <c r="N1243" s="17"/>
      <c r="O1243" s="17"/>
      <c r="P1243" s="17"/>
      <c r="Q1243" s="17" t="s">
        <v>494</v>
      </c>
      <c r="R1243" s="17"/>
      <c r="S1243" s="17"/>
      <c r="T1243" s="17" t="s">
        <v>494</v>
      </c>
      <c r="U1243" s="17" t="s">
        <v>494</v>
      </c>
      <c r="V1243" s="17" t="s">
        <v>494</v>
      </c>
      <c r="W1243" s="17" t="s">
        <v>494</v>
      </c>
      <c r="X1243" s="17" t="s">
        <v>494</v>
      </c>
      <c r="Y1243" s="17" t="s">
        <v>494</v>
      </c>
      <c r="Z1243" s="17" t="s">
        <v>494</v>
      </c>
      <c r="AA1243" s="17" t="s">
        <v>494</v>
      </c>
      <c r="AB1243" s="17" t="s">
        <v>494</v>
      </c>
      <c r="AC1243" s="17"/>
      <c r="AD1243" s="17"/>
      <c r="AE1243" s="18" t="str">
        <f t="shared" si="61"/>
        <v/>
      </c>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c r="BF1243" s="17"/>
      <c r="BG1243" s="17"/>
    </row>
    <row r="1244" spans="1:59" hidden="1" x14ac:dyDescent="0.2">
      <c r="A1244" s="50">
        <v>2023</v>
      </c>
      <c r="B1244" s="50" t="s">
        <v>967</v>
      </c>
      <c r="C1244" s="16" t="str">
        <f>set_totals!$C$137</f>
        <v>28Jun23-PRS-Jap Rock-5</v>
      </c>
      <c r="D1244" s="21">
        <f t="shared" si="59"/>
        <v>45105</v>
      </c>
      <c r="E1244" s="22">
        <f t="shared" si="60"/>
        <v>179</v>
      </c>
      <c r="F1244" s="17" t="s">
        <v>401</v>
      </c>
      <c r="G1244" s="17"/>
      <c r="H1244" s="17">
        <v>135</v>
      </c>
      <c r="I1244" s="17">
        <v>27</v>
      </c>
      <c r="J1244" s="17"/>
      <c r="K1244" s="17" t="s">
        <v>494</v>
      </c>
      <c r="L1244" s="17"/>
      <c r="M1244" s="17" t="s">
        <v>494</v>
      </c>
      <c r="N1244" s="17"/>
      <c r="O1244" s="17"/>
      <c r="P1244" s="17"/>
      <c r="Q1244" s="17" t="s">
        <v>494</v>
      </c>
      <c r="R1244" s="17"/>
      <c r="S1244" s="17"/>
      <c r="T1244" s="17" t="s">
        <v>494</v>
      </c>
      <c r="U1244" s="17" t="s">
        <v>494</v>
      </c>
      <c r="V1244" s="17" t="s">
        <v>494</v>
      </c>
      <c r="W1244" s="17" t="s">
        <v>494</v>
      </c>
      <c r="X1244" s="17" t="s">
        <v>494</v>
      </c>
      <c r="Y1244" s="17" t="s">
        <v>494</v>
      </c>
      <c r="Z1244" s="17" t="s">
        <v>494</v>
      </c>
      <c r="AA1244" s="17" t="s">
        <v>494</v>
      </c>
      <c r="AB1244" s="17" t="s">
        <v>494</v>
      </c>
      <c r="AC1244" s="17"/>
      <c r="AD1244" s="17"/>
      <c r="AE1244" s="18" t="str">
        <f t="shared" si="61"/>
        <v/>
      </c>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c r="BF1244" s="17"/>
      <c r="BG1244" s="17"/>
    </row>
    <row r="1245" spans="1:59" hidden="1" x14ac:dyDescent="0.2">
      <c r="A1245" s="50">
        <v>2023</v>
      </c>
      <c r="B1245" s="50" t="s">
        <v>967</v>
      </c>
      <c r="C1245" s="16" t="str">
        <f>set_totals!$C$137</f>
        <v>28Jun23-PRS-Jap Rock-5</v>
      </c>
      <c r="D1245" s="21">
        <f t="shared" si="59"/>
        <v>45105</v>
      </c>
      <c r="E1245" s="22">
        <f t="shared" si="60"/>
        <v>179</v>
      </c>
      <c r="F1245" s="17" t="s">
        <v>401</v>
      </c>
      <c r="G1245" s="17"/>
      <c r="H1245" s="17">
        <v>86</v>
      </c>
      <c r="I1245" s="17">
        <v>18</v>
      </c>
      <c r="J1245" s="17"/>
      <c r="K1245" s="17" t="s">
        <v>494</v>
      </c>
      <c r="L1245" s="17"/>
      <c r="M1245" s="17" t="s">
        <v>494</v>
      </c>
      <c r="N1245" s="17"/>
      <c r="O1245" s="17"/>
      <c r="P1245" s="17"/>
      <c r="Q1245" s="17" t="s">
        <v>494</v>
      </c>
      <c r="R1245" s="17"/>
      <c r="S1245" s="17"/>
      <c r="T1245" s="17" t="s">
        <v>494</v>
      </c>
      <c r="U1245" s="17" t="s">
        <v>494</v>
      </c>
      <c r="V1245" s="17" t="s">
        <v>494</v>
      </c>
      <c r="W1245" s="17" t="s">
        <v>494</v>
      </c>
      <c r="X1245" s="17" t="s">
        <v>494</v>
      </c>
      <c r="Y1245" s="17" t="s">
        <v>494</v>
      </c>
      <c r="Z1245" s="17" t="s">
        <v>494</v>
      </c>
      <c r="AA1245" s="17" t="s">
        <v>494</v>
      </c>
      <c r="AB1245" s="17" t="s">
        <v>494</v>
      </c>
      <c r="AC1245" s="17"/>
      <c r="AD1245" s="17"/>
      <c r="AE1245" s="18" t="str">
        <f t="shared" si="61"/>
        <v/>
      </c>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c r="BF1245" s="17"/>
      <c r="BG1245" s="17"/>
    </row>
    <row r="1246" spans="1:59" hidden="1" x14ac:dyDescent="0.2">
      <c r="A1246" s="50">
        <v>2023</v>
      </c>
      <c r="B1246" s="50" t="s">
        <v>967</v>
      </c>
      <c r="C1246" s="16" t="str">
        <f>set_totals!$C$137</f>
        <v>28Jun23-PRS-Jap Rock-5</v>
      </c>
      <c r="D1246" s="21">
        <f t="shared" si="59"/>
        <v>45105</v>
      </c>
      <c r="E1246" s="22">
        <f t="shared" si="60"/>
        <v>179</v>
      </c>
      <c r="F1246" s="17" t="s">
        <v>401</v>
      </c>
      <c r="G1246" s="17"/>
      <c r="H1246" s="17">
        <v>132</v>
      </c>
      <c r="I1246" s="17">
        <v>24</v>
      </c>
      <c r="J1246" s="17"/>
      <c r="K1246" s="17" t="s">
        <v>494</v>
      </c>
      <c r="L1246" s="17"/>
      <c r="M1246" s="17" t="s">
        <v>494</v>
      </c>
      <c r="N1246" s="17"/>
      <c r="O1246" s="17"/>
      <c r="P1246" s="17"/>
      <c r="Q1246" s="17" t="s">
        <v>494</v>
      </c>
      <c r="R1246" s="17"/>
      <c r="S1246" s="17"/>
      <c r="T1246" s="17" t="s">
        <v>494</v>
      </c>
      <c r="U1246" s="17" t="s">
        <v>494</v>
      </c>
      <c r="V1246" s="17" t="s">
        <v>494</v>
      </c>
      <c r="W1246" s="17" t="s">
        <v>494</v>
      </c>
      <c r="X1246" s="17" t="s">
        <v>494</v>
      </c>
      <c r="Y1246" s="17" t="s">
        <v>494</v>
      </c>
      <c r="Z1246" s="17" t="s">
        <v>494</v>
      </c>
      <c r="AA1246" s="17" t="s">
        <v>494</v>
      </c>
      <c r="AB1246" s="17" t="s">
        <v>494</v>
      </c>
      <c r="AC1246" s="17"/>
      <c r="AD1246" s="17"/>
      <c r="AE1246" s="18" t="str">
        <f t="shared" si="61"/>
        <v/>
      </c>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c r="BF1246" s="17"/>
      <c r="BG1246" s="17"/>
    </row>
    <row r="1247" spans="1:59" hidden="1" x14ac:dyDescent="0.2">
      <c r="A1247" s="50">
        <v>2023</v>
      </c>
      <c r="B1247" s="50" t="s">
        <v>967</v>
      </c>
      <c r="C1247" s="16" t="str">
        <f>set_totals!$C$130</f>
        <v>28Jun23-PRS-Thrasher-4</v>
      </c>
      <c r="D1247" s="21">
        <f t="shared" si="59"/>
        <v>45105</v>
      </c>
      <c r="E1247" s="22">
        <f t="shared" si="60"/>
        <v>179</v>
      </c>
      <c r="F1247" s="17" t="s">
        <v>344</v>
      </c>
      <c r="G1247" s="17" t="s">
        <v>347</v>
      </c>
      <c r="H1247" s="17">
        <v>78</v>
      </c>
      <c r="I1247" s="17">
        <v>13</v>
      </c>
      <c r="J1247" s="17"/>
      <c r="K1247" s="17" t="s">
        <v>494</v>
      </c>
      <c r="L1247" s="17"/>
      <c r="M1247" s="17" t="s">
        <v>675</v>
      </c>
      <c r="N1247" s="17"/>
      <c r="O1247" s="17"/>
      <c r="P1247" s="17"/>
      <c r="Q1247" s="17" t="s">
        <v>494</v>
      </c>
      <c r="R1247" s="17"/>
      <c r="S1247" s="17"/>
      <c r="T1247" s="17" t="s">
        <v>494</v>
      </c>
      <c r="U1247" s="17" t="s">
        <v>494</v>
      </c>
      <c r="V1247" s="17" t="s">
        <v>494</v>
      </c>
      <c r="W1247" s="17" t="s">
        <v>494</v>
      </c>
      <c r="X1247" s="17" t="s">
        <v>494</v>
      </c>
      <c r="Y1247" s="17" t="s">
        <v>494</v>
      </c>
      <c r="Z1247" s="17" t="s">
        <v>494</v>
      </c>
      <c r="AA1247" s="17" t="s">
        <v>494</v>
      </c>
      <c r="AB1247" s="17" t="s">
        <v>494</v>
      </c>
      <c r="AC1247" s="17">
        <v>1</v>
      </c>
      <c r="AD1247" s="17" t="s">
        <v>709</v>
      </c>
      <c r="AE1247" s="18" t="str">
        <f t="shared" si="61"/>
        <v/>
      </c>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c r="BF1247" s="17"/>
      <c r="BG1247" s="17"/>
    </row>
    <row r="1248" spans="1:59" hidden="1" x14ac:dyDescent="0.2">
      <c r="A1248" s="50">
        <v>2023</v>
      </c>
      <c r="B1248" s="50" t="s">
        <v>967</v>
      </c>
      <c r="C1248" s="16" t="str">
        <f>set_totals!$C$130</f>
        <v>28Jun23-PRS-Thrasher-4</v>
      </c>
      <c r="D1248" s="21">
        <f t="shared" si="59"/>
        <v>45105</v>
      </c>
      <c r="E1248" s="22">
        <f t="shared" si="60"/>
        <v>179</v>
      </c>
      <c r="F1248" s="17" t="s">
        <v>344</v>
      </c>
      <c r="G1248" s="17" t="s">
        <v>347</v>
      </c>
      <c r="H1248" s="17">
        <v>79</v>
      </c>
      <c r="I1248" s="17">
        <v>19</v>
      </c>
      <c r="J1248" s="17"/>
      <c r="K1248" s="17" t="s">
        <v>494</v>
      </c>
      <c r="L1248" s="17"/>
      <c r="M1248" s="17" t="s">
        <v>675</v>
      </c>
      <c r="N1248" s="17"/>
      <c r="O1248" s="17"/>
      <c r="P1248" s="17"/>
      <c r="Q1248" s="17" t="s">
        <v>494</v>
      </c>
      <c r="R1248" s="17"/>
      <c r="S1248" s="17"/>
      <c r="T1248" s="17" t="s">
        <v>494</v>
      </c>
      <c r="U1248" s="17" t="s">
        <v>494</v>
      </c>
      <c r="V1248" s="17" t="s">
        <v>494</v>
      </c>
      <c r="W1248" s="17" t="s">
        <v>494</v>
      </c>
      <c r="X1248" s="17" t="s">
        <v>494</v>
      </c>
      <c r="Y1248" s="17" t="s">
        <v>494</v>
      </c>
      <c r="Z1248" s="17" t="s">
        <v>494</v>
      </c>
      <c r="AA1248" s="17" t="s">
        <v>494</v>
      </c>
      <c r="AB1248" s="17" t="s">
        <v>494</v>
      </c>
      <c r="AC1248" s="17">
        <v>0</v>
      </c>
      <c r="AD1248" s="17"/>
      <c r="AE1248" s="18" t="str">
        <f t="shared" si="61"/>
        <v/>
      </c>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c r="BF1248" s="17"/>
      <c r="BG1248" s="17"/>
    </row>
    <row r="1249" spans="1:59" hidden="1" x14ac:dyDescent="0.2">
      <c r="A1249" s="50">
        <v>2023</v>
      </c>
      <c r="B1249" s="50" t="s">
        <v>967</v>
      </c>
      <c r="C1249" s="16" t="str">
        <f>set_totals!$C$130</f>
        <v>28Jun23-PRS-Thrasher-4</v>
      </c>
      <c r="D1249" s="21">
        <f t="shared" si="59"/>
        <v>45105</v>
      </c>
      <c r="E1249" s="22">
        <f t="shared" si="60"/>
        <v>179</v>
      </c>
      <c r="F1249" s="17" t="s">
        <v>344</v>
      </c>
      <c r="G1249" s="17" t="s">
        <v>347</v>
      </c>
      <c r="H1249" s="17">
        <v>99</v>
      </c>
      <c r="I1249" s="17">
        <v>23</v>
      </c>
      <c r="J1249" s="17"/>
      <c r="K1249" s="17" t="s">
        <v>496</v>
      </c>
      <c r="L1249" s="17"/>
      <c r="M1249" s="17" t="s">
        <v>496</v>
      </c>
      <c r="N1249" s="17"/>
      <c r="O1249" s="17"/>
      <c r="P1249" s="17"/>
      <c r="Q1249" s="17" t="s">
        <v>494</v>
      </c>
      <c r="R1249" s="17"/>
      <c r="S1249" s="17"/>
      <c r="T1249" s="17" t="s">
        <v>494</v>
      </c>
      <c r="U1249" s="17" t="s">
        <v>494</v>
      </c>
      <c r="V1249" s="17" t="s">
        <v>494</v>
      </c>
      <c r="W1249" s="17" t="s">
        <v>494</v>
      </c>
      <c r="X1249" s="17" t="s">
        <v>494</v>
      </c>
      <c r="Y1249" s="17" t="s">
        <v>494</v>
      </c>
      <c r="Z1249" s="17" t="s">
        <v>494</v>
      </c>
      <c r="AA1249" s="17" t="s">
        <v>494</v>
      </c>
      <c r="AB1249" s="17" t="s">
        <v>494</v>
      </c>
      <c r="AC1249" s="17">
        <v>1</v>
      </c>
      <c r="AD1249" s="17"/>
      <c r="AE1249" s="18" t="str">
        <f t="shared" si="61"/>
        <v/>
      </c>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c r="BF1249" s="17"/>
      <c r="BG1249" s="17"/>
    </row>
    <row r="1250" spans="1:59" hidden="1" x14ac:dyDescent="0.2">
      <c r="A1250" s="50">
        <v>2023</v>
      </c>
      <c r="B1250" s="50" t="s">
        <v>967</v>
      </c>
      <c r="C1250" s="16" t="str">
        <f>set_totals!$C$130</f>
        <v>28Jun23-PRS-Thrasher-4</v>
      </c>
      <c r="D1250" s="21">
        <f t="shared" si="59"/>
        <v>45105</v>
      </c>
      <c r="E1250" s="22">
        <f t="shared" si="60"/>
        <v>179</v>
      </c>
      <c r="F1250" s="17" t="s">
        <v>344</v>
      </c>
      <c r="G1250" s="17" t="s">
        <v>347</v>
      </c>
      <c r="H1250" s="17">
        <v>90</v>
      </c>
      <c r="I1250" s="17">
        <v>20</v>
      </c>
      <c r="J1250" s="17"/>
      <c r="K1250" s="17" t="s">
        <v>494</v>
      </c>
      <c r="L1250" s="17"/>
      <c r="M1250" s="17" t="s">
        <v>675</v>
      </c>
      <c r="N1250" s="17"/>
      <c r="O1250" s="17"/>
      <c r="P1250" s="17"/>
      <c r="Q1250" s="17" t="s">
        <v>494</v>
      </c>
      <c r="R1250" s="17"/>
      <c r="S1250" s="17"/>
      <c r="T1250" s="17" t="s">
        <v>494</v>
      </c>
      <c r="U1250" s="17" t="s">
        <v>494</v>
      </c>
      <c r="V1250" s="17" t="s">
        <v>494</v>
      </c>
      <c r="W1250" s="17" t="s">
        <v>494</v>
      </c>
      <c r="X1250" s="17" t="s">
        <v>494</v>
      </c>
      <c r="Y1250" s="17" t="s">
        <v>494</v>
      </c>
      <c r="Z1250" s="17" t="s">
        <v>494</v>
      </c>
      <c r="AA1250" s="17" t="s">
        <v>494</v>
      </c>
      <c r="AB1250" s="17" t="s">
        <v>494</v>
      </c>
      <c r="AC1250" s="17">
        <v>0</v>
      </c>
      <c r="AD1250" s="17"/>
      <c r="AE1250" s="18" t="str">
        <f t="shared" si="61"/>
        <v/>
      </c>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c r="BF1250" s="17"/>
      <c r="BG1250" s="17"/>
    </row>
    <row r="1251" spans="1:59" hidden="1" x14ac:dyDescent="0.2">
      <c r="A1251" s="50">
        <v>2023</v>
      </c>
      <c r="B1251" s="50" t="s">
        <v>967</v>
      </c>
      <c r="C1251" s="16" t="str">
        <f>set_totals!$C$130</f>
        <v>28Jun23-PRS-Thrasher-4</v>
      </c>
      <c r="D1251" s="21">
        <f t="shared" si="59"/>
        <v>45105</v>
      </c>
      <c r="E1251" s="22">
        <f t="shared" si="60"/>
        <v>179</v>
      </c>
      <c r="F1251" s="17" t="s">
        <v>344</v>
      </c>
      <c r="G1251" s="17" t="s">
        <v>347</v>
      </c>
      <c r="H1251" s="17">
        <v>89</v>
      </c>
      <c r="I1251" s="17">
        <v>21</v>
      </c>
      <c r="J1251" s="17"/>
      <c r="K1251" s="17" t="s">
        <v>494</v>
      </c>
      <c r="L1251" s="17"/>
      <c r="M1251" s="17" t="s">
        <v>675</v>
      </c>
      <c r="N1251" s="17"/>
      <c r="O1251" s="17"/>
      <c r="P1251" s="17"/>
      <c r="Q1251" s="17" t="s">
        <v>494</v>
      </c>
      <c r="R1251" s="17"/>
      <c r="S1251" s="17"/>
      <c r="T1251" s="17" t="s">
        <v>494</v>
      </c>
      <c r="U1251" s="17" t="s">
        <v>494</v>
      </c>
      <c r="V1251" s="17" t="s">
        <v>494</v>
      </c>
      <c r="W1251" s="17" t="s">
        <v>494</v>
      </c>
      <c r="X1251" s="17" t="s">
        <v>494</v>
      </c>
      <c r="Y1251" s="17" t="s">
        <v>494</v>
      </c>
      <c r="Z1251" s="17" t="s">
        <v>494</v>
      </c>
      <c r="AA1251" s="17" t="s">
        <v>494</v>
      </c>
      <c r="AB1251" s="17" t="s">
        <v>494</v>
      </c>
      <c r="AC1251" s="17">
        <v>0</v>
      </c>
      <c r="AD1251" s="17"/>
      <c r="AE1251" s="18" t="str">
        <f t="shared" si="61"/>
        <v/>
      </c>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c r="BF1251" s="17"/>
      <c r="BG1251" s="17"/>
    </row>
    <row r="1252" spans="1:59" hidden="1" x14ac:dyDescent="0.2">
      <c r="A1252" s="50">
        <v>2023</v>
      </c>
      <c r="B1252" s="50" t="s">
        <v>967</v>
      </c>
      <c r="C1252" s="16" t="str">
        <f>set_totals!$C$130</f>
        <v>28Jun23-PRS-Thrasher-4</v>
      </c>
      <c r="D1252" s="21">
        <f t="shared" si="59"/>
        <v>45105</v>
      </c>
      <c r="E1252" s="22">
        <f t="shared" si="60"/>
        <v>179</v>
      </c>
      <c r="F1252" s="17" t="s">
        <v>344</v>
      </c>
      <c r="G1252" s="17" t="s">
        <v>347</v>
      </c>
      <c r="H1252" s="17">
        <v>97</v>
      </c>
      <c r="I1252" s="17">
        <v>20</v>
      </c>
      <c r="J1252" s="17"/>
      <c r="K1252" s="17" t="s">
        <v>494</v>
      </c>
      <c r="L1252" s="17"/>
      <c r="M1252" s="17" t="s">
        <v>675</v>
      </c>
      <c r="N1252" s="17"/>
      <c r="O1252" s="17"/>
      <c r="P1252" s="17"/>
      <c r="Q1252" s="17" t="s">
        <v>494</v>
      </c>
      <c r="R1252" s="17"/>
      <c r="S1252" s="17"/>
      <c r="T1252" s="17" t="s">
        <v>494</v>
      </c>
      <c r="U1252" s="17" t="s">
        <v>494</v>
      </c>
      <c r="V1252" s="17" t="s">
        <v>494</v>
      </c>
      <c r="W1252" s="17" t="s">
        <v>494</v>
      </c>
      <c r="X1252" s="17" t="s">
        <v>494</v>
      </c>
      <c r="Y1252" s="17" t="s">
        <v>494</v>
      </c>
      <c r="Z1252" s="17" t="s">
        <v>494</v>
      </c>
      <c r="AA1252" s="17" t="s">
        <v>494</v>
      </c>
      <c r="AB1252" s="17" t="s">
        <v>494</v>
      </c>
      <c r="AC1252" s="17">
        <v>0</v>
      </c>
      <c r="AD1252" s="17"/>
      <c r="AE1252" s="18" t="str">
        <f t="shared" si="61"/>
        <v/>
      </c>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c r="BF1252" s="17"/>
      <c r="BG1252" s="17"/>
    </row>
    <row r="1253" spans="1:59" hidden="1" x14ac:dyDescent="0.2">
      <c r="A1253" s="50">
        <v>2023</v>
      </c>
      <c r="B1253" s="50" t="s">
        <v>967</v>
      </c>
      <c r="C1253" s="16" t="str">
        <f>set_totals!$C$130</f>
        <v>28Jun23-PRS-Thrasher-4</v>
      </c>
      <c r="D1253" s="21">
        <f t="shared" si="59"/>
        <v>45105</v>
      </c>
      <c r="E1253" s="22">
        <f t="shared" si="60"/>
        <v>179</v>
      </c>
      <c r="F1253" s="17" t="s">
        <v>344</v>
      </c>
      <c r="G1253" s="17" t="s">
        <v>347</v>
      </c>
      <c r="H1253" s="17">
        <v>80</v>
      </c>
      <c r="I1253" s="17">
        <v>14</v>
      </c>
      <c r="J1253" s="17"/>
      <c r="K1253" s="17" t="s">
        <v>494</v>
      </c>
      <c r="L1253" s="17"/>
      <c r="M1253" s="17" t="s">
        <v>675</v>
      </c>
      <c r="N1253" s="17"/>
      <c r="O1253" s="17"/>
      <c r="P1253" s="17"/>
      <c r="Q1253" s="17" t="s">
        <v>494</v>
      </c>
      <c r="R1253" s="17"/>
      <c r="S1253" s="17"/>
      <c r="T1253" s="17" t="s">
        <v>494</v>
      </c>
      <c r="U1253" s="17" t="s">
        <v>494</v>
      </c>
      <c r="V1253" s="17" t="s">
        <v>494</v>
      </c>
      <c r="W1253" s="17" t="s">
        <v>494</v>
      </c>
      <c r="X1253" s="17" t="s">
        <v>494</v>
      </c>
      <c r="Y1253" s="17" t="s">
        <v>494</v>
      </c>
      <c r="Z1253" s="17" t="s">
        <v>494</v>
      </c>
      <c r="AA1253" s="17" t="s">
        <v>494</v>
      </c>
      <c r="AB1253" s="17" t="s">
        <v>494</v>
      </c>
      <c r="AC1253" s="17">
        <v>0</v>
      </c>
      <c r="AD1253" s="17"/>
      <c r="AE1253" s="18" t="str">
        <f t="shared" si="61"/>
        <v/>
      </c>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c r="BF1253" s="17"/>
      <c r="BG1253" s="17"/>
    </row>
    <row r="1254" spans="1:59" hidden="1" x14ac:dyDescent="0.2">
      <c r="A1254" s="50">
        <v>2023</v>
      </c>
      <c r="B1254" s="50" t="s">
        <v>967</v>
      </c>
      <c r="C1254" s="16" t="str">
        <f>set_totals!$C$130</f>
        <v>28Jun23-PRS-Thrasher-4</v>
      </c>
      <c r="D1254" s="21">
        <f t="shared" si="59"/>
        <v>45105</v>
      </c>
      <c r="E1254" s="22">
        <f t="shared" si="60"/>
        <v>179</v>
      </c>
      <c r="F1254" s="17" t="s">
        <v>344</v>
      </c>
      <c r="G1254" s="17" t="s">
        <v>347</v>
      </c>
      <c r="H1254" s="17">
        <v>99</v>
      </c>
      <c r="I1254" s="17">
        <v>21</v>
      </c>
      <c r="J1254" s="17"/>
      <c r="K1254" s="17" t="s">
        <v>494</v>
      </c>
      <c r="L1254" s="17"/>
      <c r="M1254" s="17" t="s">
        <v>675</v>
      </c>
      <c r="N1254" s="17"/>
      <c r="O1254" s="17"/>
      <c r="P1254" s="17"/>
      <c r="Q1254" s="17" t="s">
        <v>494</v>
      </c>
      <c r="R1254" s="17"/>
      <c r="S1254" s="17"/>
      <c r="T1254" s="17" t="s">
        <v>494</v>
      </c>
      <c r="U1254" s="17" t="s">
        <v>494</v>
      </c>
      <c r="V1254" s="17" t="s">
        <v>494</v>
      </c>
      <c r="W1254" s="17" t="s">
        <v>494</v>
      </c>
      <c r="X1254" s="17" t="s">
        <v>494</v>
      </c>
      <c r="Y1254" s="17" t="s">
        <v>494</v>
      </c>
      <c r="Z1254" s="17" t="s">
        <v>494</v>
      </c>
      <c r="AA1254" s="17" t="s">
        <v>494</v>
      </c>
      <c r="AB1254" s="17" t="s">
        <v>494</v>
      </c>
      <c r="AC1254" s="17">
        <v>0</v>
      </c>
      <c r="AD1254" s="17" t="s">
        <v>710</v>
      </c>
      <c r="AE1254" s="18" t="str">
        <f t="shared" si="61"/>
        <v/>
      </c>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c r="BF1254" s="17"/>
      <c r="BG1254" s="17"/>
    </row>
    <row r="1255" spans="1:59" hidden="1" x14ac:dyDescent="0.2">
      <c r="A1255" s="50">
        <v>2023</v>
      </c>
      <c r="B1255" s="50" t="s">
        <v>967</v>
      </c>
      <c r="C1255" s="16" t="str">
        <f>set_totals!$C$130</f>
        <v>28Jun23-PRS-Thrasher-4</v>
      </c>
      <c r="D1255" s="21">
        <f t="shared" si="59"/>
        <v>45105</v>
      </c>
      <c r="E1255" s="22">
        <f t="shared" si="60"/>
        <v>179</v>
      </c>
      <c r="F1255" s="17" t="s">
        <v>344</v>
      </c>
      <c r="G1255" s="17" t="s">
        <v>347</v>
      </c>
      <c r="H1255" s="17">
        <v>82</v>
      </c>
      <c r="I1255" s="17">
        <v>19</v>
      </c>
      <c r="J1255" s="17"/>
      <c r="K1255" s="17" t="s">
        <v>494</v>
      </c>
      <c r="L1255" s="17"/>
      <c r="M1255" s="17" t="s">
        <v>675</v>
      </c>
      <c r="N1255" s="17"/>
      <c r="O1255" s="17"/>
      <c r="P1255" s="17"/>
      <c r="Q1255" s="17" t="s">
        <v>494</v>
      </c>
      <c r="R1255" s="17"/>
      <c r="S1255" s="17"/>
      <c r="T1255" s="17" t="s">
        <v>494</v>
      </c>
      <c r="U1255" s="17" t="s">
        <v>494</v>
      </c>
      <c r="V1255" s="17" t="s">
        <v>494</v>
      </c>
      <c r="W1255" s="17" t="s">
        <v>494</v>
      </c>
      <c r="X1255" s="17" t="s">
        <v>494</v>
      </c>
      <c r="Y1255" s="17" t="s">
        <v>494</v>
      </c>
      <c r="Z1255" s="17" t="s">
        <v>494</v>
      </c>
      <c r="AA1255" s="17" t="s">
        <v>494</v>
      </c>
      <c r="AB1255" s="17" t="s">
        <v>494</v>
      </c>
      <c r="AC1255" s="17">
        <v>0</v>
      </c>
      <c r="AD1255" s="17"/>
      <c r="AE1255" s="18" t="str">
        <f t="shared" si="61"/>
        <v/>
      </c>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c r="BF1255" s="17"/>
      <c r="BG1255" s="17"/>
    </row>
    <row r="1256" spans="1:59" hidden="1" x14ac:dyDescent="0.2">
      <c r="A1256" s="50">
        <v>2023</v>
      </c>
      <c r="B1256" s="50" t="s">
        <v>967</v>
      </c>
      <c r="C1256" s="16" t="str">
        <f>set_totals!$C$130</f>
        <v>28Jun23-PRS-Thrasher-4</v>
      </c>
      <c r="D1256" s="21">
        <f t="shared" si="59"/>
        <v>45105</v>
      </c>
      <c r="E1256" s="22">
        <f t="shared" si="60"/>
        <v>179</v>
      </c>
      <c r="F1256" s="17" t="s">
        <v>344</v>
      </c>
      <c r="G1256" s="17" t="s">
        <v>347</v>
      </c>
      <c r="H1256" s="17">
        <v>89</v>
      </c>
      <c r="I1256" s="17">
        <v>19</v>
      </c>
      <c r="J1256" s="17"/>
      <c r="K1256" s="17" t="s">
        <v>494</v>
      </c>
      <c r="L1256" s="17"/>
      <c r="M1256" s="17" t="s">
        <v>675</v>
      </c>
      <c r="N1256" s="17"/>
      <c r="O1256" s="17"/>
      <c r="P1256" s="17"/>
      <c r="Q1256" s="17" t="s">
        <v>494</v>
      </c>
      <c r="R1256" s="17"/>
      <c r="S1256" s="17"/>
      <c r="T1256" s="17" t="s">
        <v>494</v>
      </c>
      <c r="U1256" s="17" t="s">
        <v>494</v>
      </c>
      <c r="V1256" s="17" t="s">
        <v>494</v>
      </c>
      <c r="W1256" s="17" t="s">
        <v>494</v>
      </c>
      <c r="X1256" s="17" t="s">
        <v>494</v>
      </c>
      <c r="Y1256" s="17" t="s">
        <v>494</v>
      </c>
      <c r="Z1256" s="17" t="s">
        <v>494</v>
      </c>
      <c r="AA1256" s="17" t="s">
        <v>494</v>
      </c>
      <c r="AB1256" s="17" t="s">
        <v>494</v>
      </c>
      <c r="AC1256" s="17">
        <v>0</v>
      </c>
      <c r="AD1256" s="17"/>
      <c r="AE1256" s="18" t="str">
        <f t="shared" si="61"/>
        <v/>
      </c>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c r="BF1256" s="17"/>
      <c r="BG1256" s="17"/>
    </row>
    <row r="1257" spans="1:59" hidden="1" x14ac:dyDescent="0.2">
      <c r="A1257" s="50">
        <v>2023</v>
      </c>
      <c r="B1257" s="50" t="s">
        <v>967</v>
      </c>
      <c r="C1257" s="16" t="str">
        <f>set_totals!$C$130</f>
        <v>28Jun23-PRS-Thrasher-4</v>
      </c>
      <c r="D1257" s="21">
        <f t="shared" si="59"/>
        <v>45105</v>
      </c>
      <c r="E1257" s="22">
        <f t="shared" si="60"/>
        <v>179</v>
      </c>
      <c r="F1257" s="17" t="s">
        <v>344</v>
      </c>
      <c r="G1257" s="17" t="s">
        <v>347</v>
      </c>
      <c r="H1257" s="17">
        <v>90</v>
      </c>
      <c r="I1257" s="17">
        <v>20</v>
      </c>
      <c r="J1257" s="17"/>
      <c r="K1257" s="17" t="s">
        <v>494</v>
      </c>
      <c r="L1257" s="17"/>
      <c r="M1257" s="17" t="s">
        <v>675</v>
      </c>
      <c r="N1257" s="17"/>
      <c r="O1257" s="17"/>
      <c r="P1257" s="17"/>
      <c r="Q1257" s="17" t="s">
        <v>494</v>
      </c>
      <c r="R1257" s="17"/>
      <c r="S1257" s="17"/>
      <c r="T1257" s="17" t="s">
        <v>494</v>
      </c>
      <c r="U1257" s="17" t="s">
        <v>494</v>
      </c>
      <c r="V1257" s="17" t="s">
        <v>494</v>
      </c>
      <c r="W1257" s="17" t="s">
        <v>494</v>
      </c>
      <c r="X1257" s="17" t="s">
        <v>494</v>
      </c>
      <c r="Y1257" s="17" t="s">
        <v>494</v>
      </c>
      <c r="Z1257" s="17" t="s">
        <v>494</v>
      </c>
      <c r="AA1257" s="17" t="s">
        <v>494</v>
      </c>
      <c r="AB1257" s="17" t="s">
        <v>494</v>
      </c>
      <c r="AC1257" s="17">
        <v>0</v>
      </c>
      <c r="AD1257" s="17"/>
      <c r="AE1257" s="18" t="str">
        <f t="shared" si="61"/>
        <v/>
      </c>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c r="BF1257" s="17"/>
      <c r="BG1257" s="17"/>
    </row>
    <row r="1258" spans="1:59" hidden="1" x14ac:dyDescent="0.2">
      <c r="A1258" s="50">
        <v>2023</v>
      </c>
      <c r="B1258" s="50" t="s">
        <v>967</v>
      </c>
      <c r="C1258" s="16" t="str">
        <f>set_totals!$C$130</f>
        <v>28Jun23-PRS-Thrasher-4</v>
      </c>
      <c r="D1258" s="21">
        <f t="shared" si="59"/>
        <v>45105</v>
      </c>
      <c r="E1258" s="22">
        <f t="shared" si="60"/>
        <v>179</v>
      </c>
      <c r="F1258" s="17" t="s">
        <v>344</v>
      </c>
      <c r="G1258" s="17" t="s">
        <v>347</v>
      </c>
      <c r="H1258" s="17">
        <v>84</v>
      </c>
      <c r="I1258" s="17">
        <v>20</v>
      </c>
      <c r="J1258" s="17"/>
      <c r="K1258" s="17" t="s">
        <v>496</v>
      </c>
      <c r="L1258" s="17"/>
      <c r="M1258" s="17" t="s">
        <v>496</v>
      </c>
      <c r="N1258" s="17"/>
      <c r="O1258" s="17"/>
      <c r="P1258" s="17"/>
      <c r="Q1258" s="17" t="s">
        <v>494</v>
      </c>
      <c r="R1258" s="17"/>
      <c r="S1258" s="17"/>
      <c r="T1258" s="17" t="s">
        <v>494</v>
      </c>
      <c r="U1258" s="17" t="s">
        <v>494</v>
      </c>
      <c r="V1258" s="17" t="s">
        <v>494</v>
      </c>
      <c r="W1258" s="17" t="s">
        <v>494</v>
      </c>
      <c r="X1258" s="17" t="s">
        <v>494</v>
      </c>
      <c r="Y1258" s="17" t="s">
        <v>494</v>
      </c>
      <c r="Z1258" s="17" t="s">
        <v>494</v>
      </c>
      <c r="AA1258" s="17" t="s">
        <v>494</v>
      </c>
      <c r="AB1258" s="17" t="s">
        <v>494</v>
      </c>
      <c r="AC1258" s="17">
        <v>0</v>
      </c>
      <c r="AD1258" s="17" t="s">
        <v>711</v>
      </c>
      <c r="AE1258" s="18" t="str">
        <f t="shared" si="61"/>
        <v/>
      </c>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c r="BF1258" s="17"/>
      <c r="BG1258" s="17"/>
    </row>
    <row r="1259" spans="1:59" hidden="1" x14ac:dyDescent="0.2">
      <c r="A1259" s="50">
        <v>2023</v>
      </c>
      <c r="B1259" s="50" t="s">
        <v>967</v>
      </c>
      <c r="C1259" s="16" t="str">
        <f>set_totals!$C$137</f>
        <v>28Jun23-PRS-Jap Rock-5</v>
      </c>
      <c r="D1259" s="21">
        <f t="shared" si="59"/>
        <v>45105</v>
      </c>
      <c r="E1259" s="22">
        <f t="shared" si="60"/>
        <v>179</v>
      </c>
      <c r="F1259" s="17" t="s">
        <v>344</v>
      </c>
      <c r="G1259" s="17" t="s">
        <v>347</v>
      </c>
      <c r="H1259" s="17">
        <v>99</v>
      </c>
      <c r="I1259" s="17">
        <v>19</v>
      </c>
      <c r="J1259" s="17"/>
      <c r="K1259" s="17" t="s">
        <v>494</v>
      </c>
      <c r="L1259" s="17"/>
      <c r="M1259" s="17" t="s">
        <v>675</v>
      </c>
      <c r="N1259" s="17"/>
      <c r="O1259" s="17"/>
      <c r="P1259" s="17"/>
      <c r="Q1259" s="17" t="s">
        <v>494</v>
      </c>
      <c r="R1259" s="17"/>
      <c r="S1259" s="17"/>
      <c r="T1259" s="17" t="s">
        <v>494</v>
      </c>
      <c r="U1259" s="17" t="s">
        <v>494</v>
      </c>
      <c r="V1259" s="17" t="s">
        <v>494</v>
      </c>
      <c r="W1259" s="17" t="s">
        <v>494</v>
      </c>
      <c r="X1259" s="17" t="s">
        <v>494</v>
      </c>
      <c r="Y1259" s="17" t="s">
        <v>494</v>
      </c>
      <c r="Z1259" s="17" t="s">
        <v>494</v>
      </c>
      <c r="AA1259" s="17" t="s">
        <v>494</v>
      </c>
      <c r="AB1259" s="17" t="s">
        <v>494</v>
      </c>
      <c r="AC1259" s="17">
        <v>0</v>
      </c>
      <c r="AD1259" s="17"/>
      <c r="AE1259" s="18" t="str">
        <f t="shared" si="61"/>
        <v/>
      </c>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c r="BF1259" s="17"/>
      <c r="BG1259" s="17"/>
    </row>
    <row r="1260" spans="1:59" hidden="1" x14ac:dyDescent="0.2">
      <c r="A1260" s="50">
        <v>2023</v>
      </c>
      <c r="B1260" s="50" t="s">
        <v>967</v>
      </c>
      <c r="C1260" s="16" t="str">
        <f>set_totals!$C$137</f>
        <v>28Jun23-PRS-Jap Rock-5</v>
      </c>
      <c r="D1260" s="21">
        <f t="shared" si="59"/>
        <v>45105</v>
      </c>
      <c r="E1260" s="22">
        <f t="shared" si="60"/>
        <v>179</v>
      </c>
      <c r="F1260" s="17" t="s">
        <v>344</v>
      </c>
      <c r="G1260" s="17" t="s">
        <v>347</v>
      </c>
      <c r="H1260" s="17">
        <v>82</v>
      </c>
      <c r="I1260" s="17">
        <v>13</v>
      </c>
      <c r="J1260" s="17"/>
      <c r="K1260" s="17" t="s">
        <v>494</v>
      </c>
      <c r="L1260" s="17"/>
      <c r="M1260" s="17" t="s">
        <v>675</v>
      </c>
      <c r="N1260" s="17"/>
      <c r="O1260" s="17"/>
      <c r="P1260" s="17"/>
      <c r="Q1260" s="17" t="s">
        <v>494</v>
      </c>
      <c r="R1260" s="17"/>
      <c r="S1260" s="17"/>
      <c r="T1260" s="17" t="s">
        <v>494</v>
      </c>
      <c r="U1260" s="17" t="s">
        <v>494</v>
      </c>
      <c r="V1260" s="17" t="s">
        <v>494</v>
      </c>
      <c r="W1260" s="17" t="s">
        <v>494</v>
      </c>
      <c r="X1260" s="17" t="s">
        <v>494</v>
      </c>
      <c r="Y1260" s="17" t="s">
        <v>494</v>
      </c>
      <c r="Z1260" s="17" t="s">
        <v>494</v>
      </c>
      <c r="AA1260" s="17" t="s">
        <v>494</v>
      </c>
      <c r="AB1260" s="17" t="s">
        <v>494</v>
      </c>
      <c r="AC1260" s="17">
        <v>0</v>
      </c>
      <c r="AD1260" s="17"/>
      <c r="AE1260" s="18" t="str">
        <f t="shared" si="61"/>
        <v/>
      </c>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c r="BF1260" s="17"/>
      <c r="BG1260" s="17"/>
    </row>
    <row r="1261" spans="1:59" hidden="1" x14ac:dyDescent="0.2">
      <c r="A1261" s="50">
        <v>2023</v>
      </c>
      <c r="B1261" s="50" t="s">
        <v>967</v>
      </c>
      <c r="C1261" s="16" t="str">
        <f>set_totals!$C$137</f>
        <v>28Jun23-PRS-Jap Rock-5</v>
      </c>
      <c r="D1261" s="21">
        <f t="shared" si="59"/>
        <v>45105</v>
      </c>
      <c r="E1261" s="22">
        <f t="shared" si="60"/>
        <v>179</v>
      </c>
      <c r="F1261" s="17" t="s">
        <v>344</v>
      </c>
      <c r="G1261" s="17" t="s">
        <v>347</v>
      </c>
      <c r="H1261" s="17">
        <v>83</v>
      </c>
      <c r="I1261" s="17">
        <v>12</v>
      </c>
      <c r="J1261" s="17"/>
      <c r="K1261" s="17" t="s">
        <v>494</v>
      </c>
      <c r="L1261" s="17"/>
      <c r="M1261" s="17" t="s">
        <v>675</v>
      </c>
      <c r="N1261" s="17"/>
      <c r="O1261" s="17"/>
      <c r="P1261" s="17"/>
      <c r="Q1261" s="17" t="s">
        <v>494</v>
      </c>
      <c r="R1261" s="17"/>
      <c r="S1261" s="17"/>
      <c r="T1261" s="17" t="s">
        <v>494</v>
      </c>
      <c r="U1261" s="17" t="s">
        <v>494</v>
      </c>
      <c r="V1261" s="17" t="s">
        <v>494</v>
      </c>
      <c r="W1261" s="17" t="s">
        <v>494</v>
      </c>
      <c r="X1261" s="17" t="s">
        <v>494</v>
      </c>
      <c r="Y1261" s="17" t="s">
        <v>494</v>
      </c>
      <c r="Z1261" s="17" t="s">
        <v>494</v>
      </c>
      <c r="AA1261" s="17" t="s">
        <v>494</v>
      </c>
      <c r="AB1261" s="17" t="s">
        <v>494</v>
      </c>
      <c r="AC1261" s="17">
        <v>0</v>
      </c>
      <c r="AD1261" s="17"/>
      <c r="AE1261" s="18" t="str">
        <f t="shared" si="61"/>
        <v/>
      </c>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c r="BF1261" s="17"/>
      <c r="BG1261" s="17"/>
    </row>
    <row r="1262" spans="1:59" hidden="1" x14ac:dyDescent="0.2">
      <c r="A1262" s="50">
        <v>2023</v>
      </c>
      <c r="B1262" s="50" t="s">
        <v>967</v>
      </c>
      <c r="C1262" s="16" t="str">
        <f>set_totals!$C$137</f>
        <v>28Jun23-PRS-Jap Rock-5</v>
      </c>
      <c r="D1262" s="21">
        <f t="shared" si="59"/>
        <v>45105</v>
      </c>
      <c r="E1262" s="22">
        <f t="shared" si="60"/>
        <v>179</v>
      </c>
      <c r="F1262" s="17" t="s">
        <v>344</v>
      </c>
      <c r="G1262" s="17" t="s">
        <v>347</v>
      </c>
      <c r="H1262" s="17">
        <v>99</v>
      </c>
      <c r="I1262" s="17">
        <v>19</v>
      </c>
      <c r="J1262" s="17"/>
      <c r="K1262" s="17" t="s">
        <v>494</v>
      </c>
      <c r="L1262" s="17"/>
      <c r="M1262" s="17" t="s">
        <v>675</v>
      </c>
      <c r="N1262" s="17"/>
      <c r="O1262" s="17"/>
      <c r="P1262" s="17"/>
      <c r="Q1262" s="17" t="s">
        <v>494</v>
      </c>
      <c r="R1262" s="17"/>
      <c r="S1262" s="17"/>
      <c r="T1262" s="17" t="s">
        <v>494</v>
      </c>
      <c r="U1262" s="17" t="s">
        <v>494</v>
      </c>
      <c r="V1262" s="17" t="s">
        <v>494</v>
      </c>
      <c r="W1262" s="17" t="s">
        <v>494</v>
      </c>
      <c r="X1262" s="17" t="s">
        <v>494</v>
      </c>
      <c r="Y1262" s="17" t="s">
        <v>494</v>
      </c>
      <c r="Z1262" s="17" t="s">
        <v>494</v>
      </c>
      <c r="AA1262" s="17" t="s">
        <v>494</v>
      </c>
      <c r="AB1262" s="17" t="s">
        <v>494</v>
      </c>
      <c r="AC1262" s="17">
        <v>0</v>
      </c>
      <c r="AD1262" s="17"/>
      <c r="AE1262" s="18" t="str">
        <f t="shared" si="61"/>
        <v/>
      </c>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c r="BF1262" s="17"/>
      <c r="BG1262" s="17"/>
    </row>
    <row r="1263" spans="1:59" hidden="1" x14ac:dyDescent="0.2">
      <c r="A1263" s="50">
        <v>2023</v>
      </c>
      <c r="B1263" s="50" t="s">
        <v>967</v>
      </c>
      <c r="C1263" s="16" t="str">
        <f>set_totals!$C$137</f>
        <v>28Jun23-PRS-Jap Rock-5</v>
      </c>
      <c r="D1263" s="21">
        <f t="shared" si="59"/>
        <v>45105</v>
      </c>
      <c r="E1263" s="22">
        <f t="shared" si="60"/>
        <v>179</v>
      </c>
      <c r="F1263" s="17" t="s">
        <v>344</v>
      </c>
      <c r="G1263" s="17" t="s">
        <v>347</v>
      </c>
      <c r="H1263" s="17">
        <v>84</v>
      </c>
      <c r="I1263" s="17">
        <v>20</v>
      </c>
      <c r="J1263" s="17"/>
      <c r="K1263" s="17" t="s">
        <v>494</v>
      </c>
      <c r="L1263" s="17"/>
      <c r="M1263" s="17" t="s">
        <v>675</v>
      </c>
      <c r="N1263" s="17"/>
      <c r="O1263" s="17"/>
      <c r="P1263" s="17"/>
      <c r="Q1263" s="17" t="s">
        <v>494</v>
      </c>
      <c r="R1263" s="17"/>
      <c r="S1263" s="17"/>
      <c r="T1263" s="17" t="s">
        <v>494</v>
      </c>
      <c r="U1263" s="17" t="s">
        <v>494</v>
      </c>
      <c r="V1263" s="17" t="s">
        <v>494</v>
      </c>
      <c r="W1263" s="17" t="s">
        <v>494</v>
      </c>
      <c r="X1263" s="17" t="s">
        <v>494</v>
      </c>
      <c r="Y1263" s="17" t="s">
        <v>494</v>
      </c>
      <c r="Z1263" s="17" t="s">
        <v>494</v>
      </c>
      <c r="AA1263" s="17" t="s">
        <v>494</v>
      </c>
      <c r="AB1263" s="17" t="s">
        <v>494</v>
      </c>
      <c r="AC1263" s="17">
        <v>0</v>
      </c>
      <c r="AD1263" s="17"/>
      <c r="AE1263" s="18" t="str">
        <f t="shared" si="61"/>
        <v/>
      </c>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c r="BF1263" s="17"/>
      <c r="BG1263" s="17"/>
    </row>
    <row r="1264" spans="1:59" hidden="1" x14ac:dyDescent="0.2">
      <c r="A1264" s="50">
        <v>2023</v>
      </c>
      <c r="B1264" s="50" t="s">
        <v>967</v>
      </c>
      <c r="C1264" s="16" t="str">
        <f>set_totals!$C$137</f>
        <v>28Jun23-PRS-Jap Rock-5</v>
      </c>
      <c r="D1264" s="21">
        <f t="shared" si="59"/>
        <v>45105</v>
      </c>
      <c r="E1264" s="22">
        <f t="shared" si="60"/>
        <v>179</v>
      </c>
      <c r="F1264" s="17" t="s">
        <v>344</v>
      </c>
      <c r="G1264" s="17" t="s">
        <v>347</v>
      </c>
      <c r="H1264" s="17">
        <v>88</v>
      </c>
      <c r="I1264" s="17">
        <v>15</v>
      </c>
      <c r="J1264" s="17"/>
      <c r="K1264" s="17" t="s">
        <v>494</v>
      </c>
      <c r="L1264" s="17"/>
      <c r="M1264" s="17" t="s">
        <v>675</v>
      </c>
      <c r="N1264" s="17"/>
      <c r="O1264" s="17"/>
      <c r="P1264" s="17"/>
      <c r="Q1264" s="17" t="s">
        <v>494</v>
      </c>
      <c r="R1264" s="17"/>
      <c r="S1264" s="17"/>
      <c r="T1264" s="17" t="s">
        <v>494</v>
      </c>
      <c r="U1264" s="17" t="s">
        <v>494</v>
      </c>
      <c r="V1264" s="17" t="s">
        <v>494</v>
      </c>
      <c r="W1264" s="17" t="s">
        <v>494</v>
      </c>
      <c r="X1264" s="17" t="s">
        <v>494</v>
      </c>
      <c r="Y1264" s="17" t="s">
        <v>494</v>
      </c>
      <c r="Z1264" s="17" t="s">
        <v>494</v>
      </c>
      <c r="AA1264" s="17" t="s">
        <v>494</v>
      </c>
      <c r="AB1264" s="17" t="s">
        <v>494</v>
      </c>
      <c r="AC1264" s="17">
        <v>1</v>
      </c>
      <c r="AD1264" s="17"/>
      <c r="AE1264" s="18" t="str">
        <f t="shared" si="61"/>
        <v/>
      </c>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c r="BF1264" s="17"/>
      <c r="BG1264" s="17"/>
    </row>
    <row r="1265" spans="1:59" hidden="1" x14ac:dyDescent="0.2">
      <c r="A1265" s="50">
        <v>2023</v>
      </c>
      <c r="B1265" s="50" t="s">
        <v>967</v>
      </c>
      <c r="C1265" s="16" t="str">
        <f>set_totals!$C$137</f>
        <v>28Jun23-PRS-Jap Rock-5</v>
      </c>
      <c r="D1265" s="21">
        <f t="shared" si="59"/>
        <v>45105</v>
      </c>
      <c r="E1265" s="22">
        <f t="shared" si="60"/>
        <v>179</v>
      </c>
      <c r="F1265" s="17" t="s">
        <v>344</v>
      </c>
      <c r="G1265" s="17" t="s">
        <v>347</v>
      </c>
      <c r="H1265" s="17">
        <v>92</v>
      </c>
      <c r="I1265" s="17">
        <v>19</v>
      </c>
      <c r="J1265" s="17"/>
      <c r="K1265" s="17" t="s">
        <v>494</v>
      </c>
      <c r="L1265" s="17"/>
      <c r="M1265" s="17" t="s">
        <v>675</v>
      </c>
      <c r="N1265" s="17"/>
      <c r="O1265" s="17"/>
      <c r="P1265" s="17"/>
      <c r="Q1265" s="17" t="s">
        <v>494</v>
      </c>
      <c r="R1265" s="17"/>
      <c r="S1265" s="17"/>
      <c r="T1265" s="17" t="s">
        <v>494</v>
      </c>
      <c r="U1265" s="17" t="s">
        <v>494</v>
      </c>
      <c r="V1265" s="17" t="s">
        <v>494</v>
      </c>
      <c r="W1265" s="17" t="s">
        <v>494</v>
      </c>
      <c r="X1265" s="17" t="s">
        <v>494</v>
      </c>
      <c r="Y1265" s="17" t="s">
        <v>494</v>
      </c>
      <c r="Z1265" s="17" t="s">
        <v>494</v>
      </c>
      <c r="AA1265" s="17" t="s">
        <v>494</v>
      </c>
      <c r="AB1265" s="17" t="s">
        <v>494</v>
      </c>
      <c r="AC1265" s="17">
        <v>0</v>
      </c>
      <c r="AD1265" s="17"/>
      <c r="AE1265" s="18" t="str">
        <f t="shared" si="61"/>
        <v/>
      </c>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c r="BF1265" s="17"/>
      <c r="BG1265" s="17"/>
    </row>
    <row r="1266" spans="1:59" hidden="1" x14ac:dyDescent="0.2">
      <c r="A1266" s="50">
        <v>2023</v>
      </c>
      <c r="B1266" s="50" t="s">
        <v>967</v>
      </c>
      <c r="C1266" s="16" t="str">
        <f>set_totals!$C$137</f>
        <v>28Jun23-PRS-Jap Rock-5</v>
      </c>
      <c r="D1266" s="21">
        <f t="shared" si="59"/>
        <v>45105</v>
      </c>
      <c r="E1266" s="22">
        <f t="shared" si="60"/>
        <v>179</v>
      </c>
      <c r="F1266" s="17" t="s">
        <v>344</v>
      </c>
      <c r="G1266" s="17" t="s">
        <v>347</v>
      </c>
      <c r="H1266" s="17">
        <v>81</v>
      </c>
      <c r="I1266" s="17">
        <v>16</v>
      </c>
      <c r="J1266" s="17"/>
      <c r="K1266" s="17" t="s">
        <v>494</v>
      </c>
      <c r="L1266" s="17"/>
      <c r="M1266" s="17" t="s">
        <v>675</v>
      </c>
      <c r="N1266" s="17"/>
      <c r="O1266" s="17"/>
      <c r="P1266" s="17"/>
      <c r="Q1266" s="17" t="s">
        <v>494</v>
      </c>
      <c r="R1266" s="17"/>
      <c r="S1266" s="17"/>
      <c r="T1266" s="17" t="s">
        <v>494</v>
      </c>
      <c r="U1266" s="17" t="s">
        <v>494</v>
      </c>
      <c r="V1266" s="17" t="s">
        <v>494</v>
      </c>
      <c r="W1266" s="17" t="s">
        <v>494</v>
      </c>
      <c r="X1266" s="17" t="s">
        <v>494</v>
      </c>
      <c r="Y1266" s="17" t="s">
        <v>494</v>
      </c>
      <c r="Z1266" s="17" t="s">
        <v>494</v>
      </c>
      <c r="AA1266" s="17" t="s">
        <v>494</v>
      </c>
      <c r="AB1266" s="17" t="s">
        <v>494</v>
      </c>
      <c r="AC1266" s="17">
        <v>0</v>
      </c>
      <c r="AD1266" s="17"/>
      <c r="AE1266" s="18" t="str">
        <f t="shared" si="61"/>
        <v/>
      </c>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c r="BF1266" s="17"/>
      <c r="BG1266" s="17"/>
    </row>
    <row r="1267" spans="1:59" hidden="1" x14ac:dyDescent="0.2">
      <c r="A1267" s="50">
        <v>2023</v>
      </c>
      <c r="B1267" s="50" t="s">
        <v>967</v>
      </c>
      <c r="C1267" s="16" t="str">
        <f>set_totals!$C$137</f>
        <v>28Jun23-PRS-Jap Rock-5</v>
      </c>
      <c r="D1267" s="21">
        <f t="shared" si="59"/>
        <v>45105</v>
      </c>
      <c r="E1267" s="22">
        <f t="shared" si="60"/>
        <v>179</v>
      </c>
      <c r="F1267" s="17" t="s">
        <v>344</v>
      </c>
      <c r="G1267" s="17" t="s">
        <v>347</v>
      </c>
      <c r="H1267" s="17">
        <v>98</v>
      </c>
      <c r="I1267" s="17">
        <v>20</v>
      </c>
      <c r="J1267" s="17"/>
      <c r="K1267" s="17" t="s">
        <v>494</v>
      </c>
      <c r="L1267" s="17"/>
      <c r="M1267" s="17" t="s">
        <v>675</v>
      </c>
      <c r="N1267" s="17"/>
      <c r="O1267" s="17"/>
      <c r="P1267" s="17"/>
      <c r="Q1267" s="17" t="s">
        <v>494</v>
      </c>
      <c r="R1267" s="17"/>
      <c r="S1267" s="17"/>
      <c r="T1267" s="17" t="s">
        <v>494</v>
      </c>
      <c r="U1267" s="17" t="s">
        <v>494</v>
      </c>
      <c r="V1267" s="17" t="s">
        <v>494</v>
      </c>
      <c r="W1267" s="17" t="s">
        <v>494</v>
      </c>
      <c r="X1267" s="17" t="s">
        <v>494</v>
      </c>
      <c r="Y1267" s="17" t="s">
        <v>494</v>
      </c>
      <c r="Z1267" s="17" t="s">
        <v>494</v>
      </c>
      <c r="AA1267" s="17" t="s">
        <v>494</v>
      </c>
      <c r="AB1267" s="17" t="s">
        <v>494</v>
      </c>
      <c r="AC1267" s="17">
        <v>0</v>
      </c>
      <c r="AD1267" s="17"/>
      <c r="AE1267" s="18" t="str">
        <f t="shared" si="61"/>
        <v/>
      </c>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c r="BF1267" s="17"/>
      <c r="BG1267" s="17"/>
    </row>
    <row r="1268" spans="1:59" hidden="1" x14ac:dyDescent="0.2">
      <c r="A1268" s="50">
        <v>2023</v>
      </c>
      <c r="B1268" s="50" t="s">
        <v>967</v>
      </c>
      <c r="C1268" s="16" t="str">
        <f>set_totals!$C$137</f>
        <v>28Jun23-PRS-Jap Rock-5</v>
      </c>
      <c r="D1268" s="21">
        <f t="shared" si="59"/>
        <v>45105</v>
      </c>
      <c r="E1268" s="22">
        <f t="shared" si="60"/>
        <v>179</v>
      </c>
      <c r="F1268" s="17" t="s">
        <v>344</v>
      </c>
      <c r="G1268" s="17" t="s">
        <v>347</v>
      </c>
      <c r="J1268" s="17"/>
      <c r="K1268" s="17" t="s">
        <v>494</v>
      </c>
      <c r="L1268" s="17"/>
      <c r="M1268" s="17" t="s">
        <v>675</v>
      </c>
      <c r="N1268" s="17"/>
      <c r="O1268" s="17"/>
      <c r="P1268" s="17"/>
      <c r="Q1268" s="17" t="s">
        <v>494</v>
      </c>
      <c r="R1268" s="17"/>
      <c r="S1268" s="17"/>
      <c r="T1268" s="17" t="s">
        <v>494</v>
      </c>
      <c r="U1268" s="17" t="s">
        <v>494</v>
      </c>
      <c r="V1268" s="17" t="s">
        <v>494</v>
      </c>
      <c r="W1268" s="17" t="s">
        <v>494</v>
      </c>
      <c r="X1268" s="17" t="s">
        <v>494</v>
      </c>
      <c r="Y1268" s="17" t="s">
        <v>494</v>
      </c>
      <c r="Z1268" s="17" t="s">
        <v>494</v>
      </c>
      <c r="AA1268" s="17" t="s">
        <v>494</v>
      </c>
      <c r="AB1268" s="17" t="s">
        <v>494</v>
      </c>
      <c r="AC1268" s="17">
        <v>0</v>
      </c>
      <c r="AD1268" s="17" t="s">
        <v>712</v>
      </c>
      <c r="AE1268" s="18" t="str">
        <f t="shared" si="61"/>
        <v/>
      </c>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c r="BF1268" s="17"/>
      <c r="BG1268" s="17"/>
    </row>
    <row r="1269" spans="1:59" x14ac:dyDescent="0.2">
      <c r="A1269" s="50">
        <v>2023</v>
      </c>
      <c r="B1269" s="50" t="s">
        <v>967</v>
      </c>
      <c r="C1269" s="16" t="str">
        <f>sample_event_meta!$U$37</f>
        <v>07Jul23-PRS-Gordon R-2</v>
      </c>
      <c r="D1269" s="21">
        <f t="shared" si="59"/>
        <v>45114</v>
      </c>
      <c r="E1269" s="22">
        <f t="shared" si="60"/>
        <v>188</v>
      </c>
      <c r="F1269" s="37" t="s">
        <v>344</v>
      </c>
      <c r="G1269" s="17" t="s">
        <v>347</v>
      </c>
      <c r="H1269" s="17">
        <v>86</v>
      </c>
      <c r="I1269" s="17">
        <v>18</v>
      </c>
      <c r="J1269" s="17"/>
      <c r="K1269" s="17" t="s">
        <v>494</v>
      </c>
      <c r="L1269" s="17"/>
      <c r="M1269" s="17" t="s">
        <v>675</v>
      </c>
      <c r="N1269" s="17" t="s">
        <v>713</v>
      </c>
      <c r="O1269" s="17" t="s">
        <v>713</v>
      </c>
      <c r="P1269" s="33" t="s">
        <v>713</v>
      </c>
      <c r="Q1269" s="17" t="s">
        <v>496</v>
      </c>
      <c r="R1269" s="16" t="s">
        <v>2573</v>
      </c>
      <c r="S1269" s="17"/>
      <c r="T1269" s="17" t="s">
        <v>494</v>
      </c>
      <c r="U1269" s="17" t="s">
        <v>494</v>
      </c>
      <c r="V1269" s="17" t="s">
        <v>494</v>
      </c>
      <c r="W1269" s="17" t="s">
        <v>494</v>
      </c>
      <c r="X1269" s="17" t="s">
        <v>494</v>
      </c>
      <c r="Y1269" s="17" t="s">
        <v>494</v>
      </c>
      <c r="Z1269" s="17" t="s">
        <v>494</v>
      </c>
      <c r="AA1269" s="17" t="s">
        <v>494</v>
      </c>
      <c r="AB1269" s="17" t="s">
        <v>494</v>
      </c>
      <c r="AC1269" s="17">
        <v>0</v>
      </c>
      <c r="AD1269" s="17" t="s">
        <v>2565</v>
      </c>
      <c r="AE1269" s="17" t="str">
        <f t="shared" si="61"/>
        <v/>
      </c>
      <c r="AF1269" s="34" t="s">
        <v>520</v>
      </c>
      <c r="AG1269" s="34" t="s">
        <v>697</v>
      </c>
      <c r="AH1269" s="34" t="s">
        <v>496</v>
      </c>
      <c r="AI1269" s="34" t="s">
        <v>494</v>
      </c>
      <c r="AJ1269" s="34" t="s">
        <v>494</v>
      </c>
      <c r="AK1269" s="34"/>
      <c r="AL1269" s="34" t="s">
        <v>523</v>
      </c>
      <c r="AM1269" s="34">
        <v>84</v>
      </c>
      <c r="AN1269" s="34">
        <v>20</v>
      </c>
      <c r="AO1269" s="34">
        <v>5.7</v>
      </c>
      <c r="AP1269" s="34" t="s">
        <v>496</v>
      </c>
      <c r="AQ1269" s="34" t="s">
        <v>606</v>
      </c>
      <c r="AR1269" s="34" t="s">
        <v>713</v>
      </c>
      <c r="AS1269" s="34"/>
      <c r="AT1269" s="34"/>
      <c r="AU1269" s="34" t="s">
        <v>713</v>
      </c>
      <c r="AV1269" s="34" t="s">
        <v>494</v>
      </c>
      <c r="AW1269" s="34" t="s">
        <v>494</v>
      </c>
      <c r="AX1269" s="34" t="s">
        <v>494</v>
      </c>
      <c r="AY1269" s="34" t="s">
        <v>494</v>
      </c>
      <c r="AZ1269" s="34" t="s">
        <v>494</v>
      </c>
      <c r="BA1269" s="34" t="s">
        <v>494</v>
      </c>
      <c r="BB1269" s="34" t="s">
        <v>494</v>
      </c>
      <c r="BC1269" s="34" t="s">
        <v>494</v>
      </c>
      <c r="BD1269" s="34" t="s">
        <v>494</v>
      </c>
      <c r="BE1269" s="34" t="s">
        <v>494</v>
      </c>
      <c r="BF1269" s="34"/>
      <c r="BG1269" s="34"/>
    </row>
    <row r="1270" spans="1:59" hidden="1" x14ac:dyDescent="0.2">
      <c r="A1270" s="50">
        <v>2023</v>
      </c>
      <c r="B1270" s="50" t="s">
        <v>967</v>
      </c>
      <c r="C1270" s="16" t="str">
        <f>set_totals!$C$148</f>
        <v>07Jul23-PRS-Jap Rock-3</v>
      </c>
      <c r="D1270" s="21">
        <f t="shared" si="59"/>
        <v>45114</v>
      </c>
      <c r="E1270" s="22">
        <f t="shared" si="60"/>
        <v>188</v>
      </c>
      <c r="F1270" s="37" t="s">
        <v>344</v>
      </c>
      <c r="G1270" s="17" t="s">
        <v>347</v>
      </c>
      <c r="H1270" s="17">
        <v>93</v>
      </c>
      <c r="I1270" s="17">
        <v>20</v>
      </c>
      <c r="J1270" s="17"/>
      <c r="K1270" s="17" t="s">
        <v>494</v>
      </c>
      <c r="L1270" s="17"/>
      <c r="M1270" s="17" t="s">
        <v>675</v>
      </c>
      <c r="N1270" s="17"/>
      <c r="O1270" s="17"/>
      <c r="P1270" s="17"/>
      <c r="Q1270" s="17" t="s">
        <v>494</v>
      </c>
      <c r="R1270" s="17"/>
      <c r="S1270" s="17"/>
      <c r="T1270" s="17" t="s">
        <v>494</v>
      </c>
      <c r="U1270" s="17" t="s">
        <v>494</v>
      </c>
      <c r="V1270" s="17" t="s">
        <v>494</v>
      </c>
      <c r="W1270" s="17" t="s">
        <v>494</v>
      </c>
      <c r="X1270" s="17" t="s">
        <v>494</v>
      </c>
      <c r="Y1270" s="17" t="s">
        <v>494</v>
      </c>
      <c r="Z1270" s="17" t="s">
        <v>494</v>
      </c>
      <c r="AA1270" s="17" t="s">
        <v>494</v>
      </c>
      <c r="AB1270" s="17" t="s">
        <v>494</v>
      </c>
      <c r="AC1270" s="17">
        <v>0</v>
      </c>
      <c r="AD1270" s="17"/>
      <c r="AE1270" s="18" t="str">
        <f t="shared" si="61"/>
        <v/>
      </c>
      <c r="AF1270" s="34" t="s">
        <v>520</v>
      </c>
      <c r="AG1270" s="34" t="s">
        <v>697</v>
      </c>
      <c r="AH1270" s="34" t="s">
        <v>522</v>
      </c>
      <c r="AI1270" s="34" t="s">
        <v>523</v>
      </c>
      <c r="AJ1270" s="34" t="s">
        <v>523</v>
      </c>
      <c r="AK1270" s="34"/>
      <c r="AL1270" s="34" t="s">
        <v>523</v>
      </c>
      <c r="AM1270" s="34">
        <v>88</v>
      </c>
      <c r="AN1270" s="34">
        <v>20</v>
      </c>
      <c r="AO1270" s="34">
        <v>7.3</v>
      </c>
      <c r="AP1270" s="34" t="s">
        <v>522</v>
      </c>
      <c r="AQ1270" s="34" t="s">
        <v>606</v>
      </c>
      <c r="AR1270" s="34" t="s">
        <v>714</v>
      </c>
      <c r="AS1270" s="34"/>
      <c r="AT1270" s="34"/>
      <c r="AU1270" s="34" t="s">
        <v>714</v>
      </c>
      <c r="AV1270" s="34" t="s">
        <v>494</v>
      </c>
      <c r="AW1270" s="34" t="s">
        <v>494</v>
      </c>
      <c r="AX1270" s="34" t="s">
        <v>494</v>
      </c>
      <c r="AY1270" s="34" t="s">
        <v>494</v>
      </c>
      <c r="AZ1270" s="34" t="s">
        <v>494</v>
      </c>
      <c r="BA1270" s="34" t="s">
        <v>494</v>
      </c>
      <c r="BB1270" s="34" t="s">
        <v>494</v>
      </c>
      <c r="BC1270" s="34" t="s">
        <v>494</v>
      </c>
      <c r="BD1270" s="34" t="s">
        <v>494</v>
      </c>
      <c r="BE1270" s="34" t="s">
        <v>494</v>
      </c>
      <c r="BF1270" s="34"/>
      <c r="BG1270" s="34"/>
    </row>
    <row r="1271" spans="1:59" hidden="1" x14ac:dyDescent="0.2">
      <c r="A1271" s="50">
        <v>2023</v>
      </c>
      <c r="B1271" s="50" t="s">
        <v>967</v>
      </c>
      <c r="C1271" s="16" t="str">
        <f>set_totals!$C$148</f>
        <v>07Jul23-PRS-Jap Rock-3</v>
      </c>
      <c r="D1271" s="21">
        <f t="shared" si="59"/>
        <v>45114</v>
      </c>
      <c r="E1271" s="22">
        <f t="shared" si="60"/>
        <v>188</v>
      </c>
      <c r="F1271" s="37" t="s">
        <v>344</v>
      </c>
      <c r="G1271" s="17" t="s">
        <v>347</v>
      </c>
      <c r="H1271" s="17">
        <v>91</v>
      </c>
      <c r="I1271" s="17">
        <v>19</v>
      </c>
      <c r="J1271" s="17"/>
      <c r="K1271" s="17" t="s">
        <v>494</v>
      </c>
      <c r="L1271" s="17"/>
      <c r="M1271" s="17" t="s">
        <v>675</v>
      </c>
      <c r="N1271" s="17"/>
      <c r="O1271" s="17"/>
      <c r="P1271" s="17"/>
      <c r="Q1271" s="17" t="s">
        <v>494</v>
      </c>
      <c r="R1271" s="17"/>
      <c r="S1271" s="17"/>
      <c r="T1271" s="17" t="s">
        <v>494</v>
      </c>
      <c r="U1271" s="17" t="s">
        <v>494</v>
      </c>
      <c r="V1271" s="17" t="s">
        <v>494</v>
      </c>
      <c r="W1271" s="17" t="s">
        <v>494</v>
      </c>
      <c r="X1271" s="17" t="s">
        <v>494</v>
      </c>
      <c r="Y1271" s="17" t="s">
        <v>494</v>
      </c>
      <c r="Z1271" s="17" t="s">
        <v>494</v>
      </c>
      <c r="AA1271" s="17" t="s">
        <v>494</v>
      </c>
      <c r="AB1271" s="17" t="s">
        <v>494</v>
      </c>
      <c r="AC1271" s="17">
        <v>0</v>
      </c>
      <c r="AD1271" s="17"/>
      <c r="AE1271" s="18" t="str">
        <f t="shared" si="61"/>
        <v/>
      </c>
      <c r="AF1271" s="34" t="s">
        <v>520</v>
      </c>
      <c r="AG1271" s="34" t="s">
        <v>697</v>
      </c>
      <c r="AH1271" s="34" t="s">
        <v>522</v>
      </c>
      <c r="AI1271" s="34" t="s">
        <v>523</v>
      </c>
      <c r="AJ1271" s="34" t="s">
        <v>523</v>
      </c>
      <c r="AK1271" s="34"/>
      <c r="AL1271" s="34" t="s">
        <v>523</v>
      </c>
      <c r="AM1271" s="34">
        <v>112</v>
      </c>
      <c r="AN1271" s="34">
        <v>24</v>
      </c>
      <c r="AO1271" s="34">
        <v>15</v>
      </c>
      <c r="AP1271" s="34" t="s">
        <v>522</v>
      </c>
      <c r="AQ1271" s="34" t="s">
        <v>606</v>
      </c>
      <c r="AR1271" s="34" t="s">
        <v>715</v>
      </c>
      <c r="AS1271" s="34"/>
      <c r="AT1271" s="34"/>
      <c r="AU1271" s="34" t="s">
        <v>715</v>
      </c>
      <c r="AV1271" s="34" t="s">
        <v>494</v>
      </c>
      <c r="AW1271" s="34" t="s">
        <v>494</v>
      </c>
      <c r="AX1271" s="34" t="s">
        <v>494</v>
      </c>
      <c r="AY1271" s="34" t="s">
        <v>494</v>
      </c>
      <c r="AZ1271" s="34" t="s">
        <v>494</v>
      </c>
      <c r="BA1271" s="34" t="s">
        <v>494</v>
      </c>
      <c r="BB1271" s="34" t="s">
        <v>494</v>
      </c>
      <c r="BC1271" s="34" t="s">
        <v>494</v>
      </c>
      <c r="BD1271" s="34" t="s">
        <v>494</v>
      </c>
      <c r="BE1271" s="34" t="s">
        <v>494</v>
      </c>
      <c r="BF1271" s="34"/>
      <c r="BG1271" s="34"/>
    </row>
    <row r="1272" spans="1:59" hidden="1" x14ac:dyDescent="0.2">
      <c r="A1272" s="50">
        <v>2023</v>
      </c>
      <c r="B1272" s="50" t="s">
        <v>967</v>
      </c>
      <c r="C1272" s="16" t="str">
        <f>set_totals!$C$148</f>
        <v>07Jul23-PRS-Jap Rock-3</v>
      </c>
      <c r="D1272" s="21">
        <f t="shared" si="59"/>
        <v>45114</v>
      </c>
      <c r="E1272" s="22">
        <f t="shared" si="60"/>
        <v>188</v>
      </c>
      <c r="F1272" s="37" t="s">
        <v>344</v>
      </c>
      <c r="G1272" s="17" t="s">
        <v>347</v>
      </c>
      <c r="H1272" s="17">
        <v>84</v>
      </c>
      <c r="I1272" s="17">
        <v>17</v>
      </c>
      <c r="J1272" s="17"/>
      <c r="K1272" s="17" t="s">
        <v>494</v>
      </c>
      <c r="L1272" s="17"/>
      <c r="M1272" s="17" t="s">
        <v>675</v>
      </c>
      <c r="N1272" s="17"/>
      <c r="O1272" s="17"/>
      <c r="P1272" s="17"/>
      <c r="Q1272" s="17" t="s">
        <v>494</v>
      </c>
      <c r="R1272" s="17"/>
      <c r="S1272" s="17"/>
      <c r="T1272" s="17" t="s">
        <v>494</v>
      </c>
      <c r="U1272" s="17" t="s">
        <v>494</v>
      </c>
      <c r="V1272" s="17" t="s">
        <v>494</v>
      </c>
      <c r="W1272" s="17" t="s">
        <v>494</v>
      </c>
      <c r="X1272" s="17" t="s">
        <v>494</v>
      </c>
      <c r="Y1272" s="17" t="s">
        <v>494</v>
      </c>
      <c r="Z1272" s="17" t="s">
        <v>494</v>
      </c>
      <c r="AA1272" s="17" t="s">
        <v>494</v>
      </c>
      <c r="AB1272" s="17" t="s">
        <v>494</v>
      </c>
      <c r="AC1272" s="17">
        <v>0</v>
      </c>
      <c r="AD1272" s="17"/>
      <c r="AE1272" s="18" t="str">
        <f t="shared" si="61"/>
        <v/>
      </c>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c r="BF1272" s="17"/>
      <c r="BG1272" s="17"/>
    </row>
    <row r="1273" spans="1:59" hidden="1" x14ac:dyDescent="0.2">
      <c r="A1273" s="50">
        <v>2023</v>
      </c>
      <c r="B1273" s="50" t="s">
        <v>967</v>
      </c>
      <c r="C1273" s="16" t="str">
        <f>set_totals!$C$148</f>
        <v>07Jul23-PRS-Jap Rock-3</v>
      </c>
      <c r="D1273" s="21">
        <f t="shared" si="59"/>
        <v>45114</v>
      </c>
      <c r="E1273" s="22">
        <f t="shared" si="60"/>
        <v>188</v>
      </c>
      <c r="F1273" s="37" t="s">
        <v>344</v>
      </c>
      <c r="G1273" s="17" t="s">
        <v>347</v>
      </c>
      <c r="H1273" s="17">
        <v>85</v>
      </c>
      <c r="I1273" s="17">
        <v>16</v>
      </c>
      <c r="J1273" s="17"/>
      <c r="K1273" s="17" t="s">
        <v>494</v>
      </c>
      <c r="L1273" s="17"/>
      <c r="M1273" s="17" t="s">
        <v>675</v>
      </c>
      <c r="N1273" s="17"/>
      <c r="O1273" s="17"/>
      <c r="P1273" s="17"/>
      <c r="Q1273" s="17" t="s">
        <v>494</v>
      </c>
      <c r="R1273" s="17"/>
      <c r="S1273" s="17"/>
      <c r="T1273" s="17" t="s">
        <v>494</v>
      </c>
      <c r="U1273" s="17" t="s">
        <v>494</v>
      </c>
      <c r="V1273" s="17" t="s">
        <v>494</v>
      </c>
      <c r="W1273" s="17" t="s">
        <v>494</v>
      </c>
      <c r="X1273" s="17" t="s">
        <v>494</v>
      </c>
      <c r="Y1273" s="17" t="s">
        <v>494</v>
      </c>
      <c r="Z1273" s="17" t="s">
        <v>494</v>
      </c>
      <c r="AA1273" s="17" t="s">
        <v>494</v>
      </c>
      <c r="AB1273" s="17" t="s">
        <v>494</v>
      </c>
      <c r="AC1273" s="17">
        <v>0</v>
      </c>
      <c r="AD1273" s="17"/>
      <c r="AE1273" s="18" t="str">
        <f t="shared" si="61"/>
        <v/>
      </c>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c r="BF1273" s="17"/>
      <c r="BG1273" s="17"/>
    </row>
    <row r="1274" spans="1:59" hidden="1" x14ac:dyDescent="0.2">
      <c r="A1274" s="50">
        <v>2023</v>
      </c>
      <c r="B1274" s="50" t="s">
        <v>967</v>
      </c>
      <c r="C1274" s="16" t="str">
        <f>set_totals!$C$149</f>
        <v>07Jul23-PRS-Thrasher-4</v>
      </c>
      <c r="D1274" s="21">
        <f t="shared" si="59"/>
        <v>45114</v>
      </c>
      <c r="E1274" s="22">
        <f t="shared" si="60"/>
        <v>188</v>
      </c>
      <c r="F1274" s="37" t="s">
        <v>344</v>
      </c>
      <c r="G1274" s="17" t="s">
        <v>347</v>
      </c>
      <c r="H1274" s="17">
        <v>94</v>
      </c>
      <c r="I1274" s="17">
        <v>19</v>
      </c>
      <c r="J1274" s="17"/>
      <c r="K1274" s="17" t="s">
        <v>494</v>
      </c>
      <c r="L1274" s="17"/>
      <c r="M1274" s="17" t="s">
        <v>675</v>
      </c>
      <c r="N1274" s="17"/>
      <c r="O1274" s="17" t="s">
        <v>716</v>
      </c>
      <c r="P1274" s="33" t="s">
        <v>716</v>
      </c>
      <c r="Q1274" s="17" t="s">
        <v>494</v>
      </c>
      <c r="R1274" s="17"/>
      <c r="S1274" s="17"/>
      <c r="T1274" s="17" t="s">
        <v>494</v>
      </c>
      <c r="U1274" s="17" t="s">
        <v>494</v>
      </c>
      <c r="V1274" s="17" t="s">
        <v>494</v>
      </c>
      <c r="W1274" s="17" t="s">
        <v>494</v>
      </c>
      <c r="X1274" s="17" t="s">
        <v>494</v>
      </c>
      <c r="Y1274" s="17" t="s">
        <v>494</v>
      </c>
      <c r="Z1274" s="17" t="s">
        <v>494</v>
      </c>
      <c r="AA1274" s="17" t="s">
        <v>494</v>
      </c>
      <c r="AB1274" s="17" t="s">
        <v>494</v>
      </c>
      <c r="AC1274" s="17">
        <v>0</v>
      </c>
      <c r="AD1274" s="17"/>
      <c r="AE1274" s="17" t="str">
        <f t="shared" si="61"/>
        <v/>
      </c>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c r="BF1274" s="17"/>
      <c r="BG1274" s="17"/>
    </row>
    <row r="1275" spans="1:59" x14ac:dyDescent="0.2">
      <c r="A1275" s="50">
        <v>2023</v>
      </c>
      <c r="B1275" s="50" t="s">
        <v>967</v>
      </c>
      <c r="C1275" s="16" t="str">
        <f>set_totals!$C$149</f>
        <v>07Jul23-PRS-Thrasher-4</v>
      </c>
      <c r="D1275" s="21">
        <f t="shared" si="59"/>
        <v>45114</v>
      </c>
      <c r="E1275" s="22">
        <f t="shared" si="60"/>
        <v>188</v>
      </c>
      <c r="F1275" s="37" t="s">
        <v>344</v>
      </c>
      <c r="G1275" s="17" t="s">
        <v>347</v>
      </c>
      <c r="H1275" s="17">
        <v>91</v>
      </c>
      <c r="I1275" s="17">
        <v>18</v>
      </c>
      <c r="J1275" s="17"/>
      <c r="K1275" s="17" t="s">
        <v>494</v>
      </c>
      <c r="L1275" s="17"/>
      <c r="M1275" s="17" t="s">
        <v>675</v>
      </c>
      <c r="N1275" s="17" t="s">
        <v>714</v>
      </c>
      <c r="O1275" s="17" t="s">
        <v>714</v>
      </c>
      <c r="P1275" s="33" t="s">
        <v>714</v>
      </c>
      <c r="Q1275" s="17" t="s">
        <v>496</v>
      </c>
      <c r="R1275" s="16" t="s">
        <v>2573</v>
      </c>
      <c r="S1275" s="17"/>
      <c r="T1275" s="17" t="s">
        <v>494</v>
      </c>
      <c r="U1275" s="17" t="s">
        <v>494</v>
      </c>
      <c r="V1275" s="17" t="s">
        <v>494</v>
      </c>
      <c r="W1275" s="17" t="s">
        <v>494</v>
      </c>
      <c r="X1275" s="17" t="s">
        <v>494</v>
      </c>
      <c r="Y1275" s="17" t="s">
        <v>494</v>
      </c>
      <c r="Z1275" s="17" t="s">
        <v>494</v>
      </c>
      <c r="AA1275" s="17" t="s">
        <v>494</v>
      </c>
      <c r="AB1275" s="17" t="s">
        <v>494</v>
      </c>
      <c r="AC1275" s="17">
        <v>0</v>
      </c>
      <c r="AD1275" s="17" t="s">
        <v>2566</v>
      </c>
      <c r="AE1275" s="17" t="str">
        <f t="shared" si="61"/>
        <v/>
      </c>
      <c r="AF1275" s="34" t="s">
        <v>520</v>
      </c>
      <c r="AG1275" s="34" t="s">
        <v>697</v>
      </c>
      <c r="AH1275" s="34" t="s">
        <v>496</v>
      </c>
      <c r="AI1275" s="34" t="s">
        <v>494</v>
      </c>
      <c r="AJ1275" s="34" t="s">
        <v>494</v>
      </c>
      <c r="AK1275" s="34"/>
      <c r="AL1275" s="34" t="s">
        <v>523</v>
      </c>
      <c r="AM1275" s="34">
        <v>88</v>
      </c>
      <c r="AN1275" s="34">
        <v>20</v>
      </c>
      <c r="AO1275" s="34">
        <v>7.3</v>
      </c>
      <c r="AP1275" s="34" t="s">
        <v>496</v>
      </c>
      <c r="AQ1275" s="34" t="s">
        <v>606</v>
      </c>
      <c r="AR1275" s="34" t="s">
        <v>714</v>
      </c>
      <c r="AS1275" s="34"/>
      <c r="AT1275" s="34"/>
      <c r="AU1275" s="34" t="s">
        <v>714</v>
      </c>
      <c r="AV1275" s="34" t="s">
        <v>494</v>
      </c>
      <c r="AW1275" s="34" t="s">
        <v>494</v>
      </c>
      <c r="AX1275" s="34" t="s">
        <v>494</v>
      </c>
      <c r="AY1275" s="34" t="s">
        <v>494</v>
      </c>
      <c r="AZ1275" s="34" t="s">
        <v>494</v>
      </c>
      <c r="BA1275" s="34" t="s">
        <v>494</v>
      </c>
      <c r="BB1275" s="34" t="s">
        <v>494</v>
      </c>
      <c r="BC1275" s="34" t="s">
        <v>494</v>
      </c>
      <c r="BD1275" s="34" t="s">
        <v>494</v>
      </c>
      <c r="BE1275" s="34" t="s">
        <v>494</v>
      </c>
      <c r="BF1275" s="34"/>
      <c r="BG1275" s="17"/>
    </row>
    <row r="1276" spans="1:59" x14ac:dyDescent="0.2">
      <c r="A1276" s="50">
        <v>2023</v>
      </c>
      <c r="B1276" s="50" t="s">
        <v>967</v>
      </c>
      <c r="C1276" s="16" t="str">
        <f>set_totals!$C$149</f>
        <v>07Jul23-PRS-Thrasher-4</v>
      </c>
      <c r="D1276" s="21">
        <f t="shared" si="59"/>
        <v>45114</v>
      </c>
      <c r="E1276" s="22">
        <f t="shared" si="60"/>
        <v>188</v>
      </c>
      <c r="F1276" s="37" t="s">
        <v>344</v>
      </c>
      <c r="G1276" s="17" t="s">
        <v>347</v>
      </c>
      <c r="H1276" s="17">
        <v>112</v>
      </c>
      <c r="I1276" s="17">
        <v>23</v>
      </c>
      <c r="J1276" s="17"/>
      <c r="K1276" s="17" t="s">
        <v>494</v>
      </c>
      <c r="L1276" s="17"/>
      <c r="M1276" s="17" t="s">
        <v>675</v>
      </c>
      <c r="N1276" s="17" t="s">
        <v>715</v>
      </c>
      <c r="O1276" s="17" t="s">
        <v>715</v>
      </c>
      <c r="P1276" s="33" t="s">
        <v>715</v>
      </c>
      <c r="Q1276" s="17" t="s">
        <v>496</v>
      </c>
      <c r="R1276" s="16" t="s">
        <v>2573</v>
      </c>
      <c r="S1276" s="17"/>
      <c r="T1276" s="17" t="s">
        <v>494</v>
      </c>
      <c r="U1276" s="17" t="s">
        <v>494</v>
      </c>
      <c r="V1276" s="17" t="s">
        <v>494</v>
      </c>
      <c r="W1276" s="17" t="s">
        <v>494</v>
      </c>
      <c r="X1276" s="17" t="s">
        <v>494</v>
      </c>
      <c r="Y1276" s="17" t="s">
        <v>494</v>
      </c>
      <c r="Z1276" s="17" t="s">
        <v>494</v>
      </c>
      <c r="AA1276" s="17" t="s">
        <v>494</v>
      </c>
      <c r="AB1276" s="17" t="s">
        <v>494</v>
      </c>
      <c r="AC1276" s="17">
        <v>0</v>
      </c>
      <c r="AD1276" s="17" t="s">
        <v>2565</v>
      </c>
      <c r="AE1276" s="17" t="str">
        <f t="shared" si="61"/>
        <v/>
      </c>
      <c r="AF1276" s="34" t="s">
        <v>520</v>
      </c>
      <c r="AG1276" s="34" t="s">
        <v>697</v>
      </c>
      <c r="AH1276" s="34" t="s">
        <v>496</v>
      </c>
      <c r="AI1276" s="34" t="s">
        <v>494</v>
      </c>
      <c r="AJ1276" s="34" t="s">
        <v>494</v>
      </c>
      <c r="AK1276" s="34"/>
      <c r="AL1276" s="34" t="s">
        <v>523</v>
      </c>
      <c r="AM1276" s="34">
        <v>112</v>
      </c>
      <c r="AN1276" s="34">
        <v>24</v>
      </c>
      <c r="AO1276" s="34">
        <v>15</v>
      </c>
      <c r="AP1276" s="34" t="s">
        <v>496</v>
      </c>
      <c r="AQ1276" s="34" t="s">
        <v>606</v>
      </c>
      <c r="AR1276" s="34" t="s">
        <v>715</v>
      </c>
      <c r="AS1276" s="34"/>
      <c r="AT1276" s="34"/>
      <c r="AU1276" s="34" t="s">
        <v>715</v>
      </c>
      <c r="AV1276" s="34" t="s">
        <v>494</v>
      </c>
      <c r="AW1276" s="34" t="s">
        <v>494</v>
      </c>
      <c r="AX1276" s="34" t="s">
        <v>494</v>
      </c>
      <c r="AY1276" s="34" t="s">
        <v>494</v>
      </c>
      <c r="AZ1276" s="34" t="s">
        <v>494</v>
      </c>
      <c r="BA1276" s="34" t="s">
        <v>494</v>
      </c>
      <c r="BB1276" s="34" t="s">
        <v>494</v>
      </c>
      <c r="BC1276" s="34" t="s">
        <v>494</v>
      </c>
      <c r="BD1276" s="34" t="s">
        <v>494</v>
      </c>
      <c r="BE1276" s="34" t="s">
        <v>494</v>
      </c>
      <c r="BF1276" s="34"/>
      <c r="BG1276" s="17"/>
    </row>
    <row r="1277" spans="1:59" hidden="1" x14ac:dyDescent="0.2">
      <c r="A1277" s="50">
        <v>2023</v>
      </c>
      <c r="B1277" s="50" t="s">
        <v>967</v>
      </c>
      <c r="C1277" s="16" t="str">
        <f>set_totals!$C$153</f>
        <v>07Jul23-PRS-Mill Bay-5</v>
      </c>
      <c r="D1277" s="21">
        <f t="shared" si="59"/>
        <v>45114</v>
      </c>
      <c r="E1277" s="22">
        <f t="shared" si="60"/>
        <v>188</v>
      </c>
      <c r="F1277" s="37" t="s">
        <v>344</v>
      </c>
      <c r="G1277" s="17" t="s">
        <v>347</v>
      </c>
      <c r="H1277" s="17">
        <v>97</v>
      </c>
      <c r="I1277" s="17">
        <v>23</v>
      </c>
      <c r="J1277" s="17"/>
      <c r="K1277" s="17" t="s">
        <v>494</v>
      </c>
      <c r="L1277" s="17"/>
      <c r="M1277" s="17" t="s">
        <v>675</v>
      </c>
      <c r="N1277" s="17"/>
      <c r="O1277" s="17" t="s">
        <v>717</v>
      </c>
      <c r="P1277" s="33" t="s">
        <v>717</v>
      </c>
      <c r="Q1277" s="17" t="s">
        <v>494</v>
      </c>
      <c r="R1277" s="17"/>
      <c r="S1277" s="17"/>
      <c r="T1277" s="17" t="s">
        <v>494</v>
      </c>
      <c r="U1277" s="17" t="s">
        <v>494</v>
      </c>
      <c r="V1277" s="17" t="s">
        <v>494</v>
      </c>
      <c r="W1277" s="17" t="s">
        <v>494</v>
      </c>
      <c r="X1277" s="17" t="s">
        <v>494</v>
      </c>
      <c r="Y1277" s="17" t="s">
        <v>494</v>
      </c>
      <c r="Z1277" s="17" t="s">
        <v>494</v>
      </c>
      <c r="AA1277" s="17" t="s">
        <v>494</v>
      </c>
      <c r="AB1277" s="17" t="s">
        <v>494</v>
      </c>
      <c r="AC1277" s="17">
        <v>0</v>
      </c>
      <c r="AD1277" s="17"/>
      <c r="AE1277" s="17" t="str">
        <f t="shared" si="61"/>
        <v/>
      </c>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c r="BF1277" s="17"/>
      <c r="BG1277" s="17"/>
    </row>
    <row r="1278" spans="1:59" hidden="1" x14ac:dyDescent="0.2">
      <c r="A1278" s="50">
        <v>2023</v>
      </c>
      <c r="B1278" s="50" t="s">
        <v>967</v>
      </c>
      <c r="C1278" s="16" t="str">
        <f>set_totals!$C$153</f>
        <v>07Jul23-PRS-Mill Bay-5</v>
      </c>
      <c r="D1278" s="21">
        <f t="shared" si="59"/>
        <v>45114</v>
      </c>
      <c r="E1278" s="22">
        <f t="shared" si="60"/>
        <v>188</v>
      </c>
      <c r="F1278" s="37" t="s">
        <v>344</v>
      </c>
      <c r="G1278" s="17" t="s">
        <v>347</v>
      </c>
      <c r="H1278" s="17">
        <v>91</v>
      </c>
      <c r="I1278" s="17">
        <v>21</v>
      </c>
      <c r="J1278" s="17"/>
      <c r="K1278" s="17" t="s">
        <v>494</v>
      </c>
      <c r="L1278" s="17"/>
      <c r="M1278" s="17" t="s">
        <v>675</v>
      </c>
      <c r="N1278" s="17"/>
      <c r="O1278" s="17" t="s">
        <v>718</v>
      </c>
      <c r="P1278" s="33" t="s">
        <v>718</v>
      </c>
      <c r="Q1278" s="17" t="s">
        <v>494</v>
      </c>
      <c r="R1278" s="17"/>
      <c r="S1278" s="17"/>
      <c r="T1278" s="17" t="s">
        <v>494</v>
      </c>
      <c r="U1278" s="17" t="s">
        <v>494</v>
      </c>
      <c r="V1278" s="17" t="s">
        <v>494</v>
      </c>
      <c r="W1278" s="17" t="s">
        <v>494</v>
      </c>
      <c r="X1278" s="17" t="s">
        <v>494</v>
      </c>
      <c r="Y1278" s="17" t="s">
        <v>494</v>
      </c>
      <c r="Z1278" s="17" t="s">
        <v>494</v>
      </c>
      <c r="AA1278" s="17" t="s">
        <v>494</v>
      </c>
      <c r="AB1278" s="17" t="s">
        <v>494</v>
      </c>
      <c r="AC1278" s="17">
        <v>0</v>
      </c>
      <c r="AD1278" s="17"/>
      <c r="AE1278" s="17" t="str">
        <f t="shared" si="61"/>
        <v/>
      </c>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c r="BF1278" s="17"/>
      <c r="BG1278" s="17"/>
    </row>
    <row r="1279" spans="1:59" hidden="1" x14ac:dyDescent="0.2">
      <c r="A1279" s="50">
        <v>2023</v>
      </c>
      <c r="B1279" s="50" t="s">
        <v>967</v>
      </c>
      <c r="C1279" s="16" t="str">
        <f>set_totals!$C$153</f>
        <v>07Jul23-PRS-Mill Bay-5</v>
      </c>
      <c r="D1279" s="21">
        <f t="shared" si="59"/>
        <v>45114</v>
      </c>
      <c r="E1279" s="22">
        <f t="shared" si="60"/>
        <v>188</v>
      </c>
      <c r="F1279" s="37" t="s">
        <v>344</v>
      </c>
      <c r="G1279" s="17" t="s">
        <v>347</v>
      </c>
      <c r="H1279" s="17">
        <v>94</v>
      </c>
      <c r="I1279" s="17">
        <v>22</v>
      </c>
      <c r="J1279" s="17"/>
      <c r="K1279" s="17" t="s">
        <v>494</v>
      </c>
      <c r="L1279" s="17"/>
      <c r="M1279" s="17" t="s">
        <v>675</v>
      </c>
      <c r="N1279" s="17"/>
      <c r="O1279" s="17" t="s">
        <v>719</v>
      </c>
      <c r="P1279" s="33" t="s">
        <v>719</v>
      </c>
      <c r="Q1279" s="17" t="s">
        <v>494</v>
      </c>
      <c r="R1279" s="17"/>
      <c r="S1279" s="17"/>
      <c r="T1279" s="17" t="s">
        <v>494</v>
      </c>
      <c r="U1279" s="17" t="s">
        <v>494</v>
      </c>
      <c r="V1279" s="17" t="s">
        <v>494</v>
      </c>
      <c r="W1279" s="17" t="s">
        <v>494</v>
      </c>
      <c r="X1279" s="17" t="s">
        <v>494</v>
      </c>
      <c r="Y1279" s="17" t="s">
        <v>494</v>
      </c>
      <c r="Z1279" s="17" t="s">
        <v>494</v>
      </c>
      <c r="AA1279" s="17" t="s">
        <v>494</v>
      </c>
      <c r="AB1279" s="17" t="s">
        <v>494</v>
      </c>
      <c r="AC1279" s="17">
        <v>0</v>
      </c>
      <c r="AD1279" s="17"/>
      <c r="AE1279" s="17" t="str">
        <f t="shared" si="61"/>
        <v/>
      </c>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c r="BF1279" s="17"/>
      <c r="BG1279" s="17"/>
    </row>
    <row r="1280" spans="1:59" hidden="1" x14ac:dyDescent="0.2">
      <c r="A1280" s="50">
        <v>2023</v>
      </c>
      <c r="B1280" s="50" t="s">
        <v>967</v>
      </c>
      <c r="C1280" s="16" t="str">
        <f>set_totals!$C$153</f>
        <v>07Jul23-PRS-Mill Bay-5</v>
      </c>
      <c r="D1280" s="21">
        <f t="shared" si="59"/>
        <v>45114</v>
      </c>
      <c r="E1280" s="22">
        <f t="shared" si="60"/>
        <v>188</v>
      </c>
      <c r="F1280" s="37" t="s">
        <v>344</v>
      </c>
      <c r="G1280" s="17" t="s">
        <v>347</v>
      </c>
      <c r="H1280" s="17">
        <v>101</v>
      </c>
      <c r="I1280" s="17">
        <v>22</v>
      </c>
      <c r="J1280" s="17"/>
      <c r="K1280" s="17" t="s">
        <v>494</v>
      </c>
      <c r="L1280" s="17"/>
      <c r="M1280" s="17" t="s">
        <v>675</v>
      </c>
      <c r="N1280" s="17"/>
      <c r="O1280" s="17" t="s">
        <v>720</v>
      </c>
      <c r="P1280" s="33" t="s">
        <v>720</v>
      </c>
      <c r="Q1280" s="17" t="s">
        <v>494</v>
      </c>
      <c r="R1280" s="17"/>
      <c r="S1280" s="17"/>
      <c r="T1280" s="17" t="s">
        <v>494</v>
      </c>
      <c r="U1280" s="17" t="s">
        <v>494</v>
      </c>
      <c r="V1280" s="17" t="s">
        <v>494</v>
      </c>
      <c r="W1280" s="17" t="s">
        <v>494</v>
      </c>
      <c r="X1280" s="17" t="s">
        <v>494</v>
      </c>
      <c r="Y1280" s="17" t="s">
        <v>494</v>
      </c>
      <c r="Z1280" s="17" t="s">
        <v>494</v>
      </c>
      <c r="AA1280" s="17" t="s">
        <v>494</v>
      </c>
      <c r="AB1280" s="17" t="s">
        <v>494</v>
      </c>
      <c r="AC1280" s="17">
        <v>0</v>
      </c>
      <c r="AD1280" s="17"/>
      <c r="AE1280" s="17" t="str">
        <f t="shared" si="61"/>
        <v/>
      </c>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c r="BF1280" s="17"/>
      <c r="BG1280" s="17"/>
    </row>
    <row r="1281" spans="1:59" hidden="1" x14ac:dyDescent="0.2">
      <c r="A1281" s="50">
        <v>2023</v>
      </c>
      <c r="B1281" s="50" t="s">
        <v>967</v>
      </c>
      <c r="C1281" s="16" t="str">
        <f>set_totals!$C$153</f>
        <v>07Jul23-PRS-Mill Bay-5</v>
      </c>
      <c r="D1281" s="21">
        <f t="shared" si="59"/>
        <v>45114</v>
      </c>
      <c r="E1281" s="22">
        <f t="shared" si="60"/>
        <v>188</v>
      </c>
      <c r="F1281" s="37" t="s">
        <v>344</v>
      </c>
      <c r="G1281" s="17" t="s">
        <v>347</v>
      </c>
      <c r="H1281" s="17">
        <v>99</v>
      </c>
      <c r="I1281" s="17">
        <v>22</v>
      </c>
      <c r="J1281" s="17"/>
      <c r="K1281" s="17" t="s">
        <v>494</v>
      </c>
      <c r="L1281" s="17"/>
      <c r="M1281" s="17" t="s">
        <v>675</v>
      </c>
      <c r="N1281" s="17"/>
      <c r="O1281" s="17" t="s">
        <v>721</v>
      </c>
      <c r="P1281" s="33" t="s">
        <v>721</v>
      </c>
      <c r="Q1281" s="17" t="s">
        <v>494</v>
      </c>
      <c r="R1281" s="17"/>
      <c r="S1281" s="17"/>
      <c r="T1281" s="17" t="s">
        <v>494</v>
      </c>
      <c r="U1281" s="17" t="s">
        <v>494</v>
      </c>
      <c r="V1281" s="17" t="s">
        <v>494</v>
      </c>
      <c r="W1281" s="17" t="s">
        <v>494</v>
      </c>
      <c r="X1281" s="17" t="s">
        <v>494</v>
      </c>
      <c r="Y1281" s="17" t="s">
        <v>494</v>
      </c>
      <c r="Z1281" s="17" t="s">
        <v>494</v>
      </c>
      <c r="AA1281" s="17" t="s">
        <v>494</v>
      </c>
      <c r="AB1281" s="17" t="s">
        <v>494</v>
      </c>
      <c r="AC1281" s="17">
        <v>0</v>
      </c>
      <c r="AD1281" s="17"/>
      <c r="AE1281" s="17" t="str">
        <f t="shared" si="61"/>
        <v/>
      </c>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c r="BF1281" s="17"/>
      <c r="BG1281" s="17"/>
    </row>
    <row r="1282" spans="1:59" hidden="1" x14ac:dyDescent="0.2">
      <c r="A1282" s="50">
        <v>2023</v>
      </c>
      <c r="B1282" s="50" t="s">
        <v>967</v>
      </c>
      <c r="C1282" s="16" t="str">
        <f>set_totals!$C$153</f>
        <v>07Jul23-PRS-Mill Bay-5</v>
      </c>
      <c r="D1282" s="21">
        <f t="shared" si="59"/>
        <v>45114</v>
      </c>
      <c r="E1282" s="22">
        <f t="shared" si="60"/>
        <v>188</v>
      </c>
      <c r="F1282" s="37" t="s">
        <v>344</v>
      </c>
      <c r="G1282" s="17" t="s">
        <v>347</v>
      </c>
      <c r="H1282" s="17">
        <v>106</v>
      </c>
      <c r="I1282" s="17">
        <v>24</v>
      </c>
      <c r="J1282" s="17"/>
      <c r="K1282" s="17" t="s">
        <v>494</v>
      </c>
      <c r="L1282" s="17"/>
      <c r="M1282" s="17" t="s">
        <v>675</v>
      </c>
      <c r="N1282" s="17"/>
      <c r="O1282" s="17" t="s">
        <v>722</v>
      </c>
      <c r="P1282" s="33" t="s">
        <v>722</v>
      </c>
      <c r="Q1282" s="17" t="s">
        <v>494</v>
      </c>
      <c r="R1282" s="17"/>
      <c r="S1282" s="17"/>
      <c r="T1282" s="17" t="s">
        <v>494</v>
      </c>
      <c r="U1282" s="17" t="s">
        <v>494</v>
      </c>
      <c r="V1282" s="17" t="s">
        <v>494</v>
      </c>
      <c r="W1282" s="17" t="s">
        <v>494</v>
      </c>
      <c r="X1282" s="17" t="s">
        <v>494</v>
      </c>
      <c r="Y1282" s="17" t="s">
        <v>494</v>
      </c>
      <c r="Z1282" s="17" t="s">
        <v>494</v>
      </c>
      <c r="AA1282" s="17" t="s">
        <v>494</v>
      </c>
      <c r="AB1282" s="17" t="s">
        <v>494</v>
      </c>
      <c r="AC1282" s="17">
        <v>0</v>
      </c>
      <c r="AD1282" s="17"/>
      <c r="AE1282" s="17" t="str">
        <f t="shared" si="61"/>
        <v/>
      </c>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c r="BF1282" s="17"/>
      <c r="BG1282" s="17"/>
    </row>
    <row r="1283" spans="1:59" hidden="1" x14ac:dyDescent="0.2">
      <c r="A1283" s="50">
        <v>2023</v>
      </c>
      <c r="B1283" s="50" t="s">
        <v>967</v>
      </c>
      <c r="C1283" s="16" t="str">
        <f>set_totals!$C$153</f>
        <v>07Jul23-PRS-Mill Bay-5</v>
      </c>
      <c r="D1283" s="21">
        <f t="shared" si="59"/>
        <v>45114</v>
      </c>
      <c r="E1283" s="22">
        <f t="shared" si="60"/>
        <v>188</v>
      </c>
      <c r="F1283" s="37" t="s">
        <v>344</v>
      </c>
      <c r="G1283" s="17" t="s">
        <v>347</v>
      </c>
      <c r="H1283" s="17">
        <v>98</v>
      </c>
      <c r="I1283" s="17">
        <v>22</v>
      </c>
      <c r="J1283" s="17"/>
      <c r="K1283" s="17" t="s">
        <v>494</v>
      </c>
      <c r="L1283" s="17"/>
      <c r="M1283" s="17" t="s">
        <v>675</v>
      </c>
      <c r="N1283" s="17"/>
      <c r="O1283" s="17" t="s">
        <v>723</v>
      </c>
      <c r="P1283" s="33" t="s">
        <v>723</v>
      </c>
      <c r="Q1283" s="17" t="s">
        <v>494</v>
      </c>
      <c r="R1283" s="17"/>
      <c r="S1283" s="17"/>
      <c r="T1283" s="17" t="s">
        <v>494</v>
      </c>
      <c r="U1283" s="17" t="s">
        <v>494</v>
      </c>
      <c r="V1283" s="17" t="s">
        <v>494</v>
      </c>
      <c r="W1283" s="17" t="s">
        <v>494</v>
      </c>
      <c r="X1283" s="17" t="s">
        <v>494</v>
      </c>
      <c r="Y1283" s="17" t="s">
        <v>494</v>
      </c>
      <c r="Z1283" s="17" t="s">
        <v>494</v>
      </c>
      <c r="AA1283" s="17" t="s">
        <v>494</v>
      </c>
      <c r="AB1283" s="17" t="s">
        <v>494</v>
      </c>
      <c r="AC1283" s="17">
        <v>0</v>
      </c>
      <c r="AD1283" s="17"/>
      <c r="AE1283" s="17" t="str">
        <f t="shared" si="61"/>
        <v/>
      </c>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c r="BF1283" s="17"/>
      <c r="BG1283" s="17"/>
    </row>
    <row r="1284" spans="1:59" hidden="1" x14ac:dyDescent="0.2">
      <c r="A1284" s="50">
        <v>2023</v>
      </c>
      <c r="B1284" s="50" t="s">
        <v>967</v>
      </c>
      <c r="C1284" s="16" t="str">
        <f>set_totals!$C$153</f>
        <v>07Jul23-PRS-Mill Bay-5</v>
      </c>
      <c r="D1284" s="21">
        <f t="shared" ref="D1284:D1347" si="62">DATEVALUE(LEFT(C1284, SEARCH("-", C1284) - 1))</f>
        <v>45114</v>
      </c>
      <c r="E1284" s="22">
        <f t="shared" ref="E1284:E1347" si="63" xml:space="preserve"> D1284 - DATE(YEAR(D1284), 1, 0)</f>
        <v>188</v>
      </c>
      <c r="F1284" s="17" t="s">
        <v>344</v>
      </c>
      <c r="G1284" s="17" t="s">
        <v>347</v>
      </c>
      <c r="H1284" s="17">
        <v>100</v>
      </c>
      <c r="I1284" s="17">
        <v>21</v>
      </c>
      <c r="J1284" s="17"/>
      <c r="K1284" s="17" t="s">
        <v>494</v>
      </c>
      <c r="L1284" s="17"/>
      <c r="M1284" s="17" t="s">
        <v>675</v>
      </c>
      <c r="N1284" s="17"/>
      <c r="O1284" s="17" t="s">
        <v>724</v>
      </c>
      <c r="P1284" s="33" t="s">
        <v>724</v>
      </c>
      <c r="Q1284" s="17" t="s">
        <v>494</v>
      </c>
      <c r="R1284" s="17"/>
      <c r="S1284" s="17"/>
      <c r="T1284" s="17" t="s">
        <v>494</v>
      </c>
      <c r="U1284" s="17" t="s">
        <v>494</v>
      </c>
      <c r="V1284" s="17" t="s">
        <v>494</v>
      </c>
      <c r="W1284" s="17" t="s">
        <v>494</v>
      </c>
      <c r="X1284" s="17" t="s">
        <v>494</v>
      </c>
      <c r="Y1284" s="17" t="s">
        <v>494</v>
      </c>
      <c r="Z1284" s="17" t="s">
        <v>494</v>
      </c>
      <c r="AA1284" s="17" t="s">
        <v>494</v>
      </c>
      <c r="AB1284" s="17" t="s">
        <v>494</v>
      </c>
      <c r="AC1284" s="17">
        <v>0</v>
      </c>
      <c r="AD1284" s="17"/>
      <c r="AE1284" s="17" t="str">
        <f t="shared" ref="AE1284:AE1347" si="64">IF(J1284="", "", 100000*(J1284/(H1284^3)))</f>
        <v/>
      </c>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c r="BF1284" s="17"/>
      <c r="BG1284" s="17"/>
    </row>
    <row r="1285" spans="1:59" hidden="1" x14ac:dyDescent="0.2">
      <c r="A1285" s="50">
        <v>2023</v>
      </c>
      <c r="B1285" s="50" t="s">
        <v>967</v>
      </c>
      <c r="C1285" s="16" t="str">
        <f>set_totals!$C$153</f>
        <v>07Jul23-PRS-Mill Bay-5</v>
      </c>
      <c r="D1285" s="21">
        <f t="shared" si="62"/>
        <v>45114</v>
      </c>
      <c r="E1285" s="22">
        <f t="shared" si="63"/>
        <v>188</v>
      </c>
      <c r="F1285" s="17" t="s">
        <v>344</v>
      </c>
      <c r="G1285" s="17" t="s">
        <v>347</v>
      </c>
      <c r="H1285" s="17">
        <v>103</v>
      </c>
      <c r="I1285" s="17">
        <v>22</v>
      </c>
      <c r="J1285" s="17"/>
      <c r="K1285" s="17" t="s">
        <v>496</v>
      </c>
      <c r="L1285" s="17"/>
      <c r="M1285" s="17" t="s">
        <v>496</v>
      </c>
      <c r="N1285" s="17"/>
      <c r="O1285" s="17" t="s">
        <v>725</v>
      </c>
      <c r="P1285" s="33" t="s">
        <v>725</v>
      </c>
      <c r="Q1285" s="17" t="s">
        <v>494</v>
      </c>
      <c r="R1285" s="17"/>
      <c r="S1285" s="17"/>
      <c r="T1285" s="17" t="s">
        <v>494</v>
      </c>
      <c r="U1285" s="17" t="s">
        <v>494</v>
      </c>
      <c r="V1285" s="17" t="s">
        <v>494</v>
      </c>
      <c r="W1285" s="17" t="s">
        <v>494</v>
      </c>
      <c r="X1285" s="17" t="s">
        <v>494</v>
      </c>
      <c r="Y1285" s="17" t="s">
        <v>494</v>
      </c>
      <c r="Z1285" s="17" t="s">
        <v>494</v>
      </c>
      <c r="AA1285" s="17" t="s">
        <v>494</v>
      </c>
      <c r="AB1285" s="17" t="s">
        <v>494</v>
      </c>
      <c r="AC1285" s="17">
        <v>0</v>
      </c>
      <c r="AD1285" s="17"/>
      <c r="AE1285" s="17" t="str">
        <f t="shared" si="64"/>
        <v/>
      </c>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c r="BF1285" s="17"/>
      <c r="BG1285" s="17"/>
    </row>
    <row r="1286" spans="1:59" hidden="1" x14ac:dyDescent="0.2">
      <c r="A1286" s="50">
        <v>2023</v>
      </c>
      <c r="B1286" s="50" t="s">
        <v>967</v>
      </c>
      <c r="C1286" s="16" t="str">
        <f>set_totals!$C$153</f>
        <v>07Jul23-PRS-Mill Bay-5</v>
      </c>
      <c r="D1286" s="21">
        <f t="shared" si="62"/>
        <v>45114</v>
      </c>
      <c r="E1286" s="22">
        <f t="shared" si="63"/>
        <v>188</v>
      </c>
      <c r="F1286" s="17" t="s">
        <v>344</v>
      </c>
      <c r="G1286" s="17" t="s">
        <v>347</v>
      </c>
      <c r="H1286" s="17">
        <v>99</v>
      </c>
      <c r="I1286" s="17">
        <v>22</v>
      </c>
      <c r="J1286" s="17"/>
      <c r="K1286" s="17" t="s">
        <v>494</v>
      </c>
      <c r="L1286" s="17"/>
      <c r="M1286" s="17" t="s">
        <v>675</v>
      </c>
      <c r="N1286" s="17"/>
      <c r="O1286" s="17" t="s">
        <v>726</v>
      </c>
      <c r="P1286" s="33" t="s">
        <v>726</v>
      </c>
      <c r="Q1286" s="17" t="s">
        <v>494</v>
      </c>
      <c r="R1286" s="17"/>
      <c r="S1286" s="17"/>
      <c r="T1286" s="17" t="s">
        <v>494</v>
      </c>
      <c r="U1286" s="17" t="s">
        <v>494</v>
      </c>
      <c r="V1286" s="17" t="s">
        <v>494</v>
      </c>
      <c r="W1286" s="17" t="s">
        <v>494</v>
      </c>
      <c r="X1286" s="17" t="s">
        <v>494</v>
      </c>
      <c r="Y1286" s="17" t="s">
        <v>494</v>
      </c>
      <c r="Z1286" s="17" t="s">
        <v>494</v>
      </c>
      <c r="AA1286" s="17" t="s">
        <v>494</v>
      </c>
      <c r="AB1286" s="17" t="s">
        <v>494</v>
      </c>
      <c r="AC1286" s="17">
        <v>0</v>
      </c>
      <c r="AD1286" s="17"/>
      <c r="AE1286" s="17" t="str">
        <f t="shared" si="64"/>
        <v/>
      </c>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c r="BF1286" s="17"/>
      <c r="BG1286" s="17"/>
    </row>
    <row r="1287" spans="1:59" hidden="1" x14ac:dyDescent="0.2">
      <c r="A1287" s="50">
        <v>2023</v>
      </c>
      <c r="B1287" s="50" t="s">
        <v>967</v>
      </c>
      <c r="C1287" s="16" t="str">
        <f>set_totals!$C$153</f>
        <v>07Jul23-PRS-Mill Bay-5</v>
      </c>
      <c r="D1287" s="21">
        <f t="shared" si="62"/>
        <v>45114</v>
      </c>
      <c r="E1287" s="22">
        <f t="shared" si="63"/>
        <v>188</v>
      </c>
      <c r="F1287" s="17" t="s">
        <v>344</v>
      </c>
      <c r="G1287" s="17" t="s">
        <v>347</v>
      </c>
      <c r="H1287" s="17">
        <v>89</v>
      </c>
      <c r="I1287" s="17">
        <v>20</v>
      </c>
      <c r="J1287" s="17"/>
      <c r="K1287" s="17" t="s">
        <v>494</v>
      </c>
      <c r="L1287" s="17"/>
      <c r="M1287" s="17" t="s">
        <v>675</v>
      </c>
      <c r="N1287" s="17"/>
      <c r="O1287" s="17" t="s">
        <v>727</v>
      </c>
      <c r="P1287" s="33" t="s">
        <v>727</v>
      </c>
      <c r="Q1287" s="17" t="s">
        <v>494</v>
      </c>
      <c r="R1287" s="17"/>
      <c r="S1287" s="17"/>
      <c r="T1287" s="17" t="s">
        <v>494</v>
      </c>
      <c r="U1287" s="17" t="s">
        <v>494</v>
      </c>
      <c r="V1287" s="17" t="s">
        <v>494</v>
      </c>
      <c r="W1287" s="17" t="s">
        <v>494</v>
      </c>
      <c r="X1287" s="17" t="s">
        <v>494</v>
      </c>
      <c r="Y1287" s="17" t="s">
        <v>494</v>
      </c>
      <c r="Z1287" s="17" t="s">
        <v>494</v>
      </c>
      <c r="AA1287" s="17" t="s">
        <v>494</v>
      </c>
      <c r="AB1287" s="17" t="s">
        <v>494</v>
      </c>
      <c r="AC1287" s="17">
        <v>0</v>
      </c>
      <c r="AD1287" s="17"/>
      <c r="AE1287" s="17" t="str">
        <f t="shared" si="64"/>
        <v/>
      </c>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c r="BF1287" s="17"/>
      <c r="BG1287" s="17"/>
    </row>
    <row r="1288" spans="1:59" hidden="1" x14ac:dyDescent="0.2">
      <c r="A1288" s="50">
        <v>2023</v>
      </c>
      <c r="B1288" s="50" t="s">
        <v>967</v>
      </c>
      <c r="C1288" s="16" t="str">
        <f>set_totals!$C$153</f>
        <v>07Jul23-PRS-Mill Bay-5</v>
      </c>
      <c r="D1288" s="21">
        <f t="shared" si="62"/>
        <v>45114</v>
      </c>
      <c r="E1288" s="22">
        <f t="shared" si="63"/>
        <v>188</v>
      </c>
      <c r="F1288" s="17" t="s">
        <v>344</v>
      </c>
      <c r="G1288" s="17" t="s">
        <v>347</v>
      </c>
      <c r="H1288" s="17">
        <v>86</v>
      </c>
      <c r="I1288" s="17">
        <v>18</v>
      </c>
      <c r="J1288" s="17"/>
      <c r="K1288" s="17" t="s">
        <v>494</v>
      </c>
      <c r="L1288" s="17"/>
      <c r="M1288" s="17" t="s">
        <v>675</v>
      </c>
      <c r="N1288" s="17"/>
      <c r="O1288" s="17" t="s">
        <v>728</v>
      </c>
      <c r="P1288" s="33" t="s">
        <v>728</v>
      </c>
      <c r="Q1288" s="17" t="s">
        <v>494</v>
      </c>
      <c r="R1288" s="17"/>
      <c r="S1288" s="17"/>
      <c r="T1288" s="17" t="s">
        <v>494</v>
      </c>
      <c r="U1288" s="17" t="s">
        <v>494</v>
      </c>
      <c r="V1288" s="17" t="s">
        <v>494</v>
      </c>
      <c r="W1288" s="17" t="s">
        <v>494</v>
      </c>
      <c r="X1288" s="17" t="s">
        <v>494</v>
      </c>
      <c r="Y1288" s="17" t="s">
        <v>494</v>
      </c>
      <c r="Z1288" s="17" t="s">
        <v>494</v>
      </c>
      <c r="AA1288" s="17" t="s">
        <v>494</v>
      </c>
      <c r="AB1288" s="17" t="s">
        <v>494</v>
      </c>
      <c r="AC1288" s="17">
        <v>0</v>
      </c>
      <c r="AD1288" s="17"/>
      <c r="AE1288" s="17" t="str">
        <f t="shared" si="64"/>
        <v/>
      </c>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c r="BF1288" s="17"/>
      <c r="BG1288" s="17"/>
    </row>
    <row r="1289" spans="1:59" x14ac:dyDescent="0.2">
      <c r="A1289" s="50">
        <v>2023</v>
      </c>
      <c r="B1289" s="50" t="s">
        <v>967</v>
      </c>
      <c r="C1289" s="16" t="str">
        <f>set_totals!$C$153</f>
        <v>07Jul23-PRS-Mill Bay-5</v>
      </c>
      <c r="D1289" s="21">
        <f t="shared" si="62"/>
        <v>45114</v>
      </c>
      <c r="E1289" s="22">
        <f t="shared" si="63"/>
        <v>188</v>
      </c>
      <c r="F1289" s="17" t="s">
        <v>344</v>
      </c>
      <c r="G1289" s="17" t="s">
        <v>347</v>
      </c>
      <c r="H1289" s="17">
        <v>86</v>
      </c>
      <c r="I1289" s="17">
        <v>16</v>
      </c>
      <c r="J1289" s="17"/>
      <c r="K1289" s="17" t="s">
        <v>494</v>
      </c>
      <c r="L1289" s="17"/>
      <c r="M1289" s="17" t="s">
        <v>675</v>
      </c>
      <c r="N1289" s="17" t="s">
        <v>692</v>
      </c>
      <c r="O1289" s="17" t="s">
        <v>692</v>
      </c>
      <c r="P1289" s="33" t="s">
        <v>692</v>
      </c>
      <c r="Q1289" s="17" t="s">
        <v>496</v>
      </c>
      <c r="R1289" s="16" t="s">
        <v>2573</v>
      </c>
      <c r="S1289" s="17"/>
      <c r="T1289" s="17" t="s">
        <v>494</v>
      </c>
      <c r="U1289" s="17" t="s">
        <v>494</v>
      </c>
      <c r="V1289" s="17" t="s">
        <v>494</v>
      </c>
      <c r="W1289" s="17" t="s">
        <v>494</v>
      </c>
      <c r="X1289" s="17" t="s">
        <v>494</v>
      </c>
      <c r="Y1289" s="17" t="s">
        <v>494</v>
      </c>
      <c r="Z1289" s="17" t="s">
        <v>494</v>
      </c>
      <c r="AA1289" s="17" t="s">
        <v>494</v>
      </c>
      <c r="AB1289" s="17" t="s">
        <v>494</v>
      </c>
      <c r="AC1289" s="17">
        <v>0</v>
      </c>
      <c r="AD1289" s="17" t="s">
        <v>2565</v>
      </c>
      <c r="AE1289" s="17" t="str">
        <f t="shared" si="64"/>
        <v/>
      </c>
      <c r="AF1289" s="34" t="s">
        <v>520</v>
      </c>
      <c r="AG1289" s="34" t="s">
        <v>697</v>
      </c>
      <c r="AH1289" s="34" t="s">
        <v>496</v>
      </c>
      <c r="AI1289" s="34" t="s">
        <v>494</v>
      </c>
      <c r="AJ1289" s="34" t="s">
        <v>494</v>
      </c>
      <c r="AK1289" s="34"/>
      <c r="AL1289" s="34" t="s">
        <v>523</v>
      </c>
      <c r="AM1289" s="34">
        <v>84</v>
      </c>
      <c r="AN1289" s="34">
        <v>16</v>
      </c>
      <c r="AO1289" s="34">
        <v>5.3</v>
      </c>
      <c r="AP1289" s="34" t="s">
        <v>496</v>
      </c>
      <c r="AQ1289" s="34" t="s">
        <v>606</v>
      </c>
      <c r="AR1289" s="34" t="s">
        <v>692</v>
      </c>
      <c r="AS1289" s="34"/>
      <c r="AT1289" s="34"/>
      <c r="AU1289" s="34" t="s">
        <v>692</v>
      </c>
      <c r="AV1289" s="34" t="s">
        <v>494</v>
      </c>
      <c r="AW1289" s="34" t="s">
        <v>494</v>
      </c>
      <c r="AX1289" s="34" t="s">
        <v>494</v>
      </c>
      <c r="AY1289" s="34" t="s">
        <v>494</v>
      </c>
      <c r="AZ1289" s="34" t="s">
        <v>494</v>
      </c>
      <c r="BA1289" s="34" t="s">
        <v>494</v>
      </c>
      <c r="BB1289" s="34" t="s">
        <v>494</v>
      </c>
      <c r="BC1289" s="34" t="s">
        <v>494</v>
      </c>
      <c r="BD1289" s="34" t="s">
        <v>494</v>
      </c>
      <c r="BE1289" s="34" t="s">
        <v>494</v>
      </c>
      <c r="BF1289" s="34"/>
      <c r="BG1289" s="17"/>
    </row>
    <row r="1290" spans="1:59" hidden="1" x14ac:dyDescent="0.2">
      <c r="A1290" s="50">
        <v>2023</v>
      </c>
      <c r="B1290" s="50" t="s">
        <v>967</v>
      </c>
      <c r="C1290" s="16" t="str">
        <f>set_totals!$C$155</f>
        <v>07Jul23-PRS-PRCD-6</v>
      </c>
      <c r="D1290" s="21">
        <f t="shared" si="62"/>
        <v>45114</v>
      </c>
      <c r="E1290" s="22">
        <f t="shared" si="63"/>
        <v>188</v>
      </c>
      <c r="F1290" s="17" t="s">
        <v>344</v>
      </c>
      <c r="G1290" s="17" t="s">
        <v>347</v>
      </c>
      <c r="H1290" s="17">
        <v>86</v>
      </c>
      <c r="I1290" s="17">
        <v>19</v>
      </c>
      <c r="J1290" s="17"/>
      <c r="K1290" s="17" t="s">
        <v>494</v>
      </c>
      <c r="L1290" s="17"/>
      <c r="M1290" s="17" t="s">
        <v>675</v>
      </c>
      <c r="N1290" s="17"/>
      <c r="O1290" s="17" t="s">
        <v>729</v>
      </c>
      <c r="P1290" s="33" t="s">
        <v>729</v>
      </c>
      <c r="Q1290" s="17" t="s">
        <v>494</v>
      </c>
      <c r="R1290" s="17"/>
      <c r="S1290" s="17"/>
      <c r="T1290" s="17" t="s">
        <v>494</v>
      </c>
      <c r="U1290" s="17" t="s">
        <v>494</v>
      </c>
      <c r="V1290" s="17" t="s">
        <v>494</v>
      </c>
      <c r="W1290" s="17" t="s">
        <v>494</v>
      </c>
      <c r="X1290" s="17" t="s">
        <v>494</v>
      </c>
      <c r="Y1290" s="17" t="s">
        <v>494</v>
      </c>
      <c r="Z1290" s="17" t="s">
        <v>494</v>
      </c>
      <c r="AA1290" s="17" t="s">
        <v>494</v>
      </c>
      <c r="AB1290" s="17" t="s">
        <v>494</v>
      </c>
      <c r="AC1290" s="17">
        <v>1</v>
      </c>
      <c r="AD1290" s="17" t="s">
        <v>730</v>
      </c>
      <c r="AE1290" s="17" t="str">
        <f t="shared" si="64"/>
        <v/>
      </c>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c r="BF1290" s="17"/>
      <c r="BG1290" s="17"/>
    </row>
    <row r="1291" spans="1:59" hidden="1" x14ac:dyDescent="0.2">
      <c r="A1291" s="50">
        <v>2023</v>
      </c>
      <c r="B1291" s="50" t="s">
        <v>967</v>
      </c>
      <c r="C1291" s="16" t="str">
        <f>set_totals!$C$155</f>
        <v>07Jul23-PRS-PRCD-6</v>
      </c>
      <c r="D1291" s="21">
        <f t="shared" si="62"/>
        <v>45114</v>
      </c>
      <c r="E1291" s="22">
        <f t="shared" si="63"/>
        <v>188</v>
      </c>
      <c r="F1291" s="17" t="s">
        <v>344</v>
      </c>
      <c r="G1291" s="17" t="s">
        <v>347</v>
      </c>
      <c r="H1291" s="17">
        <v>93</v>
      </c>
      <c r="I1291" s="17">
        <v>20</v>
      </c>
      <c r="J1291" s="17"/>
      <c r="K1291" s="17" t="s">
        <v>494</v>
      </c>
      <c r="L1291" s="17"/>
      <c r="M1291" s="17" t="s">
        <v>675</v>
      </c>
      <c r="N1291" s="17"/>
      <c r="O1291" s="17" t="s">
        <v>731</v>
      </c>
      <c r="P1291" s="33" t="s">
        <v>731</v>
      </c>
      <c r="Q1291" s="17" t="s">
        <v>494</v>
      </c>
      <c r="R1291" s="17"/>
      <c r="S1291" s="17"/>
      <c r="T1291" s="17" t="s">
        <v>494</v>
      </c>
      <c r="U1291" s="17" t="s">
        <v>494</v>
      </c>
      <c r="V1291" s="17" t="s">
        <v>494</v>
      </c>
      <c r="W1291" s="17" t="s">
        <v>494</v>
      </c>
      <c r="X1291" s="17" t="s">
        <v>494</v>
      </c>
      <c r="Y1291" s="17" t="s">
        <v>494</v>
      </c>
      <c r="Z1291" s="17" t="s">
        <v>494</v>
      </c>
      <c r="AA1291" s="17" t="s">
        <v>494</v>
      </c>
      <c r="AB1291" s="17" t="s">
        <v>494</v>
      </c>
      <c r="AC1291" s="17">
        <v>0</v>
      </c>
      <c r="AD1291" s="17"/>
      <c r="AE1291" s="17" t="str">
        <f t="shared" si="64"/>
        <v/>
      </c>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c r="BF1291" s="17"/>
      <c r="BG1291" s="17"/>
    </row>
    <row r="1292" spans="1:59" hidden="1" x14ac:dyDescent="0.2">
      <c r="A1292" s="50">
        <v>2023</v>
      </c>
      <c r="B1292" s="50" t="s">
        <v>967</v>
      </c>
      <c r="C1292" s="16" t="str">
        <f>set_totals!$C$155</f>
        <v>07Jul23-PRS-PRCD-6</v>
      </c>
      <c r="D1292" s="21">
        <f t="shared" si="62"/>
        <v>45114</v>
      </c>
      <c r="E1292" s="22">
        <f t="shared" si="63"/>
        <v>188</v>
      </c>
      <c r="F1292" s="17" t="s">
        <v>344</v>
      </c>
      <c r="G1292" s="17" t="s">
        <v>347</v>
      </c>
      <c r="H1292" s="17">
        <v>94</v>
      </c>
      <c r="I1292" s="17">
        <v>22</v>
      </c>
      <c r="J1292" s="17"/>
      <c r="K1292" s="17" t="s">
        <v>494</v>
      </c>
      <c r="L1292" s="17"/>
      <c r="M1292" s="17" t="s">
        <v>675</v>
      </c>
      <c r="N1292" s="17"/>
      <c r="O1292" s="17" t="s">
        <v>732</v>
      </c>
      <c r="P1292" s="33" t="s">
        <v>732</v>
      </c>
      <c r="Q1292" s="17" t="s">
        <v>494</v>
      </c>
      <c r="R1292" s="17"/>
      <c r="S1292" s="17"/>
      <c r="T1292" s="17" t="s">
        <v>494</v>
      </c>
      <c r="U1292" s="17" t="s">
        <v>494</v>
      </c>
      <c r="V1292" s="17" t="s">
        <v>494</v>
      </c>
      <c r="W1292" s="17" t="s">
        <v>494</v>
      </c>
      <c r="X1292" s="17" t="s">
        <v>494</v>
      </c>
      <c r="Y1292" s="17" t="s">
        <v>494</v>
      </c>
      <c r="Z1292" s="17" t="s">
        <v>494</v>
      </c>
      <c r="AA1292" s="17" t="s">
        <v>494</v>
      </c>
      <c r="AB1292" s="17" t="s">
        <v>494</v>
      </c>
      <c r="AC1292" s="17">
        <v>0</v>
      </c>
      <c r="AD1292" s="17"/>
      <c r="AE1292" s="17" t="str">
        <f t="shared" si="64"/>
        <v/>
      </c>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c r="BF1292" s="17"/>
      <c r="BG1292" s="17"/>
    </row>
    <row r="1293" spans="1:59" ht="15" customHeight="1" x14ac:dyDescent="0.25">
      <c r="A1293" s="50">
        <v>2023</v>
      </c>
      <c r="B1293" s="50" t="s">
        <v>967</v>
      </c>
      <c r="C1293" s="16" t="str">
        <f>set_totals!$C$155</f>
        <v>07Jul23-PRS-PRCD-6</v>
      </c>
      <c r="D1293" s="21">
        <f t="shared" si="62"/>
        <v>45114</v>
      </c>
      <c r="E1293" s="22">
        <f t="shared" si="63"/>
        <v>188</v>
      </c>
      <c r="F1293" s="17" t="s">
        <v>344</v>
      </c>
      <c r="G1293" s="17" t="s">
        <v>347</v>
      </c>
      <c r="H1293" s="17">
        <v>100</v>
      </c>
      <c r="I1293" s="17">
        <v>21</v>
      </c>
      <c r="J1293" s="17"/>
      <c r="K1293" s="17" t="s">
        <v>494</v>
      </c>
      <c r="L1293" s="17"/>
      <c r="M1293" s="17" t="s">
        <v>675</v>
      </c>
      <c r="N1293" s="20"/>
      <c r="O1293" s="17" t="s">
        <v>733</v>
      </c>
      <c r="P1293" s="33" t="s">
        <v>733</v>
      </c>
      <c r="Q1293" s="17" t="s">
        <v>496</v>
      </c>
      <c r="R1293" s="16" t="s">
        <v>2573</v>
      </c>
      <c r="S1293" s="17"/>
      <c r="T1293" s="17" t="s">
        <v>494</v>
      </c>
      <c r="U1293" s="17" t="s">
        <v>494</v>
      </c>
      <c r="V1293" s="17" t="s">
        <v>494</v>
      </c>
      <c r="W1293" s="17" t="s">
        <v>494</v>
      </c>
      <c r="X1293" s="17" t="s">
        <v>494</v>
      </c>
      <c r="Y1293" s="17" t="s">
        <v>494</v>
      </c>
      <c r="Z1293" s="17" t="s">
        <v>494</v>
      </c>
      <c r="AA1293" s="17" t="s">
        <v>494</v>
      </c>
      <c r="AB1293" s="17" t="s">
        <v>494</v>
      </c>
      <c r="AC1293" s="17">
        <v>0</v>
      </c>
      <c r="AD1293" s="17" t="s">
        <v>2565</v>
      </c>
      <c r="AE1293" s="17" t="str">
        <f t="shared" si="64"/>
        <v/>
      </c>
      <c r="AF1293" s="34"/>
      <c r="AG1293" s="17"/>
      <c r="AH1293" s="34"/>
      <c r="AI1293" s="34"/>
      <c r="AJ1293" s="34"/>
      <c r="AK1293" s="34"/>
      <c r="AL1293" s="34"/>
      <c r="AM1293" s="34"/>
      <c r="AN1293"/>
      <c r="AO1293"/>
      <c r="AP1293" s="17"/>
      <c r="AQ1293" s="17"/>
      <c r="AR1293" s="17"/>
      <c r="AS1293" s="17"/>
      <c r="AT1293" s="17"/>
      <c r="AU1293" s="17"/>
      <c r="AV1293" s="34"/>
      <c r="AW1293" s="34"/>
      <c r="AX1293" s="34"/>
      <c r="AY1293" s="34"/>
      <c r="AZ1293" s="34"/>
      <c r="BA1293" s="34"/>
      <c r="BB1293" s="34"/>
      <c r="BC1293" s="34"/>
      <c r="BD1293" s="34"/>
      <c r="BE1293" s="34"/>
      <c r="BF1293" s="17"/>
      <c r="BG1293" s="17"/>
    </row>
    <row r="1294" spans="1:59" ht="15" customHeight="1" x14ac:dyDescent="0.25">
      <c r="A1294" s="50">
        <v>2023</v>
      </c>
      <c r="B1294" s="50" t="s">
        <v>967</v>
      </c>
      <c r="C1294" s="16" t="str">
        <f>set_totals!$C$155</f>
        <v>07Jul23-PRS-PRCD-6</v>
      </c>
      <c r="D1294" s="21">
        <f t="shared" si="62"/>
        <v>45114</v>
      </c>
      <c r="E1294" s="22">
        <f t="shared" si="63"/>
        <v>188</v>
      </c>
      <c r="F1294" s="17" t="s">
        <v>344</v>
      </c>
      <c r="G1294" s="17" t="s">
        <v>347</v>
      </c>
      <c r="H1294" s="17">
        <v>96</v>
      </c>
      <c r="I1294" s="17">
        <v>21</v>
      </c>
      <c r="J1294" s="17"/>
      <c r="K1294" s="17" t="s">
        <v>494</v>
      </c>
      <c r="L1294" s="17"/>
      <c r="M1294" s="17" t="s">
        <v>675</v>
      </c>
      <c r="N1294" s="17" t="s">
        <v>2540</v>
      </c>
      <c r="O1294" s="17" t="s">
        <v>2540</v>
      </c>
      <c r="P1294" s="17" t="s">
        <v>2540</v>
      </c>
      <c r="Q1294" s="17" t="s">
        <v>496</v>
      </c>
      <c r="R1294" s="16" t="s">
        <v>2564</v>
      </c>
      <c r="S1294" s="17"/>
      <c r="T1294" s="17" t="s">
        <v>494</v>
      </c>
      <c r="U1294" s="17" t="s">
        <v>494</v>
      </c>
      <c r="V1294" s="17" t="s">
        <v>494</v>
      </c>
      <c r="W1294" s="17" t="s">
        <v>494</v>
      </c>
      <c r="X1294" s="17" t="s">
        <v>494</v>
      </c>
      <c r="Y1294" s="17" t="s">
        <v>494</v>
      </c>
      <c r="Z1294" s="17" t="s">
        <v>494</v>
      </c>
      <c r="AA1294" s="17" t="s">
        <v>494</v>
      </c>
      <c r="AB1294" s="17" t="s">
        <v>494</v>
      </c>
      <c r="AC1294" s="17">
        <v>0</v>
      </c>
      <c r="AD1294" s="17" t="s">
        <v>2565</v>
      </c>
      <c r="AE1294" s="18" t="str">
        <f t="shared" si="64"/>
        <v/>
      </c>
      <c r="AF1294" s="34" t="s">
        <v>520</v>
      </c>
      <c r="AG1294" s="17"/>
      <c r="AH1294" s="34" t="s">
        <v>496</v>
      </c>
      <c r="AI1294" s="34" t="s">
        <v>494</v>
      </c>
      <c r="AJ1294" s="34" t="s">
        <v>494</v>
      </c>
      <c r="AK1294" s="34"/>
      <c r="AL1294" s="34" t="s">
        <v>523</v>
      </c>
      <c r="AM1294" s="34">
        <v>96</v>
      </c>
      <c r="AN1294">
        <v>22</v>
      </c>
      <c r="AO1294">
        <v>9.5</v>
      </c>
      <c r="AP1294" s="17" t="s">
        <v>496</v>
      </c>
      <c r="AQ1294" s="17" t="s">
        <v>1754</v>
      </c>
      <c r="AR1294" s="17" t="s">
        <v>2540</v>
      </c>
      <c r="AS1294" s="17"/>
      <c r="AT1294" s="17"/>
      <c r="AU1294" s="17" t="s">
        <v>2540</v>
      </c>
      <c r="AV1294" s="34" t="s">
        <v>494</v>
      </c>
      <c r="AW1294" s="34" t="s">
        <v>494</v>
      </c>
      <c r="AX1294" s="34" t="s">
        <v>494</v>
      </c>
      <c r="AY1294" s="34" t="s">
        <v>494</v>
      </c>
      <c r="AZ1294" s="34" t="s">
        <v>494</v>
      </c>
      <c r="BA1294" s="34" t="s">
        <v>494</v>
      </c>
      <c r="BB1294" s="34" t="s">
        <v>494</v>
      </c>
      <c r="BC1294" s="34" t="s">
        <v>494</v>
      </c>
      <c r="BD1294" s="34" t="s">
        <v>494</v>
      </c>
      <c r="BE1294" s="34" t="s">
        <v>494</v>
      </c>
      <c r="BF1294" s="17"/>
      <c r="BG1294" s="17"/>
    </row>
    <row r="1295" spans="1:59" ht="15" hidden="1" customHeight="1" x14ac:dyDescent="0.25">
      <c r="A1295" s="50">
        <v>2023</v>
      </c>
      <c r="B1295" s="50" t="s">
        <v>967</v>
      </c>
      <c r="C1295" s="16" t="str">
        <f>set_totals!$C$162</f>
        <v>07Jul23-PRS-Offshore A-7</v>
      </c>
      <c r="D1295" s="21">
        <f t="shared" si="62"/>
        <v>45114</v>
      </c>
      <c r="E1295" s="22">
        <f t="shared" si="63"/>
        <v>188</v>
      </c>
      <c r="F1295" s="17" t="s">
        <v>344</v>
      </c>
      <c r="G1295" s="17" t="s">
        <v>347</v>
      </c>
      <c r="H1295" s="17">
        <v>96</v>
      </c>
      <c r="I1295" s="17">
        <v>20</v>
      </c>
      <c r="J1295" s="17"/>
      <c r="K1295" s="17" t="s">
        <v>494</v>
      </c>
      <c r="L1295" s="17"/>
      <c r="M1295" s="17" t="s">
        <v>675</v>
      </c>
      <c r="N1295" s="17"/>
      <c r="O1295" s="17"/>
      <c r="P1295" s="17"/>
      <c r="Q1295" s="17" t="s">
        <v>494</v>
      </c>
      <c r="R1295" s="17"/>
      <c r="S1295" s="17"/>
      <c r="T1295" s="17" t="s">
        <v>494</v>
      </c>
      <c r="U1295" s="17" t="s">
        <v>494</v>
      </c>
      <c r="V1295" s="17" t="s">
        <v>494</v>
      </c>
      <c r="W1295" s="17" t="s">
        <v>494</v>
      </c>
      <c r="X1295" s="17" t="s">
        <v>494</v>
      </c>
      <c r="Y1295" s="17" t="s">
        <v>494</v>
      </c>
      <c r="Z1295" s="17" t="s">
        <v>494</v>
      </c>
      <c r="AA1295" s="17" t="s">
        <v>494</v>
      </c>
      <c r="AB1295" s="17" t="s">
        <v>494</v>
      </c>
      <c r="AC1295" s="17">
        <v>0</v>
      </c>
      <c r="AD1295" s="17"/>
      <c r="AE1295" s="18" t="str">
        <f t="shared" si="64"/>
        <v/>
      </c>
      <c r="AF1295" s="17"/>
      <c r="AG1295" s="17"/>
      <c r="AH1295" s="17"/>
      <c r="AI1295" s="17"/>
      <c r="AJ1295" s="17"/>
      <c r="AK1295" s="17"/>
      <c r="AL1295" s="17"/>
      <c r="AM1295" s="69"/>
      <c r="AN1295" s="69"/>
      <c r="AO1295" s="69"/>
      <c r="AP1295" s="17"/>
      <c r="AQ1295" s="17"/>
      <c r="AR1295" s="17"/>
      <c r="AS1295" s="17"/>
      <c r="AT1295" s="17"/>
      <c r="AU1295" s="17"/>
      <c r="AV1295" s="17"/>
      <c r="AW1295" s="17"/>
      <c r="AX1295" s="17"/>
      <c r="AY1295" s="17"/>
      <c r="AZ1295" s="17"/>
      <c r="BA1295" s="17"/>
      <c r="BB1295" s="17"/>
      <c r="BC1295" s="17"/>
      <c r="BD1295" s="17"/>
      <c r="BE1295" s="17"/>
      <c r="BF1295" s="17"/>
      <c r="BG1295" s="17"/>
    </row>
    <row r="1296" spans="1:59" ht="15" hidden="1" customHeight="1" x14ac:dyDescent="0.25">
      <c r="A1296" s="50">
        <v>2023</v>
      </c>
      <c r="B1296" s="50" t="s">
        <v>967</v>
      </c>
      <c r="C1296" s="16" t="str">
        <f>set_totals!$C$162</f>
        <v>07Jul23-PRS-Offshore A-7</v>
      </c>
      <c r="D1296" s="21">
        <f t="shared" si="62"/>
        <v>45114</v>
      </c>
      <c r="E1296" s="22">
        <f t="shared" si="63"/>
        <v>188</v>
      </c>
      <c r="F1296" s="17" t="s">
        <v>344</v>
      </c>
      <c r="G1296" s="17" t="s">
        <v>347</v>
      </c>
      <c r="H1296" s="17">
        <v>91</v>
      </c>
      <c r="I1296" s="17">
        <v>19</v>
      </c>
      <c r="J1296" s="17"/>
      <c r="K1296" s="17" t="s">
        <v>494</v>
      </c>
      <c r="L1296" s="17"/>
      <c r="M1296" s="17" t="s">
        <v>675</v>
      </c>
      <c r="N1296" s="17"/>
      <c r="O1296" s="17"/>
      <c r="P1296" s="17"/>
      <c r="Q1296" s="17" t="s">
        <v>494</v>
      </c>
      <c r="R1296" s="17"/>
      <c r="S1296" s="17"/>
      <c r="T1296" s="17" t="s">
        <v>494</v>
      </c>
      <c r="U1296" s="17" t="s">
        <v>494</v>
      </c>
      <c r="V1296" s="17" t="s">
        <v>494</v>
      </c>
      <c r="W1296" s="17" t="s">
        <v>494</v>
      </c>
      <c r="X1296" s="17" t="s">
        <v>494</v>
      </c>
      <c r="Y1296" s="17" t="s">
        <v>494</v>
      </c>
      <c r="Z1296" s="17" t="s">
        <v>494</v>
      </c>
      <c r="AA1296" s="17" t="s">
        <v>494</v>
      </c>
      <c r="AB1296" s="17" t="s">
        <v>494</v>
      </c>
      <c r="AC1296" s="17">
        <v>0</v>
      </c>
      <c r="AD1296" s="17"/>
      <c r="AE1296" s="18" t="str">
        <f t="shared" si="64"/>
        <v/>
      </c>
      <c r="AF1296" s="17"/>
      <c r="AG1296" s="17"/>
      <c r="AH1296" s="17"/>
      <c r="AI1296" s="17"/>
      <c r="AJ1296" s="17"/>
      <c r="AK1296" s="17"/>
      <c r="AL1296" s="17"/>
      <c r="AM1296" s="69"/>
      <c r="AN1296" s="69"/>
      <c r="AO1296" s="69"/>
      <c r="AP1296" s="17"/>
      <c r="AQ1296" s="17"/>
      <c r="AR1296" s="17"/>
      <c r="AS1296" s="17"/>
      <c r="AT1296" s="17"/>
      <c r="AU1296" s="17"/>
      <c r="AV1296" s="17"/>
      <c r="AW1296" s="17"/>
      <c r="AX1296" s="17"/>
      <c r="AY1296" s="17"/>
      <c r="AZ1296" s="17"/>
      <c r="BA1296" s="17"/>
      <c r="BB1296" s="17"/>
      <c r="BC1296" s="17"/>
      <c r="BD1296" s="17"/>
      <c r="BE1296" s="17"/>
      <c r="BF1296" s="17"/>
      <c r="BG1296" s="17"/>
    </row>
    <row r="1297" spans="1:59" ht="15" hidden="1" customHeight="1" x14ac:dyDescent="0.25">
      <c r="A1297" s="50">
        <v>2023</v>
      </c>
      <c r="B1297" s="50" t="s">
        <v>967</v>
      </c>
      <c r="C1297" s="16" t="str">
        <f>set_totals!$C$162</f>
        <v>07Jul23-PRS-Offshore A-7</v>
      </c>
      <c r="D1297" s="21">
        <f t="shared" si="62"/>
        <v>45114</v>
      </c>
      <c r="E1297" s="22">
        <f t="shared" si="63"/>
        <v>188</v>
      </c>
      <c r="F1297" s="17" t="s">
        <v>344</v>
      </c>
      <c r="G1297" s="17" t="s">
        <v>347</v>
      </c>
      <c r="H1297" s="17">
        <v>94</v>
      </c>
      <c r="I1297" s="17">
        <v>18</v>
      </c>
      <c r="J1297" s="17"/>
      <c r="K1297" s="17" t="s">
        <v>494</v>
      </c>
      <c r="L1297" s="17"/>
      <c r="M1297" s="17" t="s">
        <v>675</v>
      </c>
      <c r="N1297" s="17"/>
      <c r="O1297" s="17"/>
      <c r="P1297" s="17"/>
      <c r="Q1297" s="17" t="s">
        <v>494</v>
      </c>
      <c r="R1297" s="17"/>
      <c r="S1297" s="17"/>
      <c r="T1297" s="17" t="s">
        <v>494</v>
      </c>
      <c r="U1297" s="17" t="s">
        <v>494</v>
      </c>
      <c r="V1297" s="17" t="s">
        <v>494</v>
      </c>
      <c r="W1297" s="17" t="s">
        <v>494</v>
      </c>
      <c r="X1297" s="17" t="s">
        <v>494</v>
      </c>
      <c r="Y1297" s="17" t="s">
        <v>494</v>
      </c>
      <c r="Z1297" s="17" t="s">
        <v>494</v>
      </c>
      <c r="AA1297" s="17" t="s">
        <v>494</v>
      </c>
      <c r="AB1297" s="17" t="s">
        <v>494</v>
      </c>
      <c r="AC1297" s="17">
        <v>0</v>
      </c>
      <c r="AD1297" s="17"/>
      <c r="AE1297" s="18" t="str">
        <f t="shared" si="64"/>
        <v/>
      </c>
      <c r="AF1297" s="17"/>
      <c r="AG1297" s="17"/>
      <c r="AH1297" s="17"/>
      <c r="AI1297" s="17"/>
      <c r="AJ1297" s="17"/>
      <c r="AK1297" s="17"/>
      <c r="AL1297" s="17"/>
      <c r="AM1297" s="69"/>
      <c r="AN1297" s="69"/>
      <c r="AO1297" s="69"/>
      <c r="AP1297" s="17"/>
      <c r="AQ1297" s="17"/>
      <c r="AR1297" s="17"/>
      <c r="AS1297" s="17"/>
      <c r="AT1297" s="17"/>
      <c r="AU1297" s="17"/>
      <c r="AV1297" s="17"/>
      <c r="AW1297" s="17"/>
      <c r="AX1297" s="17"/>
      <c r="AY1297" s="17"/>
      <c r="AZ1297" s="17"/>
      <c r="BA1297" s="17"/>
      <c r="BB1297" s="17"/>
      <c r="BC1297" s="17"/>
      <c r="BD1297" s="17"/>
      <c r="BE1297" s="17"/>
      <c r="BF1297" s="17"/>
      <c r="BG1297" s="17"/>
    </row>
    <row r="1298" spans="1:59" ht="15" hidden="1" customHeight="1" x14ac:dyDescent="0.25">
      <c r="A1298" s="50">
        <v>2023</v>
      </c>
      <c r="B1298" s="50" t="s">
        <v>967</v>
      </c>
      <c r="C1298" s="16" t="str">
        <f>set_totals!$C$153</f>
        <v>07Jul23-PRS-Mill Bay-5</v>
      </c>
      <c r="D1298" s="21">
        <f t="shared" si="62"/>
        <v>45114</v>
      </c>
      <c r="E1298" s="22">
        <f t="shared" si="63"/>
        <v>188</v>
      </c>
      <c r="F1298" s="17" t="s">
        <v>340</v>
      </c>
      <c r="G1298" s="17" t="s">
        <v>347</v>
      </c>
      <c r="H1298" s="17">
        <v>84</v>
      </c>
      <c r="I1298" s="17">
        <v>17</v>
      </c>
      <c r="J1298" s="17"/>
      <c r="K1298" s="17" t="s">
        <v>494</v>
      </c>
      <c r="L1298" s="17"/>
      <c r="M1298" s="17" t="s">
        <v>675</v>
      </c>
      <c r="N1298" s="17"/>
      <c r="O1298" s="17"/>
      <c r="P1298" s="17"/>
      <c r="Q1298" s="17" t="s">
        <v>494</v>
      </c>
      <c r="R1298" s="17"/>
      <c r="S1298" s="17"/>
      <c r="T1298" s="17" t="s">
        <v>494</v>
      </c>
      <c r="U1298" s="17" t="s">
        <v>494</v>
      </c>
      <c r="V1298" s="17" t="s">
        <v>494</v>
      </c>
      <c r="W1298" s="17" t="s">
        <v>494</v>
      </c>
      <c r="X1298" s="17" t="s">
        <v>494</v>
      </c>
      <c r="Y1298" s="17" t="s">
        <v>494</v>
      </c>
      <c r="Z1298" s="17" t="s">
        <v>494</v>
      </c>
      <c r="AA1298" s="17" t="s">
        <v>494</v>
      </c>
      <c r="AB1298" s="17" t="s">
        <v>494</v>
      </c>
      <c r="AC1298" s="17">
        <v>0</v>
      </c>
      <c r="AD1298" s="17"/>
      <c r="AE1298" s="18" t="str">
        <f t="shared" si="64"/>
        <v/>
      </c>
      <c r="AF1298" s="17"/>
      <c r="AG1298" s="17"/>
      <c r="AH1298" s="17"/>
      <c r="AI1298" s="17"/>
      <c r="AJ1298" s="17"/>
      <c r="AK1298" s="17"/>
      <c r="AL1298" s="17"/>
      <c r="AM1298" s="69"/>
      <c r="AN1298" s="69"/>
      <c r="AO1298" s="69"/>
      <c r="AP1298" s="17"/>
      <c r="AQ1298" s="17"/>
      <c r="AR1298" s="17"/>
      <c r="AS1298" s="17"/>
      <c r="AT1298" s="17"/>
      <c r="AU1298" s="17"/>
      <c r="AV1298" s="17"/>
      <c r="AW1298" s="17"/>
      <c r="AX1298" s="17"/>
      <c r="AY1298" s="17"/>
      <c r="AZ1298" s="17"/>
      <c r="BA1298" s="17"/>
      <c r="BB1298" s="17"/>
      <c r="BC1298" s="17"/>
      <c r="BD1298" s="17"/>
      <c r="BE1298" s="17"/>
      <c r="BF1298" s="17"/>
      <c r="BG1298" s="17"/>
    </row>
    <row r="1299" spans="1:59" ht="15" hidden="1" customHeight="1" x14ac:dyDescent="0.25">
      <c r="A1299" s="50">
        <v>2023</v>
      </c>
      <c r="B1299" s="50" t="s">
        <v>967</v>
      </c>
      <c r="C1299" s="16" t="str">
        <f>set_totals!$C$155</f>
        <v>07Jul23-PRS-PRCD-6</v>
      </c>
      <c r="D1299" s="21">
        <f t="shared" si="62"/>
        <v>45114</v>
      </c>
      <c r="E1299" s="22">
        <f t="shared" si="63"/>
        <v>188</v>
      </c>
      <c r="F1299" s="17" t="s">
        <v>340</v>
      </c>
      <c r="G1299" s="17" t="s">
        <v>347</v>
      </c>
      <c r="H1299" s="17">
        <v>80</v>
      </c>
      <c r="I1299" s="17">
        <v>14</v>
      </c>
      <c r="J1299" s="17"/>
      <c r="K1299" s="17" t="s">
        <v>494</v>
      </c>
      <c r="L1299" s="17"/>
      <c r="M1299" s="17" t="s">
        <v>675</v>
      </c>
      <c r="N1299" s="17"/>
      <c r="O1299" s="17"/>
      <c r="P1299" s="17"/>
      <c r="Q1299" s="17" t="s">
        <v>494</v>
      </c>
      <c r="R1299" s="17"/>
      <c r="S1299" s="17"/>
      <c r="T1299" s="17" t="s">
        <v>494</v>
      </c>
      <c r="U1299" s="17" t="s">
        <v>494</v>
      </c>
      <c r="V1299" s="17" t="s">
        <v>494</v>
      </c>
      <c r="W1299" s="17" t="s">
        <v>494</v>
      </c>
      <c r="X1299" s="17" t="s">
        <v>494</v>
      </c>
      <c r="Y1299" s="17" t="s">
        <v>494</v>
      </c>
      <c r="Z1299" s="17" t="s">
        <v>494</v>
      </c>
      <c r="AA1299" s="17" t="s">
        <v>494</v>
      </c>
      <c r="AB1299" s="17" t="s">
        <v>494</v>
      </c>
      <c r="AC1299" s="17">
        <v>0</v>
      </c>
      <c r="AD1299" s="17"/>
      <c r="AE1299" s="18" t="str">
        <f t="shared" si="64"/>
        <v/>
      </c>
      <c r="AF1299" s="17"/>
      <c r="AG1299" s="17"/>
      <c r="AH1299" s="17"/>
      <c r="AI1299" s="17"/>
      <c r="AJ1299" s="17"/>
      <c r="AK1299" s="17"/>
      <c r="AL1299" s="17"/>
      <c r="AM1299" s="69"/>
      <c r="AN1299" s="69"/>
      <c r="AO1299" s="69"/>
      <c r="AP1299" s="17"/>
      <c r="AQ1299" s="17"/>
      <c r="AR1299" s="17"/>
      <c r="AS1299" s="17"/>
      <c r="AT1299" s="17"/>
      <c r="AU1299" s="17"/>
      <c r="AV1299" s="17"/>
      <c r="AW1299" s="17"/>
      <c r="AX1299" s="17"/>
      <c r="AY1299" s="17"/>
      <c r="AZ1299" s="17"/>
      <c r="BA1299" s="17"/>
      <c r="BB1299" s="17"/>
      <c r="BC1299" s="17"/>
      <c r="BD1299" s="17"/>
      <c r="BE1299" s="17"/>
      <c r="BF1299" s="17"/>
      <c r="BG1299" s="17"/>
    </row>
    <row r="1300" spans="1:59" ht="15" hidden="1" customHeight="1" x14ac:dyDescent="0.25">
      <c r="A1300" s="50">
        <v>2023</v>
      </c>
      <c r="B1300" s="50" t="s">
        <v>967</v>
      </c>
      <c r="C1300" s="16" t="str">
        <f>set_totals!$C$155</f>
        <v>07Jul23-PRS-PRCD-6</v>
      </c>
      <c r="D1300" s="21">
        <f t="shared" si="62"/>
        <v>45114</v>
      </c>
      <c r="E1300" s="22">
        <f t="shared" si="63"/>
        <v>188</v>
      </c>
      <c r="F1300" s="17" t="s">
        <v>340</v>
      </c>
      <c r="G1300" s="17" t="s">
        <v>347</v>
      </c>
      <c r="H1300" s="17">
        <v>86</v>
      </c>
      <c r="I1300" s="17">
        <v>16</v>
      </c>
      <c r="J1300" s="17"/>
      <c r="K1300" s="17" t="s">
        <v>494</v>
      </c>
      <c r="L1300" s="17"/>
      <c r="M1300" s="17" t="s">
        <v>675</v>
      </c>
      <c r="N1300" s="17"/>
      <c r="O1300" s="17"/>
      <c r="P1300" s="17"/>
      <c r="Q1300" s="17" t="s">
        <v>494</v>
      </c>
      <c r="R1300" s="17"/>
      <c r="S1300" s="17"/>
      <c r="T1300" s="17" t="s">
        <v>494</v>
      </c>
      <c r="U1300" s="17" t="s">
        <v>494</v>
      </c>
      <c r="V1300" s="17" t="s">
        <v>494</v>
      </c>
      <c r="W1300" s="17" t="s">
        <v>494</v>
      </c>
      <c r="X1300" s="17" t="s">
        <v>494</v>
      </c>
      <c r="Y1300" s="17" t="s">
        <v>494</v>
      </c>
      <c r="Z1300" s="17" t="s">
        <v>494</v>
      </c>
      <c r="AA1300" s="17" t="s">
        <v>494</v>
      </c>
      <c r="AB1300" s="17" t="s">
        <v>494</v>
      </c>
      <c r="AC1300" s="17">
        <v>0</v>
      </c>
      <c r="AD1300" s="17"/>
      <c r="AE1300" s="18" t="str">
        <f t="shared" si="64"/>
        <v/>
      </c>
      <c r="AF1300" s="17"/>
      <c r="AG1300" s="17"/>
      <c r="AH1300" s="17"/>
      <c r="AI1300" s="17"/>
      <c r="AJ1300" s="17"/>
      <c r="AK1300" s="17"/>
      <c r="AL1300" s="17"/>
      <c r="AM1300" s="69"/>
      <c r="AN1300" s="69"/>
      <c r="AO1300" s="69"/>
      <c r="AP1300" s="17"/>
      <c r="AQ1300" s="17"/>
      <c r="AR1300" s="17"/>
      <c r="AS1300" s="17"/>
      <c r="AT1300" s="17"/>
      <c r="AU1300" s="17"/>
      <c r="AV1300" s="17"/>
      <c r="AW1300" s="17"/>
      <c r="AX1300" s="17"/>
      <c r="AY1300" s="17"/>
      <c r="AZ1300" s="17"/>
      <c r="BA1300" s="17"/>
      <c r="BB1300" s="17"/>
      <c r="BC1300" s="17"/>
      <c r="BD1300" s="17"/>
      <c r="BE1300" s="17"/>
      <c r="BF1300" s="17"/>
      <c r="BG1300" s="17"/>
    </row>
    <row r="1301" spans="1:59" ht="15" hidden="1" customHeight="1" x14ac:dyDescent="0.25">
      <c r="A1301" s="50">
        <v>2023</v>
      </c>
      <c r="B1301" s="50" t="s">
        <v>967</v>
      </c>
      <c r="C1301" s="16" t="str">
        <f>sample_event_meta!$U$37</f>
        <v>07Jul23-PRS-Gordon R-2</v>
      </c>
      <c r="D1301" s="21">
        <f t="shared" si="62"/>
        <v>45114</v>
      </c>
      <c r="E1301" s="22">
        <f t="shared" si="63"/>
        <v>188</v>
      </c>
      <c r="F1301" s="17" t="s">
        <v>401</v>
      </c>
      <c r="G1301" s="17"/>
      <c r="H1301" s="17">
        <v>142</v>
      </c>
      <c r="I1301" s="17">
        <v>29</v>
      </c>
      <c r="J1301" s="17"/>
      <c r="K1301" s="17"/>
      <c r="L1301" s="17"/>
      <c r="M1301" s="17"/>
      <c r="N1301" s="17"/>
      <c r="O1301" s="17"/>
      <c r="P1301" s="17"/>
      <c r="Q1301" s="17" t="s">
        <v>494</v>
      </c>
      <c r="R1301" s="17"/>
      <c r="S1301" s="17"/>
      <c r="T1301" s="17" t="s">
        <v>494</v>
      </c>
      <c r="U1301" s="17" t="s">
        <v>494</v>
      </c>
      <c r="V1301" s="17" t="s">
        <v>494</v>
      </c>
      <c r="W1301" s="17" t="s">
        <v>494</v>
      </c>
      <c r="X1301" s="17" t="s">
        <v>494</v>
      </c>
      <c r="Y1301" s="17" t="s">
        <v>494</v>
      </c>
      <c r="Z1301" s="17" t="s">
        <v>494</v>
      </c>
      <c r="AA1301" s="17" t="s">
        <v>494</v>
      </c>
      <c r="AB1301" s="17" t="s">
        <v>494</v>
      </c>
      <c r="AC1301" s="17">
        <v>0</v>
      </c>
      <c r="AD1301" s="17"/>
      <c r="AE1301" s="18" t="str">
        <f t="shared" si="64"/>
        <v/>
      </c>
      <c r="AF1301" s="17"/>
      <c r="AG1301" s="17"/>
      <c r="AH1301" s="17"/>
      <c r="AI1301" s="17"/>
      <c r="AJ1301" s="17"/>
      <c r="AK1301" s="17"/>
      <c r="AL1301" s="17"/>
      <c r="AM1301" s="69"/>
      <c r="AN1301" s="69"/>
      <c r="AO1301" s="69"/>
      <c r="AP1301" s="17"/>
      <c r="AQ1301" s="17"/>
      <c r="AR1301" s="17"/>
      <c r="AS1301" s="17"/>
      <c r="AT1301" s="17"/>
      <c r="AU1301" s="17"/>
      <c r="AV1301" s="17"/>
      <c r="AW1301" s="17"/>
      <c r="AX1301" s="17"/>
      <c r="AY1301" s="17"/>
      <c r="AZ1301" s="17"/>
      <c r="BA1301" s="17"/>
      <c r="BB1301" s="17"/>
      <c r="BC1301" s="17"/>
      <c r="BD1301" s="17"/>
      <c r="BE1301" s="17"/>
      <c r="BF1301" s="17"/>
      <c r="BG1301" s="17"/>
    </row>
    <row r="1302" spans="1:59" ht="15" hidden="1" customHeight="1" x14ac:dyDescent="0.25">
      <c r="A1302" s="50">
        <v>2023</v>
      </c>
      <c r="B1302" s="50" t="s">
        <v>967</v>
      </c>
      <c r="C1302" s="16" t="str">
        <f>sample_event_meta!$U$37</f>
        <v>07Jul23-PRS-Gordon R-2</v>
      </c>
      <c r="D1302" s="21">
        <f t="shared" si="62"/>
        <v>45114</v>
      </c>
      <c r="E1302" s="22">
        <f t="shared" si="63"/>
        <v>188</v>
      </c>
      <c r="F1302" s="17" t="s">
        <v>401</v>
      </c>
      <c r="G1302" s="17"/>
      <c r="H1302" s="17">
        <v>125</v>
      </c>
      <c r="I1302" s="17">
        <v>26</v>
      </c>
      <c r="J1302" s="17"/>
      <c r="K1302" s="17"/>
      <c r="L1302" s="17"/>
      <c r="M1302" s="17"/>
      <c r="N1302" s="17"/>
      <c r="O1302" s="17"/>
      <c r="P1302" s="17"/>
      <c r="Q1302" s="17" t="s">
        <v>494</v>
      </c>
      <c r="R1302" s="17"/>
      <c r="S1302" s="17"/>
      <c r="T1302" s="17" t="s">
        <v>494</v>
      </c>
      <c r="U1302" s="17" t="s">
        <v>494</v>
      </c>
      <c r="V1302" s="17" t="s">
        <v>494</v>
      </c>
      <c r="W1302" s="17" t="s">
        <v>494</v>
      </c>
      <c r="X1302" s="17" t="s">
        <v>494</v>
      </c>
      <c r="Y1302" s="17" t="s">
        <v>494</v>
      </c>
      <c r="Z1302" s="17" t="s">
        <v>494</v>
      </c>
      <c r="AA1302" s="17" t="s">
        <v>494</v>
      </c>
      <c r="AB1302" s="17" t="s">
        <v>494</v>
      </c>
      <c r="AC1302" s="17">
        <v>0</v>
      </c>
      <c r="AD1302" s="17"/>
      <c r="AE1302" s="18" t="str">
        <f t="shared" si="64"/>
        <v/>
      </c>
      <c r="AF1302" s="17"/>
      <c r="AG1302" s="17"/>
      <c r="AH1302" s="17"/>
      <c r="AI1302" s="17"/>
      <c r="AJ1302" s="17"/>
      <c r="AK1302" s="17"/>
      <c r="AL1302" s="17"/>
      <c r="AM1302" s="69"/>
      <c r="AN1302" s="69"/>
      <c r="AO1302" s="69"/>
      <c r="AP1302" s="17"/>
      <c r="AQ1302" s="17"/>
      <c r="AR1302" s="17"/>
      <c r="AS1302" s="17"/>
      <c r="AT1302" s="17"/>
      <c r="AU1302" s="17"/>
      <c r="AV1302" s="17"/>
      <c r="AW1302" s="17"/>
      <c r="AX1302" s="17"/>
      <c r="AY1302" s="17"/>
      <c r="AZ1302" s="17"/>
      <c r="BA1302" s="17"/>
      <c r="BB1302" s="17"/>
      <c r="BC1302" s="17"/>
      <c r="BD1302" s="17"/>
      <c r="BE1302" s="17"/>
      <c r="BF1302" s="17"/>
      <c r="BG1302" s="17"/>
    </row>
    <row r="1303" spans="1:59" ht="15" hidden="1" customHeight="1" x14ac:dyDescent="0.25">
      <c r="A1303" s="50">
        <v>2023</v>
      </c>
      <c r="B1303" s="50" t="s">
        <v>967</v>
      </c>
      <c r="C1303" s="16" t="str">
        <f>sample_event_meta!$U$37</f>
        <v>07Jul23-PRS-Gordon R-2</v>
      </c>
      <c r="D1303" s="21">
        <f t="shared" si="62"/>
        <v>45114</v>
      </c>
      <c r="E1303" s="22">
        <f t="shared" si="63"/>
        <v>188</v>
      </c>
      <c r="F1303" s="17" t="s">
        <v>401</v>
      </c>
      <c r="G1303" s="17"/>
      <c r="H1303" s="17">
        <v>131</v>
      </c>
      <c r="I1303" s="17">
        <v>24</v>
      </c>
      <c r="J1303" s="17"/>
      <c r="K1303" s="17"/>
      <c r="L1303" s="17"/>
      <c r="M1303" s="17"/>
      <c r="N1303" s="17"/>
      <c r="O1303" s="17"/>
      <c r="P1303" s="17"/>
      <c r="Q1303" s="17" t="s">
        <v>494</v>
      </c>
      <c r="R1303" s="17"/>
      <c r="S1303" s="17"/>
      <c r="T1303" s="17" t="s">
        <v>494</v>
      </c>
      <c r="U1303" s="17" t="s">
        <v>494</v>
      </c>
      <c r="V1303" s="17" t="s">
        <v>494</v>
      </c>
      <c r="W1303" s="17" t="s">
        <v>494</v>
      </c>
      <c r="X1303" s="17" t="s">
        <v>494</v>
      </c>
      <c r="Y1303" s="17" t="s">
        <v>494</v>
      </c>
      <c r="Z1303" s="17" t="s">
        <v>494</v>
      </c>
      <c r="AA1303" s="17" t="s">
        <v>494</v>
      </c>
      <c r="AB1303" s="17" t="s">
        <v>494</v>
      </c>
      <c r="AC1303" s="17">
        <v>0</v>
      </c>
      <c r="AD1303" s="17"/>
      <c r="AE1303" s="18" t="str">
        <f t="shared" si="64"/>
        <v/>
      </c>
      <c r="AF1303" s="17"/>
      <c r="AG1303" s="17"/>
      <c r="AH1303" s="17"/>
      <c r="AI1303" s="17"/>
      <c r="AJ1303" s="17"/>
      <c r="AK1303" s="17"/>
      <c r="AL1303" s="17"/>
      <c r="AM1303" s="69"/>
      <c r="AN1303" s="69"/>
      <c r="AO1303" s="69"/>
      <c r="AP1303" s="17"/>
      <c r="AQ1303" s="17"/>
      <c r="AR1303" s="17"/>
      <c r="AS1303" s="17"/>
      <c r="AT1303" s="17"/>
      <c r="AU1303" s="17"/>
      <c r="AV1303" s="17"/>
      <c r="AW1303" s="17"/>
      <c r="AX1303" s="17"/>
      <c r="AY1303" s="17"/>
      <c r="AZ1303" s="17"/>
      <c r="BA1303" s="17"/>
      <c r="BB1303" s="17"/>
      <c r="BC1303" s="17"/>
      <c r="BD1303" s="17"/>
      <c r="BE1303" s="17"/>
      <c r="BF1303" s="17"/>
      <c r="BG1303" s="17"/>
    </row>
    <row r="1304" spans="1:59" ht="15" hidden="1" customHeight="1" x14ac:dyDescent="0.25">
      <c r="A1304" s="50">
        <v>2023</v>
      </c>
      <c r="B1304" s="50" t="s">
        <v>967</v>
      </c>
      <c r="C1304" s="16" t="str">
        <f>sample_event_meta!$U$37</f>
        <v>07Jul23-PRS-Gordon R-2</v>
      </c>
      <c r="D1304" s="21">
        <f t="shared" si="62"/>
        <v>45114</v>
      </c>
      <c r="E1304" s="22">
        <f t="shared" si="63"/>
        <v>188</v>
      </c>
      <c r="F1304" s="17" t="s">
        <v>401</v>
      </c>
      <c r="G1304" s="17"/>
      <c r="H1304" s="17">
        <v>130</v>
      </c>
      <c r="I1304" s="17">
        <v>28</v>
      </c>
      <c r="J1304" s="17"/>
      <c r="K1304" s="17"/>
      <c r="L1304" s="17"/>
      <c r="M1304" s="17"/>
      <c r="N1304" s="17"/>
      <c r="O1304" s="17"/>
      <c r="P1304" s="17"/>
      <c r="Q1304" s="17" t="s">
        <v>494</v>
      </c>
      <c r="R1304" s="17"/>
      <c r="S1304" s="17"/>
      <c r="T1304" s="17" t="s">
        <v>494</v>
      </c>
      <c r="U1304" s="17" t="s">
        <v>494</v>
      </c>
      <c r="V1304" s="17" t="s">
        <v>494</v>
      </c>
      <c r="W1304" s="17" t="s">
        <v>494</v>
      </c>
      <c r="X1304" s="17" t="s">
        <v>494</v>
      </c>
      <c r="Y1304" s="17" t="s">
        <v>494</v>
      </c>
      <c r="Z1304" s="17" t="s">
        <v>494</v>
      </c>
      <c r="AA1304" s="17" t="s">
        <v>494</v>
      </c>
      <c r="AB1304" s="17" t="s">
        <v>494</v>
      </c>
      <c r="AC1304" s="17">
        <v>0</v>
      </c>
      <c r="AD1304" s="17"/>
      <c r="AE1304" s="18" t="str">
        <f t="shared" si="64"/>
        <v/>
      </c>
      <c r="AF1304" s="17"/>
      <c r="AG1304" s="17"/>
      <c r="AH1304" s="17"/>
      <c r="AI1304" s="17"/>
      <c r="AJ1304" s="17"/>
      <c r="AK1304" s="17"/>
      <c r="AL1304" s="17"/>
      <c r="AM1304" s="69"/>
      <c r="AN1304" s="69"/>
      <c r="AO1304" s="69"/>
      <c r="AP1304" s="17"/>
      <c r="AQ1304" s="17"/>
      <c r="AR1304" s="17"/>
      <c r="AS1304" s="17"/>
      <c r="AT1304" s="17"/>
      <c r="AU1304" s="17"/>
      <c r="AV1304" s="17"/>
      <c r="AW1304" s="17"/>
      <c r="AX1304" s="17"/>
      <c r="AY1304" s="17"/>
      <c r="AZ1304" s="17"/>
      <c r="BA1304" s="17"/>
      <c r="BB1304" s="17"/>
      <c r="BC1304" s="17"/>
      <c r="BD1304" s="17"/>
      <c r="BE1304" s="17"/>
      <c r="BF1304" s="17"/>
      <c r="BG1304" s="17"/>
    </row>
    <row r="1305" spans="1:59" ht="15" hidden="1" customHeight="1" x14ac:dyDescent="0.25">
      <c r="A1305" s="50">
        <v>2023</v>
      </c>
      <c r="B1305" s="50" t="s">
        <v>967</v>
      </c>
      <c r="C1305" s="16" t="str">
        <f>sample_event_meta!$U$37</f>
        <v>07Jul23-PRS-Gordon R-2</v>
      </c>
      <c r="D1305" s="21">
        <f t="shared" si="62"/>
        <v>45114</v>
      </c>
      <c r="E1305" s="22">
        <f t="shared" si="63"/>
        <v>188</v>
      </c>
      <c r="F1305" s="17" t="s">
        <v>401</v>
      </c>
      <c r="G1305" s="17"/>
      <c r="H1305" s="17">
        <v>126</v>
      </c>
      <c r="I1305" s="17">
        <v>24</v>
      </c>
      <c r="J1305" s="17"/>
      <c r="K1305" s="17"/>
      <c r="L1305" s="17"/>
      <c r="M1305" s="17"/>
      <c r="N1305" s="17"/>
      <c r="O1305" s="17"/>
      <c r="P1305" s="17"/>
      <c r="Q1305" s="17" t="s">
        <v>494</v>
      </c>
      <c r="R1305" s="17"/>
      <c r="S1305" s="17"/>
      <c r="T1305" s="17" t="s">
        <v>494</v>
      </c>
      <c r="U1305" s="17" t="s">
        <v>494</v>
      </c>
      <c r="V1305" s="17" t="s">
        <v>494</v>
      </c>
      <c r="W1305" s="17" t="s">
        <v>494</v>
      </c>
      <c r="X1305" s="17" t="s">
        <v>494</v>
      </c>
      <c r="Y1305" s="17" t="s">
        <v>494</v>
      </c>
      <c r="Z1305" s="17" t="s">
        <v>494</v>
      </c>
      <c r="AA1305" s="17" t="s">
        <v>494</v>
      </c>
      <c r="AB1305" s="17" t="s">
        <v>494</v>
      </c>
      <c r="AC1305" s="17">
        <v>0</v>
      </c>
      <c r="AD1305" s="17"/>
      <c r="AE1305" s="18" t="str">
        <f t="shared" si="64"/>
        <v/>
      </c>
      <c r="AF1305" s="17"/>
      <c r="AG1305" s="17"/>
      <c r="AH1305" s="17"/>
      <c r="AI1305" s="17"/>
      <c r="AJ1305" s="17"/>
      <c r="AK1305" s="17"/>
      <c r="AL1305" s="17"/>
      <c r="AM1305" s="69"/>
      <c r="AN1305" s="69"/>
      <c r="AO1305" s="69"/>
      <c r="AP1305" s="17"/>
      <c r="AQ1305" s="17"/>
      <c r="AR1305" s="17"/>
      <c r="AS1305" s="17"/>
      <c r="AT1305" s="17"/>
      <c r="AU1305" s="17"/>
      <c r="AV1305" s="17"/>
      <c r="AW1305" s="17"/>
      <c r="AX1305" s="17"/>
      <c r="AY1305" s="17"/>
      <c r="AZ1305" s="17"/>
      <c r="BA1305" s="17"/>
      <c r="BB1305" s="17"/>
      <c r="BC1305" s="17"/>
      <c r="BD1305" s="17"/>
      <c r="BE1305" s="17"/>
      <c r="BF1305" s="17"/>
      <c r="BG1305" s="17"/>
    </row>
    <row r="1306" spans="1:59" ht="15" hidden="1" customHeight="1" x14ac:dyDescent="0.25">
      <c r="A1306" s="50">
        <v>2023</v>
      </c>
      <c r="B1306" s="50" t="s">
        <v>967</v>
      </c>
      <c r="C1306" s="16" t="str">
        <f>sample_event_meta!$U$37</f>
        <v>07Jul23-PRS-Gordon R-2</v>
      </c>
      <c r="D1306" s="21">
        <f t="shared" si="62"/>
        <v>45114</v>
      </c>
      <c r="E1306" s="22">
        <f t="shared" si="63"/>
        <v>188</v>
      </c>
      <c r="F1306" s="17" t="s">
        <v>401</v>
      </c>
      <c r="G1306" s="17"/>
      <c r="H1306" s="17">
        <v>134</v>
      </c>
      <c r="I1306" s="17">
        <v>26</v>
      </c>
      <c r="J1306" s="17"/>
      <c r="K1306" s="17"/>
      <c r="L1306" s="17"/>
      <c r="M1306" s="17"/>
      <c r="N1306" s="17"/>
      <c r="O1306" s="17"/>
      <c r="P1306" s="17"/>
      <c r="Q1306" s="17" t="s">
        <v>494</v>
      </c>
      <c r="R1306" s="17"/>
      <c r="S1306" s="17"/>
      <c r="T1306" s="17" t="s">
        <v>494</v>
      </c>
      <c r="U1306" s="17" t="s">
        <v>494</v>
      </c>
      <c r="V1306" s="17" t="s">
        <v>494</v>
      </c>
      <c r="W1306" s="17" t="s">
        <v>494</v>
      </c>
      <c r="X1306" s="17" t="s">
        <v>494</v>
      </c>
      <c r="Y1306" s="17" t="s">
        <v>494</v>
      </c>
      <c r="Z1306" s="17" t="s">
        <v>494</v>
      </c>
      <c r="AA1306" s="17" t="s">
        <v>494</v>
      </c>
      <c r="AB1306" s="17" t="s">
        <v>494</v>
      </c>
      <c r="AC1306" s="17">
        <v>0</v>
      </c>
      <c r="AD1306" s="17"/>
      <c r="AE1306" s="18" t="str">
        <f t="shared" si="64"/>
        <v/>
      </c>
      <c r="AF1306" s="17"/>
      <c r="AG1306" s="17"/>
      <c r="AH1306" s="17"/>
      <c r="AI1306" s="17"/>
      <c r="AJ1306" s="17"/>
      <c r="AK1306" s="17"/>
      <c r="AL1306" s="17"/>
      <c r="AM1306" s="69"/>
      <c r="AN1306" s="69"/>
      <c r="AO1306" s="69"/>
      <c r="AP1306" s="17"/>
      <c r="AQ1306" s="17"/>
      <c r="AR1306" s="17"/>
      <c r="AS1306" s="17"/>
      <c r="AT1306" s="17"/>
      <c r="AU1306" s="17"/>
      <c r="AV1306" s="17"/>
      <c r="AW1306" s="17"/>
      <c r="AX1306" s="17"/>
      <c r="AY1306" s="17"/>
      <c r="AZ1306" s="17"/>
      <c r="BA1306" s="17"/>
      <c r="BB1306" s="17"/>
      <c r="BC1306" s="17"/>
      <c r="BD1306" s="17"/>
      <c r="BE1306" s="17"/>
      <c r="BF1306" s="17"/>
      <c r="BG1306" s="17"/>
    </row>
    <row r="1307" spans="1:59" ht="15" hidden="1" customHeight="1" x14ac:dyDescent="0.25">
      <c r="A1307" s="50">
        <v>2023</v>
      </c>
      <c r="B1307" s="50" t="s">
        <v>967</v>
      </c>
      <c r="C1307" s="16" t="str">
        <f>sample_event_meta!$U$37</f>
        <v>07Jul23-PRS-Gordon R-2</v>
      </c>
      <c r="D1307" s="21">
        <f t="shared" si="62"/>
        <v>45114</v>
      </c>
      <c r="E1307" s="22">
        <f t="shared" si="63"/>
        <v>188</v>
      </c>
      <c r="F1307" s="17" t="s">
        <v>401</v>
      </c>
      <c r="G1307" s="17"/>
      <c r="H1307" s="17">
        <v>129</v>
      </c>
      <c r="I1307" s="17">
        <v>22</v>
      </c>
      <c r="J1307" s="17"/>
      <c r="K1307" s="17"/>
      <c r="L1307" s="17"/>
      <c r="M1307" s="17"/>
      <c r="N1307" s="17"/>
      <c r="O1307" s="17"/>
      <c r="P1307" s="17"/>
      <c r="Q1307" s="17" t="s">
        <v>494</v>
      </c>
      <c r="R1307" s="17"/>
      <c r="S1307" s="17"/>
      <c r="T1307" s="17" t="s">
        <v>494</v>
      </c>
      <c r="U1307" s="17" t="s">
        <v>494</v>
      </c>
      <c r="V1307" s="17" t="s">
        <v>494</v>
      </c>
      <c r="W1307" s="17" t="s">
        <v>494</v>
      </c>
      <c r="X1307" s="17" t="s">
        <v>494</v>
      </c>
      <c r="Y1307" s="17" t="s">
        <v>494</v>
      </c>
      <c r="Z1307" s="17" t="s">
        <v>494</v>
      </c>
      <c r="AA1307" s="17" t="s">
        <v>494</v>
      </c>
      <c r="AB1307" s="17" t="s">
        <v>494</v>
      </c>
      <c r="AC1307" s="17">
        <v>0</v>
      </c>
      <c r="AD1307" s="17"/>
      <c r="AE1307" s="18" t="str">
        <f t="shared" si="64"/>
        <v/>
      </c>
      <c r="AF1307" s="17"/>
      <c r="AG1307" s="17"/>
      <c r="AH1307" s="17"/>
      <c r="AI1307" s="17"/>
      <c r="AJ1307" s="17"/>
      <c r="AK1307" s="17"/>
      <c r="AL1307" s="17"/>
      <c r="AM1307" s="69"/>
      <c r="AN1307" s="69"/>
      <c r="AO1307" s="69"/>
      <c r="AP1307" s="17"/>
      <c r="AQ1307" s="17"/>
      <c r="AR1307" s="17"/>
      <c r="AS1307" s="17"/>
      <c r="AT1307" s="17"/>
      <c r="AU1307" s="17"/>
      <c r="AV1307" s="17"/>
      <c r="AW1307" s="17"/>
      <c r="AX1307" s="17"/>
      <c r="AY1307" s="17"/>
      <c r="AZ1307" s="17"/>
      <c r="BA1307" s="17"/>
      <c r="BB1307" s="17"/>
      <c r="BC1307" s="17"/>
      <c r="BD1307" s="17"/>
      <c r="BE1307" s="17"/>
      <c r="BF1307" s="17"/>
      <c r="BG1307" s="17"/>
    </row>
    <row r="1308" spans="1:59" ht="15" hidden="1" customHeight="1" x14ac:dyDescent="0.25">
      <c r="A1308" s="50">
        <v>2023</v>
      </c>
      <c r="B1308" s="50" t="s">
        <v>967</v>
      </c>
      <c r="C1308" s="16" t="str">
        <f>sample_event_meta!$U$37</f>
        <v>07Jul23-PRS-Gordon R-2</v>
      </c>
      <c r="D1308" s="21">
        <f t="shared" si="62"/>
        <v>45114</v>
      </c>
      <c r="E1308" s="22">
        <f t="shared" si="63"/>
        <v>188</v>
      </c>
      <c r="F1308" s="17" t="s">
        <v>401</v>
      </c>
      <c r="G1308" s="17"/>
      <c r="H1308" s="17">
        <v>120</v>
      </c>
      <c r="I1308" s="17">
        <v>22</v>
      </c>
      <c r="J1308" s="17"/>
      <c r="K1308" s="17"/>
      <c r="L1308" s="17"/>
      <c r="M1308" s="17"/>
      <c r="N1308" s="17"/>
      <c r="O1308" s="17"/>
      <c r="P1308" s="17"/>
      <c r="Q1308" s="17" t="s">
        <v>494</v>
      </c>
      <c r="R1308" s="17"/>
      <c r="S1308" s="17"/>
      <c r="T1308" s="17" t="s">
        <v>494</v>
      </c>
      <c r="U1308" s="17" t="s">
        <v>494</v>
      </c>
      <c r="V1308" s="17" t="s">
        <v>494</v>
      </c>
      <c r="W1308" s="17" t="s">
        <v>494</v>
      </c>
      <c r="X1308" s="17" t="s">
        <v>494</v>
      </c>
      <c r="Y1308" s="17" t="s">
        <v>494</v>
      </c>
      <c r="Z1308" s="17" t="s">
        <v>494</v>
      </c>
      <c r="AA1308" s="17" t="s">
        <v>494</v>
      </c>
      <c r="AB1308" s="17" t="s">
        <v>494</v>
      </c>
      <c r="AC1308" s="17">
        <v>0</v>
      </c>
      <c r="AD1308" s="17"/>
      <c r="AE1308" s="18" t="str">
        <f t="shared" si="64"/>
        <v/>
      </c>
      <c r="AF1308" s="17"/>
      <c r="AG1308" s="17"/>
      <c r="AH1308" s="17"/>
      <c r="AI1308" s="17"/>
      <c r="AJ1308" s="17"/>
      <c r="AK1308" s="17"/>
      <c r="AL1308" s="17"/>
      <c r="AM1308" s="69"/>
      <c r="AN1308" s="69"/>
      <c r="AO1308" s="69"/>
      <c r="AP1308" s="17"/>
      <c r="AQ1308" s="17"/>
      <c r="AR1308" s="17"/>
      <c r="AS1308" s="17"/>
      <c r="AT1308" s="17"/>
      <c r="AU1308" s="17"/>
      <c r="AV1308" s="17"/>
      <c r="AW1308" s="17"/>
      <c r="AX1308" s="17"/>
      <c r="AY1308" s="17"/>
      <c r="AZ1308" s="17"/>
      <c r="BA1308" s="17"/>
      <c r="BB1308" s="17"/>
      <c r="BC1308" s="17"/>
      <c r="BD1308" s="17"/>
      <c r="BE1308" s="17"/>
      <c r="BF1308" s="17"/>
      <c r="BG1308" s="17"/>
    </row>
    <row r="1309" spans="1:59" ht="15" hidden="1" customHeight="1" x14ac:dyDescent="0.25">
      <c r="A1309" s="50">
        <v>2023</v>
      </c>
      <c r="B1309" s="50" t="s">
        <v>967</v>
      </c>
      <c r="C1309" s="16" t="str">
        <f>sample_event_meta!$U$37</f>
        <v>07Jul23-PRS-Gordon R-2</v>
      </c>
      <c r="D1309" s="21">
        <f t="shared" si="62"/>
        <v>45114</v>
      </c>
      <c r="E1309" s="22">
        <f t="shared" si="63"/>
        <v>188</v>
      </c>
      <c r="F1309" s="17" t="s">
        <v>401</v>
      </c>
      <c r="G1309" s="17"/>
      <c r="H1309" s="17">
        <v>124</v>
      </c>
      <c r="I1309" s="17">
        <v>24</v>
      </c>
      <c r="J1309" s="17"/>
      <c r="K1309" s="17"/>
      <c r="L1309" s="17"/>
      <c r="M1309" s="17"/>
      <c r="N1309" s="17"/>
      <c r="O1309" s="17"/>
      <c r="P1309" s="17"/>
      <c r="Q1309" s="17" t="s">
        <v>494</v>
      </c>
      <c r="R1309" s="17"/>
      <c r="S1309" s="17"/>
      <c r="T1309" s="17" t="s">
        <v>494</v>
      </c>
      <c r="U1309" s="17" t="s">
        <v>494</v>
      </c>
      <c r="V1309" s="17" t="s">
        <v>494</v>
      </c>
      <c r="W1309" s="17" t="s">
        <v>494</v>
      </c>
      <c r="X1309" s="17" t="s">
        <v>494</v>
      </c>
      <c r="Y1309" s="17" t="s">
        <v>494</v>
      </c>
      <c r="Z1309" s="17" t="s">
        <v>494</v>
      </c>
      <c r="AA1309" s="17" t="s">
        <v>494</v>
      </c>
      <c r="AB1309" s="17" t="s">
        <v>494</v>
      </c>
      <c r="AC1309" s="17">
        <v>0</v>
      </c>
      <c r="AD1309" s="17"/>
      <c r="AE1309" s="18" t="str">
        <f t="shared" si="64"/>
        <v/>
      </c>
      <c r="AF1309" s="17"/>
      <c r="AG1309" s="17"/>
      <c r="AH1309" s="17"/>
      <c r="AI1309" s="17"/>
      <c r="AJ1309" s="17"/>
      <c r="AK1309" s="17"/>
      <c r="AL1309" s="17"/>
      <c r="AM1309" s="69"/>
      <c r="AN1309" s="69"/>
      <c r="AO1309" s="69"/>
      <c r="AP1309" s="17"/>
      <c r="AQ1309" s="17"/>
      <c r="AR1309" s="17"/>
      <c r="AS1309" s="17"/>
      <c r="AT1309" s="17"/>
      <c r="AU1309" s="17"/>
      <c r="AV1309" s="17"/>
      <c r="AW1309" s="17"/>
      <c r="AX1309" s="17"/>
      <c r="AY1309" s="17"/>
      <c r="AZ1309" s="17"/>
      <c r="BA1309" s="17"/>
      <c r="BB1309" s="17"/>
      <c r="BC1309" s="17"/>
      <c r="BD1309" s="17"/>
      <c r="BE1309" s="17"/>
      <c r="BF1309" s="17"/>
      <c r="BG1309" s="17"/>
    </row>
    <row r="1310" spans="1:59" ht="15" hidden="1" customHeight="1" x14ac:dyDescent="0.25">
      <c r="A1310" s="50">
        <v>2023</v>
      </c>
      <c r="B1310" s="50" t="s">
        <v>967</v>
      </c>
      <c r="C1310" s="16" t="str">
        <f>sample_event_meta!$U$37</f>
        <v>07Jul23-PRS-Gordon R-2</v>
      </c>
      <c r="D1310" s="21">
        <f t="shared" si="62"/>
        <v>45114</v>
      </c>
      <c r="E1310" s="22">
        <f t="shared" si="63"/>
        <v>188</v>
      </c>
      <c r="F1310" s="17" t="s">
        <v>401</v>
      </c>
      <c r="G1310" s="17"/>
      <c r="H1310" s="17">
        <v>128</v>
      </c>
      <c r="I1310" s="17">
        <v>26</v>
      </c>
      <c r="J1310" s="17"/>
      <c r="K1310" s="17"/>
      <c r="L1310" s="17"/>
      <c r="M1310" s="17"/>
      <c r="N1310" s="17"/>
      <c r="O1310" s="17"/>
      <c r="P1310" s="17"/>
      <c r="Q1310" s="17" t="s">
        <v>494</v>
      </c>
      <c r="R1310" s="17"/>
      <c r="S1310" s="17"/>
      <c r="T1310" s="17" t="s">
        <v>494</v>
      </c>
      <c r="U1310" s="17" t="s">
        <v>494</v>
      </c>
      <c r="V1310" s="17" t="s">
        <v>494</v>
      </c>
      <c r="W1310" s="17" t="s">
        <v>494</v>
      </c>
      <c r="X1310" s="17" t="s">
        <v>494</v>
      </c>
      <c r="Y1310" s="17" t="s">
        <v>494</v>
      </c>
      <c r="Z1310" s="17" t="s">
        <v>494</v>
      </c>
      <c r="AA1310" s="17" t="s">
        <v>494</v>
      </c>
      <c r="AB1310" s="17" t="s">
        <v>494</v>
      </c>
      <c r="AC1310" s="17">
        <v>0</v>
      </c>
      <c r="AD1310" s="17"/>
      <c r="AE1310" s="18" t="str">
        <f t="shared" si="64"/>
        <v/>
      </c>
      <c r="AF1310" s="17"/>
      <c r="AG1310" s="17"/>
      <c r="AH1310" s="17"/>
      <c r="AI1310" s="17"/>
      <c r="AJ1310" s="17"/>
      <c r="AK1310" s="17"/>
      <c r="AL1310" s="17"/>
      <c r="AM1310" s="69"/>
      <c r="AN1310" s="69"/>
      <c r="AO1310" s="69"/>
      <c r="AP1310" s="17"/>
      <c r="AQ1310" s="17"/>
      <c r="AR1310" s="17"/>
      <c r="AS1310" s="17"/>
      <c r="AT1310" s="17"/>
      <c r="AU1310" s="17"/>
      <c r="AV1310" s="17"/>
      <c r="AW1310" s="17"/>
      <c r="AX1310" s="17"/>
      <c r="AY1310" s="17"/>
      <c r="AZ1310" s="17"/>
      <c r="BA1310" s="17"/>
      <c r="BB1310" s="17"/>
      <c r="BC1310" s="17"/>
      <c r="BD1310" s="17"/>
      <c r="BE1310" s="17"/>
      <c r="BF1310" s="17"/>
      <c r="BG1310" s="17"/>
    </row>
    <row r="1311" spans="1:59" ht="15" hidden="1" customHeight="1" x14ac:dyDescent="0.25">
      <c r="A1311" s="50">
        <v>2023</v>
      </c>
      <c r="B1311" s="50" t="s">
        <v>967</v>
      </c>
      <c r="C1311" s="16" t="str">
        <f>set_totals!$C$148</f>
        <v>07Jul23-PRS-Jap Rock-3</v>
      </c>
      <c r="D1311" s="21">
        <f t="shared" si="62"/>
        <v>45114</v>
      </c>
      <c r="E1311" s="22">
        <f t="shared" si="63"/>
        <v>188</v>
      </c>
      <c r="F1311" s="17" t="s">
        <v>401</v>
      </c>
      <c r="G1311" s="17"/>
      <c r="H1311" s="17">
        <v>126</v>
      </c>
      <c r="I1311" s="17">
        <v>24</v>
      </c>
      <c r="J1311" s="17"/>
      <c r="K1311" s="17"/>
      <c r="L1311" s="17"/>
      <c r="M1311" s="17"/>
      <c r="N1311" s="17"/>
      <c r="O1311" s="17"/>
      <c r="P1311" s="17"/>
      <c r="Q1311" s="17" t="s">
        <v>494</v>
      </c>
      <c r="R1311" s="17"/>
      <c r="S1311" s="17"/>
      <c r="T1311" s="17" t="s">
        <v>494</v>
      </c>
      <c r="U1311" s="17" t="s">
        <v>494</v>
      </c>
      <c r="V1311" s="17" t="s">
        <v>494</v>
      </c>
      <c r="W1311" s="17" t="s">
        <v>494</v>
      </c>
      <c r="X1311" s="17" t="s">
        <v>494</v>
      </c>
      <c r="Y1311" s="17" t="s">
        <v>494</v>
      </c>
      <c r="Z1311" s="17" t="s">
        <v>494</v>
      </c>
      <c r="AA1311" s="17" t="s">
        <v>494</v>
      </c>
      <c r="AB1311" s="17" t="s">
        <v>494</v>
      </c>
      <c r="AC1311" s="17">
        <v>0</v>
      </c>
      <c r="AD1311" s="17"/>
      <c r="AE1311" s="18" t="str">
        <f t="shared" si="64"/>
        <v/>
      </c>
      <c r="AF1311" s="17"/>
      <c r="AG1311" s="17"/>
      <c r="AH1311" s="17"/>
      <c r="AI1311" s="17"/>
      <c r="AJ1311" s="17"/>
      <c r="AK1311" s="17"/>
      <c r="AL1311" s="17"/>
      <c r="AM1311" s="69"/>
      <c r="AN1311" s="69"/>
      <c r="AO1311" s="69"/>
      <c r="AP1311" s="17"/>
      <c r="AQ1311" s="17"/>
      <c r="AR1311" s="17"/>
      <c r="AS1311" s="17"/>
      <c r="AT1311" s="17"/>
      <c r="AU1311" s="17"/>
      <c r="AV1311" s="17"/>
      <c r="AW1311" s="17"/>
      <c r="AX1311" s="17"/>
      <c r="AY1311" s="17"/>
      <c r="AZ1311" s="17"/>
      <c r="BA1311" s="17"/>
      <c r="BB1311" s="17"/>
      <c r="BC1311" s="17"/>
      <c r="BD1311" s="17"/>
      <c r="BE1311" s="17"/>
      <c r="BF1311" s="17"/>
      <c r="BG1311" s="17"/>
    </row>
    <row r="1312" spans="1:59" ht="15" hidden="1" customHeight="1" x14ac:dyDescent="0.25">
      <c r="A1312" s="50">
        <v>2023</v>
      </c>
      <c r="B1312" s="50" t="s">
        <v>967</v>
      </c>
      <c r="C1312" s="16" t="str">
        <f>set_totals!$C$148</f>
        <v>07Jul23-PRS-Jap Rock-3</v>
      </c>
      <c r="D1312" s="21">
        <f t="shared" si="62"/>
        <v>45114</v>
      </c>
      <c r="E1312" s="22">
        <f t="shared" si="63"/>
        <v>188</v>
      </c>
      <c r="F1312" s="17" t="s">
        <v>401</v>
      </c>
      <c r="G1312" s="17"/>
      <c r="H1312" s="17">
        <v>142</v>
      </c>
      <c r="I1312" s="17">
        <v>25</v>
      </c>
      <c r="J1312" s="17"/>
      <c r="K1312" s="17"/>
      <c r="L1312" s="17"/>
      <c r="M1312" s="17"/>
      <c r="N1312" s="17"/>
      <c r="O1312" s="17"/>
      <c r="P1312" s="17"/>
      <c r="Q1312" s="17" t="s">
        <v>494</v>
      </c>
      <c r="R1312" s="17"/>
      <c r="S1312" s="17"/>
      <c r="T1312" s="17" t="s">
        <v>494</v>
      </c>
      <c r="U1312" s="17" t="s">
        <v>494</v>
      </c>
      <c r="V1312" s="17" t="s">
        <v>494</v>
      </c>
      <c r="W1312" s="17" t="s">
        <v>494</v>
      </c>
      <c r="X1312" s="17" t="s">
        <v>494</v>
      </c>
      <c r="Y1312" s="17" t="s">
        <v>494</v>
      </c>
      <c r="Z1312" s="17" t="s">
        <v>494</v>
      </c>
      <c r="AA1312" s="17" t="s">
        <v>494</v>
      </c>
      <c r="AB1312" s="17" t="s">
        <v>494</v>
      </c>
      <c r="AC1312" s="17">
        <v>0</v>
      </c>
      <c r="AD1312" s="17"/>
      <c r="AE1312" s="18" t="str">
        <f t="shared" si="64"/>
        <v/>
      </c>
      <c r="AF1312" s="17"/>
      <c r="AG1312" s="17"/>
      <c r="AH1312" s="17"/>
      <c r="AI1312" s="17"/>
      <c r="AJ1312" s="17"/>
      <c r="AK1312" s="17"/>
      <c r="AL1312" s="17"/>
      <c r="AM1312" s="69"/>
      <c r="AN1312" s="69"/>
      <c r="AO1312" s="69"/>
      <c r="AP1312" s="17"/>
      <c r="AQ1312" s="17"/>
      <c r="AR1312" s="17"/>
      <c r="AS1312" s="17"/>
      <c r="AT1312" s="17"/>
      <c r="AU1312" s="17"/>
      <c r="AV1312" s="17"/>
      <c r="AW1312" s="17"/>
      <c r="AX1312" s="17"/>
      <c r="AY1312" s="17"/>
      <c r="AZ1312" s="17"/>
      <c r="BA1312" s="17"/>
      <c r="BB1312" s="17"/>
      <c r="BC1312" s="17"/>
      <c r="BD1312" s="17"/>
      <c r="BE1312" s="17"/>
      <c r="BF1312" s="17"/>
      <c r="BG1312" s="17"/>
    </row>
    <row r="1313" spans="1:59" ht="15" hidden="1" customHeight="1" x14ac:dyDescent="0.25">
      <c r="A1313" s="50">
        <v>2023</v>
      </c>
      <c r="B1313" s="50" t="s">
        <v>967</v>
      </c>
      <c r="C1313" s="16" t="str">
        <f>set_totals!$C$148</f>
        <v>07Jul23-PRS-Jap Rock-3</v>
      </c>
      <c r="D1313" s="21">
        <f t="shared" si="62"/>
        <v>45114</v>
      </c>
      <c r="E1313" s="22">
        <f t="shared" si="63"/>
        <v>188</v>
      </c>
      <c r="F1313" s="17" t="s">
        <v>401</v>
      </c>
      <c r="G1313" s="17"/>
      <c r="H1313" s="17">
        <v>140</v>
      </c>
      <c r="I1313" s="17">
        <v>22</v>
      </c>
      <c r="J1313" s="17"/>
      <c r="K1313" s="17"/>
      <c r="L1313" s="17"/>
      <c r="M1313" s="17"/>
      <c r="N1313" s="17"/>
      <c r="O1313" s="17"/>
      <c r="P1313" s="17"/>
      <c r="Q1313" s="17" t="s">
        <v>494</v>
      </c>
      <c r="R1313" s="17"/>
      <c r="S1313" s="17"/>
      <c r="T1313" s="17" t="s">
        <v>494</v>
      </c>
      <c r="U1313" s="17" t="s">
        <v>494</v>
      </c>
      <c r="V1313" s="17" t="s">
        <v>494</v>
      </c>
      <c r="W1313" s="17" t="s">
        <v>494</v>
      </c>
      <c r="X1313" s="17" t="s">
        <v>494</v>
      </c>
      <c r="Y1313" s="17" t="s">
        <v>494</v>
      </c>
      <c r="Z1313" s="17" t="s">
        <v>494</v>
      </c>
      <c r="AA1313" s="17" t="s">
        <v>494</v>
      </c>
      <c r="AB1313" s="17" t="s">
        <v>494</v>
      </c>
      <c r="AC1313" s="17">
        <v>0</v>
      </c>
      <c r="AD1313" s="17"/>
      <c r="AE1313" s="18" t="str">
        <f t="shared" si="64"/>
        <v/>
      </c>
      <c r="AF1313" s="17"/>
      <c r="AG1313" s="17"/>
      <c r="AH1313" s="17"/>
      <c r="AI1313" s="17"/>
      <c r="AJ1313" s="17"/>
      <c r="AK1313" s="17"/>
      <c r="AL1313" s="17"/>
      <c r="AM1313" s="69"/>
      <c r="AN1313" s="69"/>
      <c r="AO1313" s="69"/>
      <c r="AP1313" s="17"/>
      <c r="AQ1313" s="17"/>
      <c r="AR1313" s="17"/>
      <c r="AS1313" s="17"/>
      <c r="AT1313" s="17"/>
      <c r="AU1313" s="17"/>
      <c r="AV1313" s="17"/>
      <c r="AW1313" s="17"/>
      <c r="AX1313" s="17"/>
      <c r="AY1313" s="17"/>
      <c r="AZ1313" s="17"/>
      <c r="BA1313" s="17"/>
      <c r="BB1313" s="17"/>
      <c r="BC1313" s="17"/>
      <c r="BD1313" s="17"/>
      <c r="BE1313" s="17"/>
      <c r="BF1313" s="17"/>
      <c r="BG1313" s="17"/>
    </row>
    <row r="1314" spans="1:59" ht="15" hidden="1" customHeight="1" x14ac:dyDescent="0.25">
      <c r="A1314" s="50">
        <v>2023</v>
      </c>
      <c r="B1314" s="50" t="s">
        <v>967</v>
      </c>
      <c r="C1314" s="16" t="str">
        <f>set_totals!$C$148</f>
        <v>07Jul23-PRS-Jap Rock-3</v>
      </c>
      <c r="D1314" s="21">
        <f t="shared" si="62"/>
        <v>45114</v>
      </c>
      <c r="E1314" s="22">
        <f t="shared" si="63"/>
        <v>188</v>
      </c>
      <c r="F1314" s="17" t="s">
        <v>401</v>
      </c>
      <c r="G1314" s="17"/>
      <c r="H1314" s="17">
        <v>136</v>
      </c>
      <c r="I1314" s="17">
        <v>26</v>
      </c>
      <c r="J1314" s="17"/>
      <c r="K1314" s="17"/>
      <c r="L1314" s="17"/>
      <c r="M1314" s="17"/>
      <c r="N1314" s="17"/>
      <c r="O1314" s="17"/>
      <c r="P1314" s="17"/>
      <c r="Q1314" s="17" t="s">
        <v>494</v>
      </c>
      <c r="R1314" s="17"/>
      <c r="S1314" s="17"/>
      <c r="T1314" s="17" t="s">
        <v>494</v>
      </c>
      <c r="U1314" s="17" t="s">
        <v>494</v>
      </c>
      <c r="V1314" s="17" t="s">
        <v>494</v>
      </c>
      <c r="W1314" s="17" t="s">
        <v>494</v>
      </c>
      <c r="X1314" s="17" t="s">
        <v>494</v>
      </c>
      <c r="Y1314" s="17" t="s">
        <v>494</v>
      </c>
      <c r="Z1314" s="17" t="s">
        <v>494</v>
      </c>
      <c r="AA1314" s="17" t="s">
        <v>494</v>
      </c>
      <c r="AB1314" s="17" t="s">
        <v>494</v>
      </c>
      <c r="AC1314" s="17">
        <v>0</v>
      </c>
      <c r="AD1314" s="17"/>
      <c r="AE1314" s="18" t="str">
        <f t="shared" si="64"/>
        <v/>
      </c>
      <c r="AF1314" s="17"/>
      <c r="AG1314" s="17"/>
      <c r="AH1314" s="17"/>
      <c r="AI1314" s="17"/>
      <c r="AJ1314" s="17"/>
      <c r="AK1314" s="17"/>
      <c r="AL1314" s="17"/>
      <c r="AM1314" s="69"/>
      <c r="AN1314" s="69"/>
      <c r="AO1314" s="69"/>
      <c r="AP1314" s="17"/>
      <c r="AQ1314" s="17"/>
      <c r="AR1314" s="17"/>
      <c r="AS1314" s="17"/>
      <c r="AT1314" s="17"/>
      <c r="AU1314" s="17"/>
      <c r="AV1314" s="17"/>
      <c r="AW1314" s="17"/>
      <c r="AX1314" s="17"/>
      <c r="AY1314" s="17"/>
      <c r="AZ1314" s="17"/>
      <c r="BA1314" s="17"/>
      <c r="BB1314" s="17"/>
      <c r="BC1314" s="17"/>
      <c r="BD1314" s="17"/>
      <c r="BE1314" s="17"/>
      <c r="BF1314" s="17"/>
      <c r="BG1314" s="17"/>
    </row>
    <row r="1315" spans="1:59" ht="15" hidden="1" customHeight="1" x14ac:dyDescent="0.25">
      <c r="A1315" s="50">
        <v>2023</v>
      </c>
      <c r="B1315" s="50" t="s">
        <v>967</v>
      </c>
      <c r="C1315" s="16" t="str">
        <f>set_totals!$C$148</f>
        <v>07Jul23-PRS-Jap Rock-3</v>
      </c>
      <c r="D1315" s="21">
        <f t="shared" si="62"/>
        <v>45114</v>
      </c>
      <c r="E1315" s="22">
        <f t="shared" si="63"/>
        <v>188</v>
      </c>
      <c r="F1315" s="17" t="s">
        <v>401</v>
      </c>
      <c r="G1315" s="17"/>
      <c r="H1315" s="17">
        <v>148</v>
      </c>
      <c r="I1315" s="17">
        <v>27</v>
      </c>
      <c r="J1315" s="17"/>
      <c r="K1315" s="17"/>
      <c r="L1315" s="17"/>
      <c r="M1315" s="17"/>
      <c r="N1315" s="17"/>
      <c r="O1315" s="17"/>
      <c r="P1315" s="17"/>
      <c r="Q1315" s="17" t="s">
        <v>494</v>
      </c>
      <c r="R1315" s="17"/>
      <c r="S1315" s="17"/>
      <c r="T1315" s="17" t="s">
        <v>494</v>
      </c>
      <c r="U1315" s="17" t="s">
        <v>494</v>
      </c>
      <c r="V1315" s="17" t="s">
        <v>494</v>
      </c>
      <c r="W1315" s="17" t="s">
        <v>494</v>
      </c>
      <c r="X1315" s="17" t="s">
        <v>494</v>
      </c>
      <c r="Y1315" s="17" t="s">
        <v>494</v>
      </c>
      <c r="Z1315" s="17" t="s">
        <v>494</v>
      </c>
      <c r="AA1315" s="17" t="s">
        <v>494</v>
      </c>
      <c r="AB1315" s="17" t="s">
        <v>494</v>
      </c>
      <c r="AC1315" s="17">
        <v>0</v>
      </c>
      <c r="AD1315" s="17"/>
      <c r="AE1315" s="18" t="str">
        <f t="shared" si="64"/>
        <v/>
      </c>
      <c r="AF1315" s="17"/>
      <c r="AG1315" s="17"/>
      <c r="AH1315" s="17"/>
      <c r="AI1315" s="17"/>
      <c r="AJ1315" s="17"/>
      <c r="AK1315" s="17"/>
      <c r="AL1315" s="17"/>
      <c r="AM1315" s="69"/>
      <c r="AN1315" s="69"/>
      <c r="AO1315" s="69"/>
      <c r="AP1315" s="17"/>
      <c r="AQ1315" s="17"/>
      <c r="AR1315" s="17"/>
      <c r="AS1315" s="17"/>
      <c r="AT1315" s="17"/>
      <c r="AU1315" s="17"/>
      <c r="AV1315" s="17"/>
      <c r="AW1315" s="17"/>
      <c r="AX1315" s="17"/>
      <c r="AY1315" s="17"/>
      <c r="AZ1315" s="17"/>
      <c r="BA1315" s="17"/>
      <c r="BB1315" s="17"/>
      <c r="BC1315" s="17"/>
      <c r="BD1315" s="17"/>
      <c r="BE1315" s="17"/>
      <c r="BF1315" s="17"/>
      <c r="BG1315" s="17"/>
    </row>
    <row r="1316" spans="1:59" ht="15" hidden="1" customHeight="1" x14ac:dyDescent="0.25">
      <c r="A1316" s="50">
        <v>2023</v>
      </c>
      <c r="B1316" s="50" t="s">
        <v>967</v>
      </c>
      <c r="C1316" s="16" t="str">
        <f>set_totals!$C$148</f>
        <v>07Jul23-PRS-Jap Rock-3</v>
      </c>
      <c r="D1316" s="21">
        <f t="shared" si="62"/>
        <v>45114</v>
      </c>
      <c r="E1316" s="22">
        <f t="shared" si="63"/>
        <v>188</v>
      </c>
      <c r="F1316" s="17" t="s">
        <v>401</v>
      </c>
      <c r="G1316" s="17"/>
      <c r="H1316" s="17">
        <v>138</v>
      </c>
      <c r="I1316" s="17">
        <v>27</v>
      </c>
      <c r="J1316" s="17"/>
      <c r="K1316" s="17"/>
      <c r="L1316" s="17"/>
      <c r="M1316" s="17"/>
      <c r="N1316" s="17"/>
      <c r="O1316" s="17"/>
      <c r="P1316" s="17"/>
      <c r="Q1316" s="17" t="s">
        <v>494</v>
      </c>
      <c r="R1316" s="17"/>
      <c r="S1316" s="17"/>
      <c r="T1316" s="17" t="s">
        <v>494</v>
      </c>
      <c r="U1316" s="17" t="s">
        <v>494</v>
      </c>
      <c r="V1316" s="17" t="s">
        <v>494</v>
      </c>
      <c r="W1316" s="17" t="s">
        <v>494</v>
      </c>
      <c r="X1316" s="17" t="s">
        <v>494</v>
      </c>
      <c r="Y1316" s="17" t="s">
        <v>494</v>
      </c>
      <c r="Z1316" s="17" t="s">
        <v>494</v>
      </c>
      <c r="AA1316" s="17" t="s">
        <v>494</v>
      </c>
      <c r="AB1316" s="17" t="s">
        <v>494</v>
      </c>
      <c r="AC1316" s="17">
        <v>0</v>
      </c>
      <c r="AD1316" s="17"/>
      <c r="AE1316" s="18" t="str">
        <f t="shared" si="64"/>
        <v/>
      </c>
      <c r="AF1316" s="17"/>
      <c r="AG1316" s="17"/>
      <c r="AH1316" s="17"/>
      <c r="AI1316" s="17"/>
      <c r="AJ1316" s="17"/>
      <c r="AK1316" s="17"/>
      <c r="AL1316" s="17"/>
      <c r="AM1316" s="69"/>
      <c r="AN1316" s="69"/>
      <c r="AO1316" s="69"/>
      <c r="AP1316" s="17"/>
      <c r="AQ1316" s="17"/>
      <c r="AR1316" s="17"/>
      <c r="AS1316" s="17"/>
      <c r="AT1316" s="17"/>
      <c r="AU1316" s="17"/>
      <c r="AV1316" s="17"/>
      <c r="AW1316" s="17"/>
      <c r="AX1316" s="17"/>
      <c r="AY1316" s="17"/>
      <c r="AZ1316" s="17"/>
      <c r="BA1316" s="17"/>
      <c r="BB1316" s="17"/>
      <c r="BC1316" s="17"/>
      <c r="BD1316" s="17"/>
      <c r="BE1316" s="17"/>
      <c r="BF1316" s="17"/>
      <c r="BG1316" s="17"/>
    </row>
    <row r="1317" spans="1:59" ht="15" hidden="1" customHeight="1" x14ac:dyDescent="0.25">
      <c r="A1317" s="50">
        <v>2023</v>
      </c>
      <c r="B1317" s="50" t="s">
        <v>967</v>
      </c>
      <c r="C1317" s="16" t="str">
        <f>set_totals!$C$148</f>
        <v>07Jul23-PRS-Jap Rock-3</v>
      </c>
      <c r="D1317" s="21">
        <f t="shared" si="62"/>
        <v>45114</v>
      </c>
      <c r="E1317" s="22">
        <f t="shared" si="63"/>
        <v>188</v>
      </c>
      <c r="F1317" s="17" t="s">
        <v>401</v>
      </c>
      <c r="G1317" s="17"/>
      <c r="H1317" s="17">
        <v>129</v>
      </c>
      <c r="I1317" s="17">
        <v>22</v>
      </c>
      <c r="J1317" s="17"/>
      <c r="K1317" s="17"/>
      <c r="L1317" s="17"/>
      <c r="M1317" s="17"/>
      <c r="N1317" s="17"/>
      <c r="O1317" s="17"/>
      <c r="P1317" s="17"/>
      <c r="Q1317" s="17" t="s">
        <v>494</v>
      </c>
      <c r="R1317" s="17"/>
      <c r="S1317" s="17"/>
      <c r="T1317" s="17" t="s">
        <v>494</v>
      </c>
      <c r="U1317" s="17" t="s">
        <v>494</v>
      </c>
      <c r="V1317" s="17" t="s">
        <v>494</v>
      </c>
      <c r="W1317" s="17" t="s">
        <v>494</v>
      </c>
      <c r="X1317" s="17" t="s">
        <v>494</v>
      </c>
      <c r="Y1317" s="17" t="s">
        <v>494</v>
      </c>
      <c r="Z1317" s="17" t="s">
        <v>494</v>
      </c>
      <c r="AA1317" s="17" t="s">
        <v>494</v>
      </c>
      <c r="AB1317" s="17" t="s">
        <v>494</v>
      </c>
      <c r="AC1317" s="17">
        <v>0</v>
      </c>
      <c r="AD1317" s="17"/>
      <c r="AE1317" s="18" t="str">
        <f t="shared" si="64"/>
        <v/>
      </c>
      <c r="AF1317" s="17"/>
      <c r="AG1317" s="17"/>
      <c r="AH1317" s="17"/>
      <c r="AI1317" s="17"/>
      <c r="AJ1317" s="17"/>
      <c r="AK1317" s="17"/>
      <c r="AL1317" s="17"/>
      <c r="AM1317" s="69"/>
      <c r="AN1317" s="69"/>
      <c r="AO1317" s="69"/>
      <c r="AP1317" s="17"/>
      <c r="AQ1317" s="17"/>
      <c r="AR1317" s="17"/>
      <c r="AS1317" s="17"/>
      <c r="AT1317" s="17"/>
      <c r="AU1317" s="17"/>
      <c r="AV1317" s="17"/>
      <c r="AW1317" s="17"/>
      <c r="AX1317" s="17"/>
      <c r="AY1317" s="17"/>
      <c r="AZ1317" s="17"/>
      <c r="BA1317" s="17"/>
      <c r="BB1317" s="17"/>
      <c r="BC1317" s="17"/>
      <c r="BD1317" s="17"/>
      <c r="BE1317" s="17"/>
      <c r="BF1317" s="17"/>
      <c r="BG1317" s="17"/>
    </row>
    <row r="1318" spans="1:59" ht="15" hidden="1" customHeight="1" x14ac:dyDescent="0.25">
      <c r="A1318" s="50">
        <v>2023</v>
      </c>
      <c r="B1318" s="50" t="s">
        <v>967</v>
      </c>
      <c r="C1318" s="16" t="str">
        <f>set_totals!$C$148</f>
        <v>07Jul23-PRS-Jap Rock-3</v>
      </c>
      <c r="D1318" s="21">
        <f t="shared" si="62"/>
        <v>45114</v>
      </c>
      <c r="E1318" s="22">
        <f t="shared" si="63"/>
        <v>188</v>
      </c>
      <c r="F1318" s="17" t="s">
        <v>401</v>
      </c>
      <c r="G1318" s="17"/>
      <c r="H1318" s="17">
        <v>140</v>
      </c>
      <c r="I1318" s="17">
        <v>28</v>
      </c>
      <c r="J1318" s="17"/>
      <c r="K1318" s="17"/>
      <c r="L1318" s="17"/>
      <c r="M1318" s="17"/>
      <c r="N1318" s="17"/>
      <c r="O1318" s="17"/>
      <c r="P1318" s="17"/>
      <c r="Q1318" s="17" t="s">
        <v>494</v>
      </c>
      <c r="R1318" s="17"/>
      <c r="S1318" s="17"/>
      <c r="T1318" s="17" t="s">
        <v>494</v>
      </c>
      <c r="U1318" s="17" t="s">
        <v>494</v>
      </c>
      <c r="V1318" s="17" t="s">
        <v>494</v>
      </c>
      <c r="W1318" s="17" t="s">
        <v>494</v>
      </c>
      <c r="X1318" s="17" t="s">
        <v>494</v>
      </c>
      <c r="Y1318" s="17" t="s">
        <v>494</v>
      </c>
      <c r="Z1318" s="17" t="s">
        <v>494</v>
      </c>
      <c r="AA1318" s="17" t="s">
        <v>494</v>
      </c>
      <c r="AB1318" s="17" t="s">
        <v>494</v>
      </c>
      <c r="AC1318" s="17">
        <v>0</v>
      </c>
      <c r="AD1318" s="17"/>
      <c r="AE1318" s="18" t="str">
        <f t="shared" si="64"/>
        <v/>
      </c>
      <c r="AF1318" s="17"/>
      <c r="AG1318" s="17"/>
      <c r="AH1318" s="17"/>
      <c r="AI1318" s="17"/>
      <c r="AJ1318" s="17"/>
      <c r="AK1318" s="17"/>
      <c r="AL1318" s="17"/>
      <c r="AM1318" s="69"/>
      <c r="AN1318" s="69"/>
      <c r="AO1318" s="69"/>
      <c r="AP1318" s="17"/>
      <c r="AQ1318" s="17"/>
      <c r="AR1318" s="17"/>
      <c r="AS1318" s="17"/>
      <c r="AT1318" s="17"/>
      <c r="AU1318" s="17"/>
      <c r="AV1318" s="17"/>
      <c r="AW1318" s="17"/>
      <c r="AX1318" s="17"/>
      <c r="AY1318" s="17"/>
      <c r="AZ1318" s="17"/>
      <c r="BA1318" s="17"/>
      <c r="BB1318" s="17"/>
      <c r="BC1318" s="17"/>
      <c r="BD1318" s="17"/>
      <c r="BE1318" s="17"/>
      <c r="BF1318" s="17"/>
      <c r="BG1318" s="17"/>
    </row>
    <row r="1319" spans="1:59" ht="15" hidden="1" customHeight="1" x14ac:dyDescent="0.25">
      <c r="A1319" s="50">
        <v>2023</v>
      </c>
      <c r="B1319" s="50" t="s">
        <v>967</v>
      </c>
      <c r="C1319" s="16" t="str">
        <f>set_totals!$C$148</f>
        <v>07Jul23-PRS-Jap Rock-3</v>
      </c>
      <c r="D1319" s="21">
        <f t="shared" si="62"/>
        <v>45114</v>
      </c>
      <c r="E1319" s="22">
        <f t="shared" si="63"/>
        <v>188</v>
      </c>
      <c r="F1319" s="17" t="s">
        <v>401</v>
      </c>
      <c r="G1319" s="17"/>
      <c r="H1319" s="17">
        <v>122</v>
      </c>
      <c r="I1319" s="17">
        <v>21</v>
      </c>
      <c r="J1319" s="17"/>
      <c r="K1319" s="17"/>
      <c r="L1319" s="17"/>
      <c r="M1319" s="17"/>
      <c r="N1319" s="17"/>
      <c r="O1319" s="17"/>
      <c r="P1319" s="17"/>
      <c r="Q1319" s="17" t="s">
        <v>494</v>
      </c>
      <c r="R1319" s="17"/>
      <c r="S1319" s="17"/>
      <c r="T1319" s="17" t="s">
        <v>494</v>
      </c>
      <c r="U1319" s="17" t="s">
        <v>494</v>
      </c>
      <c r="V1319" s="17" t="s">
        <v>494</v>
      </c>
      <c r="W1319" s="17" t="s">
        <v>494</v>
      </c>
      <c r="X1319" s="17" t="s">
        <v>494</v>
      </c>
      <c r="Y1319" s="17" t="s">
        <v>494</v>
      </c>
      <c r="Z1319" s="17" t="s">
        <v>494</v>
      </c>
      <c r="AA1319" s="17" t="s">
        <v>494</v>
      </c>
      <c r="AB1319" s="17" t="s">
        <v>494</v>
      </c>
      <c r="AC1319" s="17">
        <v>0</v>
      </c>
      <c r="AD1319" s="17"/>
      <c r="AE1319" s="18" t="str">
        <f t="shared" si="64"/>
        <v/>
      </c>
      <c r="AF1319" s="17"/>
      <c r="AG1319" s="17"/>
      <c r="AH1319" s="17"/>
      <c r="AI1319" s="17"/>
      <c r="AJ1319" s="17"/>
      <c r="AK1319" s="17"/>
      <c r="AL1319" s="17"/>
      <c r="AM1319" s="69"/>
      <c r="AN1319" s="69"/>
      <c r="AO1319" s="69"/>
      <c r="AP1319" s="17"/>
      <c r="AQ1319" s="17"/>
      <c r="AR1319" s="17"/>
      <c r="AS1319" s="17"/>
      <c r="AT1319" s="17"/>
      <c r="AU1319" s="17"/>
      <c r="AV1319" s="17"/>
      <c r="AW1319" s="17"/>
      <c r="AX1319" s="17"/>
      <c r="AY1319" s="17"/>
      <c r="AZ1319" s="17"/>
      <c r="BA1319" s="17"/>
      <c r="BB1319" s="17"/>
      <c r="BC1319" s="17"/>
      <c r="BD1319" s="17"/>
      <c r="BE1319" s="17"/>
      <c r="BF1319" s="17"/>
      <c r="BG1319" s="17"/>
    </row>
    <row r="1320" spans="1:59" ht="15" hidden="1" customHeight="1" x14ac:dyDescent="0.25">
      <c r="A1320" s="50">
        <v>2023</v>
      </c>
      <c r="B1320" s="50" t="s">
        <v>967</v>
      </c>
      <c r="C1320" s="16" t="str">
        <f>set_totals!$C$148</f>
        <v>07Jul23-PRS-Jap Rock-3</v>
      </c>
      <c r="D1320" s="21">
        <f t="shared" si="62"/>
        <v>45114</v>
      </c>
      <c r="E1320" s="22">
        <f t="shared" si="63"/>
        <v>188</v>
      </c>
      <c r="F1320" s="17" t="s">
        <v>401</v>
      </c>
      <c r="G1320" s="17"/>
      <c r="H1320" s="17">
        <v>131</v>
      </c>
      <c r="I1320" s="17">
        <v>25</v>
      </c>
      <c r="J1320" s="17"/>
      <c r="K1320" s="17"/>
      <c r="L1320" s="17"/>
      <c r="M1320" s="17"/>
      <c r="N1320" s="17"/>
      <c r="O1320" s="17"/>
      <c r="P1320" s="17"/>
      <c r="Q1320" s="17" t="s">
        <v>494</v>
      </c>
      <c r="R1320" s="17"/>
      <c r="S1320" s="17"/>
      <c r="T1320" s="17" t="s">
        <v>494</v>
      </c>
      <c r="U1320" s="17" t="s">
        <v>494</v>
      </c>
      <c r="V1320" s="17" t="s">
        <v>494</v>
      </c>
      <c r="W1320" s="17" t="s">
        <v>494</v>
      </c>
      <c r="X1320" s="17" t="s">
        <v>494</v>
      </c>
      <c r="Y1320" s="17" t="s">
        <v>494</v>
      </c>
      <c r="Z1320" s="17" t="s">
        <v>494</v>
      </c>
      <c r="AA1320" s="17" t="s">
        <v>494</v>
      </c>
      <c r="AB1320" s="17" t="s">
        <v>494</v>
      </c>
      <c r="AC1320" s="17">
        <v>0</v>
      </c>
      <c r="AD1320" s="17"/>
      <c r="AE1320" s="18" t="str">
        <f t="shared" si="64"/>
        <v/>
      </c>
      <c r="AF1320" s="17"/>
      <c r="AG1320" s="17"/>
      <c r="AH1320" s="17"/>
      <c r="AI1320" s="17"/>
      <c r="AJ1320" s="17"/>
      <c r="AK1320" s="17"/>
      <c r="AL1320" s="17"/>
      <c r="AM1320" s="69"/>
      <c r="AN1320" s="69"/>
      <c r="AO1320" s="69"/>
      <c r="AP1320" s="17"/>
      <c r="AQ1320" s="17"/>
      <c r="AR1320" s="17"/>
      <c r="AS1320" s="17"/>
      <c r="AT1320" s="17"/>
      <c r="AU1320" s="17"/>
      <c r="AV1320" s="17"/>
      <c r="AW1320" s="17"/>
      <c r="AX1320" s="17"/>
      <c r="AY1320" s="17"/>
      <c r="AZ1320" s="17"/>
      <c r="BA1320" s="17"/>
      <c r="BB1320" s="17"/>
      <c r="BC1320" s="17"/>
      <c r="BD1320" s="17"/>
      <c r="BE1320" s="17"/>
      <c r="BF1320" s="17"/>
      <c r="BG1320" s="17"/>
    </row>
    <row r="1321" spans="1:59" ht="15" hidden="1" customHeight="1" x14ac:dyDescent="0.25">
      <c r="A1321" s="50">
        <v>2023</v>
      </c>
      <c r="B1321" s="50" t="s">
        <v>967</v>
      </c>
      <c r="C1321" s="16" t="str">
        <f>set_totals!$C$149</f>
        <v>07Jul23-PRS-Thrasher-4</v>
      </c>
      <c r="D1321" s="21">
        <f t="shared" si="62"/>
        <v>45114</v>
      </c>
      <c r="E1321" s="22">
        <f t="shared" si="63"/>
        <v>188</v>
      </c>
      <c r="F1321" s="17" t="s">
        <v>401</v>
      </c>
      <c r="G1321" s="17"/>
      <c r="H1321" s="17">
        <v>202</v>
      </c>
      <c r="I1321" s="17">
        <v>44</v>
      </c>
      <c r="J1321" s="17"/>
      <c r="K1321" s="17"/>
      <c r="L1321" s="17"/>
      <c r="M1321" s="17"/>
      <c r="N1321" s="17"/>
      <c r="O1321" s="17"/>
      <c r="P1321" s="17"/>
      <c r="Q1321" s="17" t="s">
        <v>494</v>
      </c>
      <c r="R1321" s="17"/>
      <c r="S1321" s="17"/>
      <c r="T1321" s="17" t="s">
        <v>494</v>
      </c>
      <c r="U1321" s="17" t="s">
        <v>494</v>
      </c>
      <c r="V1321" s="17" t="s">
        <v>494</v>
      </c>
      <c r="W1321" s="17" t="s">
        <v>494</v>
      </c>
      <c r="X1321" s="17" t="s">
        <v>494</v>
      </c>
      <c r="Y1321" s="17" t="s">
        <v>494</v>
      </c>
      <c r="Z1321" s="17" t="s">
        <v>494</v>
      </c>
      <c r="AA1321" s="17" t="s">
        <v>494</v>
      </c>
      <c r="AB1321" s="17" t="s">
        <v>494</v>
      </c>
      <c r="AC1321" s="17">
        <v>0</v>
      </c>
      <c r="AD1321" s="17"/>
      <c r="AE1321" s="18" t="str">
        <f t="shared" si="64"/>
        <v/>
      </c>
      <c r="AF1321" s="17"/>
      <c r="AG1321" s="17"/>
      <c r="AH1321" s="17"/>
      <c r="AI1321" s="17"/>
      <c r="AJ1321" s="17"/>
      <c r="AK1321" s="17"/>
      <c r="AL1321" s="17"/>
      <c r="AM1321" s="69"/>
      <c r="AN1321" s="69"/>
      <c r="AO1321" s="69"/>
      <c r="AP1321" s="17"/>
      <c r="AQ1321" s="17"/>
      <c r="AR1321" s="17"/>
      <c r="AS1321" s="17"/>
      <c r="AT1321" s="17"/>
      <c r="AU1321" s="17"/>
      <c r="AV1321" s="17"/>
      <c r="AW1321" s="17"/>
      <c r="AX1321" s="17"/>
      <c r="AY1321" s="17"/>
      <c r="AZ1321" s="17"/>
      <c r="BA1321" s="17"/>
      <c r="BB1321" s="17"/>
      <c r="BC1321" s="17"/>
      <c r="BD1321" s="17"/>
      <c r="BE1321" s="17"/>
      <c r="BF1321" s="17"/>
      <c r="BG1321" s="17"/>
    </row>
    <row r="1322" spans="1:59" ht="15" hidden="1" customHeight="1" x14ac:dyDescent="0.25">
      <c r="A1322" s="50">
        <v>2023</v>
      </c>
      <c r="B1322" s="50" t="s">
        <v>967</v>
      </c>
      <c r="C1322" s="16" t="str">
        <f>set_totals!$C$149</f>
        <v>07Jul23-PRS-Thrasher-4</v>
      </c>
      <c r="D1322" s="21">
        <f t="shared" si="62"/>
        <v>45114</v>
      </c>
      <c r="E1322" s="22">
        <f t="shared" si="63"/>
        <v>188</v>
      </c>
      <c r="F1322" s="17" t="s">
        <v>401</v>
      </c>
      <c r="G1322" s="17"/>
      <c r="H1322" s="17">
        <v>126</v>
      </c>
      <c r="I1322" s="17">
        <v>25</v>
      </c>
      <c r="J1322" s="17"/>
      <c r="K1322" s="17"/>
      <c r="L1322" s="17"/>
      <c r="M1322" s="17"/>
      <c r="N1322" s="17"/>
      <c r="O1322" s="17"/>
      <c r="P1322" s="17"/>
      <c r="Q1322" s="17" t="s">
        <v>494</v>
      </c>
      <c r="R1322" s="17"/>
      <c r="S1322" s="17"/>
      <c r="T1322" s="17" t="s">
        <v>494</v>
      </c>
      <c r="U1322" s="17" t="s">
        <v>494</v>
      </c>
      <c r="V1322" s="17" t="s">
        <v>494</v>
      </c>
      <c r="W1322" s="17" t="s">
        <v>494</v>
      </c>
      <c r="X1322" s="17" t="s">
        <v>494</v>
      </c>
      <c r="Y1322" s="17" t="s">
        <v>494</v>
      </c>
      <c r="Z1322" s="17" t="s">
        <v>494</v>
      </c>
      <c r="AA1322" s="17" t="s">
        <v>494</v>
      </c>
      <c r="AB1322" s="17" t="s">
        <v>494</v>
      </c>
      <c r="AC1322" s="17">
        <v>0</v>
      </c>
      <c r="AD1322" s="17"/>
      <c r="AE1322" s="18" t="str">
        <f t="shared" si="64"/>
        <v/>
      </c>
      <c r="AF1322" s="17"/>
      <c r="AG1322" s="17"/>
      <c r="AH1322" s="17"/>
      <c r="AI1322" s="17"/>
      <c r="AJ1322" s="17"/>
      <c r="AK1322" s="17"/>
      <c r="AL1322" s="17"/>
      <c r="AM1322" s="69"/>
      <c r="AN1322" s="69"/>
      <c r="AO1322" s="69"/>
      <c r="AP1322" s="17"/>
      <c r="AQ1322" s="17"/>
      <c r="AR1322" s="17"/>
      <c r="AS1322" s="17"/>
      <c r="AT1322" s="17"/>
      <c r="AU1322" s="17"/>
      <c r="AV1322" s="17"/>
      <c r="AW1322" s="17"/>
      <c r="AX1322" s="17"/>
      <c r="AY1322" s="17"/>
      <c r="AZ1322" s="17"/>
      <c r="BA1322" s="17"/>
      <c r="BB1322" s="17"/>
      <c r="BC1322" s="17"/>
      <c r="BD1322" s="17"/>
      <c r="BE1322" s="17"/>
      <c r="BF1322" s="17"/>
      <c r="BG1322" s="17"/>
    </row>
    <row r="1323" spans="1:59" ht="15" hidden="1" customHeight="1" x14ac:dyDescent="0.25">
      <c r="A1323" s="50">
        <v>2023</v>
      </c>
      <c r="B1323" s="50" t="s">
        <v>967</v>
      </c>
      <c r="C1323" s="16" t="str">
        <f>set_totals!$C$149</f>
        <v>07Jul23-PRS-Thrasher-4</v>
      </c>
      <c r="D1323" s="21">
        <f t="shared" si="62"/>
        <v>45114</v>
      </c>
      <c r="E1323" s="22">
        <f t="shared" si="63"/>
        <v>188</v>
      </c>
      <c r="F1323" s="17" t="s">
        <v>401</v>
      </c>
      <c r="G1323" s="17"/>
      <c r="H1323" s="17">
        <v>127</v>
      </c>
      <c r="I1323" s="17">
        <v>28</v>
      </c>
      <c r="J1323" s="17"/>
      <c r="K1323" s="17"/>
      <c r="L1323" s="17"/>
      <c r="M1323" s="17"/>
      <c r="N1323" s="17"/>
      <c r="O1323" s="17"/>
      <c r="P1323" s="17"/>
      <c r="Q1323" s="17" t="s">
        <v>494</v>
      </c>
      <c r="R1323" s="17"/>
      <c r="S1323" s="17"/>
      <c r="T1323" s="17" t="s">
        <v>494</v>
      </c>
      <c r="U1323" s="17" t="s">
        <v>494</v>
      </c>
      <c r="V1323" s="17" t="s">
        <v>494</v>
      </c>
      <c r="W1323" s="17" t="s">
        <v>494</v>
      </c>
      <c r="X1323" s="17" t="s">
        <v>494</v>
      </c>
      <c r="Y1323" s="17" t="s">
        <v>494</v>
      </c>
      <c r="Z1323" s="17" t="s">
        <v>494</v>
      </c>
      <c r="AA1323" s="17" t="s">
        <v>494</v>
      </c>
      <c r="AB1323" s="17" t="s">
        <v>494</v>
      </c>
      <c r="AC1323" s="17">
        <v>0</v>
      </c>
      <c r="AD1323" s="17"/>
      <c r="AE1323" s="18" t="str">
        <f t="shared" si="64"/>
        <v/>
      </c>
      <c r="AF1323" s="17"/>
      <c r="AG1323" s="17"/>
      <c r="AH1323" s="17"/>
      <c r="AI1323" s="17"/>
      <c r="AJ1323" s="17"/>
      <c r="AK1323" s="17"/>
      <c r="AL1323" s="17"/>
      <c r="AM1323" s="69"/>
      <c r="AN1323" s="69"/>
      <c r="AO1323" s="69"/>
      <c r="AP1323" s="17"/>
      <c r="AQ1323" s="17"/>
      <c r="AR1323" s="17"/>
      <c r="AS1323" s="17"/>
      <c r="AT1323" s="17"/>
      <c r="AU1323" s="17"/>
      <c r="AV1323" s="17"/>
      <c r="AW1323" s="17"/>
      <c r="AX1323" s="17"/>
      <c r="AY1323" s="17"/>
      <c r="AZ1323" s="17"/>
      <c r="BA1323" s="17"/>
      <c r="BB1323" s="17"/>
      <c r="BC1323" s="17"/>
      <c r="BD1323" s="17"/>
      <c r="BE1323" s="17"/>
      <c r="BF1323" s="17"/>
      <c r="BG1323" s="17"/>
    </row>
    <row r="1324" spans="1:59" ht="15" hidden="1" customHeight="1" x14ac:dyDescent="0.25">
      <c r="A1324" s="50">
        <v>2023</v>
      </c>
      <c r="B1324" s="50" t="s">
        <v>967</v>
      </c>
      <c r="C1324" s="16" t="str">
        <f>set_totals!$C$149</f>
        <v>07Jul23-PRS-Thrasher-4</v>
      </c>
      <c r="D1324" s="21">
        <f t="shared" si="62"/>
        <v>45114</v>
      </c>
      <c r="E1324" s="22">
        <f t="shared" si="63"/>
        <v>188</v>
      </c>
      <c r="F1324" s="17" t="s">
        <v>401</v>
      </c>
      <c r="G1324" s="17"/>
      <c r="H1324" s="17">
        <v>120</v>
      </c>
      <c r="I1324" s="17">
        <v>23</v>
      </c>
      <c r="J1324" s="17"/>
      <c r="K1324" s="17"/>
      <c r="L1324" s="17"/>
      <c r="M1324" s="17"/>
      <c r="N1324" s="17"/>
      <c r="O1324" s="17"/>
      <c r="P1324" s="17"/>
      <c r="Q1324" s="17" t="s">
        <v>494</v>
      </c>
      <c r="R1324" s="17"/>
      <c r="S1324" s="17"/>
      <c r="T1324" s="17" t="s">
        <v>494</v>
      </c>
      <c r="U1324" s="17" t="s">
        <v>494</v>
      </c>
      <c r="V1324" s="17" t="s">
        <v>494</v>
      </c>
      <c r="W1324" s="17" t="s">
        <v>494</v>
      </c>
      <c r="X1324" s="17" t="s">
        <v>494</v>
      </c>
      <c r="Y1324" s="17" t="s">
        <v>494</v>
      </c>
      <c r="Z1324" s="17" t="s">
        <v>494</v>
      </c>
      <c r="AA1324" s="17" t="s">
        <v>494</v>
      </c>
      <c r="AB1324" s="17" t="s">
        <v>494</v>
      </c>
      <c r="AC1324" s="17">
        <v>0</v>
      </c>
      <c r="AD1324" s="17"/>
      <c r="AE1324" s="18" t="str">
        <f t="shared" si="64"/>
        <v/>
      </c>
      <c r="AF1324" s="17"/>
      <c r="AG1324" s="17"/>
      <c r="AH1324" s="17"/>
      <c r="AI1324" s="17"/>
      <c r="AJ1324" s="17"/>
      <c r="AK1324" s="17"/>
      <c r="AL1324" s="17"/>
      <c r="AM1324" s="69"/>
      <c r="AN1324" s="69"/>
      <c r="AO1324" s="69"/>
      <c r="AP1324" s="17"/>
      <c r="AQ1324" s="17"/>
      <c r="AR1324" s="17"/>
      <c r="AS1324" s="17"/>
      <c r="AT1324" s="17"/>
      <c r="AU1324" s="17"/>
      <c r="AV1324" s="17"/>
      <c r="AW1324" s="17"/>
      <c r="AX1324" s="17"/>
      <c r="AY1324" s="17"/>
      <c r="AZ1324" s="17"/>
      <c r="BA1324" s="17"/>
      <c r="BB1324" s="17"/>
      <c r="BC1324" s="17"/>
      <c r="BD1324" s="17"/>
      <c r="BE1324" s="17"/>
      <c r="BF1324" s="17"/>
      <c r="BG1324" s="17"/>
    </row>
    <row r="1325" spans="1:59" ht="15" hidden="1" customHeight="1" x14ac:dyDescent="0.25">
      <c r="A1325" s="50">
        <v>2023</v>
      </c>
      <c r="B1325" s="50" t="s">
        <v>967</v>
      </c>
      <c r="C1325" s="16" t="str">
        <f>set_totals!$C$149</f>
        <v>07Jul23-PRS-Thrasher-4</v>
      </c>
      <c r="D1325" s="21">
        <f t="shared" si="62"/>
        <v>45114</v>
      </c>
      <c r="E1325" s="22">
        <f t="shared" si="63"/>
        <v>188</v>
      </c>
      <c r="F1325" s="17" t="s">
        <v>401</v>
      </c>
      <c r="G1325" s="17"/>
      <c r="H1325" s="17">
        <v>127</v>
      </c>
      <c r="I1325" s="17">
        <v>24</v>
      </c>
      <c r="J1325" s="17"/>
      <c r="K1325" s="17"/>
      <c r="L1325" s="17"/>
      <c r="M1325" s="17"/>
      <c r="N1325" s="17"/>
      <c r="O1325" s="17"/>
      <c r="P1325" s="17"/>
      <c r="Q1325" s="17" t="s">
        <v>494</v>
      </c>
      <c r="R1325" s="17"/>
      <c r="S1325" s="17"/>
      <c r="T1325" s="17" t="s">
        <v>494</v>
      </c>
      <c r="U1325" s="17" t="s">
        <v>494</v>
      </c>
      <c r="V1325" s="17" t="s">
        <v>494</v>
      </c>
      <c r="W1325" s="17" t="s">
        <v>494</v>
      </c>
      <c r="X1325" s="17" t="s">
        <v>494</v>
      </c>
      <c r="Y1325" s="17" t="s">
        <v>494</v>
      </c>
      <c r="Z1325" s="17" t="s">
        <v>494</v>
      </c>
      <c r="AA1325" s="17" t="s">
        <v>494</v>
      </c>
      <c r="AB1325" s="17" t="s">
        <v>494</v>
      </c>
      <c r="AC1325" s="17">
        <v>0</v>
      </c>
      <c r="AD1325" s="17"/>
      <c r="AE1325" s="18" t="str">
        <f t="shared" si="64"/>
        <v/>
      </c>
      <c r="AF1325" s="17"/>
      <c r="AG1325" s="17"/>
      <c r="AH1325" s="17"/>
      <c r="AI1325" s="17"/>
      <c r="AJ1325" s="17"/>
      <c r="AK1325" s="17"/>
      <c r="AL1325" s="17"/>
      <c r="AM1325" s="69"/>
      <c r="AN1325" s="69"/>
      <c r="AO1325" s="69"/>
      <c r="AP1325" s="17"/>
      <c r="AQ1325" s="17"/>
      <c r="AR1325" s="17"/>
      <c r="AS1325" s="17"/>
      <c r="AT1325" s="17"/>
      <c r="AU1325" s="17"/>
      <c r="AV1325" s="17"/>
      <c r="AW1325" s="17"/>
      <c r="AX1325" s="17"/>
      <c r="AY1325" s="17"/>
      <c r="AZ1325" s="17"/>
      <c r="BA1325" s="17"/>
      <c r="BB1325" s="17"/>
      <c r="BC1325" s="17"/>
      <c r="BD1325" s="17"/>
      <c r="BE1325" s="17"/>
      <c r="BF1325" s="17"/>
      <c r="BG1325" s="17"/>
    </row>
    <row r="1326" spans="1:59" ht="15" hidden="1" customHeight="1" x14ac:dyDescent="0.25">
      <c r="A1326" s="50">
        <v>2023</v>
      </c>
      <c r="B1326" s="50" t="s">
        <v>967</v>
      </c>
      <c r="C1326" s="16" t="str">
        <f>set_totals!$C$149</f>
        <v>07Jul23-PRS-Thrasher-4</v>
      </c>
      <c r="D1326" s="21">
        <f t="shared" si="62"/>
        <v>45114</v>
      </c>
      <c r="E1326" s="22">
        <f t="shared" si="63"/>
        <v>188</v>
      </c>
      <c r="F1326" s="17" t="s">
        <v>401</v>
      </c>
      <c r="G1326" s="17"/>
      <c r="H1326" s="17">
        <v>140</v>
      </c>
      <c r="I1326" s="17">
        <v>27</v>
      </c>
      <c r="J1326" s="17"/>
      <c r="K1326" s="17"/>
      <c r="L1326" s="17"/>
      <c r="M1326" s="17"/>
      <c r="N1326" s="17"/>
      <c r="O1326" s="17"/>
      <c r="P1326" s="17"/>
      <c r="Q1326" s="17" t="s">
        <v>494</v>
      </c>
      <c r="R1326" s="17"/>
      <c r="S1326" s="17"/>
      <c r="T1326" s="17" t="s">
        <v>494</v>
      </c>
      <c r="U1326" s="17" t="s">
        <v>494</v>
      </c>
      <c r="V1326" s="17" t="s">
        <v>494</v>
      </c>
      <c r="W1326" s="17" t="s">
        <v>494</v>
      </c>
      <c r="X1326" s="17" t="s">
        <v>494</v>
      </c>
      <c r="Y1326" s="17" t="s">
        <v>494</v>
      </c>
      <c r="Z1326" s="17" t="s">
        <v>494</v>
      </c>
      <c r="AA1326" s="17" t="s">
        <v>494</v>
      </c>
      <c r="AB1326" s="17" t="s">
        <v>494</v>
      </c>
      <c r="AC1326" s="17">
        <v>0</v>
      </c>
      <c r="AD1326" s="17"/>
      <c r="AE1326" s="18" t="str">
        <f t="shared" si="64"/>
        <v/>
      </c>
      <c r="AF1326" s="17"/>
      <c r="AG1326" s="17"/>
      <c r="AH1326" s="17"/>
      <c r="AI1326" s="17"/>
      <c r="AJ1326" s="17"/>
      <c r="AK1326" s="17"/>
      <c r="AL1326" s="17"/>
      <c r="AM1326" s="69"/>
      <c r="AN1326" s="69"/>
      <c r="AO1326" s="69"/>
      <c r="AP1326" s="17"/>
      <c r="AQ1326" s="17"/>
      <c r="AR1326" s="17"/>
      <c r="AS1326" s="17"/>
      <c r="AT1326" s="17"/>
      <c r="AU1326" s="17"/>
      <c r="AV1326" s="17"/>
      <c r="AW1326" s="17"/>
      <c r="AX1326" s="17"/>
      <c r="AY1326" s="17"/>
      <c r="AZ1326" s="17"/>
      <c r="BA1326" s="17"/>
      <c r="BB1326" s="17"/>
      <c r="BC1326" s="17"/>
      <c r="BD1326" s="17"/>
      <c r="BE1326" s="17"/>
      <c r="BF1326" s="17"/>
      <c r="BG1326" s="17"/>
    </row>
    <row r="1327" spans="1:59" hidden="1" x14ac:dyDescent="0.2">
      <c r="A1327" s="50">
        <v>2023</v>
      </c>
      <c r="B1327" s="50" t="s">
        <v>967</v>
      </c>
      <c r="C1327" s="16" t="str">
        <f>set_totals!$C$149</f>
        <v>07Jul23-PRS-Thrasher-4</v>
      </c>
      <c r="D1327" s="21">
        <f t="shared" si="62"/>
        <v>45114</v>
      </c>
      <c r="E1327" s="22">
        <f t="shared" si="63"/>
        <v>188</v>
      </c>
      <c r="F1327" s="17" t="s">
        <v>401</v>
      </c>
      <c r="G1327" s="17"/>
      <c r="H1327" s="17">
        <v>140</v>
      </c>
      <c r="I1327" s="17">
        <v>26</v>
      </c>
      <c r="J1327" s="17"/>
      <c r="K1327" s="17"/>
      <c r="L1327" s="17"/>
      <c r="M1327" s="17"/>
      <c r="N1327" s="17"/>
      <c r="O1327" s="17"/>
      <c r="P1327" s="17"/>
      <c r="Q1327" s="17" t="s">
        <v>494</v>
      </c>
      <c r="R1327" s="17"/>
      <c r="S1327" s="17"/>
      <c r="T1327" s="17" t="s">
        <v>494</v>
      </c>
      <c r="U1327" s="17" t="s">
        <v>494</v>
      </c>
      <c r="V1327" s="17" t="s">
        <v>494</v>
      </c>
      <c r="W1327" s="17" t="s">
        <v>494</v>
      </c>
      <c r="X1327" s="17" t="s">
        <v>494</v>
      </c>
      <c r="Y1327" s="17" t="s">
        <v>494</v>
      </c>
      <c r="Z1327" s="17" t="s">
        <v>494</v>
      </c>
      <c r="AA1327" s="17" t="s">
        <v>494</v>
      </c>
      <c r="AB1327" s="17" t="s">
        <v>494</v>
      </c>
      <c r="AC1327" s="17">
        <v>0</v>
      </c>
      <c r="AD1327" s="17"/>
      <c r="AE1327" s="18" t="str">
        <f t="shared" si="64"/>
        <v/>
      </c>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c r="BF1327" s="17"/>
      <c r="BG1327" s="17"/>
    </row>
    <row r="1328" spans="1:59" hidden="1" x14ac:dyDescent="0.2">
      <c r="A1328" s="50">
        <v>2023</v>
      </c>
      <c r="B1328" s="50" t="s">
        <v>967</v>
      </c>
      <c r="C1328" s="16" t="str">
        <f>set_totals!$C$149</f>
        <v>07Jul23-PRS-Thrasher-4</v>
      </c>
      <c r="D1328" s="21">
        <f t="shared" si="62"/>
        <v>45114</v>
      </c>
      <c r="E1328" s="22">
        <f t="shared" si="63"/>
        <v>188</v>
      </c>
      <c r="F1328" s="17" t="s">
        <v>401</v>
      </c>
      <c r="G1328" s="17"/>
      <c r="H1328" s="17">
        <v>124</v>
      </c>
      <c r="I1328" s="17">
        <v>22</v>
      </c>
      <c r="J1328" s="17"/>
      <c r="K1328" s="17"/>
      <c r="L1328" s="17"/>
      <c r="M1328" s="17"/>
      <c r="N1328" s="17"/>
      <c r="O1328" s="17"/>
      <c r="P1328" s="17"/>
      <c r="Q1328" s="17" t="s">
        <v>494</v>
      </c>
      <c r="R1328" s="17"/>
      <c r="S1328" s="17"/>
      <c r="T1328" s="17" t="s">
        <v>494</v>
      </c>
      <c r="U1328" s="17" t="s">
        <v>494</v>
      </c>
      <c r="V1328" s="17" t="s">
        <v>494</v>
      </c>
      <c r="W1328" s="17" t="s">
        <v>494</v>
      </c>
      <c r="X1328" s="17" t="s">
        <v>494</v>
      </c>
      <c r="Y1328" s="17" t="s">
        <v>494</v>
      </c>
      <c r="Z1328" s="17" t="s">
        <v>494</v>
      </c>
      <c r="AA1328" s="17" t="s">
        <v>494</v>
      </c>
      <c r="AB1328" s="17" t="s">
        <v>494</v>
      </c>
      <c r="AC1328" s="17">
        <v>0</v>
      </c>
      <c r="AD1328" s="17"/>
      <c r="AE1328" s="18" t="str">
        <f t="shared" si="64"/>
        <v/>
      </c>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c r="BF1328" s="17"/>
      <c r="BG1328" s="17"/>
    </row>
    <row r="1329" spans="1:59" hidden="1" x14ac:dyDescent="0.2">
      <c r="A1329" s="50">
        <v>2023</v>
      </c>
      <c r="B1329" s="50" t="s">
        <v>967</v>
      </c>
      <c r="C1329" s="16" t="str">
        <f>set_totals!$C$149</f>
        <v>07Jul23-PRS-Thrasher-4</v>
      </c>
      <c r="D1329" s="21">
        <f t="shared" si="62"/>
        <v>45114</v>
      </c>
      <c r="E1329" s="22">
        <f t="shared" si="63"/>
        <v>188</v>
      </c>
      <c r="F1329" s="17" t="s">
        <v>401</v>
      </c>
      <c r="G1329" s="17"/>
      <c r="H1329" s="17">
        <v>127</v>
      </c>
      <c r="I1329" s="17">
        <v>25</v>
      </c>
      <c r="J1329" s="17"/>
      <c r="K1329" s="17"/>
      <c r="L1329" s="17"/>
      <c r="M1329" s="17"/>
      <c r="N1329" s="17"/>
      <c r="O1329" s="17"/>
      <c r="P1329" s="17"/>
      <c r="Q1329" s="17" t="s">
        <v>494</v>
      </c>
      <c r="R1329" s="17"/>
      <c r="S1329" s="17"/>
      <c r="T1329" s="17" t="s">
        <v>494</v>
      </c>
      <c r="U1329" s="17" t="s">
        <v>494</v>
      </c>
      <c r="V1329" s="17" t="s">
        <v>494</v>
      </c>
      <c r="W1329" s="17" t="s">
        <v>494</v>
      </c>
      <c r="X1329" s="17" t="s">
        <v>494</v>
      </c>
      <c r="Y1329" s="17" t="s">
        <v>494</v>
      </c>
      <c r="Z1329" s="17" t="s">
        <v>494</v>
      </c>
      <c r="AA1329" s="17" t="s">
        <v>494</v>
      </c>
      <c r="AB1329" s="17" t="s">
        <v>494</v>
      </c>
      <c r="AC1329" s="17">
        <v>0</v>
      </c>
      <c r="AD1329" s="17"/>
      <c r="AE1329" s="18" t="str">
        <f t="shared" si="64"/>
        <v/>
      </c>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c r="BF1329" s="17"/>
      <c r="BG1329" s="17"/>
    </row>
    <row r="1330" spans="1:59" hidden="1" x14ac:dyDescent="0.2">
      <c r="A1330" s="50">
        <v>2023</v>
      </c>
      <c r="B1330" s="50" t="s">
        <v>967</v>
      </c>
      <c r="C1330" s="16" t="str">
        <f>set_totals!$C$155</f>
        <v>07Jul23-PRS-PRCD-6</v>
      </c>
      <c r="D1330" s="21">
        <f t="shared" si="62"/>
        <v>45114</v>
      </c>
      <c r="E1330" s="22">
        <f t="shared" si="63"/>
        <v>188</v>
      </c>
      <c r="F1330" s="17" t="s">
        <v>401</v>
      </c>
      <c r="G1330" s="17"/>
      <c r="H1330" s="17">
        <v>121</v>
      </c>
      <c r="I1330" s="17">
        <v>24</v>
      </c>
      <c r="J1330" s="17"/>
      <c r="K1330" s="17"/>
      <c r="L1330" s="17"/>
      <c r="M1330" s="17"/>
      <c r="N1330" s="17"/>
      <c r="O1330" s="17"/>
      <c r="P1330" s="17"/>
      <c r="Q1330" s="17" t="s">
        <v>494</v>
      </c>
      <c r="R1330" s="17"/>
      <c r="S1330" s="17"/>
      <c r="T1330" s="17" t="s">
        <v>494</v>
      </c>
      <c r="U1330" s="17" t="s">
        <v>494</v>
      </c>
      <c r="V1330" s="17" t="s">
        <v>494</v>
      </c>
      <c r="W1330" s="17" t="s">
        <v>494</v>
      </c>
      <c r="X1330" s="17" t="s">
        <v>494</v>
      </c>
      <c r="Y1330" s="17" t="s">
        <v>494</v>
      </c>
      <c r="Z1330" s="17" t="s">
        <v>494</v>
      </c>
      <c r="AA1330" s="17" t="s">
        <v>494</v>
      </c>
      <c r="AB1330" s="17" t="s">
        <v>494</v>
      </c>
      <c r="AC1330" s="17">
        <v>0</v>
      </c>
      <c r="AD1330" s="17"/>
      <c r="AE1330" s="18" t="str">
        <f t="shared" si="64"/>
        <v/>
      </c>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c r="BF1330" s="17"/>
      <c r="BG1330" s="17"/>
    </row>
    <row r="1331" spans="1:59" hidden="1" x14ac:dyDescent="0.2">
      <c r="A1331" s="50">
        <v>2023</v>
      </c>
      <c r="B1331" s="50" t="s">
        <v>967</v>
      </c>
      <c r="C1331" s="16" t="str">
        <f>set_totals!$C$155</f>
        <v>07Jul23-PRS-PRCD-6</v>
      </c>
      <c r="D1331" s="21">
        <f t="shared" si="62"/>
        <v>45114</v>
      </c>
      <c r="E1331" s="22">
        <f t="shared" si="63"/>
        <v>188</v>
      </c>
      <c r="F1331" s="17" t="s">
        <v>401</v>
      </c>
      <c r="G1331" s="17"/>
      <c r="H1331" s="17">
        <v>136</v>
      </c>
      <c r="I1331" s="17">
        <v>28</v>
      </c>
      <c r="J1331" s="17"/>
      <c r="K1331" s="17"/>
      <c r="L1331" s="17"/>
      <c r="M1331" s="17"/>
      <c r="N1331" s="17"/>
      <c r="O1331" s="17"/>
      <c r="P1331" s="17"/>
      <c r="Q1331" s="17" t="s">
        <v>494</v>
      </c>
      <c r="R1331" s="17"/>
      <c r="S1331" s="17"/>
      <c r="T1331" s="17" t="s">
        <v>494</v>
      </c>
      <c r="U1331" s="17" t="s">
        <v>494</v>
      </c>
      <c r="V1331" s="17" t="s">
        <v>494</v>
      </c>
      <c r="W1331" s="17" t="s">
        <v>494</v>
      </c>
      <c r="X1331" s="17" t="s">
        <v>494</v>
      </c>
      <c r="Y1331" s="17" t="s">
        <v>494</v>
      </c>
      <c r="Z1331" s="17" t="s">
        <v>494</v>
      </c>
      <c r="AA1331" s="17" t="s">
        <v>494</v>
      </c>
      <c r="AB1331" s="17" t="s">
        <v>494</v>
      </c>
      <c r="AC1331" s="17">
        <v>0</v>
      </c>
      <c r="AD1331" s="17"/>
      <c r="AE1331" s="18" t="str">
        <f t="shared" si="64"/>
        <v/>
      </c>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c r="BF1331" s="17"/>
      <c r="BG1331" s="17"/>
    </row>
    <row r="1332" spans="1:59" hidden="1" x14ac:dyDescent="0.2">
      <c r="A1332" s="50">
        <v>2023</v>
      </c>
      <c r="B1332" s="50" t="s">
        <v>967</v>
      </c>
      <c r="C1332" s="16" t="str">
        <f>set_totals!$C$155</f>
        <v>07Jul23-PRS-PRCD-6</v>
      </c>
      <c r="D1332" s="21">
        <f t="shared" si="62"/>
        <v>45114</v>
      </c>
      <c r="E1332" s="22">
        <f t="shared" si="63"/>
        <v>188</v>
      </c>
      <c r="F1332" s="17" t="s">
        <v>401</v>
      </c>
      <c r="G1332" s="17"/>
      <c r="H1332" s="17">
        <v>120</v>
      </c>
      <c r="I1332" s="17">
        <v>25</v>
      </c>
      <c r="J1332" s="17"/>
      <c r="K1332" s="17"/>
      <c r="L1332" s="17"/>
      <c r="M1332" s="17"/>
      <c r="N1332" s="17"/>
      <c r="O1332" s="17"/>
      <c r="P1332" s="17"/>
      <c r="Q1332" s="17" t="s">
        <v>494</v>
      </c>
      <c r="R1332" s="17"/>
      <c r="S1332" s="17"/>
      <c r="T1332" s="17" t="s">
        <v>494</v>
      </c>
      <c r="U1332" s="17" t="s">
        <v>494</v>
      </c>
      <c r="V1332" s="17" t="s">
        <v>494</v>
      </c>
      <c r="W1332" s="17" t="s">
        <v>494</v>
      </c>
      <c r="X1332" s="17" t="s">
        <v>494</v>
      </c>
      <c r="Y1332" s="17" t="s">
        <v>494</v>
      </c>
      <c r="Z1332" s="17" t="s">
        <v>494</v>
      </c>
      <c r="AA1332" s="17" t="s">
        <v>494</v>
      </c>
      <c r="AB1332" s="17" t="s">
        <v>494</v>
      </c>
      <c r="AC1332" s="17">
        <v>0</v>
      </c>
      <c r="AD1332" s="17"/>
      <c r="AE1332" s="18" t="str">
        <f t="shared" si="64"/>
        <v/>
      </c>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c r="BF1332" s="17"/>
      <c r="BG1332" s="17"/>
    </row>
    <row r="1333" spans="1:59" hidden="1" x14ac:dyDescent="0.2">
      <c r="A1333" s="50">
        <v>2023</v>
      </c>
      <c r="B1333" s="50" t="s">
        <v>967</v>
      </c>
      <c r="C1333" s="16" t="str">
        <f>set_totals!$C$155</f>
        <v>07Jul23-PRS-PRCD-6</v>
      </c>
      <c r="D1333" s="21">
        <f t="shared" si="62"/>
        <v>45114</v>
      </c>
      <c r="E1333" s="22">
        <f t="shared" si="63"/>
        <v>188</v>
      </c>
      <c r="F1333" s="17" t="s">
        <v>401</v>
      </c>
      <c r="G1333" s="17"/>
      <c r="H1333" s="17">
        <v>118</v>
      </c>
      <c r="I1333" s="17">
        <v>23</v>
      </c>
      <c r="J1333" s="17"/>
      <c r="K1333" s="17"/>
      <c r="L1333" s="17"/>
      <c r="M1333" s="17"/>
      <c r="N1333" s="17"/>
      <c r="O1333" s="17"/>
      <c r="P1333" s="17"/>
      <c r="Q1333" s="17" t="s">
        <v>494</v>
      </c>
      <c r="R1333" s="17"/>
      <c r="S1333" s="17"/>
      <c r="T1333" s="17" t="s">
        <v>494</v>
      </c>
      <c r="U1333" s="17" t="s">
        <v>494</v>
      </c>
      <c r="V1333" s="17" t="s">
        <v>494</v>
      </c>
      <c r="W1333" s="17" t="s">
        <v>494</v>
      </c>
      <c r="X1333" s="17" t="s">
        <v>494</v>
      </c>
      <c r="Y1333" s="17" t="s">
        <v>494</v>
      </c>
      <c r="Z1333" s="17" t="s">
        <v>494</v>
      </c>
      <c r="AA1333" s="17" t="s">
        <v>494</v>
      </c>
      <c r="AB1333" s="17" t="s">
        <v>494</v>
      </c>
      <c r="AC1333" s="17">
        <v>0</v>
      </c>
      <c r="AD1333" s="17"/>
      <c r="AE1333" s="18" t="str">
        <f t="shared" si="64"/>
        <v/>
      </c>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c r="BF1333" s="17"/>
      <c r="BG1333" s="17"/>
    </row>
    <row r="1334" spans="1:59" hidden="1" x14ac:dyDescent="0.2">
      <c r="A1334" s="50">
        <v>2023</v>
      </c>
      <c r="B1334" s="50" t="s">
        <v>967</v>
      </c>
      <c r="C1334" s="16" t="str">
        <f>set_totals!$C$155</f>
        <v>07Jul23-PRS-PRCD-6</v>
      </c>
      <c r="D1334" s="21">
        <f t="shared" si="62"/>
        <v>45114</v>
      </c>
      <c r="E1334" s="22">
        <f t="shared" si="63"/>
        <v>188</v>
      </c>
      <c r="F1334" s="17" t="s">
        <v>401</v>
      </c>
      <c r="G1334" s="17"/>
      <c r="H1334" s="17">
        <v>120</v>
      </c>
      <c r="I1334" s="17">
        <v>22</v>
      </c>
      <c r="J1334" s="17"/>
      <c r="K1334" s="17"/>
      <c r="L1334" s="17"/>
      <c r="M1334" s="17"/>
      <c r="N1334" s="17"/>
      <c r="O1334" s="17"/>
      <c r="P1334" s="17"/>
      <c r="Q1334" s="17" t="s">
        <v>494</v>
      </c>
      <c r="R1334" s="17"/>
      <c r="S1334" s="17"/>
      <c r="T1334" s="17" t="s">
        <v>494</v>
      </c>
      <c r="U1334" s="17" t="s">
        <v>494</v>
      </c>
      <c r="V1334" s="17" t="s">
        <v>494</v>
      </c>
      <c r="W1334" s="17" t="s">
        <v>494</v>
      </c>
      <c r="X1334" s="17" t="s">
        <v>494</v>
      </c>
      <c r="Y1334" s="17" t="s">
        <v>494</v>
      </c>
      <c r="Z1334" s="17" t="s">
        <v>494</v>
      </c>
      <c r="AA1334" s="17" t="s">
        <v>494</v>
      </c>
      <c r="AB1334" s="17" t="s">
        <v>494</v>
      </c>
      <c r="AC1334" s="17">
        <v>0</v>
      </c>
      <c r="AD1334" s="17"/>
      <c r="AE1334" s="18" t="str">
        <f t="shared" si="64"/>
        <v/>
      </c>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c r="BF1334" s="17"/>
      <c r="BG1334" s="17"/>
    </row>
    <row r="1335" spans="1:59" hidden="1" x14ac:dyDescent="0.2">
      <c r="A1335" s="50">
        <v>2023</v>
      </c>
      <c r="B1335" s="50" t="s">
        <v>967</v>
      </c>
      <c r="C1335" s="16" t="str">
        <f>set_totals!$C$155</f>
        <v>07Jul23-PRS-PRCD-6</v>
      </c>
      <c r="D1335" s="21">
        <f t="shared" si="62"/>
        <v>45114</v>
      </c>
      <c r="E1335" s="22">
        <f t="shared" si="63"/>
        <v>188</v>
      </c>
      <c r="F1335" s="17" t="s">
        <v>401</v>
      </c>
      <c r="G1335" s="17"/>
      <c r="H1335" s="17">
        <v>122</v>
      </c>
      <c r="I1335" s="17">
        <v>24</v>
      </c>
      <c r="J1335" s="17"/>
      <c r="K1335" s="17"/>
      <c r="L1335" s="17"/>
      <c r="M1335" s="17"/>
      <c r="N1335" s="17"/>
      <c r="O1335" s="17"/>
      <c r="P1335" s="17"/>
      <c r="Q1335" s="17" t="s">
        <v>494</v>
      </c>
      <c r="R1335" s="17"/>
      <c r="S1335" s="17"/>
      <c r="T1335" s="17" t="s">
        <v>494</v>
      </c>
      <c r="U1335" s="17" t="s">
        <v>494</v>
      </c>
      <c r="V1335" s="17" t="s">
        <v>494</v>
      </c>
      <c r="W1335" s="17" t="s">
        <v>494</v>
      </c>
      <c r="X1335" s="17" t="s">
        <v>494</v>
      </c>
      <c r="Y1335" s="17" t="s">
        <v>494</v>
      </c>
      <c r="Z1335" s="17" t="s">
        <v>494</v>
      </c>
      <c r="AA1335" s="17" t="s">
        <v>494</v>
      </c>
      <c r="AB1335" s="17" t="s">
        <v>494</v>
      </c>
      <c r="AC1335" s="17">
        <v>0</v>
      </c>
      <c r="AD1335" s="17"/>
      <c r="AE1335" s="18" t="str">
        <f t="shared" si="64"/>
        <v/>
      </c>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c r="BF1335" s="17"/>
      <c r="BG1335" s="17"/>
    </row>
    <row r="1336" spans="1:59" hidden="1" x14ac:dyDescent="0.2">
      <c r="A1336" s="50">
        <v>2023</v>
      </c>
      <c r="B1336" s="50" t="s">
        <v>967</v>
      </c>
      <c r="C1336" s="16" t="str">
        <f>set_totals!$C$155</f>
        <v>07Jul23-PRS-PRCD-6</v>
      </c>
      <c r="D1336" s="21">
        <f t="shared" si="62"/>
        <v>45114</v>
      </c>
      <c r="E1336" s="22">
        <f t="shared" si="63"/>
        <v>188</v>
      </c>
      <c r="F1336" s="17" t="s">
        <v>401</v>
      </c>
      <c r="G1336" s="17"/>
      <c r="H1336" s="17">
        <v>119</v>
      </c>
      <c r="I1336" s="17">
        <v>23</v>
      </c>
      <c r="J1336" s="17"/>
      <c r="K1336" s="17"/>
      <c r="L1336" s="17"/>
      <c r="M1336" s="17"/>
      <c r="N1336" s="17"/>
      <c r="O1336" s="17"/>
      <c r="P1336" s="17"/>
      <c r="Q1336" s="17" t="s">
        <v>494</v>
      </c>
      <c r="R1336" s="17"/>
      <c r="S1336" s="17"/>
      <c r="T1336" s="17" t="s">
        <v>494</v>
      </c>
      <c r="U1336" s="17" t="s">
        <v>494</v>
      </c>
      <c r="V1336" s="17" t="s">
        <v>494</v>
      </c>
      <c r="W1336" s="17" t="s">
        <v>494</v>
      </c>
      <c r="X1336" s="17" t="s">
        <v>494</v>
      </c>
      <c r="Y1336" s="17" t="s">
        <v>494</v>
      </c>
      <c r="Z1336" s="17" t="s">
        <v>494</v>
      </c>
      <c r="AA1336" s="17" t="s">
        <v>494</v>
      </c>
      <c r="AB1336" s="17" t="s">
        <v>494</v>
      </c>
      <c r="AC1336" s="17">
        <v>0</v>
      </c>
      <c r="AD1336" s="17"/>
      <c r="AE1336" s="18" t="str">
        <f t="shared" si="64"/>
        <v/>
      </c>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c r="BF1336" s="17"/>
      <c r="BG1336" s="17"/>
    </row>
    <row r="1337" spans="1:59" hidden="1" x14ac:dyDescent="0.2">
      <c r="A1337" s="50">
        <v>2023</v>
      </c>
      <c r="B1337" s="50" t="s">
        <v>967</v>
      </c>
      <c r="C1337" s="16" t="str">
        <f>set_totals!$C$155</f>
        <v>07Jul23-PRS-PRCD-6</v>
      </c>
      <c r="D1337" s="21">
        <f t="shared" si="62"/>
        <v>45114</v>
      </c>
      <c r="E1337" s="22">
        <f t="shared" si="63"/>
        <v>188</v>
      </c>
      <c r="F1337" s="17" t="s">
        <v>401</v>
      </c>
      <c r="G1337" s="17"/>
      <c r="H1337" s="17">
        <v>110</v>
      </c>
      <c r="I1337" s="17">
        <v>21</v>
      </c>
      <c r="J1337" s="17"/>
      <c r="K1337" s="17"/>
      <c r="L1337" s="17"/>
      <c r="M1337" s="17"/>
      <c r="N1337" s="17"/>
      <c r="O1337" s="17"/>
      <c r="P1337" s="17"/>
      <c r="Q1337" s="17" t="s">
        <v>494</v>
      </c>
      <c r="R1337" s="17"/>
      <c r="S1337" s="17"/>
      <c r="T1337" s="17" t="s">
        <v>494</v>
      </c>
      <c r="U1337" s="17" t="s">
        <v>494</v>
      </c>
      <c r="V1337" s="17" t="s">
        <v>494</v>
      </c>
      <c r="W1337" s="17" t="s">
        <v>494</v>
      </c>
      <c r="X1337" s="17" t="s">
        <v>494</v>
      </c>
      <c r="Y1337" s="17" t="s">
        <v>494</v>
      </c>
      <c r="Z1337" s="17" t="s">
        <v>494</v>
      </c>
      <c r="AA1337" s="17" t="s">
        <v>494</v>
      </c>
      <c r="AB1337" s="17" t="s">
        <v>494</v>
      </c>
      <c r="AC1337" s="17">
        <v>0</v>
      </c>
      <c r="AD1337" s="17"/>
      <c r="AE1337" s="18" t="str">
        <f t="shared" si="64"/>
        <v/>
      </c>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c r="BF1337" s="17"/>
      <c r="BG1337" s="17"/>
    </row>
    <row r="1338" spans="1:59" hidden="1" x14ac:dyDescent="0.2">
      <c r="A1338" s="50">
        <v>2023</v>
      </c>
      <c r="B1338" s="50" t="s">
        <v>967</v>
      </c>
      <c r="C1338" s="16" t="str">
        <f>set_totals!$C$155</f>
        <v>07Jul23-PRS-PRCD-6</v>
      </c>
      <c r="D1338" s="21">
        <f t="shared" si="62"/>
        <v>45114</v>
      </c>
      <c r="E1338" s="22">
        <f t="shared" si="63"/>
        <v>188</v>
      </c>
      <c r="F1338" s="17" t="s">
        <v>401</v>
      </c>
      <c r="G1338" s="17"/>
      <c r="H1338" s="17">
        <v>119</v>
      </c>
      <c r="I1338" s="17">
        <v>23</v>
      </c>
      <c r="J1338" s="17"/>
      <c r="K1338" s="17"/>
      <c r="L1338" s="17"/>
      <c r="M1338" s="17"/>
      <c r="N1338" s="17"/>
      <c r="O1338" s="17"/>
      <c r="P1338" s="17"/>
      <c r="Q1338" s="17" t="s">
        <v>494</v>
      </c>
      <c r="R1338" s="17"/>
      <c r="S1338" s="17"/>
      <c r="T1338" s="17" t="s">
        <v>494</v>
      </c>
      <c r="U1338" s="17" t="s">
        <v>494</v>
      </c>
      <c r="V1338" s="17" t="s">
        <v>494</v>
      </c>
      <c r="W1338" s="17" t="s">
        <v>494</v>
      </c>
      <c r="X1338" s="17" t="s">
        <v>494</v>
      </c>
      <c r="Y1338" s="17" t="s">
        <v>494</v>
      </c>
      <c r="Z1338" s="17" t="s">
        <v>494</v>
      </c>
      <c r="AA1338" s="17" t="s">
        <v>494</v>
      </c>
      <c r="AB1338" s="17" t="s">
        <v>494</v>
      </c>
      <c r="AC1338" s="17">
        <v>0</v>
      </c>
      <c r="AD1338" s="17"/>
      <c r="AE1338" s="18" t="str">
        <f t="shared" si="64"/>
        <v/>
      </c>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c r="BF1338" s="17"/>
      <c r="BG1338" s="17"/>
    </row>
    <row r="1339" spans="1:59" hidden="1" x14ac:dyDescent="0.2">
      <c r="A1339" s="50">
        <v>2023</v>
      </c>
      <c r="B1339" s="50" t="s">
        <v>967</v>
      </c>
      <c r="C1339" s="16" t="str">
        <f>set_totals!$C$155</f>
        <v>07Jul23-PRS-PRCD-6</v>
      </c>
      <c r="D1339" s="21">
        <f t="shared" si="62"/>
        <v>45114</v>
      </c>
      <c r="E1339" s="22">
        <f t="shared" si="63"/>
        <v>188</v>
      </c>
      <c r="F1339" s="17" t="s">
        <v>401</v>
      </c>
      <c r="G1339" s="17"/>
      <c r="H1339" s="17">
        <v>113</v>
      </c>
      <c r="I1339" s="17">
        <v>22</v>
      </c>
      <c r="J1339" s="17"/>
      <c r="K1339" s="17"/>
      <c r="L1339" s="17"/>
      <c r="M1339" s="17"/>
      <c r="N1339" s="17"/>
      <c r="O1339" s="17"/>
      <c r="P1339" s="17"/>
      <c r="Q1339" s="17" t="s">
        <v>494</v>
      </c>
      <c r="R1339" s="17"/>
      <c r="S1339" s="17"/>
      <c r="T1339" s="17" t="s">
        <v>494</v>
      </c>
      <c r="U1339" s="17" t="s">
        <v>494</v>
      </c>
      <c r="V1339" s="17" t="s">
        <v>494</v>
      </c>
      <c r="W1339" s="17" t="s">
        <v>494</v>
      </c>
      <c r="X1339" s="17" t="s">
        <v>494</v>
      </c>
      <c r="Y1339" s="17" t="s">
        <v>494</v>
      </c>
      <c r="Z1339" s="17" t="s">
        <v>494</v>
      </c>
      <c r="AA1339" s="17" t="s">
        <v>494</v>
      </c>
      <c r="AB1339" s="17" t="s">
        <v>494</v>
      </c>
      <c r="AC1339" s="17">
        <v>0</v>
      </c>
      <c r="AD1339" s="17"/>
      <c r="AE1339" s="18" t="str">
        <f t="shared" si="64"/>
        <v/>
      </c>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c r="BF1339" s="17"/>
      <c r="BG1339" s="17"/>
    </row>
    <row r="1340" spans="1:59" hidden="1" x14ac:dyDescent="0.2">
      <c r="A1340" s="50">
        <v>2023</v>
      </c>
      <c r="B1340" s="50" t="s">
        <v>967</v>
      </c>
      <c r="C1340" s="16" t="str">
        <f>set_totals!$C$162</f>
        <v>07Jul23-PRS-Offshore A-7</v>
      </c>
      <c r="D1340" s="21">
        <f t="shared" si="62"/>
        <v>45114</v>
      </c>
      <c r="E1340" s="22">
        <f t="shared" si="63"/>
        <v>188</v>
      </c>
      <c r="F1340" s="17" t="s">
        <v>401</v>
      </c>
      <c r="G1340" s="17"/>
      <c r="H1340" s="17">
        <v>128</v>
      </c>
      <c r="I1340" s="17">
        <v>24</v>
      </c>
      <c r="J1340" s="17"/>
      <c r="K1340" s="17"/>
      <c r="L1340" s="17"/>
      <c r="M1340" s="17"/>
      <c r="N1340" s="17"/>
      <c r="O1340" s="17"/>
      <c r="P1340" s="17"/>
      <c r="Q1340" s="17" t="s">
        <v>494</v>
      </c>
      <c r="R1340" s="17"/>
      <c r="S1340" s="17"/>
      <c r="T1340" s="17" t="s">
        <v>494</v>
      </c>
      <c r="U1340" s="17" t="s">
        <v>494</v>
      </c>
      <c r="V1340" s="17" t="s">
        <v>494</v>
      </c>
      <c r="W1340" s="17" t="s">
        <v>494</v>
      </c>
      <c r="X1340" s="17" t="s">
        <v>494</v>
      </c>
      <c r="Y1340" s="17" t="s">
        <v>494</v>
      </c>
      <c r="Z1340" s="17" t="s">
        <v>494</v>
      </c>
      <c r="AA1340" s="17" t="s">
        <v>494</v>
      </c>
      <c r="AB1340" s="17" t="s">
        <v>494</v>
      </c>
      <c r="AC1340" s="17">
        <v>0</v>
      </c>
      <c r="AD1340" s="17"/>
      <c r="AE1340" s="18" t="str">
        <f t="shared" si="64"/>
        <v/>
      </c>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c r="BF1340" s="17"/>
      <c r="BG1340" s="17"/>
    </row>
    <row r="1341" spans="1:59" hidden="1" x14ac:dyDescent="0.2">
      <c r="A1341" s="50">
        <v>2023</v>
      </c>
      <c r="B1341" s="50" t="s">
        <v>967</v>
      </c>
      <c r="C1341" s="16" t="str">
        <f>set_totals!$C$162</f>
        <v>07Jul23-PRS-Offshore A-7</v>
      </c>
      <c r="D1341" s="21">
        <f t="shared" si="62"/>
        <v>45114</v>
      </c>
      <c r="E1341" s="22">
        <f t="shared" si="63"/>
        <v>188</v>
      </c>
      <c r="F1341" s="17" t="s">
        <v>401</v>
      </c>
      <c r="G1341" s="17"/>
      <c r="H1341" s="17">
        <v>130</v>
      </c>
      <c r="I1341" s="17">
        <v>24</v>
      </c>
      <c r="J1341" s="17"/>
      <c r="K1341" s="17"/>
      <c r="L1341" s="17"/>
      <c r="M1341" s="17"/>
      <c r="N1341" s="17"/>
      <c r="O1341" s="17"/>
      <c r="P1341" s="17"/>
      <c r="Q1341" s="17" t="s">
        <v>494</v>
      </c>
      <c r="R1341" s="17"/>
      <c r="S1341" s="17"/>
      <c r="T1341" s="17" t="s">
        <v>494</v>
      </c>
      <c r="U1341" s="17" t="s">
        <v>494</v>
      </c>
      <c r="V1341" s="17" t="s">
        <v>494</v>
      </c>
      <c r="W1341" s="17" t="s">
        <v>494</v>
      </c>
      <c r="X1341" s="17" t="s">
        <v>494</v>
      </c>
      <c r="Y1341" s="17" t="s">
        <v>494</v>
      </c>
      <c r="Z1341" s="17" t="s">
        <v>494</v>
      </c>
      <c r="AA1341" s="17" t="s">
        <v>494</v>
      </c>
      <c r="AB1341" s="17" t="s">
        <v>494</v>
      </c>
      <c r="AC1341" s="17">
        <v>0</v>
      </c>
      <c r="AD1341" s="17"/>
      <c r="AE1341" s="18" t="str">
        <f t="shared" si="64"/>
        <v/>
      </c>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c r="BF1341" s="17"/>
      <c r="BG1341" s="17"/>
    </row>
    <row r="1342" spans="1:59" hidden="1" x14ac:dyDescent="0.2">
      <c r="A1342" s="50">
        <v>2023</v>
      </c>
      <c r="B1342" s="50" t="s">
        <v>967</v>
      </c>
      <c r="C1342" s="16" t="str">
        <f>set_totals!$C$162</f>
        <v>07Jul23-PRS-Offshore A-7</v>
      </c>
      <c r="D1342" s="21">
        <f t="shared" si="62"/>
        <v>45114</v>
      </c>
      <c r="E1342" s="22">
        <f t="shared" si="63"/>
        <v>188</v>
      </c>
      <c r="F1342" s="17" t="s">
        <v>401</v>
      </c>
      <c r="G1342" s="17"/>
      <c r="H1342" s="17">
        <v>129</v>
      </c>
      <c r="I1342" s="17">
        <v>25</v>
      </c>
      <c r="J1342" s="17"/>
      <c r="K1342" s="17"/>
      <c r="L1342" s="17"/>
      <c r="M1342" s="17"/>
      <c r="N1342" s="17"/>
      <c r="O1342" s="17"/>
      <c r="P1342" s="17"/>
      <c r="Q1342" s="17" t="s">
        <v>494</v>
      </c>
      <c r="R1342" s="17"/>
      <c r="S1342" s="17"/>
      <c r="T1342" s="17" t="s">
        <v>494</v>
      </c>
      <c r="U1342" s="17" t="s">
        <v>494</v>
      </c>
      <c r="V1342" s="17" t="s">
        <v>494</v>
      </c>
      <c r="W1342" s="17" t="s">
        <v>494</v>
      </c>
      <c r="X1342" s="17" t="s">
        <v>494</v>
      </c>
      <c r="Y1342" s="17" t="s">
        <v>494</v>
      </c>
      <c r="Z1342" s="17" t="s">
        <v>494</v>
      </c>
      <c r="AA1342" s="17" t="s">
        <v>494</v>
      </c>
      <c r="AB1342" s="17" t="s">
        <v>494</v>
      </c>
      <c r="AC1342" s="17">
        <v>0</v>
      </c>
      <c r="AD1342" s="17"/>
      <c r="AE1342" s="18" t="str">
        <f t="shared" si="64"/>
        <v/>
      </c>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c r="BF1342" s="17"/>
      <c r="BG1342" s="17"/>
    </row>
    <row r="1343" spans="1:59" hidden="1" x14ac:dyDescent="0.2">
      <c r="A1343" s="50">
        <v>2023</v>
      </c>
      <c r="B1343" s="50" t="s">
        <v>967</v>
      </c>
      <c r="C1343" s="16" t="str">
        <f>set_totals!$C$162</f>
        <v>07Jul23-PRS-Offshore A-7</v>
      </c>
      <c r="D1343" s="21">
        <f t="shared" si="62"/>
        <v>45114</v>
      </c>
      <c r="E1343" s="22">
        <f t="shared" si="63"/>
        <v>188</v>
      </c>
      <c r="F1343" s="17" t="s">
        <v>401</v>
      </c>
      <c r="G1343" s="17"/>
      <c r="H1343" s="17">
        <v>134</v>
      </c>
      <c r="I1343" s="17">
        <v>26</v>
      </c>
      <c r="J1343" s="17"/>
      <c r="K1343" s="17"/>
      <c r="L1343" s="17"/>
      <c r="M1343" s="17"/>
      <c r="N1343" s="17"/>
      <c r="O1343" s="17"/>
      <c r="P1343" s="17"/>
      <c r="Q1343" s="17" t="s">
        <v>494</v>
      </c>
      <c r="R1343" s="17"/>
      <c r="S1343" s="17"/>
      <c r="T1343" s="17" t="s">
        <v>494</v>
      </c>
      <c r="U1343" s="17" t="s">
        <v>494</v>
      </c>
      <c r="V1343" s="17" t="s">
        <v>494</v>
      </c>
      <c r="W1343" s="17" t="s">
        <v>494</v>
      </c>
      <c r="X1343" s="17" t="s">
        <v>494</v>
      </c>
      <c r="Y1343" s="17" t="s">
        <v>494</v>
      </c>
      <c r="Z1343" s="17" t="s">
        <v>494</v>
      </c>
      <c r="AA1343" s="17" t="s">
        <v>494</v>
      </c>
      <c r="AB1343" s="17" t="s">
        <v>494</v>
      </c>
      <c r="AC1343" s="17">
        <v>0</v>
      </c>
      <c r="AD1343" s="17"/>
      <c r="AE1343" s="18" t="str">
        <f t="shared" si="64"/>
        <v/>
      </c>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c r="BF1343" s="17"/>
      <c r="BG1343" s="17"/>
    </row>
    <row r="1344" spans="1:59" hidden="1" x14ac:dyDescent="0.2">
      <c r="A1344" s="50">
        <v>2023</v>
      </c>
      <c r="B1344" s="50" t="s">
        <v>967</v>
      </c>
      <c r="C1344" s="16" t="str">
        <f>set_totals!$C$162</f>
        <v>07Jul23-PRS-Offshore A-7</v>
      </c>
      <c r="D1344" s="21">
        <f t="shared" si="62"/>
        <v>45114</v>
      </c>
      <c r="E1344" s="22">
        <f t="shared" si="63"/>
        <v>188</v>
      </c>
      <c r="F1344" s="17" t="s">
        <v>401</v>
      </c>
      <c r="G1344" s="17"/>
      <c r="H1344" s="17">
        <v>136</v>
      </c>
      <c r="I1344" s="17">
        <v>29</v>
      </c>
      <c r="J1344" s="17"/>
      <c r="K1344" s="17"/>
      <c r="L1344" s="17"/>
      <c r="M1344" s="17"/>
      <c r="N1344" s="17"/>
      <c r="O1344" s="17"/>
      <c r="P1344" s="17"/>
      <c r="Q1344" s="17" t="s">
        <v>494</v>
      </c>
      <c r="R1344" s="17"/>
      <c r="S1344" s="17"/>
      <c r="T1344" s="17" t="s">
        <v>494</v>
      </c>
      <c r="U1344" s="17" t="s">
        <v>494</v>
      </c>
      <c r="V1344" s="17" t="s">
        <v>494</v>
      </c>
      <c r="W1344" s="17" t="s">
        <v>494</v>
      </c>
      <c r="X1344" s="17" t="s">
        <v>494</v>
      </c>
      <c r="Y1344" s="17" t="s">
        <v>494</v>
      </c>
      <c r="Z1344" s="17" t="s">
        <v>494</v>
      </c>
      <c r="AA1344" s="17" t="s">
        <v>494</v>
      </c>
      <c r="AB1344" s="17" t="s">
        <v>494</v>
      </c>
      <c r="AC1344" s="17">
        <v>0</v>
      </c>
      <c r="AD1344" s="17"/>
      <c r="AE1344" s="18" t="str">
        <f t="shared" si="64"/>
        <v/>
      </c>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c r="BF1344" s="17"/>
      <c r="BG1344" s="17"/>
    </row>
    <row r="1345" spans="1:59" hidden="1" x14ac:dyDescent="0.2">
      <c r="A1345" s="50">
        <v>2023</v>
      </c>
      <c r="B1345" s="50" t="s">
        <v>967</v>
      </c>
      <c r="C1345" s="16" t="str">
        <f>set_totals!$C$162</f>
        <v>07Jul23-PRS-Offshore A-7</v>
      </c>
      <c r="D1345" s="21">
        <f t="shared" si="62"/>
        <v>45114</v>
      </c>
      <c r="E1345" s="22">
        <f t="shared" si="63"/>
        <v>188</v>
      </c>
      <c r="F1345" s="17" t="s">
        <v>401</v>
      </c>
      <c r="G1345" s="17"/>
      <c r="H1345" s="17">
        <v>130</v>
      </c>
      <c r="I1345" s="17">
        <v>24</v>
      </c>
      <c r="J1345" s="17"/>
      <c r="K1345" s="17"/>
      <c r="L1345" s="17"/>
      <c r="M1345" s="17"/>
      <c r="N1345" s="17"/>
      <c r="O1345" s="17"/>
      <c r="P1345" s="17"/>
      <c r="Q1345" s="17" t="s">
        <v>494</v>
      </c>
      <c r="R1345" s="17"/>
      <c r="S1345" s="17"/>
      <c r="T1345" s="17" t="s">
        <v>494</v>
      </c>
      <c r="U1345" s="17" t="s">
        <v>494</v>
      </c>
      <c r="V1345" s="17" t="s">
        <v>494</v>
      </c>
      <c r="W1345" s="17" t="s">
        <v>494</v>
      </c>
      <c r="X1345" s="17" t="s">
        <v>494</v>
      </c>
      <c r="Y1345" s="17" t="s">
        <v>494</v>
      </c>
      <c r="Z1345" s="17" t="s">
        <v>494</v>
      </c>
      <c r="AA1345" s="17" t="s">
        <v>494</v>
      </c>
      <c r="AB1345" s="17" t="s">
        <v>494</v>
      </c>
      <c r="AC1345" s="17">
        <v>0</v>
      </c>
      <c r="AD1345" s="17"/>
      <c r="AE1345" s="18" t="str">
        <f t="shared" si="64"/>
        <v/>
      </c>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c r="BF1345" s="17"/>
      <c r="BG1345" s="17"/>
    </row>
    <row r="1346" spans="1:59" hidden="1" x14ac:dyDescent="0.2">
      <c r="A1346" s="50">
        <v>2023</v>
      </c>
      <c r="B1346" s="50" t="s">
        <v>967</v>
      </c>
      <c r="C1346" s="16" t="str">
        <f>set_totals!$C$162</f>
        <v>07Jul23-PRS-Offshore A-7</v>
      </c>
      <c r="D1346" s="21">
        <f t="shared" si="62"/>
        <v>45114</v>
      </c>
      <c r="E1346" s="22">
        <f t="shared" si="63"/>
        <v>188</v>
      </c>
      <c r="F1346" s="17" t="s">
        <v>401</v>
      </c>
      <c r="G1346" s="17"/>
      <c r="H1346" s="17">
        <v>154</v>
      </c>
      <c r="I1346" s="17">
        <v>29</v>
      </c>
      <c r="J1346" s="17"/>
      <c r="K1346" s="17"/>
      <c r="L1346" s="17"/>
      <c r="M1346" s="17"/>
      <c r="N1346" s="17"/>
      <c r="O1346" s="17"/>
      <c r="P1346" s="17"/>
      <c r="Q1346" s="17" t="s">
        <v>494</v>
      </c>
      <c r="R1346" s="17"/>
      <c r="S1346" s="17"/>
      <c r="T1346" s="17" t="s">
        <v>494</v>
      </c>
      <c r="U1346" s="17" t="s">
        <v>494</v>
      </c>
      <c r="V1346" s="17" t="s">
        <v>494</v>
      </c>
      <c r="W1346" s="17" t="s">
        <v>494</v>
      </c>
      <c r="X1346" s="17" t="s">
        <v>494</v>
      </c>
      <c r="Y1346" s="17" t="s">
        <v>494</v>
      </c>
      <c r="Z1346" s="17" t="s">
        <v>494</v>
      </c>
      <c r="AA1346" s="17" t="s">
        <v>494</v>
      </c>
      <c r="AB1346" s="17" t="s">
        <v>494</v>
      </c>
      <c r="AC1346" s="17">
        <v>0</v>
      </c>
      <c r="AD1346" s="17"/>
      <c r="AE1346" s="18" t="str">
        <f t="shared" si="64"/>
        <v/>
      </c>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c r="BA1346" s="17"/>
      <c r="BB1346" s="17"/>
      <c r="BC1346" s="17"/>
      <c r="BD1346" s="17"/>
      <c r="BE1346" s="17"/>
      <c r="BF1346" s="17"/>
      <c r="BG1346" s="17"/>
    </row>
    <row r="1347" spans="1:59" hidden="1" x14ac:dyDescent="0.2">
      <c r="A1347" s="50">
        <v>2023</v>
      </c>
      <c r="B1347" s="50" t="s">
        <v>967</v>
      </c>
      <c r="C1347" s="16" t="str">
        <f>set_totals!$C$162</f>
        <v>07Jul23-PRS-Offshore A-7</v>
      </c>
      <c r="D1347" s="21">
        <f t="shared" si="62"/>
        <v>45114</v>
      </c>
      <c r="E1347" s="22">
        <f t="shared" si="63"/>
        <v>188</v>
      </c>
      <c r="F1347" s="17" t="s">
        <v>401</v>
      </c>
      <c r="G1347" s="17"/>
      <c r="H1347" s="17">
        <v>134</v>
      </c>
      <c r="I1347" s="17">
        <v>27</v>
      </c>
      <c r="J1347" s="17"/>
      <c r="K1347" s="17"/>
      <c r="L1347" s="17"/>
      <c r="M1347" s="17"/>
      <c r="N1347" s="17"/>
      <c r="O1347" s="17"/>
      <c r="P1347" s="17"/>
      <c r="Q1347" s="17" t="s">
        <v>494</v>
      </c>
      <c r="R1347" s="17"/>
      <c r="S1347" s="17"/>
      <c r="T1347" s="17" t="s">
        <v>494</v>
      </c>
      <c r="U1347" s="17" t="s">
        <v>494</v>
      </c>
      <c r="V1347" s="17" t="s">
        <v>494</v>
      </c>
      <c r="W1347" s="17" t="s">
        <v>494</v>
      </c>
      <c r="X1347" s="17" t="s">
        <v>494</v>
      </c>
      <c r="Y1347" s="17" t="s">
        <v>494</v>
      </c>
      <c r="Z1347" s="17" t="s">
        <v>494</v>
      </c>
      <c r="AA1347" s="17" t="s">
        <v>494</v>
      </c>
      <c r="AB1347" s="17" t="s">
        <v>494</v>
      </c>
      <c r="AC1347" s="17">
        <v>0</v>
      </c>
      <c r="AD1347" s="17"/>
      <c r="AE1347" s="18" t="str">
        <f t="shared" si="64"/>
        <v/>
      </c>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c r="BF1347" s="17"/>
      <c r="BG1347" s="17"/>
    </row>
    <row r="1348" spans="1:59" hidden="1" x14ac:dyDescent="0.2">
      <c r="A1348" s="50">
        <v>2023</v>
      </c>
      <c r="B1348" s="50" t="s">
        <v>967</v>
      </c>
      <c r="C1348" s="16" t="str">
        <f>set_totals!$C$162</f>
        <v>07Jul23-PRS-Offshore A-7</v>
      </c>
      <c r="D1348" s="21">
        <f t="shared" ref="D1348:D1411" si="65">DATEVALUE(LEFT(C1348, SEARCH("-", C1348) - 1))</f>
        <v>45114</v>
      </c>
      <c r="E1348" s="22">
        <f t="shared" ref="E1348:E1411" si="66" xml:space="preserve"> D1348 - DATE(YEAR(D1348), 1, 0)</f>
        <v>188</v>
      </c>
      <c r="F1348" s="17" t="s">
        <v>401</v>
      </c>
      <c r="G1348" s="17"/>
      <c r="H1348" s="17">
        <v>127</v>
      </c>
      <c r="I1348" s="17">
        <v>23</v>
      </c>
      <c r="J1348" s="17"/>
      <c r="K1348" s="17"/>
      <c r="L1348" s="17"/>
      <c r="M1348" s="17"/>
      <c r="N1348" s="17"/>
      <c r="O1348" s="17"/>
      <c r="P1348" s="17"/>
      <c r="Q1348" s="17" t="s">
        <v>494</v>
      </c>
      <c r="R1348" s="17"/>
      <c r="S1348" s="17"/>
      <c r="T1348" s="17" t="s">
        <v>494</v>
      </c>
      <c r="U1348" s="17" t="s">
        <v>494</v>
      </c>
      <c r="V1348" s="17" t="s">
        <v>494</v>
      </c>
      <c r="W1348" s="17" t="s">
        <v>494</v>
      </c>
      <c r="X1348" s="17" t="s">
        <v>494</v>
      </c>
      <c r="Y1348" s="17" t="s">
        <v>494</v>
      </c>
      <c r="Z1348" s="17" t="s">
        <v>494</v>
      </c>
      <c r="AA1348" s="17" t="s">
        <v>494</v>
      </c>
      <c r="AB1348" s="17" t="s">
        <v>494</v>
      </c>
      <c r="AC1348" s="17">
        <v>0</v>
      </c>
      <c r="AD1348" s="17"/>
      <c r="AE1348" s="18" t="str">
        <f t="shared" ref="AE1348:AE1411" si="67">IF(J1348="", "", 100000*(J1348/(H1348^3)))</f>
        <v/>
      </c>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c r="BF1348" s="17"/>
      <c r="BG1348" s="17"/>
    </row>
    <row r="1349" spans="1:59" hidden="1" x14ac:dyDescent="0.2">
      <c r="A1349" s="50">
        <v>2023</v>
      </c>
      <c r="B1349" s="50" t="s">
        <v>967</v>
      </c>
      <c r="C1349" s="16" t="str">
        <f>set_totals!$C$162</f>
        <v>07Jul23-PRS-Offshore A-7</v>
      </c>
      <c r="D1349" s="21">
        <f t="shared" si="65"/>
        <v>45114</v>
      </c>
      <c r="E1349" s="22">
        <f t="shared" si="66"/>
        <v>188</v>
      </c>
      <c r="F1349" s="17" t="s">
        <v>401</v>
      </c>
      <c r="G1349" s="17"/>
      <c r="H1349" s="17">
        <v>129</v>
      </c>
      <c r="I1349" s="17">
        <v>25</v>
      </c>
      <c r="J1349" s="17"/>
      <c r="K1349" s="17"/>
      <c r="L1349" s="17"/>
      <c r="M1349" s="17"/>
      <c r="N1349" s="17"/>
      <c r="O1349" s="17"/>
      <c r="P1349" s="17"/>
      <c r="Q1349" s="17" t="s">
        <v>494</v>
      </c>
      <c r="R1349" s="17"/>
      <c r="S1349" s="17"/>
      <c r="T1349" s="17" t="s">
        <v>494</v>
      </c>
      <c r="U1349" s="17" t="s">
        <v>494</v>
      </c>
      <c r="V1349" s="17" t="s">
        <v>494</v>
      </c>
      <c r="W1349" s="17" t="s">
        <v>494</v>
      </c>
      <c r="X1349" s="17" t="s">
        <v>494</v>
      </c>
      <c r="Y1349" s="17" t="s">
        <v>494</v>
      </c>
      <c r="Z1349" s="17" t="s">
        <v>494</v>
      </c>
      <c r="AA1349" s="17" t="s">
        <v>494</v>
      </c>
      <c r="AB1349" s="17" t="s">
        <v>494</v>
      </c>
      <c r="AC1349" s="17">
        <v>0</v>
      </c>
      <c r="AD1349" s="17"/>
      <c r="AE1349" s="18" t="str">
        <f t="shared" si="67"/>
        <v/>
      </c>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c r="BF1349" s="17"/>
      <c r="BG1349" s="17"/>
    </row>
    <row r="1350" spans="1:59" hidden="1" x14ac:dyDescent="0.2">
      <c r="A1350" s="50">
        <v>2023</v>
      </c>
      <c r="B1350" s="50" t="s">
        <v>967</v>
      </c>
      <c r="C1350" s="16" t="str">
        <f>set_totals!$C$162</f>
        <v>07Jul23-PRS-Offshore A-7</v>
      </c>
      <c r="D1350" s="21">
        <f t="shared" si="65"/>
        <v>45114</v>
      </c>
      <c r="E1350" s="22">
        <f t="shared" si="66"/>
        <v>188</v>
      </c>
      <c r="F1350" s="17" t="s">
        <v>401</v>
      </c>
      <c r="G1350" s="17"/>
      <c r="H1350" s="17">
        <v>132</v>
      </c>
      <c r="I1350" s="17">
        <v>26</v>
      </c>
      <c r="J1350" s="17"/>
      <c r="K1350" s="17"/>
      <c r="L1350" s="17"/>
      <c r="M1350" s="17"/>
      <c r="N1350" s="17"/>
      <c r="O1350" s="17"/>
      <c r="P1350" s="17"/>
      <c r="Q1350" s="17" t="s">
        <v>494</v>
      </c>
      <c r="R1350" s="17"/>
      <c r="S1350" s="17"/>
      <c r="T1350" s="17" t="s">
        <v>494</v>
      </c>
      <c r="U1350" s="17" t="s">
        <v>494</v>
      </c>
      <c r="V1350" s="17" t="s">
        <v>494</v>
      </c>
      <c r="W1350" s="17" t="s">
        <v>494</v>
      </c>
      <c r="X1350" s="17" t="s">
        <v>494</v>
      </c>
      <c r="Y1350" s="17" t="s">
        <v>494</v>
      </c>
      <c r="Z1350" s="17" t="s">
        <v>494</v>
      </c>
      <c r="AA1350" s="17" t="s">
        <v>494</v>
      </c>
      <c r="AB1350" s="17" t="s">
        <v>494</v>
      </c>
      <c r="AC1350" s="17">
        <v>0</v>
      </c>
      <c r="AD1350" s="17"/>
      <c r="AE1350" s="18" t="str">
        <f t="shared" si="67"/>
        <v/>
      </c>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c r="BF1350" s="17"/>
      <c r="BG1350" s="17"/>
    </row>
    <row r="1351" spans="1:59" x14ac:dyDescent="0.2">
      <c r="A1351" s="50">
        <v>2023</v>
      </c>
      <c r="B1351" s="50" t="s">
        <v>967</v>
      </c>
      <c r="C1351" s="16" t="str">
        <f>set_totals!$C$166</f>
        <v>20Jul23-PRS-PRCD-1</v>
      </c>
      <c r="D1351" s="21">
        <f t="shared" si="65"/>
        <v>45127</v>
      </c>
      <c r="E1351" s="22">
        <f t="shared" si="66"/>
        <v>201</v>
      </c>
      <c r="F1351" s="17" t="s">
        <v>344</v>
      </c>
      <c r="G1351" s="17" t="s">
        <v>347</v>
      </c>
      <c r="H1351" s="17">
        <v>90</v>
      </c>
      <c r="I1351" s="17">
        <v>20</v>
      </c>
      <c r="J1351" s="17"/>
      <c r="K1351" s="17" t="s">
        <v>494</v>
      </c>
      <c r="L1351" s="17"/>
      <c r="M1351" s="17" t="s">
        <v>496</v>
      </c>
      <c r="N1351" s="17" t="s">
        <v>739</v>
      </c>
      <c r="O1351" s="17" t="s">
        <v>739</v>
      </c>
      <c r="P1351" s="38" t="s">
        <v>739</v>
      </c>
      <c r="Q1351" s="17" t="s">
        <v>496</v>
      </c>
      <c r="R1351" s="17" t="s">
        <v>2351</v>
      </c>
      <c r="S1351" s="17" t="s">
        <v>2506</v>
      </c>
      <c r="T1351" s="17" t="s">
        <v>494</v>
      </c>
      <c r="U1351" s="17" t="s">
        <v>494</v>
      </c>
      <c r="V1351" s="17" t="s">
        <v>494</v>
      </c>
      <c r="W1351" s="17" t="s">
        <v>494</v>
      </c>
      <c r="X1351" s="17" t="s">
        <v>494</v>
      </c>
      <c r="Y1351" s="17" t="s">
        <v>494</v>
      </c>
      <c r="Z1351" s="17" t="s">
        <v>494</v>
      </c>
      <c r="AA1351" s="17" t="s">
        <v>494</v>
      </c>
      <c r="AB1351" s="17" t="s">
        <v>494</v>
      </c>
      <c r="AC1351" s="17">
        <v>0</v>
      </c>
      <c r="AD1351" s="17"/>
      <c r="AE1351" s="17" t="str">
        <f t="shared" si="67"/>
        <v/>
      </c>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c r="BF1351" s="17"/>
      <c r="BG1351" s="17"/>
    </row>
    <row r="1352" spans="1:59" hidden="1" x14ac:dyDescent="0.2">
      <c r="A1352" s="50">
        <v>2023</v>
      </c>
      <c r="B1352" s="50" t="s">
        <v>967</v>
      </c>
      <c r="C1352" s="16" t="str">
        <f>set_totals!$C$166</f>
        <v>20Jul23-PRS-PRCD-1</v>
      </c>
      <c r="D1352" s="21">
        <f t="shared" si="65"/>
        <v>45127</v>
      </c>
      <c r="E1352" s="22">
        <f t="shared" si="66"/>
        <v>201</v>
      </c>
      <c r="F1352" s="17" t="s">
        <v>344</v>
      </c>
      <c r="G1352" s="17" t="s">
        <v>347</v>
      </c>
      <c r="H1352" s="17">
        <v>90</v>
      </c>
      <c r="I1352" s="17">
        <v>20</v>
      </c>
      <c r="J1352" s="17"/>
      <c r="K1352" s="17" t="s">
        <v>494</v>
      </c>
      <c r="L1352" s="17"/>
      <c r="M1352" s="17" t="s">
        <v>494</v>
      </c>
      <c r="N1352" s="17"/>
      <c r="O1352" s="17"/>
      <c r="P1352" s="17"/>
      <c r="Q1352" s="17" t="s">
        <v>494</v>
      </c>
      <c r="R1352" s="17"/>
      <c r="S1352" s="17"/>
      <c r="T1352" s="17" t="s">
        <v>494</v>
      </c>
      <c r="U1352" s="17" t="s">
        <v>494</v>
      </c>
      <c r="V1352" s="17" t="s">
        <v>494</v>
      </c>
      <c r="W1352" s="17" t="s">
        <v>494</v>
      </c>
      <c r="X1352" s="17" t="s">
        <v>494</v>
      </c>
      <c r="Y1352" s="17" t="s">
        <v>494</v>
      </c>
      <c r="Z1352" s="17" t="s">
        <v>494</v>
      </c>
      <c r="AA1352" s="17" t="s">
        <v>494</v>
      </c>
      <c r="AB1352" s="17" t="s">
        <v>494</v>
      </c>
      <c r="AC1352" s="17">
        <v>0</v>
      </c>
      <c r="AD1352" s="17"/>
      <c r="AE1352" s="18" t="str">
        <f t="shared" si="67"/>
        <v/>
      </c>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c r="BF1352" s="17"/>
      <c r="BG1352" s="17"/>
    </row>
    <row r="1353" spans="1:59" hidden="1" x14ac:dyDescent="0.2">
      <c r="A1353" s="50">
        <v>2023</v>
      </c>
      <c r="B1353" s="50" t="s">
        <v>967</v>
      </c>
      <c r="C1353" s="16" t="str">
        <f>set_totals!$C$166</f>
        <v>20Jul23-PRS-PRCD-1</v>
      </c>
      <c r="D1353" s="21">
        <f t="shared" si="65"/>
        <v>45127</v>
      </c>
      <c r="E1353" s="22">
        <f t="shared" si="66"/>
        <v>201</v>
      </c>
      <c r="F1353" s="17" t="s">
        <v>344</v>
      </c>
      <c r="G1353" s="17" t="s">
        <v>347</v>
      </c>
      <c r="H1353" s="17">
        <v>100</v>
      </c>
      <c r="I1353" s="17">
        <v>22</v>
      </c>
      <c r="J1353" s="17"/>
      <c r="K1353" s="17" t="s">
        <v>494</v>
      </c>
      <c r="L1353" s="17"/>
      <c r="M1353" s="17" t="s">
        <v>494</v>
      </c>
      <c r="N1353" s="17"/>
      <c r="O1353" s="17"/>
      <c r="P1353" s="17"/>
      <c r="Q1353" s="17" t="s">
        <v>494</v>
      </c>
      <c r="R1353" s="17"/>
      <c r="S1353" s="17"/>
      <c r="T1353" s="17" t="s">
        <v>494</v>
      </c>
      <c r="U1353" s="17" t="s">
        <v>494</v>
      </c>
      <c r="V1353" s="17" t="s">
        <v>494</v>
      </c>
      <c r="W1353" s="17" t="s">
        <v>494</v>
      </c>
      <c r="X1353" s="17" t="s">
        <v>494</v>
      </c>
      <c r="Y1353" s="17" t="s">
        <v>494</v>
      </c>
      <c r="Z1353" s="17" t="s">
        <v>494</v>
      </c>
      <c r="AA1353" s="17" t="s">
        <v>494</v>
      </c>
      <c r="AB1353" s="17" t="s">
        <v>494</v>
      </c>
      <c r="AC1353" s="17">
        <v>0</v>
      </c>
      <c r="AD1353" s="17"/>
      <c r="AE1353" s="18" t="str">
        <f t="shared" si="67"/>
        <v/>
      </c>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c r="BF1353" s="17"/>
      <c r="BG1353" s="17"/>
    </row>
    <row r="1354" spans="1:59" hidden="1" x14ac:dyDescent="0.2">
      <c r="A1354" s="50">
        <v>2023</v>
      </c>
      <c r="B1354" s="50" t="s">
        <v>967</v>
      </c>
      <c r="C1354" s="16" t="str">
        <f>set_totals!$C$166</f>
        <v>20Jul23-PRS-PRCD-1</v>
      </c>
      <c r="D1354" s="21">
        <f t="shared" si="65"/>
        <v>45127</v>
      </c>
      <c r="E1354" s="22">
        <f t="shared" si="66"/>
        <v>201</v>
      </c>
      <c r="F1354" s="17" t="s">
        <v>344</v>
      </c>
      <c r="G1354" s="17" t="s">
        <v>347</v>
      </c>
      <c r="H1354" s="17">
        <v>98</v>
      </c>
      <c r="I1354" s="17">
        <v>21</v>
      </c>
      <c r="J1354" s="17"/>
      <c r="K1354" s="17" t="s">
        <v>494</v>
      </c>
      <c r="L1354" s="17"/>
      <c r="M1354" s="17" t="s">
        <v>494</v>
      </c>
      <c r="N1354" s="17"/>
      <c r="O1354" s="17"/>
      <c r="P1354" s="17"/>
      <c r="Q1354" s="17" t="s">
        <v>494</v>
      </c>
      <c r="R1354" s="17"/>
      <c r="S1354" s="17"/>
      <c r="T1354" s="17" t="s">
        <v>494</v>
      </c>
      <c r="U1354" s="17" t="s">
        <v>494</v>
      </c>
      <c r="V1354" s="17" t="s">
        <v>494</v>
      </c>
      <c r="W1354" s="17" t="s">
        <v>494</v>
      </c>
      <c r="X1354" s="17" t="s">
        <v>494</v>
      </c>
      <c r="Y1354" s="17" t="s">
        <v>494</v>
      </c>
      <c r="Z1354" s="17" t="s">
        <v>494</v>
      </c>
      <c r="AA1354" s="17" t="s">
        <v>494</v>
      </c>
      <c r="AB1354" s="17" t="s">
        <v>494</v>
      </c>
      <c r="AC1354" s="17">
        <v>0</v>
      </c>
      <c r="AD1354" s="17"/>
      <c r="AE1354" s="18" t="str">
        <f t="shared" si="67"/>
        <v/>
      </c>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c r="BF1354" s="17"/>
      <c r="BG1354" s="17"/>
    </row>
    <row r="1355" spans="1:59" x14ac:dyDescent="0.2">
      <c r="A1355" s="50">
        <v>2023</v>
      </c>
      <c r="B1355" s="50" t="s">
        <v>967</v>
      </c>
      <c r="C1355" s="16" t="str">
        <f>set_totals!$C$166</f>
        <v>20Jul23-PRS-PRCD-1</v>
      </c>
      <c r="D1355" s="21">
        <f t="shared" si="65"/>
        <v>45127</v>
      </c>
      <c r="E1355" s="22">
        <f t="shared" si="66"/>
        <v>201</v>
      </c>
      <c r="F1355" s="17" t="s">
        <v>344</v>
      </c>
      <c r="G1355" s="17" t="s">
        <v>347</v>
      </c>
      <c r="H1355" s="17">
        <v>95</v>
      </c>
      <c r="I1355" s="17">
        <v>20</v>
      </c>
      <c r="J1355" s="17"/>
      <c r="K1355" s="17" t="s">
        <v>494</v>
      </c>
      <c r="L1355" s="17"/>
      <c r="M1355" s="17" t="s">
        <v>496</v>
      </c>
      <c r="N1355" s="17" t="s">
        <v>740</v>
      </c>
      <c r="O1355" s="17" t="s">
        <v>740</v>
      </c>
      <c r="P1355" s="38" t="s">
        <v>740</v>
      </c>
      <c r="Q1355" s="17" t="s">
        <v>496</v>
      </c>
      <c r="R1355" s="17" t="s">
        <v>2351</v>
      </c>
      <c r="S1355" s="17" t="s">
        <v>2506</v>
      </c>
      <c r="T1355" s="17" t="s">
        <v>494</v>
      </c>
      <c r="U1355" s="17" t="s">
        <v>494</v>
      </c>
      <c r="V1355" s="17" t="s">
        <v>494</v>
      </c>
      <c r="W1355" s="17" t="s">
        <v>494</v>
      </c>
      <c r="X1355" s="17" t="s">
        <v>494</v>
      </c>
      <c r="Y1355" s="17" t="s">
        <v>494</v>
      </c>
      <c r="Z1355" s="17" t="s">
        <v>494</v>
      </c>
      <c r="AA1355" s="17" t="s">
        <v>494</v>
      </c>
      <c r="AB1355" s="17" t="s">
        <v>494</v>
      </c>
      <c r="AC1355" s="17">
        <v>0</v>
      </c>
      <c r="AD1355" s="17"/>
      <c r="AE1355" s="17" t="str">
        <f t="shared" si="67"/>
        <v/>
      </c>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c r="BF1355" s="17"/>
      <c r="BG1355" s="17"/>
    </row>
    <row r="1356" spans="1:59" x14ac:dyDescent="0.2">
      <c r="A1356" s="50">
        <v>2023</v>
      </c>
      <c r="B1356" s="50" t="s">
        <v>967</v>
      </c>
      <c r="C1356" s="16" t="str">
        <f>set_totals!$C$166</f>
        <v>20Jul23-PRS-PRCD-1</v>
      </c>
      <c r="D1356" s="21">
        <f t="shared" si="65"/>
        <v>45127</v>
      </c>
      <c r="E1356" s="22">
        <f t="shared" si="66"/>
        <v>201</v>
      </c>
      <c r="F1356" s="17" t="s">
        <v>344</v>
      </c>
      <c r="G1356" s="17" t="s">
        <v>347</v>
      </c>
      <c r="H1356" s="17">
        <v>98</v>
      </c>
      <c r="I1356" s="17">
        <v>23</v>
      </c>
      <c r="J1356" s="17"/>
      <c r="K1356" s="17" t="s">
        <v>494</v>
      </c>
      <c r="L1356" s="17"/>
      <c r="M1356" s="17" t="s">
        <v>496</v>
      </c>
      <c r="N1356" s="17" t="s">
        <v>741</v>
      </c>
      <c r="O1356" s="17" t="s">
        <v>741</v>
      </c>
      <c r="P1356" s="38" t="s">
        <v>741</v>
      </c>
      <c r="Q1356" s="17" t="s">
        <v>496</v>
      </c>
      <c r="R1356" s="17" t="s">
        <v>2351</v>
      </c>
      <c r="S1356" s="17" t="s">
        <v>2506</v>
      </c>
      <c r="T1356" s="17" t="s">
        <v>494</v>
      </c>
      <c r="U1356" s="17" t="s">
        <v>494</v>
      </c>
      <c r="V1356" s="17" t="s">
        <v>494</v>
      </c>
      <c r="W1356" s="17" t="s">
        <v>494</v>
      </c>
      <c r="X1356" s="17" t="s">
        <v>494</v>
      </c>
      <c r="Y1356" s="17" t="s">
        <v>494</v>
      </c>
      <c r="Z1356" s="17" t="s">
        <v>494</v>
      </c>
      <c r="AA1356" s="17" t="s">
        <v>494</v>
      </c>
      <c r="AB1356" s="17" t="s">
        <v>494</v>
      </c>
      <c r="AC1356" s="17">
        <v>0</v>
      </c>
      <c r="AD1356" s="17"/>
      <c r="AE1356" s="17" t="str">
        <f t="shared" si="67"/>
        <v/>
      </c>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c r="BF1356" s="17"/>
      <c r="BG1356" s="17"/>
    </row>
    <row r="1357" spans="1:59" x14ac:dyDescent="0.2">
      <c r="A1357" s="50">
        <v>2023</v>
      </c>
      <c r="B1357" s="50" t="s">
        <v>967</v>
      </c>
      <c r="C1357" s="16" t="str">
        <f>set_totals!$C$166</f>
        <v>20Jul23-PRS-PRCD-1</v>
      </c>
      <c r="D1357" s="21">
        <f t="shared" si="65"/>
        <v>45127</v>
      </c>
      <c r="E1357" s="22">
        <f t="shared" si="66"/>
        <v>201</v>
      </c>
      <c r="F1357" s="17" t="s">
        <v>344</v>
      </c>
      <c r="G1357" s="17" t="s">
        <v>347</v>
      </c>
      <c r="H1357" s="17">
        <v>94</v>
      </c>
      <c r="I1357" s="17">
        <v>19</v>
      </c>
      <c r="J1357" s="17"/>
      <c r="K1357" s="17" t="s">
        <v>494</v>
      </c>
      <c r="L1357" s="17"/>
      <c r="M1357" s="17" t="s">
        <v>496</v>
      </c>
      <c r="N1357" s="17" t="s">
        <v>742</v>
      </c>
      <c r="O1357" s="17" t="s">
        <v>742</v>
      </c>
      <c r="P1357" s="38" t="s">
        <v>742</v>
      </c>
      <c r="Q1357" s="17" t="s">
        <v>496</v>
      </c>
      <c r="R1357" s="17" t="s">
        <v>2351</v>
      </c>
      <c r="S1357" s="17" t="s">
        <v>2506</v>
      </c>
      <c r="T1357" s="17" t="s">
        <v>494</v>
      </c>
      <c r="U1357" s="17" t="s">
        <v>494</v>
      </c>
      <c r="V1357" s="17" t="s">
        <v>494</v>
      </c>
      <c r="W1357" s="17" t="s">
        <v>494</v>
      </c>
      <c r="X1357" s="17" t="s">
        <v>494</v>
      </c>
      <c r="Y1357" s="17" t="s">
        <v>494</v>
      </c>
      <c r="Z1357" s="17" t="s">
        <v>494</v>
      </c>
      <c r="AA1357" s="17" t="s">
        <v>494</v>
      </c>
      <c r="AB1357" s="17" t="s">
        <v>494</v>
      </c>
      <c r="AC1357" s="17">
        <v>1</v>
      </c>
      <c r="AD1357" s="17"/>
      <c r="AE1357" s="17" t="str">
        <f t="shared" si="67"/>
        <v/>
      </c>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c r="BF1357" s="17"/>
      <c r="BG1357" s="17"/>
    </row>
    <row r="1358" spans="1:59" x14ac:dyDescent="0.2">
      <c r="A1358" s="50">
        <v>2023</v>
      </c>
      <c r="B1358" s="50" t="s">
        <v>967</v>
      </c>
      <c r="C1358" s="16" t="str">
        <f>set_totals!$C$166</f>
        <v>20Jul23-PRS-PRCD-1</v>
      </c>
      <c r="D1358" s="21">
        <f t="shared" si="65"/>
        <v>45127</v>
      </c>
      <c r="E1358" s="22">
        <f t="shared" si="66"/>
        <v>201</v>
      </c>
      <c r="F1358" s="17" t="s">
        <v>344</v>
      </c>
      <c r="G1358" s="17" t="s">
        <v>347</v>
      </c>
      <c r="H1358" s="17">
        <v>96</v>
      </c>
      <c r="I1358" s="17">
        <v>22</v>
      </c>
      <c r="J1358" s="17"/>
      <c r="K1358" s="17" t="s">
        <v>494</v>
      </c>
      <c r="L1358" s="17"/>
      <c r="M1358" s="17" t="s">
        <v>496</v>
      </c>
      <c r="N1358" s="17" t="s">
        <v>743</v>
      </c>
      <c r="O1358" s="17" t="s">
        <v>743</v>
      </c>
      <c r="P1358" s="38" t="s">
        <v>743</v>
      </c>
      <c r="Q1358" s="17" t="s">
        <v>496</v>
      </c>
      <c r="R1358" s="17" t="s">
        <v>2351</v>
      </c>
      <c r="S1358" s="17" t="s">
        <v>2506</v>
      </c>
      <c r="T1358" s="17" t="s">
        <v>494</v>
      </c>
      <c r="U1358" s="17" t="s">
        <v>494</v>
      </c>
      <c r="V1358" s="17" t="s">
        <v>494</v>
      </c>
      <c r="W1358" s="17" t="s">
        <v>494</v>
      </c>
      <c r="X1358" s="17" t="s">
        <v>494</v>
      </c>
      <c r="Y1358" s="17" t="s">
        <v>494</v>
      </c>
      <c r="Z1358" s="17" t="s">
        <v>494</v>
      </c>
      <c r="AA1358" s="17" t="s">
        <v>494</v>
      </c>
      <c r="AB1358" s="17" t="s">
        <v>494</v>
      </c>
      <c r="AC1358" s="17">
        <v>0</v>
      </c>
      <c r="AD1358" s="17"/>
      <c r="AE1358" s="17" t="str">
        <f t="shared" si="67"/>
        <v/>
      </c>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c r="BF1358" s="17"/>
      <c r="BG1358" s="17"/>
    </row>
    <row r="1359" spans="1:59" x14ac:dyDescent="0.2">
      <c r="A1359" s="50">
        <v>2023</v>
      </c>
      <c r="B1359" s="50" t="s">
        <v>967</v>
      </c>
      <c r="C1359" s="16" t="str">
        <f>set_totals!$C$166</f>
        <v>20Jul23-PRS-PRCD-1</v>
      </c>
      <c r="D1359" s="21">
        <f t="shared" si="65"/>
        <v>45127</v>
      </c>
      <c r="E1359" s="22">
        <f t="shared" si="66"/>
        <v>201</v>
      </c>
      <c r="F1359" s="17" t="s">
        <v>344</v>
      </c>
      <c r="G1359" s="17" t="s">
        <v>347</v>
      </c>
      <c r="H1359" s="17">
        <v>68</v>
      </c>
      <c r="I1359" s="17">
        <v>18</v>
      </c>
      <c r="J1359" s="17"/>
      <c r="K1359" s="17" t="s">
        <v>494</v>
      </c>
      <c r="L1359" s="17"/>
      <c r="M1359" s="17" t="s">
        <v>496</v>
      </c>
      <c r="N1359" s="17" t="s">
        <v>744</v>
      </c>
      <c r="O1359" s="17" t="s">
        <v>744</v>
      </c>
      <c r="P1359" s="38" t="s">
        <v>744</v>
      </c>
      <c r="Q1359" s="17" t="s">
        <v>496</v>
      </c>
      <c r="R1359" s="17" t="s">
        <v>2351</v>
      </c>
      <c r="S1359" s="17" t="s">
        <v>2506</v>
      </c>
      <c r="T1359" s="17" t="s">
        <v>494</v>
      </c>
      <c r="U1359" s="17" t="s">
        <v>494</v>
      </c>
      <c r="V1359" s="17" t="s">
        <v>494</v>
      </c>
      <c r="W1359" s="17" t="s">
        <v>494</v>
      </c>
      <c r="X1359" s="17" t="s">
        <v>494</v>
      </c>
      <c r="Y1359" s="17" t="s">
        <v>494</v>
      </c>
      <c r="Z1359" s="17" t="s">
        <v>494</v>
      </c>
      <c r="AA1359" s="17" t="s">
        <v>494</v>
      </c>
      <c r="AB1359" s="17" t="s">
        <v>494</v>
      </c>
      <c r="AC1359" s="17">
        <v>0</v>
      </c>
      <c r="AD1359" s="17"/>
      <c r="AE1359" s="17" t="str">
        <f t="shared" si="67"/>
        <v/>
      </c>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c r="BF1359" s="17"/>
      <c r="BG1359" s="17"/>
    </row>
    <row r="1360" spans="1:59" hidden="1" x14ac:dyDescent="0.2">
      <c r="A1360" s="50">
        <v>2023</v>
      </c>
      <c r="B1360" s="50" t="s">
        <v>967</v>
      </c>
      <c r="C1360" s="16" t="str">
        <f>set_totals!$C$171</f>
        <v>20Jul23-PRS-Thrasher-4</v>
      </c>
      <c r="D1360" s="21">
        <f t="shared" si="65"/>
        <v>45127</v>
      </c>
      <c r="E1360" s="22">
        <f t="shared" si="66"/>
        <v>201</v>
      </c>
      <c r="F1360" s="39" t="s">
        <v>400</v>
      </c>
      <c r="G1360" s="16"/>
      <c r="H1360" s="17">
        <v>90</v>
      </c>
      <c r="I1360" s="17">
        <v>17</v>
      </c>
      <c r="J1360" s="17"/>
      <c r="K1360" s="16"/>
      <c r="L1360" s="16"/>
      <c r="M1360" s="16"/>
      <c r="N1360" s="17"/>
      <c r="O1360" s="17"/>
      <c r="P1360" s="17"/>
      <c r="Q1360" s="17" t="s">
        <v>494</v>
      </c>
      <c r="R1360" s="17"/>
      <c r="S1360" s="17"/>
      <c r="T1360" s="17" t="s">
        <v>494</v>
      </c>
      <c r="U1360" s="17" t="s">
        <v>494</v>
      </c>
      <c r="V1360" s="17" t="s">
        <v>494</v>
      </c>
      <c r="W1360" s="17" t="s">
        <v>494</v>
      </c>
      <c r="X1360" s="17" t="s">
        <v>494</v>
      </c>
      <c r="Y1360" s="17" t="s">
        <v>494</v>
      </c>
      <c r="Z1360" s="17" t="s">
        <v>494</v>
      </c>
      <c r="AA1360" s="17" t="s">
        <v>494</v>
      </c>
      <c r="AB1360" s="17" t="s">
        <v>494</v>
      </c>
      <c r="AC1360" s="17"/>
      <c r="AD1360" s="17"/>
      <c r="AE1360" s="18" t="str">
        <f t="shared" si="67"/>
        <v/>
      </c>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c r="BA1360" s="17"/>
      <c r="BB1360" s="17"/>
      <c r="BC1360" s="17"/>
      <c r="BD1360" s="17"/>
      <c r="BE1360" s="17"/>
      <c r="BF1360" s="17"/>
      <c r="BG1360" s="17"/>
    </row>
    <row r="1361" spans="1:59" hidden="1" x14ac:dyDescent="0.2">
      <c r="A1361" s="50">
        <v>2023</v>
      </c>
      <c r="B1361" s="50" t="s">
        <v>967</v>
      </c>
      <c r="C1361" s="16" t="str">
        <f>set_totals!$C$171</f>
        <v>20Jul23-PRS-Thrasher-4</v>
      </c>
      <c r="D1361" s="21">
        <f t="shared" si="65"/>
        <v>45127</v>
      </c>
      <c r="E1361" s="22">
        <f t="shared" si="66"/>
        <v>201</v>
      </c>
      <c r="F1361" s="39" t="s">
        <v>400</v>
      </c>
      <c r="G1361" s="16"/>
      <c r="H1361" s="17">
        <v>100</v>
      </c>
      <c r="I1361" s="17">
        <v>20</v>
      </c>
      <c r="J1361" s="17"/>
      <c r="K1361" s="61"/>
      <c r="L1361" s="61"/>
      <c r="M1361" s="16"/>
      <c r="N1361" s="17"/>
      <c r="O1361" s="17"/>
      <c r="P1361" s="17"/>
      <c r="Q1361" s="17" t="s">
        <v>494</v>
      </c>
      <c r="R1361" s="17"/>
      <c r="S1361" s="17"/>
      <c r="T1361" s="17" t="s">
        <v>494</v>
      </c>
      <c r="U1361" s="17" t="s">
        <v>494</v>
      </c>
      <c r="V1361" s="17" t="s">
        <v>494</v>
      </c>
      <c r="W1361" s="17" t="s">
        <v>494</v>
      </c>
      <c r="X1361" s="17" t="s">
        <v>494</v>
      </c>
      <c r="Y1361" s="17" t="s">
        <v>494</v>
      </c>
      <c r="Z1361" s="17" t="s">
        <v>494</v>
      </c>
      <c r="AA1361" s="17" t="s">
        <v>494</v>
      </c>
      <c r="AB1361" s="17" t="s">
        <v>494</v>
      </c>
      <c r="AC1361" s="17"/>
      <c r="AD1361" s="17"/>
      <c r="AE1361" s="18" t="str">
        <f t="shared" si="67"/>
        <v/>
      </c>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c r="BF1361" s="17"/>
      <c r="BG1361" s="17"/>
    </row>
    <row r="1362" spans="1:59" hidden="1" x14ac:dyDescent="0.2">
      <c r="A1362" s="50">
        <v>2023</v>
      </c>
      <c r="B1362" s="50" t="s">
        <v>967</v>
      </c>
      <c r="C1362" s="16" t="str">
        <f>set_totals!$C$171</f>
        <v>20Jul23-PRS-Thrasher-4</v>
      </c>
      <c r="D1362" s="21">
        <f t="shared" si="65"/>
        <v>45127</v>
      </c>
      <c r="E1362" s="22">
        <f t="shared" si="66"/>
        <v>201</v>
      </c>
      <c r="F1362" s="39" t="s">
        <v>400</v>
      </c>
      <c r="G1362" s="16"/>
      <c r="H1362" s="17">
        <v>99</v>
      </c>
      <c r="I1362" s="17">
        <v>21</v>
      </c>
      <c r="J1362" s="17"/>
      <c r="K1362" s="16"/>
      <c r="L1362" s="16"/>
      <c r="M1362" s="16"/>
      <c r="N1362" s="17"/>
      <c r="O1362" s="17"/>
      <c r="P1362" s="17"/>
      <c r="Q1362" s="17" t="s">
        <v>494</v>
      </c>
      <c r="R1362" s="17"/>
      <c r="S1362" s="17"/>
      <c r="T1362" s="17" t="s">
        <v>494</v>
      </c>
      <c r="U1362" s="17" t="s">
        <v>494</v>
      </c>
      <c r="V1362" s="17" t="s">
        <v>494</v>
      </c>
      <c r="W1362" s="17" t="s">
        <v>494</v>
      </c>
      <c r="X1362" s="17" t="s">
        <v>494</v>
      </c>
      <c r="Y1362" s="17" t="s">
        <v>494</v>
      </c>
      <c r="Z1362" s="17" t="s">
        <v>494</v>
      </c>
      <c r="AA1362" s="17" t="s">
        <v>494</v>
      </c>
      <c r="AB1362" s="17" t="s">
        <v>494</v>
      </c>
      <c r="AC1362" s="17"/>
      <c r="AD1362" s="17"/>
      <c r="AE1362" s="18" t="str">
        <f t="shared" si="67"/>
        <v/>
      </c>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c r="BA1362" s="17"/>
      <c r="BB1362" s="17"/>
      <c r="BC1362" s="17"/>
      <c r="BD1362" s="17"/>
      <c r="BE1362" s="17"/>
      <c r="BF1362" s="17"/>
      <c r="BG1362" s="17"/>
    </row>
    <row r="1363" spans="1:59" hidden="1" x14ac:dyDescent="0.2">
      <c r="A1363" s="50">
        <v>2023</v>
      </c>
      <c r="B1363" s="50" t="s">
        <v>967</v>
      </c>
      <c r="C1363" s="16" t="str">
        <f>set_totals!$C$171</f>
        <v>20Jul23-PRS-Thrasher-4</v>
      </c>
      <c r="D1363" s="21">
        <f t="shared" si="65"/>
        <v>45127</v>
      </c>
      <c r="E1363" s="22">
        <f t="shared" si="66"/>
        <v>201</v>
      </c>
      <c r="F1363" s="39" t="s">
        <v>400</v>
      </c>
      <c r="G1363" s="16"/>
      <c r="H1363" s="17">
        <v>100</v>
      </c>
      <c r="I1363" s="17">
        <v>20</v>
      </c>
      <c r="J1363" s="17"/>
      <c r="K1363" s="16"/>
      <c r="L1363" s="16"/>
      <c r="M1363" s="16"/>
      <c r="N1363" s="17"/>
      <c r="O1363" s="17"/>
      <c r="P1363" s="17"/>
      <c r="Q1363" s="17" t="s">
        <v>494</v>
      </c>
      <c r="R1363" s="17"/>
      <c r="S1363" s="17"/>
      <c r="T1363" s="17" t="s">
        <v>494</v>
      </c>
      <c r="U1363" s="17" t="s">
        <v>494</v>
      </c>
      <c r="V1363" s="17" t="s">
        <v>494</v>
      </c>
      <c r="W1363" s="17" t="s">
        <v>494</v>
      </c>
      <c r="X1363" s="17" t="s">
        <v>494</v>
      </c>
      <c r="Y1363" s="17" t="s">
        <v>494</v>
      </c>
      <c r="Z1363" s="17" t="s">
        <v>494</v>
      </c>
      <c r="AA1363" s="17" t="s">
        <v>494</v>
      </c>
      <c r="AB1363" s="17" t="s">
        <v>494</v>
      </c>
      <c r="AC1363" s="17"/>
      <c r="AD1363" s="17"/>
      <c r="AE1363" s="18" t="str">
        <f t="shared" si="67"/>
        <v/>
      </c>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c r="BF1363" s="17"/>
      <c r="BG1363" s="17"/>
    </row>
    <row r="1364" spans="1:59" hidden="1" x14ac:dyDescent="0.2">
      <c r="A1364" s="50">
        <v>2023</v>
      </c>
      <c r="B1364" s="50" t="s">
        <v>967</v>
      </c>
      <c r="C1364" s="16" t="str">
        <f>set_totals!$C$171</f>
        <v>20Jul23-PRS-Thrasher-4</v>
      </c>
      <c r="D1364" s="21">
        <f t="shared" si="65"/>
        <v>45127</v>
      </c>
      <c r="E1364" s="22">
        <f t="shared" si="66"/>
        <v>201</v>
      </c>
      <c r="F1364" s="39" t="s">
        <v>400</v>
      </c>
      <c r="G1364" s="16"/>
      <c r="H1364" s="17">
        <v>100</v>
      </c>
      <c r="I1364" s="17">
        <v>20</v>
      </c>
      <c r="J1364" s="17"/>
      <c r="K1364" s="16"/>
      <c r="L1364" s="16"/>
      <c r="M1364" s="16"/>
      <c r="N1364" s="17"/>
      <c r="O1364" s="17"/>
      <c r="P1364" s="17"/>
      <c r="Q1364" s="17" t="s">
        <v>494</v>
      </c>
      <c r="R1364" s="17"/>
      <c r="S1364" s="17"/>
      <c r="T1364" s="17" t="s">
        <v>494</v>
      </c>
      <c r="U1364" s="17" t="s">
        <v>494</v>
      </c>
      <c r="V1364" s="17" t="s">
        <v>494</v>
      </c>
      <c r="W1364" s="17" t="s">
        <v>494</v>
      </c>
      <c r="X1364" s="17" t="s">
        <v>494</v>
      </c>
      <c r="Y1364" s="17" t="s">
        <v>494</v>
      </c>
      <c r="Z1364" s="17" t="s">
        <v>494</v>
      </c>
      <c r="AA1364" s="17" t="s">
        <v>494</v>
      </c>
      <c r="AB1364" s="17" t="s">
        <v>494</v>
      </c>
      <c r="AC1364" s="17"/>
      <c r="AD1364" s="17"/>
      <c r="AE1364" s="18" t="str">
        <f t="shared" si="67"/>
        <v/>
      </c>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c r="BF1364" s="17"/>
      <c r="BG1364" s="17"/>
    </row>
    <row r="1365" spans="1:59" hidden="1" x14ac:dyDescent="0.2">
      <c r="A1365" s="50">
        <v>2023</v>
      </c>
      <c r="B1365" s="50" t="s">
        <v>967</v>
      </c>
      <c r="C1365" s="16" t="str">
        <f>set_totals!$C$171</f>
        <v>20Jul23-PRS-Thrasher-4</v>
      </c>
      <c r="D1365" s="21">
        <f t="shared" si="65"/>
        <v>45127</v>
      </c>
      <c r="E1365" s="22">
        <f t="shared" si="66"/>
        <v>201</v>
      </c>
      <c r="F1365" s="39" t="s">
        <v>400</v>
      </c>
      <c r="G1365" s="16"/>
      <c r="H1365" s="17">
        <v>107</v>
      </c>
      <c r="I1365" s="17">
        <v>20</v>
      </c>
      <c r="J1365" s="17"/>
      <c r="K1365" s="16"/>
      <c r="L1365" s="16"/>
      <c r="M1365" s="16"/>
      <c r="N1365" s="17"/>
      <c r="O1365" s="17"/>
      <c r="P1365" s="17"/>
      <c r="Q1365" s="17" t="s">
        <v>494</v>
      </c>
      <c r="R1365" s="17"/>
      <c r="S1365" s="17"/>
      <c r="T1365" s="17" t="s">
        <v>494</v>
      </c>
      <c r="U1365" s="17" t="s">
        <v>494</v>
      </c>
      <c r="V1365" s="17" t="s">
        <v>494</v>
      </c>
      <c r="W1365" s="17" t="s">
        <v>494</v>
      </c>
      <c r="X1365" s="17" t="s">
        <v>494</v>
      </c>
      <c r="Y1365" s="17" t="s">
        <v>494</v>
      </c>
      <c r="Z1365" s="17" t="s">
        <v>494</v>
      </c>
      <c r="AA1365" s="17" t="s">
        <v>494</v>
      </c>
      <c r="AB1365" s="17" t="s">
        <v>494</v>
      </c>
      <c r="AC1365" s="17"/>
      <c r="AD1365" s="17"/>
      <c r="AE1365" s="18" t="str">
        <f t="shared" si="67"/>
        <v/>
      </c>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c r="BF1365" s="17"/>
      <c r="BG1365" s="17"/>
    </row>
    <row r="1366" spans="1:59" hidden="1" x14ac:dyDescent="0.2">
      <c r="A1366" s="50">
        <v>2023</v>
      </c>
      <c r="B1366" s="50" t="s">
        <v>967</v>
      </c>
      <c r="C1366" s="16" t="str">
        <f>set_totals!$C$171</f>
        <v>20Jul23-PRS-Thrasher-4</v>
      </c>
      <c r="D1366" s="21">
        <f t="shared" si="65"/>
        <v>45127</v>
      </c>
      <c r="E1366" s="22">
        <f t="shared" si="66"/>
        <v>201</v>
      </c>
      <c r="F1366" s="39" t="s">
        <v>400</v>
      </c>
      <c r="G1366" s="16"/>
      <c r="H1366" s="17">
        <v>99</v>
      </c>
      <c r="I1366" s="17">
        <v>19</v>
      </c>
      <c r="J1366" s="17"/>
      <c r="K1366" s="16"/>
      <c r="L1366" s="16"/>
      <c r="M1366" s="16"/>
      <c r="N1366" s="17"/>
      <c r="O1366" s="17"/>
      <c r="P1366" s="17"/>
      <c r="Q1366" s="17" t="s">
        <v>494</v>
      </c>
      <c r="R1366" s="17"/>
      <c r="S1366" s="17"/>
      <c r="T1366" s="17" t="s">
        <v>494</v>
      </c>
      <c r="U1366" s="17" t="s">
        <v>494</v>
      </c>
      <c r="V1366" s="17" t="s">
        <v>494</v>
      </c>
      <c r="W1366" s="17" t="s">
        <v>494</v>
      </c>
      <c r="X1366" s="17" t="s">
        <v>494</v>
      </c>
      <c r="Y1366" s="17" t="s">
        <v>494</v>
      </c>
      <c r="Z1366" s="17" t="s">
        <v>494</v>
      </c>
      <c r="AA1366" s="17" t="s">
        <v>494</v>
      </c>
      <c r="AB1366" s="17" t="s">
        <v>494</v>
      </c>
      <c r="AC1366" s="17"/>
      <c r="AD1366" s="17"/>
      <c r="AE1366" s="18" t="str">
        <f t="shared" si="67"/>
        <v/>
      </c>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c r="BF1366" s="17"/>
      <c r="BG1366" s="17"/>
    </row>
    <row r="1367" spans="1:59" hidden="1" x14ac:dyDescent="0.2">
      <c r="A1367" s="50">
        <v>2023</v>
      </c>
      <c r="B1367" s="50" t="s">
        <v>967</v>
      </c>
      <c r="C1367" s="16" t="str">
        <f>set_totals!$C$171</f>
        <v>20Jul23-PRS-Thrasher-4</v>
      </c>
      <c r="D1367" s="21">
        <f t="shared" si="65"/>
        <v>45127</v>
      </c>
      <c r="E1367" s="22">
        <f t="shared" si="66"/>
        <v>201</v>
      </c>
      <c r="F1367" s="39" t="s">
        <v>400</v>
      </c>
      <c r="G1367" s="16"/>
      <c r="H1367" s="17">
        <v>100</v>
      </c>
      <c r="I1367" s="17">
        <v>21</v>
      </c>
      <c r="J1367" s="17"/>
      <c r="K1367" s="16"/>
      <c r="L1367" s="16"/>
      <c r="M1367" s="16"/>
      <c r="N1367" s="17"/>
      <c r="O1367" s="17"/>
      <c r="P1367" s="17"/>
      <c r="Q1367" s="17" t="s">
        <v>494</v>
      </c>
      <c r="R1367" s="17"/>
      <c r="S1367" s="17"/>
      <c r="T1367" s="17" t="s">
        <v>494</v>
      </c>
      <c r="U1367" s="17" t="s">
        <v>494</v>
      </c>
      <c r="V1367" s="17" t="s">
        <v>494</v>
      </c>
      <c r="W1367" s="17" t="s">
        <v>494</v>
      </c>
      <c r="X1367" s="17" t="s">
        <v>494</v>
      </c>
      <c r="Y1367" s="17" t="s">
        <v>494</v>
      </c>
      <c r="Z1367" s="17" t="s">
        <v>494</v>
      </c>
      <c r="AA1367" s="17" t="s">
        <v>494</v>
      </c>
      <c r="AB1367" s="17" t="s">
        <v>494</v>
      </c>
      <c r="AC1367" s="17"/>
      <c r="AD1367" s="17"/>
      <c r="AE1367" s="18" t="str">
        <f t="shared" si="67"/>
        <v/>
      </c>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c r="BF1367" s="17"/>
      <c r="BG1367" s="17"/>
    </row>
    <row r="1368" spans="1:59" hidden="1" x14ac:dyDescent="0.2">
      <c r="A1368" s="50">
        <v>2023</v>
      </c>
      <c r="B1368" s="50" t="s">
        <v>967</v>
      </c>
      <c r="C1368" s="16" t="str">
        <f>set_totals!$C$171</f>
        <v>20Jul23-PRS-Thrasher-4</v>
      </c>
      <c r="D1368" s="21">
        <f t="shared" si="65"/>
        <v>45127</v>
      </c>
      <c r="E1368" s="22">
        <f t="shared" si="66"/>
        <v>201</v>
      </c>
      <c r="F1368" s="39" t="s">
        <v>400</v>
      </c>
      <c r="G1368" s="16"/>
      <c r="H1368" s="17">
        <v>91</v>
      </c>
      <c r="I1368" s="17">
        <v>19</v>
      </c>
      <c r="J1368" s="17"/>
      <c r="K1368" s="16"/>
      <c r="L1368" s="16"/>
      <c r="M1368" s="16"/>
      <c r="N1368" s="17"/>
      <c r="O1368" s="17"/>
      <c r="P1368" s="17"/>
      <c r="Q1368" s="17" t="s">
        <v>494</v>
      </c>
      <c r="R1368" s="17"/>
      <c r="S1368" s="17"/>
      <c r="T1368" s="17" t="s">
        <v>494</v>
      </c>
      <c r="U1368" s="17" t="s">
        <v>494</v>
      </c>
      <c r="V1368" s="17" t="s">
        <v>494</v>
      </c>
      <c r="W1368" s="17" t="s">
        <v>494</v>
      </c>
      <c r="X1368" s="17" t="s">
        <v>494</v>
      </c>
      <c r="Y1368" s="17" t="s">
        <v>494</v>
      </c>
      <c r="Z1368" s="17" t="s">
        <v>494</v>
      </c>
      <c r="AA1368" s="17" t="s">
        <v>494</v>
      </c>
      <c r="AB1368" s="17" t="s">
        <v>494</v>
      </c>
      <c r="AC1368" s="17"/>
      <c r="AD1368" s="17"/>
      <c r="AE1368" s="18" t="str">
        <f t="shared" si="67"/>
        <v/>
      </c>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c r="BF1368" s="17"/>
      <c r="BG1368" s="17"/>
    </row>
    <row r="1369" spans="1:59" hidden="1" x14ac:dyDescent="0.2">
      <c r="A1369" s="50">
        <v>2023</v>
      </c>
      <c r="B1369" s="50" t="s">
        <v>967</v>
      </c>
      <c r="C1369" s="16" t="str">
        <f>set_totals!$C$171</f>
        <v>20Jul23-PRS-Thrasher-4</v>
      </c>
      <c r="D1369" s="21">
        <f t="shared" si="65"/>
        <v>45127</v>
      </c>
      <c r="E1369" s="22">
        <f t="shared" si="66"/>
        <v>201</v>
      </c>
      <c r="F1369" s="39" t="s">
        <v>400</v>
      </c>
      <c r="G1369" s="16"/>
      <c r="H1369" s="17">
        <v>101</v>
      </c>
      <c r="I1369" s="17">
        <v>21</v>
      </c>
      <c r="J1369" s="17"/>
      <c r="K1369" s="61"/>
      <c r="L1369" s="61"/>
      <c r="M1369" s="16"/>
      <c r="N1369" s="17"/>
      <c r="O1369" s="17"/>
      <c r="P1369" s="17"/>
      <c r="Q1369" s="17" t="s">
        <v>494</v>
      </c>
      <c r="R1369" s="17"/>
      <c r="S1369" s="17"/>
      <c r="T1369" s="17" t="s">
        <v>494</v>
      </c>
      <c r="U1369" s="17" t="s">
        <v>494</v>
      </c>
      <c r="V1369" s="17" t="s">
        <v>494</v>
      </c>
      <c r="W1369" s="17" t="s">
        <v>494</v>
      </c>
      <c r="X1369" s="17" t="s">
        <v>494</v>
      </c>
      <c r="Y1369" s="17" t="s">
        <v>494</v>
      </c>
      <c r="Z1369" s="17" t="s">
        <v>494</v>
      </c>
      <c r="AA1369" s="17" t="s">
        <v>494</v>
      </c>
      <c r="AB1369" s="17" t="s">
        <v>494</v>
      </c>
      <c r="AC1369" s="17"/>
      <c r="AD1369" s="17"/>
      <c r="AE1369" s="18" t="str">
        <f t="shared" si="67"/>
        <v/>
      </c>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c r="BF1369" s="17"/>
      <c r="BG1369" s="17"/>
    </row>
    <row r="1370" spans="1:59" hidden="1" x14ac:dyDescent="0.2">
      <c r="A1370" s="50">
        <v>2023</v>
      </c>
      <c r="B1370" s="50" t="s">
        <v>967</v>
      </c>
      <c r="C1370" s="16" t="str">
        <f>set_totals!$C$171</f>
        <v>20Jul23-PRS-Thrasher-4</v>
      </c>
      <c r="D1370" s="21">
        <f t="shared" si="65"/>
        <v>45127</v>
      </c>
      <c r="E1370" s="22">
        <f t="shared" si="66"/>
        <v>201</v>
      </c>
      <c r="F1370" s="39" t="s">
        <v>400</v>
      </c>
      <c r="G1370" s="16"/>
      <c r="H1370" s="17">
        <v>103</v>
      </c>
      <c r="I1370" s="17">
        <v>21</v>
      </c>
      <c r="J1370" s="17"/>
      <c r="K1370" s="16"/>
      <c r="L1370" s="16"/>
      <c r="M1370" s="16"/>
      <c r="N1370" s="17"/>
      <c r="O1370" s="17"/>
      <c r="P1370" s="17"/>
      <c r="Q1370" s="17" t="s">
        <v>494</v>
      </c>
      <c r="R1370" s="17"/>
      <c r="S1370" s="17"/>
      <c r="T1370" s="17" t="s">
        <v>494</v>
      </c>
      <c r="U1370" s="17" t="s">
        <v>494</v>
      </c>
      <c r="V1370" s="17" t="s">
        <v>494</v>
      </c>
      <c r="W1370" s="17" t="s">
        <v>494</v>
      </c>
      <c r="X1370" s="17" t="s">
        <v>494</v>
      </c>
      <c r="Y1370" s="17" t="s">
        <v>494</v>
      </c>
      <c r="Z1370" s="17" t="s">
        <v>494</v>
      </c>
      <c r="AA1370" s="17" t="s">
        <v>494</v>
      </c>
      <c r="AB1370" s="17" t="s">
        <v>494</v>
      </c>
      <c r="AC1370" s="17"/>
      <c r="AD1370" s="17"/>
      <c r="AE1370" s="18" t="str">
        <f t="shared" si="67"/>
        <v/>
      </c>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c r="BF1370" s="17"/>
      <c r="BG1370" s="17"/>
    </row>
    <row r="1371" spans="1:59" hidden="1" x14ac:dyDescent="0.2">
      <c r="A1371" s="50">
        <v>2023</v>
      </c>
      <c r="B1371" s="50" t="s">
        <v>967</v>
      </c>
      <c r="C1371" s="16" t="str">
        <f>set_totals!$C$172</f>
        <v>20Jul23-PRS--5</v>
      </c>
      <c r="D1371" s="21">
        <f t="shared" si="65"/>
        <v>45127</v>
      </c>
      <c r="E1371" s="22">
        <f t="shared" si="66"/>
        <v>201</v>
      </c>
      <c r="F1371" s="39" t="s">
        <v>401</v>
      </c>
      <c r="G1371" s="16"/>
      <c r="H1371" s="17">
        <v>91</v>
      </c>
      <c r="I1371" s="17">
        <v>22</v>
      </c>
      <c r="J1371" s="17"/>
      <c r="K1371" s="213" t="s">
        <v>494</v>
      </c>
      <c r="L1371" s="17"/>
      <c r="M1371" s="16"/>
      <c r="N1371" s="17"/>
      <c r="O1371" s="17"/>
      <c r="P1371" s="17"/>
      <c r="Q1371" s="17" t="s">
        <v>494</v>
      </c>
      <c r="R1371" s="17"/>
      <c r="S1371" s="17"/>
      <c r="T1371" s="17" t="s">
        <v>494</v>
      </c>
      <c r="U1371" s="17" t="s">
        <v>494</v>
      </c>
      <c r="V1371" s="17" t="s">
        <v>494</v>
      </c>
      <c r="W1371" s="17" t="s">
        <v>494</v>
      </c>
      <c r="X1371" s="17" t="s">
        <v>494</v>
      </c>
      <c r="Y1371" s="17" t="s">
        <v>494</v>
      </c>
      <c r="Z1371" s="17" t="s">
        <v>494</v>
      </c>
      <c r="AA1371" s="17" t="s">
        <v>494</v>
      </c>
      <c r="AB1371" s="17" t="s">
        <v>494</v>
      </c>
      <c r="AC1371" s="17"/>
      <c r="AD1371" s="17"/>
      <c r="AE1371" s="18" t="str">
        <f t="shared" si="67"/>
        <v/>
      </c>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c r="BF1371" s="17"/>
      <c r="BG1371" s="17"/>
    </row>
    <row r="1372" spans="1:59" hidden="1" x14ac:dyDescent="0.2">
      <c r="A1372" s="50">
        <v>2023</v>
      </c>
      <c r="B1372" s="50" t="s">
        <v>967</v>
      </c>
      <c r="C1372" s="16" t="str">
        <f>set_totals!$C$172</f>
        <v>20Jul23-PRS--5</v>
      </c>
      <c r="D1372" s="21">
        <f t="shared" si="65"/>
        <v>45127</v>
      </c>
      <c r="E1372" s="22">
        <f t="shared" si="66"/>
        <v>201</v>
      </c>
      <c r="F1372" s="39" t="s">
        <v>401</v>
      </c>
      <c r="G1372" s="16"/>
      <c r="H1372" s="17">
        <v>95</v>
      </c>
      <c r="I1372" s="17">
        <v>19</v>
      </c>
      <c r="J1372" s="17"/>
      <c r="K1372" s="213" t="s">
        <v>494</v>
      </c>
      <c r="L1372" s="17"/>
      <c r="M1372" s="16"/>
      <c r="N1372" s="17"/>
      <c r="O1372" s="17"/>
      <c r="P1372" s="17"/>
      <c r="Q1372" s="17" t="s">
        <v>494</v>
      </c>
      <c r="R1372" s="17"/>
      <c r="S1372" s="17"/>
      <c r="T1372" s="17" t="s">
        <v>494</v>
      </c>
      <c r="U1372" s="17" t="s">
        <v>494</v>
      </c>
      <c r="V1372" s="17" t="s">
        <v>494</v>
      </c>
      <c r="W1372" s="17" t="s">
        <v>494</v>
      </c>
      <c r="X1372" s="17" t="s">
        <v>494</v>
      </c>
      <c r="Y1372" s="17" t="s">
        <v>494</v>
      </c>
      <c r="Z1372" s="17" t="s">
        <v>494</v>
      </c>
      <c r="AA1372" s="17" t="s">
        <v>494</v>
      </c>
      <c r="AB1372" s="17" t="s">
        <v>494</v>
      </c>
      <c r="AC1372" s="17"/>
      <c r="AD1372" s="17"/>
      <c r="AE1372" s="18" t="str">
        <f t="shared" si="67"/>
        <v/>
      </c>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c r="BF1372" s="17"/>
      <c r="BG1372" s="17"/>
    </row>
    <row r="1373" spans="1:59" hidden="1" x14ac:dyDescent="0.2">
      <c r="A1373" s="50">
        <v>2023</v>
      </c>
      <c r="B1373" s="50" t="s">
        <v>967</v>
      </c>
      <c r="C1373" s="16" t="str">
        <f>set_totals!$C$172</f>
        <v>20Jul23-PRS--5</v>
      </c>
      <c r="D1373" s="21">
        <f t="shared" si="65"/>
        <v>45127</v>
      </c>
      <c r="E1373" s="22">
        <f t="shared" si="66"/>
        <v>201</v>
      </c>
      <c r="F1373" s="39" t="s">
        <v>401</v>
      </c>
      <c r="G1373" s="16"/>
      <c r="H1373" s="17">
        <v>99</v>
      </c>
      <c r="I1373" s="17">
        <v>20</v>
      </c>
      <c r="J1373" s="17"/>
      <c r="K1373" s="213" t="s">
        <v>494</v>
      </c>
      <c r="L1373" s="17"/>
      <c r="M1373" s="16"/>
      <c r="N1373" s="17"/>
      <c r="O1373" s="17"/>
      <c r="P1373" s="17"/>
      <c r="Q1373" s="17" t="s">
        <v>494</v>
      </c>
      <c r="R1373" s="17"/>
      <c r="S1373" s="17"/>
      <c r="T1373" s="17" t="s">
        <v>494</v>
      </c>
      <c r="U1373" s="17" t="s">
        <v>494</v>
      </c>
      <c r="V1373" s="17" t="s">
        <v>494</v>
      </c>
      <c r="W1373" s="17" t="s">
        <v>494</v>
      </c>
      <c r="X1373" s="17" t="s">
        <v>494</v>
      </c>
      <c r="Y1373" s="17" t="s">
        <v>494</v>
      </c>
      <c r="Z1373" s="17" t="s">
        <v>494</v>
      </c>
      <c r="AA1373" s="17" t="s">
        <v>494</v>
      </c>
      <c r="AB1373" s="17" t="s">
        <v>494</v>
      </c>
      <c r="AC1373" s="17"/>
      <c r="AD1373" s="17"/>
      <c r="AE1373" s="18" t="str">
        <f t="shared" si="67"/>
        <v/>
      </c>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c r="BF1373" s="17"/>
      <c r="BG1373" s="17"/>
    </row>
    <row r="1374" spans="1:59" hidden="1" x14ac:dyDescent="0.2">
      <c r="A1374" s="50">
        <v>2023</v>
      </c>
      <c r="B1374" s="50" t="s">
        <v>967</v>
      </c>
      <c r="C1374" s="16" t="str">
        <f>set_totals!$C$172</f>
        <v>20Jul23-PRS--5</v>
      </c>
      <c r="D1374" s="21">
        <f t="shared" si="65"/>
        <v>45127</v>
      </c>
      <c r="E1374" s="22">
        <f t="shared" si="66"/>
        <v>201</v>
      </c>
      <c r="F1374" s="39" t="s">
        <v>401</v>
      </c>
      <c r="G1374" s="16"/>
      <c r="H1374" s="17">
        <v>113</v>
      </c>
      <c r="I1374" s="17">
        <v>21</v>
      </c>
      <c r="J1374" s="17"/>
      <c r="K1374" s="213" t="s">
        <v>494</v>
      </c>
      <c r="L1374" s="17"/>
      <c r="M1374" s="16"/>
      <c r="N1374" s="17"/>
      <c r="O1374" s="17"/>
      <c r="P1374" s="17"/>
      <c r="Q1374" s="17" t="s">
        <v>494</v>
      </c>
      <c r="R1374" s="17"/>
      <c r="S1374" s="17"/>
      <c r="T1374" s="17" t="s">
        <v>494</v>
      </c>
      <c r="U1374" s="17" t="s">
        <v>494</v>
      </c>
      <c r="V1374" s="17" t="s">
        <v>494</v>
      </c>
      <c r="W1374" s="17" t="s">
        <v>494</v>
      </c>
      <c r="X1374" s="17" t="s">
        <v>494</v>
      </c>
      <c r="Y1374" s="17" t="s">
        <v>494</v>
      </c>
      <c r="Z1374" s="17" t="s">
        <v>494</v>
      </c>
      <c r="AA1374" s="17" t="s">
        <v>494</v>
      </c>
      <c r="AB1374" s="17" t="s">
        <v>494</v>
      </c>
      <c r="AC1374" s="17"/>
      <c r="AD1374" s="17"/>
      <c r="AE1374" s="18" t="str">
        <f t="shared" si="67"/>
        <v/>
      </c>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c r="BF1374" s="17"/>
      <c r="BG1374" s="17"/>
    </row>
    <row r="1375" spans="1:59" hidden="1" x14ac:dyDescent="0.2">
      <c r="A1375" s="50">
        <v>2023</v>
      </c>
      <c r="B1375" s="50" t="s">
        <v>967</v>
      </c>
      <c r="C1375" s="16" t="str">
        <f>set_totals!$C$172</f>
        <v>20Jul23-PRS--5</v>
      </c>
      <c r="D1375" s="21">
        <f t="shared" si="65"/>
        <v>45127</v>
      </c>
      <c r="E1375" s="22">
        <f t="shared" si="66"/>
        <v>201</v>
      </c>
      <c r="F1375" s="39" t="s">
        <v>401</v>
      </c>
      <c r="G1375" s="16"/>
      <c r="H1375" s="17">
        <v>95</v>
      </c>
      <c r="I1375" s="17">
        <v>19</v>
      </c>
      <c r="J1375" s="17"/>
      <c r="K1375" s="213" t="s">
        <v>494</v>
      </c>
      <c r="L1375" s="17"/>
      <c r="M1375" s="16"/>
      <c r="N1375" s="17"/>
      <c r="O1375" s="17"/>
      <c r="P1375" s="17"/>
      <c r="Q1375" s="17" t="s">
        <v>494</v>
      </c>
      <c r="R1375" s="17"/>
      <c r="S1375" s="17"/>
      <c r="T1375" s="17" t="s">
        <v>494</v>
      </c>
      <c r="U1375" s="17" t="s">
        <v>494</v>
      </c>
      <c r="V1375" s="17" t="s">
        <v>494</v>
      </c>
      <c r="W1375" s="17" t="s">
        <v>494</v>
      </c>
      <c r="X1375" s="17" t="s">
        <v>494</v>
      </c>
      <c r="Y1375" s="17" t="s">
        <v>494</v>
      </c>
      <c r="Z1375" s="17" t="s">
        <v>494</v>
      </c>
      <c r="AA1375" s="17" t="s">
        <v>494</v>
      </c>
      <c r="AB1375" s="17" t="s">
        <v>494</v>
      </c>
      <c r="AC1375" s="17"/>
      <c r="AD1375" s="17"/>
      <c r="AE1375" s="18" t="str">
        <f t="shared" si="67"/>
        <v/>
      </c>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c r="BF1375" s="17"/>
      <c r="BG1375" s="17"/>
    </row>
    <row r="1376" spans="1:59" hidden="1" x14ac:dyDescent="0.2">
      <c r="A1376" s="50">
        <v>2023</v>
      </c>
      <c r="B1376" s="50" t="s">
        <v>967</v>
      </c>
      <c r="C1376" s="16" t="str">
        <f>set_totals!$C$172</f>
        <v>20Jul23-PRS--5</v>
      </c>
      <c r="D1376" s="21">
        <f t="shared" si="65"/>
        <v>45127</v>
      </c>
      <c r="E1376" s="22">
        <f t="shared" si="66"/>
        <v>201</v>
      </c>
      <c r="F1376" s="39" t="s">
        <v>401</v>
      </c>
      <c r="G1376" s="16"/>
      <c r="H1376" s="17">
        <v>100</v>
      </c>
      <c r="I1376" s="17">
        <v>19</v>
      </c>
      <c r="J1376" s="17"/>
      <c r="K1376" s="213" t="s">
        <v>494</v>
      </c>
      <c r="L1376" s="17"/>
      <c r="M1376" s="61"/>
      <c r="N1376" s="17"/>
      <c r="O1376" s="17"/>
      <c r="P1376" s="17"/>
      <c r="Q1376" s="17" t="s">
        <v>494</v>
      </c>
      <c r="R1376" s="17"/>
      <c r="S1376" s="17"/>
      <c r="T1376" s="17" t="s">
        <v>494</v>
      </c>
      <c r="U1376" s="17" t="s">
        <v>494</v>
      </c>
      <c r="V1376" s="17" t="s">
        <v>494</v>
      </c>
      <c r="W1376" s="17" t="s">
        <v>494</v>
      </c>
      <c r="X1376" s="17" t="s">
        <v>494</v>
      </c>
      <c r="Y1376" s="17" t="s">
        <v>494</v>
      </c>
      <c r="Z1376" s="17" t="s">
        <v>494</v>
      </c>
      <c r="AA1376" s="17" t="s">
        <v>494</v>
      </c>
      <c r="AB1376" s="17" t="s">
        <v>494</v>
      </c>
      <c r="AC1376" s="17"/>
      <c r="AD1376" s="17"/>
      <c r="AE1376" s="18" t="str">
        <f t="shared" si="67"/>
        <v/>
      </c>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c r="BF1376" s="17"/>
      <c r="BG1376" s="17"/>
    </row>
    <row r="1377" spans="1:59" hidden="1" x14ac:dyDescent="0.2">
      <c r="A1377" s="50">
        <v>2023</v>
      </c>
      <c r="B1377" s="50" t="s">
        <v>967</v>
      </c>
      <c r="C1377" s="16" t="str">
        <f>set_totals!$C$172</f>
        <v>20Jul23-PRS--5</v>
      </c>
      <c r="D1377" s="21">
        <f t="shared" si="65"/>
        <v>45127</v>
      </c>
      <c r="E1377" s="22">
        <f t="shared" si="66"/>
        <v>201</v>
      </c>
      <c r="F1377" s="39" t="s">
        <v>401</v>
      </c>
      <c r="G1377" s="16"/>
      <c r="H1377" s="17">
        <v>102</v>
      </c>
      <c r="I1377" s="17">
        <v>20</v>
      </c>
      <c r="J1377" s="17"/>
      <c r="K1377" s="213" t="s">
        <v>494</v>
      </c>
      <c r="L1377" s="17"/>
      <c r="M1377" s="16"/>
      <c r="N1377" s="17"/>
      <c r="O1377" s="17"/>
      <c r="P1377" s="17"/>
      <c r="Q1377" s="17" t="s">
        <v>494</v>
      </c>
      <c r="R1377" s="17"/>
      <c r="S1377" s="17"/>
      <c r="T1377" s="17" t="s">
        <v>494</v>
      </c>
      <c r="U1377" s="17" t="s">
        <v>494</v>
      </c>
      <c r="V1377" s="17" t="s">
        <v>494</v>
      </c>
      <c r="W1377" s="17" t="s">
        <v>494</v>
      </c>
      <c r="X1377" s="17" t="s">
        <v>494</v>
      </c>
      <c r="Y1377" s="17" t="s">
        <v>494</v>
      </c>
      <c r="Z1377" s="17" t="s">
        <v>494</v>
      </c>
      <c r="AA1377" s="17" t="s">
        <v>494</v>
      </c>
      <c r="AB1377" s="17" t="s">
        <v>494</v>
      </c>
      <c r="AC1377" s="17"/>
      <c r="AD1377" s="17"/>
      <c r="AE1377" s="18" t="str">
        <f t="shared" si="67"/>
        <v/>
      </c>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c r="BA1377" s="17"/>
      <c r="BB1377" s="17"/>
      <c r="BC1377" s="17"/>
      <c r="BD1377" s="17"/>
      <c r="BE1377" s="17"/>
      <c r="BF1377" s="17"/>
      <c r="BG1377" s="17"/>
    </row>
    <row r="1378" spans="1:59" hidden="1" x14ac:dyDescent="0.2">
      <c r="A1378" s="50">
        <v>2023</v>
      </c>
      <c r="B1378" s="50" t="s">
        <v>967</v>
      </c>
      <c r="C1378" s="16" t="str">
        <f>set_totals!$C$172</f>
        <v>20Jul23-PRS--5</v>
      </c>
      <c r="D1378" s="21">
        <f t="shared" si="65"/>
        <v>45127</v>
      </c>
      <c r="E1378" s="22">
        <f t="shared" si="66"/>
        <v>201</v>
      </c>
      <c r="F1378" s="39" t="s">
        <v>401</v>
      </c>
      <c r="G1378" s="16"/>
      <c r="H1378" s="17">
        <v>115</v>
      </c>
      <c r="I1378" s="17">
        <v>25</v>
      </c>
      <c r="J1378" s="17"/>
      <c r="K1378" s="213" t="s">
        <v>494</v>
      </c>
      <c r="L1378" s="17"/>
      <c r="M1378" s="16"/>
      <c r="N1378" s="17"/>
      <c r="O1378" s="17"/>
      <c r="P1378" s="17"/>
      <c r="Q1378" s="17" t="s">
        <v>494</v>
      </c>
      <c r="R1378" s="17"/>
      <c r="S1378" s="17"/>
      <c r="T1378" s="17" t="s">
        <v>494</v>
      </c>
      <c r="U1378" s="17" t="s">
        <v>494</v>
      </c>
      <c r="V1378" s="17" t="s">
        <v>494</v>
      </c>
      <c r="W1378" s="17" t="s">
        <v>494</v>
      </c>
      <c r="X1378" s="17" t="s">
        <v>494</v>
      </c>
      <c r="Y1378" s="17" t="s">
        <v>494</v>
      </c>
      <c r="Z1378" s="17" t="s">
        <v>494</v>
      </c>
      <c r="AA1378" s="17" t="s">
        <v>494</v>
      </c>
      <c r="AB1378" s="17" t="s">
        <v>494</v>
      </c>
      <c r="AC1378" s="17"/>
      <c r="AD1378" s="17"/>
      <c r="AE1378" s="18" t="str">
        <f t="shared" si="67"/>
        <v/>
      </c>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c r="BF1378" s="17"/>
      <c r="BG1378" s="17"/>
    </row>
    <row r="1379" spans="1:59" hidden="1" x14ac:dyDescent="0.2">
      <c r="A1379" s="50">
        <v>2023</v>
      </c>
      <c r="B1379" s="50" t="s">
        <v>967</v>
      </c>
      <c r="C1379" s="16" t="str">
        <f>set_totals!$C$166</f>
        <v>20Jul23-PRS-PRCD-1</v>
      </c>
      <c r="D1379" s="21">
        <f t="shared" si="65"/>
        <v>45127</v>
      </c>
      <c r="E1379" s="22">
        <f t="shared" si="66"/>
        <v>201</v>
      </c>
      <c r="F1379" s="17" t="s">
        <v>343</v>
      </c>
      <c r="G1379" s="17" t="s">
        <v>347</v>
      </c>
      <c r="H1379" s="17">
        <v>109</v>
      </c>
      <c r="I1379" s="17">
        <v>20</v>
      </c>
      <c r="J1379" s="17"/>
      <c r="K1379" s="17" t="s">
        <v>494</v>
      </c>
      <c r="L1379" s="17"/>
      <c r="M1379" s="17" t="s">
        <v>494</v>
      </c>
      <c r="N1379" s="17"/>
      <c r="O1379" s="17"/>
      <c r="P1379" s="17"/>
      <c r="Q1379" s="17" t="s">
        <v>494</v>
      </c>
      <c r="R1379" s="17"/>
      <c r="S1379" s="17"/>
      <c r="T1379" s="17" t="s">
        <v>494</v>
      </c>
      <c r="U1379" s="17" t="s">
        <v>494</v>
      </c>
      <c r="V1379" s="17" t="s">
        <v>494</v>
      </c>
      <c r="W1379" s="17" t="s">
        <v>494</v>
      </c>
      <c r="X1379" s="17" t="s">
        <v>494</v>
      </c>
      <c r="Y1379" s="17" t="s">
        <v>494</v>
      </c>
      <c r="Z1379" s="17" t="s">
        <v>494</v>
      </c>
      <c r="AA1379" s="17" t="s">
        <v>494</v>
      </c>
      <c r="AB1379" s="17" t="s">
        <v>494</v>
      </c>
      <c r="AC1379" s="17"/>
      <c r="AD1379" s="17"/>
      <c r="AE1379" s="18" t="str">
        <f t="shared" si="67"/>
        <v/>
      </c>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c r="BF1379" s="17"/>
      <c r="BG1379" s="17"/>
    </row>
    <row r="1380" spans="1:59" hidden="1" x14ac:dyDescent="0.2">
      <c r="A1380" s="50">
        <v>2023</v>
      </c>
      <c r="B1380" s="50" t="s">
        <v>967</v>
      </c>
      <c r="C1380" s="16" t="str">
        <f>set_totals!$C$166</f>
        <v>20Jul23-PRS-PRCD-1</v>
      </c>
      <c r="D1380" s="21">
        <f t="shared" si="65"/>
        <v>45127</v>
      </c>
      <c r="E1380" s="22">
        <f t="shared" si="66"/>
        <v>201</v>
      </c>
      <c r="F1380" s="17" t="s">
        <v>343</v>
      </c>
      <c r="G1380" s="17" t="s">
        <v>347</v>
      </c>
      <c r="H1380" s="17">
        <v>90</v>
      </c>
      <c r="I1380" s="17">
        <v>20</v>
      </c>
      <c r="J1380" s="17"/>
      <c r="K1380" s="17" t="s">
        <v>494</v>
      </c>
      <c r="L1380" s="17"/>
      <c r="M1380" s="17" t="s">
        <v>494</v>
      </c>
      <c r="N1380" s="17"/>
      <c r="O1380" s="17"/>
      <c r="P1380" s="17"/>
      <c r="Q1380" s="17" t="s">
        <v>494</v>
      </c>
      <c r="R1380" s="17"/>
      <c r="S1380" s="17"/>
      <c r="T1380" s="17" t="s">
        <v>494</v>
      </c>
      <c r="U1380" s="17" t="s">
        <v>494</v>
      </c>
      <c r="V1380" s="17" t="s">
        <v>494</v>
      </c>
      <c r="W1380" s="17" t="s">
        <v>494</v>
      </c>
      <c r="X1380" s="17" t="s">
        <v>494</v>
      </c>
      <c r="Y1380" s="17" t="s">
        <v>494</v>
      </c>
      <c r="Z1380" s="17" t="s">
        <v>494</v>
      </c>
      <c r="AA1380" s="17" t="s">
        <v>494</v>
      </c>
      <c r="AB1380" s="17" t="s">
        <v>494</v>
      </c>
      <c r="AC1380" s="17"/>
      <c r="AD1380" s="17"/>
      <c r="AE1380" s="18" t="str">
        <f t="shared" si="67"/>
        <v/>
      </c>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c r="BF1380" s="17"/>
      <c r="BG1380" s="17"/>
    </row>
    <row r="1381" spans="1:59" hidden="1" x14ac:dyDescent="0.2">
      <c r="A1381" s="50">
        <v>2023</v>
      </c>
      <c r="B1381" s="50" t="s">
        <v>967</v>
      </c>
      <c r="C1381" s="16" t="str">
        <f>set_totals!$C$166</f>
        <v>20Jul23-PRS-PRCD-1</v>
      </c>
      <c r="D1381" s="21">
        <f t="shared" si="65"/>
        <v>45127</v>
      </c>
      <c r="E1381" s="22">
        <f t="shared" si="66"/>
        <v>201</v>
      </c>
      <c r="F1381" s="17" t="s">
        <v>343</v>
      </c>
      <c r="G1381" s="17" t="s">
        <v>347</v>
      </c>
      <c r="H1381" s="17">
        <v>92</v>
      </c>
      <c r="I1381" s="17">
        <v>20</v>
      </c>
      <c r="J1381" s="17"/>
      <c r="K1381" s="17" t="s">
        <v>494</v>
      </c>
      <c r="L1381" s="17"/>
      <c r="M1381" s="17" t="s">
        <v>494</v>
      </c>
      <c r="N1381" s="17"/>
      <c r="O1381" s="17"/>
      <c r="P1381" s="17"/>
      <c r="Q1381" s="17" t="s">
        <v>494</v>
      </c>
      <c r="R1381" s="17"/>
      <c r="S1381" s="17"/>
      <c r="T1381" s="17" t="s">
        <v>494</v>
      </c>
      <c r="U1381" s="17" t="s">
        <v>494</v>
      </c>
      <c r="V1381" s="17" t="s">
        <v>494</v>
      </c>
      <c r="W1381" s="17" t="s">
        <v>494</v>
      </c>
      <c r="X1381" s="17" t="s">
        <v>494</v>
      </c>
      <c r="Y1381" s="17" t="s">
        <v>494</v>
      </c>
      <c r="Z1381" s="17" t="s">
        <v>494</v>
      </c>
      <c r="AA1381" s="17" t="s">
        <v>494</v>
      </c>
      <c r="AB1381" s="17" t="s">
        <v>494</v>
      </c>
      <c r="AC1381" s="17"/>
      <c r="AD1381" s="17"/>
      <c r="AE1381" s="18" t="str">
        <f t="shared" si="67"/>
        <v/>
      </c>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c r="BF1381" s="17"/>
      <c r="BG1381" s="17"/>
    </row>
    <row r="1382" spans="1:59" hidden="1" x14ac:dyDescent="0.2">
      <c r="A1382" s="50">
        <v>2023</v>
      </c>
      <c r="B1382" s="50" t="s">
        <v>967</v>
      </c>
      <c r="C1382" s="16" t="str">
        <f>set_totals!$C$169</f>
        <v>20Jul23-PRS-Offshore A-2</v>
      </c>
      <c r="D1382" s="21">
        <f t="shared" si="65"/>
        <v>45127</v>
      </c>
      <c r="E1382" s="22">
        <f t="shared" si="66"/>
        <v>201</v>
      </c>
      <c r="F1382" s="17" t="s">
        <v>401</v>
      </c>
      <c r="G1382" s="17"/>
      <c r="H1382" s="17">
        <v>123</v>
      </c>
      <c r="I1382" s="17">
        <v>24</v>
      </c>
      <c r="J1382" s="17"/>
      <c r="K1382" s="17"/>
      <c r="L1382" s="17"/>
      <c r="M1382" s="17"/>
      <c r="N1382" s="17"/>
      <c r="O1382" s="17"/>
      <c r="P1382" s="17"/>
      <c r="Q1382" s="17" t="s">
        <v>494</v>
      </c>
      <c r="R1382" s="17"/>
      <c r="S1382" s="17"/>
      <c r="T1382" s="17" t="s">
        <v>494</v>
      </c>
      <c r="U1382" s="17" t="s">
        <v>494</v>
      </c>
      <c r="V1382" s="17" t="s">
        <v>494</v>
      </c>
      <c r="W1382" s="17" t="s">
        <v>494</v>
      </c>
      <c r="X1382" s="17" t="s">
        <v>494</v>
      </c>
      <c r="Y1382" s="17" t="s">
        <v>494</v>
      </c>
      <c r="Z1382" s="17" t="s">
        <v>494</v>
      </c>
      <c r="AA1382" s="17" t="s">
        <v>494</v>
      </c>
      <c r="AB1382" s="17" t="s">
        <v>494</v>
      </c>
      <c r="AC1382" s="17"/>
      <c r="AD1382" s="17"/>
      <c r="AE1382" s="18" t="str">
        <f t="shared" si="67"/>
        <v/>
      </c>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c r="BF1382" s="17"/>
      <c r="BG1382" s="17"/>
    </row>
    <row r="1383" spans="1:59" hidden="1" x14ac:dyDescent="0.2">
      <c r="A1383" s="50">
        <v>2023</v>
      </c>
      <c r="B1383" s="50" t="s">
        <v>967</v>
      </c>
      <c r="C1383" s="16" t="str">
        <f>set_totals!$C$169</f>
        <v>20Jul23-PRS-Offshore A-2</v>
      </c>
      <c r="D1383" s="21">
        <f t="shared" si="65"/>
        <v>45127</v>
      </c>
      <c r="E1383" s="22">
        <f t="shared" si="66"/>
        <v>201</v>
      </c>
      <c r="F1383" s="17" t="s">
        <v>401</v>
      </c>
      <c r="G1383" s="17"/>
      <c r="H1383" s="17">
        <v>120</v>
      </c>
      <c r="I1383" s="17">
        <v>22</v>
      </c>
      <c r="J1383" s="17"/>
      <c r="K1383" s="17"/>
      <c r="L1383" s="17"/>
      <c r="M1383" s="17"/>
      <c r="N1383" s="17"/>
      <c r="O1383" s="17"/>
      <c r="P1383" s="17"/>
      <c r="Q1383" s="17" t="s">
        <v>494</v>
      </c>
      <c r="R1383" s="17"/>
      <c r="S1383" s="17"/>
      <c r="T1383" s="17" t="s">
        <v>494</v>
      </c>
      <c r="U1383" s="17" t="s">
        <v>494</v>
      </c>
      <c r="V1383" s="17" t="s">
        <v>494</v>
      </c>
      <c r="W1383" s="17" t="s">
        <v>494</v>
      </c>
      <c r="X1383" s="17" t="s">
        <v>494</v>
      </c>
      <c r="Y1383" s="17" t="s">
        <v>494</v>
      </c>
      <c r="Z1383" s="17" t="s">
        <v>494</v>
      </c>
      <c r="AA1383" s="17" t="s">
        <v>494</v>
      </c>
      <c r="AB1383" s="17" t="s">
        <v>494</v>
      </c>
      <c r="AC1383" s="17"/>
      <c r="AD1383" s="17"/>
      <c r="AE1383" s="18" t="str">
        <f t="shared" si="67"/>
        <v/>
      </c>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c r="BF1383" s="17"/>
      <c r="BG1383" s="17"/>
    </row>
    <row r="1384" spans="1:59" hidden="1" x14ac:dyDescent="0.2">
      <c r="A1384" s="50">
        <v>2023</v>
      </c>
      <c r="B1384" s="50" t="s">
        <v>967</v>
      </c>
      <c r="C1384" s="16" t="str">
        <f>set_totals!$C$169</f>
        <v>20Jul23-PRS-Offshore A-2</v>
      </c>
      <c r="D1384" s="21">
        <f t="shared" si="65"/>
        <v>45127</v>
      </c>
      <c r="E1384" s="22">
        <f t="shared" si="66"/>
        <v>201</v>
      </c>
      <c r="F1384" s="17" t="s">
        <v>401</v>
      </c>
      <c r="G1384" s="17"/>
      <c r="H1384" s="17">
        <v>112</v>
      </c>
      <c r="I1384" s="17">
        <v>21</v>
      </c>
      <c r="J1384" s="17"/>
      <c r="K1384" s="17"/>
      <c r="L1384" s="17"/>
      <c r="M1384" s="17"/>
      <c r="N1384" s="17"/>
      <c r="O1384" s="17"/>
      <c r="P1384" s="17"/>
      <c r="Q1384" s="17" t="s">
        <v>494</v>
      </c>
      <c r="R1384" s="17"/>
      <c r="S1384" s="17"/>
      <c r="T1384" s="17" t="s">
        <v>494</v>
      </c>
      <c r="U1384" s="17" t="s">
        <v>494</v>
      </c>
      <c r="V1384" s="17" t="s">
        <v>494</v>
      </c>
      <c r="W1384" s="17" t="s">
        <v>494</v>
      </c>
      <c r="X1384" s="17" t="s">
        <v>494</v>
      </c>
      <c r="Y1384" s="17" t="s">
        <v>494</v>
      </c>
      <c r="Z1384" s="17" t="s">
        <v>494</v>
      </c>
      <c r="AA1384" s="17" t="s">
        <v>494</v>
      </c>
      <c r="AB1384" s="17" t="s">
        <v>494</v>
      </c>
      <c r="AC1384" s="17"/>
      <c r="AD1384" s="17"/>
      <c r="AE1384" s="18" t="str">
        <f t="shared" si="67"/>
        <v/>
      </c>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c r="BF1384" s="17"/>
      <c r="BG1384" s="17"/>
    </row>
    <row r="1385" spans="1:59" hidden="1" x14ac:dyDescent="0.2">
      <c r="A1385" s="50">
        <v>2023</v>
      </c>
      <c r="B1385" s="50" t="s">
        <v>967</v>
      </c>
      <c r="C1385" s="16" t="str">
        <f>set_totals!$C$169</f>
        <v>20Jul23-PRS-Offshore A-2</v>
      </c>
      <c r="D1385" s="21">
        <f t="shared" si="65"/>
        <v>45127</v>
      </c>
      <c r="E1385" s="22">
        <f t="shared" si="66"/>
        <v>201</v>
      </c>
      <c r="F1385" s="17" t="s">
        <v>401</v>
      </c>
      <c r="G1385" s="17"/>
      <c r="H1385" s="17">
        <v>86</v>
      </c>
      <c r="I1385" s="17">
        <v>19</v>
      </c>
      <c r="J1385" s="17"/>
      <c r="K1385" s="17"/>
      <c r="L1385" s="17"/>
      <c r="M1385" s="17"/>
      <c r="N1385" s="17"/>
      <c r="O1385" s="17"/>
      <c r="P1385" s="17"/>
      <c r="Q1385" s="17" t="s">
        <v>494</v>
      </c>
      <c r="R1385" s="17"/>
      <c r="S1385" s="17"/>
      <c r="T1385" s="17" t="s">
        <v>494</v>
      </c>
      <c r="U1385" s="17" t="s">
        <v>494</v>
      </c>
      <c r="V1385" s="17" t="s">
        <v>494</v>
      </c>
      <c r="W1385" s="17" t="s">
        <v>494</v>
      </c>
      <c r="X1385" s="17" t="s">
        <v>494</v>
      </c>
      <c r="Y1385" s="17" t="s">
        <v>494</v>
      </c>
      <c r="Z1385" s="17" t="s">
        <v>494</v>
      </c>
      <c r="AA1385" s="17" t="s">
        <v>494</v>
      </c>
      <c r="AB1385" s="17" t="s">
        <v>494</v>
      </c>
      <c r="AC1385" s="17"/>
      <c r="AD1385" s="17"/>
      <c r="AE1385" s="18" t="str">
        <f t="shared" si="67"/>
        <v/>
      </c>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c r="BF1385" s="17"/>
      <c r="BG1385" s="17"/>
    </row>
    <row r="1386" spans="1:59" hidden="1" x14ac:dyDescent="0.2">
      <c r="A1386" s="50">
        <v>2023</v>
      </c>
      <c r="B1386" s="50" t="s">
        <v>967</v>
      </c>
      <c r="C1386" s="16" t="str">
        <f>set_totals!$C$169</f>
        <v>20Jul23-PRS-Offshore A-2</v>
      </c>
      <c r="D1386" s="21">
        <f t="shared" si="65"/>
        <v>45127</v>
      </c>
      <c r="E1386" s="22">
        <f t="shared" si="66"/>
        <v>201</v>
      </c>
      <c r="F1386" s="17" t="s">
        <v>401</v>
      </c>
      <c r="G1386" s="17"/>
      <c r="H1386" s="17">
        <v>80</v>
      </c>
      <c r="I1386" s="17">
        <v>17</v>
      </c>
      <c r="J1386" s="17"/>
      <c r="K1386" s="17"/>
      <c r="L1386" s="17"/>
      <c r="M1386" s="17"/>
      <c r="N1386" s="17"/>
      <c r="O1386" s="17"/>
      <c r="P1386" s="17"/>
      <c r="Q1386" s="17" t="s">
        <v>494</v>
      </c>
      <c r="R1386" s="17"/>
      <c r="S1386" s="17"/>
      <c r="T1386" s="17" t="s">
        <v>494</v>
      </c>
      <c r="U1386" s="17" t="s">
        <v>494</v>
      </c>
      <c r="V1386" s="17" t="s">
        <v>494</v>
      </c>
      <c r="W1386" s="17" t="s">
        <v>494</v>
      </c>
      <c r="X1386" s="17" t="s">
        <v>494</v>
      </c>
      <c r="Y1386" s="17" t="s">
        <v>494</v>
      </c>
      <c r="Z1386" s="17" t="s">
        <v>494</v>
      </c>
      <c r="AA1386" s="17" t="s">
        <v>494</v>
      </c>
      <c r="AB1386" s="17" t="s">
        <v>494</v>
      </c>
      <c r="AC1386" s="17"/>
      <c r="AD1386" s="17"/>
      <c r="AE1386" s="18" t="str">
        <f t="shared" si="67"/>
        <v/>
      </c>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c r="BF1386" s="17"/>
      <c r="BG1386" s="17"/>
    </row>
    <row r="1387" spans="1:59" hidden="1" x14ac:dyDescent="0.2">
      <c r="A1387" s="50">
        <v>2023</v>
      </c>
      <c r="B1387" s="50" t="s">
        <v>967</v>
      </c>
      <c r="C1387" s="16" t="str">
        <f>set_totals!$C$169</f>
        <v>20Jul23-PRS-Offshore A-2</v>
      </c>
      <c r="D1387" s="21">
        <f t="shared" si="65"/>
        <v>45127</v>
      </c>
      <c r="E1387" s="22">
        <f t="shared" si="66"/>
        <v>201</v>
      </c>
      <c r="F1387" s="17" t="s">
        <v>401</v>
      </c>
      <c r="G1387" s="17"/>
      <c r="H1387" s="17">
        <v>122</v>
      </c>
      <c r="I1387" s="17">
        <v>24</v>
      </c>
      <c r="J1387" s="17"/>
      <c r="K1387" s="17"/>
      <c r="L1387" s="17"/>
      <c r="M1387" s="17"/>
      <c r="N1387" s="17"/>
      <c r="O1387" s="17"/>
      <c r="P1387" s="17"/>
      <c r="Q1387" s="17" t="s">
        <v>494</v>
      </c>
      <c r="R1387" s="17"/>
      <c r="S1387" s="17"/>
      <c r="T1387" s="17" t="s">
        <v>494</v>
      </c>
      <c r="U1387" s="17" t="s">
        <v>494</v>
      </c>
      <c r="V1387" s="17" t="s">
        <v>494</v>
      </c>
      <c r="W1387" s="17" t="s">
        <v>494</v>
      </c>
      <c r="X1387" s="17" t="s">
        <v>494</v>
      </c>
      <c r="Y1387" s="17" t="s">
        <v>494</v>
      </c>
      <c r="Z1387" s="17" t="s">
        <v>494</v>
      </c>
      <c r="AA1387" s="17" t="s">
        <v>494</v>
      </c>
      <c r="AB1387" s="17" t="s">
        <v>494</v>
      </c>
      <c r="AC1387" s="17"/>
      <c r="AD1387" s="17"/>
      <c r="AE1387" s="18" t="str">
        <f t="shared" si="67"/>
        <v/>
      </c>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c r="BF1387" s="17"/>
      <c r="BG1387" s="17"/>
    </row>
    <row r="1388" spans="1:59" hidden="1" x14ac:dyDescent="0.2">
      <c r="A1388" s="50">
        <v>2023</v>
      </c>
      <c r="B1388" s="50" t="s">
        <v>967</v>
      </c>
      <c r="C1388" s="16" t="str">
        <f>set_totals!$C$169</f>
        <v>20Jul23-PRS-Offshore A-2</v>
      </c>
      <c r="D1388" s="21">
        <f t="shared" si="65"/>
        <v>45127</v>
      </c>
      <c r="E1388" s="22">
        <f t="shared" si="66"/>
        <v>201</v>
      </c>
      <c r="F1388" s="17" t="s">
        <v>401</v>
      </c>
      <c r="G1388" s="17"/>
      <c r="H1388" s="17">
        <v>136</v>
      </c>
      <c r="I1388" s="17">
        <v>26</v>
      </c>
      <c r="J1388" s="17"/>
      <c r="K1388" s="17"/>
      <c r="L1388" s="17"/>
      <c r="M1388" s="17"/>
      <c r="N1388" s="17"/>
      <c r="O1388" s="17"/>
      <c r="P1388" s="17"/>
      <c r="Q1388" s="17" t="s">
        <v>494</v>
      </c>
      <c r="R1388" s="17"/>
      <c r="S1388" s="17"/>
      <c r="T1388" s="17" t="s">
        <v>494</v>
      </c>
      <c r="U1388" s="17" t="s">
        <v>494</v>
      </c>
      <c r="V1388" s="17" t="s">
        <v>494</v>
      </c>
      <c r="W1388" s="17" t="s">
        <v>494</v>
      </c>
      <c r="X1388" s="17" t="s">
        <v>494</v>
      </c>
      <c r="Y1388" s="17" t="s">
        <v>494</v>
      </c>
      <c r="Z1388" s="17" t="s">
        <v>494</v>
      </c>
      <c r="AA1388" s="17" t="s">
        <v>494</v>
      </c>
      <c r="AB1388" s="17" t="s">
        <v>494</v>
      </c>
      <c r="AC1388" s="17"/>
      <c r="AD1388" s="17"/>
      <c r="AE1388" s="18" t="str">
        <f t="shared" si="67"/>
        <v/>
      </c>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c r="BF1388" s="17"/>
      <c r="BG1388" s="17"/>
    </row>
    <row r="1389" spans="1:59" hidden="1" x14ac:dyDescent="0.2">
      <c r="A1389" s="50">
        <v>2023</v>
      </c>
      <c r="B1389" s="50" t="s">
        <v>967</v>
      </c>
      <c r="C1389" s="16" t="str">
        <f>set_totals!$C$169</f>
        <v>20Jul23-PRS-Offshore A-2</v>
      </c>
      <c r="D1389" s="21">
        <f t="shared" si="65"/>
        <v>45127</v>
      </c>
      <c r="E1389" s="22">
        <f t="shared" si="66"/>
        <v>201</v>
      </c>
      <c r="F1389" s="17" t="s">
        <v>401</v>
      </c>
      <c r="G1389" s="17"/>
      <c r="H1389" s="17">
        <v>132</v>
      </c>
      <c r="I1389" s="17">
        <v>24</v>
      </c>
      <c r="J1389" s="17"/>
      <c r="K1389" s="17"/>
      <c r="L1389" s="17"/>
      <c r="M1389" s="17"/>
      <c r="N1389" s="17"/>
      <c r="O1389" s="17"/>
      <c r="P1389" s="17"/>
      <c r="Q1389" s="17" t="s">
        <v>494</v>
      </c>
      <c r="R1389" s="17"/>
      <c r="S1389" s="17"/>
      <c r="T1389" s="17" t="s">
        <v>494</v>
      </c>
      <c r="U1389" s="17" t="s">
        <v>494</v>
      </c>
      <c r="V1389" s="17" t="s">
        <v>494</v>
      </c>
      <c r="W1389" s="17" t="s">
        <v>494</v>
      </c>
      <c r="X1389" s="17" t="s">
        <v>494</v>
      </c>
      <c r="Y1389" s="17" t="s">
        <v>494</v>
      </c>
      <c r="Z1389" s="17" t="s">
        <v>494</v>
      </c>
      <c r="AA1389" s="17" t="s">
        <v>494</v>
      </c>
      <c r="AB1389" s="17" t="s">
        <v>494</v>
      </c>
      <c r="AC1389" s="17"/>
      <c r="AD1389" s="17"/>
      <c r="AE1389" s="18" t="str">
        <f t="shared" si="67"/>
        <v/>
      </c>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c r="BF1389" s="17"/>
      <c r="BG1389" s="17"/>
    </row>
    <row r="1390" spans="1:59" hidden="1" x14ac:dyDescent="0.2">
      <c r="A1390" s="50">
        <v>2023</v>
      </c>
      <c r="B1390" s="50" t="s">
        <v>967</v>
      </c>
      <c r="C1390" s="16" t="str">
        <f>set_totals!$C$169</f>
        <v>20Jul23-PRS-Offshore A-2</v>
      </c>
      <c r="D1390" s="21">
        <f t="shared" si="65"/>
        <v>45127</v>
      </c>
      <c r="E1390" s="22">
        <f t="shared" si="66"/>
        <v>201</v>
      </c>
      <c r="F1390" s="17" t="s">
        <v>401</v>
      </c>
      <c r="G1390" s="17"/>
      <c r="H1390" s="17">
        <v>130</v>
      </c>
      <c r="I1390" s="17">
        <v>25</v>
      </c>
      <c r="J1390" s="17"/>
      <c r="K1390" s="17"/>
      <c r="L1390" s="17"/>
      <c r="M1390" s="17"/>
      <c r="N1390" s="17"/>
      <c r="O1390" s="17"/>
      <c r="P1390" s="17"/>
      <c r="Q1390" s="17" t="s">
        <v>494</v>
      </c>
      <c r="R1390" s="17"/>
      <c r="S1390" s="17"/>
      <c r="T1390" s="17" t="s">
        <v>494</v>
      </c>
      <c r="U1390" s="17" t="s">
        <v>494</v>
      </c>
      <c r="V1390" s="17" t="s">
        <v>494</v>
      </c>
      <c r="W1390" s="17" t="s">
        <v>494</v>
      </c>
      <c r="X1390" s="17" t="s">
        <v>494</v>
      </c>
      <c r="Y1390" s="17" t="s">
        <v>494</v>
      </c>
      <c r="Z1390" s="17" t="s">
        <v>494</v>
      </c>
      <c r="AA1390" s="17" t="s">
        <v>494</v>
      </c>
      <c r="AB1390" s="17" t="s">
        <v>494</v>
      </c>
      <c r="AC1390" s="17"/>
      <c r="AD1390" s="17"/>
      <c r="AE1390" s="18" t="str">
        <f t="shared" si="67"/>
        <v/>
      </c>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c r="BF1390" s="17"/>
      <c r="BG1390" s="17"/>
    </row>
    <row r="1391" spans="1:59" hidden="1" x14ac:dyDescent="0.2">
      <c r="A1391" s="50">
        <v>2023</v>
      </c>
      <c r="B1391" s="50" t="s">
        <v>967</v>
      </c>
      <c r="C1391" s="16" t="str">
        <f>set_totals!$C$170</f>
        <v>20Jul23-PRS-Offshore B-3</v>
      </c>
      <c r="D1391" s="21">
        <f t="shared" si="65"/>
        <v>45127</v>
      </c>
      <c r="E1391" s="22">
        <f t="shared" si="66"/>
        <v>201</v>
      </c>
      <c r="F1391" s="17" t="s">
        <v>401</v>
      </c>
      <c r="G1391" s="17"/>
      <c r="H1391" s="17">
        <v>74</v>
      </c>
      <c r="I1391" s="17">
        <v>14</v>
      </c>
      <c r="J1391" s="17"/>
      <c r="K1391" s="17"/>
      <c r="L1391" s="17"/>
      <c r="M1391" s="17"/>
      <c r="N1391" s="17"/>
      <c r="O1391" s="17"/>
      <c r="P1391" s="17"/>
      <c r="Q1391" s="17" t="s">
        <v>494</v>
      </c>
      <c r="R1391" s="17"/>
      <c r="S1391" s="17"/>
      <c r="T1391" s="17" t="s">
        <v>494</v>
      </c>
      <c r="U1391" s="17" t="s">
        <v>494</v>
      </c>
      <c r="V1391" s="17" t="s">
        <v>494</v>
      </c>
      <c r="W1391" s="17" t="s">
        <v>494</v>
      </c>
      <c r="X1391" s="17" t="s">
        <v>494</v>
      </c>
      <c r="Y1391" s="17" t="s">
        <v>494</v>
      </c>
      <c r="Z1391" s="17" t="s">
        <v>494</v>
      </c>
      <c r="AA1391" s="17" t="s">
        <v>494</v>
      </c>
      <c r="AB1391" s="17" t="s">
        <v>494</v>
      </c>
      <c r="AC1391" s="17"/>
      <c r="AD1391" s="17"/>
      <c r="AE1391" s="18" t="str">
        <f t="shared" si="67"/>
        <v/>
      </c>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c r="BF1391" s="17"/>
      <c r="BG1391" s="17"/>
    </row>
    <row r="1392" spans="1:59" hidden="1" x14ac:dyDescent="0.2">
      <c r="A1392" s="50">
        <v>2023</v>
      </c>
      <c r="B1392" s="50" t="s">
        <v>967</v>
      </c>
      <c r="C1392" s="16" t="str">
        <f>set_totals!$C$170</f>
        <v>20Jul23-PRS-Offshore B-3</v>
      </c>
      <c r="D1392" s="21">
        <f t="shared" si="65"/>
        <v>45127</v>
      </c>
      <c r="E1392" s="22">
        <f t="shared" si="66"/>
        <v>201</v>
      </c>
      <c r="F1392" s="17" t="s">
        <v>401</v>
      </c>
      <c r="G1392" s="17"/>
      <c r="H1392" s="17">
        <v>88</v>
      </c>
      <c r="I1392" s="17">
        <v>16</v>
      </c>
      <c r="J1392" s="17"/>
      <c r="K1392" s="17"/>
      <c r="L1392" s="17"/>
      <c r="M1392" s="17"/>
      <c r="N1392" s="17"/>
      <c r="O1392" s="17"/>
      <c r="P1392" s="17"/>
      <c r="Q1392" s="17" t="s">
        <v>494</v>
      </c>
      <c r="R1392" s="17"/>
      <c r="S1392" s="17"/>
      <c r="T1392" s="17" t="s">
        <v>494</v>
      </c>
      <c r="U1392" s="17" t="s">
        <v>494</v>
      </c>
      <c r="V1392" s="17" t="s">
        <v>494</v>
      </c>
      <c r="W1392" s="17" t="s">
        <v>494</v>
      </c>
      <c r="X1392" s="17" t="s">
        <v>494</v>
      </c>
      <c r="Y1392" s="17" t="s">
        <v>494</v>
      </c>
      <c r="Z1392" s="17" t="s">
        <v>494</v>
      </c>
      <c r="AA1392" s="17" t="s">
        <v>494</v>
      </c>
      <c r="AB1392" s="17" t="s">
        <v>494</v>
      </c>
      <c r="AC1392" s="17"/>
      <c r="AD1392" s="17"/>
      <c r="AE1392" s="18" t="str">
        <f t="shared" si="67"/>
        <v/>
      </c>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c r="BF1392" s="17"/>
      <c r="BG1392" s="17"/>
    </row>
    <row r="1393" spans="1:59" hidden="1" x14ac:dyDescent="0.2">
      <c r="A1393" s="50">
        <v>2023</v>
      </c>
      <c r="B1393" s="50" t="s">
        <v>967</v>
      </c>
      <c r="C1393" s="16" t="str">
        <f>set_totals!$C$170</f>
        <v>20Jul23-PRS-Offshore B-3</v>
      </c>
      <c r="D1393" s="21">
        <f t="shared" si="65"/>
        <v>45127</v>
      </c>
      <c r="E1393" s="22">
        <f t="shared" si="66"/>
        <v>201</v>
      </c>
      <c r="F1393" s="17" t="s">
        <v>401</v>
      </c>
      <c r="G1393" s="17"/>
      <c r="H1393" s="17">
        <v>84</v>
      </c>
      <c r="I1393" s="17">
        <v>16</v>
      </c>
      <c r="J1393" s="17"/>
      <c r="K1393" s="17"/>
      <c r="L1393" s="17"/>
      <c r="M1393" s="17"/>
      <c r="N1393" s="17"/>
      <c r="O1393" s="17"/>
      <c r="P1393" s="17"/>
      <c r="Q1393" s="17" t="s">
        <v>494</v>
      </c>
      <c r="R1393" s="17"/>
      <c r="S1393" s="17"/>
      <c r="T1393" s="17" t="s">
        <v>494</v>
      </c>
      <c r="U1393" s="17" t="s">
        <v>494</v>
      </c>
      <c r="V1393" s="17" t="s">
        <v>494</v>
      </c>
      <c r="W1393" s="17" t="s">
        <v>494</v>
      </c>
      <c r="X1393" s="17" t="s">
        <v>494</v>
      </c>
      <c r="Y1393" s="17" t="s">
        <v>494</v>
      </c>
      <c r="Z1393" s="17" t="s">
        <v>494</v>
      </c>
      <c r="AA1393" s="17" t="s">
        <v>494</v>
      </c>
      <c r="AB1393" s="17" t="s">
        <v>494</v>
      </c>
      <c r="AC1393" s="17"/>
      <c r="AD1393" s="17"/>
      <c r="AE1393" s="18" t="str">
        <f t="shared" si="67"/>
        <v/>
      </c>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c r="BF1393" s="17"/>
      <c r="BG1393" s="17"/>
    </row>
    <row r="1394" spans="1:59" hidden="1" x14ac:dyDescent="0.2">
      <c r="A1394" s="50">
        <v>2023</v>
      </c>
      <c r="B1394" s="50" t="s">
        <v>967</v>
      </c>
      <c r="C1394" s="16" t="str">
        <f>set_totals!$C$170</f>
        <v>20Jul23-PRS-Offshore B-3</v>
      </c>
      <c r="D1394" s="21">
        <f t="shared" si="65"/>
        <v>45127</v>
      </c>
      <c r="E1394" s="22">
        <f t="shared" si="66"/>
        <v>201</v>
      </c>
      <c r="F1394" s="17" t="s">
        <v>401</v>
      </c>
      <c r="G1394" s="17"/>
      <c r="H1394" s="17">
        <v>79</v>
      </c>
      <c r="I1394" s="17">
        <v>13</v>
      </c>
      <c r="J1394" s="17"/>
      <c r="K1394" s="17"/>
      <c r="L1394" s="17"/>
      <c r="M1394" s="17"/>
      <c r="N1394" s="17"/>
      <c r="O1394" s="17"/>
      <c r="P1394" s="17"/>
      <c r="Q1394" s="17" t="s">
        <v>494</v>
      </c>
      <c r="R1394" s="17"/>
      <c r="S1394" s="17"/>
      <c r="T1394" s="17" t="s">
        <v>494</v>
      </c>
      <c r="U1394" s="17" t="s">
        <v>494</v>
      </c>
      <c r="V1394" s="17" t="s">
        <v>494</v>
      </c>
      <c r="W1394" s="17" t="s">
        <v>494</v>
      </c>
      <c r="X1394" s="17" t="s">
        <v>494</v>
      </c>
      <c r="Y1394" s="17" t="s">
        <v>494</v>
      </c>
      <c r="Z1394" s="17" t="s">
        <v>494</v>
      </c>
      <c r="AA1394" s="17" t="s">
        <v>494</v>
      </c>
      <c r="AB1394" s="17" t="s">
        <v>494</v>
      </c>
      <c r="AC1394" s="17"/>
      <c r="AD1394" s="17"/>
      <c r="AE1394" s="18" t="str">
        <f t="shared" si="67"/>
        <v/>
      </c>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c r="BF1394" s="17"/>
      <c r="BG1394" s="17"/>
    </row>
    <row r="1395" spans="1:59" hidden="1" x14ac:dyDescent="0.2">
      <c r="A1395" s="50">
        <v>2023</v>
      </c>
      <c r="B1395" s="50" t="s">
        <v>967</v>
      </c>
      <c r="C1395" s="16" t="str">
        <f>set_totals!$C$170</f>
        <v>20Jul23-PRS-Offshore B-3</v>
      </c>
      <c r="D1395" s="21">
        <f t="shared" si="65"/>
        <v>45127</v>
      </c>
      <c r="E1395" s="22">
        <f t="shared" si="66"/>
        <v>201</v>
      </c>
      <c r="F1395" s="17" t="s">
        <v>401</v>
      </c>
      <c r="G1395" s="17"/>
      <c r="H1395" s="17">
        <v>100</v>
      </c>
      <c r="I1395" s="17">
        <v>16</v>
      </c>
      <c r="J1395" s="17"/>
      <c r="K1395" s="17"/>
      <c r="L1395" s="17"/>
      <c r="M1395" s="17"/>
      <c r="N1395" s="17"/>
      <c r="O1395" s="17"/>
      <c r="P1395" s="17"/>
      <c r="Q1395" s="17" t="s">
        <v>494</v>
      </c>
      <c r="R1395" s="17"/>
      <c r="S1395" s="17"/>
      <c r="T1395" s="17" t="s">
        <v>494</v>
      </c>
      <c r="U1395" s="17" t="s">
        <v>494</v>
      </c>
      <c r="V1395" s="17" t="s">
        <v>494</v>
      </c>
      <c r="W1395" s="17" t="s">
        <v>494</v>
      </c>
      <c r="X1395" s="17" t="s">
        <v>494</v>
      </c>
      <c r="Y1395" s="17" t="s">
        <v>494</v>
      </c>
      <c r="Z1395" s="17" t="s">
        <v>494</v>
      </c>
      <c r="AA1395" s="17" t="s">
        <v>494</v>
      </c>
      <c r="AB1395" s="17" t="s">
        <v>494</v>
      </c>
      <c r="AC1395" s="17"/>
      <c r="AD1395" s="17"/>
      <c r="AE1395" s="18" t="str">
        <f t="shared" si="67"/>
        <v/>
      </c>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c r="BA1395" s="17"/>
      <c r="BB1395" s="17"/>
      <c r="BC1395" s="17"/>
      <c r="BD1395" s="17"/>
      <c r="BE1395" s="17"/>
      <c r="BF1395" s="17"/>
      <c r="BG1395" s="17"/>
    </row>
    <row r="1396" spans="1:59" hidden="1" x14ac:dyDescent="0.2">
      <c r="A1396" s="50">
        <v>2023</v>
      </c>
      <c r="B1396" s="50" t="s">
        <v>967</v>
      </c>
      <c r="C1396" s="16" t="str">
        <f>set_totals!$C$170</f>
        <v>20Jul23-PRS-Offshore B-3</v>
      </c>
      <c r="D1396" s="21">
        <f t="shared" si="65"/>
        <v>45127</v>
      </c>
      <c r="E1396" s="22">
        <f t="shared" si="66"/>
        <v>201</v>
      </c>
      <c r="F1396" s="17" t="s">
        <v>401</v>
      </c>
      <c r="G1396" s="17"/>
      <c r="H1396" s="17">
        <v>115</v>
      </c>
      <c r="I1396" s="17">
        <v>29</v>
      </c>
      <c r="J1396" s="17"/>
      <c r="K1396" s="17"/>
      <c r="L1396" s="17"/>
      <c r="M1396" s="17"/>
      <c r="N1396" s="17"/>
      <c r="O1396" s="17"/>
      <c r="P1396" s="17"/>
      <c r="Q1396" s="17" t="s">
        <v>494</v>
      </c>
      <c r="R1396" s="17"/>
      <c r="S1396" s="17"/>
      <c r="T1396" s="17" t="s">
        <v>494</v>
      </c>
      <c r="U1396" s="17" t="s">
        <v>494</v>
      </c>
      <c r="V1396" s="17" t="s">
        <v>494</v>
      </c>
      <c r="W1396" s="17" t="s">
        <v>494</v>
      </c>
      <c r="X1396" s="17" t="s">
        <v>494</v>
      </c>
      <c r="Y1396" s="17" t="s">
        <v>494</v>
      </c>
      <c r="Z1396" s="17" t="s">
        <v>494</v>
      </c>
      <c r="AA1396" s="17" t="s">
        <v>494</v>
      </c>
      <c r="AB1396" s="17" t="s">
        <v>494</v>
      </c>
      <c r="AC1396" s="17"/>
      <c r="AD1396" s="17"/>
      <c r="AE1396" s="18" t="str">
        <f t="shared" si="67"/>
        <v/>
      </c>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c r="BA1396" s="17"/>
      <c r="BB1396" s="17"/>
      <c r="BC1396" s="17"/>
      <c r="BD1396" s="17"/>
      <c r="BE1396" s="17"/>
      <c r="BF1396" s="17"/>
      <c r="BG1396" s="17"/>
    </row>
    <row r="1397" spans="1:59" hidden="1" x14ac:dyDescent="0.2">
      <c r="A1397" s="50">
        <v>2023</v>
      </c>
      <c r="B1397" s="50" t="s">
        <v>967</v>
      </c>
      <c r="C1397" s="16" t="str">
        <f>set_totals!$C$170</f>
        <v>20Jul23-PRS-Offshore B-3</v>
      </c>
      <c r="D1397" s="21">
        <f t="shared" si="65"/>
        <v>45127</v>
      </c>
      <c r="E1397" s="22">
        <f t="shared" si="66"/>
        <v>201</v>
      </c>
      <c r="F1397" s="17" t="s">
        <v>401</v>
      </c>
      <c r="G1397" s="17"/>
      <c r="H1397" s="17">
        <v>95</v>
      </c>
      <c r="I1397" s="17">
        <v>19</v>
      </c>
      <c r="J1397" s="17"/>
      <c r="K1397" s="17"/>
      <c r="L1397" s="17"/>
      <c r="M1397" s="17"/>
      <c r="N1397" s="17"/>
      <c r="O1397" s="17"/>
      <c r="P1397" s="17"/>
      <c r="Q1397" s="17" t="s">
        <v>494</v>
      </c>
      <c r="R1397" s="17"/>
      <c r="S1397" s="17"/>
      <c r="T1397" s="17" t="s">
        <v>494</v>
      </c>
      <c r="U1397" s="17" t="s">
        <v>494</v>
      </c>
      <c r="V1397" s="17" t="s">
        <v>494</v>
      </c>
      <c r="W1397" s="17" t="s">
        <v>494</v>
      </c>
      <c r="X1397" s="17" t="s">
        <v>494</v>
      </c>
      <c r="Y1397" s="17" t="s">
        <v>494</v>
      </c>
      <c r="Z1397" s="17" t="s">
        <v>494</v>
      </c>
      <c r="AA1397" s="17" t="s">
        <v>494</v>
      </c>
      <c r="AB1397" s="17" t="s">
        <v>494</v>
      </c>
      <c r="AC1397" s="17"/>
      <c r="AD1397" s="17"/>
      <c r="AE1397" s="18" t="str">
        <f t="shared" si="67"/>
        <v/>
      </c>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c r="BA1397" s="17"/>
      <c r="BB1397" s="17"/>
      <c r="BC1397" s="17"/>
      <c r="BD1397" s="17"/>
      <c r="BE1397" s="17"/>
      <c r="BF1397" s="17"/>
      <c r="BG1397" s="17"/>
    </row>
    <row r="1398" spans="1:59" hidden="1" x14ac:dyDescent="0.2">
      <c r="A1398" s="50">
        <v>2023</v>
      </c>
      <c r="B1398" s="50" t="s">
        <v>967</v>
      </c>
      <c r="C1398" s="16" t="str">
        <f>set_totals!$C$170</f>
        <v>20Jul23-PRS-Offshore B-3</v>
      </c>
      <c r="D1398" s="21">
        <f t="shared" si="65"/>
        <v>45127</v>
      </c>
      <c r="E1398" s="22">
        <f t="shared" si="66"/>
        <v>201</v>
      </c>
      <c r="F1398" s="17" t="s">
        <v>401</v>
      </c>
      <c r="G1398" s="17"/>
      <c r="H1398" s="17">
        <v>138</v>
      </c>
      <c r="I1398" s="17">
        <v>23</v>
      </c>
      <c r="J1398" s="17"/>
      <c r="K1398" s="17"/>
      <c r="L1398" s="17"/>
      <c r="M1398" s="17"/>
      <c r="N1398" s="17"/>
      <c r="O1398" s="17"/>
      <c r="P1398" s="17"/>
      <c r="Q1398" s="17" t="s">
        <v>494</v>
      </c>
      <c r="R1398" s="17"/>
      <c r="S1398" s="17"/>
      <c r="T1398" s="17" t="s">
        <v>494</v>
      </c>
      <c r="U1398" s="17" t="s">
        <v>494</v>
      </c>
      <c r="V1398" s="17" t="s">
        <v>494</v>
      </c>
      <c r="W1398" s="17" t="s">
        <v>494</v>
      </c>
      <c r="X1398" s="17" t="s">
        <v>494</v>
      </c>
      <c r="Y1398" s="17" t="s">
        <v>494</v>
      </c>
      <c r="Z1398" s="17" t="s">
        <v>494</v>
      </c>
      <c r="AA1398" s="17" t="s">
        <v>494</v>
      </c>
      <c r="AB1398" s="17" t="s">
        <v>494</v>
      </c>
      <c r="AC1398" s="17"/>
      <c r="AD1398" s="17"/>
      <c r="AE1398" s="18" t="str">
        <f t="shared" si="67"/>
        <v/>
      </c>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c r="BF1398" s="17"/>
      <c r="BG1398" s="17"/>
    </row>
    <row r="1399" spans="1:59" hidden="1" x14ac:dyDescent="0.2">
      <c r="A1399" s="50">
        <v>2023</v>
      </c>
      <c r="B1399" s="50" t="s">
        <v>967</v>
      </c>
      <c r="C1399" s="16" t="str">
        <f>set_totals!$C$170</f>
        <v>20Jul23-PRS-Offshore B-3</v>
      </c>
      <c r="D1399" s="21">
        <f t="shared" si="65"/>
        <v>45127</v>
      </c>
      <c r="E1399" s="22">
        <f t="shared" si="66"/>
        <v>201</v>
      </c>
      <c r="F1399" s="17" t="s">
        <v>401</v>
      </c>
      <c r="G1399" s="17"/>
      <c r="H1399" s="17">
        <v>135</v>
      </c>
      <c r="I1399" s="17">
        <v>24</v>
      </c>
      <c r="J1399" s="17"/>
      <c r="K1399" s="17"/>
      <c r="L1399" s="17"/>
      <c r="M1399" s="17"/>
      <c r="N1399" s="17"/>
      <c r="O1399" s="17"/>
      <c r="P1399" s="17"/>
      <c r="Q1399" s="17" t="s">
        <v>494</v>
      </c>
      <c r="R1399" s="17"/>
      <c r="S1399" s="17"/>
      <c r="T1399" s="17" t="s">
        <v>494</v>
      </c>
      <c r="U1399" s="17" t="s">
        <v>494</v>
      </c>
      <c r="V1399" s="17" t="s">
        <v>494</v>
      </c>
      <c r="W1399" s="17" t="s">
        <v>494</v>
      </c>
      <c r="X1399" s="17" t="s">
        <v>494</v>
      </c>
      <c r="Y1399" s="17" t="s">
        <v>494</v>
      </c>
      <c r="Z1399" s="17" t="s">
        <v>494</v>
      </c>
      <c r="AA1399" s="17" t="s">
        <v>494</v>
      </c>
      <c r="AB1399" s="17" t="s">
        <v>494</v>
      </c>
      <c r="AC1399" s="17"/>
      <c r="AD1399" s="17"/>
      <c r="AE1399" s="18" t="str">
        <f t="shared" si="67"/>
        <v/>
      </c>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c r="BF1399" s="17"/>
      <c r="BG1399" s="17"/>
    </row>
    <row r="1400" spans="1:59" hidden="1" x14ac:dyDescent="0.2">
      <c r="A1400" s="50">
        <v>2023</v>
      </c>
      <c r="B1400" s="50" t="s">
        <v>967</v>
      </c>
      <c r="C1400" s="16" t="str">
        <f>set_totals!$C$171</f>
        <v>20Jul23-PRS-Thrasher-4</v>
      </c>
      <c r="D1400" s="21">
        <f t="shared" si="65"/>
        <v>45127</v>
      </c>
      <c r="E1400" s="22">
        <f t="shared" si="66"/>
        <v>201</v>
      </c>
      <c r="F1400" s="17" t="s">
        <v>400</v>
      </c>
      <c r="G1400" s="17"/>
      <c r="H1400" s="17">
        <v>143</v>
      </c>
      <c r="I1400" s="17">
        <v>29</v>
      </c>
      <c r="J1400" s="17"/>
      <c r="K1400" s="17"/>
      <c r="L1400" s="17"/>
      <c r="M1400" s="17"/>
      <c r="N1400" s="17"/>
      <c r="O1400" s="17"/>
      <c r="P1400" s="17"/>
      <c r="Q1400" s="17" t="s">
        <v>494</v>
      </c>
      <c r="R1400" s="17"/>
      <c r="S1400" s="17"/>
      <c r="T1400" s="17" t="s">
        <v>494</v>
      </c>
      <c r="U1400" s="17" t="s">
        <v>494</v>
      </c>
      <c r="V1400" s="17" t="s">
        <v>494</v>
      </c>
      <c r="W1400" s="17" t="s">
        <v>494</v>
      </c>
      <c r="X1400" s="17" t="s">
        <v>494</v>
      </c>
      <c r="Y1400" s="17" t="s">
        <v>494</v>
      </c>
      <c r="Z1400" s="17" t="s">
        <v>494</v>
      </c>
      <c r="AA1400" s="17" t="s">
        <v>494</v>
      </c>
      <c r="AB1400" s="17" t="s">
        <v>494</v>
      </c>
      <c r="AC1400" s="17"/>
      <c r="AD1400" s="17"/>
      <c r="AE1400" s="18" t="str">
        <f t="shared" si="67"/>
        <v/>
      </c>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c r="BF1400" s="17"/>
      <c r="BG1400" s="17"/>
    </row>
    <row r="1401" spans="1:59" hidden="1" x14ac:dyDescent="0.2">
      <c r="A1401" s="50">
        <v>2023</v>
      </c>
      <c r="B1401" s="50" t="s">
        <v>967</v>
      </c>
      <c r="C1401" s="16" t="str">
        <f>set_totals!$C$172</f>
        <v>20Jul23-PRS--5</v>
      </c>
      <c r="D1401" s="21">
        <f t="shared" si="65"/>
        <v>45127</v>
      </c>
      <c r="E1401" s="22">
        <f t="shared" si="66"/>
        <v>201</v>
      </c>
      <c r="F1401" s="17" t="s">
        <v>401</v>
      </c>
      <c r="G1401" s="17"/>
      <c r="H1401" s="17">
        <v>125</v>
      </c>
      <c r="I1401" s="17">
        <v>23</v>
      </c>
      <c r="J1401" s="17"/>
      <c r="K1401" s="17"/>
      <c r="L1401" s="17"/>
      <c r="M1401" s="17"/>
      <c r="N1401" s="17"/>
      <c r="O1401" s="17"/>
      <c r="P1401" s="17"/>
      <c r="Q1401" s="17" t="s">
        <v>494</v>
      </c>
      <c r="R1401" s="17"/>
      <c r="S1401" s="17"/>
      <c r="T1401" s="17" t="s">
        <v>494</v>
      </c>
      <c r="U1401" s="17" t="s">
        <v>494</v>
      </c>
      <c r="V1401" s="17" t="s">
        <v>494</v>
      </c>
      <c r="W1401" s="17" t="s">
        <v>494</v>
      </c>
      <c r="X1401" s="17" t="s">
        <v>494</v>
      </c>
      <c r="Y1401" s="17" t="s">
        <v>494</v>
      </c>
      <c r="Z1401" s="17" t="s">
        <v>494</v>
      </c>
      <c r="AA1401" s="17" t="s">
        <v>494</v>
      </c>
      <c r="AB1401" s="17" t="s">
        <v>494</v>
      </c>
      <c r="AC1401" s="17"/>
      <c r="AD1401" s="17"/>
      <c r="AE1401" s="18" t="str">
        <f t="shared" si="67"/>
        <v/>
      </c>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c r="BF1401" s="17"/>
      <c r="BG1401" s="17"/>
    </row>
    <row r="1402" spans="1:59" hidden="1" x14ac:dyDescent="0.2">
      <c r="A1402" s="50">
        <v>2023</v>
      </c>
      <c r="B1402" s="50" t="s">
        <v>967</v>
      </c>
      <c r="C1402" s="16" t="str">
        <f>set_totals!$C$172</f>
        <v>20Jul23-PRS--5</v>
      </c>
      <c r="D1402" s="21">
        <f t="shared" si="65"/>
        <v>45127</v>
      </c>
      <c r="E1402" s="22">
        <f t="shared" si="66"/>
        <v>201</v>
      </c>
      <c r="F1402" s="17" t="s">
        <v>401</v>
      </c>
      <c r="G1402" s="17"/>
      <c r="H1402" s="17">
        <v>146</v>
      </c>
      <c r="I1402" s="17">
        <v>30</v>
      </c>
      <c r="J1402" s="17"/>
      <c r="K1402" s="17"/>
      <c r="L1402" s="17"/>
      <c r="M1402" s="17"/>
      <c r="N1402" s="17"/>
      <c r="O1402" s="17"/>
      <c r="P1402" s="17"/>
      <c r="Q1402" s="17" t="s">
        <v>494</v>
      </c>
      <c r="R1402" s="17"/>
      <c r="S1402" s="17"/>
      <c r="T1402" s="17" t="s">
        <v>494</v>
      </c>
      <c r="U1402" s="17" t="s">
        <v>494</v>
      </c>
      <c r="V1402" s="17" t="s">
        <v>494</v>
      </c>
      <c r="W1402" s="17" t="s">
        <v>494</v>
      </c>
      <c r="X1402" s="17" t="s">
        <v>494</v>
      </c>
      <c r="Y1402" s="17" t="s">
        <v>494</v>
      </c>
      <c r="Z1402" s="17" t="s">
        <v>494</v>
      </c>
      <c r="AA1402" s="17" t="s">
        <v>494</v>
      </c>
      <c r="AB1402" s="17" t="s">
        <v>494</v>
      </c>
      <c r="AC1402" s="17"/>
      <c r="AD1402" s="17"/>
      <c r="AE1402" s="18" t="str">
        <f t="shared" si="67"/>
        <v/>
      </c>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c r="BF1402" s="17"/>
      <c r="BG1402" s="17"/>
    </row>
    <row r="1403" spans="1:59" hidden="1" x14ac:dyDescent="0.2">
      <c r="A1403" s="50">
        <v>2023</v>
      </c>
      <c r="B1403" s="50" t="s">
        <v>967</v>
      </c>
      <c r="C1403" s="16" t="str">
        <f>set_totals!$C$172</f>
        <v>20Jul23-PRS--5</v>
      </c>
      <c r="D1403" s="21">
        <f t="shared" si="65"/>
        <v>45127</v>
      </c>
      <c r="E1403" s="22">
        <f t="shared" si="66"/>
        <v>201</v>
      </c>
      <c r="F1403" s="17" t="s">
        <v>401</v>
      </c>
      <c r="G1403" s="17"/>
      <c r="H1403" s="17">
        <v>145</v>
      </c>
      <c r="I1403" s="17">
        <v>32</v>
      </c>
      <c r="J1403" s="17"/>
      <c r="K1403" s="17"/>
      <c r="L1403" s="17"/>
      <c r="M1403" s="17"/>
      <c r="N1403" s="17"/>
      <c r="O1403" s="17"/>
      <c r="P1403" s="17"/>
      <c r="Q1403" s="17" t="s">
        <v>494</v>
      </c>
      <c r="R1403" s="17"/>
      <c r="S1403" s="17"/>
      <c r="T1403" s="17" t="s">
        <v>494</v>
      </c>
      <c r="U1403" s="17" t="s">
        <v>494</v>
      </c>
      <c r="V1403" s="17" t="s">
        <v>494</v>
      </c>
      <c r="W1403" s="17" t="s">
        <v>494</v>
      </c>
      <c r="X1403" s="17" t="s">
        <v>494</v>
      </c>
      <c r="Y1403" s="17" t="s">
        <v>494</v>
      </c>
      <c r="Z1403" s="17" t="s">
        <v>494</v>
      </c>
      <c r="AA1403" s="17" t="s">
        <v>494</v>
      </c>
      <c r="AB1403" s="17" t="s">
        <v>494</v>
      </c>
      <c r="AC1403" s="17"/>
      <c r="AD1403" s="17"/>
      <c r="AE1403" s="18" t="str">
        <f t="shared" si="67"/>
        <v/>
      </c>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c r="BF1403" s="17"/>
      <c r="BG1403" s="17"/>
    </row>
    <row r="1404" spans="1:59" hidden="1" x14ac:dyDescent="0.2">
      <c r="A1404" s="50">
        <v>2023</v>
      </c>
      <c r="B1404" s="50" t="s">
        <v>967</v>
      </c>
      <c r="C1404" s="16" t="str">
        <f>set_totals!$C$172</f>
        <v>20Jul23-PRS--5</v>
      </c>
      <c r="D1404" s="21">
        <f t="shared" si="65"/>
        <v>45127</v>
      </c>
      <c r="E1404" s="22">
        <f t="shared" si="66"/>
        <v>201</v>
      </c>
      <c r="F1404" s="17" t="s">
        <v>401</v>
      </c>
      <c r="G1404" s="17"/>
      <c r="H1404" s="17">
        <v>142</v>
      </c>
      <c r="I1404" s="17">
        <v>29</v>
      </c>
      <c r="J1404" s="17"/>
      <c r="K1404" s="17"/>
      <c r="L1404" s="17"/>
      <c r="M1404" s="17"/>
      <c r="N1404" s="17"/>
      <c r="O1404" s="17"/>
      <c r="P1404" s="17"/>
      <c r="Q1404" s="17" t="s">
        <v>494</v>
      </c>
      <c r="R1404" s="17"/>
      <c r="S1404" s="17"/>
      <c r="T1404" s="17" t="s">
        <v>494</v>
      </c>
      <c r="U1404" s="17" t="s">
        <v>494</v>
      </c>
      <c r="V1404" s="17" t="s">
        <v>494</v>
      </c>
      <c r="W1404" s="17" t="s">
        <v>494</v>
      </c>
      <c r="X1404" s="17" t="s">
        <v>494</v>
      </c>
      <c r="Y1404" s="17" t="s">
        <v>494</v>
      </c>
      <c r="Z1404" s="17" t="s">
        <v>494</v>
      </c>
      <c r="AA1404" s="17" t="s">
        <v>494</v>
      </c>
      <c r="AB1404" s="17" t="s">
        <v>494</v>
      </c>
      <c r="AC1404" s="17"/>
      <c r="AD1404" s="17"/>
      <c r="AE1404" s="18" t="str">
        <f t="shared" si="67"/>
        <v/>
      </c>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c r="BF1404" s="17"/>
      <c r="BG1404" s="17"/>
    </row>
    <row r="1405" spans="1:59" hidden="1" x14ac:dyDescent="0.2">
      <c r="A1405" s="50">
        <v>2023</v>
      </c>
      <c r="B1405" s="50" t="s">
        <v>967</v>
      </c>
      <c r="C1405" s="16" t="str">
        <f>set_totals!$C$172</f>
        <v>20Jul23-PRS--5</v>
      </c>
      <c r="D1405" s="21">
        <f t="shared" si="65"/>
        <v>45127</v>
      </c>
      <c r="E1405" s="22">
        <f t="shared" si="66"/>
        <v>201</v>
      </c>
      <c r="F1405" s="17" t="s">
        <v>401</v>
      </c>
      <c r="G1405" s="17"/>
      <c r="H1405" s="17">
        <v>129</v>
      </c>
      <c r="I1405" s="17">
        <v>26</v>
      </c>
      <c r="J1405" s="17"/>
      <c r="K1405" s="17"/>
      <c r="L1405" s="17"/>
      <c r="M1405" s="17"/>
      <c r="N1405" s="17"/>
      <c r="O1405" s="17"/>
      <c r="P1405" s="17"/>
      <c r="Q1405" s="17" t="s">
        <v>494</v>
      </c>
      <c r="R1405" s="17"/>
      <c r="S1405" s="17"/>
      <c r="T1405" s="17" t="s">
        <v>494</v>
      </c>
      <c r="U1405" s="17" t="s">
        <v>494</v>
      </c>
      <c r="V1405" s="17" t="s">
        <v>494</v>
      </c>
      <c r="W1405" s="17" t="s">
        <v>494</v>
      </c>
      <c r="X1405" s="17" t="s">
        <v>494</v>
      </c>
      <c r="Y1405" s="17" t="s">
        <v>494</v>
      </c>
      <c r="Z1405" s="17" t="s">
        <v>494</v>
      </c>
      <c r="AA1405" s="17" t="s">
        <v>494</v>
      </c>
      <c r="AB1405" s="17" t="s">
        <v>494</v>
      </c>
      <c r="AC1405" s="17"/>
      <c r="AD1405" s="17"/>
      <c r="AE1405" s="18" t="str">
        <f t="shared" si="67"/>
        <v/>
      </c>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c r="BF1405" s="17"/>
      <c r="BG1405" s="17"/>
    </row>
    <row r="1406" spans="1:59" hidden="1" x14ac:dyDescent="0.2">
      <c r="A1406" s="50">
        <v>2023</v>
      </c>
      <c r="B1406" s="50" t="s">
        <v>967</v>
      </c>
      <c r="C1406" s="16" t="str">
        <f>set_totals!$C$172</f>
        <v>20Jul23-PRS--5</v>
      </c>
      <c r="D1406" s="21">
        <f t="shared" si="65"/>
        <v>45127</v>
      </c>
      <c r="E1406" s="22">
        <f t="shared" si="66"/>
        <v>201</v>
      </c>
      <c r="F1406" s="17" t="s">
        <v>401</v>
      </c>
      <c r="G1406" s="17"/>
      <c r="H1406" s="17">
        <v>130</v>
      </c>
      <c r="I1406" s="17">
        <v>28</v>
      </c>
      <c r="J1406" s="17"/>
      <c r="K1406" s="17"/>
      <c r="L1406" s="17"/>
      <c r="M1406" s="17"/>
      <c r="N1406" s="17"/>
      <c r="O1406" s="17"/>
      <c r="P1406" s="17"/>
      <c r="Q1406" s="17" t="s">
        <v>494</v>
      </c>
      <c r="R1406" s="17"/>
      <c r="S1406" s="17"/>
      <c r="T1406" s="17" t="s">
        <v>494</v>
      </c>
      <c r="U1406" s="17" t="s">
        <v>494</v>
      </c>
      <c r="V1406" s="17" t="s">
        <v>494</v>
      </c>
      <c r="W1406" s="17" t="s">
        <v>494</v>
      </c>
      <c r="X1406" s="17" t="s">
        <v>494</v>
      </c>
      <c r="Y1406" s="17" t="s">
        <v>494</v>
      </c>
      <c r="Z1406" s="17" t="s">
        <v>494</v>
      </c>
      <c r="AA1406" s="17" t="s">
        <v>494</v>
      </c>
      <c r="AB1406" s="17" t="s">
        <v>494</v>
      </c>
      <c r="AC1406" s="17"/>
      <c r="AD1406" s="17"/>
      <c r="AE1406" s="18" t="str">
        <f t="shared" si="67"/>
        <v/>
      </c>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c r="BF1406" s="17"/>
      <c r="BG1406" s="17"/>
    </row>
    <row r="1407" spans="1:59" hidden="1" x14ac:dyDescent="0.2">
      <c r="A1407" s="50">
        <v>2023</v>
      </c>
      <c r="B1407" s="50" t="s">
        <v>967</v>
      </c>
      <c r="C1407" s="16" t="str">
        <f>set_totals!$C$172</f>
        <v>20Jul23-PRS--5</v>
      </c>
      <c r="D1407" s="21">
        <f t="shared" si="65"/>
        <v>45127</v>
      </c>
      <c r="E1407" s="22">
        <f t="shared" si="66"/>
        <v>201</v>
      </c>
      <c r="F1407" s="17" t="s">
        <v>401</v>
      </c>
      <c r="G1407" s="17"/>
      <c r="H1407" s="17">
        <v>129</v>
      </c>
      <c r="I1407" s="17">
        <v>25</v>
      </c>
      <c r="J1407" s="17"/>
      <c r="K1407" s="17"/>
      <c r="L1407" s="17"/>
      <c r="M1407" s="17"/>
      <c r="N1407" s="17"/>
      <c r="O1407" s="17"/>
      <c r="P1407" s="17"/>
      <c r="Q1407" s="17" t="s">
        <v>494</v>
      </c>
      <c r="R1407" s="17"/>
      <c r="S1407" s="17"/>
      <c r="T1407" s="17" t="s">
        <v>494</v>
      </c>
      <c r="U1407" s="17" t="s">
        <v>494</v>
      </c>
      <c r="V1407" s="17" t="s">
        <v>494</v>
      </c>
      <c r="W1407" s="17" t="s">
        <v>494</v>
      </c>
      <c r="X1407" s="17" t="s">
        <v>494</v>
      </c>
      <c r="Y1407" s="17" t="s">
        <v>494</v>
      </c>
      <c r="Z1407" s="17" t="s">
        <v>494</v>
      </c>
      <c r="AA1407" s="17" t="s">
        <v>494</v>
      </c>
      <c r="AB1407" s="17" t="s">
        <v>494</v>
      </c>
      <c r="AC1407" s="17"/>
      <c r="AD1407" s="17"/>
      <c r="AE1407" s="18" t="str">
        <f t="shared" si="67"/>
        <v/>
      </c>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c r="BF1407" s="17"/>
      <c r="BG1407" s="17"/>
    </row>
    <row r="1408" spans="1:59" hidden="1" x14ac:dyDescent="0.2">
      <c r="A1408" s="50">
        <v>2023</v>
      </c>
      <c r="B1408" s="50" t="s">
        <v>967</v>
      </c>
      <c r="C1408" s="16" t="str">
        <f>set_totals!$C$172</f>
        <v>20Jul23-PRS--5</v>
      </c>
      <c r="D1408" s="21">
        <f t="shared" si="65"/>
        <v>45127</v>
      </c>
      <c r="E1408" s="22">
        <f t="shared" si="66"/>
        <v>201</v>
      </c>
      <c r="F1408" s="17" t="s">
        <v>401</v>
      </c>
      <c r="G1408" s="17"/>
      <c r="H1408" s="17">
        <v>110</v>
      </c>
      <c r="I1408" s="17">
        <v>21</v>
      </c>
      <c r="J1408" s="17"/>
      <c r="K1408" s="17"/>
      <c r="L1408" s="17"/>
      <c r="M1408" s="17"/>
      <c r="N1408" s="17"/>
      <c r="O1408" s="17"/>
      <c r="P1408" s="17"/>
      <c r="Q1408" s="17" t="s">
        <v>494</v>
      </c>
      <c r="R1408" s="17"/>
      <c r="S1408" s="17"/>
      <c r="T1408" s="17" t="s">
        <v>494</v>
      </c>
      <c r="U1408" s="17" t="s">
        <v>494</v>
      </c>
      <c r="V1408" s="17" t="s">
        <v>494</v>
      </c>
      <c r="W1408" s="17" t="s">
        <v>494</v>
      </c>
      <c r="X1408" s="17" t="s">
        <v>494</v>
      </c>
      <c r="Y1408" s="17" t="s">
        <v>494</v>
      </c>
      <c r="Z1408" s="17" t="s">
        <v>494</v>
      </c>
      <c r="AA1408" s="17" t="s">
        <v>494</v>
      </c>
      <c r="AB1408" s="17" t="s">
        <v>494</v>
      </c>
      <c r="AC1408" s="17"/>
      <c r="AD1408" s="17"/>
      <c r="AE1408" s="18" t="str">
        <f t="shared" si="67"/>
        <v/>
      </c>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c r="BF1408" s="17"/>
      <c r="BG1408" s="17"/>
    </row>
    <row r="1409" spans="1:59" hidden="1" x14ac:dyDescent="0.2">
      <c r="A1409" s="50">
        <v>2023</v>
      </c>
      <c r="B1409" s="50" t="s">
        <v>967</v>
      </c>
      <c r="C1409" s="16" t="str">
        <f>set_totals!$C$172</f>
        <v>20Jul23-PRS--5</v>
      </c>
      <c r="D1409" s="21">
        <f t="shared" si="65"/>
        <v>45127</v>
      </c>
      <c r="E1409" s="22">
        <f t="shared" si="66"/>
        <v>201</v>
      </c>
      <c r="F1409" s="17" t="s">
        <v>401</v>
      </c>
      <c r="G1409" s="17"/>
      <c r="H1409" s="17">
        <v>130</v>
      </c>
      <c r="I1409" s="17">
        <v>25</v>
      </c>
      <c r="J1409" s="17"/>
      <c r="K1409" s="17"/>
      <c r="L1409" s="17"/>
      <c r="M1409" s="17"/>
      <c r="N1409" s="17"/>
      <c r="O1409" s="17"/>
      <c r="P1409" s="17"/>
      <c r="Q1409" s="17" t="s">
        <v>494</v>
      </c>
      <c r="R1409" s="17"/>
      <c r="S1409" s="17"/>
      <c r="T1409" s="17" t="s">
        <v>494</v>
      </c>
      <c r="U1409" s="17" t="s">
        <v>494</v>
      </c>
      <c r="V1409" s="17" t="s">
        <v>494</v>
      </c>
      <c r="W1409" s="17" t="s">
        <v>494</v>
      </c>
      <c r="X1409" s="17" t="s">
        <v>494</v>
      </c>
      <c r="Y1409" s="17" t="s">
        <v>494</v>
      </c>
      <c r="Z1409" s="17" t="s">
        <v>494</v>
      </c>
      <c r="AA1409" s="17" t="s">
        <v>494</v>
      </c>
      <c r="AB1409" s="17" t="s">
        <v>494</v>
      </c>
      <c r="AC1409" s="17"/>
      <c r="AD1409" s="17"/>
      <c r="AE1409" s="18" t="str">
        <f t="shared" si="67"/>
        <v/>
      </c>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c r="BF1409" s="17"/>
      <c r="BG1409" s="17"/>
    </row>
    <row r="1410" spans="1:59" hidden="1" x14ac:dyDescent="0.2">
      <c r="A1410" s="50">
        <v>2023</v>
      </c>
      <c r="B1410" s="50" t="s">
        <v>967</v>
      </c>
      <c r="C1410" s="16" t="str">
        <f>set_totals!$C$172</f>
        <v>20Jul23-PRS--5</v>
      </c>
      <c r="D1410" s="21">
        <f t="shared" si="65"/>
        <v>45127</v>
      </c>
      <c r="E1410" s="22">
        <f t="shared" si="66"/>
        <v>201</v>
      </c>
      <c r="F1410" s="17" t="s">
        <v>401</v>
      </c>
      <c r="G1410" s="17"/>
      <c r="H1410" s="17">
        <v>133</v>
      </c>
      <c r="I1410" s="17">
        <v>24</v>
      </c>
      <c r="J1410" s="17"/>
      <c r="K1410" s="17"/>
      <c r="L1410" s="17"/>
      <c r="M1410" s="17"/>
      <c r="N1410" s="17"/>
      <c r="O1410" s="17"/>
      <c r="P1410" s="17"/>
      <c r="Q1410" s="17" t="s">
        <v>494</v>
      </c>
      <c r="R1410" s="17"/>
      <c r="S1410" s="17"/>
      <c r="T1410" s="17" t="s">
        <v>494</v>
      </c>
      <c r="U1410" s="17" t="s">
        <v>494</v>
      </c>
      <c r="V1410" s="17" t="s">
        <v>494</v>
      </c>
      <c r="W1410" s="17" t="s">
        <v>494</v>
      </c>
      <c r="X1410" s="17" t="s">
        <v>494</v>
      </c>
      <c r="Y1410" s="17" t="s">
        <v>494</v>
      </c>
      <c r="Z1410" s="17" t="s">
        <v>494</v>
      </c>
      <c r="AA1410" s="17" t="s">
        <v>494</v>
      </c>
      <c r="AB1410" s="17" t="s">
        <v>494</v>
      </c>
      <c r="AC1410" s="17"/>
      <c r="AD1410" s="17"/>
      <c r="AE1410" s="18" t="str">
        <f t="shared" si="67"/>
        <v/>
      </c>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c r="BF1410" s="17"/>
      <c r="BG1410" s="17"/>
    </row>
    <row r="1411" spans="1:59" hidden="1" x14ac:dyDescent="0.2">
      <c r="A1411" s="50">
        <v>2023</v>
      </c>
      <c r="B1411" s="50" t="s">
        <v>967</v>
      </c>
      <c r="C1411" s="16" t="str">
        <f>set_totals!$C$173</f>
        <v>09Aug23-PRS-PRCD-1</v>
      </c>
      <c r="D1411" s="21">
        <f t="shared" si="65"/>
        <v>45147</v>
      </c>
      <c r="E1411" s="22">
        <f t="shared" si="66"/>
        <v>221</v>
      </c>
      <c r="F1411" s="17" t="s">
        <v>401</v>
      </c>
      <c r="G1411" s="17"/>
      <c r="H1411" s="17">
        <v>69</v>
      </c>
      <c r="I1411" s="17">
        <v>13</v>
      </c>
      <c r="J1411" s="17"/>
      <c r="K1411" s="17"/>
      <c r="L1411" s="17"/>
      <c r="M1411" s="17"/>
      <c r="N1411" s="17"/>
      <c r="O1411" s="17"/>
      <c r="P1411" s="17"/>
      <c r="Q1411" s="17" t="s">
        <v>494</v>
      </c>
      <c r="R1411" s="17"/>
      <c r="S1411" s="17"/>
      <c r="T1411" s="17" t="s">
        <v>494</v>
      </c>
      <c r="U1411" s="17" t="s">
        <v>494</v>
      </c>
      <c r="V1411" s="17" t="s">
        <v>494</v>
      </c>
      <c r="W1411" s="17" t="s">
        <v>494</v>
      </c>
      <c r="X1411" s="17" t="s">
        <v>494</v>
      </c>
      <c r="Y1411" s="17" t="s">
        <v>494</v>
      </c>
      <c r="Z1411" s="17" t="s">
        <v>494</v>
      </c>
      <c r="AA1411" s="17" t="s">
        <v>494</v>
      </c>
      <c r="AB1411" s="17" t="s">
        <v>494</v>
      </c>
      <c r="AC1411" s="17"/>
      <c r="AD1411" s="17"/>
      <c r="AE1411" s="18" t="str">
        <f t="shared" si="67"/>
        <v/>
      </c>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c r="BF1411" s="17"/>
      <c r="BG1411" s="17"/>
    </row>
    <row r="1412" spans="1:59" hidden="1" x14ac:dyDescent="0.2">
      <c r="A1412" s="50">
        <v>2023</v>
      </c>
      <c r="B1412" s="50" t="s">
        <v>967</v>
      </c>
      <c r="C1412" s="16" t="str">
        <f>set_totals!$C$173</f>
        <v>09Aug23-PRS-PRCD-1</v>
      </c>
      <c r="D1412" s="21">
        <f t="shared" ref="D1412:D1475" si="68">DATEVALUE(LEFT(C1412, SEARCH("-", C1412) - 1))</f>
        <v>45147</v>
      </c>
      <c r="E1412" s="22">
        <f t="shared" ref="E1412:E1475" si="69" xml:space="preserve"> D1412 - DATE(YEAR(D1412), 1, 0)</f>
        <v>221</v>
      </c>
      <c r="F1412" s="17" t="s">
        <v>401</v>
      </c>
      <c r="G1412" s="17"/>
      <c r="H1412" s="17">
        <v>78</v>
      </c>
      <c r="I1412" s="17">
        <v>13</v>
      </c>
      <c r="J1412" s="17"/>
      <c r="K1412" s="17"/>
      <c r="L1412" s="17"/>
      <c r="M1412" s="17"/>
      <c r="N1412" s="17"/>
      <c r="O1412" s="17"/>
      <c r="P1412" s="17"/>
      <c r="Q1412" s="17" t="s">
        <v>494</v>
      </c>
      <c r="R1412" s="17"/>
      <c r="S1412" s="17"/>
      <c r="T1412" s="17" t="s">
        <v>494</v>
      </c>
      <c r="U1412" s="17" t="s">
        <v>494</v>
      </c>
      <c r="V1412" s="17" t="s">
        <v>494</v>
      </c>
      <c r="W1412" s="17" t="s">
        <v>494</v>
      </c>
      <c r="X1412" s="17" t="s">
        <v>494</v>
      </c>
      <c r="Y1412" s="17" t="s">
        <v>494</v>
      </c>
      <c r="Z1412" s="17" t="s">
        <v>494</v>
      </c>
      <c r="AA1412" s="17" t="s">
        <v>494</v>
      </c>
      <c r="AB1412" s="17" t="s">
        <v>494</v>
      </c>
      <c r="AC1412" s="17"/>
      <c r="AD1412" s="17"/>
      <c r="AE1412" s="18" t="str">
        <f t="shared" ref="AE1412:AE1475" si="70">IF(J1412="", "", 100000*(J1412/(H1412^3)))</f>
        <v/>
      </c>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c r="BF1412" s="17"/>
      <c r="BG1412" s="17"/>
    </row>
    <row r="1413" spans="1:59" hidden="1" x14ac:dyDescent="0.2">
      <c r="A1413" s="50">
        <v>2023</v>
      </c>
      <c r="B1413" s="50" t="s">
        <v>967</v>
      </c>
      <c r="C1413" s="16" t="str">
        <f>set_totals!$C$173</f>
        <v>09Aug23-PRS-PRCD-1</v>
      </c>
      <c r="D1413" s="21">
        <f t="shared" si="68"/>
        <v>45147</v>
      </c>
      <c r="E1413" s="22">
        <f t="shared" si="69"/>
        <v>221</v>
      </c>
      <c r="F1413" s="17" t="s">
        <v>401</v>
      </c>
      <c r="G1413" s="17"/>
      <c r="H1413" s="17">
        <v>99</v>
      </c>
      <c r="I1413" s="17">
        <v>18</v>
      </c>
      <c r="J1413" s="17"/>
      <c r="K1413" s="17"/>
      <c r="L1413" s="17"/>
      <c r="M1413" s="17"/>
      <c r="N1413" s="17"/>
      <c r="O1413" s="17"/>
      <c r="P1413" s="17"/>
      <c r="Q1413" s="17" t="s">
        <v>494</v>
      </c>
      <c r="R1413" s="17"/>
      <c r="S1413" s="17"/>
      <c r="T1413" s="17" t="s">
        <v>494</v>
      </c>
      <c r="U1413" s="17" t="s">
        <v>494</v>
      </c>
      <c r="V1413" s="17" t="s">
        <v>494</v>
      </c>
      <c r="W1413" s="17" t="s">
        <v>494</v>
      </c>
      <c r="X1413" s="17" t="s">
        <v>494</v>
      </c>
      <c r="Y1413" s="17" t="s">
        <v>494</v>
      </c>
      <c r="Z1413" s="17" t="s">
        <v>494</v>
      </c>
      <c r="AA1413" s="17" t="s">
        <v>494</v>
      </c>
      <c r="AB1413" s="17" t="s">
        <v>494</v>
      </c>
      <c r="AC1413" s="17"/>
      <c r="AD1413" s="17"/>
      <c r="AE1413" s="18" t="str">
        <f t="shared" si="70"/>
        <v/>
      </c>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c r="BF1413" s="17"/>
      <c r="BG1413" s="17"/>
    </row>
    <row r="1414" spans="1:59" hidden="1" x14ac:dyDescent="0.2">
      <c r="A1414" s="50">
        <v>2023</v>
      </c>
      <c r="B1414" s="50" t="s">
        <v>967</v>
      </c>
      <c r="C1414" s="16" t="str">
        <f>set_totals!$C$173</f>
        <v>09Aug23-PRS-PRCD-1</v>
      </c>
      <c r="D1414" s="21">
        <f t="shared" si="68"/>
        <v>45147</v>
      </c>
      <c r="E1414" s="22">
        <f t="shared" si="69"/>
        <v>221</v>
      </c>
      <c r="F1414" s="17" t="s">
        <v>401</v>
      </c>
      <c r="G1414" s="17"/>
      <c r="H1414" s="17">
        <v>75</v>
      </c>
      <c r="I1414" s="17">
        <v>12</v>
      </c>
      <c r="J1414" s="17"/>
      <c r="K1414" s="17"/>
      <c r="L1414" s="17"/>
      <c r="M1414" s="17"/>
      <c r="N1414" s="17"/>
      <c r="O1414" s="17"/>
      <c r="P1414" s="17"/>
      <c r="Q1414" s="17" t="s">
        <v>494</v>
      </c>
      <c r="R1414" s="17"/>
      <c r="S1414" s="17"/>
      <c r="T1414" s="17" t="s">
        <v>494</v>
      </c>
      <c r="U1414" s="17" t="s">
        <v>494</v>
      </c>
      <c r="V1414" s="17" t="s">
        <v>494</v>
      </c>
      <c r="W1414" s="17" t="s">
        <v>494</v>
      </c>
      <c r="X1414" s="17" t="s">
        <v>494</v>
      </c>
      <c r="Y1414" s="17" t="s">
        <v>494</v>
      </c>
      <c r="Z1414" s="17" t="s">
        <v>494</v>
      </c>
      <c r="AA1414" s="17" t="s">
        <v>494</v>
      </c>
      <c r="AB1414" s="17" t="s">
        <v>494</v>
      </c>
      <c r="AC1414" s="17"/>
      <c r="AD1414" s="17"/>
      <c r="AE1414" s="18" t="str">
        <f t="shared" si="70"/>
        <v/>
      </c>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c r="BF1414" s="17"/>
      <c r="BG1414" s="17"/>
    </row>
    <row r="1415" spans="1:59" hidden="1" x14ac:dyDescent="0.2">
      <c r="A1415" s="50">
        <v>2023</v>
      </c>
      <c r="B1415" s="50" t="s">
        <v>967</v>
      </c>
      <c r="C1415" s="16" t="str">
        <f>set_totals!$C$173</f>
        <v>09Aug23-PRS-PRCD-1</v>
      </c>
      <c r="D1415" s="21">
        <f t="shared" si="68"/>
        <v>45147</v>
      </c>
      <c r="E1415" s="22">
        <f t="shared" si="69"/>
        <v>221</v>
      </c>
      <c r="F1415" s="17" t="s">
        <v>401</v>
      </c>
      <c r="G1415" s="17"/>
      <c r="H1415" s="17">
        <v>88</v>
      </c>
      <c r="I1415" s="17">
        <v>23</v>
      </c>
      <c r="J1415" s="17"/>
      <c r="K1415" s="17"/>
      <c r="L1415" s="17"/>
      <c r="M1415" s="17"/>
      <c r="N1415" s="17"/>
      <c r="O1415" s="17"/>
      <c r="P1415" s="17"/>
      <c r="Q1415" s="17" t="s">
        <v>494</v>
      </c>
      <c r="R1415" s="17"/>
      <c r="S1415" s="17"/>
      <c r="T1415" s="17" t="s">
        <v>494</v>
      </c>
      <c r="U1415" s="17" t="s">
        <v>494</v>
      </c>
      <c r="V1415" s="17" t="s">
        <v>494</v>
      </c>
      <c r="W1415" s="17" t="s">
        <v>494</v>
      </c>
      <c r="X1415" s="17" t="s">
        <v>494</v>
      </c>
      <c r="Y1415" s="17" t="s">
        <v>494</v>
      </c>
      <c r="Z1415" s="17" t="s">
        <v>494</v>
      </c>
      <c r="AA1415" s="17" t="s">
        <v>494</v>
      </c>
      <c r="AB1415" s="17" t="s">
        <v>494</v>
      </c>
      <c r="AC1415" s="17"/>
      <c r="AD1415" s="17"/>
      <c r="AE1415" s="18" t="str">
        <f t="shared" si="70"/>
        <v/>
      </c>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c r="BF1415" s="17"/>
      <c r="BG1415" s="17"/>
    </row>
    <row r="1416" spans="1:59" hidden="1" x14ac:dyDescent="0.2">
      <c r="A1416" s="50">
        <v>2023</v>
      </c>
      <c r="B1416" s="50" t="s">
        <v>967</v>
      </c>
      <c r="C1416" s="16" t="str">
        <f>set_totals!$C$173</f>
        <v>09Aug23-PRS-PRCD-1</v>
      </c>
      <c r="D1416" s="21">
        <f t="shared" si="68"/>
        <v>45147</v>
      </c>
      <c r="E1416" s="22">
        <f t="shared" si="69"/>
        <v>221</v>
      </c>
      <c r="F1416" s="17" t="s">
        <v>401</v>
      </c>
      <c r="G1416" s="17"/>
      <c r="H1416" s="17">
        <v>72</v>
      </c>
      <c r="I1416" s="17">
        <v>22</v>
      </c>
      <c r="J1416" s="17"/>
      <c r="K1416" s="17"/>
      <c r="L1416" s="17"/>
      <c r="M1416" s="17"/>
      <c r="N1416" s="17"/>
      <c r="O1416" s="17"/>
      <c r="P1416" s="17"/>
      <c r="Q1416" s="17" t="s">
        <v>494</v>
      </c>
      <c r="R1416" s="17"/>
      <c r="S1416" s="17"/>
      <c r="T1416" s="17" t="s">
        <v>494</v>
      </c>
      <c r="U1416" s="17" t="s">
        <v>494</v>
      </c>
      <c r="V1416" s="17" t="s">
        <v>494</v>
      </c>
      <c r="W1416" s="17" t="s">
        <v>494</v>
      </c>
      <c r="X1416" s="17" t="s">
        <v>494</v>
      </c>
      <c r="Y1416" s="17" t="s">
        <v>494</v>
      </c>
      <c r="Z1416" s="17" t="s">
        <v>494</v>
      </c>
      <c r="AA1416" s="17" t="s">
        <v>494</v>
      </c>
      <c r="AB1416" s="17" t="s">
        <v>494</v>
      </c>
      <c r="AC1416" s="17"/>
      <c r="AD1416" s="17"/>
      <c r="AE1416" s="18" t="str">
        <f t="shared" si="70"/>
        <v/>
      </c>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c r="BF1416" s="17"/>
      <c r="BG1416" s="17"/>
    </row>
    <row r="1417" spans="1:59" hidden="1" x14ac:dyDescent="0.2">
      <c r="A1417" s="50">
        <v>2023</v>
      </c>
      <c r="B1417" s="50" t="s">
        <v>967</v>
      </c>
      <c r="C1417" s="16" t="str">
        <f>set_totals!$C$173</f>
        <v>09Aug23-PRS-PRCD-1</v>
      </c>
      <c r="D1417" s="21">
        <f t="shared" si="68"/>
        <v>45147</v>
      </c>
      <c r="E1417" s="22">
        <f t="shared" si="69"/>
        <v>221</v>
      </c>
      <c r="F1417" s="17" t="s">
        <v>401</v>
      </c>
      <c r="G1417" s="17"/>
      <c r="H1417" s="17">
        <v>72</v>
      </c>
      <c r="I1417" s="17">
        <v>13</v>
      </c>
      <c r="J1417" s="17"/>
      <c r="K1417" s="17"/>
      <c r="L1417" s="17"/>
      <c r="M1417" s="17"/>
      <c r="N1417" s="17"/>
      <c r="O1417" s="17"/>
      <c r="P1417" s="17"/>
      <c r="Q1417" s="17" t="s">
        <v>494</v>
      </c>
      <c r="R1417" s="17"/>
      <c r="S1417" s="17"/>
      <c r="T1417" s="17" t="s">
        <v>494</v>
      </c>
      <c r="U1417" s="17" t="s">
        <v>494</v>
      </c>
      <c r="V1417" s="17" t="s">
        <v>494</v>
      </c>
      <c r="W1417" s="17" t="s">
        <v>494</v>
      </c>
      <c r="X1417" s="17" t="s">
        <v>494</v>
      </c>
      <c r="Y1417" s="17" t="s">
        <v>494</v>
      </c>
      <c r="Z1417" s="17" t="s">
        <v>494</v>
      </c>
      <c r="AA1417" s="17" t="s">
        <v>494</v>
      </c>
      <c r="AB1417" s="17" t="s">
        <v>494</v>
      </c>
      <c r="AC1417" s="17"/>
      <c r="AD1417" s="17"/>
      <c r="AE1417" s="18" t="str">
        <f t="shared" si="70"/>
        <v/>
      </c>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c r="BA1417" s="17"/>
      <c r="BB1417" s="17"/>
      <c r="BC1417" s="17"/>
      <c r="BD1417" s="17"/>
      <c r="BE1417" s="17"/>
      <c r="BF1417" s="17"/>
      <c r="BG1417" s="17"/>
    </row>
    <row r="1418" spans="1:59" hidden="1" x14ac:dyDescent="0.2">
      <c r="A1418" s="50">
        <v>2023</v>
      </c>
      <c r="B1418" s="50" t="s">
        <v>967</v>
      </c>
      <c r="C1418" s="16" t="str">
        <f>set_totals!$C$173</f>
        <v>09Aug23-PRS-PRCD-1</v>
      </c>
      <c r="D1418" s="21">
        <f t="shared" si="68"/>
        <v>45147</v>
      </c>
      <c r="E1418" s="22">
        <f t="shared" si="69"/>
        <v>221</v>
      </c>
      <c r="F1418" s="17" t="s">
        <v>401</v>
      </c>
      <c r="G1418" s="17"/>
      <c r="H1418" s="17">
        <v>72</v>
      </c>
      <c r="I1418" s="17">
        <v>13</v>
      </c>
      <c r="J1418" s="17"/>
      <c r="K1418" s="17"/>
      <c r="L1418" s="17"/>
      <c r="M1418" s="17"/>
      <c r="N1418" s="17"/>
      <c r="O1418" s="17"/>
      <c r="P1418" s="17"/>
      <c r="Q1418" s="17" t="s">
        <v>494</v>
      </c>
      <c r="R1418" s="17"/>
      <c r="S1418" s="17"/>
      <c r="T1418" s="17" t="s">
        <v>494</v>
      </c>
      <c r="U1418" s="17" t="s">
        <v>494</v>
      </c>
      <c r="V1418" s="17" t="s">
        <v>494</v>
      </c>
      <c r="W1418" s="17" t="s">
        <v>494</v>
      </c>
      <c r="X1418" s="17" t="s">
        <v>494</v>
      </c>
      <c r="Y1418" s="17" t="s">
        <v>494</v>
      </c>
      <c r="Z1418" s="17" t="s">
        <v>494</v>
      </c>
      <c r="AA1418" s="17" t="s">
        <v>494</v>
      </c>
      <c r="AB1418" s="17" t="s">
        <v>494</v>
      </c>
      <c r="AC1418" s="17"/>
      <c r="AD1418" s="17"/>
      <c r="AE1418" s="18" t="str">
        <f t="shared" si="70"/>
        <v/>
      </c>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c r="BA1418" s="17"/>
      <c r="BB1418" s="17"/>
      <c r="BC1418" s="17"/>
      <c r="BD1418" s="17"/>
      <c r="BE1418" s="17"/>
      <c r="BF1418" s="17"/>
      <c r="BG1418" s="17"/>
    </row>
    <row r="1419" spans="1:59" hidden="1" x14ac:dyDescent="0.2">
      <c r="A1419" s="50">
        <v>2023</v>
      </c>
      <c r="B1419" s="50" t="s">
        <v>967</v>
      </c>
      <c r="C1419" s="16" t="str">
        <f>set_totals!$C$173</f>
        <v>09Aug23-PRS-PRCD-1</v>
      </c>
      <c r="D1419" s="21">
        <f t="shared" si="68"/>
        <v>45147</v>
      </c>
      <c r="E1419" s="22">
        <f t="shared" si="69"/>
        <v>221</v>
      </c>
      <c r="F1419" s="17" t="s">
        <v>401</v>
      </c>
      <c r="G1419" s="17"/>
      <c r="H1419" s="17">
        <v>104</v>
      </c>
      <c r="I1419" s="17">
        <v>20</v>
      </c>
      <c r="J1419" s="17"/>
      <c r="K1419" s="17"/>
      <c r="L1419" s="17"/>
      <c r="M1419" s="17"/>
      <c r="N1419" s="17"/>
      <c r="O1419" s="17"/>
      <c r="P1419" s="17"/>
      <c r="Q1419" s="17" t="s">
        <v>494</v>
      </c>
      <c r="R1419" s="17"/>
      <c r="S1419" s="17"/>
      <c r="T1419" s="17" t="s">
        <v>494</v>
      </c>
      <c r="U1419" s="17" t="s">
        <v>494</v>
      </c>
      <c r="V1419" s="17" t="s">
        <v>494</v>
      </c>
      <c r="W1419" s="17" t="s">
        <v>494</v>
      </c>
      <c r="X1419" s="17" t="s">
        <v>494</v>
      </c>
      <c r="Y1419" s="17" t="s">
        <v>494</v>
      </c>
      <c r="Z1419" s="17" t="s">
        <v>494</v>
      </c>
      <c r="AA1419" s="17" t="s">
        <v>494</v>
      </c>
      <c r="AB1419" s="17" t="s">
        <v>494</v>
      </c>
      <c r="AC1419" s="17"/>
      <c r="AD1419" s="17"/>
      <c r="AE1419" s="18" t="str">
        <f t="shared" si="70"/>
        <v/>
      </c>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c r="BF1419" s="17"/>
      <c r="BG1419" s="17"/>
    </row>
    <row r="1420" spans="1:59" hidden="1" x14ac:dyDescent="0.2">
      <c r="A1420" s="50">
        <v>2023</v>
      </c>
      <c r="B1420" s="50" t="s">
        <v>967</v>
      </c>
      <c r="C1420" s="16" t="str">
        <f>set_totals!$C$173</f>
        <v>09Aug23-PRS-PRCD-1</v>
      </c>
      <c r="D1420" s="21">
        <f t="shared" si="68"/>
        <v>45147</v>
      </c>
      <c r="E1420" s="22">
        <f t="shared" si="69"/>
        <v>221</v>
      </c>
      <c r="F1420" s="17" t="s">
        <v>401</v>
      </c>
      <c r="G1420" s="17"/>
      <c r="H1420" s="17">
        <v>78</v>
      </c>
      <c r="I1420" s="17">
        <v>13</v>
      </c>
      <c r="J1420" s="17"/>
      <c r="K1420" s="17"/>
      <c r="L1420" s="17"/>
      <c r="M1420" s="17"/>
      <c r="N1420" s="17"/>
      <c r="O1420" s="17"/>
      <c r="P1420" s="17"/>
      <c r="Q1420" s="17" t="s">
        <v>494</v>
      </c>
      <c r="R1420" s="17"/>
      <c r="S1420" s="17"/>
      <c r="T1420" s="17" t="s">
        <v>494</v>
      </c>
      <c r="U1420" s="17" t="s">
        <v>494</v>
      </c>
      <c r="V1420" s="17" t="s">
        <v>494</v>
      </c>
      <c r="W1420" s="17" t="s">
        <v>494</v>
      </c>
      <c r="X1420" s="17" t="s">
        <v>494</v>
      </c>
      <c r="Y1420" s="17" t="s">
        <v>494</v>
      </c>
      <c r="Z1420" s="17" t="s">
        <v>494</v>
      </c>
      <c r="AA1420" s="17" t="s">
        <v>494</v>
      </c>
      <c r="AB1420" s="17" t="s">
        <v>494</v>
      </c>
      <c r="AC1420" s="17"/>
      <c r="AD1420" s="17"/>
      <c r="AE1420" s="18" t="str">
        <f t="shared" si="70"/>
        <v/>
      </c>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c r="BF1420" s="17"/>
      <c r="BG1420" s="17"/>
    </row>
    <row r="1421" spans="1:59" hidden="1" x14ac:dyDescent="0.2">
      <c r="A1421" s="50">
        <v>2023</v>
      </c>
      <c r="B1421" s="50" t="s">
        <v>967</v>
      </c>
      <c r="C1421" s="16" t="str">
        <f>set_totals!$C$173</f>
        <v>09Aug23-PRS-PRCD-1</v>
      </c>
      <c r="D1421" s="21">
        <f t="shared" si="68"/>
        <v>45147</v>
      </c>
      <c r="E1421" s="22">
        <f t="shared" si="69"/>
        <v>221</v>
      </c>
      <c r="F1421" s="17" t="s">
        <v>344</v>
      </c>
      <c r="G1421" s="17" t="s">
        <v>347</v>
      </c>
      <c r="H1421" s="17">
        <v>131</v>
      </c>
      <c r="I1421" s="17">
        <v>30</v>
      </c>
      <c r="J1421" s="17"/>
      <c r="K1421" s="17" t="s">
        <v>494</v>
      </c>
      <c r="L1421" s="17"/>
      <c r="M1421" s="17" t="s">
        <v>494</v>
      </c>
      <c r="N1421" s="17"/>
      <c r="O1421" s="17" t="s">
        <v>745</v>
      </c>
      <c r="P1421" s="38" t="s">
        <v>745</v>
      </c>
      <c r="Q1421" s="17" t="s">
        <v>494</v>
      </c>
      <c r="R1421" s="17"/>
      <c r="S1421" s="17"/>
      <c r="T1421" s="17" t="s">
        <v>494</v>
      </c>
      <c r="U1421" s="17" t="s">
        <v>494</v>
      </c>
      <c r="V1421" s="17" t="s">
        <v>494</v>
      </c>
      <c r="W1421" s="17" t="s">
        <v>494</v>
      </c>
      <c r="X1421" s="17" t="s">
        <v>494</v>
      </c>
      <c r="Y1421" s="17" t="s">
        <v>494</v>
      </c>
      <c r="Z1421" s="17" t="s">
        <v>494</v>
      </c>
      <c r="AA1421" s="17" t="s">
        <v>494</v>
      </c>
      <c r="AB1421" s="17" t="s">
        <v>494</v>
      </c>
      <c r="AC1421" s="17"/>
      <c r="AD1421" s="17"/>
      <c r="AE1421" s="18" t="str">
        <f t="shared" si="70"/>
        <v/>
      </c>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c r="BA1421" s="17"/>
      <c r="BB1421" s="17"/>
      <c r="BC1421" s="17"/>
      <c r="BD1421" s="17"/>
      <c r="BE1421" s="17"/>
      <c r="BF1421" s="17"/>
      <c r="BG1421" s="17"/>
    </row>
    <row r="1422" spans="1:59" hidden="1" x14ac:dyDescent="0.2">
      <c r="A1422" s="50">
        <v>2023</v>
      </c>
      <c r="B1422" s="50" t="s">
        <v>967</v>
      </c>
      <c r="C1422" s="16" t="str">
        <f>set_totals!$C$173</f>
        <v>09Aug23-PRS-PRCD-1</v>
      </c>
      <c r="D1422" s="21">
        <f t="shared" si="68"/>
        <v>45147</v>
      </c>
      <c r="E1422" s="22">
        <f t="shared" si="69"/>
        <v>221</v>
      </c>
      <c r="F1422" s="17" t="s">
        <v>344</v>
      </c>
      <c r="G1422" s="17" t="s">
        <v>347</v>
      </c>
      <c r="H1422" s="17">
        <v>111</v>
      </c>
      <c r="I1422" s="17">
        <v>22</v>
      </c>
      <c r="J1422" s="17"/>
      <c r="K1422" s="17" t="s">
        <v>494</v>
      </c>
      <c r="L1422" s="17"/>
      <c r="M1422" s="17" t="s">
        <v>494</v>
      </c>
      <c r="N1422" s="17"/>
      <c r="O1422" s="17" t="s">
        <v>746</v>
      </c>
      <c r="P1422" s="38" t="s">
        <v>746</v>
      </c>
      <c r="Q1422" s="17" t="s">
        <v>494</v>
      </c>
      <c r="R1422" s="17"/>
      <c r="S1422" s="17"/>
      <c r="T1422" s="17" t="s">
        <v>494</v>
      </c>
      <c r="U1422" s="17" t="s">
        <v>494</v>
      </c>
      <c r="V1422" s="17" t="s">
        <v>494</v>
      </c>
      <c r="W1422" s="17" t="s">
        <v>494</v>
      </c>
      <c r="X1422" s="17" t="s">
        <v>494</v>
      </c>
      <c r="Y1422" s="17" t="s">
        <v>494</v>
      </c>
      <c r="Z1422" s="17" t="s">
        <v>494</v>
      </c>
      <c r="AA1422" s="17" t="s">
        <v>494</v>
      </c>
      <c r="AB1422" s="17" t="s">
        <v>494</v>
      </c>
      <c r="AC1422" s="17"/>
      <c r="AD1422" s="17"/>
      <c r="AE1422" s="18" t="str">
        <f t="shared" si="70"/>
        <v/>
      </c>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c r="BF1422" s="17"/>
      <c r="BG1422" s="17"/>
    </row>
    <row r="1423" spans="1:59" hidden="1" x14ac:dyDescent="0.2">
      <c r="A1423" s="50">
        <v>2023</v>
      </c>
      <c r="B1423" s="50" t="s">
        <v>967</v>
      </c>
      <c r="C1423" s="16" t="str">
        <f>set_totals!$C$173</f>
        <v>09Aug23-PRS-PRCD-1</v>
      </c>
      <c r="D1423" s="21">
        <f t="shared" si="68"/>
        <v>45147</v>
      </c>
      <c r="E1423" s="22">
        <f t="shared" si="69"/>
        <v>221</v>
      </c>
      <c r="F1423" s="17" t="s">
        <v>344</v>
      </c>
      <c r="G1423" s="17" t="s">
        <v>347</v>
      </c>
      <c r="H1423" s="17">
        <v>137</v>
      </c>
      <c r="I1423" s="17">
        <v>29</v>
      </c>
      <c r="J1423" s="17"/>
      <c r="K1423" s="17" t="s">
        <v>494</v>
      </c>
      <c r="L1423" s="17"/>
      <c r="M1423" s="17" t="s">
        <v>494</v>
      </c>
      <c r="N1423" s="17"/>
      <c r="O1423" s="17" t="s">
        <v>747</v>
      </c>
      <c r="P1423" s="38" t="s">
        <v>747</v>
      </c>
      <c r="Q1423" s="17" t="s">
        <v>494</v>
      </c>
      <c r="R1423" s="17"/>
      <c r="S1423" s="17"/>
      <c r="T1423" s="17" t="s">
        <v>494</v>
      </c>
      <c r="U1423" s="17" t="s">
        <v>494</v>
      </c>
      <c r="V1423" s="17" t="s">
        <v>494</v>
      </c>
      <c r="W1423" s="17" t="s">
        <v>494</v>
      </c>
      <c r="X1423" s="17" t="s">
        <v>494</v>
      </c>
      <c r="Y1423" s="17" t="s">
        <v>494</v>
      </c>
      <c r="Z1423" s="17" t="s">
        <v>494</v>
      </c>
      <c r="AA1423" s="17" t="s">
        <v>494</v>
      </c>
      <c r="AB1423" s="17" t="s">
        <v>494</v>
      </c>
      <c r="AC1423" s="17"/>
      <c r="AD1423" s="17"/>
      <c r="AE1423" s="18" t="str">
        <f t="shared" si="70"/>
        <v/>
      </c>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c r="BF1423" s="17"/>
      <c r="BG1423" s="17"/>
    </row>
    <row r="1424" spans="1:59" hidden="1" x14ac:dyDescent="0.2">
      <c r="A1424" s="50">
        <v>2023</v>
      </c>
      <c r="B1424" s="50" t="s">
        <v>967</v>
      </c>
      <c r="C1424" s="16" t="str">
        <f>set_totals!$C$173</f>
        <v>09Aug23-PRS-PRCD-1</v>
      </c>
      <c r="D1424" s="21">
        <f t="shared" si="68"/>
        <v>45147</v>
      </c>
      <c r="E1424" s="22">
        <f t="shared" si="69"/>
        <v>221</v>
      </c>
      <c r="F1424" s="17" t="s">
        <v>344</v>
      </c>
      <c r="G1424" s="17" t="s">
        <v>347</v>
      </c>
      <c r="H1424" s="17">
        <v>178</v>
      </c>
      <c r="I1424" s="17">
        <v>38</v>
      </c>
      <c r="J1424" s="17"/>
      <c r="K1424" s="17" t="s">
        <v>494</v>
      </c>
      <c r="L1424" s="17"/>
      <c r="M1424" s="17" t="s">
        <v>494</v>
      </c>
      <c r="N1424" s="17"/>
      <c r="O1424" s="17" t="s">
        <v>748</v>
      </c>
      <c r="P1424" s="38" t="s">
        <v>748</v>
      </c>
      <c r="Q1424" s="17" t="s">
        <v>494</v>
      </c>
      <c r="R1424" s="17"/>
      <c r="S1424" s="17"/>
      <c r="T1424" s="17" t="s">
        <v>494</v>
      </c>
      <c r="U1424" s="17" t="s">
        <v>494</v>
      </c>
      <c r="V1424" s="17" t="s">
        <v>494</v>
      </c>
      <c r="W1424" s="17" t="s">
        <v>494</v>
      </c>
      <c r="X1424" s="17" t="s">
        <v>494</v>
      </c>
      <c r="Y1424" s="17" t="s">
        <v>494</v>
      </c>
      <c r="Z1424" s="17" t="s">
        <v>494</v>
      </c>
      <c r="AA1424" s="17" t="s">
        <v>494</v>
      </c>
      <c r="AB1424" s="17" t="s">
        <v>496</v>
      </c>
      <c r="AC1424" s="17">
        <v>1</v>
      </c>
      <c r="AD1424" s="17" t="s">
        <v>749</v>
      </c>
      <c r="AE1424" s="18" t="str">
        <f t="shared" si="70"/>
        <v/>
      </c>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c r="BF1424" s="17"/>
      <c r="BG1424" s="17"/>
    </row>
    <row r="1425" spans="1:59" hidden="1" x14ac:dyDescent="0.2">
      <c r="A1425" s="50">
        <v>2023</v>
      </c>
      <c r="B1425" s="50" t="s">
        <v>967</v>
      </c>
      <c r="C1425" s="16" t="str">
        <f>set_totals!$C$173</f>
        <v>09Aug23-PRS-PRCD-1</v>
      </c>
      <c r="D1425" s="21">
        <f t="shared" si="68"/>
        <v>45147</v>
      </c>
      <c r="E1425" s="22">
        <f t="shared" si="69"/>
        <v>221</v>
      </c>
      <c r="F1425" s="17" t="s">
        <v>344</v>
      </c>
      <c r="G1425" s="17" t="s">
        <v>347</v>
      </c>
      <c r="H1425" s="17">
        <v>105</v>
      </c>
      <c r="I1425" s="17">
        <v>21</v>
      </c>
      <c r="J1425" s="17"/>
      <c r="K1425" s="17" t="s">
        <v>494</v>
      </c>
      <c r="L1425" s="17"/>
      <c r="M1425" s="17" t="s">
        <v>494</v>
      </c>
      <c r="N1425" s="17"/>
      <c r="O1425" s="17" t="s">
        <v>750</v>
      </c>
      <c r="P1425" s="38" t="s">
        <v>750</v>
      </c>
      <c r="Q1425" s="17" t="s">
        <v>494</v>
      </c>
      <c r="R1425" s="17"/>
      <c r="S1425" s="17"/>
      <c r="T1425" s="17" t="s">
        <v>494</v>
      </c>
      <c r="U1425" s="17" t="s">
        <v>494</v>
      </c>
      <c r="V1425" s="17" t="s">
        <v>494</v>
      </c>
      <c r="W1425" s="17" t="s">
        <v>494</v>
      </c>
      <c r="X1425" s="17" t="s">
        <v>494</v>
      </c>
      <c r="Y1425" s="17" t="s">
        <v>494</v>
      </c>
      <c r="Z1425" s="17" t="s">
        <v>494</v>
      </c>
      <c r="AA1425" s="17" t="s">
        <v>494</v>
      </c>
      <c r="AB1425" s="17" t="s">
        <v>494</v>
      </c>
      <c r="AC1425" s="17">
        <v>1</v>
      </c>
      <c r="AD1425" s="17"/>
      <c r="AE1425" s="18" t="str">
        <f t="shared" si="70"/>
        <v/>
      </c>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c r="BF1425" s="17"/>
      <c r="BG1425" s="17"/>
    </row>
    <row r="1426" spans="1:59" hidden="1" x14ac:dyDescent="0.2">
      <c r="A1426" s="50">
        <v>2023</v>
      </c>
      <c r="B1426" s="50" t="s">
        <v>967</v>
      </c>
      <c r="C1426" s="16" t="str">
        <f>set_totals!$C$173</f>
        <v>09Aug23-PRS-PRCD-1</v>
      </c>
      <c r="D1426" s="21">
        <f t="shared" si="68"/>
        <v>45147</v>
      </c>
      <c r="E1426" s="22">
        <f t="shared" si="69"/>
        <v>221</v>
      </c>
      <c r="F1426" s="17" t="s">
        <v>344</v>
      </c>
      <c r="G1426" s="17" t="s">
        <v>347</v>
      </c>
      <c r="H1426" s="17">
        <v>95</v>
      </c>
      <c r="I1426" s="17">
        <v>21</v>
      </c>
      <c r="J1426" s="17"/>
      <c r="K1426" s="17" t="s">
        <v>494</v>
      </c>
      <c r="L1426" s="17"/>
      <c r="M1426" s="17" t="s">
        <v>494</v>
      </c>
      <c r="N1426" s="17"/>
      <c r="O1426" s="17" t="s">
        <v>751</v>
      </c>
      <c r="P1426" s="38" t="s">
        <v>751</v>
      </c>
      <c r="Q1426" s="17" t="s">
        <v>494</v>
      </c>
      <c r="R1426" s="17"/>
      <c r="S1426" s="17"/>
      <c r="T1426" s="17" t="s">
        <v>494</v>
      </c>
      <c r="U1426" s="17" t="s">
        <v>494</v>
      </c>
      <c r="V1426" s="17" t="s">
        <v>494</v>
      </c>
      <c r="W1426" s="17" t="s">
        <v>494</v>
      </c>
      <c r="X1426" s="17" t="s">
        <v>494</v>
      </c>
      <c r="Y1426" s="17" t="s">
        <v>494</v>
      </c>
      <c r="Z1426" s="17" t="s">
        <v>494</v>
      </c>
      <c r="AA1426" s="17" t="s">
        <v>494</v>
      </c>
      <c r="AB1426" s="17" t="s">
        <v>494</v>
      </c>
      <c r="AC1426" s="17">
        <v>1</v>
      </c>
      <c r="AD1426" s="17"/>
      <c r="AE1426" s="18" t="str">
        <f t="shared" si="70"/>
        <v/>
      </c>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c r="BF1426" s="17"/>
      <c r="BG1426" s="17"/>
    </row>
    <row r="1427" spans="1:59" hidden="1" x14ac:dyDescent="0.2">
      <c r="A1427" s="50">
        <v>2023</v>
      </c>
      <c r="B1427" s="50" t="s">
        <v>967</v>
      </c>
      <c r="C1427" s="16" t="str">
        <f>set_totals!$C$177</f>
        <v>09Aug23-PRS-Mill Bay-2</v>
      </c>
      <c r="D1427" s="21">
        <f t="shared" si="68"/>
        <v>45147</v>
      </c>
      <c r="E1427" s="22">
        <f t="shared" si="69"/>
        <v>221</v>
      </c>
      <c r="F1427" s="17" t="s">
        <v>344</v>
      </c>
      <c r="G1427" s="17" t="s">
        <v>347</v>
      </c>
      <c r="H1427" s="17">
        <v>126</v>
      </c>
      <c r="I1427" s="17">
        <v>25</v>
      </c>
      <c r="J1427" s="17"/>
      <c r="K1427" s="17" t="s">
        <v>496</v>
      </c>
      <c r="L1427" s="17"/>
      <c r="M1427" s="17" t="s">
        <v>496</v>
      </c>
      <c r="N1427" s="17"/>
      <c r="O1427" s="17" t="s">
        <v>752</v>
      </c>
      <c r="P1427" s="38" t="s">
        <v>752</v>
      </c>
      <c r="Q1427" s="17" t="s">
        <v>494</v>
      </c>
      <c r="R1427" s="17"/>
      <c r="S1427" s="17"/>
      <c r="T1427" s="17" t="s">
        <v>494</v>
      </c>
      <c r="U1427" s="17" t="s">
        <v>494</v>
      </c>
      <c r="V1427" s="17" t="s">
        <v>494</v>
      </c>
      <c r="W1427" s="17" t="s">
        <v>494</v>
      </c>
      <c r="X1427" s="17" t="s">
        <v>494</v>
      </c>
      <c r="Y1427" s="17" t="s">
        <v>494</v>
      </c>
      <c r="Z1427" s="17" t="s">
        <v>494</v>
      </c>
      <c r="AA1427" s="17" t="s">
        <v>494</v>
      </c>
      <c r="AB1427" s="17" t="s">
        <v>494</v>
      </c>
      <c r="AC1427" s="17"/>
      <c r="AD1427" s="17"/>
      <c r="AE1427" s="18" t="str">
        <f t="shared" si="70"/>
        <v/>
      </c>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c r="BF1427" s="17"/>
      <c r="BG1427" s="17"/>
    </row>
    <row r="1428" spans="1:59" hidden="1" x14ac:dyDescent="0.2">
      <c r="A1428" s="50">
        <v>2023</v>
      </c>
      <c r="B1428" s="50" t="s">
        <v>967</v>
      </c>
      <c r="C1428" s="16" t="str">
        <f>set_totals!$C$177</f>
        <v>09Aug23-PRS-Mill Bay-2</v>
      </c>
      <c r="D1428" s="21">
        <f t="shared" si="68"/>
        <v>45147</v>
      </c>
      <c r="E1428" s="22">
        <f t="shared" si="69"/>
        <v>221</v>
      </c>
      <c r="F1428" s="17" t="s">
        <v>344</v>
      </c>
      <c r="G1428" s="17" t="s">
        <v>347</v>
      </c>
      <c r="H1428" s="17">
        <v>107</v>
      </c>
      <c r="I1428" s="17">
        <v>21</v>
      </c>
      <c r="J1428" s="17"/>
      <c r="K1428" s="17" t="s">
        <v>494</v>
      </c>
      <c r="L1428" s="17"/>
      <c r="M1428" s="17" t="s">
        <v>494</v>
      </c>
      <c r="N1428" s="17"/>
      <c r="O1428" s="17" t="s">
        <v>753</v>
      </c>
      <c r="P1428" s="38" t="s">
        <v>753</v>
      </c>
      <c r="Q1428" s="17" t="s">
        <v>494</v>
      </c>
      <c r="R1428" s="17"/>
      <c r="S1428" s="17"/>
      <c r="T1428" s="17" t="s">
        <v>494</v>
      </c>
      <c r="U1428" s="17" t="s">
        <v>494</v>
      </c>
      <c r="V1428" s="17" t="s">
        <v>494</v>
      </c>
      <c r="W1428" s="17" t="s">
        <v>494</v>
      </c>
      <c r="X1428" s="17" t="s">
        <v>494</v>
      </c>
      <c r="Y1428" s="17" t="s">
        <v>494</v>
      </c>
      <c r="Z1428" s="17" t="s">
        <v>494</v>
      </c>
      <c r="AA1428" s="17" t="s">
        <v>494</v>
      </c>
      <c r="AB1428" s="17" t="s">
        <v>494</v>
      </c>
      <c r="AC1428" s="17"/>
      <c r="AD1428" s="17"/>
      <c r="AE1428" s="18" t="str">
        <f t="shared" si="70"/>
        <v/>
      </c>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c r="BF1428" s="17"/>
      <c r="BG1428" s="17"/>
    </row>
    <row r="1429" spans="1:59" hidden="1" x14ac:dyDescent="0.2">
      <c r="A1429" s="50">
        <v>2023</v>
      </c>
      <c r="B1429" s="50" t="s">
        <v>967</v>
      </c>
      <c r="C1429" s="16" t="str">
        <f>set_totals!$C$177</f>
        <v>09Aug23-PRS-Mill Bay-2</v>
      </c>
      <c r="D1429" s="21">
        <f t="shared" si="68"/>
        <v>45147</v>
      </c>
      <c r="E1429" s="22">
        <f t="shared" si="69"/>
        <v>221</v>
      </c>
      <c r="F1429" s="17" t="s">
        <v>344</v>
      </c>
      <c r="G1429" s="17" t="s">
        <v>347</v>
      </c>
      <c r="H1429" s="17">
        <v>105</v>
      </c>
      <c r="I1429" s="17">
        <v>20</v>
      </c>
      <c r="J1429" s="17"/>
      <c r="K1429" s="17" t="s">
        <v>494</v>
      </c>
      <c r="L1429" s="17"/>
      <c r="M1429" s="17" t="s">
        <v>494</v>
      </c>
      <c r="N1429" s="17"/>
      <c r="O1429" s="17" t="s">
        <v>754</v>
      </c>
      <c r="P1429" s="38" t="s">
        <v>754</v>
      </c>
      <c r="Q1429" s="17" t="s">
        <v>494</v>
      </c>
      <c r="R1429" s="17"/>
      <c r="S1429" s="17"/>
      <c r="T1429" s="17" t="s">
        <v>494</v>
      </c>
      <c r="U1429" s="17" t="s">
        <v>494</v>
      </c>
      <c r="V1429" s="17" t="s">
        <v>494</v>
      </c>
      <c r="W1429" s="17" t="s">
        <v>494</v>
      </c>
      <c r="X1429" s="17" t="s">
        <v>494</v>
      </c>
      <c r="Y1429" s="17" t="s">
        <v>494</v>
      </c>
      <c r="Z1429" s="17" t="s">
        <v>494</v>
      </c>
      <c r="AA1429" s="17" t="s">
        <v>494</v>
      </c>
      <c r="AB1429" s="17" t="s">
        <v>494</v>
      </c>
      <c r="AC1429" s="17"/>
      <c r="AD1429" s="17"/>
      <c r="AE1429" s="18" t="str">
        <f t="shared" si="70"/>
        <v/>
      </c>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c r="BA1429" s="17"/>
      <c r="BB1429" s="17"/>
      <c r="BC1429" s="17"/>
      <c r="BD1429" s="17"/>
      <c r="BE1429" s="17"/>
      <c r="BF1429" s="17"/>
      <c r="BG1429" s="17"/>
    </row>
    <row r="1430" spans="1:59" hidden="1" x14ac:dyDescent="0.2">
      <c r="A1430" s="50">
        <v>2023</v>
      </c>
      <c r="B1430" s="50" t="s">
        <v>967</v>
      </c>
      <c r="C1430" s="16" t="str">
        <f>set_totals!$C$177</f>
        <v>09Aug23-PRS-Mill Bay-2</v>
      </c>
      <c r="D1430" s="21">
        <f t="shared" si="68"/>
        <v>45147</v>
      </c>
      <c r="E1430" s="22">
        <f t="shared" si="69"/>
        <v>221</v>
      </c>
      <c r="F1430" s="17" t="s">
        <v>344</v>
      </c>
      <c r="G1430" s="17" t="s">
        <v>347</v>
      </c>
      <c r="H1430" s="17">
        <v>112</v>
      </c>
      <c r="I1430" s="17">
        <v>23</v>
      </c>
      <c r="J1430" s="17"/>
      <c r="K1430" s="17" t="s">
        <v>494</v>
      </c>
      <c r="L1430" s="17"/>
      <c r="M1430" s="17" t="s">
        <v>494</v>
      </c>
      <c r="N1430" s="17"/>
      <c r="O1430" s="17" t="s">
        <v>755</v>
      </c>
      <c r="P1430" s="38" t="s">
        <v>755</v>
      </c>
      <c r="Q1430" s="17" t="s">
        <v>494</v>
      </c>
      <c r="R1430" s="17"/>
      <c r="S1430" s="17"/>
      <c r="T1430" s="17" t="s">
        <v>494</v>
      </c>
      <c r="U1430" s="17" t="s">
        <v>494</v>
      </c>
      <c r="V1430" s="17" t="s">
        <v>494</v>
      </c>
      <c r="W1430" s="17" t="s">
        <v>494</v>
      </c>
      <c r="X1430" s="17" t="s">
        <v>494</v>
      </c>
      <c r="Y1430" s="17" t="s">
        <v>494</v>
      </c>
      <c r="Z1430" s="17" t="s">
        <v>494</v>
      </c>
      <c r="AA1430" s="17" t="s">
        <v>494</v>
      </c>
      <c r="AB1430" s="17" t="s">
        <v>494</v>
      </c>
      <c r="AC1430" s="17"/>
      <c r="AD1430" s="17"/>
      <c r="AE1430" s="18" t="str">
        <f t="shared" si="70"/>
        <v/>
      </c>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c r="BF1430" s="17"/>
      <c r="BG1430" s="17"/>
    </row>
    <row r="1431" spans="1:59" hidden="1" x14ac:dyDescent="0.2">
      <c r="A1431" s="50">
        <v>2023</v>
      </c>
      <c r="B1431" s="50" t="s">
        <v>967</v>
      </c>
      <c r="C1431" s="16" t="str">
        <f>set_totals!$C$178</f>
        <v>09Aug23-PRS-Thrasher-4</v>
      </c>
      <c r="D1431" s="21">
        <f t="shared" si="68"/>
        <v>45147</v>
      </c>
      <c r="E1431" s="22">
        <f t="shared" si="69"/>
        <v>221</v>
      </c>
      <c r="F1431" s="17" t="s">
        <v>344</v>
      </c>
      <c r="G1431" s="17" t="s">
        <v>347</v>
      </c>
      <c r="H1431" s="17">
        <v>101</v>
      </c>
      <c r="I1431" s="17">
        <v>20</v>
      </c>
      <c r="J1431" s="17"/>
      <c r="K1431" s="17" t="s">
        <v>494</v>
      </c>
      <c r="L1431" s="17"/>
      <c r="M1431" s="17" t="s">
        <v>494</v>
      </c>
      <c r="N1431" s="17"/>
      <c r="O1431" s="17" t="s">
        <v>756</v>
      </c>
      <c r="P1431" s="38" t="s">
        <v>756</v>
      </c>
      <c r="Q1431" s="17" t="s">
        <v>494</v>
      </c>
      <c r="R1431" s="17"/>
      <c r="S1431" s="17"/>
      <c r="T1431" s="17" t="s">
        <v>494</v>
      </c>
      <c r="U1431" s="17" t="s">
        <v>494</v>
      </c>
      <c r="V1431" s="17" t="s">
        <v>494</v>
      </c>
      <c r="W1431" s="17" t="s">
        <v>494</v>
      </c>
      <c r="X1431" s="17" t="s">
        <v>494</v>
      </c>
      <c r="Y1431" s="17" t="s">
        <v>494</v>
      </c>
      <c r="Z1431" s="17" t="s">
        <v>494</v>
      </c>
      <c r="AA1431" s="17" t="s">
        <v>494</v>
      </c>
      <c r="AB1431" s="17" t="s">
        <v>494</v>
      </c>
      <c r="AC1431" s="17"/>
      <c r="AD1431" s="17"/>
      <c r="AE1431" s="18" t="str">
        <f t="shared" si="70"/>
        <v/>
      </c>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c r="BF1431" s="17"/>
      <c r="BG1431" s="17"/>
    </row>
    <row r="1432" spans="1:59" hidden="1" x14ac:dyDescent="0.2">
      <c r="A1432" s="50">
        <v>2023</v>
      </c>
      <c r="B1432" s="50" t="s">
        <v>967</v>
      </c>
      <c r="C1432" s="16" t="str">
        <f>set_totals!$C$178</f>
        <v>09Aug23-PRS-Thrasher-4</v>
      </c>
      <c r="D1432" s="21">
        <f t="shared" si="68"/>
        <v>45147</v>
      </c>
      <c r="E1432" s="22">
        <f t="shared" si="69"/>
        <v>221</v>
      </c>
      <c r="F1432" s="17" t="s">
        <v>344</v>
      </c>
      <c r="G1432" s="17" t="s">
        <v>347</v>
      </c>
      <c r="H1432" s="17">
        <v>101</v>
      </c>
      <c r="I1432" s="17">
        <v>20</v>
      </c>
      <c r="J1432" s="17"/>
      <c r="K1432" s="17" t="s">
        <v>494</v>
      </c>
      <c r="L1432" s="17"/>
      <c r="M1432" s="17" t="s">
        <v>494</v>
      </c>
      <c r="N1432" s="17"/>
      <c r="O1432" s="17" t="s">
        <v>757</v>
      </c>
      <c r="P1432" s="38" t="s">
        <v>757</v>
      </c>
      <c r="Q1432" s="17" t="s">
        <v>494</v>
      </c>
      <c r="R1432" s="17"/>
      <c r="S1432" s="17"/>
      <c r="T1432" s="17" t="s">
        <v>494</v>
      </c>
      <c r="U1432" s="17" t="s">
        <v>494</v>
      </c>
      <c r="V1432" s="17" t="s">
        <v>494</v>
      </c>
      <c r="W1432" s="17" t="s">
        <v>494</v>
      </c>
      <c r="X1432" s="17" t="s">
        <v>494</v>
      </c>
      <c r="Y1432" s="17" t="s">
        <v>494</v>
      </c>
      <c r="Z1432" s="17" t="s">
        <v>494</v>
      </c>
      <c r="AA1432" s="17" t="s">
        <v>494</v>
      </c>
      <c r="AB1432" s="17" t="s">
        <v>494</v>
      </c>
      <c r="AC1432" s="17"/>
      <c r="AD1432" s="17"/>
      <c r="AE1432" s="18" t="str">
        <f t="shared" si="70"/>
        <v/>
      </c>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c r="BF1432" s="17"/>
      <c r="BG1432" s="17"/>
    </row>
    <row r="1433" spans="1:59" hidden="1" x14ac:dyDescent="0.2">
      <c r="A1433" s="50">
        <v>2023</v>
      </c>
      <c r="B1433" s="50" t="s">
        <v>967</v>
      </c>
      <c r="C1433" s="16" t="str">
        <f>set_totals!$C$178</f>
        <v>09Aug23-PRS-Thrasher-4</v>
      </c>
      <c r="D1433" s="21">
        <f t="shared" si="68"/>
        <v>45147</v>
      </c>
      <c r="E1433" s="22">
        <f t="shared" si="69"/>
        <v>221</v>
      </c>
      <c r="F1433" s="17" t="s">
        <v>344</v>
      </c>
      <c r="G1433" s="17" t="s">
        <v>347</v>
      </c>
      <c r="H1433" s="17">
        <v>102</v>
      </c>
      <c r="I1433" s="17">
        <v>20</v>
      </c>
      <c r="J1433" s="17"/>
      <c r="K1433" s="17" t="s">
        <v>494</v>
      </c>
      <c r="L1433" s="17"/>
      <c r="M1433" s="17" t="s">
        <v>494</v>
      </c>
      <c r="N1433" s="17"/>
      <c r="O1433" s="17" t="s">
        <v>758</v>
      </c>
      <c r="P1433" s="38" t="s">
        <v>758</v>
      </c>
      <c r="Q1433" s="17" t="s">
        <v>494</v>
      </c>
      <c r="R1433" s="17"/>
      <c r="S1433" s="17"/>
      <c r="T1433" s="17" t="s">
        <v>494</v>
      </c>
      <c r="U1433" s="17" t="s">
        <v>494</v>
      </c>
      <c r="V1433" s="17" t="s">
        <v>494</v>
      </c>
      <c r="W1433" s="17" t="s">
        <v>494</v>
      </c>
      <c r="X1433" s="17" t="s">
        <v>494</v>
      </c>
      <c r="Y1433" s="17" t="s">
        <v>494</v>
      </c>
      <c r="Z1433" s="17" t="s">
        <v>494</v>
      </c>
      <c r="AA1433" s="17" t="s">
        <v>494</v>
      </c>
      <c r="AB1433" s="17" t="s">
        <v>494</v>
      </c>
      <c r="AC1433" s="17"/>
      <c r="AD1433" s="17"/>
      <c r="AE1433" s="18" t="str">
        <f t="shared" si="70"/>
        <v/>
      </c>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c r="BF1433" s="17"/>
      <c r="BG1433" s="17"/>
    </row>
    <row r="1434" spans="1:59" hidden="1" x14ac:dyDescent="0.2">
      <c r="A1434" s="50">
        <v>2023</v>
      </c>
      <c r="B1434" s="50" t="s">
        <v>967</v>
      </c>
      <c r="C1434" s="16" t="str">
        <f>set_totals!$C$178</f>
        <v>09Aug23-PRS-Thrasher-4</v>
      </c>
      <c r="D1434" s="21">
        <f t="shared" si="68"/>
        <v>45147</v>
      </c>
      <c r="E1434" s="22">
        <f t="shared" si="69"/>
        <v>221</v>
      </c>
      <c r="F1434" s="17" t="s">
        <v>344</v>
      </c>
      <c r="G1434" s="17" t="s">
        <v>347</v>
      </c>
      <c r="H1434" s="17">
        <v>242</v>
      </c>
      <c r="I1434" s="17">
        <v>53</v>
      </c>
      <c r="J1434" s="17"/>
      <c r="K1434" s="17" t="s">
        <v>496</v>
      </c>
      <c r="L1434" s="17"/>
      <c r="M1434" s="17" t="s">
        <v>496</v>
      </c>
      <c r="N1434" s="17"/>
      <c r="O1434" s="17" t="s">
        <v>759</v>
      </c>
      <c r="P1434" s="38" t="s">
        <v>759</v>
      </c>
      <c r="Q1434" s="17" t="s">
        <v>494</v>
      </c>
      <c r="R1434" s="17"/>
      <c r="S1434" s="17"/>
      <c r="T1434" s="17" t="s">
        <v>496</v>
      </c>
      <c r="U1434" s="17" t="s">
        <v>496</v>
      </c>
      <c r="V1434" s="17" t="s">
        <v>494</v>
      </c>
      <c r="W1434" s="17" t="s">
        <v>494</v>
      </c>
      <c r="X1434" s="17" t="s">
        <v>494</v>
      </c>
      <c r="Y1434" s="17" t="s">
        <v>494</v>
      </c>
      <c r="Z1434" s="17" t="s">
        <v>496</v>
      </c>
      <c r="AA1434" s="17" t="s">
        <v>494</v>
      </c>
      <c r="AB1434" s="17" t="s">
        <v>494</v>
      </c>
      <c r="AC1434" s="17"/>
      <c r="AD1434" s="17" t="s">
        <v>760</v>
      </c>
      <c r="AE1434" s="18" t="str">
        <f t="shared" si="70"/>
        <v/>
      </c>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c r="BF1434" s="17"/>
      <c r="BG1434" s="17"/>
    </row>
    <row r="1435" spans="1:59" hidden="1" x14ac:dyDescent="0.2">
      <c r="A1435" s="50">
        <v>2023</v>
      </c>
      <c r="B1435" s="50" t="s">
        <v>967</v>
      </c>
      <c r="C1435" s="16" t="str">
        <f>set_totals!$C$178</f>
        <v>09Aug23-PRS-Thrasher-4</v>
      </c>
      <c r="D1435" s="21">
        <f t="shared" si="68"/>
        <v>45147</v>
      </c>
      <c r="E1435" s="22">
        <f t="shared" si="69"/>
        <v>221</v>
      </c>
      <c r="F1435" s="17" t="s">
        <v>401</v>
      </c>
      <c r="G1435" s="17"/>
      <c r="H1435" s="17">
        <v>101</v>
      </c>
      <c r="I1435" s="17">
        <v>29</v>
      </c>
      <c r="J1435" s="17"/>
      <c r="K1435" s="17"/>
      <c r="L1435" s="17"/>
      <c r="M1435" s="17"/>
      <c r="N1435" s="17"/>
      <c r="O1435" s="17"/>
      <c r="P1435" s="17"/>
      <c r="Q1435" s="17" t="s">
        <v>494</v>
      </c>
      <c r="R1435" s="17"/>
      <c r="S1435" s="17"/>
      <c r="T1435" s="17" t="s">
        <v>494</v>
      </c>
      <c r="U1435" s="17" t="s">
        <v>494</v>
      </c>
      <c r="V1435" s="17" t="s">
        <v>494</v>
      </c>
      <c r="W1435" s="17" t="s">
        <v>494</v>
      </c>
      <c r="X1435" s="17" t="s">
        <v>494</v>
      </c>
      <c r="Y1435" s="17" t="s">
        <v>494</v>
      </c>
      <c r="Z1435" s="17" t="s">
        <v>494</v>
      </c>
      <c r="AA1435" s="17" t="s">
        <v>494</v>
      </c>
      <c r="AB1435" s="17" t="s">
        <v>494</v>
      </c>
      <c r="AC1435" s="17"/>
      <c r="AD1435" s="17"/>
      <c r="AE1435" s="18" t="str">
        <f t="shared" si="70"/>
        <v/>
      </c>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c r="BF1435" s="17"/>
      <c r="BG1435" s="17"/>
    </row>
    <row r="1436" spans="1:59" hidden="1" x14ac:dyDescent="0.2">
      <c r="A1436" s="50">
        <v>2023</v>
      </c>
      <c r="B1436" s="50" t="s">
        <v>967</v>
      </c>
      <c r="C1436" s="16" t="str">
        <f>set_totals!$C$178</f>
        <v>09Aug23-PRS-Thrasher-4</v>
      </c>
      <c r="D1436" s="21">
        <f t="shared" si="68"/>
        <v>45147</v>
      </c>
      <c r="E1436" s="22">
        <f t="shared" si="69"/>
        <v>221</v>
      </c>
      <c r="F1436" s="17" t="s">
        <v>401</v>
      </c>
      <c r="G1436" s="17"/>
      <c r="H1436" s="17">
        <v>103</v>
      </c>
      <c r="I1436" s="17">
        <v>21</v>
      </c>
      <c r="J1436" s="17"/>
      <c r="K1436" s="17"/>
      <c r="L1436" s="17"/>
      <c r="M1436" s="17"/>
      <c r="N1436" s="17"/>
      <c r="O1436" s="17"/>
      <c r="P1436" s="17"/>
      <c r="Q1436" s="17" t="s">
        <v>494</v>
      </c>
      <c r="R1436" s="17"/>
      <c r="S1436" s="17"/>
      <c r="T1436" s="17" t="s">
        <v>494</v>
      </c>
      <c r="U1436" s="17" t="s">
        <v>494</v>
      </c>
      <c r="V1436" s="17" t="s">
        <v>494</v>
      </c>
      <c r="W1436" s="17" t="s">
        <v>494</v>
      </c>
      <c r="X1436" s="17" t="s">
        <v>494</v>
      </c>
      <c r="Y1436" s="17" t="s">
        <v>494</v>
      </c>
      <c r="Z1436" s="17" t="s">
        <v>494</v>
      </c>
      <c r="AA1436" s="17" t="s">
        <v>494</v>
      </c>
      <c r="AB1436" s="17" t="s">
        <v>494</v>
      </c>
      <c r="AC1436" s="17"/>
      <c r="AD1436" s="17"/>
      <c r="AE1436" s="18" t="str">
        <f t="shared" si="70"/>
        <v/>
      </c>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c r="BF1436" s="17"/>
      <c r="BG1436" s="17"/>
    </row>
    <row r="1437" spans="1:59" hidden="1" x14ac:dyDescent="0.2">
      <c r="A1437" s="50">
        <v>2023</v>
      </c>
      <c r="B1437" s="50" t="s">
        <v>967</v>
      </c>
      <c r="C1437" s="16" t="str">
        <f>set_totals!$C$181</f>
        <v>09Aug23-PRS-Jap Rock-5</v>
      </c>
      <c r="D1437" s="21">
        <f t="shared" si="68"/>
        <v>45147</v>
      </c>
      <c r="E1437" s="22">
        <f t="shared" si="69"/>
        <v>221</v>
      </c>
      <c r="F1437" s="17" t="s">
        <v>401</v>
      </c>
      <c r="G1437" s="17"/>
      <c r="H1437" s="17">
        <v>86</v>
      </c>
      <c r="I1437" s="17">
        <v>13</v>
      </c>
      <c r="J1437" s="17"/>
      <c r="K1437" s="17"/>
      <c r="L1437" s="17"/>
      <c r="M1437" s="17"/>
      <c r="N1437" s="17"/>
      <c r="O1437" s="17"/>
      <c r="P1437" s="17"/>
      <c r="Q1437" s="17" t="s">
        <v>494</v>
      </c>
      <c r="R1437" s="17"/>
      <c r="S1437" s="17"/>
      <c r="T1437" s="17" t="s">
        <v>494</v>
      </c>
      <c r="U1437" s="17" t="s">
        <v>494</v>
      </c>
      <c r="V1437" s="17" t="s">
        <v>494</v>
      </c>
      <c r="W1437" s="17" t="s">
        <v>494</v>
      </c>
      <c r="X1437" s="17" t="s">
        <v>494</v>
      </c>
      <c r="Y1437" s="17" t="s">
        <v>494</v>
      </c>
      <c r="Z1437" s="17" t="s">
        <v>494</v>
      </c>
      <c r="AA1437" s="17" t="s">
        <v>494</v>
      </c>
      <c r="AB1437" s="17" t="s">
        <v>494</v>
      </c>
      <c r="AC1437" s="17"/>
      <c r="AD1437" s="17"/>
      <c r="AE1437" s="18" t="str">
        <f t="shared" si="70"/>
        <v/>
      </c>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c r="BF1437" s="17"/>
      <c r="BG1437" s="17"/>
    </row>
    <row r="1438" spans="1:59" hidden="1" x14ac:dyDescent="0.2">
      <c r="A1438" s="50">
        <v>2023</v>
      </c>
      <c r="B1438" s="50" t="s">
        <v>967</v>
      </c>
      <c r="C1438" s="16" t="str">
        <f>set_totals!$C$181</f>
        <v>09Aug23-PRS-Jap Rock-5</v>
      </c>
      <c r="D1438" s="21">
        <f t="shared" si="68"/>
        <v>45147</v>
      </c>
      <c r="E1438" s="22">
        <f t="shared" si="69"/>
        <v>221</v>
      </c>
      <c r="F1438" s="17" t="s">
        <v>401</v>
      </c>
      <c r="G1438" s="17"/>
      <c r="H1438" s="17">
        <v>88</v>
      </c>
      <c r="I1438" s="17">
        <v>13</v>
      </c>
      <c r="J1438" s="17"/>
      <c r="K1438" s="17"/>
      <c r="L1438" s="17"/>
      <c r="M1438" s="17"/>
      <c r="N1438" s="17"/>
      <c r="O1438" s="17"/>
      <c r="P1438" s="17"/>
      <c r="Q1438" s="17" t="s">
        <v>494</v>
      </c>
      <c r="R1438" s="17"/>
      <c r="S1438" s="17"/>
      <c r="T1438" s="17" t="s">
        <v>494</v>
      </c>
      <c r="U1438" s="17" t="s">
        <v>494</v>
      </c>
      <c r="V1438" s="17" t="s">
        <v>494</v>
      </c>
      <c r="W1438" s="17" t="s">
        <v>494</v>
      </c>
      <c r="X1438" s="17" t="s">
        <v>494</v>
      </c>
      <c r="Y1438" s="17" t="s">
        <v>494</v>
      </c>
      <c r="Z1438" s="17" t="s">
        <v>494</v>
      </c>
      <c r="AA1438" s="17" t="s">
        <v>494</v>
      </c>
      <c r="AB1438" s="17" t="s">
        <v>494</v>
      </c>
      <c r="AC1438" s="17"/>
      <c r="AD1438" s="17"/>
      <c r="AE1438" s="18" t="str">
        <f t="shared" si="70"/>
        <v/>
      </c>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c r="BF1438" s="17"/>
      <c r="BG1438" s="17"/>
    </row>
    <row r="1439" spans="1:59" hidden="1" x14ac:dyDescent="0.2">
      <c r="A1439" s="50">
        <v>2023</v>
      </c>
      <c r="B1439" s="50" t="s">
        <v>967</v>
      </c>
      <c r="C1439" s="16" t="str">
        <f>set_totals!$C$181</f>
        <v>09Aug23-PRS-Jap Rock-5</v>
      </c>
      <c r="D1439" s="21">
        <f t="shared" si="68"/>
        <v>45147</v>
      </c>
      <c r="E1439" s="22">
        <f t="shared" si="69"/>
        <v>221</v>
      </c>
      <c r="F1439" s="17" t="s">
        <v>401</v>
      </c>
      <c r="G1439" s="17"/>
      <c r="H1439" s="17">
        <v>83</v>
      </c>
      <c r="I1439" s="17">
        <v>11</v>
      </c>
      <c r="J1439" s="17"/>
      <c r="K1439" s="17"/>
      <c r="L1439" s="17"/>
      <c r="M1439" s="17"/>
      <c r="N1439" s="17"/>
      <c r="O1439" s="17"/>
      <c r="P1439" s="17"/>
      <c r="Q1439" s="17" t="s">
        <v>494</v>
      </c>
      <c r="R1439" s="17"/>
      <c r="S1439" s="17"/>
      <c r="T1439" s="17" t="s">
        <v>494</v>
      </c>
      <c r="U1439" s="17" t="s">
        <v>494</v>
      </c>
      <c r="V1439" s="17" t="s">
        <v>494</v>
      </c>
      <c r="W1439" s="17" t="s">
        <v>494</v>
      </c>
      <c r="X1439" s="17" t="s">
        <v>494</v>
      </c>
      <c r="Y1439" s="17" t="s">
        <v>494</v>
      </c>
      <c r="Z1439" s="17" t="s">
        <v>494</v>
      </c>
      <c r="AA1439" s="17" t="s">
        <v>494</v>
      </c>
      <c r="AB1439" s="17" t="s">
        <v>494</v>
      </c>
      <c r="AC1439" s="17"/>
      <c r="AD1439" s="17"/>
      <c r="AE1439" s="18" t="str">
        <f t="shared" si="70"/>
        <v/>
      </c>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c r="BF1439" s="17"/>
      <c r="BG1439" s="17"/>
    </row>
    <row r="1440" spans="1:59" hidden="1" x14ac:dyDescent="0.2">
      <c r="A1440" s="50">
        <v>2023</v>
      </c>
      <c r="B1440" s="50" t="s">
        <v>967</v>
      </c>
      <c r="C1440" s="16" t="str">
        <f>set_totals!$C$181</f>
        <v>09Aug23-PRS-Jap Rock-5</v>
      </c>
      <c r="D1440" s="21">
        <f t="shared" si="68"/>
        <v>45147</v>
      </c>
      <c r="E1440" s="22">
        <f t="shared" si="69"/>
        <v>221</v>
      </c>
      <c r="F1440" s="17" t="s">
        <v>401</v>
      </c>
      <c r="G1440" s="17"/>
      <c r="H1440" s="17">
        <v>92</v>
      </c>
      <c r="I1440" s="17">
        <v>13</v>
      </c>
      <c r="J1440" s="17"/>
      <c r="K1440" s="17"/>
      <c r="L1440" s="17"/>
      <c r="M1440" s="17"/>
      <c r="N1440" s="17"/>
      <c r="O1440" s="17"/>
      <c r="P1440" s="17"/>
      <c r="Q1440" s="17" t="s">
        <v>494</v>
      </c>
      <c r="R1440" s="17"/>
      <c r="S1440" s="17"/>
      <c r="T1440" s="17" t="s">
        <v>494</v>
      </c>
      <c r="U1440" s="17" t="s">
        <v>494</v>
      </c>
      <c r="V1440" s="17" t="s">
        <v>494</v>
      </c>
      <c r="W1440" s="17" t="s">
        <v>494</v>
      </c>
      <c r="X1440" s="17" t="s">
        <v>494</v>
      </c>
      <c r="Y1440" s="17" t="s">
        <v>494</v>
      </c>
      <c r="Z1440" s="17" t="s">
        <v>494</v>
      </c>
      <c r="AA1440" s="17" t="s">
        <v>494</v>
      </c>
      <c r="AB1440" s="17" t="s">
        <v>494</v>
      </c>
      <c r="AC1440" s="17"/>
      <c r="AD1440" s="17"/>
      <c r="AE1440" s="18" t="str">
        <f t="shared" si="70"/>
        <v/>
      </c>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c r="BF1440" s="17"/>
      <c r="BG1440" s="17"/>
    </row>
    <row r="1441" spans="1:59" hidden="1" x14ac:dyDescent="0.2">
      <c r="A1441" s="50">
        <v>2023</v>
      </c>
      <c r="B1441" s="50" t="s">
        <v>967</v>
      </c>
      <c r="C1441" s="16" t="str">
        <f>set_totals!$C$181</f>
        <v>09Aug23-PRS-Jap Rock-5</v>
      </c>
      <c r="D1441" s="21">
        <f t="shared" si="68"/>
        <v>45147</v>
      </c>
      <c r="E1441" s="22">
        <f t="shared" si="69"/>
        <v>221</v>
      </c>
      <c r="F1441" s="17" t="s">
        <v>401</v>
      </c>
      <c r="G1441" s="17"/>
      <c r="H1441" s="17">
        <v>75</v>
      </c>
      <c r="I1441" s="17">
        <v>11</v>
      </c>
      <c r="J1441" s="17"/>
      <c r="K1441" s="17"/>
      <c r="L1441" s="17"/>
      <c r="M1441" s="17"/>
      <c r="N1441" s="17"/>
      <c r="O1441" s="17"/>
      <c r="P1441" s="17"/>
      <c r="Q1441" s="17" t="s">
        <v>494</v>
      </c>
      <c r="R1441" s="17"/>
      <c r="S1441" s="17"/>
      <c r="T1441" s="17" t="s">
        <v>494</v>
      </c>
      <c r="U1441" s="17" t="s">
        <v>494</v>
      </c>
      <c r="V1441" s="17" t="s">
        <v>494</v>
      </c>
      <c r="W1441" s="17" t="s">
        <v>494</v>
      </c>
      <c r="X1441" s="17" t="s">
        <v>494</v>
      </c>
      <c r="Y1441" s="17" t="s">
        <v>494</v>
      </c>
      <c r="Z1441" s="17" t="s">
        <v>494</v>
      </c>
      <c r="AA1441" s="17" t="s">
        <v>494</v>
      </c>
      <c r="AB1441" s="17" t="s">
        <v>494</v>
      </c>
      <c r="AC1441" s="17"/>
      <c r="AD1441" s="17"/>
      <c r="AE1441" s="18" t="str">
        <f t="shared" si="70"/>
        <v/>
      </c>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c r="BF1441" s="17"/>
      <c r="BG1441" s="17"/>
    </row>
    <row r="1442" spans="1:59" hidden="1" x14ac:dyDescent="0.2">
      <c r="A1442" s="50">
        <v>2023</v>
      </c>
      <c r="B1442" s="50" t="s">
        <v>967</v>
      </c>
      <c r="C1442" s="16" t="str">
        <f>set_totals!$C$181</f>
        <v>09Aug23-PRS-Jap Rock-5</v>
      </c>
      <c r="D1442" s="21">
        <f t="shared" si="68"/>
        <v>45147</v>
      </c>
      <c r="E1442" s="22">
        <f t="shared" si="69"/>
        <v>221</v>
      </c>
      <c r="F1442" s="17" t="s">
        <v>401</v>
      </c>
      <c r="G1442" s="17"/>
      <c r="H1442" s="17">
        <v>76</v>
      </c>
      <c r="I1442" s="17">
        <v>11</v>
      </c>
      <c r="J1442" s="17"/>
      <c r="K1442" s="17"/>
      <c r="L1442" s="17"/>
      <c r="M1442" s="17"/>
      <c r="N1442" s="17"/>
      <c r="O1442" s="17"/>
      <c r="P1442" s="17"/>
      <c r="Q1442" s="17" t="s">
        <v>494</v>
      </c>
      <c r="R1442" s="17"/>
      <c r="S1442" s="17"/>
      <c r="T1442" s="17" t="s">
        <v>494</v>
      </c>
      <c r="U1442" s="17" t="s">
        <v>494</v>
      </c>
      <c r="V1442" s="17" t="s">
        <v>494</v>
      </c>
      <c r="W1442" s="17" t="s">
        <v>494</v>
      </c>
      <c r="X1442" s="17" t="s">
        <v>494</v>
      </c>
      <c r="Y1442" s="17" t="s">
        <v>494</v>
      </c>
      <c r="Z1442" s="17" t="s">
        <v>494</v>
      </c>
      <c r="AA1442" s="17" t="s">
        <v>494</v>
      </c>
      <c r="AB1442" s="17" t="s">
        <v>494</v>
      </c>
      <c r="AC1442" s="17"/>
      <c r="AD1442" s="17"/>
      <c r="AE1442" s="18" t="str">
        <f t="shared" si="70"/>
        <v/>
      </c>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c r="BA1442" s="17"/>
      <c r="BB1442" s="17"/>
      <c r="BC1442" s="17"/>
      <c r="BD1442" s="17"/>
      <c r="BE1442" s="17"/>
      <c r="BF1442" s="17"/>
      <c r="BG1442" s="17"/>
    </row>
    <row r="1443" spans="1:59" hidden="1" x14ac:dyDescent="0.2">
      <c r="A1443" s="50">
        <v>2023</v>
      </c>
      <c r="B1443" s="50" t="s">
        <v>967</v>
      </c>
      <c r="C1443" s="16" t="str">
        <f>set_totals!$C$181</f>
        <v>09Aug23-PRS-Jap Rock-5</v>
      </c>
      <c r="D1443" s="21">
        <f t="shared" si="68"/>
        <v>45147</v>
      </c>
      <c r="E1443" s="22">
        <f t="shared" si="69"/>
        <v>221</v>
      </c>
      <c r="F1443" s="17" t="s">
        <v>401</v>
      </c>
      <c r="G1443" s="17"/>
      <c r="H1443" s="17">
        <v>73</v>
      </c>
      <c r="I1443" s="17">
        <v>11</v>
      </c>
      <c r="J1443" s="17"/>
      <c r="K1443" s="17"/>
      <c r="L1443" s="17"/>
      <c r="M1443" s="17"/>
      <c r="N1443" s="17"/>
      <c r="O1443" s="17"/>
      <c r="P1443" s="17"/>
      <c r="Q1443" s="17" t="s">
        <v>494</v>
      </c>
      <c r="R1443" s="17"/>
      <c r="S1443" s="17"/>
      <c r="T1443" s="17" t="s">
        <v>494</v>
      </c>
      <c r="U1443" s="17" t="s">
        <v>494</v>
      </c>
      <c r="V1443" s="17" t="s">
        <v>494</v>
      </c>
      <c r="W1443" s="17" t="s">
        <v>494</v>
      </c>
      <c r="X1443" s="17" t="s">
        <v>494</v>
      </c>
      <c r="Y1443" s="17" t="s">
        <v>494</v>
      </c>
      <c r="Z1443" s="17" t="s">
        <v>494</v>
      </c>
      <c r="AA1443" s="17" t="s">
        <v>494</v>
      </c>
      <c r="AB1443" s="17" t="s">
        <v>494</v>
      </c>
      <c r="AC1443" s="17"/>
      <c r="AD1443" s="17"/>
      <c r="AE1443" s="18" t="str">
        <f t="shared" si="70"/>
        <v/>
      </c>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c r="BA1443" s="17"/>
      <c r="BB1443" s="17"/>
      <c r="BC1443" s="17"/>
      <c r="BD1443" s="17"/>
      <c r="BE1443" s="17"/>
      <c r="BF1443" s="17"/>
      <c r="BG1443" s="17"/>
    </row>
    <row r="1444" spans="1:59" hidden="1" x14ac:dyDescent="0.2">
      <c r="A1444" s="50">
        <v>2023</v>
      </c>
      <c r="B1444" s="50" t="s">
        <v>967</v>
      </c>
      <c r="C1444" s="16" t="str">
        <f>set_totals!$C$181</f>
        <v>09Aug23-PRS-Jap Rock-5</v>
      </c>
      <c r="D1444" s="21">
        <f t="shared" si="68"/>
        <v>45147</v>
      </c>
      <c r="E1444" s="22">
        <f t="shared" si="69"/>
        <v>221</v>
      </c>
      <c r="F1444" s="17" t="s">
        <v>401</v>
      </c>
      <c r="G1444" s="17"/>
      <c r="H1444" s="17">
        <v>71</v>
      </c>
      <c r="I1444" s="17">
        <v>10</v>
      </c>
      <c r="J1444" s="17"/>
      <c r="K1444" s="17"/>
      <c r="L1444" s="17"/>
      <c r="M1444" s="17"/>
      <c r="N1444" s="17"/>
      <c r="O1444" s="17"/>
      <c r="P1444" s="17"/>
      <c r="Q1444" s="17" t="s">
        <v>494</v>
      </c>
      <c r="R1444" s="17"/>
      <c r="S1444" s="17"/>
      <c r="T1444" s="17" t="s">
        <v>494</v>
      </c>
      <c r="U1444" s="17" t="s">
        <v>494</v>
      </c>
      <c r="V1444" s="17" t="s">
        <v>494</v>
      </c>
      <c r="W1444" s="17" t="s">
        <v>494</v>
      </c>
      <c r="X1444" s="17" t="s">
        <v>494</v>
      </c>
      <c r="Y1444" s="17" t="s">
        <v>494</v>
      </c>
      <c r="Z1444" s="17" t="s">
        <v>494</v>
      </c>
      <c r="AA1444" s="17" t="s">
        <v>494</v>
      </c>
      <c r="AB1444" s="17" t="s">
        <v>494</v>
      </c>
      <c r="AC1444" s="17"/>
      <c r="AD1444" s="17"/>
      <c r="AE1444" s="18" t="str">
        <f t="shared" si="70"/>
        <v/>
      </c>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c r="BF1444" s="17"/>
      <c r="BG1444" s="17"/>
    </row>
    <row r="1445" spans="1:59" hidden="1" x14ac:dyDescent="0.2">
      <c r="A1445" s="50">
        <v>2023</v>
      </c>
      <c r="B1445" s="50" t="s">
        <v>967</v>
      </c>
      <c r="C1445" s="16" t="str">
        <f>set_totals!$C$181</f>
        <v>09Aug23-PRS-Jap Rock-5</v>
      </c>
      <c r="D1445" s="21">
        <f t="shared" si="68"/>
        <v>45147</v>
      </c>
      <c r="E1445" s="22">
        <f t="shared" si="69"/>
        <v>221</v>
      </c>
      <c r="F1445" s="17" t="s">
        <v>401</v>
      </c>
      <c r="G1445" s="17"/>
      <c r="H1445" s="17">
        <v>79</v>
      </c>
      <c r="I1445" s="17">
        <v>11</v>
      </c>
      <c r="J1445" s="17"/>
      <c r="K1445" s="17"/>
      <c r="L1445" s="17"/>
      <c r="M1445" s="17"/>
      <c r="N1445" s="17"/>
      <c r="O1445" s="17"/>
      <c r="P1445" s="17"/>
      <c r="Q1445" s="17" t="s">
        <v>494</v>
      </c>
      <c r="R1445" s="17"/>
      <c r="S1445" s="17"/>
      <c r="T1445" s="17" t="s">
        <v>494</v>
      </c>
      <c r="U1445" s="17" t="s">
        <v>494</v>
      </c>
      <c r="V1445" s="17" t="s">
        <v>494</v>
      </c>
      <c r="W1445" s="17" t="s">
        <v>494</v>
      </c>
      <c r="X1445" s="17" t="s">
        <v>494</v>
      </c>
      <c r="Y1445" s="17" t="s">
        <v>494</v>
      </c>
      <c r="Z1445" s="17" t="s">
        <v>494</v>
      </c>
      <c r="AA1445" s="17" t="s">
        <v>494</v>
      </c>
      <c r="AB1445" s="17" t="s">
        <v>494</v>
      </c>
      <c r="AC1445" s="17"/>
      <c r="AD1445" s="17"/>
      <c r="AE1445" s="18" t="str">
        <f t="shared" si="70"/>
        <v/>
      </c>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c r="BF1445" s="17"/>
      <c r="BG1445" s="17"/>
    </row>
    <row r="1446" spans="1:59" hidden="1" x14ac:dyDescent="0.2">
      <c r="A1446" s="50">
        <v>2023</v>
      </c>
      <c r="B1446" s="50" t="s">
        <v>967</v>
      </c>
      <c r="C1446" s="16" t="str">
        <f>set_totals!$C$181</f>
        <v>09Aug23-PRS-Jap Rock-5</v>
      </c>
      <c r="D1446" s="21">
        <f t="shared" si="68"/>
        <v>45147</v>
      </c>
      <c r="E1446" s="22">
        <f t="shared" si="69"/>
        <v>221</v>
      </c>
      <c r="F1446" s="17" t="s">
        <v>401</v>
      </c>
      <c r="G1446" s="17"/>
      <c r="H1446" s="17">
        <v>73</v>
      </c>
      <c r="I1446" s="17">
        <v>10</v>
      </c>
      <c r="J1446" s="17"/>
      <c r="K1446" s="17"/>
      <c r="L1446" s="17"/>
      <c r="M1446" s="17"/>
      <c r="N1446" s="17"/>
      <c r="O1446" s="17"/>
      <c r="P1446" s="17"/>
      <c r="Q1446" s="17" t="s">
        <v>494</v>
      </c>
      <c r="R1446" s="17"/>
      <c r="S1446" s="17"/>
      <c r="T1446" s="17" t="s">
        <v>494</v>
      </c>
      <c r="U1446" s="17" t="s">
        <v>494</v>
      </c>
      <c r="V1446" s="17" t="s">
        <v>494</v>
      </c>
      <c r="W1446" s="17" t="s">
        <v>494</v>
      </c>
      <c r="X1446" s="17" t="s">
        <v>494</v>
      </c>
      <c r="Y1446" s="17" t="s">
        <v>494</v>
      </c>
      <c r="Z1446" s="17" t="s">
        <v>494</v>
      </c>
      <c r="AA1446" s="17" t="s">
        <v>494</v>
      </c>
      <c r="AB1446" s="17" t="s">
        <v>494</v>
      </c>
      <c r="AC1446" s="17"/>
      <c r="AD1446" s="17"/>
      <c r="AE1446" s="18" t="str">
        <f t="shared" si="70"/>
        <v/>
      </c>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c r="BF1446" s="17"/>
      <c r="BG1446" s="17"/>
    </row>
    <row r="1447" spans="1:59" hidden="1" x14ac:dyDescent="0.2">
      <c r="A1447" s="50">
        <v>2023</v>
      </c>
      <c r="B1447" s="50" t="s">
        <v>967</v>
      </c>
      <c r="C1447" s="16" t="str">
        <f>set_totals!$C$181</f>
        <v>09Aug23-PRS-Jap Rock-5</v>
      </c>
      <c r="D1447" s="21">
        <f t="shared" si="68"/>
        <v>45147</v>
      </c>
      <c r="E1447" s="22">
        <f t="shared" si="69"/>
        <v>221</v>
      </c>
      <c r="F1447" s="17" t="s">
        <v>344</v>
      </c>
      <c r="G1447" s="17" t="s">
        <v>347</v>
      </c>
      <c r="H1447" s="17">
        <v>103</v>
      </c>
      <c r="I1447" s="17">
        <v>21</v>
      </c>
      <c r="J1447" s="17"/>
      <c r="K1447" s="17" t="s">
        <v>494</v>
      </c>
      <c r="L1447" s="17"/>
      <c r="M1447" s="17" t="s">
        <v>494</v>
      </c>
      <c r="N1447" s="17"/>
      <c r="O1447" s="17" t="s">
        <v>761</v>
      </c>
      <c r="P1447" s="38" t="s">
        <v>761</v>
      </c>
      <c r="Q1447" s="17" t="s">
        <v>494</v>
      </c>
      <c r="R1447" s="17"/>
      <c r="S1447" s="17"/>
      <c r="T1447" s="17" t="s">
        <v>494</v>
      </c>
      <c r="U1447" s="17" t="s">
        <v>494</v>
      </c>
      <c r="V1447" s="17" t="s">
        <v>494</v>
      </c>
      <c r="W1447" s="17" t="s">
        <v>494</v>
      </c>
      <c r="X1447" s="17" t="s">
        <v>494</v>
      </c>
      <c r="Y1447" s="17" t="s">
        <v>494</v>
      </c>
      <c r="Z1447" s="17" t="s">
        <v>494</v>
      </c>
      <c r="AA1447" s="17" t="s">
        <v>494</v>
      </c>
      <c r="AB1447" s="17" t="s">
        <v>494</v>
      </c>
      <c r="AC1447" s="17"/>
      <c r="AD1447" s="17"/>
      <c r="AE1447" s="18" t="str">
        <f t="shared" si="70"/>
        <v/>
      </c>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c r="BF1447" s="17"/>
      <c r="BG1447" s="17"/>
    </row>
    <row r="1448" spans="1:59" hidden="1" x14ac:dyDescent="0.2">
      <c r="A1448" s="50">
        <v>2023</v>
      </c>
      <c r="B1448" s="50" t="s">
        <v>967</v>
      </c>
      <c r="C1448" s="16" t="str">
        <f>set_totals!$C$181</f>
        <v>09Aug23-PRS-Jap Rock-5</v>
      </c>
      <c r="D1448" s="21">
        <f t="shared" si="68"/>
        <v>45147</v>
      </c>
      <c r="E1448" s="22">
        <f t="shared" si="69"/>
        <v>221</v>
      </c>
      <c r="F1448" s="17" t="s">
        <v>344</v>
      </c>
      <c r="G1448" s="17" t="s">
        <v>347</v>
      </c>
      <c r="H1448" s="17">
        <v>119</v>
      </c>
      <c r="I1448" s="17">
        <v>22</v>
      </c>
      <c r="J1448" s="17"/>
      <c r="K1448" s="17" t="s">
        <v>496</v>
      </c>
      <c r="L1448" s="17"/>
      <c r="M1448" s="17" t="s">
        <v>496</v>
      </c>
      <c r="N1448" s="17"/>
      <c r="O1448" s="17" t="s">
        <v>762</v>
      </c>
      <c r="P1448" s="38" t="s">
        <v>762</v>
      </c>
      <c r="Q1448" s="17" t="s">
        <v>494</v>
      </c>
      <c r="R1448" s="17"/>
      <c r="S1448" s="17"/>
      <c r="T1448" s="17" t="s">
        <v>494</v>
      </c>
      <c r="U1448" s="17" t="s">
        <v>494</v>
      </c>
      <c r="V1448" s="17" t="s">
        <v>494</v>
      </c>
      <c r="W1448" s="17" t="s">
        <v>494</v>
      </c>
      <c r="X1448" s="17" t="s">
        <v>494</v>
      </c>
      <c r="Y1448" s="17" t="s">
        <v>494</v>
      </c>
      <c r="Z1448" s="17" t="s">
        <v>494</v>
      </c>
      <c r="AA1448" s="17" t="s">
        <v>494</v>
      </c>
      <c r="AB1448" s="17" t="s">
        <v>494</v>
      </c>
      <c r="AC1448" s="17"/>
      <c r="AD1448" s="17"/>
      <c r="AE1448" s="18" t="str">
        <f t="shared" si="70"/>
        <v/>
      </c>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c r="BF1448" s="17"/>
      <c r="BG1448" s="17"/>
    </row>
    <row r="1449" spans="1:59" hidden="1" x14ac:dyDescent="0.2">
      <c r="A1449" s="50">
        <v>2023</v>
      </c>
      <c r="B1449" s="50" t="s">
        <v>967</v>
      </c>
      <c r="C1449" s="16" t="str">
        <f>set_totals!$C$181</f>
        <v>09Aug23-PRS-Jap Rock-5</v>
      </c>
      <c r="D1449" s="21">
        <f t="shared" si="68"/>
        <v>45147</v>
      </c>
      <c r="E1449" s="22">
        <f t="shared" si="69"/>
        <v>221</v>
      </c>
      <c r="F1449" s="17" t="s">
        <v>344</v>
      </c>
      <c r="G1449" s="17" t="s">
        <v>347</v>
      </c>
      <c r="H1449" s="17">
        <v>110</v>
      </c>
      <c r="I1449" s="17">
        <v>20</v>
      </c>
      <c r="J1449" s="17"/>
      <c r="K1449" s="17" t="s">
        <v>494</v>
      </c>
      <c r="L1449" s="17"/>
      <c r="M1449" s="17" t="s">
        <v>494</v>
      </c>
      <c r="N1449" s="17"/>
      <c r="O1449" s="17" t="s">
        <v>763</v>
      </c>
      <c r="P1449" s="38" t="s">
        <v>763</v>
      </c>
      <c r="Q1449" s="17" t="s">
        <v>494</v>
      </c>
      <c r="R1449" s="17"/>
      <c r="S1449" s="17"/>
      <c r="T1449" s="17" t="s">
        <v>494</v>
      </c>
      <c r="U1449" s="17" t="s">
        <v>494</v>
      </c>
      <c r="V1449" s="17" t="s">
        <v>494</v>
      </c>
      <c r="W1449" s="17" t="s">
        <v>494</v>
      </c>
      <c r="X1449" s="17" t="s">
        <v>494</v>
      </c>
      <c r="Y1449" s="17" t="s">
        <v>494</v>
      </c>
      <c r="Z1449" s="17" t="s">
        <v>494</v>
      </c>
      <c r="AA1449" s="17" t="s">
        <v>494</v>
      </c>
      <c r="AB1449" s="17" t="s">
        <v>494</v>
      </c>
      <c r="AC1449" s="17"/>
      <c r="AD1449" s="17"/>
      <c r="AE1449" s="18" t="str">
        <f t="shared" si="70"/>
        <v/>
      </c>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c r="BF1449" s="17"/>
      <c r="BG1449" s="17"/>
    </row>
    <row r="1450" spans="1:59" hidden="1" x14ac:dyDescent="0.2">
      <c r="A1450" s="50">
        <v>2023</v>
      </c>
      <c r="B1450" s="50" t="s">
        <v>967</v>
      </c>
      <c r="C1450" s="16" t="str">
        <f>set_totals!$C$185</f>
        <v>23Aug23-PRS-Jap Rock-1</v>
      </c>
      <c r="D1450" s="21">
        <f t="shared" si="68"/>
        <v>45161</v>
      </c>
      <c r="E1450" s="22">
        <f t="shared" si="69"/>
        <v>235</v>
      </c>
      <c r="F1450" s="17" t="s">
        <v>401</v>
      </c>
      <c r="G1450" s="17"/>
      <c r="H1450" s="17">
        <v>74</v>
      </c>
      <c r="I1450" s="17">
        <v>10</v>
      </c>
      <c r="J1450" s="17"/>
      <c r="K1450" s="17"/>
      <c r="L1450" s="17"/>
      <c r="M1450" s="17"/>
      <c r="N1450" s="17"/>
      <c r="O1450" s="17"/>
      <c r="P1450" s="17"/>
      <c r="Q1450" s="17" t="s">
        <v>494</v>
      </c>
      <c r="R1450" s="17"/>
      <c r="S1450" s="17"/>
      <c r="T1450" s="17" t="s">
        <v>494</v>
      </c>
      <c r="U1450" s="17" t="s">
        <v>494</v>
      </c>
      <c r="V1450" s="17" t="s">
        <v>494</v>
      </c>
      <c r="W1450" s="17" t="s">
        <v>494</v>
      </c>
      <c r="X1450" s="17" t="s">
        <v>494</v>
      </c>
      <c r="Y1450" s="17" t="s">
        <v>494</v>
      </c>
      <c r="Z1450" s="17" t="s">
        <v>494</v>
      </c>
      <c r="AA1450" s="17" t="s">
        <v>494</v>
      </c>
      <c r="AB1450" s="17" t="s">
        <v>494</v>
      </c>
      <c r="AC1450" s="17"/>
      <c r="AD1450" s="17"/>
      <c r="AE1450" s="18" t="str">
        <f t="shared" si="70"/>
        <v/>
      </c>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c r="BF1450" s="17"/>
      <c r="BG1450" s="17"/>
    </row>
    <row r="1451" spans="1:59" hidden="1" x14ac:dyDescent="0.2">
      <c r="A1451" s="50">
        <v>2023</v>
      </c>
      <c r="B1451" s="50" t="s">
        <v>967</v>
      </c>
      <c r="C1451" s="16" t="str">
        <f>set_totals!$C$185</f>
        <v>23Aug23-PRS-Jap Rock-1</v>
      </c>
      <c r="D1451" s="21">
        <f t="shared" si="68"/>
        <v>45161</v>
      </c>
      <c r="E1451" s="22">
        <f t="shared" si="69"/>
        <v>235</v>
      </c>
      <c r="F1451" s="17" t="s">
        <v>401</v>
      </c>
      <c r="G1451" s="17"/>
      <c r="H1451" s="17">
        <v>70</v>
      </c>
      <c r="I1451" s="17">
        <v>11</v>
      </c>
      <c r="J1451" s="17"/>
      <c r="K1451" s="17"/>
      <c r="L1451" s="17"/>
      <c r="M1451" s="17"/>
      <c r="N1451" s="17"/>
      <c r="O1451" s="17"/>
      <c r="P1451" s="17"/>
      <c r="Q1451" s="17" t="s">
        <v>494</v>
      </c>
      <c r="R1451" s="17"/>
      <c r="S1451" s="17"/>
      <c r="T1451" s="17" t="s">
        <v>494</v>
      </c>
      <c r="U1451" s="17" t="s">
        <v>494</v>
      </c>
      <c r="V1451" s="17" t="s">
        <v>494</v>
      </c>
      <c r="W1451" s="17" t="s">
        <v>494</v>
      </c>
      <c r="X1451" s="17" t="s">
        <v>494</v>
      </c>
      <c r="Y1451" s="17" t="s">
        <v>494</v>
      </c>
      <c r="Z1451" s="17" t="s">
        <v>494</v>
      </c>
      <c r="AA1451" s="17" t="s">
        <v>494</v>
      </c>
      <c r="AB1451" s="17" t="s">
        <v>494</v>
      </c>
      <c r="AC1451" s="17"/>
      <c r="AD1451" s="17"/>
      <c r="AE1451" s="18" t="str">
        <f t="shared" si="70"/>
        <v/>
      </c>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c r="BF1451" s="17"/>
      <c r="BG1451" s="17"/>
    </row>
    <row r="1452" spans="1:59" hidden="1" x14ac:dyDescent="0.2">
      <c r="A1452" s="50">
        <v>2023</v>
      </c>
      <c r="B1452" s="50" t="s">
        <v>967</v>
      </c>
      <c r="C1452" s="16" t="str">
        <f>set_totals!$C$185</f>
        <v>23Aug23-PRS-Jap Rock-1</v>
      </c>
      <c r="D1452" s="21">
        <f t="shared" si="68"/>
        <v>45161</v>
      </c>
      <c r="E1452" s="22">
        <f t="shared" si="69"/>
        <v>235</v>
      </c>
      <c r="F1452" s="17" t="s">
        <v>401</v>
      </c>
      <c r="G1452" s="17"/>
      <c r="H1452" s="17">
        <v>78</v>
      </c>
      <c r="I1452" s="17">
        <v>14</v>
      </c>
      <c r="J1452" s="17"/>
      <c r="K1452" s="17"/>
      <c r="L1452" s="17"/>
      <c r="M1452" s="17"/>
      <c r="N1452" s="17"/>
      <c r="O1452" s="17"/>
      <c r="P1452" s="17"/>
      <c r="Q1452" s="17" t="s">
        <v>494</v>
      </c>
      <c r="R1452" s="17"/>
      <c r="S1452" s="17"/>
      <c r="T1452" s="17" t="s">
        <v>494</v>
      </c>
      <c r="U1452" s="17" t="s">
        <v>494</v>
      </c>
      <c r="V1452" s="17" t="s">
        <v>494</v>
      </c>
      <c r="W1452" s="17" t="s">
        <v>494</v>
      </c>
      <c r="X1452" s="17" t="s">
        <v>494</v>
      </c>
      <c r="Y1452" s="17" t="s">
        <v>494</v>
      </c>
      <c r="Z1452" s="17" t="s">
        <v>494</v>
      </c>
      <c r="AA1452" s="17" t="s">
        <v>494</v>
      </c>
      <c r="AB1452" s="17" t="s">
        <v>494</v>
      </c>
      <c r="AC1452" s="17"/>
      <c r="AD1452" s="17"/>
      <c r="AE1452" s="18" t="str">
        <f t="shared" si="70"/>
        <v/>
      </c>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c r="BF1452" s="17"/>
      <c r="BG1452" s="17"/>
    </row>
    <row r="1453" spans="1:59" hidden="1" x14ac:dyDescent="0.2">
      <c r="A1453" s="50">
        <v>2023</v>
      </c>
      <c r="B1453" s="50" t="s">
        <v>967</v>
      </c>
      <c r="C1453" s="16" t="str">
        <f>set_totals!$C$185</f>
        <v>23Aug23-PRS-Jap Rock-1</v>
      </c>
      <c r="D1453" s="21">
        <f t="shared" si="68"/>
        <v>45161</v>
      </c>
      <c r="E1453" s="22">
        <f t="shared" si="69"/>
        <v>235</v>
      </c>
      <c r="F1453" s="17" t="s">
        <v>401</v>
      </c>
      <c r="G1453" s="17"/>
      <c r="H1453" s="17">
        <v>74</v>
      </c>
      <c r="I1453" s="17">
        <v>10</v>
      </c>
      <c r="J1453" s="17"/>
      <c r="K1453" s="17"/>
      <c r="L1453" s="17"/>
      <c r="M1453" s="17"/>
      <c r="N1453" s="17"/>
      <c r="O1453" s="17"/>
      <c r="P1453" s="17"/>
      <c r="Q1453" s="17" t="s">
        <v>494</v>
      </c>
      <c r="R1453" s="17"/>
      <c r="S1453" s="17"/>
      <c r="T1453" s="17" t="s">
        <v>494</v>
      </c>
      <c r="U1453" s="17" t="s">
        <v>494</v>
      </c>
      <c r="V1453" s="17" t="s">
        <v>494</v>
      </c>
      <c r="W1453" s="17" t="s">
        <v>494</v>
      </c>
      <c r="X1453" s="17" t="s">
        <v>494</v>
      </c>
      <c r="Y1453" s="17" t="s">
        <v>494</v>
      </c>
      <c r="Z1453" s="17" t="s">
        <v>494</v>
      </c>
      <c r="AA1453" s="17" t="s">
        <v>494</v>
      </c>
      <c r="AB1453" s="17" t="s">
        <v>494</v>
      </c>
      <c r="AC1453" s="17"/>
      <c r="AD1453" s="17"/>
      <c r="AE1453" s="18" t="str">
        <f t="shared" si="70"/>
        <v/>
      </c>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c r="BF1453" s="17"/>
      <c r="BG1453" s="17"/>
    </row>
    <row r="1454" spans="1:59" hidden="1" x14ac:dyDescent="0.2">
      <c r="A1454" s="50">
        <v>2023</v>
      </c>
      <c r="B1454" s="50" t="s">
        <v>967</v>
      </c>
      <c r="C1454" s="16" t="str">
        <f>set_totals!$C$185</f>
        <v>23Aug23-PRS-Jap Rock-1</v>
      </c>
      <c r="D1454" s="21">
        <f t="shared" si="68"/>
        <v>45161</v>
      </c>
      <c r="E1454" s="22">
        <f t="shared" si="69"/>
        <v>235</v>
      </c>
      <c r="F1454" s="17" t="s">
        <v>401</v>
      </c>
      <c r="G1454" s="17"/>
      <c r="H1454" s="17">
        <v>72</v>
      </c>
      <c r="I1454" s="17">
        <v>10</v>
      </c>
      <c r="J1454" s="17"/>
      <c r="K1454" s="17"/>
      <c r="L1454" s="17"/>
      <c r="M1454" s="17"/>
      <c r="N1454" s="17"/>
      <c r="O1454" s="17"/>
      <c r="P1454" s="17"/>
      <c r="Q1454" s="17" t="s">
        <v>494</v>
      </c>
      <c r="R1454" s="17"/>
      <c r="S1454" s="17"/>
      <c r="T1454" s="17" t="s">
        <v>494</v>
      </c>
      <c r="U1454" s="17" t="s">
        <v>494</v>
      </c>
      <c r="V1454" s="17" t="s">
        <v>494</v>
      </c>
      <c r="W1454" s="17" t="s">
        <v>494</v>
      </c>
      <c r="X1454" s="17" t="s">
        <v>494</v>
      </c>
      <c r="Y1454" s="17" t="s">
        <v>494</v>
      </c>
      <c r="Z1454" s="17" t="s">
        <v>494</v>
      </c>
      <c r="AA1454" s="17" t="s">
        <v>494</v>
      </c>
      <c r="AB1454" s="17" t="s">
        <v>494</v>
      </c>
      <c r="AC1454" s="17"/>
      <c r="AD1454" s="17"/>
      <c r="AE1454" s="18" t="str">
        <f t="shared" si="70"/>
        <v/>
      </c>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c r="BF1454" s="17"/>
      <c r="BG1454" s="17"/>
    </row>
    <row r="1455" spans="1:59" hidden="1" x14ac:dyDescent="0.2">
      <c r="A1455" s="50">
        <v>2023</v>
      </c>
      <c r="B1455" s="50" t="s">
        <v>967</v>
      </c>
      <c r="C1455" s="16" t="str">
        <f>set_totals!$C$185</f>
        <v>23Aug23-PRS-Jap Rock-1</v>
      </c>
      <c r="D1455" s="21">
        <f t="shared" si="68"/>
        <v>45161</v>
      </c>
      <c r="E1455" s="22">
        <f t="shared" si="69"/>
        <v>235</v>
      </c>
      <c r="F1455" s="17" t="s">
        <v>401</v>
      </c>
      <c r="G1455" s="17"/>
      <c r="H1455" s="17">
        <v>72</v>
      </c>
      <c r="I1455" s="17">
        <v>11</v>
      </c>
      <c r="J1455" s="17"/>
      <c r="K1455" s="17"/>
      <c r="L1455" s="17"/>
      <c r="M1455" s="17"/>
      <c r="N1455" s="17"/>
      <c r="O1455" s="17"/>
      <c r="P1455" s="17"/>
      <c r="Q1455" s="17" t="s">
        <v>494</v>
      </c>
      <c r="R1455" s="17"/>
      <c r="S1455" s="17"/>
      <c r="T1455" s="17" t="s">
        <v>494</v>
      </c>
      <c r="U1455" s="17" t="s">
        <v>494</v>
      </c>
      <c r="V1455" s="17" t="s">
        <v>494</v>
      </c>
      <c r="W1455" s="17" t="s">
        <v>494</v>
      </c>
      <c r="X1455" s="17" t="s">
        <v>494</v>
      </c>
      <c r="Y1455" s="17" t="s">
        <v>494</v>
      </c>
      <c r="Z1455" s="17" t="s">
        <v>494</v>
      </c>
      <c r="AA1455" s="17" t="s">
        <v>494</v>
      </c>
      <c r="AB1455" s="17" t="s">
        <v>494</v>
      </c>
      <c r="AC1455" s="17"/>
      <c r="AD1455" s="17"/>
      <c r="AE1455" s="18" t="str">
        <f t="shared" si="70"/>
        <v/>
      </c>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c r="BF1455" s="17"/>
      <c r="BG1455" s="17"/>
    </row>
    <row r="1456" spans="1:59" hidden="1" x14ac:dyDescent="0.2">
      <c r="A1456" s="50">
        <v>2023</v>
      </c>
      <c r="B1456" s="50" t="s">
        <v>967</v>
      </c>
      <c r="C1456" s="16" t="str">
        <f>set_totals!$C$185</f>
        <v>23Aug23-PRS-Jap Rock-1</v>
      </c>
      <c r="D1456" s="21">
        <f t="shared" si="68"/>
        <v>45161</v>
      </c>
      <c r="E1456" s="22">
        <f t="shared" si="69"/>
        <v>235</v>
      </c>
      <c r="F1456" s="17" t="s">
        <v>401</v>
      </c>
      <c r="G1456" s="17"/>
      <c r="H1456" s="17">
        <v>76</v>
      </c>
      <c r="I1456" s="17">
        <v>11</v>
      </c>
      <c r="J1456" s="17"/>
      <c r="K1456" s="17"/>
      <c r="L1456" s="17"/>
      <c r="M1456" s="17"/>
      <c r="N1456" s="17"/>
      <c r="O1456" s="17"/>
      <c r="P1456" s="17"/>
      <c r="Q1456" s="17" t="s">
        <v>494</v>
      </c>
      <c r="R1456" s="17"/>
      <c r="S1456" s="17"/>
      <c r="T1456" s="17" t="s">
        <v>494</v>
      </c>
      <c r="U1456" s="17" t="s">
        <v>494</v>
      </c>
      <c r="V1456" s="17" t="s">
        <v>494</v>
      </c>
      <c r="W1456" s="17" t="s">
        <v>494</v>
      </c>
      <c r="X1456" s="17" t="s">
        <v>494</v>
      </c>
      <c r="Y1456" s="17" t="s">
        <v>494</v>
      </c>
      <c r="Z1456" s="17" t="s">
        <v>494</v>
      </c>
      <c r="AA1456" s="17" t="s">
        <v>494</v>
      </c>
      <c r="AB1456" s="17" t="s">
        <v>494</v>
      </c>
      <c r="AC1456" s="17"/>
      <c r="AD1456" s="17"/>
      <c r="AE1456" s="18" t="str">
        <f t="shared" si="70"/>
        <v/>
      </c>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c r="BA1456" s="17"/>
      <c r="BB1456" s="17"/>
      <c r="BC1456" s="17"/>
      <c r="BD1456" s="17"/>
      <c r="BE1456" s="17"/>
      <c r="BF1456" s="17"/>
      <c r="BG1456" s="17"/>
    </row>
    <row r="1457" spans="1:59" hidden="1" x14ac:dyDescent="0.2">
      <c r="A1457" s="50">
        <v>2023</v>
      </c>
      <c r="B1457" s="50" t="s">
        <v>967</v>
      </c>
      <c r="C1457" s="16" t="str">
        <f>set_totals!$C$185</f>
        <v>23Aug23-PRS-Jap Rock-1</v>
      </c>
      <c r="D1457" s="21">
        <f t="shared" si="68"/>
        <v>45161</v>
      </c>
      <c r="E1457" s="22">
        <f t="shared" si="69"/>
        <v>235</v>
      </c>
      <c r="F1457" s="17" t="s">
        <v>401</v>
      </c>
      <c r="G1457" s="17"/>
      <c r="H1457" s="17">
        <v>76</v>
      </c>
      <c r="I1457" s="17">
        <v>12</v>
      </c>
      <c r="J1457" s="17"/>
      <c r="K1457" s="17"/>
      <c r="L1457" s="17"/>
      <c r="M1457" s="17"/>
      <c r="N1457" s="17"/>
      <c r="O1457" s="17"/>
      <c r="P1457" s="17"/>
      <c r="Q1457" s="17" t="s">
        <v>494</v>
      </c>
      <c r="R1457" s="17"/>
      <c r="S1457" s="17"/>
      <c r="T1457" s="17" t="s">
        <v>494</v>
      </c>
      <c r="U1457" s="17" t="s">
        <v>494</v>
      </c>
      <c r="V1457" s="17" t="s">
        <v>494</v>
      </c>
      <c r="W1457" s="17" t="s">
        <v>494</v>
      </c>
      <c r="X1457" s="17" t="s">
        <v>494</v>
      </c>
      <c r="Y1457" s="17" t="s">
        <v>494</v>
      </c>
      <c r="Z1457" s="17" t="s">
        <v>494</v>
      </c>
      <c r="AA1457" s="17" t="s">
        <v>494</v>
      </c>
      <c r="AB1457" s="17" t="s">
        <v>494</v>
      </c>
      <c r="AC1457" s="17"/>
      <c r="AD1457" s="17"/>
      <c r="AE1457" s="18" t="str">
        <f t="shared" si="70"/>
        <v/>
      </c>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c r="BA1457" s="17"/>
      <c r="BB1457" s="17"/>
      <c r="BC1457" s="17"/>
      <c r="BD1457" s="17"/>
      <c r="BE1457" s="17"/>
      <c r="BF1457" s="17"/>
      <c r="BG1457" s="17"/>
    </row>
    <row r="1458" spans="1:59" hidden="1" x14ac:dyDescent="0.2">
      <c r="A1458" s="50">
        <v>2023</v>
      </c>
      <c r="B1458" s="50" t="s">
        <v>967</v>
      </c>
      <c r="C1458" s="16" t="str">
        <f>set_totals!$C$185</f>
        <v>23Aug23-PRS-Jap Rock-1</v>
      </c>
      <c r="D1458" s="21">
        <f t="shared" si="68"/>
        <v>45161</v>
      </c>
      <c r="E1458" s="22">
        <f t="shared" si="69"/>
        <v>235</v>
      </c>
      <c r="F1458" s="17" t="s">
        <v>401</v>
      </c>
      <c r="G1458" s="17"/>
      <c r="H1458" s="17">
        <v>74</v>
      </c>
      <c r="I1458" s="17">
        <v>13</v>
      </c>
      <c r="J1458" s="17"/>
      <c r="K1458" s="17"/>
      <c r="L1458" s="17"/>
      <c r="M1458" s="17"/>
      <c r="N1458" s="17"/>
      <c r="O1458" s="17"/>
      <c r="P1458" s="17"/>
      <c r="Q1458" s="17" t="s">
        <v>494</v>
      </c>
      <c r="R1458" s="17"/>
      <c r="S1458" s="17"/>
      <c r="T1458" s="17" t="s">
        <v>494</v>
      </c>
      <c r="U1458" s="17" t="s">
        <v>494</v>
      </c>
      <c r="V1458" s="17" t="s">
        <v>494</v>
      </c>
      <c r="W1458" s="17" t="s">
        <v>494</v>
      </c>
      <c r="X1458" s="17" t="s">
        <v>494</v>
      </c>
      <c r="Y1458" s="17" t="s">
        <v>494</v>
      </c>
      <c r="Z1458" s="17" t="s">
        <v>494</v>
      </c>
      <c r="AA1458" s="17" t="s">
        <v>494</v>
      </c>
      <c r="AB1458" s="17" t="s">
        <v>494</v>
      </c>
      <c r="AC1458" s="17"/>
      <c r="AD1458" s="17"/>
      <c r="AE1458" s="18" t="str">
        <f t="shared" si="70"/>
        <v/>
      </c>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c r="BF1458" s="17"/>
      <c r="BG1458" s="17"/>
    </row>
    <row r="1459" spans="1:59" hidden="1" x14ac:dyDescent="0.2">
      <c r="A1459" s="50">
        <v>2023</v>
      </c>
      <c r="B1459" s="50" t="s">
        <v>967</v>
      </c>
      <c r="C1459" s="16" t="str">
        <f>set_totals!$C$185</f>
        <v>23Aug23-PRS-Jap Rock-1</v>
      </c>
      <c r="D1459" s="21">
        <f t="shared" si="68"/>
        <v>45161</v>
      </c>
      <c r="E1459" s="22">
        <f t="shared" si="69"/>
        <v>235</v>
      </c>
      <c r="F1459" s="17" t="s">
        <v>401</v>
      </c>
      <c r="G1459" s="17"/>
      <c r="H1459" s="17">
        <v>70</v>
      </c>
      <c r="I1459" s="17">
        <v>12</v>
      </c>
      <c r="J1459" s="17"/>
      <c r="K1459" s="17"/>
      <c r="L1459" s="17"/>
      <c r="M1459" s="17"/>
      <c r="N1459" s="17"/>
      <c r="O1459" s="17"/>
      <c r="P1459" s="17"/>
      <c r="Q1459" s="17" t="s">
        <v>494</v>
      </c>
      <c r="R1459" s="17"/>
      <c r="S1459" s="17"/>
      <c r="T1459" s="17" t="s">
        <v>494</v>
      </c>
      <c r="U1459" s="17" t="s">
        <v>494</v>
      </c>
      <c r="V1459" s="17" t="s">
        <v>494</v>
      </c>
      <c r="W1459" s="17" t="s">
        <v>494</v>
      </c>
      <c r="X1459" s="17" t="s">
        <v>494</v>
      </c>
      <c r="Y1459" s="17" t="s">
        <v>494</v>
      </c>
      <c r="Z1459" s="17" t="s">
        <v>494</v>
      </c>
      <c r="AA1459" s="17" t="s">
        <v>494</v>
      </c>
      <c r="AB1459" s="17" t="s">
        <v>494</v>
      </c>
      <c r="AC1459" s="17"/>
      <c r="AD1459" s="17"/>
      <c r="AE1459" s="18" t="str">
        <f t="shared" si="70"/>
        <v/>
      </c>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c r="BA1459" s="17"/>
      <c r="BB1459" s="17"/>
      <c r="BC1459" s="17"/>
      <c r="BD1459" s="17"/>
      <c r="BE1459" s="17"/>
      <c r="BF1459" s="17"/>
      <c r="BG1459" s="17"/>
    </row>
    <row r="1460" spans="1:59" hidden="1" x14ac:dyDescent="0.2">
      <c r="A1460" s="50">
        <v>2023</v>
      </c>
      <c r="B1460" s="50" t="s">
        <v>967</v>
      </c>
      <c r="C1460" s="16" t="str">
        <f>set_totals!$C$188</f>
        <v>23Aug23-PRS-Thrasher-2</v>
      </c>
      <c r="D1460" s="21">
        <f t="shared" si="68"/>
        <v>45161</v>
      </c>
      <c r="E1460" s="22">
        <f t="shared" si="69"/>
        <v>235</v>
      </c>
      <c r="F1460" s="17" t="s">
        <v>401</v>
      </c>
      <c r="G1460" s="17"/>
      <c r="H1460" s="17">
        <v>82</v>
      </c>
      <c r="I1460" s="17">
        <v>12</v>
      </c>
      <c r="J1460" s="17"/>
      <c r="K1460" s="17"/>
      <c r="L1460" s="17"/>
      <c r="M1460" s="17"/>
      <c r="N1460" s="17"/>
      <c r="O1460" s="17"/>
      <c r="P1460" s="17"/>
      <c r="Q1460" s="17" t="s">
        <v>494</v>
      </c>
      <c r="R1460" s="17"/>
      <c r="S1460" s="17"/>
      <c r="T1460" s="17" t="s">
        <v>494</v>
      </c>
      <c r="U1460" s="17" t="s">
        <v>494</v>
      </c>
      <c r="V1460" s="17" t="s">
        <v>494</v>
      </c>
      <c r="W1460" s="17" t="s">
        <v>494</v>
      </c>
      <c r="X1460" s="17" t="s">
        <v>494</v>
      </c>
      <c r="Y1460" s="17" t="s">
        <v>494</v>
      </c>
      <c r="Z1460" s="17" t="s">
        <v>494</v>
      </c>
      <c r="AA1460" s="17" t="s">
        <v>494</v>
      </c>
      <c r="AB1460" s="17" t="s">
        <v>494</v>
      </c>
      <c r="AC1460" s="17"/>
      <c r="AD1460" s="17"/>
      <c r="AE1460" s="18" t="str">
        <f t="shared" si="70"/>
        <v/>
      </c>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c r="BF1460" s="17"/>
      <c r="BG1460" s="17"/>
    </row>
    <row r="1461" spans="1:59" hidden="1" x14ac:dyDescent="0.2">
      <c r="A1461" s="50">
        <v>2023</v>
      </c>
      <c r="B1461" s="50" t="s">
        <v>967</v>
      </c>
      <c r="C1461" s="16" t="str">
        <f>set_totals!$C$188</f>
        <v>23Aug23-PRS-Thrasher-2</v>
      </c>
      <c r="D1461" s="21">
        <f t="shared" si="68"/>
        <v>45161</v>
      </c>
      <c r="E1461" s="22">
        <f t="shared" si="69"/>
        <v>235</v>
      </c>
      <c r="F1461" s="17" t="s">
        <v>401</v>
      </c>
      <c r="G1461" s="17"/>
      <c r="H1461" s="17">
        <v>90</v>
      </c>
      <c r="I1461" s="17">
        <v>15</v>
      </c>
      <c r="J1461" s="17"/>
      <c r="K1461" s="17"/>
      <c r="L1461" s="17"/>
      <c r="M1461" s="17"/>
      <c r="N1461" s="17"/>
      <c r="O1461" s="17"/>
      <c r="P1461" s="17"/>
      <c r="Q1461" s="17" t="s">
        <v>494</v>
      </c>
      <c r="R1461" s="17"/>
      <c r="S1461" s="17"/>
      <c r="T1461" s="17" t="s">
        <v>494</v>
      </c>
      <c r="U1461" s="17" t="s">
        <v>494</v>
      </c>
      <c r="V1461" s="17" t="s">
        <v>494</v>
      </c>
      <c r="W1461" s="17" t="s">
        <v>494</v>
      </c>
      <c r="X1461" s="17" t="s">
        <v>494</v>
      </c>
      <c r="Y1461" s="17" t="s">
        <v>494</v>
      </c>
      <c r="Z1461" s="17" t="s">
        <v>494</v>
      </c>
      <c r="AA1461" s="17" t="s">
        <v>494</v>
      </c>
      <c r="AB1461" s="17" t="s">
        <v>494</v>
      </c>
      <c r="AC1461" s="17"/>
      <c r="AD1461" s="17"/>
      <c r="AE1461" s="18" t="str">
        <f t="shared" si="70"/>
        <v/>
      </c>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c r="BF1461" s="17"/>
      <c r="BG1461" s="17"/>
    </row>
    <row r="1462" spans="1:59" hidden="1" x14ac:dyDescent="0.2">
      <c r="A1462" s="50">
        <v>2023</v>
      </c>
      <c r="B1462" s="50" t="s">
        <v>967</v>
      </c>
      <c r="C1462" s="16" t="str">
        <f>set_totals!$C$191</f>
        <v>23Aug23-PRS-PRCD-4</v>
      </c>
      <c r="D1462" s="21">
        <f t="shared" si="68"/>
        <v>45161</v>
      </c>
      <c r="E1462" s="22">
        <f t="shared" si="69"/>
        <v>235</v>
      </c>
      <c r="F1462" s="17" t="s">
        <v>401</v>
      </c>
      <c r="G1462" s="17"/>
      <c r="H1462" s="17">
        <v>74</v>
      </c>
      <c r="I1462" s="17">
        <v>11</v>
      </c>
      <c r="J1462" s="17"/>
      <c r="K1462" s="17"/>
      <c r="L1462" s="17"/>
      <c r="M1462" s="17"/>
      <c r="N1462" s="17"/>
      <c r="O1462" s="17"/>
      <c r="P1462" s="17"/>
      <c r="Q1462" s="17" t="s">
        <v>494</v>
      </c>
      <c r="R1462" s="17"/>
      <c r="S1462" s="17"/>
      <c r="T1462" s="17" t="s">
        <v>494</v>
      </c>
      <c r="U1462" s="17" t="s">
        <v>494</v>
      </c>
      <c r="V1462" s="17" t="s">
        <v>494</v>
      </c>
      <c r="W1462" s="17" t="s">
        <v>494</v>
      </c>
      <c r="X1462" s="17" t="s">
        <v>494</v>
      </c>
      <c r="Y1462" s="17" t="s">
        <v>494</v>
      </c>
      <c r="Z1462" s="17" t="s">
        <v>494</v>
      </c>
      <c r="AA1462" s="17" t="s">
        <v>494</v>
      </c>
      <c r="AB1462" s="17" t="s">
        <v>494</v>
      </c>
      <c r="AC1462" s="17"/>
      <c r="AD1462" s="17"/>
      <c r="AE1462" s="18" t="str">
        <f t="shared" si="70"/>
        <v/>
      </c>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c r="BF1462" s="17"/>
      <c r="BG1462" s="17"/>
    </row>
    <row r="1463" spans="1:59" hidden="1" x14ac:dyDescent="0.2">
      <c r="A1463" s="50">
        <v>2023</v>
      </c>
      <c r="B1463" s="50" t="s">
        <v>967</v>
      </c>
      <c r="C1463" s="16" t="str">
        <f>set_totals!$C$191</f>
        <v>23Aug23-PRS-PRCD-4</v>
      </c>
      <c r="D1463" s="21">
        <f t="shared" si="68"/>
        <v>45161</v>
      </c>
      <c r="E1463" s="22">
        <f t="shared" si="69"/>
        <v>235</v>
      </c>
      <c r="F1463" s="17" t="s">
        <v>344</v>
      </c>
      <c r="G1463" s="17" t="s">
        <v>347</v>
      </c>
      <c r="H1463" s="17">
        <v>104</v>
      </c>
      <c r="I1463" s="17">
        <v>20</v>
      </c>
      <c r="J1463" s="17"/>
      <c r="K1463" s="17" t="s">
        <v>494</v>
      </c>
      <c r="L1463" s="17"/>
      <c r="M1463" s="17" t="s">
        <v>494</v>
      </c>
      <c r="N1463" s="17"/>
      <c r="O1463" s="17" t="s">
        <v>764</v>
      </c>
      <c r="P1463" s="38" t="s">
        <v>764</v>
      </c>
      <c r="Q1463" s="17" t="s">
        <v>494</v>
      </c>
      <c r="R1463" s="17"/>
      <c r="S1463" s="17"/>
      <c r="T1463" s="17" t="s">
        <v>494</v>
      </c>
      <c r="U1463" s="17" t="s">
        <v>494</v>
      </c>
      <c r="V1463" s="17" t="s">
        <v>494</v>
      </c>
      <c r="W1463" s="17" t="s">
        <v>494</v>
      </c>
      <c r="X1463" s="17" t="s">
        <v>494</v>
      </c>
      <c r="Y1463" s="17" t="s">
        <v>494</v>
      </c>
      <c r="Z1463" s="17" t="s">
        <v>494</v>
      </c>
      <c r="AA1463" s="17" t="s">
        <v>494</v>
      </c>
      <c r="AB1463" s="17" t="s">
        <v>494</v>
      </c>
      <c r="AC1463" s="17"/>
      <c r="AD1463" s="17"/>
      <c r="AE1463" s="18" t="str">
        <f t="shared" si="70"/>
        <v/>
      </c>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c r="BF1463" s="17"/>
      <c r="BG1463" s="17"/>
    </row>
    <row r="1464" spans="1:59" hidden="1" x14ac:dyDescent="0.2">
      <c r="A1464" s="50">
        <v>2023</v>
      </c>
      <c r="B1464" s="50" t="s">
        <v>967</v>
      </c>
      <c r="C1464" s="16" t="str">
        <f>set_totals!$C$194</f>
        <v>23Aug23-PRS-Offshore A-5</v>
      </c>
      <c r="D1464" s="21">
        <f t="shared" si="68"/>
        <v>45161</v>
      </c>
      <c r="E1464" s="22">
        <f t="shared" si="69"/>
        <v>235</v>
      </c>
      <c r="F1464" s="17" t="s">
        <v>401</v>
      </c>
      <c r="G1464" s="17"/>
      <c r="H1464" s="17">
        <v>90</v>
      </c>
      <c r="I1464" s="17">
        <v>12</v>
      </c>
      <c r="J1464" s="17"/>
      <c r="K1464" s="17"/>
      <c r="L1464" s="17"/>
      <c r="M1464" s="17"/>
      <c r="N1464" s="17"/>
      <c r="O1464" s="17"/>
      <c r="P1464" s="38"/>
      <c r="Q1464" s="17" t="s">
        <v>494</v>
      </c>
      <c r="R1464" s="17"/>
      <c r="S1464" s="17"/>
      <c r="T1464" s="17" t="s">
        <v>494</v>
      </c>
      <c r="U1464" s="17" t="s">
        <v>494</v>
      </c>
      <c r="V1464" s="17" t="s">
        <v>494</v>
      </c>
      <c r="W1464" s="17" t="s">
        <v>494</v>
      </c>
      <c r="X1464" s="17" t="s">
        <v>494</v>
      </c>
      <c r="Y1464" s="17" t="s">
        <v>494</v>
      </c>
      <c r="Z1464" s="17" t="s">
        <v>494</v>
      </c>
      <c r="AA1464" s="17" t="s">
        <v>494</v>
      </c>
      <c r="AB1464" s="17" t="s">
        <v>494</v>
      </c>
      <c r="AC1464" s="17"/>
      <c r="AD1464" s="17"/>
      <c r="AE1464" s="18" t="str">
        <f t="shared" si="70"/>
        <v/>
      </c>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c r="BF1464" s="17"/>
      <c r="BG1464" s="17"/>
    </row>
    <row r="1465" spans="1:59" hidden="1" x14ac:dyDescent="0.2">
      <c r="A1465" s="50">
        <v>2023</v>
      </c>
      <c r="B1465" s="50" t="s">
        <v>967</v>
      </c>
      <c r="C1465" s="16" t="str">
        <f>set_totals!$C$194</f>
        <v>23Aug23-PRS-Offshore A-5</v>
      </c>
      <c r="D1465" s="21">
        <f t="shared" si="68"/>
        <v>45161</v>
      </c>
      <c r="E1465" s="22">
        <f t="shared" si="69"/>
        <v>235</v>
      </c>
      <c r="F1465" s="17" t="s">
        <v>401</v>
      </c>
      <c r="G1465" s="17"/>
      <c r="H1465" s="17">
        <v>79</v>
      </c>
      <c r="I1465" s="17">
        <v>10</v>
      </c>
      <c r="J1465" s="17"/>
      <c r="K1465" s="17"/>
      <c r="L1465" s="17"/>
      <c r="M1465" s="17"/>
      <c r="N1465" s="17"/>
      <c r="O1465" s="17"/>
      <c r="P1465" s="38"/>
      <c r="Q1465" s="17" t="s">
        <v>494</v>
      </c>
      <c r="R1465" s="17"/>
      <c r="S1465" s="17"/>
      <c r="T1465" s="17" t="s">
        <v>494</v>
      </c>
      <c r="U1465" s="17" t="s">
        <v>494</v>
      </c>
      <c r="V1465" s="17" t="s">
        <v>494</v>
      </c>
      <c r="W1465" s="17" t="s">
        <v>494</v>
      </c>
      <c r="X1465" s="17" t="s">
        <v>494</v>
      </c>
      <c r="Y1465" s="17" t="s">
        <v>494</v>
      </c>
      <c r="Z1465" s="17" t="s">
        <v>494</v>
      </c>
      <c r="AA1465" s="17" t="s">
        <v>494</v>
      </c>
      <c r="AB1465" s="17" t="s">
        <v>494</v>
      </c>
      <c r="AC1465" s="17"/>
      <c r="AD1465" s="17"/>
      <c r="AE1465" s="18" t="str">
        <f t="shared" si="70"/>
        <v/>
      </c>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c r="BF1465" s="17"/>
      <c r="BG1465" s="17"/>
    </row>
    <row r="1466" spans="1:59" hidden="1" x14ac:dyDescent="0.2">
      <c r="A1466" s="50">
        <v>2023</v>
      </c>
      <c r="B1466" s="50" t="s">
        <v>967</v>
      </c>
      <c r="C1466" s="16" t="str">
        <f>set_totals!$C$194</f>
        <v>23Aug23-PRS-Offshore A-5</v>
      </c>
      <c r="D1466" s="21">
        <f t="shared" si="68"/>
        <v>45161</v>
      </c>
      <c r="E1466" s="22">
        <f t="shared" si="69"/>
        <v>235</v>
      </c>
      <c r="F1466" s="17" t="s">
        <v>401</v>
      </c>
      <c r="G1466" s="17"/>
      <c r="H1466" s="17">
        <v>81</v>
      </c>
      <c r="I1466" s="17">
        <v>12</v>
      </c>
      <c r="J1466" s="17"/>
      <c r="K1466" s="17"/>
      <c r="L1466" s="17"/>
      <c r="M1466" s="17"/>
      <c r="N1466" s="17"/>
      <c r="O1466" s="17"/>
      <c r="P1466" s="38"/>
      <c r="Q1466" s="17" t="s">
        <v>494</v>
      </c>
      <c r="R1466" s="17"/>
      <c r="S1466" s="17"/>
      <c r="T1466" s="17" t="s">
        <v>494</v>
      </c>
      <c r="U1466" s="17" t="s">
        <v>494</v>
      </c>
      <c r="V1466" s="17" t="s">
        <v>494</v>
      </c>
      <c r="W1466" s="17" t="s">
        <v>494</v>
      </c>
      <c r="X1466" s="17" t="s">
        <v>494</v>
      </c>
      <c r="Y1466" s="17" t="s">
        <v>494</v>
      </c>
      <c r="Z1466" s="17" t="s">
        <v>494</v>
      </c>
      <c r="AA1466" s="17" t="s">
        <v>494</v>
      </c>
      <c r="AB1466" s="17" t="s">
        <v>494</v>
      </c>
      <c r="AC1466" s="17"/>
      <c r="AD1466" s="17"/>
      <c r="AE1466" s="18" t="str">
        <f t="shared" si="70"/>
        <v/>
      </c>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c r="BA1466" s="17"/>
      <c r="BB1466" s="17"/>
      <c r="BC1466" s="17"/>
      <c r="BD1466" s="17"/>
      <c r="BE1466" s="17"/>
      <c r="BF1466" s="17"/>
      <c r="BG1466" s="17"/>
    </row>
    <row r="1467" spans="1:59" hidden="1" x14ac:dyDescent="0.2">
      <c r="A1467" s="50">
        <v>2023</v>
      </c>
      <c r="B1467" s="50" t="s">
        <v>967</v>
      </c>
      <c r="C1467" s="16" t="str">
        <f>set_totals!$C$194</f>
        <v>23Aug23-PRS-Offshore A-5</v>
      </c>
      <c r="D1467" s="21">
        <f t="shared" si="68"/>
        <v>45161</v>
      </c>
      <c r="E1467" s="22">
        <f t="shared" si="69"/>
        <v>235</v>
      </c>
      <c r="F1467" s="17" t="s">
        <v>401</v>
      </c>
      <c r="G1467" s="17"/>
      <c r="H1467" s="17">
        <v>92</v>
      </c>
      <c r="I1467" s="17">
        <v>13</v>
      </c>
      <c r="J1467" s="17"/>
      <c r="K1467" s="17"/>
      <c r="L1467" s="17"/>
      <c r="M1467" s="17"/>
      <c r="N1467" s="17"/>
      <c r="O1467" s="17"/>
      <c r="P1467" s="38"/>
      <c r="Q1467" s="17" t="s">
        <v>494</v>
      </c>
      <c r="R1467" s="17"/>
      <c r="S1467" s="17"/>
      <c r="T1467" s="17" t="s">
        <v>494</v>
      </c>
      <c r="U1467" s="17" t="s">
        <v>494</v>
      </c>
      <c r="V1467" s="17" t="s">
        <v>494</v>
      </c>
      <c r="W1467" s="17" t="s">
        <v>494</v>
      </c>
      <c r="X1467" s="17" t="s">
        <v>494</v>
      </c>
      <c r="Y1467" s="17" t="s">
        <v>494</v>
      </c>
      <c r="Z1467" s="17" t="s">
        <v>494</v>
      </c>
      <c r="AA1467" s="17" t="s">
        <v>494</v>
      </c>
      <c r="AB1467" s="17" t="s">
        <v>494</v>
      </c>
      <c r="AC1467" s="17"/>
      <c r="AD1467" s="17"/>
      <c r="AE1467" s="18" t="str">
        <f t="shared" si="70"/>
        <v/>
      </c>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c r="BF1467" s="17"/>
      <c r="BG1467" s="17"/>
    </row>
    <row r="1468" spans="1:59" hidden="1" x14ac:dyDescent="0.2">
      <c r="A1468" s="50">
        <v>2023</v>
      </c>
      <c r="B1468" s="50" t="s">
        <v>967</v>
      </c>
      <c r="C1468" s="16" t="str">
        <f>set_totals!$C$194</f>
        <v>23Aug23-PRS-Offshore A-5</v>
      </c>
      <c r="D1468" s="21">
        <f t="shared" si="68"/>
        <v>45161</v>
      </c>
      <c r="E1468" s="22">
        <f t="shared" si="69"/>
        <v>235</v>
      </c>
      <c r="F1468" s="17" t="s">
        <v>401</v>
      </c>
      <c r="G1468" s="17"/>
      <c r="H1468" s="17">
        <v>80</v>
      </c>
      <c r="I1468" s="17">
        <v>11</v>
      </c>
      <c r="J1468" s="17"/>
      <c r="K1468" s="17"/>
      <c r="L1468" s="17"/>
      <c r="M1468" s="17"/>
      <c r="N1468" s="17"/>
      <c r="O1468" s="17"/>
      <c r="P1468" s="38"/>
      <c r="Q1468" s="17" t="s">
        <v>494</v>
      </c>
      <c r="R1468" s="17"/>
      <c r="S1468" s="17"/>
      <c r="T1468" s="17" t="s">
        <v>494</v>
      </c>
      <c r="U1468" s="17" t="s">
        <v>494</v>
      </c>
      <c r="V1468" s="17" t="s">
        <v>494</v>
      </c>
      <c r="W1468" s="17" t="s">
        <v>494</v>
      </c>
      <c r="X1468" s="17" t="s">
        <v>494</v>
      </c>
      <c r="Y1468" s="17" t="s">
        <v>494</v>
      </c>
      <c r="Z1468" s="17" t="s">
        <v>494</v>
      </c>
      <c r="AA1468" s="17" t="s">
        <v>494</v>
      </c>
      <c r="AB1468" s="17" t="s">
        <v>494</v>
      </c>
      <c r="AC1468" s="17"/>
      <c r="AD1468" s="17"/>
      <c r="AE1468" s="18" t="str">
        <f t="shared" si="70"/>
        <v/>
      </c>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c r="BF1468" s="17"/>
      <c r="BG1468" s="17"/>
    </row>
    <row r="1469" spans="1:59" hidden="1" x14ac:dyDescent="0.2">
      <c r="A1469" s="50">
        <v>2023</v>
      </c>
      <c r="B1469" s="50" t="s">
        <v>967</v>
      </c>
      <c r="C1469" s="16" t="str">
        <f>set_totals!$C$194</f>
        <v>23Aug23-PRS-Offshore A-5</v>
      </c>
      <c r="D1469" s="21">
        <f t="shared" si="68"/>
        <v>45161</v>
      </c>
      <c r="E1469" s="22">
        <f t="shared" si="69"/>
        <v>235</v>
      </c>
      <c r="F1469" s="17" t="s">
        <v>401</v>
      </c>
      <c r="G1469" s="17"/>
      <c r="H1469" s="17">
        <v>90</v>
      </c>
      <c r="I1469" s="17">
        <v>12</v>
      </c>
      <c r="J1469" s="17"/>
      <c r="K1469" s="17"/>
      <c r="L1469" s="17"/>
      <c r="M1469" s="17"/>
      <c r="N1469" s="17"/>
      <c r="O1469" s="17"/>
      <c r="P1469" s="38"/>
      <c r="Q1469" s="17" t="s">
        <v>494</v>
      </c>
      <c r="R1469" s="17"/>
      <c r="S1469" s="17"/>
      <c r="T1469" s="17" t="s">
        <v>494</v>
      </c>
      <c r="U1469" s="17" t="s">
        <v>494</v>
      </c>
      <c r="V1469" s="17" t="s">
        <v>494</v>
      </c>
      <c r="W1469" s="17" t="s">
        <v>494</v>
      </c>
      <c r="X1469" s="17" t="s">
        <v>494</v>
      </c>
      <c r="Y1469" s="17" t="s">
        <v>494</v>
      </c>
      <c r="Z1469" s="17" t="s">
        <v>494</v>
      </c>
      <c r="AA1469" s="17" t="s">
        <v>494</v>
      </c>
      <c r="AB1469" s="17" t="s">
        <v>494</v>
      </c>
      <c r="AC1469" s="17"/>
      <c r="AD1469" s="17"/>
      <c r="AE1469" s="18" t="str">
        <f t="shared" si="70"/>
        <v/>
      </c>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c r="BF1469" s="17"/>
      <c r="BG1469" s="17"/>
    </row>
    <row r="1470" spans="1:59" hidden="1" x14ac:dyDescent="0.2">
      <c r="A1470" s="50">
        <v>2023</v>
      </c>
      <c r="B1470" s="50" t="s">
        <v>967</v>
      </c>
      <c r="C1470" s="16" t="str">
        <f>set_totals!$C$194</f>
        <v>23Aug23-PRS-Offshore A-5</v>
      </c>
      <c r="D1470" s="21">
        <f t="shared" si="68"/>
        <v>45161</v>
      </c>
      <c r="E1470" s="22">
        <f t="shared" si="69"/>
        <v>235</v>
      </c>
      <c r="F1470" s="17" t="s">
        <v>401</v>
      </c>
      <c r="G1470" s="17"/>
      <c r="H1470" s="17">
        <v>80</v>
      </c>
      <c r="I1470" s="17">
        <v>11</v>
      </c>
      <c r="J1470" s="17"/>
      <c r="K1470" s="17"/>
      <c r="L1470" s="17"/>
      <c r="M1470" s="17"/>
      <c r="N1470" s="17"/>
      <c r="O1470" s="17"/>
      <c r="P1470" s="38"/>
      <c r="Q1470" s="17" t="s">
        <v>494</v>
      </c>
      <c r="R1470" s="17"/>
      <c r="S1470" s="17"/>
      <c r="T1470" s="17" t="s">
        <v>494</v>
      </c>
      <c r="U1470" s="17" t="s">
        <v>494</v>
      </c>
      <c r="V1470" s="17" t="s">
        <v>494</v>
      </c>
      <c r="W1470" s="17" t="s">
        <v>494</v>
      </c>
      <c r="X1470" s="17" t="s">
        <v>494</v>
      </c>
      <c r="Y1470" s="17" t="s">
        <v>494</v>
      </c>
      <c r="Z1470" s="17" t="s">
        <v>494</v>
      </c>
      <c r="AA1470" s="17" t="s">
        <v>494</v>
      </c>
      <c r="AB1470" s="17" t="s">
        <v>494</v>
      </c>
      <c r="AC1470" s="17"/>
      <c r="AD1470" s="17"/>
      <c r="AE1470" s="18" t="str">
        <f t="shared" si="70"/>
        <v/>
      </c>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c r="BF1470" s="17"/>
      <c r="BG1470" s="17"/>
    </row>
    <row r="1471" spans="1:59" hidden="1" x14ac:dyDescent="0.2">
      <c r="A1471" s="50">
        <v>2023</v>
      </c>
      <c r="B1471" s="50" t="s">
        <v>967</v>
      </c>
      <c r="C1471" s="16" t="str">
        <f>set_totals!$C$194</f>
        <v>23Aug23-PRS-Offshore A-5</v>
      </c>
      <c r="D1471" s="21">
        <f t="shared" si="68"/>
        <v>45161</v>
      </c>
      <c r="E1471" s="22">
        <f t="shared" si="69"/>
        <v>235</v>
      </c>
      <c r="F1471" s="17" t="s">
        <v>401</v>
      </c>
      <c r="G1471" s="17"/>
      <c r="H1471" s="17">
        <v>80</v>
      </c>
      <c r="I1471" s="17">
        <v>10</v>
      </c>
      <c r="J1471" s="17"/>
      <c r="K1471" s="17"/>
      <c r="L1471" s="17"/>
      <c r="M1471" s="17"/>
      <c r="N1471" s="17"/>
      <c r="O1471" s="17"/>
      <c r="P1471" s="38"/>
      <c r="Q1471" s="17" t="s">
        <v>494</v>
      </c>
      <c r="R1471" s="17"/>
      <c r="S1471" s="17"/>
      <c r="T1471" s="17" t="s">
        <v>494</v>
      </c>
      <c r="U1471" s="17" t="s">
        <v>494</v>
      </c>
      <c r="V1471" s="17" t="s">
        <v>494</v>
      </c>
      <c r="W1471" s="17" t="s">
        <v>494</v>
      </c>
      <c r="X1471" s="17" t="s">
        <v>494</v>
      </c>
      <c r="Y1471" s="17" t="s">
        <v>494</v>
      </c>
      <c r="Z1471" s="17" t="s">
        <v>494</v>
      </c>
      <c r="AA1471" s="17" t="s">
        <v>494</v>
      </c>
      <c r="AB1471" s="17" t="s">
        <v>494</v>
      </c>
      <c r="AC1471" s="17"/>
      <c r="AD1471" s="17"/>
      <c r="AE1471" s="18" t="str">
        <f t="shared" si="70"/>
        <v/>
      </c>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c r="BF1471" s="17"/>
      <c r="BG1471" s="17"/>
    </row>
    <row r="1472" spans="1:59" hidden="1" x14ac:dyDescent="0.2">
      <c r="A1472" s="50">
        <v>2023</v>
      </c>
      <c r="B1472" s="50" t="s">
        <v>967</v>
      </c>
      <c r="C1472" s="16" t="str">
        <f>set_totals!$C$194</f>
        <v>23Aug23-PRS-Offshore A-5</v>
      </c>
      <c r="D1472" s="21">
        <f t="shared" si="68"/>
        <v>45161</v>
      </c>
      <c r="E1472" s="22">
        <f t="shared" si="69"/>
        <v>235</v>
      </c>
      <c r="F1472" s="17" t="s">
        <v>401</v>
      </c>
      <c r="G1472" s="17"/>
      <c r="H1472" s="17">
        <v>82</v>
      </c>
      <c r="I1472" s="17">
        <v>10</v>
      </c>
      <c r="J1472" s="17"/>
      <c r="K1472" s="17"/>
      <c r="L1472" s="17"/>
      <c r="M1472" s="17"/>
      <c r="N1472" s="17"/>
      <c r="O1472" s="17"/>
      <c r="P1472" s="38"/>
      <c r="Q1472" s="17" t="s">
        <v>494</v>
      </c>
      <c r="R1472" s="17"/>
      <c r="S1472" s="17"/>
      <c r="T1472" s="17" t="s">
        <v>494</v>
      </c>
      <c r="U1472" s="17" t="s">
        <v>494</v>
      </c>
      <c r="V1472" s="17" t="s">
        <v>494</v>
      </c>
      <c r="W1472" s="17" t="s">
        <v>494</v>
      </c>
      <c r="X1472" s="17" t="s">
        <v>494</v>
      </c>
      <c r="Y1472" s="17" t="s">
        <v>494</v>
      </c>
      <c r="Z1472" s="17" t="s">
        <v>494</v>
      </c>
      <c r="AA1472" s="17" t="s">
        <v>494</v>
      </c>
      <c r="AB1472" s="17" t="s">
        <v>494</v>
      </c>
      <c r="AC1472" s="17"/>
      <c r="AD1472" s="17"/>
      <c r="AE1472" s="18" t="str">
        <f t="shared" si="70"/>
        <v/>
      </c>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c r="BF1472" s="17"/>
      <c r="BG1472" s="17"/>
    </row>
    <row r="1473" spans="1:59" hidden="1" x14ac:dyDescent="0.2">
      <c r="A1473" s="50">
        <v>2023</v>
      </c>
      <c r="B1473" s="50" t="s">
        <v>967</v>
      </c>
      <c r="C1473" s="16" t="str">
        <f>set_totals!$C$194</f>
        <v>23Aug23-PRS-Offshore A-5</v>
      </c>
      <c r="D1473" s="21">
        <f t="shared" si="68"/>
        <v>45161</v>
      </c>
      <c r="E1473" s="22">
        <f t="shared" si="69"/>
        <v>235</v>
      </c>
      <c r="F1473" s="17" t="s">
        <v>401</v>
      </c>
      <c r="G1473" s="17"/>
      <c r="H1473" s="17">
        <v>87</v>
      </c>
      <c r="I1473" s="17">
        <v>11</v>
      </c>
      <c r="J1473" s="17"/>
      <c r="K1473" s="17"/>
      <c r="L1473" s="17"/>
      <c r="M1473" s="17"/>
      <c r="N1473" s="17"/>
      <c r="O1473" s="17"/>
      <c r="P1473" s="38"/>
      <c r="Q1473" s="17" t="s">
        <v>494</v>
      </c>
      <c r="R1473" s="17"/>
      <c r="S1473" s="17"/>
      <c r="T1473" s="17" t="s">
        <v>494</v>
      </c>
      <c r="U1473" s="17" t="s">
        <v>494</v>
      </c>
      <c r="V1473" s="17" t="s">
        <v>494</v>
      </c>
      <c r="W1473" s="17" t="s">
        <v>494</v>
      </c>
      <c r="X1473" s="17" t="s">
        <v>494</v>
      </c>
      <c r="Y1473" s="17" t="s">
        <v>494</v>
      </c>
      <c r="Z1473" s="17" t="s">
        <v>494</v>
      </c>
      <c r="AA1473" s="17" t="s">
        <v>494</v>
      </c>
      <c r="AB1473" s="17" t="s">
        <v>494</v>
      </c>
      <c r="AC1473" s="17"/>
      <c r="AD1473" s="17"/>
      <c r="AE1473" s="18" t="str">
        <f t="shared" si="70"/>
        <v/>
      </c>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c r="BF1473" s="17"/>
      <c r="BG1473" s="17"/>
    </row>
    <row r="1474" spans="1:59" hidden="1" x14ac:dyDescent="0.2">
      <c r="A1474" s="50">
        <v>2023</v>
      </c>
      <c r="B1474" s="50" t="s">
        <v>967</v>
      </c>
      <c r="C1474" s="16" t="str">
        <f>set_totals!$C$194</f>
        <v>23Aug23-PRS-Offshore A-5</v>
      </c>
      <c r="D1474" s="21">
        <f t="shared" si="68"/>
        <v>45161</v>
      </c>
      <c r="E1474" s="22">
        <f t="shared" si="69"/>
        <v>235</v>
      </c>
      <c r="F1474" s="17" t="s">
        <v>344</v>
      </c>
      <c r="G1474" s="17" t="s">
        <v>347</v>
      </c>
      <c r="H1474" s="17">
        <v>173</v>
      </c>
      <c r="I1474" s="17">
        <v>40</v>
      </c>
      <c r="J1474" s="17"/>
      <c r="K1474" s="17" t="s">
        <v>496</v>
      </c>
      <c r="L1474" s="17"/>
      <c r="M1474" s="17" t="s">
        <v>496</v>
      </c>
      <c r="N1474" s="17"/>
      <c r="O1474" s="17" t="s">
        <v>765</v>
      </c>
      <c r="P1474" s="38" t="s">
        <v>766</v>
      </c>
      <c r="Q1474" s="17" t="s">
        <v>494</v>
      </c>
      <c r="R1474" s="17"/>
      <c r="S1474" s="17"/>
      <c r="T1474" s="17" t="s">
        <v>494</v>
      </c>
      <c r="U1474" s="17" t="s">
        <v>494</v>
      </c>
      <c r="V1474" s="17" t="s">
        <v>494</v>
      </c>
      <c r="W1474" s="17" t="s">
        <v>494</v>
      </c>
      <c r="X1474" s="17" t="s">
        <v>494</v>
      </c>
      <c r="Y1474" s="17" t="s">
        <v>494</v>
      </c>
      <c r="Z1474" s="17" t="s">
        <v>494</v>
      </c>
      <c r="AA1474" s="17" t="s">
        <v>494</v>
      </c>
      <c r="AB1474" s="17" t="s">
        <v>494</v>
      </c>
      <c r="AC1474" s="17"/>
      <c r="AD1474" s="17" t="s">
        <v>767</v>
      </c>
      <c r="AE1474" s="18" t="str">
        <f t="shared" si="70"/>
        <v/>
      </c>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c r="BF1474" s="17"/>
      <c r="BG1474" s="17"/>
    </row>
    <row r="1475" spans="1:59" hidden="1" x14ac:dyDescent="0.2">
      <c r="A1475" s="50">
        <v>2023</v>
      </c>
      <c r="B1475" s="50" t="s">
        <v>967</v>
      </c>
      <c r="C1475" s="199" t="str">
        <f>set_totals!C197</f>
        <v>23Aug23-PRS-Offshore B-6</v>
      </c>
      <c r="D1475" s="21">
        <f t="shared" si="68"/>
        <v>45161</v>
      </c>
      <c r="E1475" s="22">
        <f t="shared" si="69"/>
        <v>235</v>
      </c>
      <c r="F1475" s="17" t="s">
        <v>344</v>
      </c>
      <c r="G1475" s="17" t="s">
        <v>347</v>
      </c>
      <c r="H1475" s="17">
        <v>265</v>
      </c>
      <c r="I1475" s="17">
        <v>60</v>
      </c>
      <c r="J1475" s="17"/>
      <c r="K1475" s="17" t="s">
        <v>496</v>
      </c>
      <c r="L1475" s="17"/>
      <c r="M1475" s="17" t="s">
        <v>496</v>
      </c>
      <c r="N1475" s="17"/>
      <c r="O1475" s="17" t="s">
        <v>768</v>
      </c>
      <c r="P1475" s="38" t="s">
        <v>768</v>
      </c>
      <c r="Q1475" s="17" t="s">
        <v>494</v>
      </c>
      <c r="R1475" s="17"/>
      <c r="S1475" s="17"/>
      <c r="T1475" s="17" t="s">
        <v>494</v>
      </c>
      <c r="U1475" s="17" t="s">
        <v>494</v>
      </c>
      <c r="V1475" s="17" t="s">
        <v>494</v>
      </c>
      <c r="W1475" s="17" t="s">
        <v>494</v>
      </c>
      <c r="X1475" s="17" t="s">
        <v>494</v>
      </c>
      <c r="Y1475" s="17" t="s">
        <v>494</v>
      </c>
      <c r="Z1475" s="17" t="s">
        <v>494</v>
      </c>
      <c r="AA1475" s="17" t="s">
        <v>494</v>
      </c>
      <c r="AB1475" s="17" t="s">
        <v>494</v>
      </c>
      <c r="AC1475" s="17">
        <v>2</v>
      </c>
      <c r="AD1475" s="17"/>
      <c r="AE1475" s="18" t="str">
        <f t="shared" si="70"/>
        <v/>
      </c>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c r="BF1475" s="17"/>
      <c r="BG1475" s="17"/>
    </row>
    <row r="1476" spans="1:59" hidden="1" x14ac:dyDescent="0.2">
      <c r="A1476" s="50">
        <v>2023</v>
      </c>
      <c r="B1476" s="50" t="s">
        <v>967</v>
      </c>
      <c r="C1476" s="16" t="str">
        <f>set_totals!$C$199</f>
        <v>23Aug23-PRS-Nearshore-7</v>
      </c>
      <c r="D1476" s="21">
        <f t="shared" ref="D1476:D1539" si="71">DATEVALUE(LEFT(C1476, SEARCH("-", C1476) - 1))</f>
        <v>45161</v>
      </c>
      <c r="E1476" s="22">
        <f t="shared" ref="E1476:E1539" si="72" xml:space="preserve"> D1476 - DATE(YEAR(D1476), 1, 0)</f>
        <v>235</v>
      </c>
      <c r="F1476" s="17" t="s">
        <v>401</v>
      </c>
      <c r="G1476" s="17"/>
      <c r="H1476" s="17">
        <v>80</v>
      </c>
      <c r="I1476" s="17">
        <v>12</v>
      </c>
      <c r="J1476" s="17"/>
      <c r="K1476" s="17"/>
      <c r="L1476" s="17"/>
      <c r="M1476" s="17"/>
      <c r="N1476" s="17"/>
      <c r="O1476" s="17"/>
      <c r="P1476" s="38"/>
      <c r="Q1476" s="17" t="s">
        <v>494</v>
      </c>
      <c r="R1476" s="17"/>
      <c r="S1476" s="17"/>
      <c r="T1476" s="17" t="s">
        <v>494</v>
      </c>
      <c r="U1476" s="17" t="s">
        <v>494</v>
      </c>
      <c r="V1476" s="17" t="s">
        <v>494</v>
      </c>
      <c r="W1476" s="17" t="s">
        <v>494</v>
      </c>
      <c r="X1476" s="17" t="s">
        <v>494</v>
      </c>
      <c r="Y1476" s="17" t="s">
        <v>494</v>
      </c>
      <c r="Z1476" s="17" t="s">
        <v>494</v>
      </c>
      <c r="AA1476" s="17" t="s">
        <v>494</v>
      </c>
      <c r="AB1476" s="17" t="s">
        <v>494</v>
      </c>
      <c r="AC1476" s="17"/>
      <c r="AD1476" s="17"/>
      <c r="AE1476" s="18" t="str">
        <f t="shared" ref="AE1476:AE1539" si="73">IF(J1476="", "", 100000*(J1476/(H1476^3)))</f>
        <v/>
      </c>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c r="BF1476" s="17"/>
      <c r="BG1476" s="17"/>
    </row>
    <row r="1477" spans="1:59" hidden="1" x14ac:dyDescent="0.2">
      <c r="A1477" s="50">
        <v>2023</v>
      </c>
      <c r="B1477" s="50" t="s">
        <v>967</v>
      </c>
      <c r="C1477" s="16" t="str">
        <f>set_totals!$C$199</f>
        <v>23Aug23-PRS-Nearshore-7</v>
      </c>
      <c r="D1477" s="21">
        <f t="shared" si="71"/>
        <v>45161</v>
      </c>
      <c r="E1477" s="22">
        <f t="shared" si="72"/>
        <v>235</v>
      </c>
      <c r="F1477" s="17" t="s">
        <v>401</v>
      </c>
      <c r="G1477" s="17"/>
      <c r="H1477" s="17">
        <v>79</v>
      </c>
      <c r="I1477" s="17">
        <v>10</v>
      </c>
      <c r="J1477" s="17"/>
      <c r="K1477" s="17"/>
      <c r="L1477" s="17"/>
      <c r="M1477" s="17"/>
      <c r="N1477" s="17"/>
      <c r="O1477" s="17"/>
      <c r="P1477" s="38"/>
      <c r="Q1477" s="17" t="s">
        <v>494</v>
      </c>
      <c r="R1477" s="17"/>
      <c r="S1477" s="17"/>
      <c r="T1477" s="17" t="s">
        <v>494</v>
      </c>
      <c r="U1477" s="17" t="s">
        <v>494</v>
      </c>
      <c r="V1477" s="17" t="s">
        <v>494</v>
      </c>
      <c r="W1477" s="17" t="s">
        <v>494</v>
      </c>
      <c r="X1477" s="17" t="s">
        <v>494</v>
      </c>
      <c r="Y1477" s="17" t="s">
        <v>494</v>
      </c>
      <c r="Z1477" s="17" t="s">
        <v>494</v>
      </c>
      <c r="AA1477" s="17" t="s">
        <v>494</v>
      </c>
      <c r="AB1477" s="17" t="s">
        <v>494</v>
      </c>
      <c r="AC1477" s="17"/>
      <c r="AD1477" s="17"/>
      <c r="AE1477" s="18" t="str">
        <f t="shared" si="73"/>
        <v/>
      </c>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c r="BF1477" s="17"/>
      <c r="BG1477" s="17"/>
    </row>
    <row r="1478" spans="1:59" hidden="1" x14ac:dyDescent="0.2">
      <c r="A1478" s="50">
        <v>2023</v>
      </c>
      <c r="B1478" s="50" t="s">
        <v>967</v>
      </c>
      <c r="C1478" s="16" t="str">
        <f>set_totals!$C$199</f>
        <v>23Aug23-PRS-Nearshore-7</v>
      </c>
      <c r="D1478" s="21">
        <f t="shared" si="71"/>
        <v>45161</v>
      </c>
      <c r="E1478" s="22">
        <f t="shared" si="72"/>
        <v>235</v>
      </c>
      <c r="F1478" s="17" t="s">
        <v>401</v>
      </c>
      <c r="G1478" s="17"/>
      <c r="H1478" s="17">
        <v>79</v>
      </c>
      <c r="I1478" s="17">
        <v>11</v>
      </c>
      <c r="J1478" s="17"/>
      <c r="K1478" s="17"/>
      <c r="L1478" s="17"/>
      <c r="M1478" s="17"/>
      <c r="N1478" s="17"/>
      <c r="O1478" s="17"/>
      <c r="P1478" s="38"/>
      <c r="Q1478" s="17" t="s">
        <v>494</v>
      </c>
      <c r="R1478" s="17"/>
      <c r="S1478" s="17"/>
      <c r="T1478" s="17" t="s">
        <v>494</v>
      </c>
      <c r="U1478" s="17" t="s">
        <v>494</v>
      </c>
      <c r="V1478" s="17" t="s">
        <v>494</v>
      </c>
      <c r="W1478" s="17" t="s">
        <v>494</v>
      </c>
      <c r="X1478" s="17" t="s">
        <v>494</v>
      </c>
      <c r="Y1478" s="17" t="s">
        <v>494</v>
      </c>
      <c r="Z1478" s="17" t="s">
        <v>494</v>
      </c>
      <c r="AA1478" s="17" t="s">
        <v>494</v>
      </c>
      <c r="AB1478" s="17" t="s">
        <v>494</v>
      </c>
      <c r="AC1478" s="17"/>
      <c r="AD1478" s="17"/>
      <c r="AE1478" s="18" t="str">
        <f t="shared" si="73"/>
        <v/>
      </c>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c r="BF1478" s="17"/>
      <c r="BG1478" s="17"/>
    </row>
    <row r="1479" spans="1:59" hidden="1" x14ac:dyDescent="0.2">
      <c r="A1479" s="50">
        <v>2023</v>
      </c>
      <c r="B1479" s="50" t="s">
        <v>967</v>
      </c>
      <c r="C1479" s="16" t="str">
        <f>set_totals!$C$199</f>
        <v>23Aug23-PRS-Nearshore-7</v>
      </c>
      <c r="D1479" s="21">
        <f t="shared" si="71"/>
        <v>45161</v>
      </c>
      <c r="E1479" s="22">
        <f t="shared" si="72"/>
        <v>235</v>
      </c>
      <c r="F1479" s="17" t="s">
        <v>401</v>
      </c>
      <c r="G1479" s="17"/>
      <c r="H1479" s="17">
        <v>80</v>
      </c>
      <c r="I1479" s="17">
        <v>11</v>
      </c>
      <c r="J1479" s="17"/>
      <c r="K1479" s="17"/>
      <c r="L1479" s="17"/>
      <c r="M1479" s="17"/>
      <c r="N1479" s="17"/>
      <c r="O1479" s="17"/>
      <c r="P1479" s="38"/>
      <c r="Q1479" s="17" t="s">
        <v>494</v>
      </c>
      <c r="R1479" s="17"/>
      <c r="S1479" s="17"/>
      <c r="T1479" s="17" t="s">
        <v>494</v>
      </c>
      <c r="U1479" s="17" t="s">
        <v>494</v>
      </c>
      <c r="V1479" s="17" t="s">
        <v>494</v>
      </c>
      <c r="W1479" s="17" t="s">
        <v>494</v>
      </c>
      <c r="X1479" s="17" t="s">
        <v>494</v>
      </c>
      <c r="Y1479" s="17" t="s">
        <v>494</v>
      </c>
      <c r="Z1479" s="17" t="s">
        <v>494</v>
      </c>
      <c r="AA1479" s="17" t="s">
        <v>494</v>
      </c>
      <c r="AB1479" s="17" t="s">
        <v>494</v>
      </c>
      <c r="AC1479" s="17"/>
      <c r="AD1479" s="17"/>
      <c r="AE1479" s="18" t="str">
        <f t="shared" si="73"/>
        <v/>
      </c>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c r="BF1479" s="17"/>
      <c r="BG1479" s="17"/>
    </row>
    <row r="1480" spans="1:59" hidden="1" x14ac:dyDescent="0.2">
      <c r="A1480" s="50">
        <v>2023</v>
      </c>
      <c r="B1480" s="50" t="s">
        <v>967</v>
      </c>
      <c r="C1480" s="16" t="str">
        <f>set_totals!$C$199</f>
        <v>23Aug23-PRS-Nearshore-7</v>
      </c>
      <c r="D1480" s="21">
        <f t="shared" si="71"/>
        <v>45161</v>
      </c>
      <c r="E1480" s="22">
        <f t="shared" si="72"/>
        <v>235</v>
      </c>
      <c r="F1480" s="17" t="s">
        <v>401</v>
      </c>
      <c r="G1480" s="17"/>
      <c r="H1480" s="17">
        <v>75</v>
      </c>
      <c r="I1480" s="17">
        <v>10</v>
      </c>
      <c r="J1480" s="17"/>
      <c r="K1480" s="17"/>
      <c r="L1480" s="17"/>
      <c r="M1480" s="17"/>
      <c r="N1480" s="17"/>
      <c r="O1480" s="17"/>
      <c r="P1480" s="38"/>
      <c r="Q1480" s="17" t="s">
        <v>494</v>
      </c>
      <c r="R1480" s="17"/>
      <c r="S1480" s="17"/>
      <c r="T1480" s="17" t="s">
        <v>494</v>
      </c>
      <c r="U1480" s="17" t="s">
        <v>494</v>
      </c>
      <c r="V1480" s="17" t="s">
        <v>494</v>
      </c>
      <c r="W1480" s="17" t="s">
        <v>494</v>
      </c>
      <c r="X1480" s="17" t="s">
        <v>494</v>
      </c>
      <c r="Y1480" s="17" t="s">
        <v>494</v>
      </c>
      <c r="Z1480" s="17" t="s">
        <v>494</v>
      </c>
      <c r="AA1480" s="17" t="s">
        <v>494</v>
      </c>
      <c r="AB1480" s="17" t="s">
        <v>494</v>
      </c>
      <c r="AC1480" s="17"/>
      <c r="AD1480" s="17"/>
      <c r="AE1480" s="18" t="str">
        <f t="shared" si="73"/>
        <v/>
      </c>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c r="BA1480" s="17"/>
      <c r="BB1480" s="17"/>
      <c r="BC1480" s="17"/>
      <c r="BD1480" s="17"/>
      <c r="BE1480" s="17"/>
      <c r="BF1480" s="17"/>
      <c r="BG1480" s="17"/>
    </row>
    <row r="1481" spans="1:59" hidden="1" x14ac:dyDescent="0.2">
      <c r="A1481" s="50">
        <v>2023</v>
      </c>
      <c r="B1481" s="50" t="s">
        <v>967</v>
      </c>
      <c r="C1481" s="16" t="str">
        <f>set_totals!$C$199</f>
        <v>23Aug23-PRS-Nearshore-7</v>
      </c>
      <c r="D1481" s="21">
        <f t="shared" si="71"/>
        <v>45161</v>
      </c>
      <c r="E1481" s="22">
        <f t="shared" si="72"/>
        <v>235</v>
      </c>
      <c r="F1481" s="17" t="s">
        <v>401</v>
      </c>
      <c r="G1481" s="17"/>
      <c r="H1481" s="17">
        <v>80</v>
      </c>
      <c r="I1481" s="17">
        <v>11</v>
      </c>
      <c r="J1481" s="17"/>
      <c r="K1481" s="17"/>
      <c r="L1481" s="17"/>
      <c r="M1481" s="17"/>
      <c r="N1481" s="17"/>
      <c r="O1481" s="17"/>
      <c r="P1481" s="38"/>
      <c r="Q1481" s="17" t="s">
        <v>494</v>
      </c>
      <c r="R1481" s="17"/>
      <c r="S1481" s="17"/>
      <c r="T1481" s="17" t="s">
        <v>494</v>
      </c>
      <c r="U1481" s="17" t="s">
        <v>494</v>
      </c>
      <c r="V1481" s="17" t="s">
        <v>494</v>
      </c>
      <c r="W1481" s="17" t="s">
        <v>494</v>
      </c>
      <c r="X1481" s="17" t="s">
        <v>494</v>
      </c>
      <c r="Y1481" s="17" t="s">
        <v>494</v>
      </c>
      <c r="Z1481" s="17" t="s">
        <v>494</v>
      </c>
      <c r="AA1481" s="17" t="s">
        <v>494</v>
      </c>
      <c r="AB1481" s="17" t="s">
        <v>494</v>
      </c>
      <c r="AC1481" s="17"/>
      <c r="AD1481" s="17"/>
      <c r="AE1481" s="18" t="str">
        <f t="shared" si="73"/>
        <v/>
      </c>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c r="BA1481" s="17"/>
      <c r="BB1481" s="17"/>
      <c r="BC1481" s="17"/>
      <c r="BD1481" s="17"/>
      <c r="BE1481" s="17"/>
      <c r="BF1481" s="17"/>
      <c r="BG1481" s="17"/>
    </row>
    <row r="1482" spans="1:59" hidden="1" x14ac:dyDescent="0.2">
      <c r="A1482" s="50">
        <v>2023</v>
      </c>
      <c r="B1482" s="50" t="s">
        <v>967</v>
      </c>
      <c r="C1482" s="16" t="str">
        <f>set_totals!$C$199</f>
        <v>23Aug23-PRS-Nearshore-7</v>
      </c>
      <c r="D1482" s="21">
        <f t="shared" si="71"/>
        <v>45161</v>
      </c>
      <c r="E1482" s="22">
        <f t="shared" si="72"/>
        <v>235</v>
      </c>
      <c r="F1482" s="17" t="s">
        <v>401</v>
      </c>
      <c r="G1482" s="17"/>
      <c r="H1482" s="17">
        <v>83</v>
      </c>
      <c r="I1482" s="17">
        <v>12</v>
      </c>
      <c r="J1482" s="17"/>
      <c r="K1482" s="17"/>
      <c r="L1482" s="17"/>
      <c r="M1482" s="17"/>
      <c r="N1482" s="17"/>
      <c r="O1482" s="17"/>
      <c r="P1482" s="38"/>
      <c r="Q1482" s="17" t="s">
        <v>494</v>
      </c>
      <c r="R1482" s="17"/>
      <c r="S1482" s="17"/>
      <c r="T1482" s="17" t="s">
        <v>494</v>
      </c>
      <c r="U1482" s="17" t="s">
        <v>494</v>
      </c>
      <c r="V1482" s="17" t="s">
        <v>494</v>
      </c>
      <c r="W1482" s="17" t="s">
        <v>494</v>
      </c>
      <c r="X1482" s="17" t="s">
        <v>494</v>
      </c>
      <c r="Y1482" s="17" t="s">
        <v>494</v>
      </c>
      <c r="Z1482" s="17" t="s">
        <v>494</v>
      </c>
      <c r="AA1482" s="17" t="s">
        <v>494</v>
      </c>
      <c r="AB1482" s="17" t="s">
        <v>494</v>
      </c>
      <c r="AC1482" s="17"/>
      <c r="AD1482" s="17"/>
      <c r="AE1482" s="18" t="str">
        <f t="shared" si="73"/>
        <v/>
      </c>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c r="BF1482" s="17"/>
      <c r="BG1482" s="17"/>
    </row>
    <row r="1483" spans="1:59" hidden="1" x14ac:dyDescent="0.2">
      <c r="A1483" s="50">
        <v>2023</v>
      </c>
      <c r="B1483" s="50" t="s">
        <v>967</v>
      </c>
      <c r="C1483" s="16" t="str">
        <f>set_totals!$C$199</f>
        <v>23Aug23-PRS-Nearshore-7</v>
      </c>
      <c r="D1483" s="21">
        <f t="shared" si="71"/>
        <v>45161</v>
      </c>
      <c r="E1483" s="22">
        <f t="shared" si="72"/>
        <v>235</v>
      </c>
      <c r="F1483" s="17" t="s">
        <v>401</v>
      </c>
      <c r="G1483" s="17"/>
      <c r="H1483" s="17">
        <v>78</v>
      </c>
      <c r="I1483" s="17">
        <v>11</v>
      </c>
      <c r="J1483" s="17"/>
      <c r="K1483" s="17"/>
      <c r="L1483" s="17"/>
      <c r="M1483" s="17"/>
      <c r="N1483" s="17"/>
      <c r="O1483" s="17"/>
      <c r="P1483" s="38"/>
      <c r="Q1483" s="17" t="s">
        <v>494</v>
      </c>
      <c r="R1483" s="17"/>
      <c r="S1483" s="17"/>
      <c r="T1483" s="17" t="s">
        <v>494</v>
      </c>
      <c r="U1483" s="17" t="s">
        <v>494</v>
      </c>
      <c r="V1483" s="17" t="s">
        <v>494</v>
      </c>
      <c r="W1483" s="17" t="s">
        <v>494</v>
      </c>
      <c r="X1483" s="17" t="s">
        <v>494</v>
      </c>
      <c r="Y1483" s="17" t="s">
        <v>494</v>
      </c>
      <c r="Z1483" s="17" t="s">
        <v>494</v>
      </c>
      <c r="AA1483" s="17" t="s">
        <v>494</v>
      </c>
      <c r="AB1483" s="17" t="s">
        <v>494</v>
      </c>
      <c r="AC1483" s="17"/>
      <c r="AD1483" s="17"/>
      <c r="AE1483" s="18" t="str">
        <f t="shared" si="73"/>
        <v/>
      </c>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c r="BF1483" s="17"/>
      <c r="BG1483" s="17"/>
    </row>
    <row r="1484" spans="1:59" hidden="1" x14ac:dyDescent="0.2">
      <c r="A1484" s="50">
        <v>2023</v>
      </c>
      <c r="B1484" s="50" t="s">
        <v>967</v>
      </c>
      <c r="C1484" s="16" t="str">
        <f>set_totals!$C$199</f>
        <v>23Aug23-PRS-Nearshore-7</v>
      </c>
      <c r="D1484" s="21">
        <f t="shared" si="71"/>
        <v>45161</v>
      </c>
      <c r="E1484" s="22">
        <f t="shared" si="72"/>
        <v>235</v>
      </c>
      <c r="F1484" s="17" t="s">
        <v>401</v>
      </c>
      <c r="G1484" s="17"/>
      <c r="H1484" s="17">
        <v>86</v>
      </c>
      <c r="I1484" s="17">
        <v>12</v>
      </c>
      <c r="J1484" s="17"/>
      <c r="K1484" s="17"/>
      <c r="L1484" s="17"/>
      <c r="M1484" s="17"/>
      <c r="N1484" s="17"/>
      <c r="O1484" s="17"/>
      <c r="P1484" s="38"/>
      <c r="Q1484" s="17" t="s">
        <v>494</v>
      </c>
      <c r="R1484" s="17"/>
      <c r="S1484" s="17"/>
      <c r="T1484" s="17" t="s">
        <v>494</v>
      </c>
      <c r="U1484" s="17" t="s">
        <v>494</v>
      </c>
      <c r="V1484" s="17" t="s">
        <v>494</v>
      </c>
      <c r="W1484" s="17" t="s">
        <v>494</v>
      </c>
      <c r="X1484" s="17" t="s">
        <v>494</v>
      </c>
      <c r="Y1484" s="17" t="s">
        <v>494</v>
      </c>
      <c r="Z1484" s="17" t="s">
        <v>494</v>
      </c>
      <c r="AA1484" s="17" t="s">
        <v>494</v>
      </c>
      <c r="AB1484" s="17" t="s">
        <v>494</v>
      </c>
      <c r="AC1484" s="17"/>
      <c r="AD1484" s="17"/>
      <c r="AE1484" s="18" t="str">
        <f t="shared" si="73"/>
        <v/>
      </c>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c r="BA1484" s="17"/>
      <c r="BB1484" s="17"/>
      <c r="BC1484" s="17"/>
      <c r="BD1484" s="17"/>
      <c r="BE1484" s="17"/>
      <c r="BF1484" s="17"/>
      <c r="BG1484" s="17"/>
    </row>
    <row r="1485" spans="1:59" hidden="1" x14ac:dyDescent="0.2">
      <c r="A1485" s="50">
        <v>2023</v>
      </c>
      <c r="B1485" s="50" t="s">
        <v>967</v>
      </c>
      <c r="C1485" s="16" t="str">
        <f>set_totals!$C$199</f>
        <v>23Aug23-PRS-Nearshore-7</v>
      </c>
      <c r="D1485" s="21">
        <f t="shared" si="71"/>
        <v>45161</v>
      </c>
      <c r="E1485" s="22">
        <f t="shared" si="72"/>
        <v>235</v>
      </c>
      <c r="F1485" s="17" t="s">
        <v>401</v>
      </c>
      <c r="G1485" s="17"/>
      <c r="H1485" s="17">
        <v>80</v>
      </c>
      <c r="I1485" s="17">
        <v>11</v>
      </c>
      <c r="J1485" s="17"/>
      <c r="K1485" s="17"/>
      <c r="L1485" s="17"/>
      <c r="M1485" s="17"/>
      <c r="N1485" s="17"/>
      <c r="O1485" s="17"/>
      <c r="P1485" s="38"/>
      <c r="Q1485" s="17" t="s">
        <v>494</v>
      </c>
      <c r="R1485" s="17"/>
      <c r="S1485" s="17"/>
      <c r="T1485" s="17" t="s">
        <v>494</v>
      </c>
      <c r="U1485" s="17" t="s">
        <v>494</v>
      </c>
      <c r="V1485" s="17" t="s">
        <v>494</v>
      </c>
      <c r="W1485" s="17" t="s">
        <v>494</v>
      </c>
      <c r="X1485" s="17" t="s">
        <v>494</v>
      </c>
      <c r="Y1485" s="17" t="s">
        <v>494</v>
      </c>
      <c r="Z1485" s="17" t="s">
        <v>494</v>
      </c>
      <c r="AA1485" s="17" t="s">
        <v>494</v>
      </c>
      <c r="AB1485" s="17" t="s">
        <v>494</v>
      </c>
      <c r="AC1485" s="17"/>
      <c r="AD1485" s="17"/>
      <c r="AE1485" s="18" t="str">
        <f t="shared" si="73"/>
        <v/>
      </c>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c r="BF1485" s="17"/>
      <c r="BG1485" s="17"/>
    </row>
    <row r="1486" spans="1:59" hidden="1" x14ac:dyDescent="0.2">
      <c r="A1486" s="50">
        <v>2023</v>
      </c>
      <c r="B1486" s="50" t="s">
        <v>967</v>
      </c>
      <c r="C1486" s="16" t="str">
        <f>set_totals!$C$199</f>
        <v>23Aug23-PRS-Nearshore-7</v>
      </c>
      <c r="D1486" s="21">
        <f t="shared" si="71"/>
        <v>45161</v>
      </c>
      <c r="E1486" s="22">
        <f t="shared" si="72"/>
        <v>235</v>
      </c>
      <c r="F1486" s="17" t="s">
        <v>344</v>
      </c>
      <c r="G1486" s="17" t="s">
        <v>347</v>
      </c>
      <c r="H1486" s="17">
        <v>112</v>
      </c>
      <c r="I1486" s="17">
        <v>25</v>
      </c>
      <c r="J1486" s="17"/>
      <c r="K1486" s="17" t="s">
        <v>494</v>
      </c>
      <c r="L1486" s="17"/>
      <c r="M1486" s="17" t="s">
        <v>494</v>
      </c>
      <c r="N1486" s="17"/>
      <c r="O1486" s="17" t="s">
        <v>769</v>
      </c>
      <c r="P1486" s="38" t="s">
        <v>769</v>
      </c>
      <c r="Q1486" s="17" t="s">
        <v>494</v>
      </c>
      <c r="R1486" s="17"/>
      <c r="S1486" s="17"/>
      <c r="T1486" s="17" t="s">
        <v>494</v>
      </c>
      <c r="U1486" s="17" t="s">
        <v>494</v>
      </c>
      <c r="V1486" s="17" t="s">
        <v>494</v>
      </c>
      <c r="W1486" s="17" t="s">
        <v>494</v>
      </c>
      <c r="X1486" s="17" t="s">
        <v>494</v>
      </c>
      <c r="Y1486" s="17" t="s">
        <v>494</v>
      </c>
      <c r="Z1486" s="17" t="s">
        <v>494</v>
      </c>
      <c r="AA1486" s="17" t="s">
        <v>494</v>
      </c>
      <c r="AB1486" s="17" t="s">
        <v>494</v>
      </c>
      <c r="AC1486" s="17">
        <v>1</v>
      </c>
      <c r="AD1486" s="17"/>
      <c r="AE1486" s="18" t="str">
        <f t="shared" si="73"/>
        <v/>
      </c>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c r="BA1486" s="17"/>
      <c r="BB1486" s="17"/>
      <c r="BC1486" s="17"/>
      <c r="BD1486" s="17"/>
      <c r="BE1486" s="17"/>
      <c r="BF1486" s="17"/>
      <c r="BG1486" s="17"/>
    </row>
    <row r="1487" spans="1:59" ht="12.75" hidden="1" customHeight="1" x14ac:dyDescent="0.2">
      <c r="A1487" s="50">
        <v>2024</v>
      </c>
      <c r="B1487" s="50" t="s">
        <v>171</v>
      </c>
      <c r="C1487" s="16" t="str">
        <f>set_totals!C203</f>
        <v>13Mar24-IPT-Day/Night</v>
      </c>
      <c r="D1487" s="21">
        <f t="shared" si="71"/>
        <v>45364</v>
      </c>
      <c r="E1487" s="22">
        <f t="shared" si="72"/>
        <v>73</v>
      </c>
      <c r="F1487" s="17" t="s">
        <v>344</v>
      </c>
      <c r="G1487" s="17" t="s">
        <v>341</v>
      </c>
      <c r="H1487" s="17">
        <v>41</v>
      </c>
      <c r="J1487" s="17">
        <v>0.59</v>
      </c>
      <c r="K1487" s="17" t="s">
        <v>494</v>
      </c>
      <c r="L1487" s="17"/>
      <c r="M1487" s="17" t="s">
        <v>494</v>
      </c>
      <c r="N1487" s="17"/>
      <c r="O1487" s="17"/>
      <c r="P1487" s="17"/>
      <c r="Q1487" s="17" t="s">
        <v>494</v>
      </c>
      <c r="R1487" s="17"/>
      <c r="S1487" s="17"/>
      <c r="T1487" s="17" t="s">
        <v>494</v>
      </c>
      <c r="U1487" s="17" t="s">
        <v>494</v>
      </c>
      <c r="V1487" s="17" t="s">
        <v>494</v>
      </c>
      <c r="W1487" s="17" t="s">
        <v>494</v>
      </c>
      <c r="X1487" s="17" t="s">
        <v>494</v>
      </c>
      <c r="Y1487" s="17" t="s">
        <v>494</v>
      </c>
      <c r="Z1487" s="17" t="s">
        <v>494</v>
      </c>
      <c r="AA1487" s="17" t="s">
        <v>494</v>
      </c>
      <c r="AB1487" s="17" t="s">
        <v>494</v>
      </c>
      <c r="AC1487" s="17"/>
      <c r="AD1487" s="17"/>
      <c r="AE1487" s="18">
        <f t="shared" si="73"/>
        <v>0.85605258194164324</v>
      </c>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c r="BF1487" s="17"/>
      <c r="BG1487" s="17"/>
    </row>
    <row r="1488" spans="1:59" hidden="1" x14ac:dyDescent="0.2">
      <c r="A1488" s="50">
        <v>2024</v>
      </c>
      <c r="B1488" s="50" t="s">
        <v>171</v>
      </c>
      <c r="C1488" s="16" t="str">
        <f>set_totals!C203</f>
        <v>13Mar24-IPT-Day/Night</v>
      </c>
      <c r="D1488" s="21">
        <f t="shared" si="71"/>
        <v>45364</v>
      </c>
      <c r="E1488" s="22">
        <f t="shared" si="72"/>
        <v>73</v>
      </c>
      <c r="F1488" s="17" t="s">
        <v>340</v>
      </c>
      <c r="G1488" s="17" t="s">
        <v>341</v>
      </c>
      <c r="H1488" s="17">
        <v>38</v>
      </c>
      <c r="J1488" s="17">
        <v>0.44</v>
      </c>
      <c r="K1488" s="17" t="s">
        <v>494</v>
      </c>
      <c r="L1488" s="17"/>
      <c r="M1488" s="17" t="s">
        <v>494</v>
      </c>
      <c r="N1488" s="17"/>
      <c r="O1488" s="17"/>
      <c r="P1488" s="17"/>
      <c r="Q1488" s="17" t="s">
        <v>494</v>
      </c>
      <c r="R1488" s="17"/>
      <c r="S1488" s="17"/>
      <c r="T1488" s="17" t="s">
        <v>494</v>
      </c>
      <c r="U1488" s="17" t="s">
        <v>494</v>
      </c>
      <c r="V1488" s="17" t="s">
        <v>494</v>
      </c>
      <c r="W1488" s="17" t="s">
        <v>494</v>
      </c>
      <c r="X1488" s="17" t="s">
        <v>494</v>
      </c>
      <c r="Y1488" s="17" t="s">
        <v>494</v>
      </c>
      <c r="Z1488" s="17" t="s">
        <v>494</v>
      </c>
      <c r="AA1488" s="17" t="s">
        <v>494</v>
      </c>
      <c r="AB1488" s="17" t="s">
        <v>494</v>
      </c>
      <c r="AC1488" s="17"/>
      <c r="AD1488" s="17"/>
      <c r="AE1488" s="18">
        <f t="shared" si="73"/>
        <v>0.80186616124799526</v>
      </c>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c r="BF1488" s="17"/>
      <c r="BG1488" s="17"/>
    </row>
    <row r="1489" spans="1:59" hidden="1" x14ac:dyDescent="0.2">
      <c r="A1489" s="50">
        <v>2024</v>
      </c>
      <c r="B1489" s="50" t="s">
        <v>171</v>
      </c>
      <c r="C1489" s="16" t="str">
        <f>set_totals!C203</f>
        <v>13Mar24-IPT-Day/Night</v>
      </c>
      <c r="D1489" s="21">
        <f t="shared" si="71"/>
        <v>45364</v>
      </c>
      <c r="E1489" s="22">
        <f t="shared" si="72"/>
        <v>73</v>
      </c>
      <c r="F1489" s="17" t="s">
        <v>340</v>
      </c>
      <c r="G1489" s="17" t="s">
        <v>341</v>
      </c>
      <c r="H1489" s="17">
        <v>39</v>
      </c>
      <c r="J1489" s="17">
        <v>0.35</v>
      </c>
      <c r="K1489" s="17" t="s">
        <v>494</v>
      </c>
      <c r="L1489" s="17"/>
      <c r="M1489" s="17" t="s">
        <v>494</v>
      </c>
      <c r="N1489" s="17"/>
      <c r="O1489" s="17"/>
      <c r="P1489" s="17"/>
      <c r="Q1489" s="17" t="s">
        <v>494</v>
      </c>
      <c r="R1489" s="17"/>
      <c r="S1489" s="17"/>
      <c r="T1489" s="17" t="s">
        <v>494</v>
      </c>
      <c r="U1489" s="17" t="s">
        <v>494</v>
      </c>
      <c r="V1489" s="17" t="s">
        <v>494</v>
      </c>
      <c r="W1489" s="17" t="s">
        <v>494</v>
      </c>
      <c r="X1489" s="17" t="s">
        <v>494</v>
      </c>
      <c r="Y1489" s="17" t="s">
        <v>494</v>
      </c>
      <c r="Z1489" s="17" t="s">
        <v>494</v>
      </c>
      <c r="AA1489" s="17" t="s">
        <v>494</v>
      </c>
      <c r="AB1489" s="17" t="s">
        <v>494</v>
      </c>
      <c r="AC1489" s="17"/>
      <c r="AD1489" s="17"/>
      <c r="AE1489" s="18">
        <f t="shared" si="73"/>
        <v>0.59003017582899242</v>
      </c>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c r="BF1489" s="17"/>
      <c r="BG1489" s="17"/>
    </row>
    <row r="1490" spans="1:59" hidden="1" x14ac:dyDescent="0.2">
      <c r="A1490" s="50">
        <v>2024</v>
      </c>
      <c r="B1490" s="50" t="s">
        <v>171</v>
      </c>
      <c r="C1490" s="16" t="str">
        <f>set_totals!C203</f>
        <v>13Mar24-IPT-Day/Night</v>
      </c>
      <c r="D1490" s="21">
        <f t="shared" si="71"/>
        <v>45364</v>
      </c>
      <c r="E1490" s="22">
        <f t="shared" si="72"/>
        <v>73</v>
      </c>
      <c r="F1490" s="17" t="s">
        <v>344</v>
      </c>
      <c r="G1490" s="17" t="s">
        <v>341</v>
      </c>
      <c r="H1490" s="17">
        <v>41</v>
      </c>
      <c r="J1490" s="17">
        <v>0.53</v>
      </c>
      <c r="K1490" s="17" t="s">
        <v>494</v>
      </c>
      <c r="L1490" s="17"/>
      <c r="M1490" s="17" t="s">
        <v>494</v>
      </c>
      <c r="N1490" s="17"/>
      <c r="O1490" s="17"/>
      <c r="P1490" s="17"/>
      <c r="Q1490" s="17" t="s">
        <v>494</v>
      </c>
      <c r="R1490" s="17"/>
      <c r="S1490" s="17"/>
      <c r="T1490" s="17" t="s">
        <v>494</v>
      </c>
      <c r="U1490" s="17" t="s">
        <v>494</v>
      </c>
      <c r="V1490" s="17" t="s">
        <v>494</v>
      </c>
      <c r="W1490" s="17" t="s">
        <v>494</v>
      </c>
      <c r="X1490" s="17" t="s">
        <v>494</v>
      </c>
      <c r="Y1490" s="17" t="s">
        <v>494</v>
      </c>
      <c r="Z1490" s="17" t="s">
        <v>494</v>
      </c>
      <c r="AA1490" s="17" t="s">
        <v>494</v>
      </c>
      <c r="AB1490" s="17" t="s">
        <v>494</v>
      </c>
      <c r="AC1490" s="17"/>
      <c r="AD1490" s="17"/>
      <c r="AE1490" s="18">
        <f t="shared" si="73"/>
        <v>0.76899638716791696</v>
      </c>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c r="BF1490" s="17"/>
      <c r="BG1490" s="17"/>
    </row>
    <row r="1491" spans="1:59" hidden="1" x14ac:dyDescent="0.2">
      <c r="A1491" s="50">
        <v>2024</v>
      </c>
      <c r="B1491" s="50" t="s">
        <v>171</v>
      </c>
      <c r="C1491" s="16" t="str">
        <f>set_totals!C206</f>
        <v>14Mar24-IPT-Night</v>
      </c>
      <c r="D1491" s="21">
        <f t="shared" si="71"/>
        <v>45365</v>
      </c>
      <c r="E1491" s="22">
        <f t="shared" si="72"/>
        <v>74</v>
      </c>
      <c r="F1491" s="17" t="s">
        <v>344</v>
      </c>
      <c r="G1491" s="17" t="s">
        <v>341</v>
      </c>
      <c r="H1491" s="17">
        <v>38</v>
      </c>
      <c r="J1491" s="17">
        <v>0.45</v>
      </c>
      <c r="K1491" s="17" t="s">
        <v>494</v>
      </c>
      <c r="L1491" s="17"/>
      <c r="M1491" s="17" t="s">
        <v>494</v>
      </c>
      <c r="N1491" s="17"/>
      <c r="O1491" s="17"/>
      <c r="P1491" s="17"/>
      <c r="Q1491" s="17" t="s">
        <v>494</v>
      </c>
      <c r="R1491" s="17"/>
      <c r="S1491" s="17"/>
      <c r="T1491" s="17" t="s">
        <v>494</v>
      </c>
      <c r="U1491" s="17" t="s">
        <v>494</v>
      </c>
      <c r="V1491" s="17" t="s">
        <v>494</v>
      </c>
      <c r="W1491" s="17" t="s">
        <v>494</v>
      </c>
      <c r="X1491" s="17" t="s">
        <v>494</v>
      </c>
      <c r="Y1491" s="17" t="s">
        <v>494</v>
      </c>
      <c r="Z1491" s="17" t="s">
        <v>494</v>
      </c>
      <c r="AA1491" s="17" t="s">
        <v>494</v>
      </c>
      <c r="AB1491" s="17" t="s">
        <v>494</v>
      </c>
      <c r="AC1491" s="17"/>
      <c r="AD1491" s="50" t="s">
        <v>774</v>
      </c>
      <c r="AE1491" s="18">
        <f t="shared" si="73"/>
        <v>0.82009039218544977</v>
      </c>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c r="BF1491" s="17"/>
      <c r="BG1491" s="17"/>
    </row>
    <row r="1492" spans="1:59" hidden="1" x14ac:dyDescent="0.2">
      <c r="A1492" s="50">
        <v>2024</v>
      </c>
      <c r="B1492" s="50" t="s">
        <v>171</v>
      </c>
      <c r="C1492" s="16" t="str">
        <f>set_totals!C206</f>
        <v>14Mar24-IPT-Night</v>
      </c>
      <c r="D1492" s="21">
        <f t="shared" si="71"/>
        <v>45365</v>
      </c>
      <c r="E1492" s="22">
        <f t="shared" si="72"/>
        <v>74</v>
      </c>
      <c r="F1492" s="17" t="s">
        <v>343</v>
      </c>
      <c r="G1492" s="17" t="s">
        <v>341</v>
      </c>
      <c r="H1492" s="17">
        <v>40</v>
      </c>
      <c r="J1492" s="17">
        <v>0.5</v>
      </c>
      <c r="K1492" s="17" t="s">
        <v>494</v>
      </c>
      <c r="L1492" s="17"/>
      <c r="M1492" s="17" t="s">
        <v>494</v>
      </c>
      <c r="N1492" s="17"/>
      <c r="O1492" s="17"/>
      <c r="P1492" s="17"/>
      <c r="Q1492" s="17" t="s">
        <v>494</v>
      </c>
      <c r="R1492" s="17"/>
      <c r="S1492" s="17"/>
      <c r="T1492" s="17" t="s">
        <v>494</v>
      </c>
      <c r="U1492" s="17" t="s">
        <v>494</v>
      </c>
      <c r="V1492" s="17" t="s">
        <v>494</v>
      </c>
      <c r="W1492" s="17" t="s">
        <v>494</v>
      </c>
      <c r="X1492" s="17" t="s">
        <v>494</v>
      </c>
      <c r="Y1492" s="17" t="s">
        <v>494</v>
      </c>
      <c r="Z1492" s="17" t="s">
        <v>494</v>
      </c>
      <c r="AA1492" s="17" t="s">
        <v>494</v>
      </c>
      <c r="AB1492" s="17" t="s">
        <v>494</v>
      </c>
      <c r="AC1492" s="17"/>
      <c r="AD1492" s="17"/>
      <c r="AE1492" s="18">
        <f t="shared" si="73"/>
        <v>0.78125</v>
      </c>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c r="BF1492" s="17"/>
      <c r="BG1492" s="17"/>
    </row>
    <row r="1493" spans="1:59" hidden="1" x14ac:dyDescent="0.2">
      <c r="A1493" s="50">
        <v>2024</v>
      </c>
      <c r="B1493" s="50" t="s">
        <v>171</v>
      </c>
      <c r="C1493" s="16" t="str">
        <f>set_totals!C206</f>
        <v>14Mar24-IPT-Night</v>
      </c>
      <c r="D1493" s="21">
        <f t="shared" si="71"/>
        <v>45365</v>
      </c>
      <c r="E1493" s="22">
        <f t="shared" si="72"/>
        <v>74</v>
      </c>
      <c r="F1493" s="17" t="s">
        <v>344</v>
      </c>
      <c r="G1493" s="17" t="s">
        <v>341</v>
      </c>
      <c r="H1493" s="17">
        <v>39</v>
      </c>
      <c r="J1493" s="17">
        <v>0.48</v>
      </c>
      <c r="K1493" s="17" t="s">
        <v>494</v>
      </c>
      <c r="L1493" s="17"/>
      <c r="M1493" s="17" t="s">
        <v>494</v>
      </c>
      <c r="N1493" s="17"/>
      <c r="O1493" s="17"/>
      <c r="P1493" s="17"/>
      <c r="Q1493" s="17" t="s">
        <v>494</v>
      </c>
      <c r="R1493" s="17"/>
      <c r="S1493" s="17"/>
      <c r="T1493" s="17" t="s">
        <v>494</v>
      </c>
      <c r="U1493" s="17" t="s">
        <v>494</v>
      </c>
      <c r="V1493" s="17" t="s">
        <v>494</v>
      </c>
      <c r="W1493" s="17" t="s">
        <v>494</v>
      </c>
      <c r="X1493" s="17" t="s">
        <v>494</v>
      </c>
      <c r="Y1493" s="17" t="s">
        <v>494</v>
      </c>
      <c r="Z1493" s="17" t="s">
        <v>494</v>
      </c>
      <c r="AA1493" s="17" t="s">
        <v>494</v>
      </c>
      <c r="AB1493" s="17" t="s">
        <v>494</v>
      </c>
      <c r="AC1493" s="17"/>
      <c r="AD1493" s="17"/>
      <c r="AE1493" s="18">
        <f t="shared" si="73"/>
        <v>0.80918424113690379</v>
      </c>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c r="BF1493" s="17"/>
      <c r="BG1493" s="17"/>
    </row>
    <row r="1494" spans="1:59" hidden="1" x14ac:dyDescent="0.2">
      <c r="A1494" s="50">
        <v>2024</v>
      </c>
      <c r="B1494" s="50" t="s">
        <v>171</v>
      </c>
      <c r="C1494" s="16" t="str">
        <f>set_totals!C208</f>
        <v>15Mar24-IPT-Night</v>
      </c>
      <c r="D1494" s="21">
        <f t="shared" si="71"/>
        <v>45366</v>
      </c>
      <c r="E1494" s="22">
        <f t="shared" si="72"/>
        <v>75</v>
      </c>
      <c r="F1494" s="17" t="s">
        <v>344</v>
      </c>
      <c r="G1494" s="17" t="s">
        <v>341</v>
      </c>
      <c r="H1494" s="17">
        <v>54</v>
      </c>
      <c r="J1494" s="17">
        <v>0.54</v>
      </c>
      <c r="K1494" s="17" t="s">
        <v>494</v>
      </c>
      <c r="L1494" s="17"/>
      <c r="M1494" s="17" t="s">
        <v>494</v>
      </c>
      <c r="N1494" s="17"/>
      <c r="O1494" s="17"/>
      <c r="P1494" s="17"/>
      <c r="Q1494" s="17" t="s">
        <v>494</v>
      </c>
      <c r="R1494" s="17"/>
      <c r="S1494" s="17"/>
      <c r="T1494" s="17" t="s">
        <v>494</v>
      </c>
      <c r="U1494" s="17" t="s">
        <v>494</v>
      </c>
      <c r="V1494" s="17" t="s">
        <v>494</v>
      </c>
      <c r="W1494" s="17" t="s">
        <v>494</v>
      </c>
      <c r="X1494" s="17" t="s">
        <v>494</v>
      </c>
      <c r="Y1494" s="17" t="s">
        <v>494</v>
      </c>
      <c r="Z1494" s="17" t="s">
        <v>494</v>
      </c>
      <c r="AA1494" s="17" t="s">
        <v>494</v>
      </c>
      <c r="AB1494" s="17" t="s">
        <v>494</v>
      </c>
      <c r="AC1494" s="17"/>
      <c r="AD1494" s="17"/>
      <c r="AE1494" s="18">
        <f t="shared" si="73"/>
        <v>0.34293552812071337</v>
      </c>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c r="BF1494" s="17"/>
      <c r="BG1494" s="17"/>
    </row>
    <row r="1495" spans="1:59" hidden="1" x14ac:dyDescent="0.2">
      <c r="A1495" s="50">
        <v>2024</v>
      </c>
      <c r="B1495" s="50" t="s">
        <v>171</v>
      </c>
      <c r="C1495" s="16" t="str">
        <f>set_totals!C212</f>
        <v>19Mar24-IPT-Night</v>
      </c>
      <c r="D1495" s="21">
        <f t="shared" si="71"/>
        <v>45370</v>
      </c>
      <c r="E1495" s="22">
        <f t="shared" si="72"/>
        <v>79</v>
      </c>
      <c r="F1495" s="17" t="s">
        <v>343</v>
      </c>
      <c r="G1495" s="17" t="s">
        <v>341</v>
      </c>
      <c r="H1495" s="17">
        <v>40</v>
      </c>
      <c r="J1495" s="17">
        <v>0.53</v>
      </c>
      <c r="K1495" s="17" t="s">
        <v>494</v>
      </c>
      <c r="L1495" s="17"/>
      <c r="M1495" s="17" t="s">
        <v>494</v>
      </c>
      <c r="N1495" s="17"/>
      <c r="O1495" s="17"/>
      <c r="P1495" s="17"/>
      <c r="Q1495" s="17" t="s">
        <v>494</v>
      </c>
      <c r="R1495" s="17"/>
      <c r="S1495" s="17"/>
      <c r="T1495" s="17" t="s">
        <v>494</v>
      </c>
      <c r="U1495" s="17" t="s">
        <v>494</v>
      </c>
      <c r="V1495" s="17" t="s">
        <v>494</v>
      </c>
      <c r="W1495" s="17" t="s">
        <v>494</v>
      </c>
      <c r="X1495" s="17" t="s">
        <v>494</v>
      </c>
      <c r="Y1495" s="17" t="s">
        <v>494</v>
      </c>
      <c r="Z1495" s="17" t="s">
        <v>494</v>
      </c>
      <c r="AA1495" s="17" t="s">
        <v>494</v>
      </c>
      <c r="AB1495" s="17" t="s">
        <v>494</v>
      </c>
      <c r="AC1495" s="17"/>
      <c r="AD1495" s="17"/>
      <c r="AE1495" s="18">
        <f t="shared" si="73"/>
        <v>0.828125</v>
      </c>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c r="BF1495" s="17"/>
      <c r="BG1495" s="17"/>
    </row>
    <row r="1496" spans="1:59" hidden="1" x14ac:dyDescent="0.2">
      <c r="A1496" s="50">
        <v>2024</v>
      </c>
      <c r="B1496" s="50" t="s">
        <v>171</v>
      </c>
      <c r="C1496" s="16" t="str">
        <f>set_totals!C212</f>
        <v>19Mar24-IPT-Night</v>
      </c>
      <c r="D1496" s="21">
        <f t="shared" si="71"/>
        <v>45370</v>
      </c>
      <c r="E1496" s="22">
        <f t="shared" si="72"/>
        <v>79</v>
      </c>
      <c r="F1496" s="17" t="s">
        <v>343</v>
      </c>
      <c r="G1496" s="17" t="s">
        <v>341</v>
      </c>
      <c r="H1496" s="17">
        <v>38</v>
      </c>
      <c r="J1496" s="17">
        <v>0.47</v>
      </c>
      <c r="K1496" s="17" t="s">
        <v>494</v>
      </c>
      <c r="L1496" s="17"/>
      <c r="M1496" s="17" t="s">
        <v>494</v>
      </c>
      <c r="N1496" s="17"/>
      <c r="O1496" s="17"/>
      <c r="P1496" s="17"/>
      <c r="Q1496" s="17" t="s">
        <v>494</v>
      </c>
      <c r="R1496" s="17"/>
      <c r="S1496" s="17"/>
      <c r="T1496" s="17" t="s">
        <v>494</v>
      </c>
      <c r="U1496" s="17" t="s">
        <v>494</v>
      </c>
      <c r="V1496" s="17" t="s">
        <v>494</v>
      </c>
      <c r="W1496" s="17" t="s">
        <v>494</v>
      </c>
      <c r="X1496" s="17" t="s">
        <v>494</v>
      </c>
      <c r="Y1496" s="17" t="s">
        <v>494</v>
      </c>
      <c r="Z1496" s="17" t="s">
        <v>494</v>
      </c>
      <c r="AA1496" s="17" t="s">
        <v>494</v>
      </c>
      <c r="AB1496" s="17" t="s">
        <v>494</v>
      </c>
      <c r="AC1496" s="17"/>
      <c r="AD1496" s="17"/>
      <c r="AE1496" s="18">
        <f t="shared" si="73"/>
        <v>0.85653885406035857</v>
      </c>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c r="BF1496" s="17"/>
      <c r="BG1496" s="17"/>
    </row>
    <row r="1497" spans="1:59" hidden="1" x14ac:dyDescent="0.2">
      <c r="A1497" s="50">
        <v>2024</v>
      </c>
      <c r="B1497" s="50" t="s">
        <v>171</v>
      </c>
      <c r="C1497" s="16" t="str">
        <f>set_totals!C212</f>
        <v>19Mar24-IPT-Night</v>
      </c>
      <c r="D1497" s="21">
        <f t="shared" si="71"/>
        <v>45370</v>
      </c>
      <c r="E1497" s="22">
        <f t="shared" si="72"/>
        <v>79</v>
      </c>
      <c r="F1497" s="17" t="s">
        <v>344</v>
      </c>
      <c r="G1497" s="17" t="s">
        <v>341</v>
      </c>
      <c r="H1497" s="17">
        <v>41</v>
      </c>
      <c r="J1497" s="17">
        <v>0.51</v>
      </c>
      <c r="K1497" s="17" t="s">
        <v>494</v>
      </c>
      <c r="L1497" s="17"/>
      <c r="M1497" s="17" t="s">
        <v>494</v>
      </c>
      <c r="N1497" s="17"/>
      <c r="O1497" s="17"/>
      <c r="P1497" s="17"/>
      <c r="Q1497" s="17" t="s">
        <v>494</v>
      </c>
      <c r="R1497" s="17"/>
      <c r="S1497" s="17"/>
      <c r="T1497" s="17" t="s">
        <v>494</v>
      </c>
      <c r="U1497" s="17" t="s">
        <v>494</v>
      </c>
      <c r="V1497" s="17" t="s">
        <v>494</v>
      </c>
      <c r="W1497" s="17" t="s">
        <v>494</v>
      </c>
      <c r="X1497" s="17" t="s">
        <v>494</v>
      </c>
      <c r="Y1497" s="17" t="s">
        <v>494</v>
      </c>
      <c r="Z1497" s="17" t="s">
        <v>494</v>
      </c>
      <c r="AA1497" s="17" t="s">
        <v>494</v>
      </c>
      <c r="AB1497" s="17" t="s">
        <v>494</v>
      </c>
      <c r="AC1497" s="17"/>
      <c r="AD1497" s="17"/>
      <c r="AE1497" s="18">
        <f t="shared" si="73"/>
        <v>0.73997765557667472</v>
      </c>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c r="BF1497" s="17"/>
      <c r="BG1497" s="17"/>
    </row>
    <row r="1498" spans="1:59" hidden="1" x14ac:dyDescent="0.2">
      <c r="A1498" s="50">
        <v>2024</v>
      </c>
      <c r="B1498" s="50" t="s">
        <v>171</v>
      </c>
      <c r="C1498" s="16" t="str">
        <f>set_totals!C215</f>
        <v>19Mar24-IPT-Night</v>
      </c>
      <c r="D1498" s="21">
        <f t="shared" si="71"/>
        <v>45370</v>
      </c>
      <c r="E1498" s="22">
        <f t="shared" si="72"/>
        <v>79</v>
      </c>
      <c r="F1498" s="17" t="s">
        <v>344</v>
      </c>
      <c r="G1498" s="17" t="s">
        <v>341</v>
      </c>
      <c r="H1498" s="17">
        <v>32</v>
      </c>
      <c r="J1498" s="17">
        <v>0.55000000000000004</v>
      </c>
      <c r="K1498" s="17" t="s">
        <v>494</v>
      </c>
      <c r="L1498" s="17"/>
      <c r="M1498" s="17" t="s">
        <v>494</v>
      </c>
      <c r="N1498" s="17"/>
      <c r="O1498" s="17"/>
      <c r="P1498" s="17"/>
      <c r="Q1498" s="17" t="s">
        <v>494</v>
      </c>
      <c r="R1498" s="17"/>
      <c r="S1498" s="17"/>
      <c r="T1498" s="17" t="s">
        <v>494</v>
      </c>
      <c r="U1498" s="17" t="s">
        <v>494</v>
      </c>
      <c r="V1498" s="17" t="s">
        <v>494</v>
      </c>
      <c r="W1498" s="17" t="s">
        <v>494</v>
      </c>
      <c r="X1498" s="17" t="s">
        <v>494</v>
      </c>
      <c r="Y1498" s="17" t="s">
        <v>494</v>
      </c>
      <c r="Z1498" s="17" t="s">
        <v>494</v>
      </c>
      <c r="AA1498" s="17" t="s">
        <v>494</v>
      </c>
      <c r="AB1498" s="17" t="s">
        <v>494</v>
      </c>
      <c r="AC1498" s="17"/>
      <c r="AD1498" s="17"/>
      <c r="AE1498" s="18">
        <f t="shared" si="73"/>
        <v>1.6784667968750002</v>
      </c>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c r="BA1498" s="17"/>
      <c r="BB1498" s="17"/>
      <c r="BC1498" s="17"/>
      <c r="BD1498" s="17"/>
      <c r="BE1498" s="17"/>
      <c r="BF1498" s="17"/>
      <c r="BG1498" s="17"/>
    </row>
    <row r="1499" spans="1:59" hidden="1" x14ac:dyDescent="0.2">
      <c r="A1499" s="50">
        <v>2024</v>
      </c>
      <c r="B1499" s="50" t="s">
        <v>171</v>
      </c>
      <c r="C1499" s="16" t="str">
        <f>set_totals!C215</f>
        <v>19Mar24-IPT-Night</v>
      </c>
      <c r="D1499" s="21">
        <f t="shared" si="71"/>
        <v>45370</v>
      </c>
      <c r="E1499" s="22">
        <f t="shared" si="72"/>
        <v>79</v>
      </c>
      <c r="F1499" s="17" t="s">
        <v>340</v>
      </c>
      <c r="G1499" s="17" t="s">
        <v>341</v>
      </c>
      <c r="H1499" s="17">
        <v>33</v>
      </c>
      <c r="J1499" s="17">
        <v>0.33</v>
      </c>
      <c r="K1499" s="17" t="s">
        <v>494</v>
      </c>
      <c r="L1499" s="17"/>
      <c r="M1499" s="17" t="s">
        <v>494</v>
      </c>
      <c r="N1499" s="17"/>
      <c r="O1499" s="17"/>
      <c r="P1499" s="17"/>
      <c r="Q1499" s="17" t="s">
        <v>494</v>
      </c>
      <c r="R1499" s="17"/>
      <c r="S1499" s="17"/>
      <c r="T1499" s="17" t="s">
        <v>494</v>
      </c>
      <c r="U1499" s="17" t="s">
        <v>494</v>
      </c>
      <c r="V1499" s="17" t="s">
        <v>494</v>
      </c>
      <c r="W1499" s="17" t="s">
        <v>494</v>
      </c>
      <c r="X1499" s="17" t="s">
        <v>494</v>
      </c>
      <c r="Y1499" s="17" t="s">
        <v>494</v>
      </c>
      <c r="Z1499" s="17" t="s">
        <v>494</v>
      </c>
      <c r="AA1499" s="17" t="s">
        <v>494</v>
      </c>
      <c r="AB1499" s="17" t="s">
        <v>494</v>
      </c>
      <c r="AC1499" s="17"/>
      <c r="AD1499" s="17"/>
      <c r="AE1499" s="18">
        <f t="shared" si="73"/>
        <v>0.91827364554637281</v>
      </c>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c r="BA1499" s="17"/>
      <c r="BB1499" s="17"/>
      <c r="BC1499" s="17"/>
      <c r="BD1499" s="17"/>
      <c r="BE1499" s="17"/>
      <c r="BF1499" s="17"/>
      <c r="BG1499" s="17"/>
    </row>
    <row r="1500" spans="1:59" hidden="1" x14ac:dyDescent="0.2">
      <c r="A1500" s="50">
        <v>2024</v>
      </c>
      <c r="B1500" s="50" t="s">
        <v>171</v>
      </c>
      <c r="C1500" s="16" t="str">
        <f>set_totals!C215</f>
        <v>19Mar24-IPT-Night</v>
      </c>
      <c r="D1500" s="21">
        <f t="shared" si="71"/>
        <v>45370</v>
      </c>
      <c r="E1500" s="22">
        <f t="shared" si="72"/>
        <v>79</v>
      </c>
      <c r="F1500" s="17" t="s">
        <v>344</v>
      </c>
      <c r="G1500" s="17" t="s">
        <v>341</v>
      </c>
      <c r="H1500" s="17">
        <v>40</v>
      </c>
      <c r="J1500" s="17">
        <v>0.53</v>
      </c>
      <c r="K1500" s="17" t="s">
        <v>494</v>
      </c>
      <c r="L1500" s="17"/>
      <c r="M1500" s="17" t="s">
        <v>494</v>
      </c>
      <c r="N1500" s="17"/>
      <c r="O1500" s="17"/>
      <c r="P1500" s="17"/>
      <c r="Q1500" s="17" t="s">
        <v>494</v>
      </c>
      <c r="R1500" s="17"/>
      <c r="S1500" s="17"/>
      <c r="T1500" s="17" t="s">
        <v>494</v>
      </c>
      <c r="U1500" s="17" t="s">
        <v>494</v>
      </c>
      <c r="V1500" s="17" t="s">
        <v>494</v>
      </c>
      <c r="W1500" s="17" t="s">
        <v>494</v>
      </c>
      <c r="X1500" s="17" t="s">
        <v>494</v>
      </c>
      <c r="Y1500" s="17" t="s">
        <v>494</v>
      </c>
      <c r="Z1500" s="17" t="s">
        <v>494</v>
      </c>
      <c r="AA1500" s="17" t="s">
        <v>494</v>
      </c>
      <c r="AB1500" s="17" t="s">
        <v>494</v>
      </c>
      <c r="AC1500" s="17"/>
      <c r="AD1500" s="17"/>
      <c r="AE1500" s="18">
        <f t="shared" si="73"/>
        <v>0.828125</v>
      </c>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c r="BF1500" s="17"/>
      <c r="BG1500" s="17"/>
    </row>
    <row r="1501" spans="1:59" hidden="1" x14ac:dyDescent="0.2">
      <c r="A1501" s="50">
        <v>2024</v>
      </c>
      <c r="B1501" s="50" t="s">
        <v>171</v>
      </c>
      <c r="C1501" s="16" t="str">
        <f>set_totals!$C$215</f>
        <v>19Mar24-IPT-Night</v>
      </c>
      <c r="D1501" s="21">
        <f t="shared" si="71"/>
        <v>45370</v>
      </c>
      <c r="E1501" s="22">
        <f t="shared" si="72"/>
        <v>79</v>
      </c>
      <c r="F1501" s="17" t="s">
        <v>343</v>
      </c>
      <c r="G1501" s="17" t="s">
        <v>341</v>
      </c>
      <c r="H1501" s="17">
        <v>33</v>
      </c>
      <c r="J1501" s="17">
        <v>0.2</v>
      </c>
      <c r="K1501" s="17" t="s">
        <v>494</v>
      </c>
      <c r="L1501" s="17"/>
      <c r="M1501" s="17" t="s">
        <v>494</v>
      </c>
      <c r="N1501" s="17"/>
      <c r="O1501" s="17"/>
      <c r="P1501" s="17"/>
      <c r="Q1501" s="17" t="s">
        <v>494</v>
      </c>
      <c r="R1501" s="17"/>
      <c r="S1501" s="17"/>
      <c r="T1501" s="17" t="s">
        <v>494</v>
      </c>
      <c r="U1501" s="17" t="s">
        <v>494</v>
      </c>
      <c r="V1501" s="17" t="s">
        <v>494</v>
      </c>
      <c r="W1501" s="17" t="s">
        <v>494</v>
      </c>
      <c r="X1501" s="17" t="s">
        <v>494</v>
      </c>
      <c r="Y1501" s="17" t="s">
        <v>494</v>
      </c>
      <c r="Z1501" s="17" t="s">
        <v>494</v>
      </c>
      <c r="AA1501" s="17" t="s">
        <v>494</v>
      </c>
      <c r="AB1501" s="17" t="s">
        <v>494</v>
      </c>
      <c r="AC1501" s="17"/>
      <c r="AD1501" s="17" t="s">
        <v>671</v>
      </c>
      <c r="AE1501" s="18">
        <f t="shared" si="73"/>
        <v>0.55652948214931697</v>
      </c>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c r="BF1501" s="17"/>
      <c r="BG1501" s="17"/>
    </row>
    <row r="1502" spans="1:59" hidden="1" x14ac:dyDescent="0.2">
      <c r="A1502" s="50">
        <v>2024</v>
      </c>
      <c r="B1502" s="50" t="s">
        <v>171</v>
      </c>
      <c r="C1502" s="16" t="str">
        <f>set_totals!$C$215</f>
        <v>19Mar24-IPT-Night</v>
      </c>
      <c r="D1502" s="21">
        <f t="shared" si="71"/>
        <v>45370</v>
      </c>
      <c r="E1502" s="22">
        <f t="shared" si="72"/>
        <v>79</v>
      </c>
      <c r="F1502" s="17" t="s">
        <v>344</v>
      </c>
      <c r="G1502" s="17" t="s">
        <v>341</v>
      </c>
      <c r="H1502" s="17">
        <v>40</v>
      </c>
      <c r="J1502" s="17">
        <v>0.53</v>
      </c>
      <c r="K1502" s="17" t="s">
        <v>494</v>
      </c>
      <c r="L1502" s="17"/>
      <c r="M1502" s="17" t="s">
        <v>494</v>
      </c>
      <c r="N1502" s="17"/>
      <c r="O1502" s="17"/>
      <c r="P1502" s="17"/>
      <c r="Q1502" s="17" t="s">
        <v>494</v>
      </c>
      <c r="R1502" s="17"/>
      <c r="S1502" s="17"/>
      <c r="T1502" s="17" t="s">
        <v>494</v>
      </c>
      <c r="U1502" s="17" t="s">
        <v>494</v>
      </c>
      <c r="V1502" s="17" t="s">
        <v>494</v>
      </c>
      <c r="W1502" s="17" t="s">
        <v>494</v>
      </c>
      <c r="X1502" s="17" t="s">
        <v>494</v>
      </c>
      <c r="Y1502" s="17" t="s">
        <v>494</v>
      </c>
      <c r="Z1502" s="17" t="s">
        <v>494</v>
      </c>
      <c r="AA1502" s="17" t="s">
        <v>494</v>
      </c>
      <c r="AB1502" s="17" t="s">
        <v>494</v>
      </c>
      <c r="AC1502" s="17"/>
      <c r="AD1502" s="17"/>
      <c r="AE1502" s="18">
        <f t="shared" si="73"/>
        <v>0.828125</v>
      </c>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c r="BF1502" s="17"/>
      <c r="BG1502" s="17"/>
    </row>
    <row r="1503" spans="1:59" hidden="1" x14ac:dyDescent="0.2">
      <c r="A1503" s="50">
        <v>2024</v>
      </c>
      <c r="B1503" s="50" t="s">
        <v>171</v>
      </c>
      <c r="C1503" s="16" t="str">
        <f>set_totals!$C$215</f>
        <v>19Mar24-IPT-Night</v>
      </c>
      <c r="D1503" s="21">
        <f t="shared" si="71"/>
        <v>45370</v>
      </c>
      <c r="E1503" s="22">
        <f t="shared" si="72"/>
        <v>79</v>
      </c>
      <c r="F1503" s="17" t="s">
        <v>343</v>
      </c>
      <c r="G1503" s="17" t="s">
        <v>341</v>
      </c>
      <c r="H1503" s="17">
        <v>43</v>
      </c>
      <c r="J1503" s="17">
        <v>0.56000000000000005</v>
      </c>
      <c r="K1503" s="17" t="s">
        <v>494</v>
      </c>
      <c r="L1503" s="17"/>
      <c r="M1503" s="17" t="s">
        <v>494</v>
      </c>
      <c r="N1503" s="17"/>
      <c r="O1503" s="17"/>
      <c r="P1503" s="17"/>
      <c r="Q1503" s="17" t="s">
        <v>494</v>
      </c>
      <c r="R1503" s="17"/>
      <c r="S1503" s="17"/>
      <c r="T1503" s="17" t="s">
        <v>494</v>
      </c>
      <c r="U1503" s="17" t="s">
        <v>494</v>
      </c>
      <c r="V1503" s="17" t="s">
        <v>494</v>
      </c>
      <c r="W1503" s="17" t="s">
        <v>494</v>
      </c>
      <c r="X1503" s="17" t="s">
        <v>494</v>
      </c>
      <c r="Y1503" s="17" t="s">
        <v>494</v>
      </c>
      <c r="Z1503" s="17" t="s">
        <v>494</v>
      </c>
      <c r="AA1503" s="17" t="s">
        <v>494</v>
      </c>
      <c r="AB1503" s="17" t="s">
        <v>494</v>
      </c>
      <c r="AC1503" s="17"/>
      <c r="AD1503" s="17"/>
      <c r="AE1503" s="18">
        <f t="shared" si="73"/>
        <v>0.70434049832090262</v>
      </c>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c r="BF1503" s="17"/>
      <c r="BG1503" s="17"/>
    </row>
    <row r="1504" spans="1:59" ht="12.75" hidden="1" customHeight="1" x14ac:dyDescent="0.2">
      <c r="A1504" s="50">
        <v>2024</v>
      </c>
      <c r="B1504" s="50" t="s">
        <v>171</v>
      </c>
      <c r="C1504" s="16" t="str">
        <f>set_totals!$C$215</f>
        <v>19Mar24-IPT-Night</v>
      </c>
      <c r="D1504" s="21">
        <f t="shared" si="71"/>
        <v>45370</v>
      </c>
      <c r="E1504" s="22">
        <f t="shared" si="72"/>
        <v>79</v>
      </c>
      <c r="F1504" s="17" t="s">
        <v>340</v>
      </c>
      <c r="G1504" s="17" t="s">
        <v>341</v>
      </c>
      <c r="H1504" s="17">
        <v>41</v>
      </c>
      <c r="J1504" s="17">
        <v>0.55000000000000004</v>
      </c>
      <c r="K1504" s="17" t="s">
        <v>494</v>
      </c>
      <c r="L1504" s="17"/>
      <c r="M1504" s="17" t="s">
        <v>494</v>
      </c>
      <c r="N1504" s="17"/>
      <c r="O1504" s="17"/>
      <c r="P1504" s="17"/>
      <c r="Q1504" s="17" t="s">
        <v>494</v>
      </c>
      <c r="R1504" s="17"/>
      <c r="S1504" s="17"/>
      <c r="T1504" s="17" t="s">
        <v>494</v>
      </c>
      <c r="U1504" s="17" t="s">
        <v>494</v>
      </c>
      <c r="V1504" s="17" t="s">
        <v>494</v>
      </c>
      <c r="W1504" s="17" t="s">
        <v>494</v>
      </c>
      <c r="X1504" s="17" t="s">
        <v>494</v>
      </c>
      <c r="Y1504" s="17" t="s">
        <v>494</v>
      </c>
      <c r="Z1504" s="17" t="s">
        <v>494</v>
      </c>
      <c r="AA1504" s="17" t="s">
        <v>494</v>
      </c>
      <c r="AB1504" s="17" t="s">
        <v>494</v>
      </c>
      <c r="AC1504" s="17"/>
      <c r="AD1504" s="17"/>
      <c r="AE1504" s="18">
        <f t="shared" si="73"/>
        <v>0.7980151187591592</v>
      </c>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c r="BF1504" s="17"/>
      <c r="BG1504" s="17"/>
    </row>
    <row r="1505" spans="1:59" hidden="1" x14ac:dyDescent="0.2">
      <c r="A1505" s="50">
        <v>2024</v>
      </c>
      <c r="B1505" s="50" t="s">
        <v>171</v>
      </c>
      <c r="C1505" s="16" t="str">
        <f>set_totals!$C$215</f>
        <v>19Mar24-IPT-Night</v>
      </c>
      <c r="D1505" s="21">
        <f t="shared" si="71"/>
        <v>45370</v>
      </c>
      <c r="E1505" s="22">
        <f t="shared" si="72"/>
        <v>79</v>
      </c>
      <c r="F1505" s="17" t="s">
        <v>344</v>
      </c>
      <c r="G1505" s="17" t="s">
        <v>341</v>
      </c>
      <c r="H1505" s="17">
        <v>39</v>
      </c>
      <c r="J1505" s="17">
        <v>0.53</v>
      </c>
      <c r="K1505" s="17" t="s">
        <v>494</v>
      </c>
      <c r="L1505" s="17"/>
      <c r="M1505" s="17" t="s">
        <v>494</v>
      </c>
      <c r="N1505" s="17"/>
      <c r="O1505" s="17"/>
      <c r="P1505" s="17"/>
      <c r="Q1505" s="17" t="s">
        <v>494</v>
      </c>
      <c r="R1505" s="17"/>
      <c r="S1505" s="17"/>
      <c r="T1505" s="17" t="s">
        <v>494</v>
      </c>
      <c r="U1505" s="17" t="s">
        <v>494</v>
      </c>
      <c r="V1505" s="17" t="s">
        <v>494</v>
      </c>
      <c r="W1505" s="17" t="s">
        <v>494</v>
      </c>
      <c r="X1505" s="17" t="s">
        <v>494</v>
      </c>
      <c r="Y1505" s="17" t="s">
        <v>494</v>
      </c>
      <c r="Z1505" s="17" t="s">
        <v>494</v>
      </c>
      <c r="AA1505" s="17" t="s">
        <v>494</v>
      </c>
      <c r="AB1505" s="17" t="s">
        <v>494</v>
      </c>
      <c r="AC1505" s="17"/>
      <c r="AD1505" s="17"/>
      <c r="AE1505" s="18">
        <f t="shared" si="73"/>
        <v>0.89347426625533144</v>
      </c>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c r="BF1505" s="17"/>
      <c r="BG1505" s="17"/>
    </row>
    <row r="1506" spans="1:59" hidden="1" x14ac:dyDescent="0.2">
      <c r="A1506" s="50">
        <v>2024</v>
      </c>
      <c r="B1506" s="50" t="s">
        <v>171</v>
      </c>
      <c r="C1506" s="16" t="str">
        <f>set_totals!$C$215</f>
        <v>19Mar24-IPT-Night</v>
      </c>
      <c r="D1506" s="21">
        <f t="shared" si="71"/>
        <v>45370</v>
      </c>
      <c r="E1506" s="22">
        <f t="shared" si="72"/>
        <v>79</v>
      </c>
      <c r="F1506" s="17" t="s">
        <v>344</v>
      </c>
      <c r="G1506" s="17" t="s">
        <v>341</v>
      </c>
      <c r="H1506" s="17">
        <v>39</v>
      </c>
      <c r="J1506" s="17">
        <v>0.45</v>
      </c>
      <c r="K1506" s="17" t="s">
        <v>494</v>
      </c>
      <c r="L1506" s="17"/>
      <c r="M1506" s="17" t="s">
        <v>494</v>
      </c>
      <c r="N1506" s="17"/>
      <c r="O1506" s="17"/>
      <c r="P1506" s="17"/>
      <c r="Q1506" s="17" t="s">
        <v>494</v>
      </c>
      <c r="R1506" s="17"/>
      <c r="S1506" s="17"/>
      <c r="T1506" s="17" t="s">
        <v>494</v>
      </c>
      <c r="U1506" s="17" t="s">
        <v>494</v>
      </c>
      <c r="V1506" s="17" t="s">
        <v>494</v>
      </c>
      <c r="W1506" s="17" t="s">
        <v>494</v>
      </c>
      <c r="X1506" s="17" t="s">
        <v>494</v>
      </c>
      <c r="Y1506" s="17" t="s">
        <v>494</v>
      </c>
      <c r="Z1506" s="17" t="s">
        <v>494</v>
      </c>
      <c r="AA1506" s="17" t="s">
        <v>494</v>
      </c>
      <c r="AB1506" s="17" t="s">
        <v>494</v>
      </c>
      <c r="AC1506" s="17"/>
      <c r="AD1506" s="17"/>
      <c r="AE1506" s="18">
        <f t="shared" si="73"/>
        <v>0.75861022606584738</v>
      </c>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c r="BF1506" s="17"/>
      <c r="BG1506" s="17"/>
    </row>
    <row r="1507" spans="1:59" ht="12.75" hidden="1" customHeight="1" x14ac:dyDescent="0.2">
      <c r="A1507" s="50">
        <v>2024</v>
      </c>
      <c r="B1507" s="50" t="s">
        <v>171</v>
      </c>
      <c r="C1507" s="16" t="str">
        <f>set_totals!$C$215</f>
        <v>19Mar24-IPT-Night</v>
      </c>
      <c r="D1507" s="21">
        <f t="shared" si="71"/>
        <v>45370</v>
      </c>
      <c r="E1507" s="22">
        <f t="shared" si="72"/>
        <v>79</v>
      </c>
      <c r="F1507" s="17" t="s">
        <v>344</v>
      </c>
      <c r="G1507" s="17" t="s">
        <v>341</v>
      </c>
      <c r="H1507" s="17">
        <v>44</v>
      </c>
      <c r="J1507" s="17">
        <v>0.65</v>
      </c>
      <c r="K1507" s="17" t="s">
        <v>494</v>
      </c>
      <c r="L1507" s="17"/>
      <c r="M1507" s="17" t="s">
        <v>494</v>
      </c>
      <c r="N1507" s="17"/>
      <c r="O1507" s="17"/>
      <c r="P1507" s="17"/>
      <c r="Q1507" s="17" t="s">
        <v>494</v>
      </c>
      <c r="R1507" s="17"/>
      <c r="S1507" s="17"/>
      <c r="T1507" s="17" t="s">
        <v>494</v>
      </c>
      <c r="U1507" s="17" t="s">
        <v>494</v>
      </c>
      <c r="V1507" s="17" t="s">
        <v>494</v>
      </c>
      <c r="W1507" s="17" t="s">
        <v>494</v>
      </c>
      <c r="X1507" s="17" t="s">
        <v>494</v>
      </c>
      <c r="Y1507" s="17" t="s">
        <v>494</v>
      </c>
      <c r="Z1507" s="17" t="s">
        <v>494</v>
      </c>
      <c r="AA1507" s="17" t="s">
        <v>494</v>
      </c>
      <c r="AB1507" s="17" t="s">
        <v>494</v>
      </c>
      <c r="AC1507" s="17"/>
      <c r="AD1507" s="17"/>
      <c r="AE1507" s="18">
        <f t="shared" si="73"/>
        <v>0.76305409466566498</v>
      </c>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c r="BF1507" s="17"/>
      <c r="BG1507" s="17"/>
    </row>
    <row r="1508" spans="1:59" ht="12.75" hidden="1" customHeight="1" x14ac:dyDescent="0.2">
      <c r="A1508" s="50">
        <v>2024</v>
      </c>
      <c r="B1508" s="50" t="s">
        <v>171</v>
      </c>
      <c r="C1508" s="16" t="str">
        <f>set_totals!$C$215</f>
        <v>19Mar24-IPT-Night</v>
      </c>
      <c r="D1508" s="21">
        <f t="shared" si="71"/>
        <v>45370</v>
      </c>
      <c r="E1508" s="22">
        <f t="shared" si="72"/>
        <v>79</v>
      </c>
      <c r="F1508" s="17" t="s">
        <v>343</v>
      </c>
      <c r="G1508" s="17" t="s">
        <v>341</v>
      </c>
      <c r="H1508" s="17">
        <v>35</v>
      </c>
      <c r="J1508" s="17">
        <v>0.42</v>
      </c>
      <c r="K1508" s="17" t="s">
        <v>494</v>
      </c>
      <c r="L1508" s="17"/>
      <c r="M1508" s="17" t="s">
        <v>494</v>
      </c>
      <c r="N1508" s="17"/>
      <c r="O1508" s="17"/>
      <c r="P1508" s="17"/>
      <c r="Q1508" s="17" t="s">
        <v>494</v>
      </c>
      <c r="R1508" s="17"/>
      <c r="S1508" s="17"/>
      <c r="T1508" s="17" t="s">
        <v>494</v>
      </c>
      <c r="U1508" s="17" t="s">
        <v>494</v>
      </c>
      <c r="V1508" s="17" t="s">
        <v>494</v>
      </c>
      <c r="W1508" s="17" t="s">
        <v>494</v>
      </c>
      <c r="X1508" s="17" t="s">
        <v>494</v>
      </c>
      <c r="Y1508" s="17" t="s">
        <v>494</v>
      </c>
      <c r="Z1508" s="17" t="s">
        <v>494</v>
      </c>
      <c r="AA1508" s="17" t="s">
        <v>494</v>
      </c>
      <c r="AB1508" s="17" t="s">
        <v>494</v>
      </c>
      <c r="AC1508" s="17"/>
      <c r="AD1508" s="17"/>
      <c r="AE1508" s="18">
        <f t="shared" si="73"/>
        <v>0.97959183673469385</v>
      </c>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c r="BF1508" s="17"/>
      <c r="BG1508" s="17"/>
    </row>
    <row r="1509" spans="1:59" ht="12.75" hidden="1" customHeight="1" x14ac:dyDescent="0.2">
      <c r="A1509" s="50">
        <v>2024</v>
      </c>
      <c r="B1509" s="50" t="s">
        <v>171</v>
      </c>
      <c r="C1509" s="16" t="str">
        <f>set_totals!$C$215</f>
        <v>19Mar24-IPT-Night</v>
      </c>
      <c r="D1509" s="21">
        <f t="shared" si="71"/>
        <v>45370</v>
      </c>
      <c r="E1509" s="22">
        <f t="shared" si="72"/>
        <v>79</v>
      </c>
      <c r="F1509" s="17" t="s">
        <v>344</v>
      </c>
      <c r="G1509" s="17" t="s">
        <v>341</v>
      </c>
      <c r="H1509" s="17">
        <v>39</v>
      </c>
      <c r="J1509" s="17">
        <v>0.44</v>
      </c>
      <c r="K1509" s="17" t="s">
        <v>494</v>
      </c>
      <c r="L1509" s="17"/>
      <c r="M1509" s="17" t="s">
        <v>494</v>
      </c>
      <c r="N1509" s="17"/>
      <c r="O1509" s="17"/>
      <c r="P1509" s="17"/>
      <c r="Q1509" s="17" t="s">
        <v>494</v>
      </c>
      <c r="R1509" s="17"/>
      <c r="S1509" s="17"/>
      <c r="T1509" s="17" t="s">
        <v>494</v>
      </c>
      <c r="U1509" s="17" t="s">
        <v>494</v>
      </c>
      <c r="V1509" s="17" t="s">
        <v>494</v>
      </c>
      <c r="W1509" s="17" t="s">
        <v>494</v>
      </c>
      <c r="X1509" s="17" t="s">
        <v>494</v>
      </c>
      <c r="Y1509" s="17" t="s">
        <v>494</v>
      </c>
      <c r="Z1509" s="17" t="s">
        <v>494</v>
      </c>
      <c r="AA1509" s="17" t="s">
        <v>494</v>
      </c>
      <c r="AB1509" s="17" t="s">
        <v>494</v>
      </c>
      <c r="AC1509" s="17"/>
      <c r="AD1509" s="17"/>
      <c r="AE1509" s="18">
        <f t="shared" si="73"/>
        <v>0.74175222104216187</v>
      </c>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c r="BF1509" s="17"/>
      <c r="BG1509" s="17"/>
    </row>
    <row r="1510" spans="1:59" ht="12.75" hidden="1" customHeight="1" x14ac:dyDescent="0.2">
      <c r="A1510" s="50">
        <v>2024</v>
      </c>
      <c r="B1510" s="50" t="s">
        <v>171</v>
      </c>
      <c r="C1510" s="16" t="str">
        <f>set_totals!$C$215</f>
        <v>19Mar24-IPT-Night</v>
      </c>
      <c r="D1510" s="21">
        <f t="shared" si="71"/>
        <v>45370</v>
      </c>
      <c r="E1510" s="22">
        <f t="shared" si="72"/>
        <v>79</v>
      </c>
      <c r="F1510" s="17" t="s">
        <v>344</v>
      </c>
      <c r="G1510" s="17" t="s">
        <v>341</v>
      </c>
      <c r="H1510" s="17">
        <v>39</v>
      </c>
      <c r="J1510" s="17">
        <v>0.49</v>
      </c>
      <c r="K1510" s="17" t="s">
        <v>494</v>
      </c>
      <c r="L1510" s="17"/>
      <c r="M1510" s="17" t="s">
        <v>494</v>
      </c>
      <c r="N1510" s="17"/>
      <c r="O1510" s="17"/>
      <c r="P1510" s="17"/>
      <c r="Q1510" s="17" t="s">
        <v>494</v>
      </c>
      <c r="R1510" s="17"/>
      <c r="S1510" s="17"/>
      <c r="T1510" s="17" t="s">
        <v>494</v>
      </c>
      <c r="U1510" s="17" t="s">
        <v>494</v>
      </c>
      <c r="V1510" s="17" t="s">
        <v>494</v>
      </c>
      <c r="W1510" s="17" t="s">
        <v>494</v>
      </c>
      <c r="X1510" s="17" t="s">
        <v>494</v>
      </c>
      <c r="Y1510" s="17" t="s">
        <v>494</v>
      </c>
      <c r="Z1510" s="17" t="s">
        <v>494</v>
      </c>
      <c r="AA1510" s="17" t="s">
        <v>494</v>
      </c>
      <c r="AB1510" s="17" t="s">
        <v>494</v>
      </c>
      <c r="AC1510" s="17"/>
      <c r="AD1510" s="17"/>
      <c r="AE1510" s="18">
        <f t="shared" si="73"/>
        <v>0.8260422461605893</v>
      </c>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c r="BF1510" s="17"/>
      <c r="BG1510" s="17"/>
    </row>
    <row r="1511" spans="1:59" ht="12.75" hidden="1" customHeight="1" x14ac:dyDescent="0.2">
      <c r="A1511" s="50">
        <v>2024</v>
      </c>
      <c r="B1511" s="50" t="s">
        <v>171</v>
      </c>
      <c r="C1511" s="16" t="str">
        <f>set_totals!$C$215</f>
        <v>19Mar24-IPT-Night</v>
      </c>
      <c r="D1511" s="21">
        <f t="shared" si="71"/>
        <v>45370</v>
      </c>
      <c r="E1511" s="22">
        <f t="shared" si="72"/>
        <v>79</v>
      </c>
      <c r="F1511" s="17" t="s">
        <v>343</v>
      </c>
      <c r="G1511" s="17" t="s">
        <v>341</v>
      </c>
      <c r="H1511" s="17">
        <v>35</v>
      </c>
      <c r="J1511" s="17">
        <v>0.36</v>
      </c>
      <c r="K1511" s="17" t="s">
        <v>494</v>
      </c>
      <c r="L1511" s="17"/>
      <c r="M1511" s="17" t="s">
        <v>494</v>
      </c>
      <c r="N1511" s="17"/>
      <c r="O1511" s="17"/>
      <c r="P1511" s="17"/>
      <c r="Q1511" s="17" t="s">
        <v>494</v>
      </c>
      <c r="R1511" s="17"/>
      <c r="S1511" s="17"/>
      <c r="T1511" s="17" t="s">
        <v>494</v>
      </c>
      <c r="U1511" s="17" t="s">
        <v>494</v>
      </c>
      <c r="V1511" s="17" t="s">
        <v>494</v>
      </c>
      <c r="W1511" s="17" t="s">
        <v>494</v>
      </c>
      <c r="X1511" s="17" t="s">
        <v>494</v>
      </c>
      <c r="Y1511" s="17" t="s">
        <v>494</v>
      </c>
      <c r="Z1511" s="17" t="s">
        <v>494</v>
      </c>
      <c r="AA1511" s="17" t="s">
        <v>494</v>
      </c>
      <c r="AB1511" s="17" t="s">
        <v>494</v>
      </c>
      <c r="AC1511" s="17"/>
      <c r="AD1511" s="17"/>
      <c r="AE1511" s="18">
        <f t="shared" si="73"/>
        <v>0.83965014577259467</v>
      </c>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c r="BF1511" s="17"/>
      <c r="BG1511" s="17"/>
    </row>
    <row r="1512" spans="1:59" ht="12.75" hidden="1" customHeight="1" x14ac:dyDescent="0.2">
      <c r="A1512" s="50">
        <v>2024</v>
      </c>
      <c r="B1512" s="50" t="s">
        <v>171</v>
      </c>
      <c r="C1512" s="16" t="str">
        <f>set_totals!$C$215</f>
        <v>19Mar24-IPT-Night</v>
      </c>
      <c r="D1512" s="21">
        <f t="shared" si="71"/>
        <v>45370</v>
      </c>
      <c r="E1512" s="22">
        <f t="shared" si="72"/>
        <v>79</v>
      </c>
      <c r="F1512" s="17" t="s">
        <v>344</v>
      </c>
      <c r="G1512" s="17" t="s">
        <v>341</v>
      </c>
      <c r="H1512" s="17">
        <v>40</v>
      </c>
      <c r="J1512" s="17">
        <v>0.49</v>
      </c>
      <c r="K1512" s="17" t="s">
        <v>494</v>
      </c>
      <c r="L1512" s="17"/>
      <c r="M1512" s="17" t="s">
        <v>494</v>
      </c>
      <c r="N1512" s="17"/>
      <c r="O1512" s="17"/>
      <c r="P1512" s="17"/>
      <c r="Q1512" s="17" t="s">
        <v>494</v>
      </c>
      <c r="R1512" s="17"/>
      <c r="S1512" s="17"/>
      <c r="T1512" s="17" t="s">
        <v>494</v>
      </c>
      <c r="U1512" s="17" t="s">
        <v>494</v>
      </c>
      <c r="V1512" s="17" t="s">
        <v>494</v>
      </c>
      <c r="W1512" s="17" t="s">
        <v>494</v>
      </c>
      <c r="X1512" s="17" t="s">
        <v>494</v>
      </c>
      <c r="Y1512" s="17" t="s">
        <v>494</v>
      </c>
      <c r="Z1512" s="17" t="s">
        <v>494</v>
      </c>
      <c r="AA1512" s="17" t="s">
        <v>494</v>
      </c>
      <c r="AB1512" s="17" t="s">
        <v>494</v>
      </c>
      <c r="AC1512" s="17"/>
      <c r="AD1512" s="17"/>
      <c r="AE1512" s="18">
        <f t="shared" si="73"/>
        <v>0.765625</v>
      </c>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c r="BF1512" s="17"/>
      <c r="BG1512" s="17"/>
    </row>
    <row r="1513" spans="1:59" ht="12.75" hidden="1" customHeight="1" x14ac:dyDescent="0.2">
      <c r="A1513" s="50">
        <v>2024</v>
      </c>
      <c r="B1513" s="50" t="s">
        <v>171</v>
      </c>
      <c r="C1513" s="16" t="str">
        <f>set_totals!$C$215</f>
        <v>19Mar24-IPT-Night</v>
      </c>
      <c r="D1513" s="21">
        <f t="shared" si="71"/>
        <v>45370</v>
      </c>
      <c r="E1513" s="22">
        <f t="shared" si="72"/>
        <v>79</v>
      </c>
      <c r="F1513" s="17" t="s">
        <v>344</v>
      </c>
      <c r="G1513" s="17" t="s">
        <v>341</v>
      </c>
      <c r="H1513" s="17">
        <v>40</v>
      </c>
      <c r="J1513" s="17">
        <v>0.51</v>
      </c>
      <c r="K1513" s="17" t="s">
        <v>494</v>
      </c>
      <c r="L1513" s="17"/>
      <c r="M1513" s="17" t="s">
        <v>494</v>
      </c>
      <c r="N1513" s="17"/>
      <c r="O1513" s="17"/>
      <c r="P1513" s="17"/>
      <c r="Q1513" s="17" t="s">
        <v>494</v>
      </c>
      <c r="R1513" s="17"/>
      <c r="S1513" s="17"/>
      <c r="T1513" s="17" t="s">
        <v>494</v>
      </c>
      <c r="U1513" s="17" t="s">
        <v>494</v>
      </c>
      <c r="V1513" s="17" t="s">
        <v>494</v>
      </c>
      <c r="W1513" s="17" t="s">
        <v>494</v>
      </c>
      <c r="X1513" s="17" t="s">
        <v>494</v>
      </c>
      <c r="Y1513" s="17" t="s">
        <v>494</v>
      </c>
      <c r="Z1513" s="17" t="s">
        <v>494</v>
      </c>
      <c r="AA1513" s="17" t="s">
        <v>494</v>
      </c>
      <c r="AB1513" s="17" t="s">
        <v>494</v>
      </c>
      <c r="AC1513" s="17"/>
      <c r="AD1513" s="17"/>
      <c r="AE1513" s="18">
        <f t="shared" si="73"/>
        <v>0.79687500000000011</v>
      </c>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c r="BA1513" s="17"/>
      <c r="BB1513" s="17"/>
      <c r="BC1513" s="17"/>
      <c r="BD1513" s="17"/>
      <c r="BE1513" s="17"/>
      <c r="BF1513" s="17"/>
      <c r="BG1513" s="17"/>
    </row>
    <row r="1514" spans="1:59" ht="12.75" hidden="1" customHeight="1" x14ac:dyDescent="0.2">
      <c r="A1514" s="50">
        <v>2024</v>
      </c>
      <c r="B1514" s="50" t="s">
        <v>171</v>
      </c>
      <c r="C1514" s="16" t="str">
        <f>set_totals!$C$215</f>
        <v>19Mar24-IPT-Night</v>
      </c>
      <c r="D1514" s="21">
        <f t="shared" si="71"/>
        <v>45370</v>
      </c>
      <c r="E1514" s="22">
        <f t="shared" si="72"/>
        <v>79</v>
      </c>
      <c r="F1514" s="17" t="s">
        <v>343</v>
      </c>
      <c r="G1514" s="17" t="s">
        <v>341</v>
      </c>
      <c r="H1514" s="17">
        <v>40</v>
      </c>
      <c r="J1514" s="17">
        <v>0.5</v>
      </c>
      <c r="K1514" s="17" t="s">
        <v>494</v>
      </c>
      <c r="L1514" s="17"/>
      <c r="M1514" s="17" t="s">
        <v>494</v>
      </c>
      <c r="N1514" s="17"/>
      <c r="O1514" s="17"/>
      <c r="P1514" s="17"/>
      <c r="Q1514" s="17" t="s">
        <v>494</v>
      </c>
      <c r="R1514" s="17"/>
      <c r="S1514" s="17"/>
      <c r="T1514" s="17" t="s">
        <v>494</v>
      </c>
      <c r="U1514" s="17" t="s">
        <v>494</v>
      </c>
      <c r="V1514" s="17" t="s">
        <v>494</v>
      </c>
      <c r="W1514" s="17" t="s">
        <v>494</v>
      </c>
      <c r="X1514" s="17" t="s">
        <v>494</v>
      </c>
      <c r="Y1514" s="17" t="s">
        <v>494</v>
      </c>
      <c r="Z1514" s="17" t="s">
        <v>494</v>
      </c>
      <c r="AA1514" s="17" t="s">
        <v>494</v>
      </c>
      <c r="AB1514" s="17" t="s">
        <v>494</v>
      </c>
      <c r="AC1514" s="17"/>
      <c r="AD1514" s="17"/>
      <c r="AE1514" s="18">
        <f t="shared" si="73"/>
        <v>0.78125</v>
      </c>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c r="BA1514" s="17"/>
      <c r="BB1514" s="17"/>
      <c r="BC1514" s="17"/>
      <c r="BD1514" s="17"/>
      <c r="BE1514" s="17"/>
      <c r="BF1514" s="17"/>
      <c r="BG1514" s="17"/>
    </row>
    <row r="1515" spans="1:59" ht="12.75" hidden="1" customHeight="1" x14ac:dyDescent="0.2">
      <c r="A1515" s="50">
        <v>2024</v>
      </c>
      <c r="B1515" s="50" t="s">
        <v>171</v>
      </c>
      <c r="C1515" s="16" t="str">
        <f>set_totals!$C$215</f>
        <v>19Mar24-IPT-Night</v>
      </c>
      <c r="D1515" s="21">
        <f t="shared" si="71"/>
        <v>45370</v>
      </c>
      <c r="E1515" s="22">
        <f t="shared" si="72"/>
        <v>79</v>
      </c>
      <c r="F1515" s="17" t="s">
        <v>343</v>
      </c>
      <c r="G1515" s="17" t="s">
        <v>341</v>
      </c>
      <c r="H1515" s="17">
        <v>40</v>
      </c>
      <c r="J1515" s="17">
        <v>0.5</v>
      </c>
      <c r="K1515" s="17" t="s">
        <v>494</v>
      </c>
      <c r="L1515" s="17"/>
      <c r="M1515" s="17" t="s">
        <v>494</v>
      </c>
      <c r="N1515" s="17"/>
      <c r="O1515" s="17"/>
      <c r="P1515" s="17"/>
      <c r="Q1515" s="17" t="s">
        <v>494</v>
      </c>
      <c r="R1515" s="17"/>
      <c r="S1515" s="17"/>
      <c r="T1515" s="17" t="s">
        <v>494</v>
      </c>
      <c r="U1515" s="17" t="s">
        <v>494</v>
      </c>
      <c r="V1515" s="17" t="s">
        <v>494</v>
      </c>
      <c r="W1515" s="17" t="s">
        <v>494</v>
      </c>
      <c r="X1515" s="17" t="s">
        <v>494</v>
      </c>
      <c r="Y1515" s="17" t="s">
        <v>494</v>
      </c>
      <c r="Z1515" s="17" t="s">
        <v>494</v>
      </c>
      <c r="AA1515" s="17" t="s">
        <v>494</v>
      </c>
      <c r="AB1515" s="17" t="s">
        <v>494</v>
      </c>
      <c r="AC1515" s="17"/>
      <c r="AD1515" s="17"/>
      <c r="AE1515" s="18">
        <f t="shared" si="73"/>
        <v>0.78125</v>
      </c>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c r="BF1515" s="17"/>
      <c r="BG1515" s="17"/>
    </row>
    <row r="1516" spans="1:59" hidden="1" x14ac:dyDescent="0.2">
      <c r="A1516" s="50">
        <v>2024</v>
      </c>
      <c r="B1516" s="50" t="s">
        <v>171</v>
      </c>
      <c r="C1516" s="16" t="str">
        <f>set_totals!$C$215</f>
        <v>19Mar24-IPT-Night</v>
      </c>
      <c r="D1516" s="21">
        <f t="shared" si="71"/>
        <v>45370</v>
      </c>
      <c r="E1516" s="22">
        <f t="shared" si="72"/>
        <v>79</v>
      </c>
      <c r="F1516" s="17" t="s">
        <v>343</v>
      </c>
      <c r="G1516" s="17" t="s">
        <v>341</v>
      </c>
      <c r="H1516" s="17">
        <v>39</v>
      </c>
      <c r="J1516" s="17">
        <v>0.5</v>
      </c>
      <c r="K1516" s="17" t="s">
        <v>494</v>
      </c>
      <c r="L1516" s="17"/>
      <c r="M1516" s="17" t="s">
        <v>494</v>
      </c>
      <c r="N1516" s="17"/>
      <c r="O1516" s="17"/>
      <c r="P1516" s="17"/>
      <c r="Q1516" s="17" t="s">
        <v>494</v>
      </c>
      <c r="R1516" s="17"/>
      <c r="S1516" s="17"/>
      <c r="T1516" s="17" t="s">
        <v>494</v>
      </c>
      <c r="U1516" s="17" t="s">
        <v>494</v>
      </c>
      <c r="V1516" s="17" t="s">
        <v>494</v>
      </c>
      <c r="W1516" s="17" t="s">
        <v>494</v>
      </c>
      <c r="X1516" s="17" t="s">
        <v>494</v>
      </c>
      <c r="Y1516" s="17" t="s">
        <v>494</v>
      </c>
      <c r="Z1516" s="17" t="s">
        <v>494</v>
      </c>
      <c r="AA1516" s="17" t="s">
        <v>494</v>
      </c>
      <c r="AB1516" s="17" t="s">
        <v>494</v>
      </c>
      <c r="AC1516" s="17"/>
      <c r="AD1516" s="17"/>
      <c r="AE1516" s="18">
        <f t="shared" si="73"/>
        <v>0.84290025118427492</v>
      </c>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c r="BF1516" s="17"/>
      <c r="BG1516" s="17"/>
    </row>
    <row r="1517" spans="1:59" ht="12.75" hidden="1" customHeight="1" x14ac:dyDescent="0.2">
      <c r="A1517" s="50">
        <v>2024</v>
      </c>
      <c r="B1517" s="50" t="s">
        <v>171</v>
      </c>
      <c r="C1517" s="16" t="str">
        <f>set_totals!$C$215</f>
        <v>19Mar24-IPT-Night</v>
      </c>
      <c r="D1517" s="21">
        <f t="shared" si="71"/>
        <v>45370</v>
      </c>
      <c r="E1517" s="22">
        <f t="shared" si="72"/>
        <v>79</v>
      </c>
      <c r="F1517" s="17" t="s">
        <v>340</v>
      </c>
      <c r="G1517" s="17" t="s">
        <v>341</v>
      </c>
      <c r="H1517" s="17">
        <v>41</v>
      </c>
      <c r="J1517" s="17">
        <v>0.47</v>
      </c>
      <c r="K1517" s="17" t="s">
        <v>494</v>
      </c>
      <c r="L1517" s="17"/>
      <c r="M1517" s="17" t="s">
        <v>494</v>
      </c>
      <c r="N1517" s="17"/>
      <c r="O1517" s="17"/>
      <c r="P1517" s="17"/>
      <c r="Q1517" s="17" t="s">
        <v>494</v>
      </c>
      <c r="R1517" s="17"/>
      <c r="S1517" s="17"/>
      <c r="T1517" s="17" t="s">
        <v>494</v>
      </c>
      <c r="U1517" s="17" t="s">
        <v>494</v>
      </c>
      <c r="V1517" s="17" t="s">
        <v>494</v>
      </c>
      <c r="W1517" s="17" t="s">
        <v>494</v>
      </c>
      <c r="X1517" s="17" t="s">
        <v>494</v>
      </c>
      <c r="Y1517" s="17" t="s">
        <v>494</v>
      </c>
      <c r="Z1517" s="17" t="s">
        <v>494</v>
      </c>
      <c r="AA1517" s="17" t="s">
        <v>494</v>
      </c>
      <c r="AB1517" s="17" t="s">
        <v>494</v>
      </c>
      <c r="AC1517" s="17"/>
      <c r="AD1517" s="17"/>
      <c r="AE1517" s="18">
        <f t="shared" si="73"/>
        <v>0.68194019239419035</v>
      </c>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c r="BF1517" s="17"/>
      <c r="BG1517" s="17"/>
    </row>
    <row r="1518" spans="1:59" ht="12.75" hidden="1" customHeight="1" x14ac:dyDescent="0.2">
      <c r="A1518" s="50">
        <v>2024</v>
      </c>
      <c r="B1518" s="50" t="s">
        <v>171</v>
      </c>
      <c r="C1518" s="16" t="str">
        <f>set_totals!$C$215</f>
        <v>19Mar24-IPT-Night</v>
      </c>
      <c r="D1518" s="21">
        <f t="shared" si="71"/>
        <v>45370</v>
      </c>
      <c r="E1518" s="22">
        <f t="shared" si="72"/>
        <v>79</v>
      </c>
      <c r="F1518" s="17" t="s">
        <v>343</v>
      </c>
      <c r="G1518" s="17" t="s">
        <v>341</v>
      </c>
      <c r="H1518" s="17">
        <v>45</v>
      </c>
      <c r="J1518" s="17">
        <v>0.76</v>
      </c>
      <c r="K1518" s="17" t="s">
        <v>494</v>
      </c>
      <c r="L1518" s="17"/>
      <c r="M1518" s="17" t="s">
        <v>494</v>
      </c>
      <c r="N1518" s="17"/>
      <c r="O1518" s="17"/>
      <c r="P1518" s="17"/>
      <c r="Q1518" s="17" t="s">
        <v>494</v>
      </c>
      <c r="R1518" s="17"/>
      <c r="S1518" s="17"/>
      <c r="T1518" s="17" t="s">
        <v>494</v>
      </c>
      <c r="U1518" s="17" t="s">
        <v>494</v>
      </c>
      <c r="V1518" s="17" t="s">
        <v>494</v>
      </c>
      <c r="W1518" s="17" t="s">
        <v>494</v>
      </c>
      <c r="X1518" s="17" t="s">
        <v>494</v>
      </c>
      <c r="Y1518" s="17" t="s">
        <v>494</v>
      </c>
      <c r="Z1518" s="17" t="s">
        <v>494</v>
      </c>
      <c r="AA1518" s="17" t="s">
        <v>494</v>
      </c>
      <c r="AB1518" s="17" t="s">
        <v>494</v>
      </c>
      <c r="AC1518" s="17"/>
      <c r="AD1518" s="17"/>
      <c r="AE1518" s="18">
        <f t="shared" si="73"/>
        <v>0.83401920438957478</v>
      </c>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c r="BF1518" s="17"/>
      <c r="BG1518" s="17"/>
    </row>
    <row r="1519" spans="1:59" ht="12.75" hidden="1" customHeight="1" x14ac:dyDescent="0.2">
      <c r="A1519" s="50">
        <v>2024</v>
      </c>
      <c r="B1519" s="50" t="s">
        <v>171</v>
      </c>
      <c r="C1519" s="16" t="str">
        <f>set_totals!$C$215</f>
        <v>19Mar24-IPT-Night</v>
      </c>
      <c r="D1519" s="21">
        <f t="shared" si="71"/>
        <v>45370</v>
      </c>
      <c r="E1519" s="22">
        <f t="shared" si="72"/>
        <v>79</v>
      </c>
      <c r="F1519" s="17" t="s">
        <v>343</v>
      </c>
      <c r="G1519" s="17" t="s">
        <v>341</v>
      </c>
      <c r="H1519" s="17">
        <v>41</v>
      </c>
      <c r="J1519" s="17">
        <v>0.48</v>
      </c>
      <c r="K1519" s="17" t="s">
        <v>494</v>
      </c>
      <c r="L1519" s="17"/>
      <c r="M1519" s="17" t="s">
        <v>494</v>
      </c>
      <c r="N1519" s="17"/>
      <c r="O1519" s="17"/>
      <c r="P1519" s="17"/>
      <c r="Q1519" s="17" t="s">
        <v>494</v>
      </c>
      <c r="R1519" s="17"/>
      <c r="S1519" s="17"/>
      <c r="T1519" s="17" t="s">
        <v>494</v>
      </c>
      <c r="U1519" s="17" t="s">
        <v>494</v>
      </c>
      <c r="V1519" s="17" t="s">
        <v>494</v>
      </c>
      <c r="W1519" s="17" t="s">
        <v>494</v>
      </c>
      <c r="X1519" s="17" t="s">
        <v>494</v>
      </c>
      <c r="Y1519" s="17" t="s">
        <v>494</v>
      </c>
      <c r="Z1519" s="17" t="s">
        <v>494</v>
      </c>
      <c r="AA1519" s="17" t="s">
        <v>494</v>
      </c>
      <c r="AB1519" s="17" t="s">
        <v>494</v>
      </c>
      <c r="AC1519" s="17"/>
      <c r="AD1519" s="17"/>
      <c r="AE1519" s="18">
        <f t="shared" si="73"/>
        <v>0.69644955818981147</v>
      </c>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c r="BF1519" s="17"/>
      <c r="BG1519" s="17"/>
    </row>
    <row r="1520" spans="1:59" ht="12.75" hidden="1" customHeight="1" x14ac:dyDescent="0.2">
      <c r="A1520" s="50">
        <v>2024</v>
      </c>
      <c r="B1520" s="50" t="s">
        <v>171</v>
      </c>
      <c r="C1520" s="16" t="str">
        <f>set_totals!$C$215</f>
        <v>19Mar24-IPT-Night</v>
      </c>
      <c r="D1520" s="21">
        <f t="shared" si="71"/>
        <v>45370</v>
      </c>
      <c r="E1520" s="22">
        <f t="shared" si="72"/>
        <v>79</v>
      </c>
      <c r="F1520" s="17" t="s">
        <v>343</v>
      </c>
      <c r="G1520" s="17" t="s">
        <v>341</v>
      </c>
      <c r="H1520" s="17">
        <v>40</v>
      </c>
      <c r="J1520" s="17">
        <v>0.46</v>
      </c>
      <c r="K1520" s="17" t="s">
        <v>494</v>
      </c>
      <c r="L1520" s="17"/>
      <c r="M1520" s="17" t="s">
        <v>494</v>
      </c>
      <c r="N1520" s="17"/>
      <c r="O1520" s="17"/>
      <c r="P1520" s="17"/>
      <c r="Q1520" s="17" t="s">
        <v>494</v>
      </c>
      <c r="R1520" s="17"/>
      <c r="S1520" s="17"/>
      <c r="T1520" s="17" t="s">
        <v>494</v>
      </c>
      <c r="U1520" s="17" t="s">
        <v>494</v>
      </c>
      <c r="V1520" s="17" t="s">
        <v>494</v>
      </c>
      <c r="W1520" s="17" t="s">
        <v>494</v>
      </c>
      <c r="X1520" s="17" t="s">
        <v>494</v>
      </c>
      <c r="Y1520" s="17" t="s">
        <v>494</v>
      </c>
      <c r="Z1520" s="17" t="s">
        <v>494</v>
      </c>
      <c r="AA1520" s="17" t="s">
        <v>494</v>
      </c>
      <c r="AB1520" s="17" t="s">
        <v>494</v>
      </c>
      <c r="AC1520" s="17"/>
      <c r="AD1520" s="17"/>
      <c r="AE1520" s="18">
        <f t="shared" si="73"/>
        <v>0.71875</v>
      </c>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c r="BF1520" s="17"/>
      <c r="BG1520" s="17"/>
    </row>
    <row r="1521" spans="1:59" ht="12.75" hidden="1" customHeight="1" x14ac:dyDescent="0.2">
      <c r="A1521" s="50">
        <v>2024</v>
      </c>
      <c r="B1521" s="50" t="s">
        <v>171</v>
      </c>
      <c r="C1521" s="16" t="str">
        <f>set_totals!$C$215</f>
        <v>19Mar24-IPT-Night</v>
      </c>
      <c r="D1521" s="21">
        <f t="shared" si="71"/>
        <v>45370</v>
      </c>
      <c r="E1521" s="22">
        <f t="shared" si="72"/>
        <v>79</v>
      </c>
      <c r="F1521" s="17" t="s">
        <v>343</v>
      </c>
      <c r="G1521" s="17" t="s">
        <v>341</v>
      </c>
      <c r="H1521" s="17">
        <v>41</v>
      </c>
      <c r="J1521" s="17">
        <v>0.5</v>
      </c>
      <c r="K1521" s="17" t="s">
        <v>494</v>
      </c>
      <c r="L1521" s="17"/>
      <c r="M1521" s="17" t="s">
        <v>494</v>
      </c>
      <c r="N1521" s="17"/>
      <c r="O1521" s="17"/>
      <c r="P1521" s="17"/>
      <c r="Q1521" s="17" t="s">
        <v>494</v>
      </c>
      <c r="R1521" s="17"/>
      <c r="S1521" s="17"/>
      <c r="T1521" s="17" t="s">
        <v>494</v>
      </c>
      <c r="U1521" s="17" t="s">
        <v>494</v>
      </c>
      <c r="V1521" s="17" t="s">
        <v>494</v>
      </c>
      <c r="W1521" s="17" t="s">
        <v>494</v>
      </c>
      <c r="X1521" s="17" t="s">
        <v>494</v>
      </c>
      <c r="Y1521" s="17" t="s">
        <v>494</v>
      </c>
      <c r="Z1521" s="17" t="s">
        <v>494</v>
      </c>
      <c r="AA1521" s="17" t="s">
        <v>494</v>
      </c>
      <c r="AB1521" s="17" t="s">
        <v>494</v>
      </c>
      <c r="AC1521" s="17"/>
      <c r="AD1521" s="17"/>
      <c r="AE1521" s="18">
        <f t="shared" si="73"/>
        <v>0.7254682897810536</v>
      </c>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c r="BF1521" s="17"/>
      <c r="BG1521" s="17"/>
    </row>
    <row r="1522" spans="1:59" ht="12.75" hidden="1" customHeight="1" x14ac:dyDescent="0.2">
      <c r="A1522" s="50">
        <v>2024</v>
      </c>
      <c r="B1522" s="50" t="s">
        <v>171</v>
      </c>
      <c r="C1522" s="16" t="str">
        <f>set_totals!$C$215</f>
        <v>19Mar24-IPT-Night</v>
      </c>
      <c r="D1522" s="21">
        <f t="shared" si="71"/>
        <v>45370</v>
      </c>
      <c r="E1522" s="22">
        <f t="shared" si="72"/>
        <v>79</v>
      </c>
      <c r="F1522" s="17" t="s">
        <v>340</v>
      </c>
      <c r="G1522" s="17" t="s">
        <v>341</v>
      </c>
      <c r="H1522" s="17">
        <v>39</v>
      </c>
      <c r="J1522" s="17">
        <v>0.34</v>
      </c>
      <c r="K1522" s="17" t="s">
        <v>494</v>
      </c>
      <c r="L1522" s="17"/>
      <c r="M1522" s="17" t="s">
        <v>494</v>
      </c>
      <c r="N1522" s="17"/>
      <c r="O1522" s="17"/>
      <c r="P1522" s="17"/>
      <c r="Q1522" s="17" t="s">
        <v>494</v>
      </c>
      <c r="R1522" s="17"/>
      <c r="S1522" s="17"/>
      <c r="T1522" s="17" t="s">
        <v>494</v>
      </c>
      <c r="U1522" s="17" t="s">
        <v>494</v>
      </c>
      <c r="V1522" s="17" t="s">
        <v>494</v>
      </c>
      <c r="W1522" s="17" t="s">
        <v>494</v>
      </c>
      <c r="X1522" s="17" t="s">
        <v>494</v>
      </c>
      <c r="Y1522" s="17" t="s">
        <v>494</v>
      </c>
      <c r="Z1522" s="17" t="s">
        <v>494</v>
      </c>
      <c r="AA1522" s="17" t="s">
        <v>494</v>
      </c>
      <c r="AB1522" s="17" t="s">
        <v>494</v>
      </c>
      <c r="AC1522" s="17"/>
      <c r="AD1522" s="17"/>
      <c r="AE1522" s="18">
        <f t="shared" si="73"/>
        <v>0.57317217080530691</v>
      </c>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c r="BF1522" s="17"/>
      <c r="BG1522" s="17"/>
    </row>
    <row r="1523" spans="1:59" ht="12.75" hidden="1" customHeight="1" x14ac:dyDescent="0.2">
      <c r="A1523" s="50">
        <v>2024</v>
      </c>
      <c r="B1523" s="50" t="s">
        <v>171</v>
      </c>
      <c r="C1523" s="16" t="str">
        <f>set_totals!$C$215</f>
        <v>19Mar24-IPT-Night</v>
      </c>
      <c r="D1523" s="21">
        <f t="shared" si="71"/>
        <v>45370</v>
      </c>
      <c r="E1523" s="22">
        <f t="shared" si="72"/>
        <v>79</v>
      </c>
      <c r="F1523" s="17" t="s">
        <v>343</v>
      </c>
      <c r="G1523" s="17" t="s">
        <v>341</v>
      </c>
      <c r="H1523" s="17">
        <v>35</v>
      </c>
      <c r="J1523" s="17">
        <v>0.31</v>
      </c>
      <c r="K1523" s="17" t="s">
        <v>494</v>
      </c>
      <c r="L1523" s="17"/>
      <c r="M1523" s="17" t="s">
        <v>494</v>
      </c>
      <c r="N1523" s="17"/>
      <c r="O1523" s="17"/>
      <c r="P1523" s="17"/>
      <c r="Q1523" s="17" t="s">
        <v>494</v>
      </c>
      <c r="R1523" s="17"/>
      <c r="S1523" s="17"/>
      <c r="T1523" s="17" t="s">
        <v>494</v>
      </c>
      <c r="U1523" s="17" t="s">
        <v>494</v>
      </c>
      <c r="V1523" s="17" t="s">
        <v>494</v>
      </c>
      <c r="W1523" s="17" t="s">
        <v>494</v>
      </c>
      <c r="X1523" s="17" t="s">
        <v>494</v>
      </c>
      <c r="Y1523" s="17" t="s">
        <v>494</v>
      </c>
      <c r="Z1523" s="17" t="s">
        <v>494</v>
      </c>
      <c r="AA1523" s="17" t="s">
        <v>494</v>
      </c>
      <c r="AB1523" s="17" t="s">
        <v>494</v>
      </c>
      <c r="AC1523" s="17"/>
      <c r="AD1523" s="17"/>
      <c r="AE1523" s="18">
        <f t="shared" si="73"/>
        <v>0.72303206997084546</v>
      </c>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c r="BF1523" s="17"/>
      <c r="BG1523" s="17"/>
    </row>
    <row r="1524" spans="1:59" ht="12.75" hidden="1" customHeight="1" x14ac:dyDescent="0.2">
      <c r="A1524" s="50">
        <v>2024</v>
      </c>
      <c r="B1524" s="50" t="s">
        <v>171</v>
      </c>
      <c r="C1524" s="16" t="str">
        <f>set_totals!$C$215</f>
        <v>19Mar24-IPT-Night</v>
      </c>
      <c r="D1524" s="21">
        <f t="shared" si="71"/>
        <v>45370</v>
      </c>
      <c r="E1524" s="22">
        <f t="shared" si="72"/>
        <v>79</v>
      </c>
      <c r="F1524" s="17" t="s">
        <v>343</v>
      </c>
      <c r="G1524" s="17" t="s">
        <v>341</v>
      </c>
      <c r="H1524" s="17">
        <v>48</v>
      </c>
      <c r="J1524" s="17">
        <v>1.07</v>
      </c>
      <c r="K1524" s="17" t="s">
        <v>494</v>
      </c>
      <c r="L1524" s="17"/>
      <c r="M1524" s="17" t="s">
        <v>494</v>
      </c>
      <c r="N1524" s="17"/>
      <c r="O1524" s="17"/>
      <c r="P1524" s="17"/>
      <c r="Q1524" s="17" t="s">
        <v>494</v>
      </c>
      <c r="R1524" s="17"/>
      <c r="S1524" s="17"/>
      <c r="T1524" s="17" t="s">
        <v>494</v>
      </c>
      <c r="U1524" s="17" t="s">
        <v>494</v>
      </c>
      <c r="V1524" s="17" t="s">
        <v>494</v>
      </c>
      <c r="W1524" s="17" t="s">
        <v>494</v>
      </c>
      <c r="X1524" s="17" t="s">
        <v>494</v>
      </c>
      <c r="Y1524" s="17" t="s">
        <v>494</v>
      </c>
      <c r="Z1524" s="17" t="s">
        <v>494</v>
      </c>
      <c r="AA1524" s="17" t="s">
        <v>494</v>
      </c>
      <c r="AB1524" s="17" t="s">
        <v>494</v>
      </c>
      <c r="AC1524" s="17"/>
      <c r="AD1524" s="17"/>
      <c r="AE1524" s="18">
        <f t="shared" si="73"/>
        <v>0.96752025462962965</v>
      </c>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c r="BF1524" s="17"/>
      <c r="BG1524" s="17"/>
    </row>
    <row r="1525" spans="1:59" ht="12.75" hidden="1" customHeight="1" x14ac:dyDescent="0.2">
      <c r="A1525" s="50">
        <v>2024</v>
      </c>
      <c r="B1525" s="50" t="s">
        <v>171</v>
      </c>
      <c r="C1525" s="16" t="str">
        <f>set_totals!$C$215</f>
        <v>19Mar24-IPT-Night</v>
      </c>
      <c r="D1525" s="21">
        <f t="shared" si="71"/>
        <v>45370</v>
      </c>
      <c r="E1525" s="22">
        <f t="shared" si="72"/>
        <v>79</v>
      </c>
      <c r="F1525" s="17" t="s">
        <v>343</v>
      </c>
      <c r="G1525" s="17" t="s">
        <v>341</v>
      </c>
      <c r="H1525" s="17">
        <v>43</v>
      </c>
      <c r="J1525" s="17">
        <v>0.47</v>
      </c>
      <c r="K1525" s="17" t="s">
        <v>494</v>
      </c>
      <c r="L1525" s="17"/>
      <c r="M1525" s="17" t="s">
        <v>494</v>
      </c>
      <c r="N1525" s="17"/>
      <c r="O1525" s="17"/>
      <c r="P1525" s="17"/>
      <c r="Q1525" s="17" t="s">
        <v>494</v>
      </c>
      <c r="R1525" s="17"/>
      <c r="S1525" s="17"/>
      <c r="T1525" s="17" t="s">
        <v>494</v>
      </c>
      <c r="U1525" s="17" t="s">
        <v>494</v>
      </c>
      <c r="V1525" s="17" t="s">
        <v>494</v>
      </c>
      <c r="W1525" s="17" t="s">
        <v>494</v>
      </c>
      <c r="X1525" s="17" t="s">
        <v>494</v>
      </c>
      <c r="Y1525" s="17" t="s">
        <v>494</v>
      </c>
      <c r="Z1525" s="17" t="s">
        <v>494</v>
      </c>
      <c r="AA1525" s="17" t="s">
        <v>494</v>
      </c>
      <c r="AB1525" s="17" t="s">
        <v>494</v>
      </c>
      <c r="AC1525" s="17"/>
      <c r="AD1525" s="17"/>
      <c r="AE1525" s="18">
        <f t="shared" si="73"/>
        <v>0.59114291823361464</v>
      </c>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c r="BA1525" s="17"/>
      <c r="BB1525" s="17"/>
      <c r="BC1525" s="17"/>
      <c r="BD1525" s="17"/>
      <c r="BE1525" s="17"/>
      <c r="BF1525" s="17"/>
      <c r="BG1525" s="17"/>
    </row>
    <row r="1526" spans="1:59" ht="12.75" hidden="1" customHeight="1" x14ac:dyDescent="0.2">
      <c r="A1526" s="50">
        <v>2024</v>
      </c>
      <c r="B1526" s="50" t="s">
        <v>171</v>
      </c>
      <c r="C1526" s="16" t="str">
        <f>set_totals!$C$215</f>
        <v>19Mar24-IPT-Night</v>
      </c>
      <c r="D1526" s="21">
        <f t="shared" si="71"/>
        <v>45370</v>
      </c>
      <c r="E1526" s="22">
        <f t="shared" si="72"/>
        <v>79</v>
      </c>
      <c r="F1526" s="17" t="s">
        <v>343</v>
      </c>
      <c r="G1526" s="17" t="s">
        <v>341</v>
      </c>
      <c r="H1526" s="17">
        <v>42</v>
      </c>
      <c r="J1526" s="17">
        <v>0.56999999999999995</v>
      </c>
      <c r="K1526" s="17" t="s">
        <v>494</v>
      </c>
      <c r="L1526" s="17"/>
      <c r="M1526" s="17" t="s">
        <v>494</v>
      </c>
      <c r="N1526" s="17"/>
      <c r="O1526" s="17"/>
      <c r="P1526" s="17"/>
      <c r="Q1526" s="17" t="s">
        <v>494</v>
      </c>
      <c r="R1526" s="17"/>
      <c r="S1526" s="17"/>
      <c r="T1526" s="17" t="s">
        <v>494</v>
      </c>
      <c r="U1526" s="17" t="s">
        <v>494</v>
      </c>
      <c r="V1526" s="17" t="s">
        <v>494</v>
      </c>
      <c r="W1526" s="17" t="s">
        <v>494</v>
      </c>
      <c r="X1526" s="17" t="s">
        <v>494</v>
      </c>
      <c r="Y1526" s="17" t="s">
        <v>494</v>
      </c>
      <c r="Z1526" s="17" t="s">
        <v>494</v>
      </c>
      <c r="AA1526" s="17" t="s">
        <v>494</v>
      </c>
      <c r="AB1526" s="17" t="s">
        <v>494</v>
      </c>
      <c r="AC1526" s="17"/>
      <c r="AD1526" s="17"/>
      <c r="AE1526" s="18">
        <f t="shared" si="73"/>
        <v>0.7693553611920958</v>
      </c>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c r="BA1526" s="17"/>
      <c r="BB1526" s="17"/>
      <c r="BC1526" s="17"/>
      <c r="BD1526" s="17"/>
      <c r="BE1526" s="17"/>
      <c r="BF1526" s="17"/>
      <c r="BG1526" s="17"/>
    </row>
    <row r="1527" spans="1:59" ht="12.75" hidden="1" customHeight="1" x14ac:dyDescent="0.2">
      <c r="A1527" s="50">
        <v>2024</v>
      </c>
      <c r="B1527" s="50" t="s">
        <v>171</v>
      </c>
      <c r="C1527" s="16" t="str">
        <f>set_totals!$C$215</f>
        <v>19Mar24-IPT-Night</v>
      </c>
      <c r="D1527" s="21">
        <f t="shared" si="71"/>
        <v>45370</v>
      </c>
      <c r="E1527" s="22">
        <f t="shared" si="72"/>
        <v>79</v>
      </c>
      <c r="F1527" s="17" t="s">
        <v>343</v>
      </c>
      <c r="G1527" s="17" t="s">
        <v>341</v>
      </c>
      <c r="H1527" s="17">
        <v>34</v>
      </c>
      <c r="J1527" s="17">
        <v>0.3</v>
      </c>
      <c r="K1527" s="17" t="s">
        <v>494</v>
      </c>
      <c r="L1527" s="17"/>
      <c r="M1527" s="17" t="s">
        <v>494</v>
      </c>
      <c r="N1527" s="17"/>
      <c r="O1527" s="17"/>
      <c r="P1527" s="17"/>
      <c r="Q1527" s="17" t="s">
        <v>494</v>
      </c>
      <c r="R1527" s="17"/>
      <c r="S1527" s="17"/>
      <c r="T1527" s="17" t="s">
        <v>494</v>
      </c>
      <c r="U1527" s="17" t="s">
        <v>494</v>
      </c>
      <c r="V1527" s="17" t="s">
        <v>494</v>
      </c>
      <c r="W1527" s="17" t="s">
        <v>494</v>
      </c>
      <c r="X1527" s="17" t="s">
        <v>494</v>
      </c>
      <c r="Y1527" s="17" t="s">
        <v>494</v>
      </c>
      <c r="Z1527" s="17" t="s">
        <v>494</v>
      </c>
      <c r="AA1527" s="17" t="s">
        <v>494</v>
      </c>
      <c r="AB1527" s="17" t="s">
        <v>494</v>
      </c>
      <c r="AC1527" s="17"/>
      <c r="AD1527" s="17"/>
      <c r="AE1527" s="18">
        <f t="shared" si="73"/>
        <v>0.76328109098310604</v>
      </c>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c r="BF1527" s="17"/>
      <c r="BG1527" s="17"/>
    </row>
    <row r="1528" spans="1:59" ht="12.75" hidden="1" customHeight="1" x14ac:dyDescent="0.2">
      <c r="A1528" s="50">
        <v>2024</v>
      </c>
      <c r="B1528" s="50" t="s">
        <v>171</v>
      </c>
      <c r="C1528" s="16" t="str">
        <f>set_totals!$C$215</f>
        <v>19Mar24-IPT-Night</v>
      </c>
      <c r="D1528" s="21">
        <f t="shared" si="71"/>
        <v>45370</v>
      </c>
      <c r="E1528" s="22">
        <f t="shared" si="72"/>
        <v>79</v>
      </c>
      <c r="F1528" s="17" t="s">
        <v>340</v>
      </c>
      <c r="G1528" s="17" t="s">
        <v>341</v>
      </c>
      <c r="H1528" s="17">
        <v>40</v>
      </c>
      <c r="J1528" s="17">
        <v>0.33</v>
      </c>
      <c r="K1528" s="17" t="s">
        <v>494</v>
      </c>
      <c r="L1528" s="17"/>
      <c r="M1528" s="17" t="s">
        <v>494</v>
      </c>
      <c r="N1528" s="17"/>
      <c r="O1528" s="17"/>
      <c r="P1528" s="17"/>
      <c r="Q1528" s="17" t="s">
        <v>494</v>
      </c>
      <c r="R1528" s="17"/>
      <c r="S1528" s="17"/>
      <c r="T1528" s="17" t="s">
        <v>494</v>
      </c>
      <c r="U1528" s="17" t="s">
        <v>494</v>
      </c>
      <c r="V1528" s="17" t="s">
        <v>494</v>
      </c>
      <c r="W1528" s="17" t="s">
        <v>494</v>
      </c>
      <c r="X1528" s="17" t="s">
        <v>494</v>
      </c>
      <c r="Y1528" s="17" t="s">
        <v>494</v>
      </c>
      <c r="Z1528" s="17" t="s">
        <v>494</v>
      </c>
      <c r="AA1528" s="17" t="s">
        <v>494</v>
      </c>
      <c r="AB1528" s="17" t="s">
        <v>494</v>
      </c>
      <c r="AC1528" s="17"/>
      <c r="AD1528" s="17"/>
      <c r="AE1528" s="18">
        <f t="shared" si="73"/>
        <v>0.515625</v>
      </c>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c r="BF1528" s="17"/>
      <c r="BG1528" s="17"/>
    </row>
    <row r="1529" spans="1:59" hidden="1" x14ac:dyDescent="0.2">
      <c r="A1529" s="50">
        <v>2024</v>
      </c>
      <c r="B1529" s="50" t="s">
        <v>171</v>
      </c>
      <c r="C1529" s="16" t="str">
        <f>set_totals!$C$215</f>
        <v>19Mar24-IPT-Night</v>
      </c>
      <c r="D1529" s="21">
        <f t="shared" si="71"/>
        <v>45370</v>
      </c>
      <c r="E1529" s="22">
        <f t="shared" si="72"/>
        <v>79</v>
      </c>
      <c r="F1529" s="17" t="s">
        <v>343</v>
      </c>
      <c r="G1529" s="17" t="s">
        <v>341</v>
      </c>
      <c r="H1529" s="17">
        <v>40</v>
      </c>
      <c r="J1529" s="17">
        <v>0.44</v>
      </c>
      <c r="K1529" s="17" t="s">
        <v>494</v>
      </c>
      <c r="L1529" s="17"/>
      <c r="M1529" s="17" t="s">
        <v>494</v>
      </c>
      <c r="N1529" s="17"/>
      <c r="O1529" s="17"/>
      <c r="P1529" s="17"/>
      <c r="Q1529" s="17" t="s">
        <v>494</v>
      </c>
      <c r="R1529" s="17"/>
      <c r="S1529" s="17"/>
      <c r="T1529" s="17" t="s">
        <v>494</v>
      </c>
      <c r="U1529" s="17" t="s">
        <v>494</v>
      </c>
      <c r="V1529" s="17" t="s">
        <v>494</v>
      </c>
      <c r="W1529" s="17" t="s">
        <v>494</v>
      </c>
      <c r="X1529" s="17" t="s">
        <v>494</v>
      </c>
      <c r="Y1529" s="17" t="s">
        <v>494</v>
      </c>
      <c r="Z1529" s="17" t="s">
        <v>494</v>
      </c>
      <c r="AA1529" s="17" t="s">
        <v>494</v>
      </c>
      <c r="AB1529" s="17" t="s">
        <v>494</v>
      </c>
      <c r="AC1529" s="17"/>
      <c r="AD1529" s="17"/>
      <c r="AE1529" s="18">
        <f t="shared" si="73"/>
        <v>0.6875</v>
      </c>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c r="BF1529" s="17"/>
      <c r="BG1529" s="17"/>
    </row>
    <row r="1530" spans="1:59" hidden="1" x14ac:dyDescent="0.2">
      <c r="A1530" s="50">
        <v>2024</v>
      </c>
      <c r="B1530" s="50" t="s">
        <v>171</v>
      </c>
      <c r="C1530" s="16" t="str">
        <f>set_totals!$C$215</f>
        <v>19Mar24-IPT-Night</v>
      </c>
      <c r="D1530" s="21">
        <f t="shared" si="71"/>
        <v>45370</v>
      </c>
      <c r="E1530" s="22">
        <f t="shared" si="72"/>
        <v>79</v>
      </c>
      <c r="F1530" s="17" t="s">
        <v>340</v>
      </c>
      <c r="G1530" s="17" t="s">
        <v>341</v>
      </c>
      <c r="H1530" s="17">
        <v>40</v>
      </c>
      <c r="J1530" s="17">
        <v>0.43</v>
      </c>
      <c r="K1530" s="17" t="s">
        <v>494</v>
      </c>
      <c r="L1530" s="17"/>
      <c r="M1530" s="17" t="s">
        <v>494</v>
      </c>
      <c r="N1530" s="17"/>
      <c r="O1530" s="17"/>
      <c r="P1530" s="17"/>
      <c r="Q1530" s="17" t="s">
        <v>494</v>
      </c>
      <c r="R1530" s="17"/>
      <c r="S1530" s="17"/>
      <c r="T1530" s="17" t="s">
        <v>494</v>
      </c>
      <c r="U1530" s="17" t="s">
        <v>494</v>
      </c>
      <c r="V1530" s="17" t="s">
        <v>494</v>
      </c>
      <c r="W1530" s="17" t="s">
        <v>494</v>
      </c>
      <c r="X1530" s="17" t="s">
        <v>494</v>
      </c>
      <c r="Y1530" s="17" t="s">
        <v>494</v>
      </c>
      <c r="Z1530" s="17" t="s">
        <v>494</v>
      </c>
      <c r="AA1530" s="17" t="s">
        <v>494</v>
      </c>
      <c r="AB1530" s="17" t="s">
        <v>494</v>
      </c>
      <c r="AC1530" s="17"/>
      <c r="AD1530" s="17"/>
      <c r="AE1530" s="18">
        <f t="shared" si="73"/>
        <v>0.671875</v>
      </c>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c r="BF1530" s="17"/>
      <c r="BG1530" s="17"/>
    </row>
    <row r="1531" spans="1:59" hidden="1" x14ac:dyDescent="0.2">
      <c r="A1531" s="50">
        <v>2024</v>
      </c>
      <c r="B1531" s="50" t="s">
        <v>171</v>
      </c>
      <c r="C1531" s="16" t="str">
        <f>set_totals!$C$215</f>
        <v>19Mar24-IPT-Night</v>
      </c>
      <c r="D1531" s="21">
        <f t="shared" si="71"/>
        <v>45370</v>
      </c>
      <c r="E1531" s="22">
        <f t="shared" si="72"/>
        <v>79</v>
      </c>
      <c r="F1531" s="17" t="s">
        <v>343</v>
      </c>
      <c r="G1531" s="17" t="s">
        <v>341</v>
      </c>
      <c r="H1531" s="17">
        <v>40</v>
      </c>
      <c r="J1531" s="17">
        <v>0.6</v>
      </c>
      <c r="K1531" s="17" t="s">
        <v>494</v>
      </c>
      <c r="L1531" s="17"/>
      <c r="M1531" s="17" t="s">
        <v>494</v>
      </c>
      <c r="N1531" s="17"/>
      <c r="O1531" s="17"/>
      <c r="P1531" s="17"/>
      <c r="Q1531" s="17" t="s">
        <v>494</v>
      </c>
      <c r="R1531" s="17"/>
      <c r="S1531" s="17"/>
      <c r="T1531" s="17" t="s">
        <v>494</v>
      </c>
      <c r="U1531" s="17" t="s">
        <v>494</v>
      </c>
      <c r="V1531" s="17" t="s">
        <v>494</v>
      </c>
      <c r="W1531" s="17" t="s">
        <v>494</v>
      </c>
      <c r="X1531" s="17" t="s">
        <v>494</v>
      </c>
      <c r="Y1531" s="17" t="s">
        <v>494</v>
      </c>
      <c r="Z1531" s="17" t="s">
        <v>494</v>
      </c>
      <c r="AA1531" s="17" t="s">
        <v>494</v>
      </c>
      <c r="AB1531" s="17" t="s">
        <v>494</v>
      </c>
      <c r="AC1531" s="17"/>
      <c r="AD1531" s="17"/>
      <c r="AE1531" s="18">
        <f t="shared" si="73"/>
        <v>0.93749999999999989</v>
      </c>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c r="BF1531" s="17"/>
      <c r="BG1531" s="17"/>
    </row>
    <row r="1532" spans="1:59" hidden="1" x14ac:dyDescent="0.2">
      <c r="A1532" s="50">
        <v>2024</v>
      </c>
      <c r="B1532" s="50" t="s">
        <v>171</v>
      </c>
      <c r="C1532" s="16" t="str">
        <f>set_totals!$C$215</f>
        <v>19Mar24-IPT-Night</v>
      </c>
      <c r="D1532" s="21">
        <f t="shared" si="71"/>
        <v>45370</v>
      </c>
      <c r="E1532" s="22">
        <f t="shared" si="72"/>
        <v>79</v>
      </c>
      <c r="F1532" s="17" t="s">
        <v>344</v>
      </c>
      <c r="G1532" s="17" t="s">
        <v>341</v>
      </c>
      <c r="H1532" s="17">
        <v>43</v>
      </c>
      <c r="J1532" s="17">
        <v>0.64</v>
      </c>
      <c r="K1532" s="17" t="s">
        <v>494</v>
      </c>
      <c r="L1532" s="17"/>
      <c r="M1532" s="17" t="s">
        <v>494</v>
      </c>
      <c r="N1532" s="17"/>
      <c r="O1532" s="17"/>
      <c r="P1532" s="17"/>
      <c r="Q1532" s="17" t="s">
        <v>494</v>
      </c>
      <c r="R1532" s="17"/>
      <c r="S1532" s="17"/>
      <c r="T1532" s="17" t="s">
        <v>494</v>
      </c>
      <c r="U1532" s="17" t="s">
        <v>494</v>
      </c>
      <c r="V1532" s="17" t="s">
        <v>494</v>
      </c>
      <c r="W1532" s="17" t="s">
        <v>494</v>
      </c>
      <c r="X1532" s="17" t="s">
        <v>494</v>
      </c>
      <c r="Y1532" s="17" t="s">
        <v>494</v>
      </c>
      <c r="Z1532" s="17" t="s">
        <v>494</v>
      </c>
      <c r="AA1532" s="17" t="s">
        <v>494</v>
      </c>
      <c r="AB1532" s="17" t="s">
        <v>494</v>
      </c>
      <c r="AC1532" s="17"/>
      <c r="AD1532" s="17"/>
      <c r="AE1532" s="18">
        <f t="shared" si="73"/>
        <v>0.80496056950960293</v>
      </c>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c r="BF1532" s="17"/>
      <c r="BG1532" s="17"/>
    </row>
    <row r="1533" spans="1:59" hidden="1" x14ac:dyDescent="0.2">
      <c r="A1533" s="50">
        <v>2024</v>
      </c>
      <c r="B1533" s="50" t="s">
        <v>171</v>
      </c>
      <c r="C1533" s="16" t="str">
        <f>set_totals!$C$215</f>
        <v>19Mar24-IPT-Night</v>
      </c>
      <c r="D1533" s="21">
        <f t="shared" si="71"/>
        <v>45370</v>
      </c>
      <c r="E1533" s="22">
        <f t="shared" si="72"/>
        <v>79</v>
      </c>
      <c r="F1533" s="17" t="s">
        <v>343</v>
      </c>
      <c r="G1533" s="17" t="s">
        <v>341</v>
      </c>
      <c r="H1533" s="17">
        <v>41</v>
      </c>
      <c r="J1533" s="17">
        <v>0.59</v>
      </c>
      <c r="K1533" s="17" t="s">
        <v>494</v>
      </c>
      <c r="L1533" s="17"/>
      <c r="M1533" s="17" t="s">
        <v>494</v>
      </c>
      <c r="N1533" s="17"/>
      <c r="O1533" s="17"/>
      <c r="P1533" s="17"/>
      <c r="Q1533" s="17" t="s">
        <v>494</v>
      </c>
      <c r="R1533" s="17"/>
      <c r="S1533" s="17"/>
      <c r="T1533" s="17" t="s">
        <v>494</v>
      </c>
      <c r="U1533" s="17" t="s">
        <v>494</v>
      </c>
      <c r="V1533" s="17" t="s">
        <v>494</v>
      </c>
      <c r="W1533" s="17" t="s">
        <v>494</v>
      </c>
      <c r="X1533" s="17" t="s">
        <v>494</v>
      </c>
      <c r="Y1533" s="17" t="s">
        <v>494</v>
      </c>
      <c r="Z1533" s="17" t="s">
        <v>494</v>
      </c>
      <c r="AA1533" s="17" t="s">
        <v>494</v>
      </c>
      <c r="AB1533" s="17" t="s">
        <v>494</v>
      </c>
      <c r="AC1533" s="17"/>
      <c r="AD1533" s="17"/>
      <c r="AE1533" s="18">
        <f t="shared" si="73"/>
        <v>0.85605258194164324</v>
      </c>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c r="BF1533" s="17"/>
      <c r="BG1533" s="17"/>
    </row>
    <row r="1534" spans="1:59" ht="12.75" hidden="1" customHeight="1" x14ac:dyDescent="0.2">
      <c r="A1534" s="50">
        <v>2024</v>
      </c>
      <c r="B1534" s="50" t="s">
        <v>171</v>
      </c>
      <c r="C1534" s="16" t="str">
        <f>set_totals!$C$215</f>
        <v>19Mar24-IPT-Night</v>
      </c>
      <c r="D1534" s="21">
        <f t="shared" si="71"/>
        <v>45370</v>
      </c>
      <c r="E1534" s="22">
        <f t="shared" si="72"/>
        <v>79</v>
      </c>
      <c r="F1534" s="17" t="s">
        <v>343</v>
      </c>
      <c r="G1534" s="17" t="s">
        <v>341</v>
      </c>
      <c r="H1534" s="17">
        <v>31</v>
      </c>
      <c r="J1534" s="17">
        <v>0.28999999999999998</v>
      </c>
      <c r="K1534" s="17" t="s">
        <v>494</v>
      </c>
      <c r="L1534" s="17"/>
      <c r="M1534" s="17" t="s">
        <v>494</v>
      </c>
      <c r="N1534" s="17"/>
      <c r="O1534" s="17"/>
      <c r="P1534" s="17"/>
      <c r="Q1534" s="17" t="s">
        <v>494</v>
      </c>
      <c r="R1534" s="17"/>
      <c r="S1534" s="17"/>
      <c r="T1534" s="17" t="s">
        <v>494</v>
      </c>
      <c r="U1534" s="17" t="s">
        <v>494</v>
      </c>
      <c r="V1534" s="17" t="s">
        <v>494</v>
      </c>
      <c r="W1534" s="17" t="s">
        <v>494</v>
      </c>
      <c r="X1534" s="17" t="s">
        <v>494</v>
      </c>
      <c r="Y1534" s="17" t="s">
        <v>494</v>
      </c>
      <c r="Z1534" s="17" t="s">
        <v>494</v>
      </c>
      <c r="AA1534" s="17" t="s">
        <v>494</v>
      </c>
      <c r="AB1534" s="17" t="s">
        <v>494</v>
      </c>
      <c r="AC1534" s="17"/>
      <c r="AD1534" s="17"/>
      <c r="AE1534" s="18">
        <f t="shared" si="73"/>
        <v>0.97344835688630782</v>
      </c>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c r="BF1534" s="17"/>
      <c r="BG1534" s="17"/>
    </row>
    <row r="1535" spans="1:59" ht="12.75" hidden="1" customHeight="1" x14ac:dyDescent="0.2">
      <c r="A1535" s="50">
        <v>2024</v>
      </c>
      <c r="B1535" s="50" t="s">
        <v>171</v>
      </c>
      <c r="C1535" s="16" t="str">
        <f>set_totals!$C$215</f>
        <v>19Mar24-IPT-Night</v>
      </c>
      <c r="D1535" s="21">
        <f t="shared" si="71"/>
        <v>45370</v>
      </c>
      <c r="E1535" s="22">
        <f t="shared" si="72"/>
        <v>79</v>
      </c>
      <c r="F1535" s="17" t="s">
        <v>343</v>
      </c>
      <c r="G1535" s="17" t="s">
        <v>341</v>
      </c>
      <c r="H1535" s="17">
        <v>39</v>
      </c>
      <c r="J1535" s="17">
        <v>0.56000000000000005</v>
      </c>
      <c r="K1535" s="17" t="s">
        <v>494</v>
      </c>
      <c r="L1535" s="17"/>
      <c r="M1535" s="17" t="s">
        <v>494</v>
      </c>
      <c r="N1535" s="17"/>
      <c r="O1535" s="17"/>
      <c r="P1535" s="17"/>
      <c r="Q1535" s="17" t="s">
        <v>494</v>
      </c>
      <c r="R1535" s="17"/>
      <c r="S1535" s="17"/>
      <c r="T1535" s="17" t="s">
        <v>494</v>
      </c>
      <c r="U1535" s="17" t="s">
        <v>494</v>
      </c>
      <c r="V1535" s="17" t="s">
        <v>494</v>
      </c>
      <c r="W1535" s="17" t="s">
        <v>494</v>
      </c>
      <c r="X1535" s="17" t="s">
        <v>494</v>
      </c>
      <c r="Y1535" s="17" t="s">
        <v>494</v>
      </c>
      <c r="Z1535" s="17" t="s">
        <v>494</v>
      </c>
      <c r="AA1535" s="17" t="s">
        <v>494</v>
      </c>
      <c r="AB1535" s="17" t="s">
        <v>494</v>
      </c>
      <c r="AC1535" s="17"/>
      <c r="AD1535" s="17"/>
      <c r="AE1535" s="18">
        <f t="shared" si="73"/>
        <v>0.94404828132638796</v>
      </c>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c r="BF1535" s="17"/>
      <c r="BG1535" s="17"/>
    </row>
    <row r="1536" spans="1:59" ht="12.75" hidden="1" customHeight="1" x14ac:dyDescent="0.2">
      <c r="A1536" s="50">
        <v>2024</v>
      </c>
      <c r="B1536" s="50" t="s">
        <v>171</v>
      </c>
      <c r="C1536" s="16" t="str">
        <f>set_totals!$C$215</f>
        <v>19Mar24-IPT-Night</v>
      </c>
      <c r="D1536" s="21">
        <f t="shared" si="71"/>
        <v>45370</v>
      </c>
      <c r="E1536" s="22">
        <f t="shared" si="72"/>
        <v>79</v>
      </c>
      <c r="F1536" s="17" t="s">
        <v>344</v>
      </c>
      <c r="G1536" s="17" t="s">
        <v>341</v>
      </c>
      <c r="H1536" s="17">
        <v>38</v>
      </c>
      <c r="J1536" s="17">
        <v>0.48</v>
      </c>
      <c r="K1536" s="17" t="s">
        <v>494</v>
      </c>
      <c r="L1536" s="17"/>
      <c r="M1536" s="17" t="s">
        <v>494</v>
      </c>
      <c r="N1536" s="17"/>
      <c r="O1536" s="17"/>
      <c r="P1536" s="17"/>
      <c r="Q1536" s="17" t="s">
        <v>494</v>
      </c>
      <c r="R1536" s="17"/>
      <c r="S1536" s="17"/>
      <c r="T1536" s="17" t="s">
        <v>494</v>
      </c>
      <c r="U1536" s="17" t="s">
        <v>494</v>
      </c>
      <c r="V1536" s="17" t="s">
        <v>494</v>
      </c>
      <c r="W1536" s="17" t="s">
        <v>494</v>
      </c>
      <c r="X1536" s="17" t="s">
        <v>494</v>
      </c>
      <c r="Y1536" s="17" t="s">
        <v>494</v>
      </c>
      <c r="Z1536" s="17" t="s">
        <v>494</v>
      </c>
      <c r="AA1536" s="17" t="s">
        <v>494</v>
      </c>
      <c r="AB1536" s="17" t="s">
        <v>494</v>
      </c>
      <c r="AC1536" s="17"/>
      <c r="AD1536" s="17"/>
      <c r="AE1536" s="18">
        <f t="shared" si="73"/>
        <v>0.87476308499781308</v>
      </c>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c r="BF1536" s="17"/>
      <c r="BG1536" s="17"/>
    </row>
    <row r="1537" spans="1:59" ht="12.75" hidden="1" customHeight="1" x14ac:dyDescent="0.2">
      <c r="A1537" s="50">
        <v>2024</v>
      </c>
      <c r="B1537" s="50" t="s">
        <v>171</v>
      </c>
      <c r="C1537" s="16" t="str">
        <f>set_totals!$C$215</f>
        <v>19Mar24-IPT-Night</v>
      </c>
      <c r="D1537" s="21">
        <f t="shared" si="71"/>
        <v>45370</v>
      </c>
      <c r="E1537" s="22">
        <f t="shared" si="72"/>
        <v>79</v>
      </c>
      <c r="F1537" s="17" t="s">
        <v>343</v>
      </c>
      <c r="G1537" s="17" t="s">
        <v>341</v>
      </c>
      <c r="H1537" s="17">
        <v>41</v>
      </c>
      <c r="J1537" s="17">
        <v>0.49</v>
      </c>
      <c r="K1537" s="17" t="s">
        <v>494</v>
      </c>
      <c r="L1537" s="17"/>
      <c r="M1537" s="17" t="s">
        <v>494</v>
      </c>
      <c r="N1537" s="17"/>
      <c r="O1537" s="17"/>
      <c r="P1537" s="17"/>
      <c r="Q1537" s="17" t="s">
        <v>494</v>
      </c>
      <c r="R1537" s="17"/>
      <c r="S1537" s="17"/>
      <c r="T1537" s="17" t="s">
        <v>494</v>
      </c>
      <c r="U1537" s="17" t="s">
        <v>494</v>
      </c>
      <c r="V1537" s="17" t="s">
        <v>494</v>
      </c>
      <c r="W1537" s="17" t="s">
        <v>494</v>
      </c>
      <c r="X1537" s="17" t="s">
        <v>494</v>
      </c>
      <c r="Y1537" s="17" t="s">
        <v>494</v>
      </c>
      <c r="Z1537" s="17" t="s">
        <v>494</v>
      </c>
      <c r="AA1537" s="17" t="s">
        <v>494</v>
      </c>
      <c r="AB1537" s="17" t="s">
        <v>494</v>
      </c>
      <c r="AC1537" s="17"/>
      <c r="AD1537" s="17"/>
      <c r="AE1537" s="18">
        <f t="shared" si="73"/>
        <v>0.71095892398543259</v>
      </c>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c r="BF1537" s="17"/>
      <c r="BG1537" s="17"/>
    </row>
    <row r="1538" spans="1:59" ht="12.75" hidden="1" customHeight="1" x14ac:dyDescent="0.2">
      <c r="A1538" s="50">
        <v>2024</v>
      </c>
      <c r="B1538" s="50" t="s">
        <v>171</v>
      </c>
      <c r="C1538" s="16" t="str">
        <f>set_totals!$C$215</f>
        <v>19Mar24-IPT-Night</v>
      </c>
      <c r="D1538" s="21">
        <f t="shared" si="71"/>
        <v>45370</v>
      </c>
      <c r="E1538" s="22">
        <f t="shared" si="72"/>
        <v>79</v>
      </c>
      <c r="F1538" s="17" t="s">
        <v>344</v>
      </c>
      <c r="G1538" s="17" t="s">
        <v>341</v>
      </c>
      <c r="H1538" s="17">
        <v>39</v>
      </c>
      <c r="J1538" s="17">
        <v>0.44</v>
      </c>
      <c r="K1538" s="17" t="s">
        <v>494</v>
      </c>
      <c r="L1538" s="17"/>
      <c r="M1538" s="17" t="s">
        <v>494</v>
      </c>
      <c r="N1538" s="17"/>
      <c r="O1538" s="17"/>
      <c r="P1538" s="17"/>
      <c r="Q1538" s="17" t="s">
        <v>494</v>
      </c>
      <c r="R1538" s="17"/>
      <c r="S1538" s="17"/>
      <c r="T1538" s="17" t="s">
        <v>494</v>
      </c>
      <c r="U1538" s="17" t="s">
        <v>494</v>
      </c>
      <c r="V1538" s="17" t="s">
        <v>494</v>
      </c>
      <c r="W1538" s="17" t="s">
        <v>494</v>
      </c>
      <c r="X1538" s="17" t="s">
        <v>494</v>
      </c>
      <c r="Y1538" s="17" t="s">
        <v>494</v>
      </c>
      <c r="Z1538" s="17" t="s">
        <v>494</v>
      </c>
      <c r="AA1538" s="17" t="s">
        <v>494</v>
      </c>
      <c r="AB1538" s="17" t="s">
        <v>494</v>
      </c>
      <c r="AC1538" s="17"/>
      <c r="AD1538" s="17"/>
      <c r="AE1538" s="18">
        <f t="shared" si="73"/>
        <v>0.74175222104216187</v>
      </c>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c r="BF1538" s="17"/>
      <c r="BG1538" s="17"/>
    </row>
    <row r="1539" spans="1:59" ht="12.75" hidden="1" customHeight="1" x14ac:dyDescent="0.2">
      <c r="A1539" s="50">
        <v>2024</v>
      </c>
      <c r="B1539" s="50" t="s">
        <v>171</v>
      </c>
      <c r="C1539" s="16" t="str">
        <f>set_totals!$C$215</f>
        <v>19Mar24-IPT-Night</v>
      </c>
      <c r="D1539" s="21">
        <f t="shared" si="71"/>
        <v>45370</v>
      </c>
      <c r="E1539" s="22">
        <f t="shared" si="72"/>
        <v>79</v>
      </c>
      <c r="F1539" s="17" t="s">
        <v>343</v>
      </c>
      <c r="G1539" s="17" t="s">
        <v>341</v>
      </c>
      <c r="H1539" s="17">
        <v>42</v>
      </c>
      <c r="J1539" s="17">
        <v>0.59</v>
      </c>
      <c r="K1539" s="17" t="s">
        <v>494</v>
      </c>
      <c r="L1539" s="17"/>
      <c r="M1539" s="17" t="s">
        <v>494</v>
      </c>
      <c r="N1539" s="17"/>
      <c r="O1539" s="17"/>
      <c r="P1539" s="17"/>
      <c r="Q1539" s="17" t="s">
        <v>494</v>
      </c>
      <c r="R1539" s="17"/>
      <c r="S1539" s="17"/>
      <c r="T1539" s="17" t="s">
        <v>494</v>
      </c>
      <c r="U1539" s="17" t="s">
        <v>494</v>
      </c>
      <c r="V1539" s="17" t="s">
        <v>494</v>
      </c>
      <c r="W1539" s="17" t="s">
        <v>494</v>
      </c>
      <c r="X1539" s="17" t="s">
        <v>494</v>
      </c>
      <c r="Y1539" s="17" t="s">
        <v>494</v>
      </c>
      <c r="Z1539" s="17" t="s">
        <v>494</v>
      </c>
      <c r="AA1539" s="17" t="s">
        <v>494</v>
      </c>
      <c r="AB1539" s="17" t="s">
        <v>494</v>
      </c>
      <c r="AC1539" s="17"/>
      <c r="AD1539" s="17"/>
      <c r="AE1539" s="18">
        <f t="shared" si="73"/>
        <v>0.79635028614620451</v>
      </c>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c r="BF1539" s="17"/>
      <c r="BG1539" s="17"/>
    </row>
    <row r="1540" spans="1:59" ht="12.75" hidden="1" customHeight="1" x14ac:dyDescent="0.2">
      <c r="A1540" s="50">
        <v>2024</v>
      </c>
      <c r="B1540" s="50" t="s">
        <v>171</v>
      </c>
      <c r="C1540" s="16" t="str">
        <f>set_totals!$C$215</f>
        <v>19Mar24-IPT-Night</v>
      </c>
      <c r="D1540" s="21">
        <f t="shared" ref="D1540:D1603" si="74">DATEVALUE(LEFT(C1540, SEARCH("-", C1540) - 1))</f>
        <v>45370</v>
      </c>
      <c r="E1540" s="22">
        <f t="shared" ref="E1540:E1603" si="75" xml:space="preserve"> D1540 - DATE(YEAR(D1540), 1, 0)</f>
        <v>79</v>
      </c>
      <c r="F1540" s="17" t="s">
        <v>344</v>
      </c>
      <c r="G1540" s="17" t="s">
        <v>341</v>
      </c>
      <c r="H1540" s="17">
        <v>39</v>
      </c>
      <c r="J1540" s="17">
        <v>0.45</v>
      </c>
      <c r="K1540" s="17" t="s">
        <v>494</v>
      </c>
      <c r="L1540" s="17"/>
      <c r="M1540" s="17" t="s">
        <v>494</v>
      </c>
      <c r="N1540" s="17"/>
      <c r="O1540" s="17"/>
      <c r="P1540" s="17"/>
      <c r="Q1540" s="17" t="s">
        <v>494</v>
      </c>
      <c r="R1540" s="17"/>
      <c r="S1540" s="17"/>
      <c r="T1540" s="17" t="s">
        <v>494</v>
      </c>
      <c r="U1540" s="17" t="s">
        <v>494</v>
      </c>
      <c r="V1540" s="17" t="s">
        <v>494</v>
      </c>
      <c r="W1540" s="17" t="s">
        <v>494</v>
      </c>
      <c r="X1540" s="17" t="s">
        <v>494</v>
      </c>
      <c r="Y1540" s="17" t="s">
        <v>494</v>
      </c>
      <c r="Z1540" s="17" t="s">
        <v>494</v>
      </c>
      <c r="AA1540" s="17" t="s">
        <v>494</v>
      </c>
      <c r="AB1540" s="17" t="s">
        <v>494</v>
      </c>
      <c r="AC1540" s="17"/>
      <c r="AD1540" s="17"/>
      <c r="AE1540" s="18">
        <f t="shared" ref="AE1540:AE1603" si="76">IF(J1540="", "", 100000*(J1540/(H1540^3)))</f>
        <v>0.75861022606584738</v>
      </c>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c r="BF1540" s="17"/>
      <c r="BG1540" s="17"/>
    </row>
    <row r="1541" spans="1:59" ht="12.75" hidden="1" customHeight="1" x14ac:dyDescent="0.2">
      <c r="A1541" s="50">
        <v>2024</v>
      </c>
      <c r="B1541" s="50" t="s">
        <v>171</v>
      </c>
      <c r="C1541" s="16" t="str">
        <f>set_totals!$C$215</f>
        <v>19Mar24-IPT-Night</v>
      </c>
      <c r="D1541" s="21">
        <f t="shared" si="74"/>
        <v>45370</v>
      </c>
      <c r="E1541" s="22">
        <f t="shared" si="75"/>
        <v>79</v>
      </c>
      <c r="F1541" s="17" t="s">
        <v>344</v>
      </c>
      <c r="G1541" s="17" t="s">
        <v>341</v>
      </c>
      <c r="H1541" s="17">
        <v>37</v>
      </c>
      <c r="J1541" s="17">
        <v>0.38</v>
      </c>
      <c r="K1541" s="17" t="s">
        <v>494</v>
      </c>
      <c r="L1541" s="17"/>
      <c r="M1541" s="17" t="s">
        <v>494</v>
      </c>
      <c r="N1541" s="17"/>
      <c r="O1541" s="17"/>
      <c r="P1541" s="17"/>
      <c r="Q1541" s="17" t="s">
        <v>494</v>
      </c>
      <c r="R1541" s="17"/>
      <c r="S1541" s="17"/>
      <c r="T1541" s="17" t="s">
        <v>494</v>
      </c>
      <c r="U1541" s="17" t="s">
        <v>494</v>
      </c>
      <c r="V1541" s="17" t="s">
        <v>494</v>
      </c>
      <c r="W1541" s="17" t="s">
        <v>494</v>
      </c>
      <c r="X1541" s="17" t="s">
        <v>494</v>
      </c>
      <c r="Y1541" s="17" t="s">
        <v>494</v>
      </c>
      <c r="Z1541" s="17" t="s">
        <v>494</v>
      </c>
      <c r="AA1541" s="17" t="s">
        <v>494</v>
      </c>
      <c r="AB1541" s="17" t="s">
        <v>494</v>
      </c>
      <c r="AC1541" s="17"/>
      <c r="AD1541" s="17"/>
      <c r="AE1541" s="18">
        <f t="shared" si="76"/>
        <v>0.75020235721477502</v>
      </c>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c r="BF1541" s="17"/>
      <c r="BG1541" s="17"/>
    </row>
    <row r="1542" spans="1:59" ht="12.75" hidden="1" customHeight="1" x14ac:dyDescent="0.2">
      <c r="A1542" s="50">
        <v>2024</v>
      </c>
      <c r="B1542" s="50" t="s">
        <v>171</v>
      </c>
      <c r="C1542" s="16" t="str">
        <f>set_totals!$C$215</f>
        <v>19Mar24-IPT-Night</v>
      </c>
      <c r="D1542" s="21">
        <f t="shared" si="74"/>
        <v>45370</v>
      </c>
      <c r="E1542" s="22">
        <f t="shared" si="75"/>
        <v>79</v>
      </c>
      <c r="F1542" s="17" t="s">
        <v>344</v>
      </c>
      <c r="G1542" s="17" t="s">
        <v>341</v>
      </c>
      <c r="H1542" s="17">
        <v>39</v>
      </c>
      <c r="J1542" s="17">
        <v>0.44</v>
      </c>
      <c r="K1542" s="17" t="s">
        <v>494</v>
      </c>
      <c r="L1542" s="17"/>
      <c r="M1542" s="17" t="s">
        <v>494</v>
      </c>
      <c r="N1542" s="17"/>
      <c r="O1542" s="17"/>
      <c r="P1542" s="17"/>
      <c r="Q1542" s="17" t="s">
        <v>494</v>
      </c>
      <c r="R1542" s="17"/>
      <c r="S1542" s="17"/>
      <c r="T1542" s="17" t="s">
        <v>494</v>
      </c>
      <c r="U1542" s="17" t="s">
        <v>494</v>
      </c>
      <c r="V1542" s="17" t="s">
        <v>494</v>
      </c>
      <c r="W1542" s="17" t="s">
        <v>494</v>
      </c>
      <c r="X1542" s="17" t="s">
        <v>494</v>
      </c>
      <c r="Y1542" s="17" t="s">
        <v>494</v>
      </c>
      <c r="Z1542" s="17" t="s">
        <v>494</v>
      </c>
      <c r="AA1542" s="17" t="s">
        <v>494</v>
      </c>
      <c r="AB1542" s="17" t="s">
        <v>494</v>
      </c>
      <c r="AC1542" s="17"/>
      <c r="AD1542" s="17"/>
      <c r="AE1542" s="18">
        <f t="shared" si="76"/>
        <v>0.74175222104216187</v>
      </c>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c r="BF1542" s="17"/>
      <c r="BG1542" s="17"/>
    </row>
    <row r="1543" spans="1:59" ht="12.75" hidden="1" customHeight="1" x14ac:dyDescent="0.2">
      <c r="A1543" s="50">
        <v>2024</v>
      </c>
      <c r="B1543" s="50" t="s">
        <v>171</v>
      </c>
      <c r="C1543" s="16" t="str">
        <f>set_totals!$C$215</f>
        <v>19Mar24-IPT-Night</v>
      </c>
      <c r="D1543" s="21">
        <f t="shared" si="74"/>
        <v>45370</v>
      </c>
      <c r="E1543" s="22">
        <f t="shared" si="75"/>
        <v>79</v>
      </c>
      <c r="F1543" s="17" t="s">
        <v>343</v>
      </c>
      <c r="G1543" s="17" t="s">
        <v>341</v>
      </c>
      <c r="H1543" s="17">
        <v>40</v>
      </c>
      <c r="J1543" s="17">
        <v>0.52</v>
      </c>
      <c r="K1543" s="17" t="s">
        <v>494</v>
      </c>
      <c r="L1543" s="17"/>
      <c r="M1543" s="17" t="s">
        <v>494</v>
      </c>
      <c r="N1543" s="17"/>
      <c r="O1543" s="17"/>
      <c r="P1543" s="17"/>
      <c r="Q1543" s="17" t="s">
        <v>494</v>
      </c>
      <c r="R1543" s="17"/>
      <c r="S1543" s="17"/>
      <c r="T1543" s="17" t="s">
        <v>494</v>
      </c>
      <c r="U1543" s="17" t="s">
        <v>494</v>
      </c>
      <c r="V1543" s="17" t="s">
        <v>494</v>
      </c>
      <c r="W1543" s="17" t="s">
        <v>494</v>
      </c>
      <c r="X1543" s="17" t="s">
        <v>494</v>
      </c>
      <c r="Y1543" s="17" t="s">
        <v>494</v>
      </c>
      <c r="Z1543" s="17" t="s">
        <v>494</v>
      </c>
      <c r="AA1543" s="17" t="s">
        <v>494</v>
      </c>
      <c r="AB1543" s="17" t="s">
        <v>494</v>
      </c>
      <c r="AC1543" s="17"/>
      <c r="AD1543" s="17"/>
      <c r="AE1543" s="18">
        <f t="shared" si="76"/>
        <v>0.81250000000000011</v>
      </c>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c r="BF1543" s="17"/>
      <c r="BG1543" s="17"/>
    </row>
    <row r="1544" spans="1:59" ht="12.75" hidden="1" customHeight="1" x14ac:dyDescent="0.2">
      <c r="A1544" s="50">
        <v>2024</v>
      </c>
      <c r="B1544" s="50" t="s">
        <v>171</v>
      </c>
      <c r="C1544" s="16" t="str">
        <f>set_totals!$C$215</f>
        <v>19Mar24-IPT-Night</v>
      </c>
      <c r="D1544" s="21">
        <f t="shared" si="74"/>
        <v>45370</v>
      </c>
      <c r="E1544" s="22">
        <f t="shared" si="75"/>
        <v>79</v>
      </c>
      <c r="F1544" s="17" t="s">
        <v>344</v>
      </c>
      <c r="G1544" s="17" t="s">
        <v>341</v>
      </c>
      <c r="H1544" s="17">
        <v>33</v>
      </c>
      <c r="J1544" s="17">
        <v>0.63</v>
      </c>
      <c r="K1544" s="17" t="s">
        <v>494</v>
      </c>
      <c r="L1544" s="17"/>
      <c r="M1544" s="17" t="s">
        <v>494</v>
      </c>
      <c r="N1544" s="17"/>
      <c r="O1544" s="17"/>
      <c r="P1544" s="17"/>
      <c r="Q1544" s="17" t="s">
        <v>494</v>
      </c>
      <c r="R1544" s="17"/>
      <c r="S1544" s="17"/>
      <c r="T1544" s="17" t="s">
        <v>494</v>
      </c>
      <c r="U1544" s="17" t="s">
        <v>494</v>
      </c>
      <c r="V1544" s="17" t="s">
        <v>494</v>
      </c>
      <c r="W1544" s="17" t="s">
        <v>494</v>
      </c>
      <c r="X1544" s="17" t="s">
        <v>494</v>
      </c>
      <c r="Y1544" s="17" t="s">
        <v>494</v>
      </c>
      <c r="Z1544" s="17" t="s">
        <v>494</v>
      </c>
      <c r="AA1544" s="17" t="s">
        <v>494</v>
      </c>
      <c r="AB1544" s="17" t="s">
        <v>494</v>
      </c>
      <c r="AC1544" s="17"/>
      <c r="AD1544" s="17"/>
      <c r="AE1544" s="18">
        <f t="shared" si="76"/>
        <v>1.7530678687703483</v>
      </c>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c r="BF1544" s="17"/>
      <c r="BG1544" s="17"/>
    </row>
    <row r="1545" spans="1:59" ht="12.75" hidden="1" customHeight="1" x14ac:dyDescent="0.2">
      <c r="A1545" s="50">
        <v>2024</v>
      </c>
      <c r="B1545" s="50" t="s">
        <v>171</v>
      </c>
      <c r="C1545" s="16" t="str">
        <f>set_totals!$C$215</f>
        <v>19Mar24-IPT-Night</v>
      </c>
      <c r="D1545" s="21">
        <f t="shared" si="74"/>
        <v>45370</v>
      </c>
      <c r="E1545" s="22">
        <f t="shared" si="75"/>
        <v>79</v>
      </c>
      <c r="F1545" s="17" t="s">
        <v>343</v>
      </c>
      <c r="G1545" s="17" t="s">
        <v>341</v>
      </c>
      <c r="H1545" s="17">
        <v>35</v>
      </c>
      <c r="J1545" s="17">
        <v>0.4</v>
      </c>
      <c r="K1545" s="17" t="s">
        <v>494</v>
      </c>
      <c r="L1545" s="17"/>
      <c r="M1545" s="17" t="s">
        <v>494</v>
      </c>
      <c r="N1545" s="17"/>
      <c r="O1545" s="17"/>
      <c r="P1545" s="17"/>
      <c r="Q1545" s="17" t="s">
        <v>494</v>
      </c>
      <c r="R1545" s="17"/>
      <c r="S1545" s="17"/>
      <c r="T1545" s="17" t="s">
        <v>494</v>
      </c>
      <c r="U1545" s="17" t="s">
        <v>494</v>
      </c>
      <c r="V1545" s="17" t="s">
        <v>494</v>
      </c>
      <c r="W1545" s="17" t="s">
        <v>494</v>
      </c>
      <c r="X1545" s="17" t="s">
        <v>494</v>
      </c>
      <c r="Y1545" s="17" t="s">
        <v>494</v>
      </c>
      <c r="Z1545" s="17" t="s">
        <v>494</v>
      </c>
      <c r="AA1545" s="17" t="s">
        <v>494</v>
      </c>
      <c r="AB1545" s="17" t="s">
        <v>494</v>
      </c>
      <c r="AC1545" s="17"/>
      <c r="AD1545" s="17"/>
      <c r="AE1545" s="18">
        <f t="shared" si="76"/>
        <v>0.93294460641399424</v>
      </c>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c r="BF1545" s="17"/>
      <c r="BG1545" s="17"/>
    </row>
    <row r="1546" spans="1:59" ht="12.75" hidden="1" customHeight="1" x14ac:dyDescent="0.2">
      <c r="A1546" s="50">
        <v>2024</v>
      </c>
      <c r="B1546" s="50" t="s">
        <v>171</v>
      </c>
      <c r="C1546" s="16" t="str">
        <f>set_totals!$C$215</f>
        <v>19Mar24-IPT-Night</v>
      </c>
      <c r="D1546" s="21">
        <f t="shared" si="74"/>
        <v>45370</v>
      </c>
      <c r="E1546" s="22">
        <f t="shared" si="75"/>
        <v>79</v>
      </c>
      <c r="F1546" s="17" t="s">
        <v>340</v>
      </c>
      <c r="G1546" s="17" t="s">
        <v>341</v>
      </c>
      <c r="H1546" s="17">
        <v>39</v>
      </c>
      <c r="J1546" s="17">
        <v>0.35</v>
      </c>
      <c r="K1546" s="17" t="s">
        <v>494</v>
      </c>
      <c r="L1546" s="17"/>
      <c r="M1546" s="17" t="s">
        <v>494</v>
      </c>
      <c r="N1546" s="17"/>
      <c r="O1546" s="17"/>
      <c r="P1546" s="17"/>
      <c r="Q1546" s="17" t="s">
        <v>494</v>
      </c>
      <c r="R1546" s="17"/>
      <c r="S1546" s="17"/>
      <c r="T1546" s="17" t="s">
        <v>494</v>
      </c>
      <c r="U1546" s="17" t="s">
        <v>494</v>
      </c>
      <c r="V1546" s="17" t="s">
        <v>494</v>
      </c>
      <c r="W1546" s="17" t="s">
        <v>494</v>
      </c>
      <c r="X1546" s="17" t="s">
        <v>494</v>
      </c>
      <c r="Y1546" s="17" t="s">
        <v>494</v>
      </c>
      <c r="Z1546" s="17" t="s">
        <v>494</v>
      </c>
      <c r="AA1546" s="17" t="s">
        <v>494</v>
      </c>
      <c r="AB1546" s="17" t="s">
        <v>494</v>
      </c>
      <c r="AC1546" s="17"/>
      <c r="AD1546" s="17"/>
      <c r="AE1546" s="18">
        <f t="shared" si="76"/>
        <v>0.59003017582899242</v>
      </c>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c r="BF1546" s="17"/>
      <c r="BG1546" s="17"/>
    </row>
    <row r="1547" spans="1:59" ht="12.75" hidden="1" customHeight="1" x14ac:dyDescent="0.2">
      <c r="A1547" s="50">
        <v>2024</v>
      </c>
      <c r="B1547" s="50" t="s">
        <v>171</v>
      </c>
      <c r="C1547" s="16" t="str">
        <f>set_totals!$C$215</f>
        <v>19Mar24-IPT-Night</v>
      </c>
      <c r="D1547" s="21">
        <f t="shared" si="74"/>
        <v>45370</v>
      </c>
      <c r="E1547" s="22">
        <f t="shared" si="75"/>
        <v>79</v>
      </c>
      <c r="F1547" s="17" t="s">
        <v>343</v>
      </c>
      <c r="G1547" s="17" t="s">
        <v>341</v>
      </c>
      <c r="H1547" s="17">
        <v>30</v>
      </c>
      <c r="J1547" s="17">
        <v>0.23</v>
      </c>
      <c r="K1547" s="17" t="s">
        <v>494</v>
      </c>
      <c r="L1547" s="17"/>
      <c r="M1547" s="17" t="s">
        <v>494</v>
      </c>
      <c r="N1547" s="17"/>
      <c r="O1547" s="17"/>
      <c r="P1547" s="17"/>
      <c r="Q1547" s="17" t="s">
        <v>494</v>
      </c>
      <c r="R1547" s="17"/>
      <c r="S1547" s="17"/>
      <c r="T1547" s="17" t="s">
        <v>494</v>
      </c>
      <c r="U1547" s="17" t="s">
        <v>494</v>
      </c>
      <c r="V1547" s="17" t="s">
        <v>494</v>
      </c>
      <c r="W1547" s="17" t="s">
        <v>494</v>
      </c>
      <c r="X1547" s="17" t="s">
        <v>494</v>
      </c>
      <c r="Y1547" s="17" t="s">
        <v>494</v>
      </c>
      <c r="Z1547" s="17" t="s">
        <v>494</v>
      </c>
      <c r="AA1547" s="17" t="s">
        <v>494</v>
      </c>
      <c r="AB1547" s="17" t="s">
        <v>494</v>
      </c>
      <c r="AC1547" s="17"/>
      <c r="AD1547" s="17"/>
      <c r="AE1547" s="18">
        <f t="shared" si="76"/>
        <v>0.85185185185185186</v>
      </c>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c r="BF1547" s="17"/>
      <c r="BG1547" s="17"/>
    </row>
    <row r="1548" spans="1:59" hidden="1" x14ac:dyDescent="0.2">
      <c r="A1548" s="50">
        <v>2024</v>
      </c>
      <c r="B1548" s="50" t="s">
        <v>171</v>
      </c>
      <c r="C1548" s="16" t="str">
        <f>set_totals!$C$215</f>
        <v>19Mar24-IPT-Night</v>
      </c>
      <c r="D1548" s="21">
        <f t="shared" si="74"/>
        <v>45370</v>
      </c>
      <c r="E1548" s="22">
        <f t="shared" si="75"/>
        <v>79</v>
      </c>
      <c r="F1548" s="17" t="s">
        <v>344</v>
      </c>
      <c r="G1548" s="17" t="s">
        <v>341</v>
      </c>
      <c r="H1548" s="17">
        <v>38</v>
      </c>
      <c r="J1548" s="17">
        <v>0.46</v>
      </c>
      <c r="K1548" s="17" t="s">
        <v>494</v>
      </c>
      <c r="L1548" s="17"/>
      <c r="M1548" s="17" t="s">
        <v>494</v>
      </c>
      <c r="N1548" s="17"/>
      <c r="O1548" s="17"/>
      <c r="P1548" s="17"/>
      <c r="Q1548" s="17" t="s">
        <v>494</v>
      </c>
      <c r="R1548" s="17"/>
      <c r="S1548" s="17"/>
      <c r="T1548" s="17" t="s">
        <v>494</v>
      </c>
      <c r="U1548" s="17" t="s">
        <v>494</v>
      </c>
      <c r="V1548" s="17" t="s">
        <v>494</v>
      </c>
      <c r="W1548" s="17" t="s">
        <v>494</v>
      </c>
      <c r="X1548" s="17" t="s">
        <v>494</v>
      </c>
      <c r="Y1548" s="17" t="s">
        <v>494</v>
      </c>
      <c r="Z1548" s="17" t="s">
        <v>494</v>
      </c>
      <c r="AA1548" s="17" t="s">
        <v>494</v>
      </c>
      <c r="AB1548" s="17" t="s">
        <v>494</v>
      </c>
      <c r="AC1548" s="17"/>
      <c r="AD1548" s="17"/>
      <c r="AE1548" s="18">
        <f t="shared" si="76"/>
        <v>0.83831462312290428</v>
      </c>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c r="BF1548" s="17"/>
      <c r="BG1548" s="17"/>
    </row>
    <row r="1549" spans="1:59" ht="12.75" hidden="1" customHeight="1" x14ac:dyDescent="0.2">
      <c r="A1549" s="50">
        <v>2024</v>
      </c>
      <c r="B1549" s="50" t="s">
        <v>171</v>
      </c>
      <c r="C1549" s="16" t="str">
        <f>set_totals!$C$215</f>
        <v>19Mar24-IPT-Night</v>
      </c>
      <c r="D1549" s="21">
        <f t="shared" si="74"/>
        <v>45370</v>
      </c>
      <c r="E1549" s="22">
        <f t="shared" si="75"/>
        <v>79</v>
      </c>
      <c r="F1549" s="17" t="s">
        <v>340</v>
      </c>
      <c r="G1549" s="17" t="s">
        <v>341</v>
      </c>
      <c r="H1549" s="17">
        <v>39</v>
      </c>
      <c r="J1549" s="17">
        <v>0.41</v>
      </c>
      <c r="K1549" s="17" t="s">
        <v>494</v>
      </c>
      <c r="L1549" s="17"/>
      <c r="M1549" s="17" t="s">
        <v>494</v>
      </c>
      <c r="N1549" s="17"/>
      <c r="O1549" s="17"/>
      <c r="P1549" s="17"/>
      <c r="Q1549" s="17" t="s">
        <v>494</v>
      </c>
      <c r="R1549" s="17"/>
      <c r="S1549" s="17"/>
      <c r="T1549" s="17" t="s">
        <v>494</v>
      </c>
      <c r="U1549" s="17" t="s">
        <v>494</v>
      </c>
      <c r="V1549" s="17" t="s">
        <v>494</v>
      </c>
      <c r="W1549" s="17" t="s">
        <v>494</v>
      </c>
      <c r="X1549" s="17" t="s">
        <v>494</v>
      </c>
      <c r="Y1549" s="17" t="s">
        <v>494</v>
      </c>
      <c r="Z1549" s="17" t="s">
        <v>494</v>
      </c>
      <c r="AA1549" s="17" t="s">
        <v>494</v>
      </c>
      <c r="AB1549" s="17" t="s">
        <v>494</v>
      </c>
      <c r="AC1549" s="17"/>
      <c r="AD1549" s="17"/>
      <c r="AE1549" s="18">
        <f t="shared" si="76"/>
        <v>0.69117820597110535</v>
      </c>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c r="BF1549" s="17"/>
      <c r="BG1549" s="17"/>
    </row>
    <row r="1550" spans="1:59" ht="12.75" hidden="1" customHeight="1" x14ac:dyDescent="0.2">
      <c r="A1550" s="50">
        <v>2024</v>
      </c>
      <c r="B1550" s="50" t="s">
        <v>171</v>
      </c>
      <c r="C1550" s="16" t="str">
        <f>set_totals!$C$215</f>
        <v>19Mar24-IPT-Night</v>
      </c>
      <c r="D1550" s="21">
        <f t="shared" si="74"/>
        <v>45370</v>
      </c>
      <c r="E1550" s="22">
        <f t="shared" si="75"/>
        <v>79</v>
      </c>
      <c r="F1550" s="17" t="s">
        <v>340</v>
      </c>
      <c r="G1550" s="17" t="s">
        <v>341</v>
      </c>
      <c r="H1550" s="17">
        <v>39</v>
      </c>
      <c r="J1550" s="17">
        <v>0.41</v>
      </c>
      <c r="K1550" s="17" t="s">
        <v>494</v>
      </c>
      <c r="L1550" s="17"/>
      <c r="M1550" s="17" t="s">
        <v>494</v>
      </c>
      <c r="N1550" s="17"/>
      <c r="O1550" s="17"/>
      <c r="P1550" s="17"/>
      <c r="Q1550" s="17" t="s">
        <v>494</v>
      </c>
      <c r="R1550" s="17"/>
      <c r="S1550" s="17"/>
      <c r="T1550" s="17" t="s">
        <v>494</v>
      </c>
      <c r="U1550" s="17" t="s">
        <v>494</v>
      </c>
      <c r="V1550" s="17" t="s">
        <v>494</v>
      </c>
      <c r="W1550" s="17" t="s">
        <v>494</v>
      </c>
      <c r="X1550" s="17" t="s">
        <v>494</v>
      </c>
      <c r="Y1550" s="17" t="s">
        <v>494</v>
      </c>
      <c r="Z1550" s="17" t="s">
        <v>494</v>
      </c>
      <c r="AA1550" s="17" t="s">
        <v>494</v>
      </c>
      <c r="AB1550" s="17" t="s">
        <v>494</v>
      </c>
      <c r="AC1550" s="17"/>
      <c r="AD1550" s="17"/>
      <c r="AE1550" s="18">
        <f t="shared" si="76"/>
        <v>0.69117820597110535</v>
      </c>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c r="BF1550" s="17"/>
      <c r="BG1550" s="17"/>
    </row>
    <row r="1551" spans="1:59" ht="12.75" hidden="1" customHeight="1" x14ac:dyDescent="0.2">
      <c r="A1551" s="50">
        <v>2024</v>
      </c>
      <c r="B1551" s="50" t="s">
        <v>171</v>
      </c>
      <c r="C1551" s="16" t="str">
        <f>set_totals!$C$215</f>
        <v>19Mar24-IPT-Night</v>
      </c>
      <c r="D1551" s="21">
        <f t="shared" si="74"/>
        <v>45370</v>
      </c>
      <c r="E1551" s="22">
        <f t="shared" si="75"/>
        <v>79</v>
      </c>
      <c r="F1551" s="17" t="s">
        <v>340</v>
      </c>
      <c r="G1551" s="17" t="s">
        <v>341</v>
      </c>
      <c r="H1551" s="17">
        <v>40</v>
      </c>
      <c r="J1551" s="17">
        <v>0.49</v>
      </c>
      <c r="K1551" s="17" t="s">
        <v>494</v>
      </c>
      <c r="L1551" s="17"/>
      <c r="M1551" s="17" t="s">
        <v>494</v>
      </c>
      <c r="N1551" s="17"/>
      <c r="O1551" s="17"/>
      <c r="P1551" s="17"/>
      <c r="Q1551" s="17" t="s">
        <v>494</v>
      </c>
      <c r="R1551" s="17"/>
      <c r="S1551" s="17"/>
      <c r="T1551" s="17" t="s">
        <v>494</v>
      </c>
      <c r="U1551" s="17" t="s">
        <v>494</v>
      </c>
      <c r="V1551" s="17" t="s">
        <v>494</v>
      </c>
      <c r="W1551" s="17" t="s">
        <v>494</v>
      </c>
      <c r="X1551" s="17" t="s">
        <v>494</v>
      </c>
      <c r="Y1551" s="17" t="s">
        <v>494</v>
      </c>
      <c r="Z1551" s="17" t="s">
        <v>494</v>
      </c>
      <c r="AA1551" s="17" t="s">
        <v>494</v>
      </c>
      <c r="AB1551" s="17" t="s">
        <v>494</v>
      </c>
      <c r="AC1551" s="17"/>
      <c r="AD1551" s="17"/>
      <c r="AE1551" s="18">
        <f t="shared" si="76"/>
        <v>0.765625</v>
      </c>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c r="BF1551" s="17"/>
      <c r="BG1551" s="17"/>
    </row>
    <row r="1552" spans="1:59" ht="12.75" hidden="1" customHeight="1" x14ac:dyDescent="0.2">
      <c r="A1552" s="50">
        <v>2024</v>
      </c>
      <c r="B1552" s="50" t="s">
        <v>171</v>
      </c>
      <c r="C1552" s="16" t="str">
        <f>set_totals!$C$215</f>
        <v>19Mar24-IPT-Night</v>
      </c>
      <c r="D1552" s="21">
        <f t="shared" si="74"/>
        <v>45370</v>
      </c>
      <c r="E1552" s="22">
        <f t="shared" si="75"/>
        <v>79</v>
      </c>
      <c r="F1552" s="17" t="s">
        <v>340</v>
      </c>
      <c r="G1552" s="17" t="s">
        <v>341</v>
      </c>
      <c r="H1552" s="17">
        <v>40</v>
      </c>
      <c r="J1552" s="17">
        <v>0.41</v>
      </c>
      <c r="K1552" s="17" t="s">
        <v>494</v>
      </c>
      <c r="L1552" s="17"/>
      <c r="M1552" s="17" t="s">
        <v>494</v>
      </c>
      <c r="N1552" s="17"/>
      <c r="O1552" s="17"/>
      <c r="P1552" s="17"/>
      <c r="Q1552" s="17" t="s">
        <v>494</v>
      </c>
      <c r="R1552" s="17"/>
      <c r="S1552" s="17"/>
      <c r="T1552" s="17" t="s">
        <v>494</v>
      </c>
      <c r="U1552" s="17" t="s">
        <v>494</v>
      </c>
      <c r="V1552" s="17" t="s">
        <v>494</v>
      </c>
      <c r="W1552" s="17" t="s">
        <v>494</v>
      </c>
      <c r="X1552" s="17" t="s">
        <v>494</v>
      </c>
      <c r="Y1552" s="17" t="s">
        <v>494</v>
      </c>
      <c r="Z1552" s="17" t="s">
        <v>494</v>
      </c>
      <c r="AA1552" s="17" t="s">
        <v>494</v>
      </c>
      <c r="AB1552" s="17" t="s">
        <v>494</v>
      </c>
      <c r="AC1552" s="17"/>
      <c r="AD1552" s="17"/>
      <c r="AE1552" s="18">
        <f t="shared" si="76"/>
        <v>0.640625</v>
      </c>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c r="BF1552" s="17"/>
      <c r="BG1552" s="17"/>
    </row>
    <row r="1553" spans="1:59" ht="12.75" hidden="1" customHeight="1" x14ac:dyDescent="0.2">
      <c r="A1553" s="50">
        <v>2024</v>
      </c>
      <c r="B1553" s="50" t="s">
        <v>171</v>
      </c>
      <c r="C1553" s="16" t="str">
        <f>set_totals!$C$215</f>
        <v>19Mar24-IPT-Night</v>
      </c>
      <c r="D1553" s="21">
        <f t="shared" si="74"/>
        <v>45370</v>
      </c>
      <c r="E1553" s="22">
        <f t="shared" si="75"/>
        <v>79</v>
      </c>
      <c r="F1553" s="17" t="s">
        <v>344</v>
      </c>
      <c r="G1553" s="17" t="s">
        <v>341</v>
      </c>
      <c r="H1553" s="17">
        <v>40</v>
      </c>
      <c r="J1553" s="17">
        <v>0.49</v>
      </c>
      <c r="K1553" s="17" t="s">
        <v>494</v>
      </c>
      <c r="L1553" s="17"/>
      <c r="M1553" s="17" t="s">
        <v>494</v>
      </c>
      <c r="N1553" s="17"/>
      <c r="O1553" s="17"/>
      <c r="P1553" s="17"/>
      <c r="Q1553" s="17" t="s">
        <v>494</v>
      </c>
      <c r="R1553" s="17"/>
      <c r="S1553" s="17"/>
      <c r="T1553" s="17" t="s">
        <v>494</v>
      </c>
      <c r="U1553" s="17" t="s">
        <v>494</v>
      </c>
      <c r="V1553" s="17" t="s">
        <v>494</v>
      </c>
      <c r="W1553" s="17" t="s">
        <v>494</v>
      </c>
      <c r="X1553" s="17" t="s">
        <v>494</v>
      </c>
      <c r="Y1553" s="17" t="s">
        <v>494</v>
      </c>
      <c r="Z1553" s="17" t="s">
        <v>494</v>
      </c>
      <c r="AA1553" s="17" t="s">
        <v>494</v>
      </c>
      <c r="AB1553" s="17" t="s">
        <v>494</v>
      </c>
      <c r="AC1553" s="17"/>
      <c r="AD1553" s="17"/>
      <c r="AE1553" s="18">
        <f t="shared" si="76"/>
        <v>0.765625</v>
      </c>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c r="BF1553" s="17"/>
      <c r="BG1553" s="17"/>
    </row>
    <row r="1554" spans="1:59" ht="12.75" hidden="1" customHeight="1" x14ac:dyDescent="0.2">
      <c r="A1554" s="50">
        <v>2024</v>
      </c>
      <c r="B1554" s="50" t="s">
        <v>171</v>
      </c>
      <c r="C1554" s="16" t="str">
        <f>set_totals!$C$215</f>
        <v>19Mar24-IPT-Night</v>
      </c>
      <c r="D1554" s="21">
        <f t="shared" si="74"/>
        <v>45370</v>
      </c>
      <c r="E1554" s="22">
        <f t="shared" si="75"/>
        <v>79</v>
      </c>
      <c r="F1554" s="17" t="s">
        <v>343</v>
      </c>
      <c r="G1554" s="17" t="s">
        <v>341</v>
      </c>
      <c r="H1554" s="17">
        <v>38</v>
      </c>
      <c r="J1554" s="17">
        <v>0.45</v>
      </c>
      <c r="K1554" s="17" t="s">
        <v>494</v>
      </c>
      <c r="L1554" s="17"/>
      <c r="M1554" s="17" t="s">
        <v>494</v>
      </c>
      <c r="N1554" s="17"/>
      <c r="O1554" s="17"/>
      <c r="P1554" s="17"/>
      <c r="Q1554" s="17" t="s">
        <v>494</v>
      </c>
      <c r="R1554" s="17"/>
      <c r="S1554" s="17"/>
      <c r="T1554" s="17" t="s">
        <v>494</v>
      </c>
      <c r="U1554" s="17" t="s">
        <v>494</v>
      </c>
      <c r="V1554" s="17" t="s">
        <v>494</v>
      </c>
      <c r="W1554" s="17" t="s">
        <v>494</v>
      </c>
      <c r="X1554" s="17" t="s">
        <v>494</v>
      </c>
      <c r="Y1554" s="17" t="s">
        <v>494</v>
      </c>
      <c r="Z1554" s="17" t="s">
        <v>494</v>
      </c>
      <c r="AA1554" s="17" t="s">
        <v>494</v>
      </c>
      <c r="AB1554" s="17" t="s">
        <v>494</v>
      </c>
      <c r="AC1554" s="17"/>
      <c r="AD1554" s="17"/>
      <c r="AE1554" s="18">
        <f t="shared" si="76"/>
        <v>0.82009039218544977</v>
      </c>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c r="BF1554" s="17"/>
      <c r="BG1554" s="17"/>
    </row>
    <row r="1555" spans="1:59" ht="12.75" hidden="1" customHeight="1" x14ac:dyDescent="0.2">
      <c r="A1555" s="50">
        <v>2024</v>
      </c>
      <c r="B1555" s="50" t="s">
        <v>171</v>
      </c>
      <c r="C1555" s="16" t="str">
        <f>set_totals!$C$215</f>
        <v>19Mar24-IPT-Night</v>
      </c>
      <c r="D1555" s="21">
        <f t="shared" si="74"/>
        <v>45370</v>
      </c>
      <c r="E1555" s="22">
        <f t="shared" si="75"/>
        <v>79</v>
      </c>
      <c r="F1555" s="17" t="s">
        <v>340</v>
      </c>
      <c r="G1555" s="17" t="s">
        <v>341</v>
      </c>
      <c r="H1555" s="17">
        <v>37</v>
      </c>
      <c r="J1555" s="17">
        <v>0.36</v>
      </c>
      <c r="K1555" s="17" t="s">
        <v>494</v>
      </c>
      <c r="L1555" s="17"/>
      <c r="M1555" s="17" t="s">
        <v>494</v>
      </c>
      <c r="N1555" s="17"/>
      <c r="O1555" s="17"/>
      <c r="P1555" s="17"/>
      <c r="Q1555" s="17" t="s">
        <v>494</v>
      </c>
      <c r="R1555" s="17"/>
      <c r="S1555" s="17"/>
      <c r="T1555" s="17" t="s">
        <v>494</v>
      </c>
      <c r="U1555" s="17" t="s">
        <v>494</v>
      </c>
      <c r="V1555" s="17" t="s">
        <v>494</v>
      </c>
      <c r="W1555" s="17" t="s">
        <v>494</v>
      </c>
      <c r="X1555" s="17" t="s">
        <v>494</v>
      </c>
      <c r="Y1555" s="17" t="s">
        <v>494</v>
      </c>
      <c r="Z1555" s="17" t="s">
        <v>494</v>
      </c>
      <c r="AA1555" s="17" t="s">
        <v>494</v>
      </c>
      <c r="AB1555" s="17" t="s">
        <v>494</v>
      </c>
      <c r="AC1555" s="17"/>
      <c r="AD1555" s="17"/>
      <c r="AE1555" s="18">
        <f t="shared" si="76"/>
        <v>0.71071802262452366</v>
      </c>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c r="BF1555" s="17"/>
      <c r="BG1555" s="17"/>
    </row>
    <row r="1556" spans="1:59" hidden="1" x14ac:dyDescent="0.2">
      <c r="A1556" s="50">
        <v>2024</v>
      </c>
      <c r="B1556" s="50" t="s">
        <v>171</v>
      </c>
      <c r="C1556" s="16" t="str">
        <f>set_totals!$C$215</f>
        <v>19Mar24-IPT-Night</v>
      </c>
      <c r="D1556" s="21">
        <f t="shared" si="74"/>
        <v>45370</v>
      </c>
      <c r="E1556" s="22">
        <f t="shared" si="75"/>
        <v>79</v>
      </c>
      <c r="F1556" s="17" t="s">
        <v>340</v>
      </c>
      <c r="G1556" s="17" t="s">
        <v>341</v>
      </c>
      <c r="H1556" s="17">
        <v>40</v>
      </c>
      <c r="J1556" s="17">
        <v>0.42</v>
      </c>
      <c r="K1556" s="17" t="s">
        <v>494</v>
      </c>
      <c r="L1556" s="17"/>
      <c r="M1556" s="17" t="s">
        <v>494</v>
      </c>
      <c r="N1556" s="17"/>
      <c r="O1556" s="17"/>
      <c r="P1556" s="17"/>
      <c r="Q1556" s="17" t="s">
        <v>494</v>
      </c>
      <c r="R1556" s="17"/>
      <c r="S1556" s="17"/>
      <c r="T1556" s="17" t="s">
        <v>494</v>
      </c>
      <c r="U1556" s="17" t="s">
        <v>494</v>
      </c>
      <c r="V1556" s="17" t="s">
        <v>494</v>
      </c>
      <c r="W1556" s="17" t="s">
        <v>494</v>
      </c>
      <c r="X1556" s="17" t="s">
        <v>494</v>
      </c>
      <c r="Y1556" s="17" t="s">
        <v>494</v>
      </c>
      <c r="Z1556" s="17" t="s">
        <v>494</v>
      </c>
      <c r="AA1556" s="17" t="s">
        <v>494</v>
      </c>
      <c r="AB1556" s="17" t="s">
        <v>494</v>
      </c>
      <c r="AC1556" s="17"/>
      <c r="AD1556" s="17"/>
      <c r="AE1556" s="18">
        <f t="shared" si="76"/>
        <v>0.65624999999999989</v>
      </c>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c r="BF1556" s="17"/>
      <c r="BG1556" s="17"/>
    </row>
    <row r="1557" spans="1:59" hidden="1" x14ac:dyDescent="0.2">
      <c r="A1557" s="50">
        <v>2024</v>
      </c>
      <c r="B1557" s="50" t="s">
        <v>171</v>
      </c>
      <c r="C1557" s="16" t="str">
        <f>set_totals!$C$215</f>
        <v>19Mar24-IPT-Night</v>
      </c>
      <c r="D1557" s="21">
        <f t="shared" si="74"/>
        <v>45370</v>
      </c>
      <c r="E1557" s="22">
        <f t="shared" si="75"/>
        <v>79</v>
      </c>
      <c r="F1557" s="17" t="s">
        <v>343</v>
      </c>
      <c r="G1557" s="17" t="s">
        <v>341</v>
      </c>
      <c r="H1557" s="17">
        <v>39</v>
      </c>
      <c r="J1557" s="17">
        <v>0.49</v>
      </c>
      <c r="K1557" s="17" t="s">
        <v>494</v>
      </c>
      <c r="L1557" s="17"/>
      <c r="M1557" s="17" t="s">
        <v>494</v>
      </c>
      <c r="N1557" s="17"/>
      <c r="O1557" s="17"/>
      <c r="P1557" s="17"/>
      <c r="Q1557" s="17" t="s">
        <v>494</v>
      </c>
      <c r="R1557" s="17"/>
      <c r="S1557" s="17"/>
      <c r="T1557" s="17" t="s">
        <v>494</v>
      </c>
      <c r="U1557" s="17" t="s">
        <v>494</v>
      </c>
      <c r="V1557" s="17" t="s">
        <v>494</v>
      </c>
      <c r="W1557" s="17" t="s">
        <v>494</v>
      </c>
      <c r="X1557" s="17" t="s">
        <v>494</v>
      </c>
      <c r="Y1557" s="17" t="s">
        <v>494</v>
      </c>
      <c r="Z1557" s="17" t="s">
        <v>494</v>
      </c>
      <c r="AA1557" s="17" t="s">
        <v>494</v>
      </c>
      <c r="AB1557" s="17" t="s">
        <v>494</v>
      </c>
      <c r="AC1557" s="17"/>
      <c r="AD1557" s="17"/>
      <c r="AE1557" s="18">
        <f t="shared" si="76"/>
        <v>0.8260422461605893</v>
      </c>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c r="BA1557" s="17"/>
      <c r="BB1557" s="17"/>
      <c r="BC1557" s="17"/>
      <c r="BD1557" s="17"/>
      <c r="BE1557" s="17"/>
      <c r="BF1557" s="17"/>
      <c r="BG1557" s="17"/>
    </row>
    <row r="1558" spans="1:59" ht="12.75" hidden="1" customHeight="1" x14ac:dyDescent="0.2">
      <c r="A1558" s="50">
        <v>2024</v>
      </c>
      <c r="B1558" s="50" t="s">
        <v>171</v>
      </c>
      <c r="C1558" s="16" t="str">
        <f>set_totals!$C$215</f>
        <v>19Mar24-IPT-Night</v>
      </c>
      <c r="D1558" s="21">
        <f t="shared" si="74"/>
        <v>45370</v>
      </c>
      <c r="E1558" s="22">
        <f t="shared" si="75"/>
        <v>79</v>
      </c>
      <c r="F1558" s="17" t="s">
        <v>344</v>
      </c>
      <c r="G1558" s="17" t="s">
        <v>341</v>
      </c>
      <c r="H1558" s="17">
        <v>44</v>
      </c>
      <c r="J1558" s="17">
        <v>0.59</v>
      </c>
      <c r="K1558" s="17" t="s">
        <v>494</v>
      </c>
      <c r="L1558" s="17"/>
      <c r="M1558" s="17" t="s">
        <v>494</v>
      </c>
      <c r="N1558" s="17"/>
      <c r="O1558" s="17"/>
      <c r="P1558" s="17"/>
      <c r="Q1558" s="17" t="s">
        <v>494</v>
      </c>
      <c r="R1558" s="17"/>
      <c r="S1558" s="17"/>
      <c r="T1558" s="17" t="s">
        <v>494</v>
      </c>
      <c r="U1558" s="17" t="s">
        <v>494</v>
      </c>
      <c r="V1558" s="17" t="s">
        <v>494</v>
      </c>
      <c r="W1558" s="17" t="s">
        <v>494</v>
      </c>
      <c r="X1558" s="17" t="s">
        <v>494</v>
      </c>
      <c r="Y1558" s="17" t="s">
        <v>494</v>
      </c>
      <c r="Z1558" s="17" t="s">
        <v>494</v>
      </c>
      <c r="AA1558" s="17" t="s">
        <v>494</v>
      </c>
      <c r="AB1558" s="17" t="s">
        <v>494</v>
      </c>
      <c r="AC1558" s="17"/>
      <c r="AD1558" s="17"/>
      <c r="AE1558" s="18">
        <f t="shared" si="76"/>
        <v>0.69261833208114199</v>
      </c>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c r="BF1558" s="17"/>
      <c r="BG1558" s="17"/>
    </row>
    <row r="1559" spans="1:59" hidden="1" x14ac:dyDescent="0.2">
      <c r="A1559" s="50">
        <v>2024</v>
      </c>
      <c r="B1559" s="50" t="s">
        <v>171</v>
      </c>
      <c r="C1559" s="16" t="str">
        <f>set_totals!$C$215</f>
        <v>19Mar24-IPT-Night</v>
      </c>
      <c r="D1559" s="21">
        <f t="shared" si="74"/>
        <v>45370</v>
      </c>
      <c r="E1559" s="22">
        <f t="shared" si="75"/>
        <v>79</v>
      </c>
      <c r="F1559" s="17" t="s">
        <v>344</v>
      </c>
      <c r="G1559" s="17" t="s">
        <v>341</v>
      </c>
      <c r="H1559" s="17">
        <v>38</v>
      </c>
      <c r="J1559" s="17">
        <v>0.51</v>
      </c>
      <c r="K1559" s="17" t="s">
        <v>494</v>
      </c>
      <c r="L1559" s="17"/>
      <c r="M1559" s="17" t="s">
        <v>494</v>
      </c>
      <c r="N1559" s="17"/>
      <c r="O1559" s="17"/>
      <c r="P1559" s="17"/>
      <c r="Q1559" s="17" t="s">
        <v>494</v>
      </c>
      <c r="R1559" s="17"/>
      <c r="S1559" s="17"/>
      <c r="T1559" s="17" t="s">
        <v>494</v>
      </c>
      <c r="U1559" s="17" t="s">
        <v>494</v>
      </c>
      <c r="V1559" s="17" t="s">
        <v>494</v>
      </c>
      <c r="W1559" s="17" t="s">
        <v>494</v>
      </c>
      <c r="X1559" s="17" t="s">
        <v>494</v>
      </c>
      <c r="Y1559" s="17" t="s">
        <v>494</v>
      </c>
      <c r="Z1559" s="17" t="s">
        <v>494</v>
      </c>
      <c r="AA1559" s="17" t="s">
        <v>494</v>
      </c>
      <c r="AB1559" s="17" t="s">
        <v>494</v>
      </c>
      <c r="AC1559" s="17"/>
      <c r="AD1559" s="17"/>
      <c r="AE1559" s="18">
        <f t="shared" si="76"/>
        <v>0.9294357778101765</v>
      </c>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c r="BF1559" s="17"/>
      <c r="BG1559" s="17"/>
    </row>
    <row r="1560" spans="1:59" ht="12.75" hidden="1" customHeight="1" x14ac:dyDescent="0.2">
      <c r="A1560" s="50">
        <v>2024</v>
      </c>
      <c r="B1560" s="50" t="s">
        <v>171</v>
      </c>
      <c r="C1560" s="16" t="str">
        <f>set_totals!$C$215</f>
        <v>19Mar24-IPT-Night</v>
      </c>
      <c r="D1560" s="21">
        <f t="shared" si="74"/>
        <v>45370</v>
      </c>
      <c r="E1560" s="22">
        <f t="shared" si="75"/>
        <v>79</v>
      </c>
      <c r="F1560" s="17" t="s">
        <v>340</v>
      </c>
      <c r="G1560" s="17" t="s">
        <v>341</v>
      </c>
      <c r="H1560" s="17">
        <v>39</v>
      </c>
      <c r="J1560" s="17">
        <v>0.34</v>
      </c>
      <c r="K1560" s="17" t="s">
        <v>494</v>
      </c>
      <c r="L1560" s="17"/>
      <c r="M1560" s="17" t="s">
        <v>494</v>
      </c>
      <c r="N1560" s="17"/>
      <c r="O1560" s="17"/>
      <c r="P1560" s="17"/>
      <c r="Q1560" s="17" t="s">
        <v>494</v>
      </c>
      <c r="R1560" s="17"/>
      <c r="S1560" s="17"/>
      <c r="T1560" s="17" t="s">
        <v>494</v>
      </c>
      <c r="U1560" s="17" t="s">
        <v>494</v>
      </c>
      <c r="V1560" s="17" t="s">
        <v>494</v>
      </c>
      <c r="W1560" s="17" t="s">
        <v>494</v>
      </c>
      <c r="X1560" s="17" t="s">
        <v>494</v>
      </c>
      <c r="Y1560" s="17" t="s">
        <v>494</v>
      </c>
      <c r="Z1560" s="17" t="s">
        <v>494</v>
      </c>
      <c r="AA1560" s="17" t="s">
        <v>494</v>
      </c>
      <c r="AB1560" s="17" t="s">
        <v>494</v>
      </c>
      <c r="AC1560" s="17"/>
      <c r="AD1560" s="17"/>
      <c r="AE1560" s="18">
        <f t="shared" si="76"/>
        <v>0.57317217080530691</v>
      </c>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c r="BA1560" s="17"/>
      <c r="BB1560" s="17"/>
      <c r="BC1560" s="17"/>
      <c r="BD1560" s="17"/>
      <c r="BE1560" s="17"/>
      <c r="BF1560" s="17"/>
      <c r="BG1560" s="17"/>
    </row>
    <row r="1561" spans="1:59" ht="12.75" hidden="1" customHeight="1" x14ac:dyDescent="0.2">
      <c r="A1561" s="50">
        <v>2024</v>
      </c>
      <c r="B1561" s="50" t="s">
        <v>171</v>
      </c>
      <c r="C1561" s="16" t="str">
        <f>set_totals!$C$215</f>
        <v>19Mar24-IPT-Night</v>
      </c>
      <c r="D1561" s="21">
        <f t="shared" si="74"/>
        <v>45370</v>
      </c>
      <c r="E1561" s="22">
        <f t="shared" si="75"/>
        <v>79</v>
      </c>
      <c r="F1561" s="17" t="s">
        <v>340</v>
      </c>
      <c r="G1561" s="17" t="s">
        <v>341</v>
      </c>
      <c r="H1561" s="17">
        <v>39</v>
      </c>
      <c r="J1561" s="17">
        <v>0.37</v>
      </c>
      <c r="K1561" s="17" t="s">
        <v>494</v>
      </c>
      <c r="L1561" s="17"/>
      <c r="M1561" s="17" t="s">
        <v>494</v>
      </c>
      <c r="N1561" s="17"/>
      <c r="O1561" s="17"/>
      <c r="P1561" s="17"/>
      <c r="Q1561" s="17" t="s">
        <v>494</v>
      </c>
      <c r="R1561" s="17"/>
      <c r="S1561" s="17"/>
      <c r="T1561" s="17" t="s">
        <v>494</v>
      </c>
      <c r="U1561" s="17" t="s">
        <v>494</v>
      </c>
      <c r="V1561" s="17" t="s">
        <v>494</v>
      </c>
      <c r="W1561" s="17" t="s">
        <v>494</v>
      </c>
      <c r="X1561" s="17" t="s">
        <v>494</v>
      </c>
      <c r="Y1561" s="17" t="s">
        <v>494</v>
      </c>
      <c r="Z1561" s="17" t="s">
        <v>494</v>
      </c>
      <c r="AA1561" s="17" t="s">
        <v>494</v>
      </c>
      <c r="AB1561" s="17" t="s">
        <v>494</v>
      </c>
      <c r="AC1561" s="17"/>
      <c r="AD1561" s="17"/>
      <c r="AE1561" s="18">
        <f t="shared" si="76"/>
        <v>0.62374618587636332</v>
      </c>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c r="BF1561" s="17"/>
      <c r="BG1561" s="17"/>
    </row>
    <row r="1562" spans="1:59" ht="12.75" hidden="1" customHeight="1" x14ac:dyDescent="0.2">
      <c r="A1562" s="50">
        <v>2024</v>
      </c>
      <c r="B1562" s="50" t="s">
        <v>171</v>
      </c>
      <c r="C1562" s="16" t="str">
        <f>set_totals!$C$215</f>
        <v>19Mar24-IPT-Night</v>
      </c>
      <c r="D1562" s="21">
        <f t="shared" si="74"/>
        <v>45370</v>
      </c>
      <c r="E1562" s="22">
        <f t="shared" si="75"/>
        <v>79</v>
      </c>
      <c r="F1562" s="17" t="s">
        <v>344</v>
      </c>
      <c r="G1562" s="17" t="s">
        <v>341</v>
      </c>
      <c r="H1562" s="17">
        <v>40</v>
      </c>
      <c r="J1562" s="17">
        <v>0.5</v>
      </c>
      <c r="K1562" s="17" t="s">
        <v>494</v>
      </c>
      <c r="L1562" s="17"/>
      <c r="M1562" s="17" t="s">
        <v>494</v>
      </c>
      <c r="N1562" s="17"/>
      <c r="O1562" s="17"/>
      <c r="P1562" s="17"/>
      <c r="Q1562" s="17" t="s">
        <v>494</v>
      </c>
      <c r="R1562" s="17"/>
      <c r="S1562" s="17"/>
      <c r="T1562" s="17" t="s">
        <v>494</v>
      </c>
      <c r="U1562" s="17" t="s">
        <v>494</v>
      </c>
      <c r="V1562" s="17" t="s">
        <v>494</v>
      </c>
      <c r="W1562" s="17" t="s">
        <v>494</v>
      </c>
      <c r="X1562" s="17" t="s">
        <v>494</v>
      </c>
      <c r="Y1562" s="17" t="s">
        <v>494</v>
      </c>
      <c r="Z1562" s="17" t="s">
        <v>494</v>
      </c>
      <c r="AA1562" s="17" t="s">
        <v>494</v>
      </c>
      <c r="AB1562" s="17" t="s">
        <v>494</v>
      </c>
      <c r="AC1562" s="17"/>
      <c r="AD1562" s="17"/>
      <c r="AE1562" s="18">
        <f t="shared" si="76"/>
        <v>0.78125</v>
      </c>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c r="BF1562" s="17"/>
      <c r="BG1562" s="17"/>
    </row>
    <row r="1563" spans="1:59" ht="12.75" hidden="1" customHeight="1" x14ac:dyDescent="0.2">
      <c r="A1563" s="50">
        <v>2024</v>
      </c>
      <c r="B1563" s="50" t="s">
        <v>171</v>
      </c>
      <c r="C1563" s="16" t="str">
        <f>set_totals!$C$215</f>
        <v>19Mar24-IPT-Night</v>
      </c>
      <c r="D1563" s="21">
        <f t="shared" si="74"/>
        <v>45370</v>
      </c>
      <c r="E1563" s="22">
        <f t="shared" si="75"/>
        <v>79</v>
      </c>
      <c r="F1563" s="17" t="s">
        <v>344</v>
      </c>
      <c r="G1563" s="17" t="s">
        <v>341</v>
      </c>
      <c r="H1563" s="17">
        <v>41</v>
      </c>
      <c r="J1563" s="17">
        <v>0.53</v>
      </c>
      <c r="K1563" s="17" t="s">
        <v>494</v>
      </c>
      <c r="L1563" s="17"/>
      <c r="M1563" s="17" t="s">
        <v>494</v>
      </c>
      <c r="N1563" s="17"/>
      <c r="O1563" s="17"/>
      <c r="P1563" s="17"/>
      <c r="Q1563" s="17" t="s">
        <v>494</v>
      </c>
      <c r="R1563" s="17"/>
      <c r="S1563" s="17"/>
      <c r="T1563" s="17" t="s">
        <v>494</v>
      </c>
      <c r="U1563" s="17" t="s">
        <v>494</v>
      </c>
      <c r="V1563" s="17" t="s">
        <v>494</v>
      </c>
      <c r="W1563" s="17" t="s">
        <v>494</v>
      </c>
      <c r="X1563" s="17" t="s">
        <v>494</v>
      </c>
      <c r="Y1563" s="17" t="s">
        <v>494</v>
      </c>
      <c r="Z1563" s="17" t="s">
        <v>494</v>
      </c>
      <c r="AA1563" s="17" t="s">
        <v>494</v>
      </c>
      <c r="AB1563" s="17" t="s">
        <v>494</v>
      </c>
      <c r="AC1563" s="17"/>
      <c r="AD1563" s="17"/>
      <c r="AE1563" s="18">
        <f t="shared" si="76"/>
        <v>0.76899638716791696</v>
      </c>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c r="BF1563" s="17"/>
      <c r="BG1563" s="17"/>
    </row>
    <row r="1564" spans="1:59" ht="12.75" hidden="1" customHeight="1" x14ac:dyDescent="0.2">
      <c r="A1564" s="50">
        <v>2024</v>
      </c>
      <c r="B1564" s="50" t="s">
        <v>171</v>
      </c>
      <c r="C1564" s="16" t="str">
        <f>set_totals!$C$215</f>
        <v>19Mar24-IPT-Night</v>
      </c>
      <c r="D1564" s="21">
        <f t="shared" si="74"/>
        <v>45370</v>
      </c>
      <c r="E1564" s="22">
        <f t="shared" si="75"/>
        <v>79</v>
      </c>
      <c r="F1564" s="17" t="s">
        <v>340</v>
      </c>
      <c r="G1564" s="17" t="s">
        <v>341</v>
      </c>
      <c r="H1564" s="17">
        <v>40</v>
      </c>
      <c r="J1564" s="17">
        <v>0.43</v>
      </c>
      <c r="K1564" s="17" t="s">
        <v>494</v>
      </c>
      <c r="L1564" s="17"/>
      <c r="M1564" s="17" t="s">
        <v>494</v>
      </c>
      <c r="N1564" s="17"/>
      <c r="O1564" s="17"/>
      <c r="P1564" s="17"/>
      <c r="Q1564" s="17" t="s">
        <v>494</v>
      </c>
      <c r="R1564" s="17"/>
      <c r="S1564" s="17"/>
      <c r="T1564" s="17" t="s">
        <v>494</v>
      </c>
      <c r="U1564" s="17" t="s">
        <v>494</v>
      </c>
      <c r="V1564" s="17" t="s">
        <v>494</v>
      </c>
      <c r="W1564" s="17" t="s">
        <v>494</v>
      </c>
      <c r="X1564" s="17" t="s">
        <v>494</v>
      </c>
      <c r="Y1564" s="17" t="s">
        <v>494</v>
      </c>
      <c r="Z1564" s="17" t="s">
        <v>494</v>
      </c>
      <c r="AA1564" s="17" t="s">
        <v>494</v>
      </c>
      <c r="AB1564" s="17" t="s">
        <v>494</v>
      </c>
      <c r="AC1564" s="17"/>
      <c r="AD1564" s="17"/>
      <c r="AE1564" s="18">
        <f t="shared" si="76"/>
        <v>0.671875</v>
      </c>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c r="BF1564" s="17"/>
      <c r="BG1564" s="17"/>
    </row>
    <row r="1565" spans="1:59" ht="12.75" hidden="1" customHeight="1" x14ac:dyDescent="0.2">
      <c r="A1565" s="50">
        <v>2024</v>
      </c>
      <c r="B1565" s="50" t="s">
        <v>171</v>
      </c>
      <c r="C1565" s="16" t="str">
        <f>set_totals!$C$215</f>
        <v>19Mar24-IPT-Night</v>
      </c>
      <c r="D1565" s="21">
        <f t="shared" si="74"/>
        <v>45370</v>
      </c>
      <c r="E1565" s="22">
        <f t="shared" si="75"/>
        <v>79</v>
      </c>
      <c r="F1565" s="17" t="s">
        <v>340</v>
      </c>
      <c r="G1565" s="17" t="s">
        <v>341</v>
      </c>
      <c r="H1565" s="17">
        <v>40</v>
      </c>
      <c r="J1565" s="17">
        <v>0.42</v>
      </c>
      <c r="K1565" s="17" t="s">
        <v>494</v>
      </c>
      <c r="L1565" s="17"/>
      <c r="M1565" s="17" t="s">
        <v>494</v>
      </c>
      <c r="N1565" s="17"/>
      <c r="O1565" s="17"/>
      <c r="P1565" s="17"/>
      <c r="Q1565" s="17" t="s">
        <v>494</v>
      </c>
      <c r="R1565" s="17"/>
      <c r="S1565" s="17"/>
      <c r="T1565" s="17" t="s">
        <v>494</v>
      </c>
      <c r="U1565" s="17" t="s">
        <v>494</v>
      </c>
      <c r="V1565" s="17" t="s">
        <v>494</v>
      </c>
      <c r="W1565" s="17" t="s">
        <v>494</v>
      </c>
      <c r="X1565" s="17" t="s">
        <v>494</v>
      </c>
      <c r="Y1565" s="17" t="s">
        <v>494</v>
      </c>
      <c r="Z1565" s="17" t="s">
        <v>494</v>
      </c>
      <c r="AA1565" s="17" t="s">
        <v>494</v>
      </c>
      <c r="AB1565" s="17" t="s">
        <v>494</v>
      </c>
      <c r="AC1565" s="17"/>
      <c r="AD1565" s="17"/>
      <c r="AE1565" s="18">
        <f t="shared" si="76"/>
        <v>0.65624999999999989</v>
      </c>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c r="BF1565" s="17"/>
      <c r="BG1565" s="17"/>
    </row>
    <row r="1566" spans="1:59" ht="12.75" hidden="1" customHeight="1" x14ac:dyDescent="0.2">
      <c r="A1566" s="50">
        <v>2024</v>
      </c>
      <c r="B1566" s="50" t="s">
        <v>171</v>
      </c>
      <c r="C1566" s="16" t="str">
        <f>set_totals!$C$215</f>
        <v>19Mar24-IPT-Night</v>
      </c>
      <c r="D1566" s="21">
        <f t="shared" si="74"/>
        <v>45370</v>
      </c>
      <c r="E1566" s="22">
        <f t="shared" si="75"/>
        <v>79</v>
      </c>
      <c r="F1566" s="17" t="s">
        <v>340</v>
      </c>
      <c r="G1566" s="17" t="s">
        <v>341</v>
      </c>
      <c r="H1566" s="17">
        <v>41</v>
      </c>
      <c r="J1566" s="17">
        <v>0.43</v>
      </c>
      <c r="K1566" s="17" t="s">
        <v>494</v>
      </c>
      <c r="L1566" s="17"/>
      <c r="M1566" s="17" t="s">
        <v>494</v>
      </c>
      <c r="N1566" s="17"/>
      <c r="O1566" s="17"/>
      <c r="P1566" s="17"/>
      <c r="Q1566" s="17" t="s">
        <v>494</v>
      </c>
      <c r="R1566" s="17"/>
      <c r="S1566" s="17"/>
      <c r="T1566" s="17" t="s">
        <v>494</v>
      </c>
      <c r="U1566" s="17" t="s">
        <v>494</v>
      </c>
      <c r="V1566" s="17" t="s">
        <v>494</v>
      </c>
      <c r="W1566" s="17" t="s">
        <v>494</v>
      </c>
      <c r="X1566" s="17" t="s">
        <v>494</v>
      </c>
      <c r="Y1566" s="17" t="s">
        <v>494</v>
      </c>
      <c r="Z1566" s="17" t="s">
        <v>494</v>
      </c>
      <c r="AA1566" s="17" t="s">
        <v>494</v>
      </c>
      <c r="AB1566" s="17" t="s">
        <v>494</v>
      </c>
      <c r="AC1566" s="17"/>
      <c r="AD1566" s="17"/>
      <c r="AE1566" s="18">
        <f t="shared" si="76"/>
        <v>0.6239027292117062</v>
      </c>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c r="BF1566" s="17"/>
      <c r="BG1566" s="17"/>
    </row>
    <row r="1567" spans="1:59" ht="12.75" hidden="1" customHeight="1" x14ac:dyDescent="0.2">
      <c r="A1567" s="50">
        <v>2024</v>
      </c>
      <c r="B1567" s="50" t="s">
        <v>171</v>
      </c>
      <c r="C1567" s="16" t="str">
        <f>set_totals!$C$221</f>
        <v>20Mar24-IPT-Night/Day</v>
      </c>
      <c r="D1567" s="21">
        <f t="shared" si="74"/>
        <v>45371</v>
      </c>
      <c r="E1567" s="22">
        <f t="shared" si="75"/>
        <v>80</v>
      </c>
      <c r="F1567" s="17" t="s">
        <v>771</v>
      </c>
      <c r="G1567" s="17" t="s">
        <v>772</v>
      </c>
      <c r="H1567" s="17">
        <v>39</v>
      </c>
      <c r="J1567" s="17">
        <v>0.49</v>
      </c>
      <c r="K1567" s="17" t="s">
        <v>494</v>
      </c>
      <c r="L1567" s="17"/>
      <c r="M1567" s="17" t="s">
        <v>494</v>
      </c>
      <c r="N1567" s="17"/>
      <c r="O1567" s="17"/>
      <c r="P1567" s="17"/>
      <c r="Q1567" s="17" t="s">
        <v>494</v>
      </c>
      <c r="R1567" s="17"/>
      <c r="S1567" s="17"/>
      <c r="T1567" s="17" t="s">
        <v>494</v>
      </c>
      <c r="U1567" s="17" t="s">
        <v>494</v>
      </c>
      <c r="V1567" s="17" t="s">
        <v>494</v>
      </c>
      <c r="W1567" s="17" t="s">
        <v>494</v>
      </c>
      <c r="X1567" s="17" t="s">
        <v>494</v>
      </c>
      <c r="Y1567" s="17" t="s">
        <v>494</v>
      </c>
      <c r="Z1567" s="17" t="s">
        <v>494</v>
      </c>
      <c r="AA1567" s="17" t="s">
        <v>494</v>
      </c>
      <c r="AB1567" s="17" t="s">
        <v>494</v>
      </c>
      <c r="AC1567" s="17"/>
      <c r="AD1567" s="17"/>
      <c r="AE1567" s="18">
        <f t="shared" si="76"/>
        <v>0.8260422461605893</v>
      </c>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c r="BF1567" s="17"/>
      <c r="BG1567" s="17"/>
    </row>
    <row r="1568" spans="1:59" ht="12.75" hidden="1" customHeight="1" x14ac:dyDescent="0.2">
      <c r="A1568" s="50">
        <v>2024</v>
      </c>
      <c r="B1568" s="50" t="s">
        <v>171</v>
      </c>
      <c r="C1568" s="16" t="str">
        <f>set_totals!$C$221</f>
        <v>20Mar24-IPT-Night/Day</v>
      </c>
      <c r="D1568" s="21">
        <f t="shared" si="74"/>
        <v>45371</v>
      </c>
      <c r="E1568" s="22">
        <f t="shared" si="75"/>
        <v>80</v>
      </c>
      <c r="F1568" s="17" t="s">
        <v>775</v>
      </c>
      <c r="G1568" s="17" t="s">
        <v>772</v>
      </c>
      <c r="H1568" s="17">
        <v>32</v>
      </c>
      <c r="J1568" s="17">
        <v>0.3</v>
      </c>
      <c r="K1568" s="17" t="s">
        <v>494</v>
      </c>
      <c r="L1568" s="17"/>
      <c r="M1568" s="17" t="s">
        <v>494</v>
      </c>
      <c r="N1568" s="17"/>
      <c r="O1568" s="17"/>
      <c r="P1568" s="17"/>
      <c r="Q1568" s="17" t="s">
        <v>494</v>
      </c>
      <c r="R1568" s="17"/>
      <c r="S1568" s="17"/>
      <c r="T1568" s="17" t="s">
        <v>494</v>
      </c>
      <c r="U1568" s="17" t="s">
        <v>494</v>
      </c>
      <c r="V1568" s="17" t="s">
        <v>494</v>
      </c>
      <c r="W1568" s="17" t="s">
        <v>494</v>
      </c>
      <c r="X1568" s="17" t="s">
        <v>494</v>
      </c>
      <c r="Y1568" s="17" t="s">
        <v>494</v>
      </c>
      <c r="Z1568" s="17" t="s">
        <v>494</v>
      </c>
      <c r="AA1568" s="17" t="s">
        <v>494</v>
      </c>
      <c r="AB1568" s="17" t="s">
        <v>494</v>
      </c>
      <c r="AC1568" s="17"/>
      <c r="AD1568" s="17"/>
      <c r="AE1568" s="18">
        <f t="shared" si="76"/>
        <v>0.91552734375</v>
      </c>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c r="BF1568" s="17"/>
      <c r="BG1568" s="17"/>
    </row>
    <row r="1569" spans="1:59" ht="12.75" hidden="1" customHeight="1" x14ac:dyDescent="0.2">
      <c r="A1569" s="50">
        <v>2024</v>
      </c>
      <c r="B1569" s="50" t="s">
        <v>171</v>
      </c>
      <c r="C1569" s="16" t="str">
        <f>set_totals!$C$221</f>
        <v>20Mar24-IPT-Night/Day</v>
      </c>
      <c r="D1569" s="21">
        <f t="shared" si="74"/>
        <v>45371</v>
      </c>
      <c r="E1569" s="22">
        <f t="shared" si="75"/>
        <v>80</v>
      </c>
      <c r="F1569" s="17" t="s">
        <v>771</v>
      </c>
      <c r="G1569" s="17" t="s">
        <v>772</v>
      </c>
      <c r="H1569" s="17">
        <v>35</v>
      </c>
      <c r="J1569" s="17">
        <v>0.45</v>
      </c>
      <c r="K1569" s="17" t="s">
        <v>494</v>
      </c>
      <c r="L1569" s="17"/>
      <c r="M1569" s="17" t="s">
        <v>494</v>
      </c>
      <c r="N1569" s="17"/>
      <c r="O1569" s="17"/>
      <c r="P1569" s="17"/>
      <c r="Q1569" s="17" t="s">
        <v>494</v>
      </c>
      <c r="R1569" s="17"/>
      <c r="S1569" s="17"/>
      <c r="T1569" s="17" t="s">
        <v>494</v>
      </c>
      <c r="U1569" s="17" t="s">
        <v>494</v>
      </c>
      <c r="V1569" s="17" t="s">
        <v>494</v>
      </c>
      <c r="W1569" s="17" t="s">
        <v>494</v>
      </c>
      <c r="X1569" s="17" t="s">
        <v>494</v>
      </c>
      <c r="Y1569" s="17" t="s">
        <v>494</v>
      </c>
      <c r="Z1569" s="17" t="s">
        <v>494</v>
      </c>
      <c r="AA1569" s="17" t="s">
        <v>494</v>
      </c>
      <c r="AB1569" s="17" t="s">
        <v>494</v>
      </c>
      <c r="AC1569" s="17"/>
      <c r="AD1569" s="17"/>
      <c r="AE1569" s="18">
        <f t="shared" si="76"/>
        <v>1.0495626822157436</v>
      </c>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c r="BF1569" s="17"/>
      <c r="BG1569" s="17"/>
    </row>
    <row r="1570" spans="1:59" ht="12.75" hidden="1" customHeight="1" x14ac:dyDescent="0.2">
      <c r="A1570" s="50">
        <v>2024</v>
      </c>
      <c r="B1570" s="50" t="s">
        <v>171</v>
      </c>
      <c r="C1570" s="16" t="str">
        <f>set_totals!$C$221</f>
        <v>20Mar24-IPT-Night/Day</v>
      </c>
      <c r="D1570" s="21">
        <f t="shared" si="74"/>
        <v>45371</v>
      </c>
      <c r="E1570" s="22">
        <f t="shared" si="75"/>
        <v>80</v>
      </c>
      <c r="F1570" s="17" t="s">
        <v>775</v>
      </c>
      <c r="G1570" s="17" t="s">
        <v>772</v>
      </c>
      <c r="H1570" s="17">
        <v>34</v>
      </c>
      <c r="J1570" s="17">
        <v>0.37</v>
      </c>
      <c r="K1570" s="17" t="s">
        <v>494</v>
      </c>
      <c r="L1570" s="17"/>
      <c r="M1570" s="17" t="s">
        <v>494</v>
      </c>
      <c r="N1570" s="17"/>
      <c r="O1570" s="17"/>
      <c r="P1570" s="17"/>
      <c r="Q1570" s="17" t="s">
        <v>494</v>
      </c>
      <c r="R1570" s="17"/>
      <c r="S1570" s="17"/>
      <c r="T1570" s="17" t="s">
        <v>494</v>
      </c>
      <c r="U1570" s="17" t="s">
        <v>494</v>
      </c>
      <c r="V1570" s="17" t="s">
        <v>494</v>
      </c>
      <c r="W1570" s="17" t="s">
        <v>494</v>
      </c>
      <c r="X1570" s="17" t="s">
        <v>494</v>
      </c>
      <c r="Y1570" s="17" t="s">
        <v>494</v>
      </c>
      <c r="Z1570" s="17" t="s">
        <v>494</v>
      </c>
      <c r="AA1570" s="17" t="s">
        <v>494</v>
      </c>
      <c r="AB1570" s="17" t="s">
        <v>494</v>
      </c>
      <c r="AC1570" s="17"/>
      <c r="AD1570" s="17"/>
      <c r="AE1570" s="18">
        <f t="shared" si="76"/>
        <v>0.94138001221249745</v>
      </c>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c r="BF1570" s="17"/>
      <c r="BG1570" s="17"/>
    </row>
    <row r="1571" spans="1:59" ht="12.75" hidden="1" customHeight="1" x14ac:dyDescent="0.2">
      <c r="A1571" s="50">
        <v>2024</v>
      </c>
      <c r="B1571" s="50" t="s">
        <v>171</v>
      </c>
      <c r="C1571" s="16" t="str">
        <f>set_totals!$C$221</f>
        <v>20Mar24-IPT-Night/Day</v>
      </c>
      <c r="D1571" s="21">
        <f t="shared" si="74"/>
        <v>45371</v>
      </c>
      <c r="E1571" s="22">
        <f t="shared" si="75"/>
        <v>80</v>
      </c>
      <c r="F1571" s="17" t="s">
        <v>775</v>
      </c>
      <c r="G1571" s="17" t="s">
        <v>772</v>
      </c>
      <c r="H1571" s="17">
        <v>33</v>
      </c>
      <c r="J1571" s="17">
        <v>0.37</v>
      </c>
      <c r="K1571" s="17" t="s">
        <v>494</v>
      </c>
      <c r="L1571" s="17"/>
      <c r="M1571" s="17" t="s">
        <v>494</v>
      </c>
      <c r="N1571" s="17"/>
      <c r="O1571" s="17"/>
      <c r="P1571" s="17"/>
      <c r="Q1571" s="17" t="s">
        <v>494</v>
      </c>
      <c r="R1571" s="17"/>
      <c r="S1571" s="17"/>
      <c r="T1571" s="17" t="s">
        <v>494</v>
      </c>
      <c r="U1571" s="17" t="s">
        <v>494</v>
      </c>
      <c r="V1571" s="17" t="s">
        <v>494</v>
      </c>
      <c r="W1571" s="17" t="s">
        <v>494</v>
      </c>
      <c r="X1571" s="17" t="s">
        <v>494</v>
      </c>
      <c r="Y1571" s="17" t="s">
        <v>494</v>
      </c>
      <c r="Z1571" s="17" t="s">
        <v>494</v>
      </c>
      <c r="AA1571" s="17" t="s">
        <v>494</v>
      </c>
      <c r="AB1571" s="17" t="s">
        <v>494</v>
      </c>
      <c r="AC1571" s="17"/>
      <c r="AD1571" s="17"/>
      <c r="AE1571" s="18">
        <f t="shared" si="76"/>
        <v>1.0295795419762361</v>
      </c>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c r="BF1571" s="17"/>
      <c r="BG1571" s="17"/>
    </row>
    <row r="1572" spans="1:59" ht="12.75" hidden="1" customHeight="1" x14ac:dyDescent="0.2">
      <c r="A1572" s="50">
        <v>2024</v>
      </c>
      <c r="B1572" s="50" t="s">
        <v>171</v>
      </c>
      <c r="C1572" s="16" t="str">
        <f>set_totals!$C$221</f>
        <v>20Mar24-IPT-Night/Day</v>
      </c>
      <c r="D1572" s="21">
        <f t="shared" si="74"/>
        <v>45371</v>
      </c>
      <c r="E1572" s="22">
        <f t="shared" si="75"/>
        <v>80</v>
      </c>
      <c r="F1572" s="17" t="s">
        <v>775</v>
      </c>
      <c r="G1572" s="17" t="s">
        <v>772</v>
      </c>
      <c r="H1572" s="17">
        <v>34</v>
      </c>
      <c r="J1572" s="17">
        <v>0.37</v>
      </c>
      <c r="K1572" s="17" t="s">
        <v>494</v>
      </c>
      <c r="L1572" s="17"/>
      <c r="M1572" s="17" t="s">
        <v>494</v>
      </c>
      <c r="N1572" s="17"/>
      <c r="O1572" s="17"/>
      <c r="P1572" s="17"/>
      <c r="Q1572" s="17" t="s">
        <v>494</v>
      </c>
      <c r="R1572" s="17"/>
      <c r="S1572" s="17"/>
      <c r="T1572" s="17" t="s">
        <v>494</v>
      </c>
      <c r="U1572" s="17" t="s">
        <v>494</v>
      </c>
      <c r="V1572" s="17" t="s">
        <v>494</v>
      </c>
      <c r="W1572" s="17" t="s">
        <v>494</v>
      </c>
      <c r="X1572" s="17" t="s">
        <v>494</v>
      </c>
      <c r="Y1572" s="17" t="s">
        <v>494</v>
      </c>
      <c r="Z1572" s="17" t="s">
        <v>494</v>
      </c>
      <c r="AA1572" s="17" t="s">
        <v>494</v>
      </c>
      <c r="AB1572" s="17" t="s">
        <v>494</v>
      </c>
      <c r="AC1572" s="17"/>
      <c r="AD1572" s="17"/>
      <c r="AE1572" s="18">
        <f t="shared" si="76"/>
        <v>0.94138001221249745</v>
      </c>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c r="BF1572" s="17"/>
      <c r="BG1572" s="17"/>
    </row>
    <row r="1573" spans="1:59" ht="12.75" hidden="1" customHeight="1" x14ac:dyDescent="0.2">
      <c r="A1573" s="50">
        <v>2024</v>
      </c>
      <c r="B1573" s="50" t="s">
        <v>171</v>
      </c>
      <c r="C1573" s="16" t="str">
        <f>set_totals!$C$221</f>
        <v>20Mar24-IPT-Night/Day</v>
      </c>
      <c r="D1573" s="21">
        <f t="shared" si="74"/>
        <v>45371</v>
      </c>
      <c r="E1573" s="22">
        <f t="shared" si="75"/>
        <v>80</v>
      </c>
      <c r="F1573" s="17" t="s">
        <v>773</v>
      </c>
      <c r="G1573" s="17" t="s">
        <v>772</v>
      </c>
      <c r="H1573" s="17">
        <v>40</v>
      </c>
      <c r="J1573" s="17">
        <v>0.54</v>
      </c>
      <c r="K1573" s="17" t="s">
        <v>494</v>
      </c>
      <c r="L1573" s="17"/>
      <c r="M1573" s="17" t="s">
        <v>494</v>
      </c>
      <c r="N1573" s="17"/>
      <c r="O1573" s="17"/>
      <c r="P1573" s="17"/>
      <c r="Q1573" s="17" t="s">
        <v>494</v>
      </c>
      <c r="R1573" s="17"/>
      <c r="S1573" s="17"/>
      <c r="T1573" s="17" t="s">
        <v>494</v>
      </c>
      <c r="U1573" s="17" t="s">
        <v>494</v>
      </c>
      <c r="V1573" s="17" t="s">
        <v>494</v>
      </c>
      <c r="W1573" s="17" t="s">
        <v>494</v>
      </c>
      <c r="X1573" s="17" t="s">
        <v>494</v>
      </c>
      <c r="Y1573" s="17" t="s">
        <v>494</v>
      </c>
      <c r="Z1573" s="17" t="s">
        <v>494</v>
      </c>
      <c r="AA1573" s="17" t="s">
        <v>494</v>
      </c>
      <c r="AB1573" s="17" t="s">
        <v>494</v>
      </c>
      <c r="AC1573" s="17"/>
      <c r="AD1573" s="17"/>
      <c r="AE1573" s="18">
        <f t="shared" si="76"/>
        <v>0.84375</v>
      </c>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c r="BA1573" s="17"/>
      <c r="BB1573" s="17"/>
      <c r="BC1573" s="17"/>
      <c r="BD1573" s="17"/>
      <c r="BE1573" s="17"/>
      <c r="BF1573" s="17"/>
      <c r="BG1573" s="17"/>
    </row>
    <row r="1574" spans="1:59" ht="12.75" hidden="1" customHeight="1" x14ac:dyDescent="0.2">
      <c r="A1574" s="50">
        <v>2024</v>
      </c>
      <c r="B1574" s="50" t="s">
        <v>171</v>
      </c>
      <c r="C1574" s="16" t="str">
        <f>set_totals!$C$221</f>
        <v>20Mar24-IPT-Night/Day</v>
      </c>
      <c r="D1574" s="21">
        <f t="shared" si="74"/>
        <v>45371</v>
      </c>
      <c r="E1574" s="22">
        <f t="shared" si="75"/>
        <v>80</v>
      </c>
      <c r="F1574" s="17" t="s">
        <v>773</v>
      </c>
      <c r="G1574" s="17" t="s">
        <v>772</v>
      </c>
      <c r="H1574" s="17">
        <v>40</v>
      </c>
      <c r="J1574" s="17">
        <v>0.45</v>
      </c>
      <c r="K1574" s="17" t="s">
        <v>494</v>
      </c>
      <c r="L1574" s="17"/>
      <c r="M1574" s="17" t="s">
        <v>494</v>
      </c>
      <c r="N1574" s="17"/>
      <c r="O1574" s="17"/>
      <c r="P1574" s="17"/>
      <c r="Q1574" s="17" t="s">
        <v>494</v>
      </c>
      <c r="R1574" s="17"/>
      <c r="S1574" s="17"/>
      <c r="T1574" s="17" t="s">
        <v>494</v>
      </c>
      <c r="U1574" s="17" t="s">
        <v>494</v>
      </c>
      <c r="V1574" s="17" t="s">
        <v>494</v>
      </c>
      <c r="W1574" s="17" t="s">
        <v>494</v>
      </c>
      <c r="X1574" s="17" t="s">
        <v>494</v>
      </c>
      <c r="Y1574" s="17" t="s">
        <v>494</v>
      </c>
      <c r="Z1574" s="17" t="s">
        <v>494</v>
      </c>
      <c r="AA1574" s="17" t="s">
        <v>494</v>
      </c>
      <c r="AB1574" s="17" t="s">
        <v>494</v>
      </c>
      <c r="AC1574" s="17"/>
      <c r="AD1574" s="17"/>
      <c r="AE1574" s="18">
        <f t="shared" si="76"/>
        <v>0.703125</v>
      </c>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c r="BF1574" s="17"/>
      <c r="BG1574" s="17"/>
    </row>
    <row r="1575" spans="1:59" ht="12.75" hidden="1" customHeight="1" x14ac:dyDescent="0.2">
      <c r="A1575" s="50">
        <v>2024</v>
      </c>
      <c r="B1575" s="50" t="s">
        <v>171</v>
      </c>
      <c r="C1575" s="16" t="str">
        <f>set_totals!$C$221</f>
        <v>20Mar24-IPT-Night/Day</v>
      </c>
      <c r="D1575" s="21">
        <f t="shared" si="74"/>
        <v>45371</v>
      </c>
      <c r="E1575" s="22">
        <f t="shared" si="75"/>
        <v>80</v>
      </c>
      <c r="F1575" s="17" t="s">
        <v>771</v>
      </c>
      <c r="G1575" s="17" t="s">
        <v>772</v>
      </c>
      <c r="H1575" s="17">
        <v>39</v>
      </c>
      <c r="J1575" s="17">
        <v>0.56999999999999995</v>
      </c>
      <c r="K1575" s="17" t="s">
        <v>494</v>
      </c>
      <c r="L1575" s="17"/>
      <c r="M1575" s="17" t="s">
        <v>494</v>
      </c>
      <c r="N1575" s="17"/>
      <c r="O1575" s="17"/>
      <c r="P1575" s="17"/>
      <c r="Q1575" s="17" t="s">
        <v>494</v>
      </c>
      <c r="R1575" s="17"/>
      <c r="S1575" s="17"/>
      <c r="T1575" s="17" t="s">
        <v>494</v>
      </c>
      <c r="U1575" s="17" t="s">
        <v>494</v>
      </c>
      <c r="V1575" s="17" t="s">
        <v>494</v>
      </c>
      <c r="W1575" s="17" t="s">
        <v>494</v>
      </c>
      <c r="X1575" s="17" t="s">
        <v>494</v>
      </c>
      <c r="Y1575" s="17" t="s">
        <v>494</v>
      </c>
      <c r="Z1575" s="17" t="s">
        <v>494</v>
      </c>
      <c r="AA1575" s="17" t="s">
        <v>494</v>
      </c>
      <c r="AB1575" s="17" t="s">
        <v>494</v>
      </c>
      <c r="AC1575" s="17"/>
      <c r="AD1575" s="17"/>
      <c r="AE1575" s="18">
        <f t="shared" si="76"/>
        <v>0.96090628635007314</v>
      </c>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c r="BF1575" s="17"/>
      <c r="BG1575" s="17"/>
    </row>
    <row r="1576" spans="1:59" ht="12.75" hidden="1" customHeight="1" x14ac:dyDescent="0.2">
      <c r="A1576" s="50">
        <v>2024</v>
      </c>
      <c r="B1576" s="50" t="s">
        <v>171</v>
      </c>
      <c r="C1576" s="16" t="str">
        <f>set_totals!$C$221</f>
        <v>20Mar24-IPT-Night/Day</v>
      </c>
      <c r="D1576" s="21">
        <f t="shared" si="74"/>
        <v>45371</v>
      </c>
      <c r="E1576" s="22">
        <f t="shared" si="75"/>
        <v>80</v>
      </c>
      <c r="F1576" s="17" t="s">
        <v>775</v>
      </c>
      <c r="G1576" s="17" t="s">
        <v>772</v>
      </c>
      <c r="H1576" s="17">
        <v>35</v>
      </c>
      <c r="J1576" s="17">
        <v>0.37</v>
      </c>
      <c r="K1576" s="17" t="s">
        <v>494</v>
      </c>
      <c r="L1576" s="17"/>
      <c r="M1576" s="17" t="s">
        <v>494</v>
      </c>
      <c r="N1576" s="17"/>
      <c r="O1576" s="17"/>
      <c r="P1576" s="17"/>
      <c r="Q1576" s="17" t="s">
        <v>494</v>
      </c>
      <c r="R1576" s="17"/>
      <c r="S1576" s="17"/>
      <c r="T1576" s="17" t="s">
        <v>494</v>
      </c>
      <c r="U1576" s="17" t="s">
        <v>494</v>
      </c>
      <c r="V1576" s="17" t="s">
        <v>494</v>
      </c>
      <c r="W1576" s="17" t="s">
        <v>494</v>
      </c>
      <c r="X1576" s="17" t="s">
        <v>494</v>
      </c>
      <c r="Y1576" s="17" t="s">
        <v>494</v>
      </c>
      <c r="Z1576" s="17" t="s">
        <v>494</v>
      </c>
      <c r="AA1576" s="17" t="s">
        <v>494</v>
      </c>
      <c r="AB1576" s="17" t="s">
        <v>494</v>
      </c>
      <c r="AC1576" s="17"/>
      <c r="AD1576" s="17"/>
      <c r="AE1576" s="18">
        <f t="shared" si="76"/>
        <v>0.86297376093294464</v>
      </c>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c r="BA1576" s="17"/>
      <c r="BB1576" s="17"/>
      <c r="BC1576" s="17"/>
      <c r="BD1576" s="17"/>
      <c r="BE1576" s="17"/>
      <c r="BF1576" s="17"/>
      <c r="BG1576" s="17"/>
    </row>
    <row r="1577" spans="1:59" ht="12.75" hidden="1" customHeight="1" x14ac:dyDescent="0.2">
      <c r="A1577" s="50">
        <v>2024</v>
      </c>
      <c r="B1577" s="50" t="s">
        <v>171</v>
      </c>
      <c r="C1577" s="16" t="str">
        <f>set_totals!$C$221</f>
        <v>20Mar24-IPT-Night/Day</v>
      </c>
      <c r="D1577" s="21">
        <f t="shared" si="74"/>
        <v>45371</v>
      </c>
      <c r="E1577" s="22">
        <f t="shared" si="75"/>
        <v>80</v>
      </c>
      <c r="F1577" s="17" t="s">
        <v>775</v>
      </c>
      <c r="G1577" s="17" t="s">
        <v>772</v>
      </c>
      <c r="H1577" s="17">
        <v>44</v>
      </c>
      <c r="J1577" s="17">
        <v>0.66</v>
      </c>
      <c r="K1577" s="17" t="s">
        <v>494</v>
      </c>
      <c r="L1577" s="17"/>
      <c r="M1577" s="17" t="s">
        <v>494</v>
      </c>
      <c r="N1577" s="17"/>
      <c r="O1577" s="17"/>
      <c r="P1577" s="17"/>
      <c r="Q1577" s="17" t="s">
        <v>494</v>
      </c>
      <c r="R1577" s="17"/>
      <c r="S1577" s="17"/>
      <c r="T1577" s="17" t="s">
        <v>494</v>
      </c>
      <c r="U1577" s="17" t="s">
        <v>494</v>
      </c>
      <c r="V1577" s="17" t="s">
        <v>494</v>
      </c>
      <c r="W1577" s="17" t="s">
        <v>494</v>
      </c>
      <c r="X1577" s="17" t="s">
        <v>494</v>
      </c>
      <c r="Y1577" s="17" t="s">
        <v>494</v>
      </c>
      <c r="Z1577" s="17" t="s">
        <v>494</v>
      </c>
      <c r="AA1577" s="17" t="s">
        <v>494</v>
      </c>
      <c r="AB1577" s="17" t="s">
        <v>494</v>
      </c>
      <c r="AC1577" s="17"/>
      <c r="AD1577" s="17"/>
      <c r="AE1577" s="18">
        <f t="shared" si="76"/>
        <v>0.77479338842975209</v>
      </c>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c r="BF1577" s="17"/>
      <c r="BG1577" s="17"/>
    </row>
    <row r="1578" spans="1:59" ht="12.75" hidden="1" customHeight="1" x14ac:dyDescent="0.2">
      <c r="A1578" s="50">
        <v>2024</v>
      </c>
      <c r="B1578" s="50" t="s">
        <v>171</v>
      </c>
      <c r="C1578" s="16" t="str">
        <f>set_totals!$C$221</f>
        <v>20Mar24-IPT-Night/Day</v>
      </c>
      <c r="D1578" s="21">
        <f t="shared" si="74"/>
        <v>45371</v>
      </c>
      <c r="E1578" s="22">
        <f t="shared" si="75"/>
        <v>80</v>
      </c>
      <c r="F1578" s="17" t="s">
        <v>775</v>
      </c>
      <c r="G1578" s="17" t="s">
        <v>772</v>
      </c>
      <c r="H1578" s="17">
        <v>35</v>
      </c>
      <c r="J1578" s="17">
        <v>0.42</v>
      </c>
      <c r="K1578" s="17" t="s">
        <v>494</v>
      </c>
      <c r="L1578" s="17"/>
      <c r="M1578" s="17" t="s">
        <v>494</v>
      </c>
      <c r="N1578" s="17"/>
      <c r="O1578" s="17"/>
      <c r="P1578" s="17"/>
      <c r="Q1578" s="17" t="s">
        <v>494</v>
      </c>
      <c r="R1578" s="17"/>
      <c r="S1578" s="17"/>
      <c r="T1578" s="17" t="s">
        <v>494</v>
      </c>
      <c r="U1578" s="17" t="s">
        <v>494</v>
      </c>
      <c r="V1578" s="17" t="s">
        <v>494</v>
      </c>
      <c r="W1578" s="17" t="s">
        <v>494</v>
      </c>
      <c r="X1578" s="17" t="s">
        <v>494</v>
      </c>
      <c r="Y1578" s="17" t="s">
        <v>494</v>
      </c>
      <c r="Z1578" s="17" t="s">
        <v>494</v>
      </c>
      <c r="AA1578" s="17" t="s">
        <v>494</v>
      </c>
      <c r="AB1578" s="17" t="s">
        <v>494</v>
      </c>
      <c r="AC1578" s="17"/>
      <c r="AD1578" s="17"/>
      <c r="AE1578" s="18">
        <f t="shared" si="76"/>
        <v>0.97959183673469385</v>
      </c>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c r="BA1578" s="17"/>
      <c r="BB1578" s="17"/>
      <c r="BC1578" s="17"/>
      <c r="BD1578" s="17"/>
      <c r="BE1578" s="17"/>
      <c r="BF1578" s="17"/>
      <c r="BG1578" s="17"/>
    </row>
    <row r="1579" spans="1:59" ht="12.75" hidden="1" customHeight="1" x14ac:dyDescent="0.2">
      <c r="A1579" s="50">
        <v>2024</v>
      </c>
      <c r="B1579" s="50" t="s">
        <v>171</v>
      </c>
      <c r="C1579" s="16" t="str">
        <f>set_totals!$C$221</f>
        <v>20Mar24-IPT-Night/Day</v>
      </c>
      <c r="D1579" s="21">
        <f t="shared" si="74"/>
        <v>45371</v>
      </c>
      <c r="E1579" s="22">
        <f t="shared" si="75"/>
        <v>80</v>
      </c>
      <c r="F1579" s="17" t="s">
        <v>775</v>
      </c>
      <c r="G1579" s="17" t="s">
        <v>772</v>
      </c>
      <c r="H1579" s="17">
        <v>34</v>
      </c>
      <c r="J1579" s="17">
        <v>0.33</v>
      </c>
      <c r="K1579" s="17" t="s">
        <v>494</v>
      </c>
      <c r="L1579" s="17"/>
      <c r="M1579" s="17" t="s">
        <v>494</v>
      </c>
      <c r="N1579" s="17"/>
      <c r="O1579" s="17"/>
      <c r="P1579" s="17"/>
      <c r="Q1579" s="17" t="s">
        <v>494</v>
      </c>
      <c r="R1579" s="17"/>
      <c r="S1579" s="17"/>
      <c r="T1579" s="17" t="s">
        <v>494</v>
      </c>
      <c r="U1579" s="17" t="s">
        <v>494</v>
      </c>
      <c r="V1579" s="17" t="s">
        <v>494</v>
      </c>
      <c r="W1579" s="17" t="s">
        <v>494</v>
      </c>
      <c r="X1579" s="17" t="s">
        <v>494</v>
      </c>
      <c r="Y1579" s="17" t="s">
        <v>494</v>
      </c>
      <c r="Z1579" s="17" t="s">
        <v>494</v>
      </c>
      <c r="AA1579" s="17" t="s">
        <v>494</v>
      </c>
      <c r="AB1579" s="17" t="s">
        <v>494</v>
      </c>
      <c r="AC1579" s="17"/>
      <c r="AD1579" s="17"/>
      <c r="AE1579" s="18">
        <f t="shared" si="76"/>
        <v>0.83960920008141671</v>
      </c>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c r="BF1579" s="17"/>
      <c r="BG1579" s="17"/>
    </row>
    <row r="1580" spans="1:59" ht="12.75" hidden="1" customHeight="1" x14ac:dyDescent="0.2">
      <c r="A1580" s="50">
        <v>2024</v>
      </c>
      <c r="B1580" s="50" t="s">
        <v>171</v>
      </c>
      <c r="C1580" s="16" t="str">
        <f>set_totals!$C$221</f>
        <v>20Mar24-IPT-Night/Day</v>
      </c>
      <c r="D1580" s="21">
        <f t="shared" si="74"/>
        <v>45371</v>
      </c>
      <c r="E1580" s="22">
        <f t="shared" si="75"/>
        <v>80</v>
      </c>
      <c r="F1580" s="17" t="s">
        <v>771</v>
      </c>
      <c r="G1580" s="17" t="s">
        <v>772</v>
      </c>
      <c r="H1580" s="17">
        <v>37</v>
      </c>
      <c r="J1580" s="17">
        <v>0.41</v>
      </c>
      <c r="K1580" s="17" t="s">
        <v>494</v>
      </c>
      <c r="L1580" s="17"/>
      <c r="M1580" s="17" t="s">
        <v>494</v>
      </c>
      <c r="N1580" s="17"/>
      <c r="O1580" s="17"/>
      <c r="P1580" s="17"/>
      <c r="Q1580" s="17" t="s">
        <v>494</v>
      </c>
      <c r="R1580" s="17"/>
      <c r="S1580" s="17"/>
      <c r="T1580" s="17" t="s">
        <v>494</v>
      </c>
      <c r="U1580" s="17" t="s">
        <v>494</v>
      </c>
      <c r="V1580" s="17" t="s">
        <v>494</v>
      </c>
      <c r="W1580" s="17" t="s">
        <v>494</v>
      </c>
      <c r="X1580" s="17" t="s">
        <v>494</v>
      </c>
      <c r="Y1580" s="17" t="s">
        <v>494</v>
      </c>
      <c r="Z1580" s="17" t="s">
        <v>494</v>
      </c>
      <c r="AA1580" s="17" t="s">
        <v>494</v>
      </c>
      <c r="AB1580" s="17" t="s">
        <v>494</v>
      </c>
      <c r="AC1580" s="17"/>
      <c r="AD1580" s="17"/>
      <c r="AE1580" s="18">
        <f t="shared" si="76"/>
        <v>0.80942885910015194</v>
      </c>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c r="BF1580" s="17"/>
      <c r="BG1580" s="17"/>
    </row>
    <row r="1581" spans="1:59" ht="12.75" hidden="1" customHeight="1" x14ac:dyDescent="0.2">
      <c r="A1581" s="50">
        <v>2024</v>
      </c>
      <c r="B1581" s="50" t="s">
        <v>171</v>
      </c>
      <c r="C1581" s="16" t="str">
        <f>set_totals!$C$221</f>
        <v>20Mar24-IPT-Night/Day</v>
      </c>
      <c r="D1581" s="21">
        <f t="shared" si="74"/>
        <v>45371</v>
      </c>
      <c r="E1581" s="22">
        <f t="shared" si="75"/>
        <v>80</v>
      </c>
      <c r="F1581" s="17" t="s">
        <v>771</v>
      </c>
      <c r="G1581" s="17" t="s">
        <v>772</v>
      </c>
      <c r="H1581" s="17">
        <v>43</v>
      </c>
      <c r="J1581" s="17">
        <v>0.56000000000000005</v>
      </c>
      <c r="K1581" s="17" t="s">
        <v>494</v>
      </c>
      <c r="L1581" s="17"/>
      <c r="M1581" s="17" t="s">
        <v>494</v>
      </c>
      <c r="N1581" s="17"/>
      <c r="O1581" s="17"/>
      <c r="P1581" s="17"/>
      <c r="Q1581" s="17" t="s">
        <v>494</v>
      </c>
      <c r="R1581" s="17"/>
      <c r="S1581" s="17"/>
      <c r="T1581" s="17" t="s">
        <v>494</v>
      </c>
      <c r="U1581" s="17" t="s">
        <v>494</v>
      </c>
      <c r="V1581" s="17" t="s">
        <v>494</v>
      </c>
      <c r="W1581" s="17" t="s">
        <v>494</v>
      </c>
      <c r="X1581" s="17" t="s">
        <v>494</v>
      </c>
      <c r="Y1581" s="17" t="s">
        <v>494</v>
      </c>
      <c r="Z1581" s="17" t="s">
        <v>494</v>
      </c>
      <c r="AA1581" s="17" t="s">
        <v>494</v>
      </c>
      <c r="AB1581" s="17" t="s">
        <v>494</v>
      </c>
      <c r="AC1581" s="17"/>
      <c r="AD1581" s="17"/>
      <c r="AE1581" s="18">
        <f t="shared" si="76"/>
        <v>0.70434049832090262</v>
      </c>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c r="BF1581" s="17"/>
      <c r="BG1581" s="17"/>
    </row>
    <row r="1582" spans="1:59" ht="12.75" hidden="1" customHeight="1" x14ac:dyDescent="0.2">
      <c r="A1582" s="50">
        <v>2024</v>
      </c>
      <c r="B1582" s="50" t="s">
        <v>171</v>
      </c>
      <c r="C1582" s="16" t="str">
        <f>set_totals!$C$221</f>
        <v>20Mar24-IPT-Night/Day</v>
      </c>
      <c r="D1582" s="21">
        <f t="shared" si="74"/>
        <v>45371</v>
      </c>
      <c r="E1582" s="22">
        <f t="shared" si="75"/>
        <v>80</v>
      </c>
      <c r="F1582" s="17" t="s">
        <v>771</v>
      </c>
      <c r="G1582" s="17" t="s">
        <v>772</v>
      </c>
      <c r="H1582" s="17">
        <v>40</v>
      </c>
      <c r="J1582" s="17">
        <v>0.5</v>
      </c>
      <c r="K1582" s="17" t="s">
        <v>494</v>
      </c>
      <c r="L1582" s="17"/>
      <c r="M1582" s="17" t="s">
        <v>494</v>
      </c>
      <c r="N1582" s="17"/>
      <c r="O1582" s="17"/>
      <c r="P1582" s="17"/>
      <c r="Q1582" s="17" t="s">
        <v>494</v>
      </c>
      <c r="R1582" s="17"/>
      <c r="S1582" s="17"/>
      <c r="T1582" s="17" t="s">
        <v>494</v>
      </c>
      <c r="U1582" s="17" t="s">
        <v>494</v>
      </c>
      <c r="V1582" s="17" t="s">
        <v>494</v>
      </c>
      <c r="W1582" s="17" t="s">
        <v>494</v>
      </c>
      <c r="X1582" s="17" t="s">
        <v>494</v>
      </c>
      <c r="Y1582" s="17" t="s">
        <v>494</v>
      </c>
      <c r="Z1582" s="17" t="s">
        <v>494</v>
      </c>
      <c r="AA1582" s="17" t="s">
        <v>494</v>
      </c>
      <c r="AB1582" s="17" t="s">
        <v>494</v>
      </c>
      <c r="AC1582" s="17"/>
      <c r="AD1582" s="17"/>
      <c r="AE1582" s="18">
        <f t="shared" si="76"/>
        <v>0.78125</v>
      </c>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c r="BF1582" s="17"/>
      <c r="BG1582" s="17"/>
    </row>
    <row r="1583" spans="1:59" ht="12.75" hidden="1" customHeight="1" x14ac:dyDescent="0.2">
      <c r="A1583" s="50">
        <v>2024</v>
      </c>
      <c r="B1583" s="50" t="s">
        <v>171</v>
      </c>
      <c r="C1583" s="16" t="str">
        <f>set_totals!$C$221</f>
        <v>20Mar24-IPT-Night/Day</v>
      </c>
      <c r="D1583" s="21">
        <f t="shared" si="74"/>
        <v>45371</v>
      </c>
      <c r="E1583" s="22">
        <f t="shared" si="75"/>
        <v>80</v>
      </c>
      <c r="F1583" s="17" t="s">
        <v>771</v>
      </c>
      <c r="G1583" s="17" t="s">
        <v>772</v>
      </c>
      <c r="H1583" s="17">
        <v>34</v>
      </c>
      <c r="J1583" s="17">
        <v>0.38</v>
      </c>
      <c r="K1583" s="17" t="s">
        <v>494</v>
      </c>
      <c r="L1583" s="17"/>
      <c r="M1583" s="17" t="s">
        <v>494</v>
      </c>
      <c r="N1583" s="17"/>
      <c r="O1583" s="17"/>
      <c r="P1583" s="17"/>
      <c r="Q1583" s="17" t="s">
        <v>494</v>
      </c>
      <c r="R1583" s="17"/>
      <c r="S1583" s="17"/>
      <c r="T1583" s="17" t="s">
        <v>494</v>
      </c>
      <c r="U1583" s="17" t="s">
        <v>494</v>
      </c>
      <c r="V1583" s="17" t="s">
        <v>494</v>
      </c>
      <c r="W1583" s="17" t="s">
        <v>494</v>
      </c>
      <c r="X1583" s="17" t="s">
        <v>494</v>
      </c>
      <c r="Y1583" s="17" t="s">
        <v>494</v>
      </c>
      <c r="Z1583" s="17" t="s">
        <v>494</v>
      </c>
      <c r="AA1583" s="17" t="s">
        <v>494</v>
      </c>
      <c r="AB1583" s="17" t="s">
        <v>494</v>
      </c>
      <c r="AC1583" s="17"/>
      <c r="AD1583" s="17"/>
      <c r="AE1583" s="18">
        <f t="shared" si="76"/>
        <v>0.96682271524526764</v>
      </c>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c r="BF1583" s="17"/>
      <c r="BG1583" s="17"/>
    </row>
    <row r="1584" spans="1:59" ht="12.75" hidden="1" customHeight="1" x14ac:dyDescent="0.2">
      <c r="A1584" s="50">
        <v>2024</v>
      </c>
      <c r="B1584" s="50" t="s">
        <v>171</v>
      </c>
      <c r="C1584" s="16" t="str">
        <f>set_totals!$C$221</f>
        <v>20Mar24-IPT-Night/Day</v>
      </c>
      <c r="D1584" s="21">
        <f t="shared" si="74"/>
        <v>45371</v>
      </c>
      <c r="E1584" s="22">
        <f t="shared" si="75"/>
        <v>80</v>
      </c>
      <c r="F1584" s="17" t="s">
        <v>771</v>
      </c>
      <c r="G1584" s="17" t="s">
        <v>772</v>
      </c>
      <c r="H1584" s="17">
        <v>39</v>
      </c>
      <c r="J1584" s="17">
        <v>0.55000000000000004</v>
      </c>
      <c r="K1584" s="17" t="s">
        <v>494</v>
      </c>
      <c r="L1584" s="17"/>
      <c r="M1584" s="17" t="s">
        <v>494</v>
      </c>
      <c r="N1584" s="17"/>
      <c r="O1584" s="17"/>
      <c r="P1584" s="17"/>
      <c r="Q1584" s="17" t="s">
        <v>494</v>
      </c>
      <c r="R1584" s="17"/>
      <c r="S1584" s="17"/>
      <c r="T1584" s="17" t="s">
        <v>494</v>
      </c>
      <c r="U1584" s="17" t="s">
        <v>494</v>
      </c>
      <c r="V1584" s="17" t="s">
        <v>494</v>
      </c>
      <c r="W1584" s="17" t="s">
        <v>494</v>
      </c>
      <c r="X1584" s="17" t="s">
        <v>494</v>
      </c>
      <c r="Y1584" s="17" t="s">
        <v>494</v>
      </c>
      <c r="Z1584" s="17" t="s">
        <v>494</v>
      </c>
      <c r="AA1584" s="17" t="s">
        <v>494</v>
      </c>
      <c r="AB1584" s="17" t="s">
        <v>494</v>
      </c>
      <c r="AC1584" s="17"/>
      <c r="AD1584" s="17"/>
      <c r="AE1584" s="18">
        <f t="shared" si="76"/>
        <v>0.92719027630270234</v>
      </c>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c r="BF1584" s="17"/>
      <c r="BG1584" s="17"/>
    </row>
    <row r="1585" spans="1:59" ht="12.75" hidden="1" customHeight="1" x14ac:dyDescent="0.2">
      <c r="A1585" s="50">
        <v>2024</v>
      </c>
      <c r="B1585" s="50" t="s">
        <v>171</v>
      </c>
      <c r="C1585" s="16" t="str">
        <f>set_totals!$C$221</f>
        <v>20Mar24-IPT-Night/Day</v>
      </c>
      <c r="D1585" s="21">
        <f t="shared" si="74"/>
        <v>45371</v>
      </c>
      <c r="E1585" s="22">
        <f t="shared" si="75"/>
        <v>80</v>
      </c>
      <c r="F1585" s="17" t="s">
        <v>771</v>
      </c>
      <c r="G1585" s="17" t="s">
        <v>772</v>
      </c>
      <c r="H1585" s="17">
        <v>41</v>
      </c>
      <c r="J1585" s="17">
        <v>0.56999999999999995</v>
      </c>
      <c r="K1585" s="17" t="s">
        <v>494</v>
      </c>
      <c r="L1585" s="17"/>
      <c r="M1585" s="17" t="s">
        <v>494</v>
      </c>
      <c r="N1585" s="17"/>
      <c r="O1585" s="17"/>
      <c r="P1585" s="17"/>
      <c r="Q1585" s="17" t="s">
        <v>494</v>
      </c>
      <c r="R1585" s="17"/>
      <c r="S1585" s="17"/>
      <c r="T1585" s="17" t="s">
        <v>494</v>
      </c>
      <c r="U1585" s="17" t="s">
        <v>494</v>
      </c>
      <c r="V1585" s="17" t="s">
        <v>494</v>
      </c>
      <c r="W1585" s="17" t="s">
        <v>494</v>
      </c>
      <c r="X1585" s="17" t="s">
        <v>494</v>
      </c>
      <c r="Y1585" s="17" t="s">
        <v>494</v>
      </c>
      <c r="Z1585" s="17" t="s">
        <v>494</v>
      </c>
      <c r="AA1585" s="17" t="s">
        <v>494</v>
      </c>
      <c r="AB1585" s="17" t="s">
        <v>494</v>
      </c>
      <c r="AC1585" s="17"/>
      <c r="AD1585" s="17"/>
      <c r="AE1585" s="18">
        <f t="shared" si="76"/>
        <v>0.82703385035040111</v>
      </c>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c r="BA1585" s="17"/>
      <c r="BB1585" s="17"/>
      <c r="BC1585" s="17"/>
      <c r="BD1585" s="17"/>
      <c r="BE1585" s="17"/>
      <c r="BF1585" s="17"/>
      <c r="BG1585" s="17"/>
    </row>
    <row r="1586" spans="1:59" ht="12.75" hidden="1" customHeight="1" x14ac:dyDescent="0.2">
      <c r="A1586" s="50">
        <v>2024</v>
      </c>
      <c r="B1586" s="50" t="s">
        <v>171</v>
      </c>
      <c r="C1586" s="16" t="str">
        <f>set_totals!$C$221</f>
        <v>20Mar24-IPT-Night/Day</v>
      </c>
      <c r="D1586" s="21">
        <f t="shared" si="74"/>
        <v>45371</v>
      </c>
      <c r="E1586" s="22">
        <f t="shared" si="75"/>
        <v>80</v>
      </c>
      <c r="F1586" s="17" t="s">
        <v>771</v>
      </c>
      <c r="G1586" s="17" t="s">
        <v>772</v>
      </c>
      <c r="H1586" s="17">
        <v>33</v>
      </c>
      <c r="J1586" s="17">
        <v>0.46</v>
      </c>
      <c r="K1586" s="17" t="s">
        <v>494</v>
      </c>
      <c r="L1586" s="17"/>
      <c r="M1586" s="17" t="s">
        <v>494</v>
      </c>
      <c r="N1586" s="17"/>
      <c r="O1586" s="17"/>
      <c r="P1586" s="17"/>
      <c r="Q1586" s="17" t="s">
        <v>494</v>
      </c>
      <c r="R1586" s="17"/>
      <c r="S1586" s="17"/>
      <c r="T1586" s="17" t="s">
        <v>494</v>
      </c>
      <c r="U1586" s="17" t="s">
        <v>494</v>
      </c>
      <c r="V1586" s="17" t="s">
        <v>494</v>
      </c>
      <c r="W1586" s="17" t="s">
        <v>494</v>
      </c>
      <c r="X1586" s="17" t="s">
        <v>494</v>
      </c>
      <c r="Y1586" s="17" t="s">
        <v>494</v>
      </c>
      <c r="Z1586" s="17" t="s">
        <v>494</v>
      </c>
      <c r="AA1586" s="17" t="s">
        <v>494</v>
      </c>
      <c r="AB1586" s="17" t="s">
        <v>494</v>
      </c>
      <c r="AC1586" s="17"/>
      <c r="AD1586" s="17"/>
      <c r="AE1586" s="18">
        <f t="shared" si="76"/>
        <v>1.2800178089434289</v>
      </c>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c r="BF1586" s="17"/>
      <c r="BG1586" s="17"/>
    </row>
    <row r="1587" spans="1:59" ht="12.75" hidden="1" customHeight="1" x14ac:dyDescent="0.2">
      <c r="A1587" s="50">
        <v>2024</v>
      </c>
      <c r="B1587" s="50" t="s">
        <v>171</v>
      </c>
      <c r="C1587" s="16" t="str">
        <f>set_totals!$C$221</f>
        <v>20Mar24-IPT-Night/Day</v>
      </c>
      <c r="D1587" s="21">
        <f t="shared" si="74"/>
        <v>45371</v>
      </c>
      <c r="E1587" s="22">
        <f t="shared" si="75"/>
        <v>80</v>
      </c>
      <c r="F1587" s="17" t="s">
        <v>771</v>
      </c>
      <c r="G1587" s="17" t="s">
        <v>772</v>
      </c>
      <c r="H1587" s="17">
        <v>39</v>
      </c>
      <c r="J1587" s="17">
        <v>0.56000000000000005</v>
      </c>
      <c r="K1587" s="17" t="s">
        <v>494</v>
      </c>
      <c r="L1587" s="17"/>
      <c r="M1587" s="17" t="s">
        <v>494</v>
      </c>
      <c r="N1587" s="17"/>
      <c r="O1587" s="17"/>
      <c r="P1587" s="17"/>
      <c r="Q1587" s="17" t="s">
        <v>494</v>
      </c>
      <c r="R1587" s="17"/>
      <c r="S1587" s="17"/>
      <c r="T1587" s="17" t="s">
        <v>494</v>
      </c>
      <c r="U1587" s="17" t="s">
        <v>494</v>
      </c>
      <c r="V1587" s="17" t="s">
        <v>494</v>
      </c>
      <c r="W1587" s="17" t="s">
        <v>494</v>
      </c>
      <c r="X1587" s="17" t="s">
        <v>494</v>
      </c>
      <c r="Y1587" s="17" t="s">
        <v>494</v>
      </c>
      <c r="Z1587" s="17" t="s">
        <v>494</v>
      </c>
      <c r="AA1587" s="17" t="s">
        <v>494</v>
      </c>
      <c r="AB1587" s="17" t="s">
        <v>494</v>
      </c>
      <c r="AC1587" s="17"/>
      <c r="AD1587" s="17"/>
      <c r="AE1587" s="18">
        <f t="shared" si="76"/>
        <v>0.94404828132638796</v>
      </c>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c r="BF1587" s="17"/>
      <c r="BG1587" s="17"/>
    </row>
    <row r="1588" spans="1:59" ht="12.75" hidden="1" customHeight="1" x14ac:dyDescent="0.2">
      <c r="A1588" s="50">
        <v>2024</v>
      </c>
      <c r="B1588" s="50" t="s">
        <v>171</v>
      </c>
      <c r="C1588" s="16" t="str">
        <f>set_totals!$C$221</f>
        <v>20Mar24-IPT-Night/Day</v>
      </c>
      <c r="D1588" s="21">
        <f t="shared" si="74"/>
        <v>45371</v>
      </c>
      <c r="E1588" s="22">
        <f t="shared" si="75"/>
        <v>80</v>
      </c>
      <c r="F1588" s="17" t="s">
        <v>771</v>
      </c>
      <c r="G1588" s="17" t="s">
        <v>772</v>
      </c>
      <c r="H1588" s="17">
        <v>39</v>
      </c>
      <c r="J1588" s="17">
        <v>0.52</v>
      </c>
      <c r="K1588" s="17" t="s">
        <v>494</v>
      </c>
      <c r="L1588" s="17"/>
      <c r="M1588" s="17" t="s">
        <v>494</v>
      </c>
      <c r="N1588" s="17"/>
      <c r="O1588" s="17"/>
      <c r="P1588" s="17"/>
      <c r="Q1588" s="17" t="s">
        <v>494</v>
      </c>
      <c r="R1588" s="17"/>
      <c r="S1588" s="17"/>
      <c r="T1588" s="17" t="s">
        <v>494</v>
      </c>
      <c r="U1588" s="17" t="s">
        <v>494</v>
      </c>
      <c r="V1588" s="17" t="s">
        <v>494</v>
      </c>
      <c r="W1588" s="17" t="s">
        <v>494</v>
      </c>
      <c r="X1588" s="17" t="s">
        <v>494</v>
      </c>
      <c r="Y1588" s="17" t="s">
        <v>494</v>
      </c>
      <c r="Z1588" s="17" t="s">
        <v>494</v>
      </c>
      <c r="AA1588" s="17" t="s">
        <v>494</v>
      </c>
      <c r="AB1588" s="17" t="s">
        <v>494</v>
      </c>
      <c r="AC1588" s="17"/>
      <c r="AD1588" s="17"/>
      <c r="AE1588" s="18">
        <f t="shared" si="76"/>
        <v>0.87661626123164582</v>
      </c>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c r="BF1588" s="17"/>
      <c r="BG1588" s="17"/>
    </row>
    <row r="1589" spans="1:59" ht="12.75" hidden="1" customHeight="1" x14ac:dyDescent="0.2">
      <c r="A1589" s="50">
        <v>2024</v>
      </c>
      <c r="B1589" s="50" t="s">
        <v>171</v>
      </c>
      <c r="C1589" s="16" t="str">
        <f>set_totals!$C$221</f>
        <v>20Mar24-IPT-Night/Day</v>
      </c>
      <c r="D1589" s="21">
        <f t="shared" si="74"/>
        <v>45371</v>
      </c>
      <c r="E1589" s="22">
        <f t="shared" si="75"/>
        <v>80</v>
      </c>
      <c r="F1589" s="17" t="s">
        <v>771</v>
      </c>
      <c r="G1589" s="17" t="s">
        <v>772</v>
      </c>
      <c r="H1589" s="17">
        <v>41</v>
      </c>
      <c r="J1589" s="17">
        <v>0.63</v>
      </c>
      <c r="K1589" s="17" t="s">
        <v>494</v>
      </c>
      <c r="L1589" s="17"/>
      <c r="M1589" s="17" t="s">
        <v>494</v>
      </c>
      <c r="N1589" s="17"/>
      <c r="O1589" s="17"/>
      <c r="P1589" s="17"/>
      <c r="Q1589" s="17" t="s">
        <v>494</v>
      </c>
      <c r="R1589" s="17"/>
      <c r="S1589" s="17"/>
      <c r="T1589" s="17" t="s">
        <v>494</v>
      </c>
      <c r="U1589" s="17" t="s">
        <v>494</v>
      </c>
      <c r="V1589" s="17" t="s">
        <v>494</v>
      </c>
      <c r="W1589" s="17" t="s">
        <v>494</v>
      </c>
      <c r="X1589" s="17" t="s">
        <v>494</v>
      </c>
      <c r="Y1589" s="17" t="s">
        <v>494</v>
      </c>
      <c r="Z1589" s="17" t="s">
        <v>494</v>
      </c>
      <c r="AA1589" s="17" t="s">
        <v>494</v>
      </c>
      <c r="AB1589" s="17" t="s">
        <v>494</v>
      </c>
      <c r="AC1589" s="17"/>
      <c r="AD1589" s="17"/>
      <c r="AE1589" s="18">
        <f t="shared" si="76"/>
        <v>0.91409004512412761</v>
      </c>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c r="BF1589" s="17"/>
      <c r="BG1589" s="17"/>
    </row>
    <row r="1590" spans="1:59" ht="12.75" hidden="1" customHeight="1" x14ac:dyDescent="0.2">
      <c r="A1590" s="50">
        <v>2024</v>
      </c>
      <c r="B1590" s="50" t="s">
        <v>171</v>
      </c>
      <c r="C1590" s="16" t="str">
        <f>set_totals!$C$221</f>
        <v>20Mar24-IPT-Night/Day</v>
      </c>
      <c r="D1590" s="21">
        <f t="shared" si="74"/>
        <v>45371</v>
      </c>
      <c r="E1590" s="22">
        <f t="shared" si="75"/>
        <v>80</v>
      </c>
      <c r="F1590" s="17" t="s">
        <v>773</v>
      </c>
      <c r="G1590" s="17" t="s">
        <v>772</v>
      </c>
      <c r="H1590" s="17">
        <v>38</v>
      </c>
      <c r="J1590" s="17">
        <v>0.32</v>
      </c>
      <c r="K1590" s="17" t="s">
        <v>494</v>
      </c>
      <c r="L1590" s="17"/>
      <c r="M1590" s="17" t="s">
        <v>494</v>
      </c>
      <c r="N1590" s="17"/>
      <c r="O1590" s="17"/>
      <c r="P1590" s="17"/>
      <c r="Q1590" s="17" t="s">
        <v>494</v>
      </c>
      <c r="R1590" s="17"/>
      <c r="S1590" s="17"/>
      <c r="T1590" s="17" t="s">
        <v>494</v>
      </c>
      <c r="U1590" s="17" t="s">
        <v>494</v>
      </c>
      <c r="V1590" s="17" t="s">
        <v>494</v>
      </c>
      <c r="W1590" s="17" t="s">
        <v>494</v>
      </c>
      <c r="X1590" s="17" t="s">
        <v>494</v>
      </c>
      <c r="Y1590" s="17" t="s">
        <v>494</v>
      </c>
      <c r="Z1590" s="17" t="s">
        <v>494</v>
      </c>
      <c r="AA1590" s="17" t="s">
        <v>494</v>
      </c>
      <c r="AB1590" s="17" t="s">
        <v>494</v>
      </c>
      <c r="AC1590" s="17"/>
      <c r="AD1590" s="17"/>
      <c r="AE1590" s="18">
        <f t="shared" si="76"/>
        <v>0.58317538999854213</v>
      </c>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c r="BF1590" s="17"/>
      <c r="BG1590" s="17"/>
    </row>
    <row r="1591" spans="1:59" hidden="1" x14ac:dyDescent="0.2">
      <c r="A1591" s="50">
        <v>2024</v>
      </c>
      <c r="B1591" s="50" t="s">
        <v>171</v>
      </c>
      <c r="C1591" s="16" t="str">
        <f>set_totals!$C$221</f>
        <v>20Mar24-IPT-Night/Day</v>
      </c>
      <c r="D1591" s="21">
        <f t="shared" si="74"/>
        <v>45371</v>
      </c>
      <c r="E1591" s="22">
        <f t="shared" si="75"/>
        <v>80</v>
      </c>
      <c r="F1591" s="17" t="s">
        <v>775</v>
      </c>
      <c r="G1591" s="17" t="s">
        <v>772</v>
      </c>
      <c r="H1591" s="17">
        <v>36</v>
      </c>
      <c r="J1591" s="17">
        <v>0.36</v>
      </c>
      <c r="K1591" s="17" t="s">
        <v>494</v>
      </c>
      <c r="L1591" s="17"/>
      <c r="M1591" s="17" t="s">
        <v>494</v>
      </c>
      <c r="N1591" s="17"/>
      <c r="O1591" s="17"/>
      <c r="P1591" s="17"/>
      <c r="Q1591" s="17" t="s">
        <v>494</v>
      </c>
      <c r="R1591" s="17"/>
      <c r="S1591" s="17"/>
      <c r="T1591" s="17" t="s">
        <v>494</v>
      </c>
      <c r="U1591" s="17" t="s">
        <v>494</v>
      </c>
      <c r="V1591" s="17" t="s">
        <v>494</v>
      </c>
      <c r="W1591" s="17" t="s">
        <v>494</v>
      </c>
      <c r="X1591" s="17" t="s">
        <v>494</v>
      </c>
      <c r="Y1591" s="17" t="s">
        <v>494</v>
      </c>
      <c r="Z1591" s="17" t="s">
        <v>494</v>
      </c>
      <c r="AA1591" s="17" t="s">
        <v>494</v>
      </c>
      <c r="AB1591" s="17" t="s">
        <v>494</v>
      </c>
      <c r="AC1591" s="17"/>
      <c r="AD1591" s="17"/>
      <c r="AE1591" s="18">
        <f t="shared" si="76"/>
        <v>0.77160493827160492</v>
      </c>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c r="BA1591" s="17"/>
      <c r="BB1591" s="17"/>
      <c r="BC1591" s="17"/>
      <c r="BD1591" s="17"/>
      <c r="BE1591" s="17"/>
      <c r="BF1591" s="17"/>
      <c r="BG1591" s="17"/>
    </row>
    <row r="1592" spans="1:59" hidden="1" x14ac:dyDescent="0.2">
      <c r="A1592" s="50">
        <v>2024</v>
      </c>
      <c r="B1592" s="50" t="s">
        <v>171</v>
      </c>
      <c r="C1592" s="16" t="str">
        <f>set_totals!$C$221</f>
        <v>20Mar24-IPT-Night/Day</v>
      </c>
      <c r="D1592" s="21">
        <f t="shared" si="74"/>
        <v>45371</v>
      </c>
      <c r="E1592" s="22">
        <f t="shared" si="75"/>
        <v>80</v>
      </c>
      <c r="F1592" s="17" t="s">
        <v>775</v>
      </c>
      <c r="G1592" s="17" t="s">
        <v>772</v>
      </c>
      <c r="H1592" s="17">
        <v>37</v>
      </c>
      <c r="J1592" s="17">
        <v>0.39</v>
      </c>
      <c r="K1592" s="17" t="s">
        <v>494</v>
      </c>
      <c r="L1592" s="17"/>
      <c r="M1592" s="17" t="s">
        <v>494</v>
      </c>
      <c r="N1592" s="17"/>
      <c r="O1592" s="17"/>
      <c r="P1592" s="17"/>
      <c r="Q1592" s="17" t="s">
        <v>494</v>
      </c>
      <c r="R1592" s="17"/>
      <c r="S1592" s="17"/>
      <c r="T1592" s="17" t="s">
        <v>494</v>
      </c>
      <c r="U1592" s="17" t="s">
        <v>494</v>
      </c>
      <c r="V1592" s="17" t="s">
        <v>494</v>
      </c>
      <c r="W1592" s="17" t="s">
        <v>494</v>
      </c>
      <c r="X1592" s="17" t="s">
        <v>494</v>
      </c>
      <c r="Y1592" s="17" t="s">
        <v>494</v>
      </c>
      <c r="Z1592" s="17" t="s">
        <v>494</v>
      </c>
      <c r="AA1592" s="17" t="s">
        <v>494</v>
      </c>
      <c r="AB1592" s="17" t="s">
        <v>494</v>
      </c>
      <c r="AC1592" s="17"/>
      <c r="AD1592" s="17"/>
      <c r="AE1592" s="18">
        <f t="shared" si="76"/>
        <v>0.76994452450990081</v>
      </c>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c r="BF1592" s="17"/>
      <c r="BG1592" s="17"/>
    </row>
    <row r="1593" spans="1:59" hidden="1" x14ac:dyDescent="0.2">
      <c r="A1593" s="50">
        <v>2024</v>
      </c>
      <c r="B1593" s="50" t="s">
        <v>171</v>
      </c>
      <c r="C1593" s="16" t="str">
        <f>set_totals!$C$221</f>
        <v>20Mar24-IPT-Night/Day</v>
      </c>
      <c r="D1593" s="21">
        <f t="shared" si="74"/>
        <v>45371</v>
      </c>
      <c r="E1593" s="22">
        <f t="shared" si="75"/>
        <v>80</v>
      </c>
      <c r="F1593" s="17" t="s">
        <v>771</v>
      </c>
      <c r="G1593" s="17" t="s">
        <v>772</v>
      </c>
      <c r="H1593" s="17">
        <v>41</v>
      </c>
      <c r="J1593" s="17">
        <v>0.52</v>
      </c>
      <c r="K1593" s="17" t="s">
        <v>494</v>
      </c>
      <c r="L1593" s="17"/>
      <c r="M1593" s="17" t="s">
        <v>494</v>
      </c>
      <c r="N1593" s="17"/>
      <c r="O1593" s="17"/>
      <c r="P1593" s="17"/>
      <c r="Q1593" s="17" t="s">
        <v>494</v>
      </c>
      <c r="R1593" s="17"/>
      <c r="S1593" s="17"/>
      <c r="T1593" s="17" t="s">
        <v>494</v>
      </c>
      <c r="U1593" s="17" t="s">
        <v>494</v>
      </c>
      <c r="V1593" s="17" t="s">
        <v>494</v>
      </c>
      <c r="W1593" s="17" t="s">
        <v>494</v>
      </c>
      <c r="X1593" s="17" t="s">
        <v>494</v>
      </c>
      <c r="Y1593" s="17" t="s">
        <v>494</v>
      </c>
      <c r="Z1593" s="17" t="s">
        <v>494</v>
      </c>
      <c r="AA1593" s="17" t="s">
        <v>494</v>
      </c>
      <c r="AB1593" s="17" t="s">
        <v>494</v>
      </c>
      <c r="AC1593" s="17"/>
      <c r="AD1593" s="17"/>
      <c r="AE1593" s="18">
        <f t="shared" si="76"/>
        <v>0.75448702137229584</v>
      </c>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c r="BF1593" s="17"/>
      <c r="BG1593" s="17"/>
    </row>
    <row r="1594" spans="1:59" hidden="1" x14ac:dyDescent="0.2">
      <c r="A1594" s="50">
        <v>2024</v>
      </c>
      <c r="B1594" s="50" t="s">
        <v>171</v>
      </c>
      <c r="C1594" s="16" t="str">
        <f>set_totals!$C$221</f>
        <v>20Mar24-IPT-Night/Day</v>
      </c>
      <c r="D1594" s="21">
        <f t="shared" si="74"/>
        <v>45371</v>
      </c>
      <c r="E1594" s="22">
        <f t="shared" si="75"/>
        <v>80</v>
      </c>
      <c r="F1594" s="17" t="s">
        <v>773</v>
      </c>
      <c r="G1594" s="17" t="s">
        <v>772</v>
      </c>
      <c r="H1594" s="17">
        <v>42</v>
      </c>
      <c r="J1594" s="17">
        <v>0.46</v>
      </c>
      <c r="K1594" s="17" t="s">
        <v>494</v>
      </c>
      <c r="L1594" s="17"/>
      <c r="M1594" s="17" t="s">
        <v>494</v>
      </c>
      <c r="N1594" s="17"/>
      <c r="O1594" s="17"/>
      <c r="P1594" s="17"/>
      <c r="Q1594" s="17" t="s">
        <v>494</v>
      </c>
      <c r="R1594" s="17"/>
      <c r="S1594" s="17"/>
      <c r="T1594" s="17" t="s">
        <v>494</v>
      </c>
      <c r="U1594" s="17" t="s">
        <v>494</v>
      </c>
      <c r="V1594" s="17" t="s">
        <v>494</v>
      </c>
      <c r="W1594" s="17" t="s">
        <v>494</v>
      </c>
      <c r="X1594" s="17" t="s">
        <v>494</v>
      </c>
      <c r="Y1594" s="17" t="s">
        <v>494</v>
      </c>
      <c r="Z1594" s="17" t="s">
        <v>494</v>
      </c>
      <c r="AA1594" s="17" t="s">
        <v>494</v>
      </c>
      <c r="AB1594" s="17" t="s">
        <v>494</v>
      </c>
      <c r="AC1594" s="17"/>
      <c r="AD1594" s="17"/>
      <c r="AE1594" s="18">
        <f t="shared" si="76"/>
        <v>0.62088327394449849</v>
      </c>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c r="BF1594" s="17"/>
      <c r="BG1594" s="17"/>
    </row>
    <row r="1595" spans="1:59" hidden="1" x14ac:dyDescent="0.2">
      <c r="A1595" s="50">
        <v>2024</v>
      </c>
      <c r="B1595" s="50" t="s">
        <v>171</v>
      </c>
      <c r="C1595" s="16" t="str">
        <f>set_totals!$C$221</f>
        <v>20Mar24-IPT-Night/Day</v>
      </c>
      <c r="D1595" s="21">
        <f t="shared" si="74"/>
        <v>45371</v>
      </c>
      <c r="E1595" s="22">
        <f t="shared" si="75"/>
        <v>80</v>
      </c>
      <c r="F1595" s="17" t="s">
        <v>775</v>
      </c>
      <c r="G1595" s="17" t="s">
        <v>772</v>
      </c>
      <c r="H1595" s="17">
        <v>41</v>
      </c>
      <c r="J1595" s="17">
        <v>0.5</v>
      </c>
      <c r="K1595" s="17" t="s">
        <v>494</v>
      </c>
      <c r="L1595" s="17"/>
      <c r="M1595" s="17" t="s">
        <v>494</v>
      </c>
      <c r="N1595" s="17"/>
      <c r="O1595" s="17"/>
      <c r="P1595" s="17"/>
      <c r="Q1595" s="17" t="s">
        <v>494</v>
      </c>
      <c r="R1595" s="17"/>
      <c r="S1595" s="17"/>
      <c r="T1595" s="17" t="s">
        <v>494</v>
      </c>
      <c r="U1595" s="17" t="s">
        <v>494</v>
      </c>
      <c r="V1595" s="17" t="s">
        <v>494</v>
      </c>
      <c r="W1595" s="17" t="s">
        <v>494</v>
      </c>
      <c r="X1595" s="17" t="s">
        <v>494</v>
      </c>
      <c r="Y1595" s="17" t="s">
        <v>494</v>
      </c>
      <c r="Z1595" s="17" t="s">
        <v>494</v>
      </c>
      <c r="AA1595" s="17" t="s">
        <v>494</v>
      </c>
      <c r="AB1595" s="17" t="s">
        <v>494</v>
      </c>
      <c r="AC1595" s="17"/>
      <c r="AD1595" s="17"/>
      <c r="AE1595" s="18">
        <f t="shared" si="76"/>
        <v>0.7254682897810536</v>
      </c>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c r="BF1595" s="17"/>
      <c r="BG1595" s="17"/>
    </row>
    <row r="1596" spans="1:59" hidden="1" x14ac:dyDescent="0.2">
      <c r="A1596" s="50">
        <v>2024</v>
      </c>
      <c r="B1596" s="50" t="s">
        <v>171</v>
      </c>
      <c r="C1596" s="16" t="str">
        <f>set_totals!$C$221</f>
        <v>20Mar24-IPT-Night/Day</v>
      </c>
      <c r="D1596" s="21">
        <f t="shared" si="74"/>
        <v>45371</v>
      </c>
      <c r="E1596" s="22">
        <f t="shared" si="75"/>
        <v>80</v>
      </c>
      <c r="F1596" s="17" t="s">
        <v>775</v>
      </c>
      <c r="G1596" s="17" t="s">
        <v>772</v>
      </c>
      <c r="H1596" s="17">
        <v>35</v>
      </c>
      <c r="J1596" s="17">
        <v>0.28000000000000003</v>
      </c>
      <c r="K1596" s="17" t="s">
        <v>494</v>
      </c>
      <c r="L1596" s="17"/>
      <c r="M1596" s="17" t="s">
        <v>494</v>
      </c>
      <c r="N1596" s="17"/>
      <c r="O1596" s="17"/>
      <c r="P1596" s="17"/>
      <c r="Q1596" s="17" t="s">
        <v>494</v>
      </c>
      <c r="R1596" s="17"/>
      <c r="S1596" s="17"/>
      <c r="T1596" s="17" t="s">
        <v>494</v>
      </c>
      <c r="U1596" s="17" t="s">
        <v>494</v>
      </c>
      <c r="V1596" s="17" t="s">
        <v>494</v>
      </c>
      <c r="W1596" s="17" t="s">
        <v>494</v>
      </c>
      <c r="X1596" s="17" t="s">
        <v>494</v>
      </c>
      <c r="Y1596" s="17" t="s">
        <v>494</v>
      </c>
      <c r="Z1596" s="17" t="s">
        <v>494</v>
      </c>
      <c r="AA1596" s="17" t="s">
        <v>494</v>
      </c>
      <c r="AB1596" s="17" t="s">
        <v>494</v>
      </c>
      <c r="AC1596" s="17"/>
      <c r="AD1596" s="17"/>
      <c r="AE1596" s="18">
        <f t="shared" si="76"/>
        <v>0.65306122448979598</v>
      </c>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c r="BF1596" s="17"/>
      <c r="BG1596" s="17"/>
    </row>
    <row r="1597" spans="1:59" hidden="1" x14ac:dyDescent="0.2">
      <c r="A1597" s="50">
        <v>2024</v>
      </c>
      <c r="B1597" s="50" t="s">
        <v>171</v>
      </c>
      <c r="C1597" s="16" t="str">
        <f>set_totals!$C$221</f>
        <v>20Mar24-IPT-Night/Day</v>
      </c>
      <c r="D1597" s="21">
        <f t="shared" si="74"/>
        <v>45371</v>
      </c>
      <c r="E1597" s="22">
        <f t="shared" si="75"/>
        <v>80</v>
      </c>
      <c r="F1597" s="17" t="s">
        <v>775</v>
      </c>
      <c r="G1597" s="17" t="s">
        <v>772</v>
      </c>
      <c r="H1597" s="17">
        <v>37</v>
      </c>
      <c r="J1597" s="17">
        <v>0.37</v>
      </c>
      <c r="K1597" s="17" t="s">
        <v>494</v>
      </c>
      <c r="L1597" s="17"/>
      <c r="M1597" s="17" t="s">
        <v>494</v>
      </c>
      <c r="N1597" s="17"/>
      <c r="O1597" s="17"/>
      <c r="P1597" s="17"/>
      <c r="Q1597" s="17" t="s">
        <v>494</v>
      </c>
      <c r="R1597" s="17"/>
      <c r="S1597" s="17"/>
      <c r="T1597" s="17" t="s">
        <v>494</v>
      </c>
      <c r="U1597" s="17" t="s">
        <v>494</v>
      </c>
      <c r="V1597" s="17" t="s">
        <v>494</v>
      </c>
      <c r="W1597" s="17" t="s">
        <v>494</v>
      </c>
      <c r="X1597" s="17" t="s">
        <v>494</v>
      </c>
      <c r="Y1597" s="17" t="s">
        <v>494</v>
      </c>
      <c r="Z1597" s="17" t="s">
        <v>494</v>
      </c>
      <c r="AA1597" s="17" t="s">
        <v>494</v>
      </c>
      <c r="AB1597" s="17" t="s">
        <v>494</v>
      </c>
      <c r="AC1597" s="17"/>
      <c r="AD1597" s="17"/>
      <c r="AE1597" s="18">
        <f t="shared" si="76"/>
        <v>0.73046018991964934</v>
      </c>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c r="BF1597" s="17"/>
      <c r="BG1597" s="17"/>
    </row>
    <row r="1598" spans="1:59" hidden="1" x14ac:dyDescent="0.2">
      <c r="A1598" s="50">
        <v>2024</v>
      </c>
      <c r="B1598" s="50" t="s">
        <v>171</v>
      </c>
      <c r="C1598" s="16" t="str">
        <f>set_totals!$C$221</f>
        <v>20Mar24-IPT-Night/Day</v>
      </c>
      <c r="D1598" s="21">
        <f t="shared" si="74"/>
        <v>45371</v>
      </c>
      <c r="E1598" s="22">
        <f t="shared" si="75"/>
        <v>80</v>
      </c>
      <c r="F1598" s="17" t="s">
        <v>775</v>
      </c>
      <c r="G1598" s="17" t="s">
        <v>772</v>
      </c>
      <c r="H1598" s="17">
        <v>38</v>
      </c>
      <c r="J1598" s="17">
        <v>0.4</v>
      </c>
      <c r="K1598" s="17" t="s">
        <v>494</v>
      </c>
      <c r="L1598" s="17"/>
      <c r="M1598" s="17" t="s">
        <v>494</v>
      </c>
      <c r="N1598" s="17"/>
      <c r="O1598" s="17"/>
      <c r="P1598" s="17"/>
      <c r="Q1598" s="17" t="s">
        <v>494</v>
      </c>
      <c r="R1598" s="17"/>
      <c r="S1598" s="17"/>
      <c r="T1598" s="17" t="s">
        <v>494</v>
      </c>
      <c r="U1598" s="17" t="s">
        <v>494</v>
      </c>
      <c r="V1598" s="17" t="s">
        <v>494</v>
      </c>
      <c r="W1598" s="17" t="s">
        <v>494</v>
      </c>
      <c r="X1598" s="17" t="s">
        <v>494</v>
      </c>
      <c r="Y1598" s="17" t="s">
        <v>494</v>
      </c>
      <c r="Z1598" s="17" t="s">
        <v>494</v>
      </c>
      <c r="AA1598" s="17" t="s">
        <v>494</v>
      </c>
      <c r="AB1598" s="17" t="s">
        <v>494</v>
      </c>
      <c r="AC1598" s="17"/>
      <c r="AD1598" s="17"/>
      <c r="AE1598" s="18">
        <f t="shared" si="76"/>
        <v>0.72896923749817755</v>
      </c>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c r="BF1598" s="17"/>
      <c r="BG1598" s="17"/>
    </row>
    <row r="1599" spans="1:59" ht="15" customHeight="1" x14ac:dyDescent="0.25">
      <c r="A1599" s="50">
        <v>2024</v>
      </c>
      <c r="B1599" s="50" t="s">
        <v>171</v>
      </c>
      <c r="C1599" s="16" t="str">
        <f>set_totals!$C$223</f>
        <v>21Mar24-IPT-Night</v>
      </c>
      <c r="D1599" s="21">
        <f t="shared" si="74"/>
        <v>45372</v>
      </c>
      <c r="E1599" s="22">
        <f t="shared" si="75"/>
        <v>81</v>
      </c>
      <c r="F1599" s="17" t="s">
        <v>775</v>
      </c>
      <c r="G1599" s="17" t="s">
        <v>772</v>
      </c>
      <c r="H1599" s="17">
        <v>39</v>
      </c>
      <c r="J1599" s="17">
        <v>0.45</v>
      </c>
      <c r="K1599" s="17" t="s">
        <v>494</v>
      </c>
      <c r="L1599" s="17"/>
      <c r="M1599" s="17" t="s">
        <v>494</v>
      </c>
      <c r="N1599" s="17" t="s">
        <v>785</v>
      </c>
      <c r="O1599" s="17"/>
      <c r="P1599" s="17" t="s">
        <v>785</v>
      </c>
      <c r="Q1599" s="17" t="s">
        <v>496</v>
      </c>
      <c r="R1599" s="17" t="s">
        <v>2361</v>
      </c>
      <c r="S1599" s="50" t="s">
        <v>2506</v>
      </c>
      <c r="T1599" s="17" t="s">
        <v>494</v>
      </c>
      <c r="U1599" s="17" t="s">
        <v>494</v>
      </c>
      <c r="V1599" s="17" t="s">
        <v>494</v>
      </c>
      <c r="W1599" s="17" t="s">
        <v>494</v>
      </c>
      <c r="X1599" s="17" t="s">
        <v>494</v>
      </c>
      <c r="Y1599" s="17" t="s">
        <v>494</v>
      </c>
      <c r="Z1599" s="17" t="s">
        <v>494</v>
      </c>
      <c r="AA1599" s="17" t="s">
        <v>494</v>
      </c>
      <c r="AB1599" s="17" t="s">
        <v>494</v>
      </c>
      <c r="AC1599" s="17"/>
      <c r="AD1599" s="17" t="s">
        <v>788</v>
      </c>
      <c r="AE1599" s="18">
        <f t="shared" si="76"/>
        <v>0.75861022606584738</v>
      </c>
      <c r="AF1599" s="34" t="s">
        <v>520</v>
      </c>
      <c r="AG1599" s="183">
        <v>45505</v>
      </c>
      <c r="AH1599" s="17" t="s">
        <v>496</v>
      </c>
      <c r="AI1599" s="34" t="s">
        <v>494</v>
      </c>
      <c r="AJ1599" s="34" t="s">
        <v>494</v>
      </c>
      <c r="AK1599" s="34"/>
      <c r="AL1599" s="34" t="s">
        <v>494</v>
      </c>
      <c r="AM1599">
        <v>40</v>
      </c>
      <c r="AN1599">
        <v>6</v>
      </c>
      <c r="AO1599">
        <v>0.6</v>
      </c>
      <c r="AP1599" s="34" t="s">
        <v>496</v>
      </c>
      <c r="AQ1599" t="s">
        <v>1772</v>
      </c>
      <c r="AR1599" s="17" t="s">
        <v>785</v>
      </c>
      <c r="AS1599" s="17"/>
      <c r="AT1599" s="17"/>
      <c r="AU1599" s="17" t="s">
        <v>785</v>
      </c>
      <c r="AV1599" s="34" t="s">
        <v>494</v>
      </c>
      <c r="AW1599" s="34" t="s">
        <v>494</v>
      </c>
      <c r="AX1599" s="34" t="s">
        <v>494</v>
      </c>
      <c r="AY1599" s="34" t="s">
        <v>494</v>
      </c>
      <c r="AZ1599" s="34" t="s">
        <v>494</v>
      </c>
      <c r="BA1599" s="34" t="s">
        <v>494</v>
      </c>
      <c r="BB1599" s="34" t="s">
        <v>494</v>
      </c>
      <c r="BC1599" s="34" t="s">
        <v>494</v>
      </c>
      <c r="BD1599" s="34" t="s">
        <v>494</v>
      </c>
      <c r="BE1599" s="34" t="s">
        <v>494</v>
      </c>
      <c r="BF1599" s="34" t="s">
        <v>2400</v>
      </c>
      <c r="BG1599" s="17"/>
    </row>
    <row r="1600" spans="1:59" ht="15" customHeight="1" x14ac:dyDescent="0.25">
      <c r="A1600" s="50">
        <v>2024</v>
      </c>
      <c r="B1600" s="50" t="s">
        <v>171</v>
      </c>
      <c r="C1600" s="16" t="str">
        <f>set_totals!$C$223</f>
        <v>21Mar24-IPT-Night</v>
      </c>
      <c r="D1600" s="21">
        <f t="shared" si="74"/>
        <v>45372</v>
      </c>
      <c r="E1600" s="22">
        <f t="shared" si="75"/>
        <v>81</v>
      </c>
      <c r="F1600" s="17" t="s">
        <v>771</v>
      </c>
      <c r="G1600" s="17" t="s">
        <v>772</v>
      </c>
      <c r="H1600" s="17">
        <v>41</v>
      </c>
      <c r="J1600" s="17">
        <v>0.6</v>
      </c>
      <c r="K1600" s="17" t="s">
        <v>494</v>
      </c>
      <c r="L1600" s="17"/>
      <c r="M1600" s="17" t="s">
        <v>494</v>
      </c>
      <c r="N1600" s="17" t="s">
        <v>786</v>
      </c>
      <c r="O1600" s="17"/>
      <c r="P1600" s="17" t="s">
        <v>786</v>
      </c>
      <c r="Q1600" s="17" t="s">
        <v>496</v>
      </c>
      <c r="R1600" s="17" t="s">
        <v>2361</v>
      </c>
      <c r="S1600" s="17" t="s">
        <v>2506</v>
      </c>
      <c r="T1600" s="17" t="s">
        <v>494</v>
      </c>
      <c r="U1600" s="17" t="s">
        <v>494</v>
      </c>
      <c r="V1600" s="17" t="s">
        <v>494</v>
      </c>
      <c r="W1600" s="17" t="s">
        <v>494</v>
      </c>
      <c r="X1600" s="17" t="s">
        <v>494</v>
      </c>
      <c r="Y1600" s="17" t="s">
        <v>494</v>
      </c>
      <c r="Z1600" s="17" t="s">
        <v>494</v>
      </c>
      <c r="AA1600" s="17" t="s">
        <v>494</v>
      </c>
      <c r="AB1600" s="17" t="s">
        <v>494</v>
      </c>
      <c r="AC1600" s="17"/>
      <c r="AD1600" s="17" t="s">
        <v>788</v>
      </c>
      <c r="AE1600" s="18">
        <f t="shared" si="76"/>
        <v>0.87056194773726436</v>
      </c>
      <c r="AF1600" s="34" t="s">
        <v>520</v>
      </c>
      <c r="AG1600" s="183">
        <v>45505</v>
      </c>
      <c r="AH1600" s="17" t="s">
        <v>496</v>
      </c>
      <c r="AI1600" s="34" t="s">
        <v>494</v>
      </c>
      <c r="AJ1600" s="34" t="s">
        <v>494</v>
      </c>
      <c r="AK1600" s="34"/>
      <c r="AL1600" s="34" t="s">
        <v>494</v>
      </c>
      <c r="AM1600">
        <v>39</v>
      </c>
      <c r="AN1600">
        <v>4</v>
      </c>
      <c r="AO1600">
        <v>0.4</v>
      </c>
      <c r="AP1600" s="34" t="s">
        <v>496</v>
      </c>
      <c r="AQ1600" t="s">
        <v>1772</v>
      </c>
      <c r="AR1600" s="17" t="s">
        <v>786</v>
      </c>
      <c r="AS1600" s="17"/>
      <c r="AT1600" s="17"/>
      <c r="AU1600" s="17" t="s">
        <v>786</v>
      </c>
      <c r="AV1600" s="34" t="s">
        <v>494</v>
      </c>
      <c r="AW1600" s="34" t="s">
        <v>494</v>
      </c>
      <c r="AX1600" s="34" t="s">
        <v>494</v>
      </c>
      <c r="AY1600" s="34" t="s">
        <v>494</v>
      </c>
      <c r="AZ1600" s="34" t="s">
        <v>494</v>
      </c>
      <c r="BA1600" s="34" t="s">
        <v>494</v>
      </c>
      <c r="BB1600" s="34" t="s">
        <v>494</v>
      </c>
      <c r="BC1600" s="34" t="s">
        <v>494</v>
      </c>
      <c r="BD1600" s="34" t="s">
        <v>494</v>
      </c>
      <c r="BE1600" s="34" t="s">
        <v>494</v>
      </c>
      <c r="BF1600" s="34" t="s">
        <v>2400</v>
      </c>
      <c r="BG1600" s="17"/>
    </row>
    <row r="1601" spans="1:59" ht="15" customHeight="1" x14ac:dyDescent="0.25">
      <c r="A1601" s="50">
        <v>2024</v>
      </c>
      <c r="B1601" s="50" t="s">
        <v>171</v>
      </c>
      <c r="C1601" s="16" t="str">
        <f>set_totals!$C$223</f>
        <v>21Mar24-IPT-Night</v>
      </c>
      <c r="D1601" s="21">
        <f t="shared" si="74"/>
        <v>45372</v>
      </c>
      <c r="E1601" s="22">
        <f t="shared" si="75"/>
        <v>81</v>
      </c>
      <c r="F1601" s="17" t="s">
        <v>775</v>
      </c>
      <c r="G1601" s="17" t="s">
        <v>772</v>
      </c>
      <c r="H1601" s="17">
        <v>37</v>
      </c>
      <c r="J1601" s="17">
        <v>0.38</v>
      </c>
      <c r="K1601" s="17" t="s">
        <v>494</v>
      </c>
      <c r="L1601" s="17"/>
      <c r="M1601" s="17" t="s">
        <v>494</v>
      </c>
      <c r="N1601" s="17" t="s">
        <v>787</v>
      </c>
      <c r="O1601" s="17"/>
      <c r="P1601" s="17" t="s">
        <v>787</v>
      </c>
      <c r="Q1601" s="17" t="s">
        <v>496</v>
      </c>
      <c r="R1601" s="17" t="s">
        <v>2350</v>
      </c>
      <c r="S1601" s="17" t="s">
        <v>2506</v>
      </c>
      <c r="T1601" s="17" t="s">
        <v>494</v>
      </c>
      <c r="U1601" s="17" t="s">
        <v>494</v>
      </c>
      <c r="V1601" s="17" t="s">
        <v>494</v>
      </c>
      <c r="W1601" s="17" t="s">
        <v>494</v>
      </c>
      <c r="X1601" s="17" t="s">
        <v>494</v>
      </c>
      <c r="Y1601" s="17" t="s">
        <v>494</v>
      </c>
      <c r="Z1601" s="17" t="s">
        <v>494</v>
      </c>
      <c r="AA1601" s="17" t="s">
        <v>494</v>
      </c>
      <c r="AB1601" s="17" t="s">
        <v>494</v>
      </c>
      <c r="AC1601" s="17"/>
      <c r="AD1601" s="17" t="s">
        <v>788</v>
      </c>
      <c r="AE1601" s="18">
        <f t="shared" si="76"/>
        <v>0.75020235721477502</v>
      </c>
      <c r="AF1601" s="34" t="s">
        <v>520</v>
      </c>
      <c r="AG1601" s="183">
        <v>45505</v>
      </c>
      <c r="AH1601" s="17" t="s">
        <v>496</v>
      </c>
      <c r="AI1601" s="34" t="s">
        <v>494</v>
      </c>
      <c r="AJ1601" s="34" t="s">
        <v>494</v>
      </c>
      <c r="AK1601" s="34"/>
      <c r="AL1601" s="34" t="s">
        <v>494</v>
      </c>
      <c r="AM1601">
        <v>38</v>
      </c>
      <c r="AN1601">
        <v>4</v>
      </c>
      <c r="AO1601">
        <v>0.5</v>
      </c>
      <c r="AP1601" s="34" t="s">
        <v>496</v>
      </c>
      <c r="AQ1601" t="s">
        <v>1772</v>
      </c>
      <c r="AR1601" s="17" t="s">
        <v>787</v>
      </c>
      <c r="AS1601" s="17"/>
      <c r="AT1601" s="17"/>
      <c r="AU1601" s="17" t="s">
        <v>787</v>
      </c>
      <c r="AV1601" s="34" t="s">
        <v>494</v>
      </c>
      <c r="AW1601" s="34" t="s">
        <v>494</v>
      </c>
      <c r="AX1601" s="34" t="s">
        <v>494</v>
      </c>
      <c r="AY1601" s="34" t="s">
        <v>494</v>
      </c>
      <c r="AZ1601" s="34" t="s">
        <v>494</v>
      </c>
      <c r="BA1601" s="34" t="s">
        <v>494</v>
      </c>
      <c r="BB1601" s="34" t="s">
        <v>494</v>
      </c>
      <c r="BC1601" s="34" t="s">
        <v>494</v>
      </c>
      <c r="BD1601" s="34" t="s">
        <v>494</v>
      </c>
      <c r="BE1601" s="34" t="s">
        <v>494</v>
      </c>
      <c r="BF1601" s="34" t="s">
        <v>2400</v>
      </c>
      <c r="BG1601" s="17"/>
    </row>
    <row r="1602" spans="1:59" hidden="1" x14ac:dyDescent="0.2">
      <c r="A1602" s="50">
        <v>2024</v>
      </c>
      <c r="B1602" s="50" t="s">
        <v>171</v>
      </c>
      <c r="C1602" s="16" t="str">
        <f>set_totals!$C$223</f>
        <v>21Mar24-IPT-Night</v>
      </c>
      <c r="D1602" s="21">
        <f t="shared" si="74"/>
        <v>45372</v>
      </c>
      <c r="E1602" s="22">
        <f t="shared" si="75"/>
        <v>81</v>
      </c>
      <c r="F1602" s="17" t="s">
        <v>775</v>
      </c>
      <c r="G1602" s="17" t="s">
        <v>784</v>
      </c>
      <c r="H1602" s="17">
        <v>100</v>
      </c>
      <c r="J1602" s="17">
        <v>11.79</v>
      </c>
      <c r="K1602" s="17" t="s">
        <v>494</v>
      </c>
      <c r="L1602" s="17"/>
      <c r="M1602" s="17" t="s">
        <v>494</v>
      </c>
      <c r="N1602" s="17"/>
      <c r="O1602" s="17"/>
      <c r="P1602" s="17"/>
      <c r="Q1602" s="17" t="s">
        <v>494</v>
      </c>
      <c r="R1602" s="17"/>
      <c r="S1602" s="17"/>
      <c r="T1602" s="17" t="s">
        <v>494</v>
      </c>
      <c r="U1602" s="17" t="s">
        <v>494</v>
      </c>
      <c r="V1602" s="17" t="s">
        <v>494</v>
      </c>
      <c r="W1602" s="17" t="s">
        <v>494</v>
      </c>
      <c r="X1602" s="17" t="s">
        <v>494</v>
      </c>
      <c r="Y1602" s="17" t="s">
        <v>494</v>
      </c>
      <c r="Z1602" s="17" t="s">
        <v>494</v>
      </c>
      <c r="AA1602" s="17" t="s">
        <v>494</v>
      </c>
      <c r="AB1602" s="17" t="s">
        <v>494</v>
      </c>
      <c r="AC1602" s="17"/>
      <c r="AD1602" s="17"/>
      <c r="AE1602" s="18">
        <f t="shared" si="76"/>
        <v>1.1789999999999998</v>
      </c>
      <c r="AF1602" s="17"/>
      <c r="AG1602" s="17"/>
      <c r="AH1602" s="17"/>
      <c r="AI1602" s="17"/>
      <c r="AJ1602" s="17"/>
      <c r="AK1602" s="17"/>
      <c r="AL1602" s="17"/>
      <c r="AM1602" s="17"/>
      <c r="AN1602" s="17"/>
      <c r="AO1602" s="17"/>
      <c r="AP1602" s="17"/>
      <c r="AQ1602" s="17"/>
      <c r="AR1602" s="17"/>
      <c r="AS1602" s="17"/>
      <c r="AT1602" s="17"/>
      <c r="AU1602" s="17" t="s">
        <v>793</v>
      </c>
      <c r="AV1602" s="17"/>
      <c r="AW1602" s="17"/>
      <c r="AX1602" s="17"/>
      <c r="AY1602" s="17"/>
      <c r="AZ1602" s="17"/>
      <c r="BA1602" s="17"/>
      <c r="BB1602" s="17"/>
      <c r="BC1602" s="17"/>
      <c r="BD1602" s="17"/>
      <c r="BE1602" s="17"/>
      <c r="BF1602" s="17"/>
      <c r="BG1602" s="17"/>
    </row>
    <row r="1603" spans="1:59" hidden="1" x14ac:dyDescent="0.2">
      <c r="A1603" s="50">
        <v>2024</v>
      </c>
      <c r="B1603" s="50" t="s">
        <v>171</v>
      </c>
      <c r="C1603" s="16" t="str">
        <f>set_totals!$C$223</f>
        <v>21Mar24-IPT-Night</v>
      </c>
      <c r="D1603" s="21">
        <f t="shared" si="74"/>
        <v>45372</v>
      </c>
      <c r="E1603" s="22">
        <f t="shared" si="75"/>
        <v>81</v>
      </c>
      <c r="F1603" s="17" t="s">
        <v>775</v>
      </c>
      <c r="G1603" s="17" t="s">
        <v>772</v>
      </c>
      <c r="H1603" s="17">
        <v>34</v>
      </c>
      <c r="J1603" s="17">
        <v>0.49</v>
      </c>
      <c r="K1603" s="17" t="s">
        <v>494</v>
      </c>
      <c r="L1603" s="17"/>
      <c r="M1603" s="17" t="s">
        <v>494</v>
      </c>
      <c r="N1603" s="17"/>
      <c r="O1603" s="17"/>
      <c r="P1603" s="17"/>
      <c r="Q1603" s="17" t="s">
        <v>494</v>
      </c>
      <c r="R1603" s="17"/>
      <c r="S1603" s="17"/>
      <c r="T1603" s="17" t="s">
        <v>494</v>
      </c>
      <c r="U1603" s="17" t="s">
        <v>494</v>
      </c>
      <c r="V1603" s="17" t="s">
        <v>494</v>
      </c>
      <c r="W1603" s="17" t="s">
        <v>494</v>
      </c>
      <c r="X1603" s="17" t="s">
        <v>494</v>
      </c>
      <c r="Y1603" s="17" t="s">
        <v>494</v>
      </c>
      <c r="Z1603" s="17" t="s">
        <v>494</v>
      </c>
      <c r="AA1603" s="17" t="s">
        <v>494</v>
      </c>
      <c r="AB1603" s="17" t="s">
        <v>494</v>
      </c>
      <c r="AC1603" s="17"/>
      <c r="AD1603" s="17"/>
      <c r="AE1603" s="18">
        <f t="shared" si="76"/>
        <v>1.2466924486057398</v>
      </c>
      <c r="AF1603" s="17"/>
      <c r="AG1603" s="17"/>
      <c r="AH1603" s="17"/>
      <c r="AI1603" s="17"/>
      <c r="AJ1603" s="17"/>
      <c r="AK1603" s="17"/>
      <c r="AL1603" s="17"/>
      <c r="AM1603" s="17"/>
      <c r="AN1603" s="17"/>
      <c r="AO1603" s="17"/>
      <c r="AP1603" s="17"/>
      <c r="AQ1603" s="17"/>
      <c r="AR1603" s="17"/>
      <c r="AS1603" s="17"/>
      <c r="AT1603" s="17"/>
      <c r="AU1603" s="17" t="s">
        <v>794</v>
      </c>
      <c r="AV1603" s="17"/>
      <c r="AW1603" s="17"/>
      <c r="AX1603" s="17"/>
      <c r="AY1603" s="17"/>
      <c r="AZ1603" s="17"/>
      <c r="BA1603" s="17"/>
      <c r="BB1603" s="17"/>
      <c r="BC1603" s="17"/>
      <c r="BD1603" s="17"/>
      <c r="BE1603" s="17"/>
      <c r="BF1603" s="17"/>
      <c r="BG1603" s="17"/>
    </row>
    <row r="1604" spans="1:59" hidden="1" x14ac:dyDescent="0.2">
      <c r="A1604" s="50">
        <v>2024</v>
      </c>
      <c r="B1604" s="50" t="s">
        <v>171</v>
      </c>
      <c r="C1604" s="16" t="str">
        <f>set_totals!$C$223</f>
        <v>21Mar24-IPT-Night</v>
      </c>
      <c r="D1604" s="21">
        <f t="shared" ref="D1604:D1667" si="77">DATEVALUE(LEFT(C1604, SEARCH("-", C1604) - 1))</f>
        <v>45372</v>
      </c>
      <c r="E1604" s="22">
        <f t="shared" ref="E1604:E1667" si="78" xml:space="preserve"> D1604 - DATE(YEAR(D1604), 1, 0)</f>
        <v>81</v>
      </c>
      <c r="F1604" s="17" t="s">
        <v>775</v>
      </c>
      <c r="G1604" s="17" t="s">
        <v>772</v>
      </c>
      <c r="H1604" s="17">
        <v>34</v>
      </c>
      <c r="J1604" s="17">
        <v>0.41</v>
      </c>
      <c r="K1604" s="17" t="s">
        <v>494</v>
      </c>
      <c r="L1604" s="17"/>
      <c r="M1604" s="17" t="s">
        <v>494</v>
      </c>
      <c r="N1604" s="17"/>
      <c r="O1604" s="17"/>
      <c r="P1604" s="17"/>
      <c r="Q1604" s="17" t="s">
        <v>494</v>
      </c>
      <c r="R1604" s="17"/>
      <c r="S1604" s="17"/>
      <c r="T1604" s="17" t="s">
        <v>494</v>
      </c>
      <c r="U1604" s="17" t="s">
        <v>494</v>
      </c>
      <c r="V1604" s="17" t="s">
        <v>494</v>
      </c>
      <c r="W1604" s="17" t="s">
        <v>494</v>
      </c>
      <c r="X1604" s="17" t="s">
        <v>494</v>
      </c>
      <c r="Y1604" s="17" t="s">
        <v>494</v>
      </c>
      <c r="Z1604" s="17" t="s">
        <v>494</v>
      </c>
      <c r="AA1604" s="17" t="s">
        <v>494</v>
      </c>
      <c r="AB1604" s="17" t="s">
        <v>494</v>
      </c>
      <c r="AC1604" s="17"/>
      <c r="AD1604" s="17"/>
      <c r="AE1604" s="18">
        <f t="shared" ref="AE1604:AE1667" si="79">IF(J1604="", "", 100000*(J1604/(H1604^3)))</f>
        <v>1.0431508243435781</v>
      </c>
      <c r="AF1604" s="17"/>
      <c r="AG1604" s="17"/>
      <c r="AH1604" s="17"/>
      <c r="AI1604" s="17"/>
      <c r="AJ1604" s="17"/>
      <c r="AK1604" s="17"/>
      <c r="AL1604" s="17"/>
      <c r="AM1604" s="17"/>
      <c r="AN1604" s="17"/>
      <c r="AO1604" s="17"/>
      <c r="AP1604" s="17"/>
      <c r="AQ1604" s="17"/>
      <c r="AR1604" s="17"/>
      <c r="AS1604" s="17"/>
      <c r="AT1604" s="17"/>
      <c r="AU1604" s="17" t="s">
        <v>795</v>
      </c>
      <c r="AV1604" s="17"/>
      <c r="AW1604" s="17"/>
      <c r="AX1604" s="17"/>
      <c r="AY1604" s="17"/>
      <c r="AZ1604" s="17"/>
      <c r="BA1604" s="17"/>
      <c r="BB1604" s="17"/>
      <c r="BC1604" s="17"/>
      <c r="BD1604" s="17"/>
      <c r="BE1604" s="17"/>
      <c r="BF1604" s="17"/>
      <c r="BG1604" s="17"/>
    </row>
    <row r="1605" spans="1:59" hidden="1" x14ac:dyDescent="0.2">
      <c r="A1605" s="50">
        <v>2024</v>
      </c>
      <c r="B1605" s="50" t="s">
        <v>171</v>
      </c>
      <c r="C1605" s="16" t="str">
        <f>set_totals!$C$223</f>
        <v>21Mar24-IPT-Night</v>
      </c>
      <c r="D1605" s="21">
        <f t="shared" si="77"/>
        <v>45372</v>
      </c>
      <c r="E1605" s="22">
        <f t="shared" si="78"/>
        <v>81</v>
      </c>
      <c r="F1605" s="17" t="s">
        <v>775</v>
      </c>
      <c r="G1605" s="17" t="s">
        <v>784</v>
      </c>
      <c r="H1605" s="17">
        <v>64</v>
      </c>
      <c r="J1605" s="17">
        <v>2.91</v>
      </c>
      <c r="K1605" s="17" t="s">
        <v>494</v>
      </c>
      <c r="L1605" s="17"/>
      <c r="M1605" s="17" t="s">
        <v>494</v>
      </c>
      <c r="N1605" s="17"/>
      <c r="O1605" s="17"/>
      <c r="P1605" s="17"/>
      <c r="Q1605" s="17" t="s">
        <v>494</v>
      </c>
      <c r="R1605" s="17"/>
      <c r="S1605" s="17"/>
      <c r="T1605" s="17" t="s">
        <v>494</v>
      </c>
      <c r="U1605" s="17" t="s">
        <v>494</v>
      </c>
      <c r="V1605" s="17" t="s">
        <v>494</v>
      </c>
      <c r="W1605" s="17" t="s">
        <v>494</v>
      </c>
      <c r="X1605" s="17" t="s">
        <v>494</v>
      </c>
      <c r="Y1605" s="17" t="s">
        <v>494</v>
      </c>
      <c r="Z1605" s="17" t="s">
        <v>494</v>
      </c>
      <c r="AA1605" s="17" t="s">
        <v>494</v>
      </c>
      <c r="AB1605" s="17" t="s">
        <v>494</v>
      </c>
      <c r="AC1605" s="17"/>
      <c r="AD1605" s="17"/>
      <c r="AE1605" s="18">
        <f t="shared" si="79"/>
        <v>1.110076904296875</v>
      </c>
      <c r="AF1605" s="17"/>
      <c r="AG1605" s="17"/>
      <c r="AH1605" s="17"/>
      <c r="AI1605" s="17"/>
      <c r="AJ1605" s="17"/>
      <c r="AK1605" s="17"/>
      <c r="AL1605" s="17"/>
      <c r="AM1605" s="17"/>
      <c r="AN1605" s="17"/>
      <c r="AO1605" s="17"/>
      <c r="AP1605" s="17"/>
      <c r="AQ1605" s="17"/>
      <c r="AR1605" s="17"/>
      <c r="AS1605" s="17"/>
      <c r="AT1605" s="17"/>
      <c r="AU1605" s="17" t="s">
        <v>796</v>
      </c>
      <c r="AV1605" s="17"/>
      <c r="AW1605" s="17"/>
      <c r="AX1605" s="17"/>
      <c r="AY1605" s="17"/>
      <c r="AZ1605" s="17"/>
      <c r="BA1605" s="17"/>
      <c r="BB1605" s="17"/>
      <c r="BC1605" s="17"/>
      <c r="BD1605" s="17"/>
      <c r="BE1605" s="17"/>
      <c r="BF1605" s="17"/>
      <c r="BG1605" s="17"/>
    </row>
    <row r="1606" spans="1:59" hidden="1" x14ac:dyDescent="0.2">
      <c r="A1606" s="50">
        <v>2024</v>
      </c>
      <c r="B1606" s="50" t="s">
        <v>171</v>
      </c>
      <c r="C1606" s="16" t="str">
        <f>set_totals!$C$223</f>
        <v>21Mar24-IPT-Night</v>
      </c>
      <c r="D1606" s="21">
        <f t="shared" si="77"/>
        <v>45372</v>
      </c>
      <c r="E1606" s="22">
        <f t="shared" si="78"/>
        <v>81</v>
      </c>
      <c r="F1606" s="17" t="s">
        <v>771</v>
      </c>
      <c r="G1606" s="17" t="s">
        <v>772</v>
      </c>
      <c r="H1606" s="17">
        <v>38</v>
      </c>
      <c r="J1606" s="17">
        <v>0.44</v>
      </c>
      <c r="K1606" s="17" t="s">
        <v>494</v>
      </c>
      <c r="L1606" s="17"/>
      <c r="M1606" s="17" t="s">
        <v>494</v>
      </c>
      <c r="N1606" s="17"/>
      <c r="O1606" s="17"/>
      <c r="P1606" s="17"/>
      <c r="Q1606" s="17" t="s">
        <v>494</v>
      </c>
      <c r="R1606" s="17"/>
      <c r="S1606" s="17"/>
      <c r="T1606" s="17" t="s">
        <v>494</v>
      </c>
      <c r="U1606" s="17" t="s">
        <v>494</v>
      </c>
      <c r="V1606" s="17" t="s">
        <v>494</v>
      </c>
      <c r="W1606" s="17" t="s">
        <v>494</v>
      </c>
      <c r="X1606" s="17" t="s">
        <v>494</v>
      </c>
      <c r="Y1606" s="17" t="s">
        <v>494</v>
      </c>
      <c r="Z1606" s="17" t="s">
        <v>494</v>
      </c>
      <c r="AA1606" s="17" t="s">
        <v>494</v>
      </c>
      <c r="AB1606" s="17" t="s">
        <v>494</v>
      </c>
      <c r="AC1606" s="17"/>
      <c r="AD1606" s="17"/>
      <c r="AE1606" s="18">
        <f t="shared" si="79"/>
        <v>0.80186616124799526</v>
      </c>
      <c r="AF1606" s="17"/>
      <c r="AG1606" s="17"/>
      <c r="AH1606" s="17"/>
      <c r="AI1606" s="17"/>
      <c r="AJ1606" s="17"/>
      <c r="AK1606" s="17"/>
      <c r="AL1606" s="17"/>
      <c r="AM1606" s="17"/>
      <c r="AN1606" s="17"/>
      <c r="AO1606" s="17"/>
      <c r="AP1606" s="17"/>
      <c r="AQ1606" s="17"/>
      <c r="AR1606" s="17"/>
      <c r="AS1606" s="17"/>
      <c r="AT1606" s="17"/>
      <c r="AU1606" s="17" t="s">
        <v>800</v>
      </c>
      <c r="AV1606" s="17"/>
      <c r="AW1606" s="17"/>
      <c r="AX1606" s="17"/>
      <c r="AY1606" s="17"/>
      <c r="AZ1606" s="17"/>
      <c r="BA1606" s="17"/>
      <c r="BB1606" s="17"/>
      <c r="BC1606" s="17"/>
      <c r="BD1606" s="17"/>
      <c r="BE1606" s="17"/>
      <c r="BF1606" s="17"/>
      <c r="BG1606" s="17"/>
    </row>
    <row r="1607" spans="1:59" hidden="1" x14ac:dyDescent="0.2">
      <c r="A1607" s="50">
        <v>2024</v>
      </c>
      <c r="B1607" s="50" t="s">
        <v>171</v>
      </c>
      <c r="C1607" s="16" t="str">
        <f>set_totals!$C$223</f>
        <v>21Mar24-IPT-Night</v>
      </c>
      <c r="D1607" s="21">
        <f t="shared" si="77"/>
        <v>45372</v>
      </c>
      <c r="E1607" s="22">
        <f t="shared" si="78"/>
        <v>81</v>
      </c>
      <c r="F1607" s="17" t="s">
        <v>775</v>
      </c>
      <c r="G1607" s="17" t="s">
        <v>772</v>
      </c>
      <c r="H1607" s="17">
        <v>34</v>
      </c>
      <c r="J1607" s="17">
        <v>0.39</v>
      </c>
      <c r="K1607" s="17" t="s">
        <v>494</v>
      </c>
      <c r="L1607" s="17"/>
      <c r="M1607" s="17" t="s">
        <v>494</v>
      </c>
      <c r="N1607" s="17"/>
      <c r="O1607" s="17"/>
      <c r="P1607" s="17"/>
      <c r="Q1607" s="17" t="s">
        <v>494</v>
      </c>
      <c r="R1607" s="17"/>
      <c r="S1607" s="17"/>
      <c r="T1607" s="17" t="s">
        <v>494</v>
      </c>
      <c r="U1607" s="17" t="s">
        <v>494</v>
      </c>
      <c r="V1607" s="17" t="s">
        <v>494</v>
      </c>
      <c r="W1607" s="17" t="s">
        <v>494</v>
      </c>
      <c r="X1607" s="17" t="s">
        <v>494</v>
      </c>
      <c r="Y1607" s="17" t="s">
        <v>494</v>
      </c>
      <c r="Z1607" s="17" t="s">
        <v>494</v>
      </c>
      <c r="AA1607" s="17" t="s">
        <v>494</v>
      </c>
      <c r="AB1607" s="17" t="s">
        <v>494</v>
      </c>
      <c r="AC1607" s="17"/>
      <c r="AD1607" s="17"/>
      <c r="AE1607" s="18">
        <f t="shared" si="79"/>
        <v>0.99226541827803794</v>
      </c>
      <c r="AF1607" s="17"/>
      <c r="AG1607" s="17"/>
      <c r="AH1607" s="17"/>
      <c r="AI1607" s="17"/>
      <c r="AJ1607" s="17"/>
      <c r="AK1607" s="17"/>
      <c r="AL1607" s="17"/>
      <c r="AM1607" s="17"/>
      <c r="AN1607" s="17"/>
      <c r="AO1607" s="17"/>
      <c r="AP1607" s="17"/>
      <c r="AQ1607" s="17"/>
      <c r="AR1607" s="17"/>
      <c r="AS1607" s="17"/>
      <c r="AT1607" s="17"/>
      <c r="AU1607" s="17" t="s">
        <v>801</v>
      </c>
      <c r="AV1607" s="17"/>
      <c r="AW1607" s="17"/>
      <c r="AX1607" s="17"/>
      <c r="AY1607" s="17"/>
      <c r="AZ1607" s="17"/>
      <c r="BA1607" s="17"/>
      <c r="BB1607" s="17"/>
      <c r="BC1607" s="17"/>
      <c r="BD1607" s="17"/>
      <c r="BE1607" s="17"/>
      <c r="BF1607" s="17"/>
      <c r="BG1607" s="17"/>
    </row>
    <row r="1608" spans="1:59" hidden="1" x14ac:dyDescent="0.2">
      <c r="A1608" s="50">
        <v>2024</v>
      </c>
      <c r="B1608" s="50" t="s">
        <v>171</v>
      </c>
      <c r="C1608" s="16" t="str">
        <f>set_totals!$C$223</f>
        <v>21Mar24-IPT-Night</v>
      </c>
      <c r="D1608" s="21">
        <f t="shared" si="77"/>
        <v>45372</v>
      </c>
      <c r="E1608" s="22">
        <f t="shared" si="78"/>
        <v>81</v>
      </c>
      <c r="F1608" s="17" t="s">
        <v>775</v>
      </c>
      <c r="G1608" s="17" t="s">
        <v>772</v>
      </c>
      <c r="H1608" s="17">
        <v>34</v>
      </c>
      <c r="J1608" s="17">
        <v>0.34</v>
      </c>
      <c r="K1608" s="17" t="s">
        <v>494</v>
      </c>
      <c r="L1608" s="17"/>
      <c r="M1608" s="17" t="s">
        <v>494</v>
      </c>
      <c r="N1608" s="17"/>
      <c r="O1608" s="17"/>
      <c r="P1608" s="17"/>
      <c r="Q1608" s="17" t="s">
        <v>494</v>
      </c>
      <c r="R1608" s="17"/>
      <c r="S1608" s="17"/>
      <c r="T1608" s="17" t="s">
        <v>494</v>
      </c>
      <c r="U1608" s="17" t="s">
        <v>494</v>
      </c>
      <c r="V1608" s="17" t="s">
        <v>494</v>
      </c>
      <c r="W1608" s="17" t="s">
        <v>494</v>
      </c>
      <c r="X1608" s="17" t="s">
        <v>494</v>
      </c>
      <c r="Y1608" s="17" t="s">
        <v>494</v>
      </c>
      <c r="Z1608" s="17" t="s">
        <v>494</v>
      </c>
      <c r="AA1608" s="17" t="s">
        <v>494</v>
      </c>
      <c r="AB1608" s="17" t="s">
        <v>494</v>
      </c>
      <c r="AC1608" s="17"/>
      <c r="AD1608" s="17"/>
      <c r="AE1608" s="18">
        <f t="shared" si="79"/>
        <v>0.86505190311418689</v>
      </c>
      <c r="AF1608" s="17"/>
      <c r="AG1608" s="17"/>
      <c r="AH1608" s="17"/>
      <c r="AI1608" s="17"/>
      <c r="AJ1608" s="17"/>
      <c r="AK1608" s="17"/>
      <c r="AL1608" s="17"/>
      <c r="AM1608" s="17"/>
      <c r="AN1608" s="17"/>
      <c r="AO1608" s="17"/>
      <c r="AP1608" s="17"/>
      <c r="AQ1608" s="17"/>
      <c r="AR1608" s="17"/>
      <c r="AS1608" s="17"/>
      <c r="AT1608" s="17"/>
      <c r="AU1608" s="17" t="s">
        <v>802</v>
      </c>
      <c r="AV1608" s="17"/>
      <c r="AW1608" s="17"/>
      <c r="AX1608" s="17"/>
      <c r="AY1608" s="17"/>
      <c r="AZ1608" s="17"/>
      <c r="BA1608" s="17"/>
      <c r="BB1608" s="17"/>
      <c r="BC1608" s="17"/>
      <c r="BD1608" s="17"/>
      <c r="BE1608" s="17"/>
      <c r="BF1608" s="17"/>
      <c r="BG1608" s="17"/>
    </row>
    <row r="1609" spans="1:59" hidden="1" x14ac:dyDescent="0.2">
      <c r="A1609" s="50">
        <v>2024</v>
      </c>
      <c r="B1609" s="50" t="s">
        <v>171</v>
      </c>
      <c r="C1609" s="16" t="str">
        <f>set_totals!$C$223</f>
        <v>21Mar24-IPT-Night</v>
      </c>
      <c r="D1609" s="21">
        <f t="shared" si="77"/>
        <v>45372</v>
      </c>
      <c r="E1609" s="22">
        <f t="shared" si="78"/>
        <v>81</v>
      </c>
      <c r="F1609" s="17" t="s">
        <v>775</v>
      </c>
      <c r="G1609" s="17" t="s">
        <v>772</v>
      </c>
      <c r="H1609" s="17">
        <v>65</v>
      </c>
      <c r="J1609" s="17">
        <v>3.12</v>
      </c>
      <c r="K1609" s="17" t="s">
        <v>494</v>
      </c>
      <c r="L1609" s="17"/>
      <c r="M1609" s="17" t="s">
        <v>494</v>
      </c>
      <c r="N1609" s="17"/>
      <c r="O1609" s="17"/>
      <c r="P1609" s="17"/>
      <c r="Q1609" s="17" t="s">
        <v>494</v>
      </c>
      <c r="R1609" s="17"/>
      <c r="S1609" s="17"/>
      <c r="T1609" s="17" t="s">
        <v>494</v>
      </c>
      <c r="U1609" s="17" t="s">
        <v>494</v>
      </c>
      <c r="V1609" s="17" t="s">
        <v>494</v>
      </c>
      <c r="W1609" s="17" t="s">
        <v>494</v>
      </c>
      <c r="X1609" s="17" t="s">
        <v>494</v>
      </c>
      <c r="Y1609" s="17" t="s">
        <v>494</v>
      </c>
      <c r="Z1609" s="17" t="s">
        <v>494</v>
      </c>
      <c r="AA1609" s="17" t="s">
        <v>494</v>
      </c>
      <c r="AB1609" s="17" t="s">
        <v>494</v>
      </c>
      <c r="AC1609" s="17"/>
      <c r="AD1609" s="17"/>
      <c r="AE1609" s="18">
        <f t="shared" si="79"/>
        <v>1.136094674556213</v>
      </c>
      <c r="AF1609" s="17"/>
      <c r="AG1609" s="17"/>
      <c r="AH1609" s="17"/>
      <c r="AI1609" s="17"/>
      <c r="AJ1609" s="17"/>
      <c r="AK1609" s="17"/>
      <c r="AL1609" s="17"/>
      <c r="AM1609" s="17"/>
      <c r="AN1609" s="17"/>
      <c r="AO1609" s="17"/>
      <c r="AP1609" s="17"/>
      <c r="AQ1609" s="17"/>
      <c r="AR1609" s="17"/>
      <c r="AS1609" s="17"/>
      <c r="AT1609" s="17"/>
      <c r="AU1609" s="50" t="s">
        <v>803</v>
      </c>
      <c r="AV1609" s="17"/>
      <c r="AW1609" s="17"/>
      <c r="AX1609" s="17"/>
      <c r="AY1609" s="17"/>
      <c r="AZ1609" s="17"/>
      <c r="BA1609" s="17"/>
      <c r="BB1609" s="17"/>
      <c r="BC1609" s="17"/>
      <c r="BD1609" s="17"/>
      <c r="BE1609" s="17"/>
      <c r="BF1609" s="17"/>
      <c r="BG1609" s="17"/>
    </row>
    <row r="1610" spans="1:59" hidden="1" x14ac:dyDescent="0.2">
      <c r="A1610" s="50">
        <v>2024</v>
      </c>
      <c r="B1610" s="50" t="s">
        <v>171</v>
      </c>
      <c r="C1610" s="16" t="str">
        <f>set_totals!$C$223</f>
        <v>21Mar24-IPT-Night</v>
      </c>
      <c r="D1610" s="21">
        <f t="shared" si="77"/>
        <v>45372</v>
      </c>
      <c r="E1610" s="22">
        <f t="shared" si="78"/>
        <v>81</v>
      </c>
      <c r="F1610" s="17" t="s">
        <v>775</v>
      </c>
      <c r="G1610" s="17" t="s">
        <v>772</v>
      </c>
      <c r="H1610" s="17">
        <v>35</v>
      </c>
      <c r="J1610" s="17">
        <v>0.36</v>
      </c>
      <c r="K1610" s="17" t="s">
        <v>494</v>
      </c>
      <c r="L1610" s="17"/>
      <c r="M1610" s="17" t="s">
        <v>494</v>
      </c>
      <c r="N1610" s="17"/>
      <c r="O1610" s="17"/>
      <c r="P1610" s="17"/>
      <c r="Q1610" s="17" t="s">
        <v>494</v>
      </c>
      <c r="R1610" s="17"/>
      <c r="S1610" s="17"/>
      <c r="T1610" s="17" t="s">
        <v>494</v>
      </c>
      <c r="U1610" s="17" t="s">
        <v>494</v>
      </c>
      <c r="V1610" s="17" t="s">
        <v>494</v>
      </c>
      <c r="W1610" s="17" t="s">
        <v>494</v>
      </c>
      <c r="X1610" s="17" t="s">
        <v>494</v>
      </c>
      <c r="Y1610" s="17" t="s">
        <v>494</v>
      </c>
      <c r="Z1610" s="17" t="s">
        <v>494</v>
      </c>
      <c r="AA1610" s="17" t="s">
        <v>494</v>
      </c>
      <c r="AB1610" s="17" t="s">
        <v>494</v>
      </c>
      <c r="AC1610" s="17"/>
      <c r="AD1610" s="17"/>
      <c r="AE1610" s="18">
        <f t="shared" si="79"/>
        <v>0.83965014577259467</v>
      </c>
      <c r="AF1610" s="17"/>
      <c r="AG1610" s="17"/>
      <c r="AH1610" s="17"/>
      <c r="AI1610" s="17"/>
      <c r="AJ1610" s="17"/>
      <c r="AK1610" s="17"/>
      <c r="AL1610" s="17"/>
      <c r="AM1610" s="17"/>
      <c r="AN1610" s="17"/>
      <c r="AO1610" s="17"/>
      <c r="AP1610" s="17"/>
      <c r="AQ1610" s="17"/>
      <c r="AR1610" s="17"/>
      <c r="AS1610" s="17"/>
      <c r="AT1610" s="17"/>
      <c r="AU1610" s="50" t="s">
        <v>804</v>
      </c>
      <c r="AV1610" s="17"/>
      <c r="AW1610" s="17"/>
      <c r="AX1610" s="17"/>
      <c r="AY1610" s="17"/>
      <c r="AZ1610" s="17"/>
      <c r="BA1610" s="17"/>
      <c r="BB1610" s="17"/>
      <c r="BC1610" s="17"/>
      <c r="BD1610" s="17"/>
      <c r="BE1610" s="17"/>
      <c r="BF1610" s="17"/>
      <c r="BG1610" s="17"/>
    </row>
    <row r="1611" spans="1:59" hidden="1" x14ac:dyDescent="0.2">
      <c r="A1611" s="50">
        <v>2024</v>
      </c>
      <c r="B1611" s="50" t="s">
        <v>171</v>
      </c>
      <c r="C1611" s="16" t="str">
        <f>set_totals!$C$223</f>
        <v>21Mar24-IPT-Night</v>
      </c>
      <c r="D1611" s="21">
        <f t="shared" si="77"/>
        <v>45372</v>
      </c>
      <c r="E1611" s="22">
        <f t="shared" si="78"/>
        <v>81</v>
      </c>
      <c r="F1611" s="17" t="s">
        <v>771</v>
      </c>
      <c r="G1611" s="17" t="s">
        <v>772</v>
      </c>
      <c r="H1611" s="17">
        <v>40</v>
      </c>
      <c r="J1611" s="17">
        <v>0.51</v>
      </c>
      <c r="K1611" s="17" t="s">
        <v>494</v>
      </c>
      <c r="L1611" s="17"/>
      <c r="M1611" s="17" t="s">
        <v>494</v>
      </c>
      <c r="N1611" s="17"/>
      <c r="O1611" s="17"/>
      <c r="P1611" s="17"/>
      <c r="Q1611" s="17" t="s">
        <v>494</v>
      </c>
      <c r="R1611" s="17"/>
      <c r="S1611" s="17"/>
      <c r="T1611" s="17" t="s">
        <v>494</v>
      </c>
      <c r="U1611" s="17" t="s">
        <v>494</v>
      </c>
      <c r="V1611" s="17" t="s">
        <v>494</v>
      </c>
      <c r="W1611" s="17" t="s">
        <v>494</v>
      </c>
      <c r="X1611" s="17" t="s">
        <v>494</v>
      </c>
      <c r="Y1611" s="17" t="s">
        <v>494</v>
      </c>
      <c r="Z1611" s="17" t="s">
        <v>494</v>
      </c>
      <c r="AA1611" s="17" t="s">
        <v>494</v>
      </c>
      <c r="AB1611" s="17" t="s">
        <v>494</v>
      </c>
      <c r="AC1611" s="17"/>
      <c r="AD1611" s="17"/>
      <c r="AE1611" s="18">
        <f t="shared" si="79"/>
        <v>0.79687500000000011</v>
      </c>
      <c r="AF1611" s="17"/>
      <c r="AG1611" s="17"/>
      <c r="AH1611" s="17"/>
      <c r="AI1611" s="17"/>
      <c r="AJ1611" s="17"/>
      <c r="AK1611" s="17"/>
      <c r="AL1611" s="17"/>
      <c r="AM1611" s="17"/>
      <c r="AN1611" s="17"/>
      <c r="AO1611" s="17"/>
      <c r="AP1611" s="17"/>
      <c r="AQ1611" s="17"/>
      <c r="AR1611" s="17"/>
      <c r="AS1611" s="17"/>
      <c r="AT1611" s="17"/>
      <c r="AU1611" s="50" t="s">
        <v>805</v>
      </c>
      <c r="AV1611" s="17"/>
      <c r="AW1611" s="17"/>
      <c r="AX1611" s="17"/>
      <c r="AY1611" s="17"/>
      <c r="AZ1611" s="17"/>
      <c r="BA1611" s="17"/>
      <c r="BB1611" s="17"/>
      <c r="BC1611" s="17"/>
      <c r="BD1611" s="17"/>
      <c r="BE1611" s="17"/>
      <c r="BF1611" s="17"/>
      <c r="BG1611" s="17"/>
    </row>
    <row r="1612" spans="1:59" hidden="1" x14ac:dyDescent="0.2">
      <c r="A1612" s="50">
        <v>2024</v>
      </c>
      <c r="B1612" s="50" t="s">
        <v>171</v>
      </c>
      <c r="C1612" s="16" t="str">
        <f>set_totals!$C$223</f>
        <v>21Mar24-IPT-Night</v>
      </c>
      <c r="D1612" s="21">
        <f t="shared" si="77"/>
        <v>45372</v>
      </c>
      <c r="E1612" s="22">
        <f t="shared" si="78"/>
        <v>81</v>
      </c>
      <c r="F1612" s="17" t="s">
        <v>775</v>
      </c>
      <c r="G1612" s="17" t="s">
        <v>772</v>
      </c>
      <c r="H1612" s="17">
        <v>37</v>
      </c>
      <c r="J1612" s="17">
        <v>0.47</v>
      </c>
      <c r="K1612" s="17" t="s">
        <v>494</v>
      </c>
      <c r="L1612" s="17"/>
      <c r="M1612" s="17" t="s">
        <v>494</v>
      </c>
      <c r="N1612" s="17"/>
      <c r="O1612" s="17"/>
      <c r="P1612" s="17"/>
      <c r="Q1612" s="17" t="s">
        <v>494</v>
      </c>
      <c r="R1612" s="17"/>
      <c r="S1612" s="17"/>
      <c r="T1612" s="17" t="s">
        <v>494</v>
      </c>
      <c r="U1612" s="17" t="s">
        <v>494</v>
      </c>
      <c r="V1612" s="17" t="s">
        <v>494</v>
      </c>
      <c r="W1612" s="17" t="s">
        <v>494</v>
      </c>
      <c r="X1612" s="17" t="s">
        <v>494</v>
      </c>
      <c r="Y1612" s="17" t="s">
        <v>494</v>
      </c>
      <c r="Z1612" s="17" t="s">
        <v>494</v>
      </c>
      <c r="AA1612" s="17" t="s">
        <v>494</v>
      </c>
      <c r="AB1612" s="17" t="s">
        <v>494</v>
      </c>
      <c r="AC1612" s="17"/>
      <c r="AD1612" s="17"/>
      <c r="AE1612" s="18">
        <f t="shared" si="79"/>
        <v>0.9278818628709059</v>
      </c>
      <c r="AF1612" s="17"/>
      <c r="AG1612" s="17"/>
      <c r="AH1612" s="17"/>
      <c r="AI1612" s="17"/>
      <c r="AJ1612" s="17"/>
      <c r="AK1612" s="17"/>
      <c r="AL1612" s="17"/>
      <c r="AM1612" s="17"/>
      <c r="AN1612" s="17"/>
      <c r="AO1612" s="17"/>
      <c r="AP1612" s="17"/>
      <c r="AQ1612" s="17"/>
      <c r="AR1612" s="17"/>
      <c r="AS1612" s="17"/>
      <c r="AT1612" s="17"/>
      <c r="AU1612" s="50" t="s">
        <v>806</v>
      </c>
      <c r="AV1612" s="17"/>
      <c r="AW1612" s="17"/>
      <c r="AX1612" s="17"/>
      <c r="AY1612" s="17"/>
      <c r="AZ1612" s="17"/>
      <c r="BA1612" s="17"/>
      <c r="BB1612" s="17"/>
      <c r="BC1612" s="17"/>
      <c r="BD1612" s="17"/>
      <c r="BE1612" s="17"/>
      <c r="BF1612" s="17"/>
      <c r="BG1612" s="17"/>
    </row>
    <row r="1613" spans="1:59" hidden="1" x14ac:dyDescent="0.2">
      <c r="A1613" s="50">
        <v>2024</v>
      </c>
      <c r="B1613" s="50" t="s">
        <v>171</v>
      </c>
      <c r="C1613" s="16" t="str">
        <f>set_totals!$C$223</f>
        <v>21Mar24-IPT-Night</v>
      </c>
      <c r="D1613" s="21">
        <f t="shared" si="77"/>
        <v>45372</v>
      </c>
      <c r="E1613" s="22">
        <f t="shared" si="78"/>
        <v>81</v>
      </c>
      <c r="F1613" s="17" t="s">
        <v>775</v>
      </c>
      <c r="G1613" s="17" t="s">
        <v>772</v>
      </c>
      <c r="H1613" s="17">
        <v>34</v>
      </c>
      <c r="J1613" s="17">
        <v>0.37</v>
      </c>
      <c r="K1613" s="17" t="s">
        <v>494</v>
      </c>
      <c r="L1613" s="17"/>
      <c r="M1613" s="17" t="s">
        <v>494</v>
      </c>
      <c r="N1613" s="17"/>
      <c r="O1613" s="17"/>
      <c r="P1613" s="17"/>
      <c r="Q1613" s="17" t="s">
        <v>494</v>
      </c>
      <c r="R1613" s="17"/>
      <c r="S1613" s="17"/>
      <c r="T1613" s="17" t="s">
        <v>494</v>
      </c>
      <c r="U1613" s="17" t="s">
        <v>494</v>
      </c>
      <c r="V1613" s="17" t="s">
        <v>494</v>
      </c>
      <c r="W1613" s="17" t="s">
        <v>494</v>
      </c>
      <c r="X1613" s="17" t="s">
        <v>494</v>
      </c>
      <c r="Y1613" s="17" t="s">
        <v>494</v>
      </c>
      <c r="Z1613" s="17" t="s">
        <v>494</v>
      </c>
      <c r="AA1613" s="17" t="s">
        <v>494</v>
      </c>
      <c r="AB1613" s="17" t="s">
        <v>494</v>
      </c>
      <c r="AC1613" s="17"/>
      <c r="AD1613" s="17"/>
      <c r="AE1613" s="18">
        <f t="shared" si="79"/>
        <v>0.94138001221249745</v>
      </c>
      <c r="AF1613" s="17"/>
      <c r="AG1613" s="17"/>
      <c r="AH1613" s="17"/>
      <c r="AI1613" s="17"/>
      <c r="AJ1613" s="17"/>
      <c r="AK1613" s="17"/>
      <c r="AL1613" s="17"/>
      <c r="AM1613" s="17"/>
      <c r="AN1613" s="17"/>
      <c r="AO1613" s="17"/>
      <c r="AP1613" s="17"/>
      <c r="AQ1613" s="17"/>
      <c r="AR1613" s="17"/>
      <c r="AS1613" s="17"/>
      <c r="AT1613" s="17"/>
      <c r="AU1613" s="50" t="s">
        <v>807</v>
      </c>
      <c r="AV1613" s="17"/>
      <c r="AW1613" s="17"/>
      <c r="AX1613" s="17"/>
      <c r="AY1613" s="17"/>
      <c r="AZ1613" s="17"/>
      <c r="BA1613" s="17"/>
      <c r="BB1613" s="17"/>
      <c r="BC1613" s="17"/>
      <c r="BD1613" s="17"/>
      <c r="BE1613" s="17"/>
      <c r="BF1613" s="17"/>
      <c r="BG1613" s="17"/>
    </row>
    <row r="1614" spans="1:59" hidden="1" x14ac:dyDescent="0.2">
      <c r="A1614" s="50">
        <v>2024</v>
      </c>
      <c r="B1614" s="50" t="s">
        <v>171</v>
      </c>
      <c r="C1614" s="16" t="str">
        <f>set_totals!$C$223</f>
        <v>21Mar24-IPT-Night</v>
      </c>
      <c r="D1614" s="21">
        <f t="shared" si="77"/>
        <v>45372</v>
      </c>
      <c r="E1614" s="22">
        <f t="shared" si="78"/>
        <v>81</v>
      </c>
      <c r="F1614" s="17" t="s">
        <v>775</v>
      </c>
      <c r="G1614" s="17" t="s">
        <v>772</v>
      </c>
      <c r="H1614" s="17">
        <v>34</v>
      </c>
      <c r="J1614" s="17">
        <v>0.35</v>
      </c>
      <c r="K1614" s="17" t="s">
        <v>494</v>
      </c>
      <c r="L1614" s="17"/>
      <c r="M1614" s="17" t="s">
        <v>494</v>
      </c>
      <c r="N1614" s="17"/>
      <c r="O1614" s="17"/>
      <c r="P1614" s="17"/>
      <c r="Q1614" s="17" t="s">
        <v>494</v>
      </c>
      <c r="R1614" s="17"/>
      <c r="S1614" s="17"/>
      <c r="T1614" s="17" t="s">
        <v>494</v>
      </c>
      <c r="U1614" s="17" t="s">
        <v>494</v>
      </c>
      <c r="V1614" s="17" t="s">
        <v>494</v>
      </c>
      <c r="W1614" s="17" t="s">
        <v>494</v>
      </c>
      <c r="X1614" s="17" t="s">
        <v>494</v>
      </c>
      <c r="Y1614" s="17" t="s">
        <v>494</v>
      </c>
      <c r="Z1614" s="17" t="s">
        <v>494</v>
      </c>
      <c r="AA1614" s="17" t="s">
        <v>494</v>
      </c>
      <c r="AB1614" s="17" t="s">
        <v>494</v>
      </c>
      <c r="AC1614" s="17"/>
      <c r="AD1614" s="17"/>
      <c r="AE1614" s="18">
        <f t="shared" si="79"/>
        <v>0.89049460614695697</v>
      </c>
      <c r="AF1614" s="17"/>
      <c r="AG1614" s="17"/>
      <c r="AH1614" s="17"/>
      <c r="AI1614" s="17"/>
      <c r="AJ1614" s="17"/>
      <c r="AK1614" s="17"/>
      <c r="AL1614" s="17"/>
      <c r="AM1614" s="17"/>
      <c r="AN1614" s="17"/>
      <c r="AO1614" s="17"/>
      <c r="AP1614" s="17"/>
      <c r="AQ1614" s="17"/>
      <c r="AR1614" s="17"/>
      <c r="AS1614" s="17"/>
      <c r="AT1614" s="17"/>
      <c r="AU1614" s="50" t="s">
        <v>809</v>
      </c>
      <c r="AV1614" s="17"/>
      <c r="AW1614" s="17"/>
      <c r="AX1614" s="17"/>
      <c r="AY1614" s="17"/>
      <c r="AZ1614" s="17"/>
      <c r="BA1614" s="17"/>
      <c r="BB1614" s="17"/>
      <c r="BC1614" s="17"/>
      <c r="BD1614" s="17"/>
      <c r="BE1614" s="17"/>
      <c r="BF1614" s="17"/>
      <c r="BG1614" s="17"/>
    </row>
    <row r="1615" spans="1:59" hidden="1" x14ac:dyDescent="0.2">
      <c r="A1615" s="50">
        <v>2024</v>
      </c>
      <c r="B1615" s="50" t="s">
        <v>171</v>
      </c>
      <c r="C1615" s="16" t="str">
        <f>set_totals!$C$223</f>
        <v>21Mar24-IPT-Night</v>
      </c>
      <c r="D1615" s="21">
        <f t="shared" si="77"/>
        <v>45372</v>
      </c>
      <c r="E1615" s="22">
        <f t="shared" si="78"/>
        <v>81</v>
      </c>
      <c r="F1615" s="17" t="s">
        <v>771</v>
      </c>
      <c r="G1615" s="17" t="s">
        <v>772</v>
      </c>
      <c r="H1615" s="17">
        <v>40</v>
      </c>
      <c r="J1615" s="17">
        <v>0.52</v>
      </c>
      <c r="K1615" s="17" t="s">
        <v>494</v>
      </c>
      <c r="L1615" s="17"/>
      <c r="M1615" s="17" t="s">
        <v>494</v>
      </c>
      <c r="N1615" s="17"/>
      <c r="O1615" s="17"/>
      <c r="P1615" s="17"/>
      <c r="Q1615" s="17" t="s">
        <v>494</v>
      </c>
      <c r="R1615" s="17"/>
      <c r="S1615" s="17"/>
      <c r="T1615" s="17" t="s">
        <v>494</v>
      </c>
      <c r="U1615" s="17" t="s">
        <v>494</v>
      </c>
      <c r="V1615" s="17" t="s">
        <v>494</v>
      </c>
      <c r="W1615" s="17" t="s">
        <v>494</v>
      </c>
      <c r="X1615" s="17" t="s">
        <v>494</v>
      </c>
      <c r="Y1615" s="17" t="s">
        <v>494</v>
      </c>
      <c r="Z1615" s="17" t="s">
        <v>494</v>
      </c>
      <c r="AA1615" s="17" t="s">
        <v>494</v>
      </c>
      <c r="AB1615" s="17" t="s">
        <v>494</v>
      </c>
      <c r="AC1615" s="17"/>
      <c r="AD1615" s="17"/>
      <c r="AE1615" s="18">
        <f t="shared" si="79"/>
        <v>0.81250000000000011</v>
      </c>
      <c r="AF1615" s="17"/>
      <c r="AG1615" s="17"/>
      <c r="AH1615" s="17"/>
      <c r="AI1615" s="17"/>
      <c r="AJ1615" s="17"/>
      <c r="AK1615" s="17"/>
      <c r="AL1615" s="17"/>
      <c r="AM1615" s="17"/>
      <c r="AN1615" s="17"/>
      <c r="AO1615" s="17"/>
      <c r="AP1615" s="17"/>
      <c r="AQ1615" s="17"/>
      <c r="AR1615" s="17"/>
      <c r="AS1615" s="17"/>
      <c r="AT1615" s="17"/>
      <c r="AU1615" s="50" t="s">
        <v>810</v>
      </c>
      <c r="AV1615" s="17"/>
      <c r="AW1615" s="17"/>
      <c r="AX1615" s="17"/>
      <c r="AY1615" s="17"/>
      <c r="AZ1615" s="17"/>
      <c r="BA1615" s="17"/>
      <c r="BB1615" s="17"/>
      <c r="BC1615" s="17"/>
      <c r="BD1615" s="17"/>
      <c r="BE1615" s="17"/>
      <c r="BF1615" s="17"/>
      <c r="BG1615" s="17"/>
    </row>
    <row r="1616" spans="1:59" hidden="1" x14ac:dyDescent="0.2">
      <c r="A1616" s="50">
        <v>2024</v>
      </c>
      <c r="B1616" s="50" t="s">
        <v>171</v>
      </c>
      <c r="C1616" s="16" t="str">
        <f>set_totals!$C$223</f>
        <v>21Mar24-IPT-Night</v>
      </c>
      <c r="D1616" s="21">
        <f t="shared" si="77"/>
        <v>45372</v>
      </c>
      <c r="E1616" s="22">
        <f t="shared" si="78"/>
        <v>81</v>
      </c>
      <c r="F1616" s="17" t="s">
        <v>771</v>
      </c>
      <c r="G1616" s="17" t="s">
        <v>772</v>
      </c>
      <c r="H1616" s="17">
        <v>41</v>
      </c>
      <c r="J1616" s="17">
        <v>0.49</v>
      </c>
      <c r="K1616" s="17" t="s">
        <v>494</v>
      </c>
      <c r="L1616" s="17"/>
      <c r="M1616" s="17" t="s">
        <v>494</v>
      </c>
      <c r="N1616" s="17"/>
      <c r="O1616" s="17"/>
      <c r="P1616" s="17"/>
      <c r="Q1616" s="17" t="s">
        <v>494</v>
      </c>
      <c r="R1616" s="17"/>
      <c r="S1616" s="17"/>
      <c r="T1616" s="17" t="s">
        <v>494</v>
      </c>
      <c r="U1616" s="17" t="s">
        <v>494</v>
      </c>
      <c r="V1616" s="17" t="s">
        <v>494</v>
      </c>
      <c r="W1616" s="17" t="s">
        <v>494</v>
      </c>
      <c r="X1616" s="17" t="s">
        <v>494</v>
      </c>
      <c r="Y1616" s="17" t="s">
        <v>494</v>
      </c>
      <c r="Z1616" s="17" t="s">
        <v>494</v>
      </c>
      <c r="AA1616" s="17" t="s">
        <v>494</v>
      </c>
      <c r="AB1616" s="17" t="s">
        <v>494</v>
      </c>
      <c r="AC1616" s="17"/>
      <c r="AD1616" s="17"/>
      <c r="AE1616" s="18">
        <f t="shared" si="79"/>
        <v>0.71095892398543259</v>
      </c>
      <c r="AF1616" s="17"/>
      <c r="AG1616" s="17"/>
      <c r="AH1616" s="17"/>
      <c r="AI1616" s="17"/>
      <c r="AJ1616" s="17"/>
      <c r="AK1616" s="17"/>
      <c r="AL1616" s="17"/>
      <c r="AM1616" s="17"/>
      <c r="AN1616" s="17"/>
      <c r="AO1616" s="17"/>
      <c r="AP1616" s="17"/>
      <c r="AQ1616" s="17"/>
      <c r="AR1616" s="17"/>
      <c r="AS1616" s="17"/>
      <c r="AT1616" s="17"/>
      <c r="AU1616" s="50" t="s">
        <v>811</v>
      </c>
      <c r="AV1616" s="17"/>
      <c r="AW1616" s="17"/>
      <c r="AX1616" s="17"/>
      <c r="AY1616" s="17"/>
      <c r="AZ1616" s="17"/>
      <c r="BA1616" s="17"/>
      <c r="BB1616" s="17"/>
      <c r="BC1616" s="17"/>
      <c r="BD1616" s="17"/>
      <c r="BE1616" s="17"/>
      <c r="BF1616" s="17"/>
      <c r="BG1616" s="17"/>
    </row>
    <row r="1617" spans="1:59" hidden="1" x14ac:dyDescent="0.2">
      <c r="A1617" s="50">
        <v>2024</v>
      </c>
      <c r="B1617" s="50" t="s">
        <v>171</v>
      </c>
      <c r="C1617" s="16" t="str">
        <f>set_totals!$C$223</f>
        <v>21Mar24-IPT-Night</v>
      </c>
      <c r="D1617" s="21">
        <f t="shared" si="77"/>
        <v>45372</v>
      </c>
      <c r="E1617" s="22">
        <f t="shared" si="78"/>
        <v>81</v>
      </c>
      <c r="F1617" s="17" t="s">
        <v>775</v>
      </c>
      <c r="G1617" s="17" t="s">
        <v>772</v>
      </c>
      <c r="H1617" s="17">
        <v>36</v>
      </c>
      <c r="J1617" s="17">
        <v>0.51</v>
      </c>
      <c r="K1617" s="17" t="s">
        <v>494</v>
      </c>
      <c r="L1617" s="17"/>
      <c r="M1617" s="17" t="s">
        <v>494</v>
      </c>
      <c r="N1617" s="17"/>
      <c r="O1617" s="17"/>
      <c r="P1617" s="17"/>
      <c r="Q1617" s="17" t="s">
        <v>494</v>
      </c>
      <c r="R1617" s="17"/>
      <c r="S1617" s="17"/>
      <c r="T1617" s="17" t="s">
        <v>494</v>
      </c>
      <c r="U1617" s="17" t="s">
        <v>494</v>
      </c>
      <c r="V1617" s="17" t="s">
        <v>494</v>
      </c>
      <c r="W1617" s="17" t="s">
        <v>494</v>
      </c>
      <c r="X1617" s="17" t="s">
        <v>494</v>
      </c>
      <c r="Y1617" s="17" t="s">
        <v>494</v>
      </c>
      <c r="Z1617" s="17" t="s">
        <v>494</v>
      </c>
      <c r="AA1617" s="17" t="s">
        <v>494</v>
      </c>
      <c r="AB1617" s="17" t="s">
        <v>494</v>
      </c>
      <c r="AC1617" s="17"/>
      <c r="AD1617" s="17"/>
      <c r="AE1617" s="18">
        <f t="shared" si="79"/>
        <v>1.0931069958847737</v>
      </c>
      <c r="AF1617" s="17"/>
      <c r="AG1617" s="17"/>
      <c r="AH1617" s="17"/>
      <c r="AI1617" s="17"/>
      <c r="AJ1617" s="17"/>
      <c r="AK1617" s="17"/>
      <c r="AL1617" s="17"/>
      <c r="AM1617" s="17"/>
      <c r="AN1617" s="17"/>
      <c r="AO1617" s="17"/>
      <c r="AP1617" s="17"/>
      <c r="AQ1617" s="17"/>
      <c r="AR1617" s="17"/>
      <c r="AS1617" s="17"/>
      <c r="AT1617" s="17"/>
      <c r="AU1617" s="50" t="s">
        <v>812</v>
      </c>
      <c r="AV1617" s="17"/>
      <c r="AW1617" s="17"/>
      <c r="AX1617" s="17"/>
      <c r="AY1617" s="17"/>
      <c r="AZ1617" s="17"/>
      <c r="BA1617" s="17"/>
      <c r="BB1617" s="17"/>
      <c r="BC1617" s="17"/>
      <c r="BD1617" s="17"/>
      <c r="BE1617" s="17"/>
      <c r="BF1617" s="17"/>
      <c r="BG1617" s="17"/>
    </row>
    <row r="1618" spans="1:59" hidden="1" x14ac:dyDescent="0.2">
      <c r="A1618" s="50">
        <v>2024</v>
      </c>
      <c r="B1618" s="50" t="s">
        <v>171</v>
      </c>
      <c r="C1618" s="16" t="str">
        <f>set_totals!$C$223</f>
        <v>21Mar24-IPT-Night</v>
      </c>
      <c r="D1618" s="21">
        <f t="shared" si="77"/>
        <v>45372</v>
      </c>
      <c r="E1618" s="22">
        <f t="shared" si="78"/>
        <v>81</v>
      </c>
      <c r="F1618" s="17" t="s">
        <v>771</v>
      </c>
      <c r="G1618" s="17" t="s">
        <v>772</v>
      </c>
      <c r="H1618" s="17">
        <v>41</v>
      </c>
      <c r="J1618" s="17">
        <v>0.54</v>
      </c>
      <c r="K1618" s="17" t="s">
        <v>494</v>
      </c>
      <c r="L1618" s="17"/>
      <c r="M1618" s="17" t="s">
        <v>494</v>
      </c>
      <c r="N1618" s="17"/>
      <c r="O1618" s="17"/>
      <c r="P1618" s="17"/>
      <c r="Q1618" s="17" t="s">
        <v>494</v>
      </c>
      <c r="R1618" s="17"/>
      <c r="S1618" s="17"/>
      <c r="T1618" s="17" t="s">
        <v>494</v>
      </c>
      <c r="U1618" s="17" t="s">
        <v>494</v>
      </c>
      <c r="V1618" s="17" t="s">
        <v>494</v>
      </c>
      <c r="W1618" s="17" t="s">
        <v>494</v>
      </c>
      <c r="X1618" s="17" t="s">
        <v>494</v>
      </c>
      <c r="Y1618" s="17" t="s">
        <v>494</v>
      </c>
      <c r="Z1618" s="17" t="s">
        <v>494</v>
      </c>
      <c r="AA1618" s="17" t="s">
        <v>494</v>
      </c>
      <c r="AB1618" s="17" t="s">
        <v>494</v>
      </c>
      <c r="AC1618" s="17"/>
      <c r="AD1618" s="17"/>
      <c r="AE1618" s="18">
        <f t="shared" si="79"/>
        <v>0.78350575296353797</v>
      </c>
      <c r="AF1618" s="17"/>
      <c r="AG1618" s="17"/>
      <c r="AH1618" s="17"/>
      <c r="AI1618" s="17"/>
      <c r="AJ1618" s="17"/>
      <c r="AK1618" s="17"/>
      <c r="AL1618" s="17"/>
      <c r="AM1618" s="17"/>
      <c r="AN1618" s="17"/>
      <c r="AO1618" s="17"/>
      <c r="AP1618" s="17"/>
      <c r="AQ1618" s="17"/>
      <c r="AR1618" s="17"/>
      <c r="AS1618" s="17"/>
      <c r="AT1618" s="17"/>
      <c r="AU1618" s="50" t="s">
        <v>813</v>
      </c>
      <c r="AV1618" s="17"/>
      <c r="AW1618" s="17"/>
      <c r="AX1618" s="17"/>
      <c r="AY1618" s="17"/>
      <c r="AZ1618" s="17"/>
      <c r="BA1618" s="17"/>
      <c r="BB1618" s="17"/>
      <c r="BC1618" s="17"/>
      <c r="BD1618" s="17"/>
      <c r="BE1618" s="17"/>
      <c r="BF1618" s="17"/>
      <c r="BG1618" s="17"/>
    </row>
    <row r="1619" spans="1:59" hidden="1" x14ac:dyDescent="0.2">
      <c r="A1619" s="50">
        <v>2024</v>
      </c>
      <c r="B1619" s="50" t="s">
        <v>171</v>
      </c>
      <c r="C1619" s="16" t="str">
        <f>set_totals!$C$223</f>
        <v>21Mar24-IPT-Night</v>
      </c>
      <c r="D1619" s="21">
        <f t="shared" si="77"/>
        <v>45372</v>
      </c>
      <c r="E1619" s="22">
        <f t="shared" si="78"/>
        <v>81</v>
      </c>
      <c r="F1619" s="17" t="s">
        <v>775</v>
      </c>
      <c r="G1619" s="17" t="s">
        <v>772</v>
      </c>
      <c r="H1619" s="17">
        <v>35</v>
      </c>
      <c r="J1619" s="17">
        <v>0.37</v>
      </c>
      <c r="K1619" s="17" t="s">
        <v>494</v>
      </c>
      <c r="L1619" s="17"/>
      <c r="M1619" s="17" t="s">
        <v>494</v>
      </c>
      <c r="N1619" s="17"/>
      <c r="O1619" s="17"/>
      <c r="P1619" s="17"/>
      <c r="Q1619" s="17" t="s">
        <v>494</v>
      </c>
      <c r="R1619" s="17"/>
      <c r="S1619" s="17"/>
      <c r="T1619" s="17" t="s">
        <v>494</v>
      </c>
      <c r="U1619" s="17" t="s">
        <v>494</v>
      </c>
      <c r="V1619" s="17" t="s">
        <v>494</v>
      </c>
      <c r="W1619" s="17" t="s">
        <v>494</v>
      </c>
      <c r="X1619" s="17" t="s">
        <v>494</v>
      </c>
      <c r="Y1619" s="17" t="s">
        <v>494</v>
      </c>
      <c r="Z1619" s="17" t="s">
        <v>494</v>
      </c>
      <c r="AA1619" s="17" t="s">
        <v>494</v>
      </c>
      <c r="AB1619" s="17" t="s">
        <v>494</v>
      </c>
      <c r="AC1619" s="17"/>
      <c r="AD1619" s="17"/>
      <c r="AE1619" s="18">
        <f t="shared" si="79"/>
        <v>0.86297376093294464</v>
      </c>
      <c r="AF1619" s="17"/>
      <c r="AG1619" s="17"/>
      <c r="AH1619" s="17"/>
      <c r="AI1619" s="17"/>
      <c r="AJ1619" s="17"/>
      <c r="AK1619" s="17"/>
      <c r="AL1619" s="17"/>
      <c r="AM1619" s="17"/>
      <c r="AN1619" s="17"/>
      <c r="AO1619" s="17"/>
      <c r="AP1619" s="17"/>
      <c r="AQ1619" s="17"/>
      <c r="AR1619" s="17"/>
      <c r="AS1619" s="17"/>
      <c r="AT1619" s="17"/>
      <c r="AU1619" s="50" t="s">
        <v>814</v>
      </c>
      <c r="AV1619" s="17"/>
      <c r="AW1619" s="17"/>
      <c r="AX1619" s="17"/>
      <c r="AY1619" s="17"/>
      <c r="AZ1619" s="17"/>
      <c r="BA1619" s="17"/>
      <c r="BB1619" s="17"/>
      <c r="BC1619" s="17"/>
      <c r="BD1619" s="17"/>
      <c r="BE1619" s="17"/>
      <c r="BF1619" s="17"/>
      <c r="BG1619" s="17"/>
    </row>
    <row r="1620" spans="1:59" hidden="1" x14ac:dyDescent="0.2">
      <c r="A1620" s="50">
        <v>2024</v>
      </c>
      <c r="B1620" s="50" t="s">
        <v>171</v>
      </c>
      <c r="C1620" s="16" t="str">
        <f>set_totals!$C$223</f>
        <v>21Mar24-IPT-Night</v>
      </c>
      <c r="D1620" s="21">
        <f t="shared" si="77"/>
        <v>45372</v>
      </c>
      <c r="E1620" s="22">
        <f t="shared" si="78"/>
        <v>81</v>
      </c>
      <c r="F1620" s="17" t="s">
        <v>775</v>
      </c>
      <c r="G1620" s="17" t="s">
        <v>772</v>
      </c>
      <c r="H1620" s="17">
        <v>32</v>
      </c>
      <c r="J1620" s="17">
        <v>0.23</v>
      </c>
      <c r="K1620" s="17" t="s">
        <v>494</v>
      </c>
      <c r="L1620" s="17"/>
      <c r="M1620" s="17" t="s">
        <v>494</v>
      </c>
      <c r="N1620" s="17"/>
      <c r="O1620" s="17"/>
      <c r="P1620" s="17"/>
      <c r="Q1620" s="17" t="s">
        <v>494</v>
      </c>
      <c r="R1620" s="17"/>
      <c r="S1620" s="17"/>
      <c r="T1620" s="17" t="s">
        <v>494</v>
      </c>
      <c r="U1620" s="17" t="s">
        <v>494</v>
      </c>
      <c r="V1620" s="17" t="s">
        <v>494</v>
      </c>
      <c r="W1620" s="17" t="s">
        <v>494</v>
      </c>
      <c r="X1620" s="17" t="s">
        <v>494</v>
      </c>
      <c r="Y1620" s="17" t="s">
        <v>494</v>
      </c>
      <c r="Z1620" s="17" t="s">
        <v>494</v>
      </c>
      <c r="AA1620" s="17" t="s">
        <v>494</v>
      </c>
      <c r="AB1620" s="17" t="s">
        <v>494</v>
      </c>
      <c r="AC1620" s="17"/>
      <c r="AD1620" s="17"/>
      <c r="AE1620" s="18">
        <f t="shared" si="79"/>
        <v>0.701904296875</v>
      </c>
      <c r="AF1620" s="17"/>
      <c r="AG1620" s="17"/>
      <c r="AH1620" s="17"/>
      <c r="AI1620" s="17"/>
      <c r="AJ1620" s="17"/>
      <c r="AK1620" s="17"/>
      <c r="AL1620" s="17"/>
      <c r="AM1620" s="17"/>
      <c r="AN1620" s="17"/>
      <c r="AO1620" s="17"/>
      <c r="AP1620" s="17"/>
      <c r="AQ1620" s="17"/>
      <c r="AR1620" s="17"/>
      <c r="AS1620" s="17"/>
      <c r="AT1620" s="17"/>
      <c r="AU1620" s="50" t="s">
        <v>815</v>
      </c>
      <c r="AV1620" s="17"/>
      <c r="AW1620" s="17"/>
      <c r="AX1620" s="17"/>
      <c r="AY1620" s="17"/>
      <c r="AZ1620" s="17"/>
      <c r="BA1620" s="17"/>
      <c r="BB1620" s="17"/>
      <c r="BC1620" s="17"/>
      <c r="BD1620" s="17"/>
      <c r="BE1620" s="17"/>
      <c r="BF1620" s="17"/>
      <c r="BG1620" s="17"/>
    </row>
    <row r="1621" spans="1:59" hidden="1" x14ac:dyDescent="0.2">
      <c r="A1621" s="50">
        <v>2024</v>
      </c>
      <c r="B1621" s="50" t="s">
        <v>171</v>
      </c>
      <c r="C1621" s="16" t="str">
        <f>set_totals!$C$223</f>
        <v>21Mar24-IPT-Night</v>
      </c>
      <c r="D1621" s="21">
        <f t="shared" si="77"/>
        <v>45372</v>
      </c>
      <c r="E1621" s="22">
        <f t="shared" si="78"/>
        <v>81</v>
      </c>
      <c r="F1621" s="17" t="s">
        <v>773</v>
      </c>
      <c r="G1621" s="17" t="s">
        <v>772</v>
      </c>
      <c r="H1621" s="17">
        <v>41</v>
      </c>
      <c r="J1621" s="17">
        <v>0.46</v>
      </c>
      <c r="K1621" s="17" t="s">
        <v>494</v>
      </c>
      <c r="L1621" s="17"/>
      <c r="M1621" s="17" t="s">
        <v>494</v>
      </c>
      <c r="N1621" s="17"/>
      <c r="O1621" s="17"/>
      <c r="P1621" s="17"/>
      <c r="Q1621" s="17" t="s">
        <v>494</v>
      </c>
      <c r="R1621" s="17"/>
      <c r="S1621" s="17"/>
      <c r="T1621" s="17" t="s">
        <v>494</v>
      </c>
      <c r="U1621" s="17" t="s">
        <v>494</v>
      </c>
      <c r="V1621" s="17" t="s">
        <v>494</v>
      </c>
      <c r="W1621" s="17" t="s">
        <v>494</v>
      </c>
      <c r="X1621" s="17" t="s">
        <v>494</v>
      </c>
      <c r="Y1621" s="17" t="s">
        <v>494</v>
      </c>
      <c r="Z1621" s="17" t="s">
        <v>494</v>
      </c>
      <c r="AA1621" s="17" t="s">
        <v>494</v>
      </c>
      <c r="AB1621" s="17" t="s">
        <v>494</v>
      </c>
      <c r="AC1621" s="17"/>
      <c r="AD1621" s="17"/>
      <c r="AE1621" s="18">
        <f t="shared" si="79"/>
        <v>0.66743082659856945</v>
      </c>
      <c r="AF1621" s="17"/>
      <c r="AG1621" s="17"/>
      <c r="AH1621" s="17"/>
      <c r="AI1621" s="17"/>
      <c r="AJ1621" s="17"/>
      <c r="AK1621" s="17"/>
      <c r="AL1621" s="17"/>
      <c r="AM1621" s="17"/>
      <c r="AN1621" s="17"/>
      <c r="AO1621" s="17"/>
      <c r="AP1621" s="17"/>
      <c r="AQ1621" s="17"/>
      <c r="AR1621" s="17"/>
      <c r="AS1621" s="17"/>
      <c r="AT1621" s="17"/>
      <c r="AU1621" s="50" t="s">
        <v>816</v>
      </c>
      <c r="AV1621" s="17"/>
      <c r="AW1621" s="17"/>
      <c r="AX1621" s="17"/>
      <c r="AY1621" s="17"/>
      <c r="AZ1621" s="17"/>
      <c r="BA1621" s="17"/>
      <c r="BB1621" s="17"/>
      <c r="BC1621" s="17"/>
      <c r="BD1621" s="17"/>
      <c r="BE1621" s="17"/>
      <c r="BF1621" s="17"/>
      <c r="BG1621" s="17"/>
    </row>
    <row r="1622" spans="1:59" hidden="1" x14ac:dyDescent="0.2">
      <c r="A1622" s="50">
        <v>2024</v>
      </c>
      <c r="B1622" s="50" t="s">
        <v>171</v>
      </c>
      <c r="C1622" s="16" t="str">
        <f>set_totals!$C$223</f>
        <v>21Mar24-IPT-Night</v>
      </c>
      <c r="D1622" s="21">
        <f t="shared" si="77"/>
        <v>45372</v>
      </c>
      <c r="E1622" s="22">
        <f t="shared" si="78"/>
        <v>81</v>
      </c>
      <c r="F1622" s="17" t="s">
        <v>775</v>
      </c>
      <c r="G1622" s="17" t="s">
        <v>772</v>
      </c>
      <c r="H1622" s="17">
        <v>37</v>
      </c>
      <c r="J1622" s="17">
        <v>0.56999999999999995</v>
      </c>
      <c r="K1622" s="17" t="s">
        <v>494</v>
      </c>
      <c r="L1622" s="17"/>
      <c r="M1622" s="17" t="s">
        <v>494</v>
      </c>
      <c r="N1622" s="17"/>
      <c r="O1622" s="17"/>
      <c r="P1622" s="17"/>
      <c r="Q1622" s="17" t="s">
        <v>494</v>
      </c>
      <c r="R1622" s="17"/>
      <c r="S1622" s="17"/>
      <c r="T1622" s="17" t="s">
        <v>494</v>
      </c>
      <c r="U1622" s="17" t="s">
        <v>494</v>
      </c>
      <c r="V1622" s="17" t="s">
        <v>494</v>
      </c>
      <c r="W1622" s="17" t="s">
        <v>494</v>
      </c>
      <c r="X1622" s="17" t="s">
        <v>494</v>
      </c>
      <c r="Y1622" s="17" t="s">
        <v>494</v>
      </c>
      <c r="Z1622" s="17" t="s">
        <v>494</v>
      </c>
      <c r="AA1622" s="17" t="s">
        <v>494</v>
      </c>
      <c r="AB1622" s="17" t="s">
        <v>494</v>
      </c>
      <c r="AC1622" s="17"/>
      <c r="AD1622" s="17"/>
      <c r="AE1622" s="18">
        <f t="shared" si="79"/>
        <v>1.1253035358221624</v>
      </c>
      <c r="AF1622" s="17"/>
      <c r="AG1622" s="17"/>
      <c r="AH1622" s="17"/>
      <c r="AI1622" s="17"/>
      <c r="AJ1622" s="17"/>
      <c r="AK1622" s="17"/>
      <c r="AL1622" s="17"/>
      <c r="AM1622" s="17"/>
      <c r="AN1622" s="17"/>
      <c r="AO1622" s="17"/>
      <c r="AP1622" s="17"/>
      <c r="AQ1622" s="17"/>
      <c r="AR1622" s="17"/>
      <c r="AS1622" s="17"/>
      <c r="AT1622" s="17"/>
      <c r="AU1622" s="50" t="s">
        <v>817</v>
      </c>
      <c r="AV1622" s="17"/>
      <c r="AW1622" s="17"/>
      <c r="AX1622" s="17"/>
      <c r="AY1622" s="17"/>
      <c r="AZ1622" s="17"/>
      <c r="BA1622" s="17"/>
      <c r="BB1622" s="17"/>
      <c r="BC1622" s="17"/>
      <c r="BD1622" s="17"/>
      <c r="BE1622" s="17"/>
      <c r="BF1622" s="17"/>
      <c r="BG1622" s="17"/>
    </row>
    <row r="1623" spans="1:59" hidden="1" x14ac:dyDescent="0.2">
      <c r="A1623" s="50">
        <v>2024</v>
      </c>
      <c r="B1623" s="50" t="s">
        <v>171</v>
      </c>
      <c r="C1623" s="16" t="str">
        <f>set_totals!$C$223</f>
        <v>21Mar24-IPT-Night</v>
      </c>
      <c r="D1623" s="21">
        <f t="shared" si="77"/>
        <v>45372</v>
      </c>
      <c r="E1623" s="22">
        <f t="shared" si="78"/>
        <v>81</v>
      </c>
      <c r="F1623" s="17" t="s">
        <v>771</v>
      </c>
      <c r="G1623" s="17" t="s">
        <v>772</v>
      </c>
      <c r="H1623" s="17">
        <v>40</v>
      </c>
      <c r="J1623" s="17">
        <v>0.62</v>
      </c>
      <c r="K1623" s="17" t="s">
        <v>494</v>
      </c>
      <c r="L1623" s="17"/>
      <c r="M1623" s="17" t="s">
        <v>494</v>
      </c>
      <c r="N1623" s="17"/>
      <c r="O1623" s="17"/>
      <c r="P1623" s="17"/>
      <c r="Q1623" s="17" t="s">
        <v>494</v>
      </c>
      <c r="R1623" s="17"/>
      <c r="S1623" s="17"/>
      <c r="T1623" s="17" t="s">
        <v>494</v>
      </c>
      <c r="U1623" s="17" t="s">
        <v>494</v>
      </c>
      <c r="V1623" s="17" t="s">
        <v>494</v>
      </c>
      <c r="W1623" s="17" t="s">
        <v>494</v>
      </c>
      <c r="X1623" s="17" t="s">
        <v>494</v>
      </c>
      <c r="Y1623" s="17" t="s">
        <v>494</v>
      </c>
      <c r="Z1623" s="17" t="s">
        <v>494</v>
      </c>
      <c r="AA1623" s="17" t="s">
        <v>494</v>
      </c>
      <c r="AB1623" s="17" t="s">
        <v>494</v>
      </c>
      <c r="AC1623" s="17"/>
      <c r="AD1623" s="17"/>
      <c r="AE1623" s="18">
        <f t="shared" si="79"/>
        <v>0.96875</v>
      </c>
      <c r="AF1623" s="17"/>
      <c r="AG1623" s="17"/>
      <c r="AH1623" s="17"/>
      <c r="AI1623" s="17"/>
      <c r="AJ1623" s="17"/>
      <c r="AK1623" s="17"/>
      <c r="AL1623" s="17"/>
      <c r="AM1623" s="17"/>
      <c r="AN1623" s="17"/>
      <c r="AO1623" s="17"/>
      <c r="AP1623" s="17"/>
      <c r="AQ1623" s="17"/>
      <c r="AR1623" s="17"/>
      <c r="AS1623" s="17"/>
      <c r="AT1623" s="17"/>
      <c r="AU1623" s="50" t="s">
        <v>818</v>
      </c>
      <c r="AV1623" s="17"/>
      <c r="AW1623" s="17"/>
      <c r="AX1623" s="17"/>
      <c r="AY1623" s="17"/>
      <c r="AZ1623" s="17"/>
      <c r="BA1623" s="17"/>
      <c r="BB1623" s="17"/>
      <c r="BC1623" s="17"/>
      <c r="BD1623" s="17"/>
      <c r="BE1623" s="17"/>
      <c r="BF1623" s="17"/>
      <c r="BG1623" s="17"/>
    </row>
    <row r="1624" spans="1:59" hidden="1" x14ac:dyDescent="0.2">
      <c r="A1624" s="50">
        <v>2024</v>
      </c>
      <c r="B1624" s="50" t="s">
        <v>171</v>
      </c>
      <c r="C1624" s="16" t="str">
        <f>set_totals!$C$223</f>
        <v>21Mar24-IPT-Night</v>
      </c>
      <c r="D1624" s="21">
        <f t="shared" si="77"/>
        <v>45372</v>
      </c>
      <c r="E1624" s="22">
        <f t="shared" si="78"/>
        <v>81</v>
      </c>
      <c r="F1624" s="17" t="s">
        <v>771</v>
      </c>
      <c r="G1624" s="17" t="s">
        <v>772</v>
      </c>
      <c r="H1624" s="17">
        <v>43</v>
      </c>
      <c r="J1624" s="17">
        <v>0.69</v>
      </c>
      <c r="K1624" s="17" t="s">
        <v>494</v>
      </c>
      <c r="L1624" s="17"/>
      <c r="M1624" s="17" t="s">
        <v>494</v>
      </c>
      <c r="N1624" s="17"/>
      <c r="O1624" s="17"/>
      <c r="P1624" s="17"/>
      <c r="Q1624" s="17" t="s">
        <v>494</v>
      </c>
      <c r="R1624" s="17"/>
      <c r="S1624" s="17"/>
      <c r="T1624" s="17" t="s">
        <v>494</v>
      </c>
      <c r="U1624" s="17" t="s">
        <v>494</v>
      </c>
      <c r="V1624" s="17" t="s">
        <v>494</v>
      </c>
      <c r="W1624" s="17" t="s">
        <v>494</v>
      </c>
      <c r="X1624" s="17" t="s">
        <v>494</v>
      </c>
      <c r="Y1624" s="17" t="s">
        <v>494</v>
      </c>
      <c r="Z1624" s="17" t="s">
        <v>494</v>
      </c>
      <c r="AA1624" s="17" t="s">
        <v>494</v>
      </c>
      <c r="AB1624" s="17" t="s">
        <v>494</v>
      </c>
      <c r="AC1624" s="17"/>
      <c r="AD1624" s="17"/>
      <c r="AE1624" s="18">
        <f t="shared" si="79"/>
        <v>0.86784811400254069</v>
      </c>
      <c r="AF1624" s="17"/>
      <c r="AG1624" s="17"/>
      <c r="AH1624" s="17"/>
      <c r="AI1624" s="17"/>
      <c r="AJ1624" s="17"/>
      <c r="AK1624" s="17"/>
      <c r="AL1624" s="17"/>
      <c r="AM1624" s="17"/>
      <c r="AN1624" s="17"/>
      <c r="AO1624" s="17"/>
      <c r="AP1624" s="17"/>
      <c r="AQ1624" s="17"/>
      <c r="AR1624" s="17"/>
      <c r="AS1624" s="17"/>
      <c r="AT1624" s="17"/>
      <c r="AU1624" s="50" t="s">
        <v>819</v>
      </c>
      <c r="AV1624" s="17"/>
      <c r="AW1624" s="17"/>
      <c r="AX1624" s="17"/>
      <c r="AY1624" s="17"/>
      <c r="AZ1624" s="17"/>
      <c r="BA1624" s="17"/>
      <c r="BB1624" s="17"/>
      <c r="BC1624" s="17"/>
      <c r="BD1624" s="17"/>
      <c r="BE1624" s="17"/>
      <c r="BF1624" s="17"/>
      <c r="BG1624" s="17"/>
    </row>
    <row r="1625" spans="1:59" hidden="1" x14ac:dyDescent="0.2">
      <c r="A1625" s="50">
        <v>2024</v>
      </c>
      <c r="B1625" s="50" t="s">
        <v>171</v>
      </c>
      <c r="C1625" s="16" t="str">
        <f>set_totals!$C$223</f>
        <v>21Mar24-IPT-Night</v>
      </c>
      <c r="D1625" s="21">
        <f t="shared" si="77"/>
        <v>45372</v>
      </c>
      <c r="E1625" s="22">
        <f t="shared" si="78"/>
        <v>81</v>
      </c>
      <c r="F1625" s="17" t="s">
        <v>775</v>
      </c>
      <c r="G1625" s="17" t="s">
        <v>772</v>
      </c>
      <c r="H1625" s="17">
        <v>35</v>
      </c>
      <c r="J1625" s="17">
        <v>0.39</v>
      </c>
      <c r="K1625" s="17" t="s">
        <v>494</v>
      </c>
      <c r="L1625" s="17"/>
      <c r="M1625" s="17" t="s">
        <v>494</v>
      </c>
      <c r="N1625" s="17"/>
      <c r="O1625" s="17"/>
      <c r="P1625" s="17"/>
      <c r="Q1625" s="17" t="s">
        <v>494</v>
      </c>
      <c r="R1625" s="17"/>
      <c r="S1625" s="17"/>
      <c r="T1625" s="17" t="s">
        <v>494</v>
      </c>
      <c r="U1625" s="17" t="s">
        <v>494</v>
      </c>
      <c r="V1625" s="17" t="s">
        <v>494</v>
      </c>
      <c r="W1625" s="17" t="s">
        <v>494</v>
      </c>
      <c r="X1625" s="17" t="s">
        <v>494</v>
      </c>
      <c r="Y1625" s="17" t="s">
        <v>494</v>
      </c>
      <c r="Z1625" s="17" t="s">
        <v>494</v>
      </c>
      <c r="AA1625" s="17" t="s">
        <v>494</v>
      </c>
      <c r="AB1625" s="17" t="s">
        <v>494</v>
      </c>
      <c r="AC1625" s="17"/>
      <c r="AD1625" s="17"/>
      <c r="AE1625" s="18">
        <f t="shared" si="79"/>
        <v>0.90962099125364437</v>
      </c>
      <c r="AF1625" s="17"/>
      <c r="AG1625" s="17"/>
      <c r="AH1625" s="17"/>
      <c r="AI1625" s="17"/>
      <c r="AJ1625" s="17"/>
      <c r="AK1625" s="17"/>
      <c r="AL1625" s="17"/>
      <c r="AM1625" s="17"/>
      <c r="AN1625" s="17"/>
      <c r="AO1625" s="17"/>
      <c r="AP1625" s="17"/>
      <c r="AQ1625" s="17"/>
      <c r="AR1625" s="17"/>
      <c r="AS1625" s="17"/>
      <c r="AT1625" s="17"/>
      <c r="AU1625" s="50" t="s">
        <v>820</v>
      </c>
      <c r="AV1625" s="17"/>
      <c r="AW1625" s="17"/>
      <c r="AX1625" s="17"/>
      <c r="AY1625" s="17"/>
      <c r="AZ1625" s="17"/>
      <c r="BA1625" s="17"/>
      <c r="BB1625" s="17"/>
      <c r="BC1625" s="17"/>
      <c r="BD1625" s="17"/>
      <c r="BE1625" s="17"/>
      <c r="BF1625" s="17"/>
      <c r="BG1625" s="17"/>
    </row>
    <row r="1626" spans="1:59" hidden="1" x14ac:dyDescent="0.2">
      <c r="A1626" s="50">
        <v>2024</v>
      </c>
      <c r="B1626" s="50" t="s">
        <v>171</v>
      </c>
      <c r="C1626" s="16" t="str">
        <f>set_totals!$C$223</f>
        <v>21Mar24-IPT-Night</v>
      </c>
      <c r="D1626" s="21">
        <f t="shared" si="77"/>
        <v>45372</v>
      </c>
      <c r="E1626" s="22">
        <f t="shared" si="78"/>
        <v>81</v>
      </c>
      <c r="F1626" s="17" t="s">
        <v>775</v>
      </c>
      <c r="G1626" s="17" t="s">
        <v>772</v>
      </c>
      <c r="H1626" s="17">
        <v>35</v>
      </c>
      <c r="J1626" s="17">
        <v>0.36</v>
      </c>
      <c r="K1626" s="17" t="s">
        <v>494</v>
      </c>
      <c r="L1626" s="17"/>
      <c r="M1626" s="17" t="s">
        <v>494</v>
      </c>
      <c r="N1626" s="17"/>
      <c r="O1626" s="17"/>
      <c r="P1626" s="17"/>
      <c r="Q1626" s="17" t="s">
        <v>494</v>
      </c>
      <c r="R1626" s="17"/>
      <c r="S1626" s="17"/>
      <c r="T1626" s="17" t="s">
        <v>494</v>
      </c>
      <c r="U1626" s="17" t="s">
        <v>494</v>
      </c>
      <c r="V1626" s="17" t="s">
        <v>494</v>
      </c>
      <c r="W1626" s="17" t="s">
        <v>494</v>
      </c>
      <c r="X1626" s="17" t="s">
        <v>494</v>
      </c>
      <c r="Y1626" s="17" t="s">
        <v>494</v>
      </c>
      <c r="Z1626" s="17" t="s">
        <v>494</v>
      </c>
      <c r="AA1626" s="17" t="s">
        <v>494</v>
      </c>
      <c r="AB1626" s="17" t="s">
        <v>494</v>
      </c>
      <c r="AC1626" s="17"/>
      <c r="AD1626" s="17"/>
      <c r="AE1626" s="18">
        <f t="shared" si="79"/>
        <v>0.83965014577259467</v>
      </c>
      <c r="AF1626" s="17"/>
      <c r="AG1626" s="17"/>
      <c r="AH1626" s="17"/>
      <c r="AI1626" s="17"/>
      <c r="AJ1626" s="17"/>
      <c r="AK1626" s="17"/>
      <c r="AL1626" s="17"/>
      <c r="AM1626" s="17"/>
      <c r="AN1626" s="17"/>
      <c r="AO1626" s="17"/>
      <c r="AP1626" s="17"/>
      <c r="AQ1626" s="17"/>
      <c r="AR1626" s="17"/>
      <c r="AS1626" s="17"/>
      <c r="AT1626" s="17"/>
      <c r="AU1626" s="50" t="s">
        <v>821</v>
      </c>
      <c r="AV1626" s="17"/>
      <c r="AW1626" s="17"/>
      <c r="AX1626" s="17"/>
      <c r="AY1626" s="17"/>
      <c r="AZ1626" s="17"/>
      <c r="BA1626" s="17"/>
      <c r="BB1626" s="17"/>
      <c r="BC1626" s="17"/>
      <c r="BD1626" s="17"/>
      <c r="BE1626" s="17"/>
      <c r="BF1626" s="17"/>
      <c r="BG1626" s="17"/>
    </row>
    <row r="1627" spans="1:59" hidden="1" x14ac:dyDescent="0.2">
      <c r="A1627" s="50">
        <v>2024</v>
      </c>
      <c r="B1627" s="50" t="s">
        <v>171</v>
      </c>
      <c r="C1627" s="16" t="str">
        <f>set_totals!$C$223</f>
        <v>21Mar24-IPT-Night</v>
      </c>
      <c r="D1627" s="21">
        <f t="shared" si="77"/>
        <v>45372</v>
      </c>
      <c r="E1627" s="22">
        <f t="shared" si="78"/>
        <v>81</v>
      </c>
      <c r="F1627" s="17" t="s">
        <v>775</v>
      </c>
      <c r="G1627" s="17" t="s">
        <v>772</v>
      </c>
      <c r="H1627" s="17">
        <v>36</v>
      </c>
      <c r="J1627" s="17">
        <v>0.39</v>
      </c>
      <c r="K1627" s="17" t="s">
        <v>494</v>
      </c>
      <c r="L1627" s="17"/>
      <c r="M1627" s="17" t="s">
        <v>494</v>
      </c>
      <c r="N1627" s="17"/>
      <c r="O1627" s="17"/>
      <c r="P1627" s="17"/>
      <c r="Q1627" s="17" t="s">
        <v>494</v>
      </c>
      <c r="R1627" s="17"/>
      <c r="S1627" s="17"/>
      <c r="T1627" s="17" t="s">
        <v>494</v>
      </c>
      <c r="U1627" s="17" t="s">
        <v>494</v>
      </c>
      <c r="V1627" s="17" t="s">
        <v>494</v>
      </c>
      <c r="W1627" s="17" t="s">
        <v>494</v>
      </c>
      <c r="X1627" s="17" t="s">
        <v>494</v>
      </c>
      <c r="Y1627" s="17" t="s">
        <v>494</v>
      </c>
      <c r="Z1627" s="17" t="s">
        <v>494</v>
      </c>
      <c r="AA1627" s="17" t="s">
        <v>494</v>
      </c>
      <c r="AB1627" s="17" t="s">
        <v>494</v>
      </c>
      <c r="AC1627" s="17"/>
      <c r="AD1627" s="17"/>
      <c r="AE1627" s="18">
        <f t="shared" si="79"/>
        <v>0.83590534979423858</v>
      </c>
      <c r="AF1627" s="17"/>
      <c r="AG1627" s="17"/>
      <c r="AH1627" s="17"/>
      <c r="AI1627" s="17"/>
      <c r="AJ1627" s="17"/>
      <c r="AK1627" s="17"/>
      <c r="AL1627" s="17"/>
      <c r="AM1627" s="17"/>
      <c r="AN1627" s="17"/>
      <c r="AO1627" s="17"/>
      <c r="AP1627" s="17"/>
      <c r="AQ1627" s="17"/>
      <c r="AR1627" s="17"/>
      <c r="AS1627" s="17"/>
      <c r="AT1627" s="17"/>
      <c r="AU1627" s="50" t="s">
        <v>822</v>
      </c>
      <c r="AV1627" s="17"/>
      <c r="AW1627" s="17"/>
      <c r="AX1627" s="17"/>
      <c r="AY1627" s="17"/>
      <c r="AZ1627" s="17"/>
      <c r="BA1627" s="17"/>
      <c r="BB1627" s="17"/>
      <c r="BC1627" s="17"/>
      <c r="BD1627" s="17"/>
      <c r="BE1627" s="17"/>
      <c r="BF1627" s="17"/>
      <c r="BG1627" s="17"/>
    </row>
    <row r="1628" spans="1:59" hidden="1" x14ac:dyDescent="0.2">
      <c r="A1628" s="50">
        <v>2024</v>
      </c>
      <c r="B1628" s="50" t="s">
        <v>171</v>
      </c>
      <c r="C1628" s="16" t="str">
        <f>set_totals!$C$223</f>
        <v>21Mar24-IPT-Night</v>
      </c>
      <c r="D1628" s="21">
        <f t="shared" si="77"/>
        <v>45372</v>
      </c>
      <c r="E1628" s="22">
        <f t="shared" si="78"/>
        <v>81</v>
      </c>
      <c r="F1628" s="17" t="s">
        <v>771</v>
      </c>
      <c r="G1628" s="17" t="s">
        <v>772</v>
      </c>
      <c r="H1628" s="17">
        <v>40</v>
      </c>
      <c r="J1628" s="17">
        <v>0.54</v>
      </c>
      <c r="K1628" s="17" t="s">
        <v>494</v>
      </c>
      <c r="L1628" s="17"/>
      <c r="M1628" s="17" t="s">
        <v>494</v>
      </c>
      <c r="N1628" s="17"/>
      <c r="O1628" s="17"/>
      <c r="P1628" s="17"/>
      <c r="Q1628" s="17" t="s">
        <v>494</v>
      </c>
      <c r="R1628" s="17"/>
      <c r="S1628" s="17"/>
      <c r="T1628" s="17" t="s">
        <v>494</v>
      </c>
      <c r="U1628" s="17" t="s">
        <v>494</v>
      </c>
      <c r="V1628" s="17" t="s">
        <v>494</v>
      </c>
      <c r="W1628" s="17" t="s">
        <v>494</v>
      </c>
      <c r="X1628" s="17" t="s">
        <v>494</v>
      </c>
      <c r="Y1628" s="17" t="s">
        <v>494</v>
      </c>
      <c r="Z1628" s="17" t="s">
        <v>494</v>
      </c>
      <c r="AA1628" s="17" t="s">
        <v>494</v>
      </c>
      <c r="AB1628" s="17" t="s">
        <v>494</v>
      </c>
      <c r="AC1628" s="17"/>
      <c r="AD1628" s="17"/>
      <c r="AE1628" s="18">
        <f t="shared" si="79"/>
        <v>0.84375</v>
      </c>
      <c r="AF1628" s="17"/>
      <c r="AG1628" s="17"/>
      <c r="AH1628" s="17"/>
      <c r="AI1628" s="17"/>
      <c r="AJ1628" s="17"/>
      <c r="AK1628" s="17"/>
      <c r="AL1628" s="17"/>
      <c r="AM1628" s="17"/>
      <c r="AN1628" s="17"/>
      <c r="AO1628" s="17"/>
      <c r="AP1628" s="17"/>
      <c r="AQ1628" s="17"/>
      <c r="AR1628" s="17"/>
      <c r="AS1628" s="17"/>
      <c r="AT1628" s="17"/>
      <c r="AU1628" s="50" t="s">
        <v>823</v>
      </c>
      <c r="AV1628" s="17"/>
      <c r="AW1628" s="17"/>
      <c r="AX1628" s="17"/>
      <c r="AY1628" s="17"/>
      <c r="AZ1628" s="17"/>
      <c r="BA1628" s="17"/>
      <c r="BB1628" s="17"/>
      <c r="BC1628" s="17"/>
      <c r="BD1628" s="17"/>
      <c r="BE1628" s="17"/>
      <c r="BF1628" s="17"/>
      <c r="BG1628" s="17"/>
    </row>
    <row r="1629" spans="1:59" hidden="1" x14ac:dyDescent="0.2">
      <c r="A1629" s="50">
        <v>2024</v>
      </c>
      <c r="B1629" s="50" t="s">
        <v>171</v>
      </c>
      <c r="C1629" s="16" t="str">
        <f>set_totals!$C$223</f>
        <v>21Mar24-IPT-Night</v>
      </c>
      <c r="D1629" s="21">
        <f t="shared" si="77"/>
        <v>45372</v>
      </c>
      <c r="E1629" s="22">
        <f t="shared" si="78"/>
        <v>81</v>
      </c>
      <c r="F1629" s="17" t="s">
        <v>771</v>
      </c>
      <c r="G1629" s="17" t="s">
        <v>772</v>
      </c>
      <c r="H1629" s="17">
        <v>41</v>
      </c>
      <c r="J1629" s="17">
        <v>0.69</v>
      </c>
      <c r="K1629" s="17" t="s">
        <v>494</v>
      </c>
      <c r="L1629" s="17"/>
      <c r="M1629" s="17" t="s">
        <v>494</v>
      </c>
      <c r="N1629" s="17"/>
      <c r="O1629" s="17"/>
      <c r="P1629" s="17"/>
      <c r="Q1629" s="17" t="s">
        <v>494</v>
      </c>
      <c r="R1629" s="17"/>
      <c r="S1629" s="17"/>
      <c r="T1629" s="17" t="s">
        <v>494</v>
      </c>
      <c r="U1629" s="17" t="s">
        <v>494</v>
      </c>
      <c r="V1629" s="17" t="s">
        <v>494</v>
      </c>
      <c r="W1629" s="17" t="s">
        <v>494</v>
      </c>
      <c r="X1629" s="17" t="s">
        <v>494</v>
      </c>
      <c r="Y1629" s="17" t="s">
        <v>494</v>
      </c>
      <c r="Z1629" s="17" t="s">
        <v>494</v>
      </c>
      <c r="AA1629" s="17" t="s">
        <v>494</v>
      </c>
      <c r="AB1629" s="17" t="s">
        <v>494</v>
      </c>
      <c r="AC1629" s="17"/>
      <c r="AD1629" s="17"/>
      <c r="AE1629" s="18">
        <f t="shared" si="79"/>
        <v>1.0011462398978541</v>
      </c>
      <c r="AF1629" s="17"/>
      <c r="AG1629" s="17"/>
      <c r="AH1629" s="17"/>
      <c r="AI1629" s="17"/>
      <c r="AJ1629" s="17"/>
      <c r="AK1629" s="17"/>
      <c r="AL1629" s="17"/>
      <c r="AM1629" s="17"/>
      <c r="AN1629" s="17"/>
      <c r="AO1629" s="17"/>
      <c r="AP1629" s="17"/>
      <c r="AQ1629" s="17"/>
      <c r="AR1629" s="17"/>
      <c r="AS1629" s="17"/>
      <c r="AT1629" s="17"/>
      <c r="AU1629" s="50" t="s">
        <v>824</v>
      </c>
      <c r="AV1629" s="17"/>
      <c r="AW1629" s="17"/>
      <c r="AX1629" s="17"/>
      <c r="AY1629" s="17"/>
      <c r="AZ1629" s="17"/>
      <c r="BA1629" s="17"/>
      <c r="BB1629" s="17"/>
      <c r="BC1629" s="17"/>
      <c r="BD1629" s="17"/>
      <c r="BE1629" s="17"/>
      <c r="BF1629" s="17"/>
      <c r="BG1629" s="17"/>
    </row>
    <row r="1630" spans="1:59" hidden="1" x14ac:dyDescent="0.2">
      <c r="A1630" s="50">
        <v>2024</v>
      </c>
      <c r="B1630" s="50" t="s">
        <v>171</v>
      </c>
      <c r="C1630" s="16" t="str">
        <f>set_totals!$C$223</f>
        <v>21Mar24-IPT-Night</v>
      </c>
      <c r="D1630" s="21">
        <f t="shared" si="77"/>
        <v>45372</v>
      </c>
      <c r="E1630" s="22">
        <f t="shared" si="78"/>
        <v>81</v>
      </c>
      <c r="F1630" s="17" t="s">
        <v>771</v>
      </c>
      <c r="G1630" s="17" t="s">
        <v>772</v>
      </c>
      <c r="H1630" s="17">
        <v>40</v>
      </c>
      <c r="J1630" s="17">
        <v>0.49</v>
      </c>
      <c r="K1630" s="17" t="s">
        <v>494</v>
      </c>
      <c r="L1630" s="17"/>
      <c r="M1630" s="17" t="s">
        <v>494</v>
      </c>
      <c r="N1630" s="17"/>
      <c r="O1630" s="17"/>
      <c r="P1630" s="17"/>
      <c r="Q1630" s="17" t="s">
        <v>494</v>
      </c>
      <c r="R1630" s="17"/>
      <c r="S1630" s="17"/>
      <c r="T1630" s="17" t="s">
        <v>494</v>
      </c>
      <c r="U1630" s="17" t="s">
        <v>494</v>
      </c>
      <c r="V1630" s="17" t="s">
        <v>494</v>
      </c>
      <c r="W1630" s="17" t="s">
        <v>494</v>
      </c>
      <c r="X1630" s="17" t="s">
        <v>494</v>
      </c>
      <c r="Y1630" s="17" t="s">
        <v>494</v>
      </c>
      <c r="Z1630" s="17" t="s">
        <v>494</v>
      </c>
      <c r="AA1630" s="17" t="s">
        <v>494</v>
      </c>
      <c r="AB1630" s="17" t="s">
        <v>494</v>
      </c>
      <c r="AC1630" s="17"/>
      <c r="AD1630" s="17"/>
      <c r="AE1630" s="18">
        <f t="shared" si="79"/>
        <v>0.765625</v>
      </c>
      <c r="AF1630" s="17"/>
      <c r="AG1630" s="17"/>
      <c r="AH1630" s="17"/>
      <c r="AI1630" s="17"/>
      <c r="AJ1630" s="17"/>
      <c r="AK1630" s="17"/>
      <c r="AL1630" s="17"/>
      <c r="AM1630" s="17"/>
      <c r="AN1630" s="17"/>
      <c r="AO1630" s="17"/>
      <c r="AP1630" s="17"/>
      <c r="AQ1630" s="17"/>
      <c r="AR1630" s="17"/>
      <c r="AS1630" s="17"/>
      <c r="AT1630" s="17"/>
      <c r="AU1630" s="50" t="s">
        <v>825</v>
      </c>
      <c r="AV1630" s="17"/>
      <c r="AW1630" s="17"/>
      <c r="AX1630" s="17"/>
      <c r="AY1630" s="17"/>
      <c r="AZ1630" s="17"/>
      <c r="BA1630" s="17"/>
      <c r="BB1630" s="17"/>
      <c r="BC1630" s="17"/>
      <c r="BD1630" s="17"/>
      <c r="BE1630" s="17"/>
      <c r="BF1630" s="17"/>
      <c r="BG1630" s="17"/>
    </row>
    <row r="1631" spans="1:59" hidden="1" x14ac:dyDescent="0.2">
      <c r="A1631" s="50">
        <v>2024</v>
      </c>
      <c r="B1631" s="50" t="s">
        <v>171</v>
      </c>
      <c r="C1631" s="16" t="str">
        <f>set_totals!$C$223</f>
        <v>21Mar24-IPT-Night</v>
      </c>
      <c r="D1631" s="21">
        <f t="shared" si="77"/>
        <v>45372</v>
      </c>
      <c r="E1631" s="22">
        <f t="shared" si="78"/>
        <v>81</v>
      </c>
      <c r="F1631" s="17" t="s">
        <v>771</v>
      </c>
      <c r="G1631" s="17" t="s">
        <v>772</v>
      </c>
      <c r="H1631" s="17">
        <v>41</v>
      </c>
      <c r="J1631" s="17">
        <v>0.51</v>
      </c>
      <c r="K1631" s="17" t="s">
        <v>494</v>
      </c>
      <c r="L1631" s="17"/>
      <c r="M1631" s="17" t="s">
        <v>494</v>
      </c>
      <c r="N1631" s="17"/>
      <c r="O1631" s="17"/>
      <c r="P1631" s="17"/>
      <c r="Q1631" s="17" t="s">
        <v>494</v>
      </c>
      <c r="R1631" s="17"/>
      <c r="S1631" s="17"/>
      <c r="T1631" s="17" t="s">
        <v>494</v>
      </c>
      <c r="U1631" s="17" t="s">
        <v>494</v>
      </c>
      <c r="V1631" s="17" t="s">
        <v>494</v>
      </c>
      <c r="W1631" s="17" t="s">
        <v>494</v>
      </c>
      <c r="X1631" s="17" t="s">
        <v>494</v>
      </c>
      <c r="Y1631" s="17" t="s">
        <v>494</v>
      </c>
      <c r="Z1631" s="17" t="s">
        <v>494</v>
      </c>
      <c r="AA1631" s="17" t="s">
        <v>494</v>
      </c>
      <c r="AB1631" s="17" t="s">
        <v>494</v>
      </c>
      <c r="AC1631" s="17"/>
      <c r="AD1631" s="17"/>
      <c r="AE1631" s="18">
        <f t="shared" si="79"/>
        <v>0.73997765557667472</v>
      </c>
      <c r="AF1631" s="17"/>
      <c r="AG1631" s="17"/>
      <c r="AH1631" s="17"/>
      <c r="AI1631" s="17"/>
      <c r="AJ1631" s="17"/>
      <c r="AK1631" s="17"/>
      <c r="AL1631" s="17"/>
      <c r="AM1631" s="17"/>
      <c r="AN1631" s="17"/>
      <c r="AO1631" s="17"/>
      <c r="AP1631" s="17"/>
      <c r="AQ1631" s="17"/>
      <c r="AR1631" s="17"/>
      <c r="AS1631" s="17"/>
      <c r="AT1631" s="17"/>
      <c r="AU1631" s="50" t="s">
        <v>826</v>
      </c>
      <c r="AV1631" s="17"/>
      <c r="AW1631" s="17"/>
      <c r="AX1631" s="17"/>
      <c r="AY1631" s="17"/>
      <c r="AZ1631" s="17"/>
      <c r="BA1631" s="17"/>
      <c r="BB1631" s="17"/>
      <c r="BC1631" s="17"/>
      <c r="BD1631" s="17"/>
      <c r="BE1631" s="17"/>
      <c r="BF1631" s="17"/>
      <c r="BG1631" s="17"/>
    </row>
    <row r="1632" spans="1:59" hidden="1" x14ac:dyDescent="0.2">
      <c r="A1632" s="50">
        <v>2024</v>
      </c>
      <c r="B1632" s="50" t="s">
        <v>171</v>
      </c>
      <c r="C1632" s="16" t="str">
        <f>set_totals!$C$223</f>
        <v>21Mar24-IPT-Night</v>
      </c>
      <c r="D1632" s="21">
        <f t="shared" si="77"/>
        <v>45372</v>
      </c>
      <c r="E1632" s="22">
        <f t="shared" si="78"/>
        <v>81</v>
      </c>
      <c r="F1632" s="17" t="s">
        <v>775</v>
      </c>
      <c r="G1632" s="17" t="s">
        <v>772</v>
      </c>
      <c r="H1632" s="17">
        <v>34</v>
      </c>
      <c r="J1632" s="17">
        <v>0.35</v>
      </c>
      <c r="K1632" s="17" t="s">
        <v>494</v>
      </c>
      <c r="L1632" s="17"/>
      <c r="M1632" s="17" t="s">
        <v>494</v>
      </c>
      <c r="N1632" s="17"/>
      <c r="O1632" s="17"/>
      <c r="P1632" s="17"/>
      <c r="Q1632" s="17" t="s">
        <v>494</v>
      </c>
      <c r="R1632" s="17"/>
      <c r="S1632" s="17"/>
      <c r="T1632" s="17" t="s">
        <v>494</v>
      </c>
      <c r="U1632" s="17" t="s">
        <v>494</v>
      </c>
      <c r="V1632" s="17" t="s">
        <v>494</v>
      </c>
      <c r="W1632" s="17" t="s">
        <v>494</v>
      </c>
      <c r="X1632" s="17" t="s">
        <v>494</v>
      </c>
      <c r="Y1632" s="17" t="s">
        <v>494</v>
      </c>
      <c r="Z1632" s="17" t="s">
        <v>494</v>
      </c>
      <c r="AA1632" s="17" t="s">
        <v>494</v>
      </c>
      <c r="AB1632" s="17" t="s">
        <v>494</v>
      </c>
      <c r="AC1632" s="17"/>
      <c r="AD1632" s="17"/>
      <c r="AE1632" s="18">
        <f t="shared" si="79"/>
        <v>0.89049460614695697</v>
      </c>
      <c r="AF1632" s="17"/>
      <c r="AG1632" s="17"/>
      <c r="AH1632" s="17"/>
      <c r="AI1632" s="17"/>
      <c r="AJ1632" s="17"/>
      <c r="AK1632" s="17"/>
      <c r="AL1632" s="17"/>
      <c r="AM1632" s="17"/>
      <c r="AN1632" s="17"/>
      <c r="AO1632" s="17"/>
      <c r="AP1632" s="17"/>
      <c r="AQ1632" s="17"/>
      <c r="AR1632" s="17"/>
      <c r="AS1632" s="17"/>
      <c r="AT1632" s="17"/>
      <c r="AU1632" s="50" t="s">
        <v>827</v>
      </c>
      <c r="AV1632" s="17"/>
      <c r="AW1632" s="17"/>
      <c r="AX1632" s="17"/>
      <c r="AY1632" s="17"/>
      <c r="AZ1632" s="17"/>
      <c r="BA1632" s="17"/>
      <c r="BB1632" s="17"/>
      <c r="BC1632" s="17"/>
      <c r="BD1632" s="17"/>
      <c r="BE1632" s="17"/>
      <c r="BF1632" s="17"/>
      <c r="BG1632" s="17"/>
    </row>
    <row r="1633" spans="1:59" hidden="1" x14ac:dyDescent="0.2">
      <c r="A1633" s="50">
        <v>2024</v>
      </c>
      <c r="B1633" s="50" t="s">
        <v>171</v>
      </c>
      <c r="C1633" s="16" t="str">
        <f>set_totals!$C$223</f>
        <v>21Mar24-IPT-Night</v>
      </c>
      <c r="D1633" s="21">
        <f t="shared" si="77"/>
        <v>45372</v>
      </c>
      <c r="E1633" s="22">
        <f t="shared" si="78"/>
        <v>81</v>
      </c>
      <c r="F1633" s="17" t="s">
        <v>771</v>
      </c>
      <c r="G1633" s="17" t="s">
        <v>772</v>
      </c>
      <c r="H1633" s="17">
        <v>42</v>
      </c>
      <c r="J1633" s="17">
        <v>0.53</v>
      </c>
      <c r="K1633" s="17" t="s">
        <v>494</v>
      </c>
      <c r="L1633" s="17"/>
      <c r="M1633" s="17" t="s">
        <v>494</v>
      </c>
      <c r="N1633" s="17"/>
      <c r="O1633" s="17"/>
      <c r="P1633" s="17"/>
      <c r="Q1633" s="17" t="s">
        <v>494</v>
      </c>
      <c r="R1633" s="17"/>
      <c r="S1633" s="17"/>
      <c r="T1633" s="17" t="s">
        <v>494</v>
      </c>
      <c r="U1633" s="17" t="s">
        <v>494</v>
      </c>
      <c r="V1633" s="17" t="s">
        <v>494</v>
      </c>
      <c r="W1633" s="17" t="s">
        <v>494</v>
      </c>
      <c r="X1633" s="17" t="s">
        <v>494</v>
      </c>
      <c r="Y1633" s="17" t="s">
        <v>494</v>
      </c>
      <c r="Z1633" s="17" t="s">
        <v>494</v>
      </c>
      <c r="AA1633" s="17" t="s">
        <v>494</v>
      </c>
      <c r="AB1633" s="17" t="s">
        <v>494</v>
      </c>
      <c r="AC1633" s="17"/>
      <c r="AD1633" s="17"/>
      <c r="AE1633" s="18">
        <f t="shared" si="79"/>
        <v>0.71536551128387871</v>
      </c>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c r="BA1633" s="17"/>
      <c r="BB1633" s="17"/>
      <c r="BC1633" s="17"/>
      <c r="BD1633" s="17"/>
      <c r="BE1633" s="17"/>
      <c r="BF1633" s="17"/>
      <c r="BG1633" s="17"/>
    </row>
    <row r="1634" spans="1:59" hidden="1" x14ac:dyDescent="0.2">
      <c r="A1634" s="50">
        <v>2024</v>
      </c>
      <c r="B1634" s="50" t="s">
        <v>171</v>
      </c>
      <c r="C1634" s="16" t="str">
        <f>set_totals!$C$223</f>
        <v>21Mar24-IPT-Night</v>
      </c>
      <c r="D1634" s="21">
        <f t="shared" si="77"/>
        <v>45372</v>
      </c>
      <c r="E1634" s="22">
        <f t="shared" si="78"/>
        <v>81</v>
      </c>
      <c r="F1634" s="17" t="s">
        <v>771</v>
      </c>
      <c r="G1634" s="17" t="s">
        <v>772</v>
      </c>
      <c r="H1634" s="17">
        <v>38</v>
      </c>
      <c r="J1634" s="17">
        <v>0.46</v>
      </c>
      <c r="K1634" s="17" t="s">
        <v>494</v>
      </c>
      <c r="L1634" s="17"/>
      <c r="M1634" s="17" t="s">
        <v>494</v>
      </c>
      <c r="N1634" s="17"/>
      <c r="O1634" s="17"/>
      <c r="P1634" s="17"/>
      <c r="Q1634" s="17" t="s">
        <v>494</v>
      </c>
      <c r="R1634" s="17"/>
      <c r="S1634" s="17"/>
      <c r="T1634" s="17" t="s">
        <v>494</v>
      </c>
      <c r="U1634" s="17" t="s">
        <v>494</v>
      </c>
      <c r="V1634" s="17" t="s">
        <v>494</v>
      </c>
      <c r="W1634" s="17" t="s">
        <v>494</v>
      </c>
      <c r="X1634" s="17" t="s">
        <v>494</v>
      </c>
      <c r="Y1634" s="17" t="s">
        <v>494</v>
      </c>
      <c r="Z1634" s="17" t="s">
        <v>494</v>
      </c>
      <c r="AA1634" s="17" t="s">
        <v>494</v>
      </c>
      <c r="AB1634" s="17" t="s">
        <v>494</v>
      </c>
      <c r="AC1634" s="17"/>
      <c r="AD1634" s="17"/>
      <c r="AE1634" s="18">
        <f t="shared" si="79"/>
        <v>0.83831462312290428</v>
      </c>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c r="BE1634" s="17"/>
      <c r="BF1634" s="17"/>
      <c r="BG1634" s="17"/>
    </row>
    <row r="1635" spans="1:59" hidden="1" x14ac:dyDescent="0.2">
      <c r="A1635" s="50">
        <v>2024</v>
      </c>
      <c r="B1635" s="50" t="s">
        <v>171</v>
      </c>
      <c r="C1635" s="16" t="str">
        <f>set_totals!$C$223</f>
        <v>21Mar24-IPT-Night</v>
      </c>
      <c r="D1635" s="21">
        <f t="shared" si="77"/>
        <v>45372</v>
      </c>
      <c r="E1635" s="22">
        <f t="shared" si="78"/>
        <v>81</v>
      </c>
      <c r="F1635" s="17" t="s">
        <v>775</v>
      </c>
      <c r="G1635" s="17" t="s">
        <v>772</v>
      </c>
      <c r="H1635" s="17">
        <v>37</v>
      </c>
      <c r="J1635" s="17">
        <v>0.44</v>
      </c>
      <c r="K1635" s="17" t="s">
        <v>494</v>
      </c>
      <c r="L1635" s="17"/>
      <c r="M1635" s="17" t="s">
        <v>494</v>
      </c>
      <c r="N1635" s="17"/>
      <c r="O1635" s="17"/>
      <c r="P1635" s="17"/>
      <c r="Q1635" s="17" t="s">
        <v>494</v>
      </c>
      <c r="R1635" s="17"/>
      <c r="S1635" s="17"/>
      <c r="T1635" s="17" t="s">
        <v>494</v>
      </c>
      <c r="U1635" s="17" t="s">
        <v>494</v>
      </c>
      <c r="V1635" s="17" t="s">
        <v>494</v>
      </c>
      <c r="W1635" s="17" t="s">
        <v>494</v>
      </c>
      <c r="X1635" s="17" t="s">
        <v>494</v>
      </c>
      <c r="Y1635" s="17" t="s">
        <v>494</v>
      </c>
      <c r="Z1635" s="17" t="s">
        <v>494</v>
      </c>
      <c r="AA1635" s="17" t="s">
        <v>494</v>
      </c>
      <c r="AB1635" s="17" t="s">
        <v>494</v>
      </c>
      <c r="AC1635" s="17"/>
      <c r="AD1635" s="17"/>
      <c r="AE1635" s="18">
        <f t="shared" si="79"/>
        <v>0.86865536098552898</v>
      </c>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c r="BE1635" s="17"/>
      <c r="BF1635" s="17"/>
      <c r="BG1635" s="17"/>
    </row>
    <row r="1636" spans="1:59" hidden="1" x14ac:dyDescent="0.2">
      <c r="A1636" s="50">
        <v>2024</v>
      </c>
      <c r="B1636" s="50" t="s">
        <v>171</v>
      </c>
      <c r="C1636" s="16" t="str">
        <f>set_totals!$C$223</f>
        <v>21Mar24-IPT-Night</v>
      </c>
      <c r="D1636" s="21">
        <f t="shared" si="77"/>
        <v>45372</v>
      </c>
      <c r="E1636" s="22">
        <f t="shared" si="78"/>
        <v>81</v>
      </c>
      <c r="F1636" s="17" t="s">
        <v>775</v>
      </c>
      <c r="G1636" s="17" t="s">
        <v>772</v>
      </c>
      <c r="H1636" s="17">
        <v>34</v>
      </c>
      <c r="J1636" s="17">
        <v>0.35</v>
      </c>
      <c r="K1636" s="17" t="s">
        <v>494</v>
      </c>
      <c r="L1636" s="17"/>
      <c r="M1636" s="17" t="s">
        <v>494</v>
      </c>
      <c r="N1636" s="17"/>
      <c r="O1636" s="17"/>
      <c r="P1636" s="17"/>
      <c r="Q1636" s="17" t="s">
        <v>494</v>
      </c>
      <c r="R1636" s="17"/>
      <c r="S1636" s="17"/>
      <c r="T1636" s="17" t="s">
        <v>494</v>
      </c>
      <c r="U1636" s="17" t="s">
        <v>494</v>
      </c>
      <c r="V1636" s="17" t="s">
        <v>494</v>
      </c>
      <c r="W1636" s="17" t="s">
        <v>494</v>
      </c>
      <c r="X1636" s="17" t="s">
        <v>494</v>
      </c>
      <c r="Y1636" s="17" t="s">
        <v>494</v>
      </c>
      <c r="Z1636" s="17" t="s">
        <v>494</v>
      </c>
      <c r="AA1636" s="17" t="s">
        <v>494</v>
      </c>
      <c r="AB1636" s="17" t="s">
        <v>494</v>
      </c>
      <c r="AC1636" s="17"/>
      <c r="AD1636" s="17"/>
      <c r="AE1636" s="18">
        <f t="shared" si="79"/>
        <v>0.89049460614695697</v>
      </c>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c r="BE1636" s="17"/>
      <c r="BF1636" s="17"/>
      <c r="BG1636" s="17"/>
    </row>
    <row r="1637" spans="1:59" hidden="1" x14ac:dyDescent="0.2">
      <c r="A1637" s="50">
        <v>2024</v>
      </c>
      <c r="B1637" s="50" t="s">
        <v>171</v>
      </c>
      <c r="C1637" s="16" t="str">
        <f>set_totals!$C$223</f>
        <v>21Mar24-IPT-Night</v>
      </c>
      <c r="D1637" s="21">
        <f t="shared" si="77"/>
        <v>45372</v>
      </c>
      <c r="E1637" s="22">
        <f t="shared" si="78"/>
        <v>81</v>
      </c>
      <c r="F1637" s="17" t="s">
        <v>775</v>
      </c>
      <c r="G1637" s="17" t="s">
        <v>772</v>
      </c>
      <c r="H1637" s="17">
        <v>35</v>
      </c>
      <c r="J1637" s="17">
        <v>0.36</v>
      </c>
      <c r="K1637" s="17" t="s">
        <v>494</v>
      </c>
      <c r="L1637" s="17"/>
      <c r="M1637" s="17" t="s">
        <v>494</v>
      </c>
      <c r="N1637" s="17"/>
      <c r="O1637" s="17"/>
      <c r="P1637" s="17"/>
      <c r="Q1637" s="17" t="s">
        <v>494</v>
      </c>
      <c r="R1637" s="17"/>
      <c r="S1637" s="17"/>
      <c r="T1637" s="17" t="s">
        <v>494</v>
      </c>
      <c r="U1637" s="17" t="s">
        <v>494</v>
      </c>
      <c r="V1637" s="17" t="s">
        <v>494</v>
      </c>
      <c r="W1637" s="17" t="s">
        <v>494</v>
      </c>
      <c r="X1637" s="17" t="s">
        <v>494</v>
      </c>
      <c r="Y1637" s="17" t="s">
        <v>494</v>
      </c>
      <c r="Z1637" s="17" t="s">
        <v>494</v>
      </c>
      <c r="AA1637" s="17" t="s">
        <v>494</v>
      </c>
      <c r="AB1637" s="17" t="s">
        <v>494</v>
      </c>
      <c r="AC1637" s="17"/>
      <c r="AD1637" s="17"/>
      <c r="AE1637" s="18">
        <f t="shared" si="79"/>
        <v>0.83965014577259467</v>
      </c>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c r="BA1637" s="17"/>
      <c r="BB1637" s="17"/>
      <c r="BC1637" s="17"/>
      <c r="BD1637" s="17"/>
      <c r="BE1637" s="17"/>
      <c r="BF1637" s="17"/>
      <c r="BG1637" s="17"/>
    </row>
    <row r="1638" spans="1:59" hidden="1" x14ac:dyDescent="0.2">
      <c r="A1638" s="50">
        <v>2024</v>
      </c>
      <c r="B1638" s="50" t="s">
        <v>171</v>
      </c>
      <c r="C1638" s="16" t="str">
        <f>set_totals!$C$223</f>
        <v>21Mar24-IPT-Night</v>
      </c>
      <c r="D1638" s="21">
        <f t="shared" si="77"/>
        <v>45372</v>
      </c>
      <c r="E1638" s="22">
        <f t="shared" si="78"/>
        <v>81</v>
      </c>
      <c r="F1638" s="17" t="s">
        <v>771</v>
      </c>
      <c r="G1638" s="17" t="s">
        <v>772</v>
      </c>
      <c r="H1638" s="17">
        <v>39</v>
      </c>
      <c r="J1638" s="17">
        <v>0.47</v>
      </c>
      <c r="K1638" s="17" t="s">
        <v>494</v>
      </c>
      <c r="L1638" s="17"/>
      <c r="M1638" s="17" t="s">
        <v>494</v>
      </c>
      <c r="N1638" s="17"/>
      <c r="O1638" s="17"/>
      <c r="P1638" s="17"/>
      <c r="Q1638" s="17" t="s">
        <v>494</v>
      </c>
      <c r="R1638" s="17"/>
      <c r="S1638" s="17"/>
      <c r="T1638" s="17" t="s">
        <v>494</v>
      </c>
      <c r="U1638" s="17" t="s">
        <v>494</v>
      </c>
      <c r="V1638" s="17" t="s">
        <v>494</v>
      </c>
      <c r="W1638" s="17" t="s">
        <v>494</v>
      </c>
      <c r="X1638" s="17" t="s">
        <v>494</v>
      </c>
      <c r="Y1638" s="17" t="s">
        <v>494</v>
      </c>
      <c r="Z1638" s="17" t="s">
        <v>494</v>
      </c>
      <c r="AA1638" s="17" t="s">
        <v>494</v>
      </c>
      <c r="AB1638" s="17" t="s">
        <v>494</v>
      </c>
      <c r="AC1638" s="17"/>
      <c r="AD1638" s="17"/>
      <c r="AE1638" s="18">
        <f t="shared" si="79"/>
        <v>0.7923262361132184</v>
      </c>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c r="BA1638" s="17"/>
      <c r="BB1638" s="17"/>
      <c r="BC1638" s="17"/>
      <c r="BD1638" s="17"/>
      <c r="BE1638" s="17"/>
      <c r="BF1638" s="17"/>
      <c r="BG1638" s="17"/>
    </row>
    <row r="1639" spans="1:59" hidden="1" x14ac:dyDescent="0.2">
      <c r="A1639" s="50">
        <v>2024</v>
      </c>
      <c r="B1639" s="50" t="s">
        <v>171</v>
      </c>
      <c r="C1639" s="16" t="str">
        <f>set_totals!$C$223</f>
        <v>21Mar24-IPT-Night</v>
      </c>
      <c r="D1639" s="21">
        <f t="shared" si="77"/>
        <v>45372</v>
      </c>
      <c r="E1639" s="22">
        <f t="shared" si="78"/>
        <v>81</v>
      </c>
      <c r="F1639" s="17" t="s">
        <v>771</v>
      </c>
      <c r="G1639" s="17" t="s">
        <v>772</v>
      </c>
      <c r="H1639" s="17">
        <v>40</v>
      </c>
      <c r="J1639" s="17">
        <v>0.61</v>
      </c>
      <c r="K1639" s="17" t="s">
        <v>494</v>
      </c>
      <c r="L1639" s="17"/>
      <c r="M1639" s="17" t="s">
        <v>494</v>
      </c>
      <c r="N1639" s="17"/>
      <c r="O1639" s="17"/>
      <c r="P1639" s="17"/>
      <c r="Q1639" s="17" t="s">
        <v>494</v>
      </c>
      <c r="R1639" s="17"/>
      <c r="S1639" s="17"/>
      <c r="T1639" s="17" t="s">
        <v>494</v>
      </c>
      <c r="U1639" s="17" t="s">
        <v>494</v>
      </c>
      <c r="V1639" s="17" t="s">
        <v>494</v>
      </c>
      <c r="W1639" s="17" t="s">
        <v>494</v>
      </c>
      <c r="X1639" s="17" t="s">
        <v>494</v>
      </c>
      <c r="Y1639" s="17" t="s">
        <v>494</v>
      </c>
      <c r="Z1639" s="17" t="s">
        <v>494</v>
      </c>
      <c r="AA1639" s="17" t="s">
        <v>494</v>
      </c>
      <c r="AB1639" s="17" t="s">
        <v>494</v>
      </c>
      <c r="AC1639" s="17"/>
      <c r="AD1639" s="17"/>
      <c r="AE1639" s="18">
        <f t="shared" si="79"/>
        <v>0.953125</v>
      </c>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c r="BA1639" s="17"/>
      <c r="BB1639" s="17"/>
      <c r="BC1639" s="17"/>
      <c r="BD1639" s="17"/>
      <c r="BE1639" s="17"/>
      <c r="BF1639" s="17"/>
      <c r="BG1639" s="17"/>
    </row>
    <row r="1640" spans="1:59" hidden="1" x14ac:dyDescent="0.2">
      <c r="A1640" s="50">
        <v>2024</v>
      </c>
      <c r="B1640" s="50" t="s">
        <v>171</v>
      </c>
      <c r="C1640" s="16" t="str">
        <f>set_totals!$C$223</f>
        <v>21Mar24-IPT-Night</v>
      </c>
      <c r="D1640" s="21">
        <f t="shared" si="77"/>
        <v>45372</v>
      </c>
      <c r="E1640" s="22">
        <f t="shared" si="78"/>
        <v>81</v>
      </c>
      <c r="F1640" s="17" t="s">
        <v>771</v>
      </c>
      <c r="G1640" s="17" t="s">
        <v>772</v>
      </c>
      <c r="H1640" s="17">
        <v>40</v>
      </c>
      <c r="J1640" s="17">
        <v>0.55000000000000004</v>
      </c>
      <c r="K1640" s="17" t="s">
        <v>494</v>
      </c>
      <c r="L1640" s="17"/>
      <c r="M1640" s="17" t="s">
        <v>494</v>
      </c>
      <c r="N1640" s="17"/>
      <c r="O1640" s="17"/>
      <c r="P1640" s="17"/>
      <c r="Q1640" s="17" t="s">
        <v>494</v>
      </c>
      <c r="R1640" s="17"/>
      <c r="S1640" s="17"/>
      <c r="T1640" s="17" t="s">
        <v>494</v>
      </c>
      <c r="U1640" s="17" t="s">
        <v>494</v>
      </c>
      <c r="V1640" s="17" t="s">
        <v>494</v>
      </c>
      <c r="W1640" s="17" t="s">
        <v>494</v>
      </c>
      <c r="X1640" s="17" t="s">
        <v>494</v>
      </c>
      <c r="Y1640" s="17" t="s">
        <v>494</v>
      </c>
      <c r="Z1640" s="17" t="s">
        <v>494</v>
      </c>
      <c r="AA1640" s="17" t="s">
        <v>494</v>
      </c>
      <c r="AB1640" s="17" t="s">
        <v>494</v>
      </c>
      <c r="AC1640" s="17"/>
      <c r="AD1640" s="17"/>
      <c r="AE1640" s="18">
        <f t="shared" si="79"/>
        <v>0.859375</v>
      </c>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c r="BA1640" s="17"/>
      <c r="BB1640" s="17"/>
      <c r="BC1640" s="17"/>
      <c r="BD1640" s="17"/>
      <c r="BE1640" s="17"/>
      <c r="BF1640" s="17"/>
      <c r="BG1640" s="17"/>
    </row>
    <row r="1641" spans="1:59" hidden="1" x14ac:dyDescent="0.2">
      <c r="A1641" s="50">
        <v>2024</v>
      </c>
      <c r="B1641" s="50" t="s">
        <v>171</v>
      </c>
      <c r="C1641" s="16" t="str">
        <f>set_totals!$C$223</f>
        <v>21Mar24-IPT-Night</v>
      </c>
      <c r="D1641" s="21">
        <f t="shared" si="77"/>
        <v>45372</v>
      </c>
      <c r="E1641" s="22">
        <f t="shared" si="78"/>
        <v>81</v>
      </c>
      <c r="F1641" s="17" t="s">
        <v>775</v>
      </c>
      <c r="G1641" s="17" t="s">
        <v>772</v>
      </c>
      <c r="H1641" s="17">
        <v>34</v>
      </c>
      <c r="J1641" s="17">
        <v>0.3</v>
      </c>
      <c r="K1641" s="17" t="s">
        <v>494</v>
      </c>
      <c r="L1641" s="17"/>
      <c r="M1641" s="17" t="s">
        <v>494</v>
      </c>
      <c r="N1641" s="17"/>
      <c r="O1641" s="17"/>
      <c r="P1641" s="17"/>
      <c r="Q1641" s="17" t="s">
        <v>494</v>
      </c>
      <c r="R1641" s="17"/>
      <c r="S1641" s="17"/>
      <c r="T1641" s="17" t="s">
        <v>494</v>
      </c>
      <c r="U1641" s="17" t="s">
        <v>494</v>
      </c>
      <c r="V1641" s="17" t="s">
        <v>494</v>
      </c>
      <c r="W1641" s="17" t="s">
        <v>494</v>
      </c>
      <c r="X1641" s="17" t="s">
        <v>494</v>
      </c>
      <c r="Y1641" s="17" t="s">
        <v>494</v>
      </c>
      <c r="Z1641" s="17" t="s">
        <v>494</v>
      </c>
      <c r="AA1641" s="17" t="s">
        <v>494</v>
      </c>
      <c r="AB1641" s="17" t="s">
        <v>494</v>
      </c>
      <c r="AC1641" s="17"/>
      <c r="AD1641" s="17"/>
      <c r="AE1641" s="18">
        <f t="shared" si="79"/>
        <v>0.76328109098310604</v>
      </c>
      <c r="AF1641" s="17"/>
      <c r="AG1641" s="17"/>
      <c r="AH1641" s="17"/>
      <c r="AI1641" s="17"/>
      <c r="AJ1641" s="17"/>
      <c r="AK1641" s="17"/>
      <c r="AL1641" s="17"/>
      <c r="AM1641" s="17"/>
      <c r="AN1641" s="17"/>
      <c r="AO1641" s="17"/>
      <c r="AP1641" s="17"/>
      <c r="AQ1641" s="17"/>
      <c r="AR1641" s="17"/>
      <c r="AS1641" s="17"/>
      <c r="AT1641" s="17"/>
      <c r="AU1641" s="17"/>
      <c r="AV1641" s="17"/>
      <c r="AW1641" s="17"/>
      <c r="AX1641" s="17"/>
      <c r="AY1641" s="17"/>
      <c r="AZ1641" s="17"/>
      <c r="BA1641" s="17"/>
      <c r="BB1641" s="17"/>
      <c r="BC1641" s="17"/>
      <c r="BD1641" s="17"/>
      <c r="BE1641" s="17"/>
      <c r="BF1641" s="17"/>
      <c r="BG1641" s="17"/>
    </row>
    <row r="1642" spans="1:59" hidden="1" x14ac:dyDescent="0.2">
      <c r="A1642" s="50">
        <v>2024</v>
      </c>
      <c r="B1642" s="50" t="s">
        <v>171</v>
      </c>
      <c r="C1642" s="16" t="str">
        <f>set_totals!$C$223</f>
        <v>21Mar24-IPT-Night</v>
      </c>
      <c r="D1642" s="21">
        <f t="shared" si="77"/>
        <v>45372</v>
      </c>
      <c r="E1642" s="22">
        <f t="shared" si="78"/>
        <v>81</v>
      </c>
      <c r="F1642" s="17" t="s">
        <v>775</v>
      </c>
      <c r="G1642" s="17" t="s">
        <v>772</v>
      </c>
      <c r="H1642" s="17">
        <v>37</v>
      </c>
      <c r="J1642" s="17">
        <v>0.35</v>
      </c>
      <c r="K1642" s="17" t="s">
        <v>494</v>
      </c>
      <c r="L1642" s="17"/>
      <c r="M1642" s="17" t="s">
        <v>494</v>
      </c>
      <c r="N1642" s="17"/>
      <c r="O1642" s="17"/>
      <c r="P1642" s="17"/>
      <c r="Q1642" s="17" t="s">
        <v>494</v>
      </c>
      <c r="R1642" s="17"/>
      <c r="S1642" s="17"/>
      <c r="T1642" s="17" t="s">
        <v>494</v>
      </c>
      <c r="U1642" s="17" t="s">
        <v>494</v>
      </c>
      <c r="V1642" s="17" t="s">
        <v>494</v>
      </c>
      <c r="W1642" s="17" t="s">
        <v>494</v>
      </c>
      <c r="X1642" s="17" t="s">
        <v>494</v>
      </c>
      <c r="Y1642" s="17" t="s">
        <v>494</v>
      </c>
      <c r="Z1642" s="17" t="s">
        <v>494</v>
      </c>
      <c r="AA1642" s="17" t="s">
        <v>494</v>
      </c>
      <c r="AB1642" s="17" t="s">
        <v>494</v>
      </c>
      <c r="AC1642" s="17"/>
      <c r="AD1642" s="17"/>
      <c r="AE1642" s="18">
        <f t="shared" si="79"/>
        <v>0.69097585532939798</v>
      </c>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c r="BA1642" s="17"/>
      <c r="BB1642" s="17"/>
      <c r="BC1642" s="17"/>
      <c r="BD1642" s="17"/>
      <c r="BE1642" s="17"/>
      <c r="BF1642" s="17"/>
      <c r="BG1642" s="17"/>
    </row>
    <row r="1643" spans="1:59" hidden="1" x14ac:dyDescent="0.2">
      <c r="A1643" s="50">
        <v>2024</v>
      </c>
      <c r="B1643" s="50" t="s">
        <v>171</v>
      </c>
      <c r="C1643" s="16" t="str">
        <f>set_totals!$C$223</f>
        <v>21Mar24-IPT-Night</v>
      </c>
      <c r="D1643" s="21">
        <f t="shared" si="77"/>
        <v>45372</v>
      </c>
      <c r="E1643" s="22">
        <f t="shared" si="78"/>
        <v>81</v>
      </c>
      <c r="F1643" s="17" t="s">
        <v>771</v>
      </c>
      <c r="G1643" s="17" t="s">
        <v>772</v>
      </c>
      <c r="H1643" s="17">
        <v>41</v>
      </c>
      <c r="J1643" s="17">
        <v>0.54</v>
      </c>
      <c r="K1643" s="17" t="s">
        <v>494</v>
      </c>
      <c r="L1643" s="17"/>
      <c r="M1643" s="17" t="s">
        <v>494</v>
      </c>
      <c r="N1643" s="17"/>
      <c r="O1643" s="17"/>
      <c r="P1643" s="17"/>
      <c r="Q1643" s="17" t="s">
        <v>494</v>
      </c>
      <c r="R1643" s="17"/>
      <c r="S1643" s="17"/>
      <c r="T1643" s="17" t="s">
        <v>494</v>
      </c>
      <c r="U1643" s="17" t="s">
        <v>494</v>
      </c>
      <c r="V1643" s="17" t="s">
        <v>494</v>
      </c>
      <c r="W1643" s="17" t="s">
        <v>494</v>
      </c>
      <c r="X1643" s="17" t="s">
        <v>494</v>
      </c>
      <c r="Y1643" s="17" t="s">
        <v>494</v>
      </c>
      <c r="Z1643" s="17" t="s">
        <v>494</v>
      </c>
      <c r="AA1643" s="17" t="s">
        <v>494</v>
      </c>
      <c r="AB1643" s="17" t="s">
        <v>494</v>
      </c>
      <c r="AC1643" s="17"/>
      <c r="AD1643" s="17"/>
      <c r="AE1643" s="18">
        <f t="shared" si="79"/>
        <v>0.78350575296353797</v>
      </c>
      <c r="AF1643" s="17"/>
      <c r="AG1643" s="17"/>
      <c r="AH1643" s="17"/>
      <c r="AI1643" s="17"/>
      <c r="AJ1643" s="17"/>
      <c r="AK1643" s="17"/>
      <c r="AL1643" s="17"/>
      <c r="AM1643" s="17"/>
      <c r="AN1643" s="17"/>
      <c r="AO1643" s="17"/>
      <c r="AP1643" s="17"/>
      <c r="AQ1643" s="17"/>
      <c r="AR1643" s="17"/>
      <c r="AS1643" s="17"/>
      <c r="AT1643" s="17"/>
      <c r="AU1643" s="17"/>
      <c r="AV1643" s="17"/>
      <c r="AW1643" s="17"/>
      <c r="AX1643" s="17"/>
      <c r="AY1643" s="17"/>
      <c r="AZ1643" s="17"/>
      <c r="BA1643" s="17"/>
      <c r="BB1643" s="17"/>
      <c r="BC1643" s="17"/>
      <c r="BD1643" s="17"/>
      <c r="BE1643" s="17"/>
      <c r="BF1643" s="17"/>
      <c r="BG1643" s="17"/>
    </row>
    <row r="1644" spans="1:59" hidden="1" x14ac:dyDescent="0.2">
      <c r="A1644" s="50">
        <v>2024</v>
      </c>
      <c r="B1644" s="50" t="s">
        <v>171</v>
      </c>
      <c r="C1644" s="16" t="str">
        <f>set_totals!$C$223</f>
        <v>21Mar24-IPT-Night</v>
      </c>
      <c r="D1644" s="21">
        <f t="shared" si="77"/>
        <v>45372</v>
      </c>
      <c r="E1644" s="22">
        <f t="shared" si="78"/>
        <v>81</v>
      </c>
      <c r="F1644" s="17" t="s">
        <v>775</v>
      </c>
      <c r="G1644" s="17" t="s">
        <v>772</v>
      </c>
      <c r="H1644" s="17">
        <v>35</v>
      </c>
      <c r="J1644" s="17">
        <v>0.36</v>
      </c>
      <c r="K1644" s="17" t="s">
        <v>494</v>
      </c>
      <c r="L1644" s="17"/>
      <c r="M1644" s="17" t="s">
        <v>494</v>
      </c>
      <c r="N1644" s="17"/>
      <c r="O1644" s="17"/>
      <c r="P1644" s="17"/>
      <c r="Q1644" s="17" t="s">
        <v>494</v>
      </c>
      <c r="R1644" s="17"/>
      <c r="S1644" s="17"/>
      <c r="T1644" s="17" t="s">
        <v>494</v>
      </c>
      <c r="U1644" s="17" t="s">
        <v>494</v>
      </c>
      <c r="V1644" s="17" t="s">
        <v>494</v>
      </c>
      <c r="W1644" s="17" t="s">
        <v>494</v>
      </c>
      <c r="X1644" s="17" t="s">
        <v>494</v>
      </c>
      <c r="Y1644" s="17" t="s">
        <v>494</v>
      </c>
      <c r="Z1644" s="17" t="s">
        <v>494</v>
      </c>
      <c r="AA1644" s="17" t="s">
        <v>494</v>
      </c>
      <c r="AB1644" s="17" t="s">
        <v>494</v>
      </c>
      <c r="AC1644" s="17"/>
      <c r="AD1644" s="17"/>
      <c r="AE1644" s="18">
        <f t="shared" si="79"/>
        <v>0.83965014577259467</v>
      </c>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c r="BA1644" s="17"/>
      <c r="BB1644" s="17"/>
      <c r="BC1644" s="17"/>
      <c r="BD1644" s="17"/>
      <c r="BE1644" s="17"/>
      <c r="BF1644" s="17"/>
      <c r="BG1644" s="17"/>
    </row>
    <row r="1645" spans="1:59" hidden="1" x14ac:dyDescent="0.2">
      <c r="A1645" s="50">
        <v>2024</v>
      </c>
      <c r="B1645" s="50" t="s">
        <v>171</v>
      </c>
      <c r="C1645" s="16" t="str">
        <f>set_totals!$C$223</f>
        <v>21Mar24-IPT-Night</v>
      </c>
      <c r="D1645" s="21">
        <f t="shared" si="77"/>
        <v>45372</v>
      </c>
      <c r="E1645" s="22">
        <f t="shared" si="78"/>
        <v>81</v>
      </c>
      <c r="F1645" s="17" t="s">
        <v>775</v>
      </c>
      <c r="G1645" s="17" t="s">
        <v>772</v>
      </c>
      <c r="H1645" s="17">
        <v>38</v>
      </c>
      <c r="J1645" s="17">
        <v>0.35</v>
      </c>
      <c r="K1645" s="17" t="s">
        <v>494</v>
      </c>
      <c r="L1645" s="17"/>
      <c r="M1645" s="17" t="s">
        <v>494</v>
      </c>
      <c r="N1645" s="17"/>
      <c r="O1645" s="17"/>
      <c r="P1645" s="17"/>
      <c r="Q1645" s="17" t="s">
        <v>494</v>
      </c>
      <c r="R1645" s="17"/>
      <c r="S1645" s="17"/>
      <c r="T1645" s="17" t="s">
        <v>494</v>
      </c>
      <c r="U1645" s="17" t="s">
        <v>494</v>
      </c>
      <c r="V1645" s="17" t="s">
        <v>494</v>
      </c>
      <c r="W1645" s="17" t="s">
        <v>494</v>
      </c>
      <c r="X1645" s="17" t="s">
        <v>494</v>
      </c>
      <c r="Y1645" s="17" t="s">
        <v>494</v>
      </c>
      <c r="Z1645" s="17" t="s">
        <v>494</v>
      </c>
      <c r="AA1645" s="17" t="s">
        <v>494</v>
      </c>
      <c r="AB1645" s="17" t="s">
        <v>494</v>
      </c>
      <c r="AC1645" s="17"/>
      <c r="AD1645" s="17"/>
      <c r="AE1645" s="18">
        <f t="shared" si="79"/>
        <v>0.63784808281090533</v>
      </c>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c r="BA1645" s="17"/>
      <c r="BB1645" s="17"/>
      <c r="BC1645" s="17"/>
      <c r="BD1645" s="17"/>
      <c r="BE1645" s="17"/>
      <c r="BF1645" s="17"/>
      <c r="BG1645" s="17"/>
    </row>
    <row r="1646" spans="1:59" hidden="1" x14ac:dyDescent="0.2">
      <c r="A1646" s="50">
        <v>2024</v>
      </c>
      <c r="B1646" s="50" t="s">
        <v>171</v>
      </c>
      <c r="C1646" s="16" t="str">
        <f>set_totals!$C$223</f>
        <v>21Mar24-IPT-Night</v>
      </c>
      <c r="D1646" s="21">
        <f t="shared" si="77"/>
        <v>45372</v>
      </c>
      <c r="E1646" s="22">
        <f t="shared" si="78"/>
        <v>81</v>
      </c>
      <c r="F1646" s="17" t="s">
        <v>771</v>
      </c>
      <c r="G1646" s="17" t="s">
        <v>772</v>
      </c>
      <c r="H1646" s="17">
        <v>40</v>
      </c>
      <c r="J1646" s="17">
        <v>0.55000000000000004</v>
      </c>
      <c r="K1646" s="17" t="s">
        <v>494</v>
      </c>
      <c r="L1646" s="17"/>
      <c r="M1646" s="17" t="s">
        <v>494</v>
      </c>
      <c r="N1646" s="17"/>
      <c r="O1646" s="17"/>
      <c r="P1646" s="17"/>
      <c r="Q1646" s="17" t="s">
        <v>494</v>
      </c>
      <c r="R1646" s="17"/>
      <c r="S1646" s="17"/>
      <c r="T1646" s="17" t="s">
        <v>494</v>
      </c>
      <c r="U1646" s="17" t="s">
        <v>494</v>
      </c>
      <c r="V1646" s="17" t="s">
        <v>494</v>
      </c>
      <c r="W1646" s="17" t="s">
        <v>494</v>
      </c>
      <c r="X1646" s="17" t="s">
        <v>494</v>
      </c>
      <c r="Y1646" s="17" t="s">
        <v>494</v>
      </c>
      <c r="Z1646" s="17" t="s">
        <v>494</v>
      </c>
      <c r="AA1646" s="17" t="s">
        <v>494</v>
      </c>
      <c r="AB1646" s="17" t="s">
        <v>494</v>
      </c>
      <c r="AC1646" s="17"/>
      <c r="AD1646" s="17"/>
      <c r="AE1646" s="18">
        <f t="shared" si="79"/>
        <v>0.859375</v>
      </c>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c r="BA1646" s="17"/>
      <c r="BB1646" s="17"/>
      <c r="BC1646" s="17"/>
      <c r="BD1646" s="17"/>
      <c r="BE1646" s="17"/>
      <c r="BF1646" s="17"/>
      <c r="BG1646" s="17"/>
    </row>
    <row r="1647" spans="1:59" hidden="1" x14ac:dyDescent="0.2">
      <c r="A1647" s="50">
        <v>2024</v>
      </c>
      <c r="B1647" s="50" t="s">
        <v>171</v>
      </c>
      <c r="C1647" s="16" t="str">
        <f>set_totals!$C$223</f>
        <v>21Mar24-IPT-Night</v>
      </c>
      <c r="D1647" s="21">
        <f t="shared" si="77"/>
        <v>45372</v>
      </c>
      <c r="E1647" s="22">
        <f t="shared" si="78"/>
        <v>81</v>
      </c>
      <c r="F1647" s="17" t="s">
        <v>771</v>
      </c>
      <c r="G1647" s="17" t="s">
        <v>772</v>
      </c>
      <c r="H1647" s="17">
        <v>39</v>
      </c>
      <c r="J1647" s="17">
        <v>0.54</v>
      </c>
      <c r="K1647" s="17" t="s">
        <v>494</v>
      </c>
      <c r="L1647" s="17"/>
      <c r="M1647" s="17" t="s">
        <v>494</v>
      </c>
      <c r="N1647" s="17"/>
      <c r="O1647" s="17"/>
      <c r="P1647" s="17"/>
      <c r="Q1647" s="17" t="s">
        <v>494</v>
      </c>
      <c r="R1647" s="17"/>
      <c r="S1647" s="17"/>
      <c r="T1647" s="17" t="s">
        <v>494</v>
      </c>
      <c r="U1647" s="17" t="s">
        <v>494</v>
      </c>
      <c r="V1647" s="17" t="s">
        <v>494</v>
      </c>
      <c r="W1647" s="17" t="s">
        <v>494</v>
      </c>
      <c r="X1647" s="17" t="s">
        <v>494</v>
      </c>
      <c r="Y1647" s="17" t="s">
        <v>494</v>
      </c>
      <c r="Z1647" s="17" t="s">
        <v>494</v>
      </c>
      <c r="AA1647" s="17" t="s">
        <v>494</v>
      </c>
      <c r="AB1647" s="17" t="s">
        <v>494</v>
      </c>
      <c r="AC1647" s="17"/>
      <c r="AD1647" s="17"/>
      <c r="AE1647" s="18">
        <f t="shared" si="79"/>
        <v>0.91033227127901684</v>
      </c>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c r="BA1647" s="17"/>
      <c r="BB1647" s="17"/>
      <c r="BC1647" s="17"/>
      <c r="BD1647" s="17"/>
      <c r="BE1647" s="17"/>
      <c r="BF1647" s="17"/>
      <c r="BG1647" s="17"/>
    </row>
    <row r="1648" spans="1:59" hidden="1" x14ac:dyDescent="0.2">
      <c r="A1648" s="50">
        <v>2024</v>
      </c>
      <c r="B1648" s="50" t="s">
        <v>171</v>
      </c>
      <c r="C1648" s="16" t="str">
        <f>set_totals!$C$223</f>
        <v>21Mar24-IPT-Night</v>
      </c>
      <c r="D1648" s="21">
        <f t="shared" si="77"/>
        <v>45372</v>
      </c>
      <c r="E1648" s="22">
        <f t="shared" si="78"/>
        <v>81</v>
      </c>
      <c r="F1648" s="17" t="s">
        <v>771</v>
      </c>
      <c r="G1648" s="17" t="s">
        <v>772</v>
      </c>
      <c r="H1648" s="17">
        <v>40</v>
      </c>
      <c r="J1648" s="17">
        <v>0.47</v>
      </c>
      <c r="K1648" s="17" t="s">
        <v>494</v>
      </c>
      <c r="L1648" s="17"/>
      <c r="M1648" s="17" t="s">
        <v>494</v>
      </c>
      <c r="N1648" s="17"/>
      <c r="O1648" s="17"/>
      <c r="P1648" s="17"/>
      <c r="Q1648" s="17" t="s">
        <v>494</v>
      </c>
      <c r="R1648" s="17"/>
      <c r="S1648" s="17"/>
      <c r="T1648" s="17" t="s">
        <v>494</v>
      </c>
      <c r="U1648" s="17" t="s">
        <v>494</v>
      </c>
      <c r="V1648" s="17" t="s">
        <v>494</v>
      </c>
      <c r="W1648" s="17" t="s">
        <v>494</v>
      </c>
      <c r="X1648" s="17" t="s">
        <v>494</v>
      </c>
      <c r="Y1648" s="17" t="s">
        <v>494</v>
      </c>
      <c r="Z1648" s="17" t="s">
        <v>494</v>
      </c>
      <c r="AA1648" s="17" t="s">
        <v>494</v>
      </c>
      <c r="AB1648" s="17" t="s">
        <v>494</v>
      </c>
      <c r="AC1648" s="17"/>
      <c r="AD1648" s="17"/>
      <c r="AE1648" s="18">
        <f t="shared" si="79"/>
        <v>0.734375</v>
      </c>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c r="BA1648" s="17"/>
      <c r="BB1648" s="17"/>
      <c r="BC1648" s="17"/>
      <c r="BD1648" s="17"/>
      <c r="BE1648" s="17"/>
      <c r="BF1648" s="17"/>
      <c r="BG1648" s="17"/>
    </row>
    <row r="1649" spans="1:59" hidden="1" x14ac:dyDescent="0.2">
      <c r="A1649" s="50">
        <v>2024</v>
      </c>
      <c r="B1649" s="50" t="s">
        <v>171</v>
      </c>
      <c r="C1649" s="16" t="str">
        <f>set_totals!$C$223</f>
        <v>21Mar24-IPT-Night</v>
      </c>
      <c r="D1649" s="21">
        <f t="shared" si="77"/>
        <v>45372</v>
      </c>
      <c r="E1649" s="22">
        <f t="shared" si="78"/>
        <v>81</v>
      </c>
      <c r="F1649" s="17" t="s">
        <v>775</v>
      </c>
      <c r="G1649" s="17" t="s">
        <v>772</v>
      </c>
      <c r="H1649" s="17">
        <v>35</v>
      </c>
      <c r="J1649" s="17">
        <v>0.39</v>
      </c>
      <c r="K1649" s="17" t="s">
        <v>494</v>
      </c>
      <c r="L1649" s="17"/>
      <c r="M1649" s="17" t="s">
        <v>494</v>
      </c>
      <c r="N1649" s="17"/>
      <c r="O1649" s="17"/>
      <c r="P1649" s="17"/>
      <c r="Q1649" s="17" t="s">
        <v>494</v>
      </c>
      <c r="R1649" s="17"/>
      <c r="S1649" s="17"/>
      <c r="T1649" s="17" t="s">
        <v>494</v>
      </c>
      <c r="U1649" s="17" t="s">
        <v>494</v>
      </c>
      <c r="V1649" s="17" t="s">
        <v>494</v>
      </c>
      <c r="W1649" s="17" t="s">
        <v>494</v>
      </c>
      <c r="X1649" s="17" t="s">
        <v>494</v>
      </c>
      <c r="Y1649" s="17" t="s">
        <v>494</v>
      </c>
      <c r="Z1649" s="17" t="s">
        <v>494</v>
      </c>
      <c r="AA1649" s="17" t="s">
        <v>494</v>
      </c>
      <c r="AB1649" s="17" t="s">
        <v>494</v>
      </c>
      <c r="AC1649" s="17"/>
      <c r="AD1649" s="17"/>
      <c r="AE1649" s="18">
        <f t="shared" si="79"/>
        <v>0.90962099125364437</v>
      </c>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c r="BA1649" s="17"/>
      <c r="BB1649" s="17"/>
      <c r="BC1649" s="17"/>
      <c r="BD1649" s="17"/>
      <c r="BE1649" s="17"/>
      <c r="BF1649" s="17"/>
      <c r="BG1649" s="17"/>
    </row>
    <row r="1650" spans="1:59" hidden="1" x14ac:dyDescent="0.2">
      <c r="A1650" s="50">
        <v>2024</v>
      </c>
      <c r="B1650" s="50" t="s">
        <v>171</v>
      </c>
      <c r="C1650" s="16" t="str">
        <f>set_totals!$C$223</f>
        <v>21Mar24-IPT-Night</v>
      </c>
      <c r="D1650" s="21">
        <f t="shared" si="77"/>
        <v>45372</v>
      </c>
      <c r="E1650" s="22">
        <f t="shared" si="78"/>
        <v>81</v>
      </c>
      <c r="F1650" s="17" t="s">
        <v>775</v>
      </c>
      <c r="G1650" s="17" t="s">
        <v>772</v>
      </c>
      <c r="H1650" s="17">
        <v>35</v>
      </c>
      <c r="J1650" s="17">
        <v>0.4</v>
      </c>
      <c r="K1650" s="17" t="s">
        <v>494</v>
      </c>
      <c r="L1650" s="17"/>
      <c r="M1650" s="17" t="s">
        <v>494</v>
      </c>
      <c r="N1650" s="17"/>
      <c r="O1650" s="17"/>
      <c r="P1650" s="17"/>
      <c r="Q1650" s="17" t="s">
        <v>494</v>
      </c>
      <c r="R1650" s="17"/>
      <c r="S1650" s="17"/>
      <c r="T1650" s="17" t="s">
        <v>494</v>
      </c>
      <c r="U1650" s="17" t="s">
        <v>494</v>
      </c>
      <c r="V1650" s="17" t="s">
        <v>494</v>
      </c>
      <c r="W1650" s="17" t="s">
        <v>494</v>
      </c>
      <c r="X1650" s="17" t="s">
        <v>494</v>
      </c>
      <c r="Y1650" s="17" t="s">
        <v>494</v>
      </c>
      <c r="Z1650" s="17" t="s">
        <v>494</v>
      </c>
      <c r="AA1650" s="17" t="s">
        <v>494</v>
      </c>
      <c r="AB1650" s="17" t="s">
        <v>494</v>
      </c>
      <c r="AC1650" s="17"/>
      <c r="AD1650" s="17"/>
      <c r="AE1650" s="18">
        <f t="shared" si="79"/>
        <v>0.93294460641399424</v>
      </c>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c r="BA1650" s="17"/>
      <c r="BB1650" s="17"/>
      <c r="BC1650" s="17"/>
      <c r="BD1650" s="17"/>
      <c r="BE1650" s="17"/>
      <c r="BF1650" s="17"/>
      <c r="BG1650" s="17"/>
    </row>
    <row r="1651" spans="1:59" hidden="1" x14ac:dyDescent="0.2">
      <c r="A1651" s="50">
        <v>2024</v>
      </c>
      <c r="B1651" s="50" t="s">
        <v>171</v>
      </c>
      <c r="C1651" s="16" t="str">
        <f>set_totals!$C$223</f>
        <v>21Mar24-IPT-Night</v>
      </c>
      <c r="D1651" s="21">
        <f t="shared" si="77"/>
        <v>45372</v>
      </c>
      <c r="E1651" s="22">
        <f t="shared" si="78"/>
        <v>81</v>
      </c>
      <c r="F1651" s="17" t="s">
        <v>775</v>
      </c>
      <c r="G1651" s="17" t="s">
        <v>772</v>
      </c>
      <c r="H1651" s="17">
        <v>38</v>
      </c>
      <c r="J1651" s="17">
        <v>0.52</v>
      </c>
      <c r="K1651" s="17" t="s">
        <v>494</v>
      </c>
      <c r="L1651" s="17"/>
      <c r="M1651" s="17" t="s">
        <v>494</v>
      </c>
      <c r="N1651" s="17"/>
      <c r="O1651" s="17"/>
      <c r="P1651" s="17"/>
      <c r="Q1651" s="17" t="s">
        <v>494</v>
      </c>
      <c r="R1651" s="17"/>
      <c r="S1651" s="17"/>
      <c r="T1651" s="17" t="s">
        <v>494</v>
      </c>
      <c r="U1651" s="17" t="s">
        <v>494</v>
      </c>
      <c r="V1651" s="17" t="s">
        <v>494</v>
      </c>
      <c r="W1651" s="17" t="s">
        <v>494</v>
      </c>
      <c r="X1651" s="17" t="s">
        <v>494</v>
      </c>
      <c r="Y1651" s="17" t="s">
        <v>494</v>
      </c>
      <c r="Z1651" s="17" t="s">
        <v>494</v>
      </c>
      <c r="AA1651" s="17" t="s">
        <v>494</v>
      </c>
      <c r="AB1651" s="17" t="s">
        <v>494</v>
      </c>
      <c r="AC1651" s="17"/>
      <c r="AD1651" s="17"/>
      <c r="AE1651" s="18">
        <f t="shared" si="79"/>
        <v>0.9476600087476309</v>
      </c>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c r="BF1651" s="17"/>
      <c r="BG1651" s="17"/>
    </row>
    <row r="1652" spans="1:59" hidden="1" x14ac:dyDescent="0.2">
      <c r="A1652" s="50">
        <v>2024</v>
      </c>
      <c r="B1652" s="50" t="s">
        <v>171</v>
      </c>
      <c r="C1652" s="16" t="str">
        <f>set_totals!$C$223</f>
        <v>21Mar24-IPT-Night</v>
      </c>
      <c r="D1652" s="21">
        <f t="shared" si="77"/>
        <v>45372</v>
      </c>
      <c r="E1652" s="22">
        <f t="shared" si="78"/>
        <v>81</v>
      </c>
      <c r="F1652" s="17" t="s">
        <v>773</v>
      </c>
      <c r="G1652" s="17" t="s">
        <v>772</v>
      </c>
      <c r="H1652" s="17">
        <v>37</v>
      </c>
      <c r="J1652" s="17">
        <v>0.37</v>
      </c>
      <c r="K1652" s="17" t="s">
        <v>494</v>
      </c>
      <c r="L1652" s="17"/>
      <c r="M1652" s="17" t="s">
        <v>494</v>
      </c>
      <c r="N1652" s="17"/>
      <c r="O1652" s="17"/>
      <c r="P1652" s="17"/>
      <c r="Q1652" s="17" t="s">
        <v>494</v>
      </c>
      <c r="R1652" s="17"/>
      <c r="S1652" s="17"/>
      <c r="T1652" s="17" t="s">
        <v>494</v>
      </c>
      <c r="U1652" s="17" t="s">
        <v>494</v>
      </c>
      <c r="V1652" s="17" t="s">
        <v>494</v>
      </c>
      <c r="W1652" s="17" t="s">
        <v>494</v>
      </c>
      <c r="X1652" s="17" t="s">
        <v>494</v>
      </c>
      <c r="Y1652" s="17" t="s">
        <v>494</v>
      </c>
      <c r="Z1652" s="17" t="s">
        <v>494</v>
      </c>
      <c r="AA1652" s="17" t="s">
        <v>494</v>
      </c>
      <c r="AB1652" s="17" t="s">
        <v>494</v>
      </c>
      <c r="AC1652" s="17"/>
      <c r="AD1652" s="17"/>
      <c r="AE1652" s="18">
        <f t="shared" si="79"/>
        <v>0.73046018991964934</v>
      </c>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c r="BF1652" s="17"/>
      <c r="BG1652" s="17"/>
    </row>
    <row r="1653" spans="1:59" hidden="1" x14ac:dyDescent="0.2">
      <c r="A1653" s="50">
        <v>2024</v>
      </c>
      <c r="B1653" s="50" t="s">
        <v>171</v>
      </c>
      <c r="C1653" s="16" t="str">
        <f>set_totals!$C$223</f>
        <v>21Mar24-IPT-Night</v>
      </c>
      <c r="D1653" s="21">
        <f t="shared" si="77"/>
        <v>45372</v>
      </c>
      <c r="E1653" s="22">
        <f t="shared" si="78"/>
        <v>81</v>
      </c>
      <c r="F1653" s="17" t="s">
        <v>775</v>
      </c>
      <c r="G1653" s="17" t="s">
        <v>772</v>
      </c>
      <c r="H1653" s="17">
        <v>37</v>
      </c>
      <c r="J1653" s="17">
        <v>0.48</v>
      </c>
      <c r="K1653" s="17" t="s">
        <v>494</v>
      </c>
      <c r="L1653" s="17"/>
      <c r="M1653" s="17" t="s">
        <v>494</v>
      </c>
      <c r="N1653" s="17"/>
      <c r="O1653" s="17"/>
      <c r="P1653" s="17"/>
      <c r="Q1653" s="17" t="s">
        <v>494</v>
      </c>
      <c r="R1653" s="17"/>
      <c r="S1653" s="17"/>
      <c r="T1653" s="17" t="s">
        <v>494</v>
      </c>
      <c r="U1653" s="17" t="s">
        <v>494</v>
      </c>
      <c r="V1653" s="17" t="s">
        <v>494</v>
      </c>
      <c r="W1653" s="17" t="s">
        <v>494</v>
      </c>
      <c r="X1653" s="17" t="s">
        <v>494</v>
      </c>
      <c r="Y1653" s="17" t="s">
        <v>494</v>
      </c>
      <c r="Z1653" s="17" t="s">
        <v>494</v>
      </c>
      <c r="AA1653" s="17" t="s">
        <v>494</v>
      </c>
      <c r="AB1653" s="17" t="s">
        <v>494</v>
      </c>
      <c r="AC1653" s="17"/>
      <c r="AD1653" s="17"/>
      <c r="AE1653" s="18">
        <f t="shared" si="79"/>
        <v>0.94762403016603147</v>
      </c>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c r="BA1653" s="17"/>
      <c r="BB1653" s="17"/>
      <c r="BC1653" s="17"/>
      <c r="BD1653" s="17"/>
      <c r="BE1653" s="17"/>
      <c r="BF1653" s="17"/>
      <c r="BG1653" s="17"/>
    </row>
    <row r="1654" spans="1:59" hidden="1" x14ac:dyDescent="0.2">
      <c r="A1654" s="50">
        <v>2024</v>
      </c>
      <c r="B1654" s="50" t="s">
        <v>171</v>
      </c>
      <c r="C1654" s="16" t="str">
        <f>set_totals!$C$223</f>
        <v>21Mar24-IPT-Night</v>
      </c>
      <c r="D1654" s="21">
        <f t="shared" si="77"/>
        <v>45372</v>
      </c>
      <c r="E1654" s="22">
        <f t="shared" si="78"/>
        <v>81</v>
      </c>
      <c r="F1654" s="17" t="s">
        <v>771</v>
      </c>
      <c r="G1654" s="17" t="s">
        <v>772</v>
      </c>
      <c r="H1654" s="17">
        <v>41</v>
      </c>
      <c r="J1654" s="17">
        <v>0.56000000000000005</v>
      </c>
      <c r="K1654" s="17" t="s">
        <v>494</v>
      </c>
      <c r="L1654" s="17"/>
      <c r="M1654" s="17" t="s">
        <v>494</v>
      </c>
      <c r="N1654" s="17"/>
      <c r="O1654" s="17"/>
      <c r="P1654" s="17"/>
      <c r="Q1654" s="17" t="s">
        <v>494</v>
      </c>
      <c r="R1654" s="17"/>
      <c r="S1654" s="17"/>
      <c r="T1654" s="17" t="s">
        <v>494</v>
      </c>
      <c r="U1654" s="17" t="s">
        <v>494</v>
      </c>
      <c r="V1654" s="17" t="s">
        <v>494</v>
      </c>
      <c r="W1654" s="17" t="s">
        <v>494</v>
      </c>
      <c r="X1654" s="17" t="s">
        <v>494</v>
      </c>
      <c r="Y1654" s="17" t="s">
        <v>494</v>
      </c>
      <c r="Z1654" s="17" t="s">
        <v>494</v>
      </c>
      <c r="AA1654" s="17" t="s">
        <v>494</v>
      </c>
      <c r="AB1654" s="17" t="s">
        <v>494</v>
      </c>
      <c r="AC1654" s="17"/>
      <c r="AD1654" s="17"/>
      <c r="AE1654" s="18">
        <f t="shared" si="79"/>
        <v>0.81252448455478021</v>
      </c>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c r="BA1654" s="17"/>
      <c r="BB1654" s="17"/>
      <c r="BC1654" s="17"/>
      <c r="BD1654" s="17"/>
      <c r="BE1654" s="17"/>
      <c r="BF1654" s="17"/>
      <c r="BG1654" s="17"/>
    </row>
    <row r="1655" spans="1:59" hidden="1" x14ac:dyDescent="0.2">
      <c r="A1655" s="50">
        <v>2024</v>
      </c>
      <c r="B1655" s="50" t="s">
        <v>171</v>
      </c>
      <c r="C1655" s="16" t="str">
        <f>set_totals!$C$223</f>
        <v>21Mar24-IPT-Night</v>
      </c>
      <c r="D1655" s="21">
        <f t="shared" si="77"/>
        <v>45372</v>
      </c>
      <c r="E1655" s="22">
        <f t="shared" si="78"/>
        <v>81</v>
      </c>
      <c r="F1655" s="17" t="s">
        <v>773</v>
      </c>
      <c r="G1655" s="17" t="s">
        <v>772</v>
      </c>
      <c r="H1655" s="17">
        <v>38</v>
      </c>
      <c r="J1655" s="17">
        <v>0.36</v>
      </c>
      <c r="K1655" s="17" t="s">
        <v>494</v>
      </c>
      <c r="L1655" s="17"/>
      <c r="M1655" s="17" t="s">
        <v>494</v>
      </c>
      <c r="N1655" s="17"/>
      <c r="O1655" s="17"/>
      <c r="P1655" s="17"/>
      <c r="Q1655" s="17" t="s">
        <v>494</v>
      </c>
      <c r="R1655" s="17"/>
      <c r="S1655" s="17"/>
      <c r="T1655" s="17" t="s">
        <v>494</v>
      </c>
      <c r="U1655" s="17" t="s">
        <v>494</v>
      </c>
      <c r="V1655" s="17" t="s">
        <v>494</v>
      </c>
      <c r="W1655" s="17" t="s">
        <v>494</v>
      </c>
      <c r="X1655" s="17" t="s">
        <v>494</v>
      </c>
      <c r="Y1655" s="17" t="s">
        <v>494</v>
      </c>
      <c r="Z1655" s="17" t="s">
        <v>494</v>
      </c>
      <c r="AA1655" s="17" t="s">
        <v>494</v>
      </c>
      <c r="AB1655" s="17" t="s">
        <v>494</v>
      </c>
      <c r="AC1655" s="17"/>
      <c r="AD1655" s="17"/>
      <c r="AE1655" s="18">
        <f t="shared" si="79"/>
        <v>0.65607231374835984</v>
      </c>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c r="BA1655" s="17"/>
      <c r="BB1655" s="17"/>
      <c r="BC1655" s="17"/>
      <c r="BD1655" s="17"/>
      <c r="BE1655" s="17"/>
      <c r="BF1655" s="17"/>
      <c r="BG1655" s="17"/>
    </row>
    <row r="1656" spans="1:59" hidden="1" x14ac:dyDescent="0.2">
      <c r="A1656" s="50">
        <v>2024</v>
      </c>
      <c r="B1656" s="50" t="s">
        <v>171</v>
      </c>
      <c r="C1656" s="16" t="str">
        <f>set_totals!$C$223</f>
        <v>21Mar24-IPT-Night</v>
      </c>
      <c r="D1656" s="21">
        <f t="shared" si="77"/>
        <v>45372</v>
      </c>
      <c r="E1656" s="22">
        <f t="shared" si="78"/>
        <v>81</v>
      </c>
      <c r="F1656" s="17" t="s">
        <v>771</v>
      </c>
      <c r="G1656" s="17" t="s">
        <v>772</v>
      </c>
      <c r="H1656" s="17">
        <v>41</v>
      </c>
      <c r="J1656" s="17">
        <v>0.59</v>
      </c>
      <c r="K1656" s="17" t="s">
        <v>494</v>
      </c>
      <c r="L1656" s="17"/>
      <c r="M1656" s="17" t="s">
        <v>494</v>
      </c>
      <c r="N1656" s="17"/>
      <c r="O1656" s="17"/>
      <c r="P1656" s="17"/>
      <c r="Q1656" s="17" t="s">
        <v>494</v>
      </c>
      <c r="R1656" s="17"/>
      <c r="S1656" s="17"/>
      <c r="T1656" s="17" t="s">
        <v>494</v>
      </c>
      <c r="U1656" s="17" t="s">
        <v>494</v>
      </c>
      <c r="V1656" s="17" t="s">
        <v>494</v>
      </c>
      <c r="W1656" s="17" t="s">
        <v>494</v>
      </c>
      <c r="X1656" s="17" t="s">
        <v>494</v>
      </c>
      <c r="Y1656" s="17" t="s">
        <v>494</v>
      </c>
      <c r="Z1656" s="17" t="s">
        <v>494</v>
      </c>
      <c r="AA1656" s="17" t="s">
        <v>494</v>
      </c>
      <c r="AB1656" s="17" t="s">
        <v>494</v>
      </c>
      <c r="AC1656" s="17"/>
      <c r="AD1656" s="17"/>
      <c r="AE1656" s="18">
        <f t="shared" si="79"/>
        <v>0.85605258194164324</v>
      </c>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c r="BA1656" s="17"/>
      <c r="BB1656" s="17"/>
      <c r="BC1656" s="17"/>
      <c r="BD1656" s="17"/>
      <c r="BE1656" s="17"/>
      <c r="BF1656" s="17"/>
      <c r="BG1656" s="17"/>
    </row>
    <row r="1657" spans="1:59" hidden="1" x14ac:dyDescent="0.2">
      <c r="A1657" s="50">
        <v>2024</v>
      </c>
      <c r="B1657" s="50" t="s">
        <v>171</v>
      </c>
      <c r="C1657" s="16" t="str">
        <f>set_totals!$C$223</f>
        <v>21Mar24-IPT-Night</v>
      </c>
      <c r="D1657" s="21">
        <f t="shared" si="77"/>
        <v>45372</v>
      </c>
      <c r="E1657" s="22">
        <f t="shared" si="78"/>
        <v>81</v>
      </c>
      <c r="F1657" s="17" t="s">
        <v>773</v>
      </c>
      <c r="G1657" s="17" t="s">
        <v>772</v>
      </c>
      <c r="H1657" s="17">
        <v>40</v>
      </c>
      <c r="J1657" s="17">
        <v>0.43</v>
      </c>
      <c r="K1657" s="17" t="s">
        <v>494</v>
      </c>
      <c r="L1657" s="17"/>
      <c r="M1657" s="17" t="s">
        <v>494</v>
      </c>
      <c r="N1657" s="17"/>
      <c r="O1657" s="17"/>
      <c r="P1657" s="17"/>
      <c r="Q1657" s="17" t="s">
        <v>494</v>
      </c>
      <c r="R1657" s="17"/>
      <c r="S1657" s="17"/>
      <c r="T1657" s="17" t="s">
        <v>494</v>
      </c>
      <c r="U1657" s="17" t="s">
        <v>494</v>
      </c>
      <c r="V1657" s="17" t="s">
        <v>494</v>
      </c>
      <c r="W1657" s="17" t="s">
        <v>494</v>
      </c>
      <c r="X1657" s="17" t="s">
        <v>494</v>
      </c>
      <c r="Y1657" s="17" t="s">
        <v>494</v>
      </c>
      <c r="Z1657" s="17" t="s">
        <v>494</v>
      </c>
      <c r="AA1657" s="17" t="s">
        <v>494</v>
      </c>
      <c r="AB1657" s="17" t="s">
        <v>494</v>
      </c>
      <c r="AC1657" s="17"/>
      <c r="AD1657" s="17"/>
      <c r="AE1657" s="18">
        <f t="shared" si="79"/>
        <v>0.671875</v>
      </c>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c r="BA1657" s="17"/>
      <c r="BB1657" s="17"/>
      <c r="BC1657" s="17"/>
      <c r="BD1657" s="17"/>
      <c r="BE1657" s="17"/>
      <c r="BF1657" s="17"/>
      <c r="BG1657" s="17"/>
    </row>
    <row r="1658" spans="1:59" hidden="1" x14ac:dyDescent="0.2">
      <c r="A1658" s="50">
        <v>2024</v>
      </c>
      <c r="B1658" s="50" t="s">
        <v>171</v>
      </c>
      <c r="C1658" s="16" t="str">
        <f>set_totals!$C$223</f>
        <v>21Mar24-IPT-Night</v>
      </c>
      <c r="D1658" s="21">
        <f t="shared" si="77"/>
        <v>45372</v>
      </c>
      <c r="E1658" s="22">
        <f t="shared" si="78"/>
        <v>81</v>
      </c>
      <c r="F1658" s="17" t="s">
        <v>773</v>
      </c>
      <c r="G1658" s="17" t="s">
        <v>772</v>
      </c>
      <c r="H1658" s="17">
        <v>41</v>
      </c>
      <c r="J1658" s="17">
        <v>0.42</v>
      </c>
      <c r="K1658" s="17" t="s">
        <v>494</v>
      </c>
      <c r="L1658" s="17"/>
      <c r="M1658" s="17" t="s">
        <v>494</v>
      </c>
      <c r="N1658" s="17"/>
      <c r="O1658" s="17"/>
      <c r="P1658" s="17"/>
      <c r="Q1658" s="17" t="s">
        <v>494</v>
      </c>
      <c r="R1658" s="17"/>
      <c r="S1658" s="17"/>
      <c r="T1658" s="17" t="s">
        <v>494</v>
      </c>
      <c r="U1658" s="17" t="s">
        <v>494</v>
      </c>
      <c r="V1658" s="17" t="s">
        <v>494</v>
      </c>
      <c r="W1658" s="17" t="s">
        <v>494</v>
      </c>
      <c r="X1658" s="17" t="s">
        <v>494</v>
      </c>
      <c r="Y1658" s="17" t="s">
        <v>494</v>
      </c>
      <c r="Z1658" s="17" t="s">
        <v>494</v>
      </c>
      <c r="AA1658" s="17" t="s">
        <v>494</v>
      </c>
      <c r="AB1658" s="17" t="s">
        <v>494</v>
      </c>
      <c r="AC1658" s="17"/>
      <c r="AD1658" s="17"/>
      <c r="AE1658" s="18">
        <f t="shared" si="79"/>
        <v>0.60939336341608508</v>
      </c>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c r="BA1658" s="17"/>
      <c r="BB1658" s="17"/>
      <c r="BC1658" s="17"/>
      <c r="BD1658" s="17"/>
      <c r="BE1658" s="17"/>
      <c r="BF1658" s="17"/>
      <c r="BG1658" s="17"/>
    </row>
    <row r="1659" spans="1:59" hidden="1" x14ac:dyDescent="0.2">
      <c r="A1659" s="50">
        <v>2024</v>
      </c>
      <c r="B1659" s="50" t="s">
        <v>171</v>
      </c>
      <c r="C1659" s="16" t="str">
        <f>set_totals!$C$223</f>
        <v>21Mar24-IPT-Night</v>
      </c>
      <c r="D1659" s="21">
        <f t="shared" si="77"/>
        <v>45372</v>
      </c>
      <c r="E1659" s="22">
        <f t="shared" si="78"/>
        <v>81</v>
      </c>
      <c r="F1659" s="17" t="s">
        <v>773</v>
      </c>
      <c r="G1659" s="17" t="s">
        <v>772</v>
      </c>
      <c r="H1659" s="17">
        <v>37</v>
      </c>
      <c r="J1659" s="17">
        <v>0.35</v>
      </c>
      <c r="K1659" s="17" t="s">
        <v>494</v>
      </c>
      <c r="L1659" s="17"/>
      <c r="M1659" s="17" t="s">
        <v>494</v>
      </c>
      <c r="N1659" s="17"/>
      <c r="O1659" s="17"/>
      <c r="P1659" s="17"/>
      <c r="Q1659" s="17" t="s">
        <v>494</v>
      </c>
      <c r="R1659" s="17"/>
      <c r="S1659" s="17"/>
      <c r="T1659" s="17" t="s">
        <v>494</v>
      </c>
      <c r="U1659" s="17" t="s">
        <v>494</v>
      </c>
      <c r="V1659" s="17" t="s">
        <v>494</v>
      </c>
      <c r="W1659" s="17" t="s">
        <v>494</v>
      </c>
      <c r="X1659" s="17" t="s">
        <v>494</v>
      </c>
      <c r="Y1659" s="17" t="s">
        <v>494</v>
      </c>
      <c r="Z1659" s="17" t="s">
        <v>494</v>
      </c>
      <c r="AA1659" s="17" t="s">
        <v>494</v>
      </c>
      <c r="AB1659" s="17" t="s">
        <v>494</v>
      </c>
      <c r="AC1659" s="17"/>
      <c r="AD1659" s="17"/>
      <c r="AE1659" s="18">
        <f t="shared" si="79"/>
        <v>0.69097585532939798</v>
      </c>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c r="BA1659" s="17"/>
      <c r="BB1659" s="17"/>
      <c r="BC1659" s="17"/>
      <c r="BD1659" s="17"/>
      <c r="BE1659" s="17"/>
      <c r="BF1659" s="17"/>
      <c r="BG1659" s="17"/>
    </row>
    <row r="1660" spans="1:59" hidden="1" x14ac:dyDescent="0.2">
      <c r="A1660" s="50">
        <v>2024</v>
      </c>
      <c r="B1660" s="50" t="s">
        <v>171</v>
      </c>
      <c r="C1660" s="16" t="str">
        <f>set_totals!$C$223</f>
        <v>21Mar24-IPT-Night</v>
      </c>
      <c r="D1660" s="21">
        <f t="shared" si="77"/>
        <v>45372</v>
      </c>
      <c r="E1660" s="22">
        <f t="shared" si="78"/>
        <v>81</v>
      </c>
      <c r="F1660" s="17" t="s">
        <v>775</v>
      </c>
      <c r="G1660" s="17" t="s">
        <v>772</v>
      </c>
      <c r="H1660" s="17">
        <v>35</v>
      </c>
      <c r="J1660" s="17">
        <v>0.3</v>
      </c>
      <c r="K1660" s="17" t="s">
        <v>494</v>
      </c>
      <c r="L1660" s="17"/>
      <c r="M1660" s="17" t="s">
        <v>494</v>
      </c>
      <c r="N1660" s="17"/>
      <c r="O1660" s="17"/>
      <c r="P1660" s="17"/>
      <c r="Q1660" s="17" t="s">
        <v>494</v>
      </c>
      <c r="R1660" s="17"/>
      <c r="S1660" s="17"/>
      <c r="T1660" s="17" t="s">
        <v>494</v>
      </c>
      <c r="U1660" s="17" t="s">
        <v>494</v>
      </c>
      <c r="V1660" s="17" t="s">
        <v>494</v>
      </c>
      <c r="W1660" s="17" t="s">
        <v>494</v>
      </c>
      <c r="X1660" s="17" t="s">
        <v>494</v>
      </c>
      <c r="Y1660" s="17" t="s">
        <v>494</v>
      </c>
      <c r="Z1660" s="17" t="s">
        <v>494</v>
      </c>
      <c r="AA1660" s="17" t="s">
        <v>494</v>
      </c>
      <c r="AB1660" s="17" t="s">
        <v>494</v>
      </c>
      <c r="AC1660" s="17"/>
      <c r="AD1660" s="17"/>
      <c r="AE1660" s="18">
        <f t="shared" si="79"/>
        <v>0.69970845481049559</v>
      </c>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c r="BA1660" s="17"/>
      <c r="BB1660" s="17"/>
      <c r="BC1660" s="17"/>
      <c r="BD1660" s="17"/>
      <c r="BE1660" s="17"/>
      <c r="BF1660" s="17"/>
      <c r="BG1660" s="17"/>
    </row>
    <row r="1661" spans="1:59" hidden="1" x14ac:dyDescent="0.2">
      <c r="A1661" s="50">
        <v>2024</v>
      </c>
      <c r="B1661" s="50" t="s">
        <v>171</v>
      </c>
      <c r="C1661" s="16" t="str">
        <f>set_totals!$C$223</f>
        <v>21Mar24-IPT-Night</v>
      </c>
      <c r="D1661" s="21">
        <f t="shared" si="77"/>
        <v>45372</v>
      </c>
      <c r="E1661" s="22">
        <f t="shared" si="78"/>
        <v>81</v>
      </c>
      <c r="F1661" s="17" t="s">
        <v>773</v>
      </c>
      <c r="G1661" s="17" t="s">
        <v>772</v>
      </c>
      <c r="H1661" s="17">
        <v>40</v>
      </c>
      <c r="J1661" s="17">
        <v>0.45</v>
      </c>
      <c r="K1661" s="17" t="s">
        <v>494</v>
      </c>
      <c r="L1661" s="17"/>
      <c r="M1661" s="17" t="s">
        <v>494</v>
      </c>
      <c r="N1661" s="17"/>
      <c r="O1661" s="17"/>
      <c r="P1661" s="17"/>
      <c r="Q1661" s="17" t="s">
        <v>494</v>
      </c>
      <c r="R1661" s="17"/>
      <c r="S1661" s="17"/>
      <c r="T1661" s="17" t="s">
        <v>494</v>
      </c>
      <c r="U1661" s="17" t="s">
        <v>494</v>
      </c>
      <c r="V1661" s="17" t="s">
        <v>494</v>
      </c>
      <c r="W1661" s="17" t="s">
        <v>494</v>
      </c>
      <c r="X1661" s="17" t="s">
        <v>494</v>
      </c>
      <c r="Y1661" s="17" t="s">
        <v>494</v>
      </c>
      <c r="Z1661" s="17" t="s">
        <v>494</v>
      </c>
      <c r="AA1661" s="17" t="s">
        <v>494</v>
      </c>
      <c r="AB1661" s="17" t="s">
        <v>494</v>
      </c>
      <c r="AC1661" s="17"/>
      <c r="AD1661" s="17"/>
      <c r="AE1661" s="18">
        <f t="shared" si="79"/>
        <v>0.703125</v>
      </c>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c r="BA1661" s="17"/>
      <c r="BB1661" s="17"/>
      <c r="BC1661" s="17"/>
      <c r="BD1661" s="17"/>
      <c r="BE1661" s="17"/>
      <c r="BF1661" s="17"/>
      <c r="BG1661" s="17"/>
    </row>
    <row r="1662" spans="1:59" hidden="1" x14ac:dyDescent="0.2">
      <c r="A1662" s="50">
        <v>2024</v>
      </c>
      <c r="B1662" s="50" t="s">
        <v>171</v>
      </c>
      <c r="C1662" s="16" t="str">
        <f>set_totals!$C$223</f>
        <v>21Mar24-IPT-Night</v>
      </c>
      <c r="D1662" s="21">
        <f t="shared" si="77"/>
        <v>45372</v>
      </c>
      <c r="E1662" s="22">
        <f t="shared" si="78"/>
        <v>81</v>
      </c>
      <c r="F1662" s="17" t="s">
        <v>771</v>
      </c>
      <c r="G1662" s="17" t="s">
        <v>772</v>
      </c>
      <c r="H1662" s="17">
        <v>38</v>
      </c>
      <c r="J1662" s="17">
        <v>0.41</v>
      </c>
      <c r="K1662" s="17" t="s">
        <v>494</v>
      </c>
      <c r="L1662" s="17"/>
      <c r="M1662" s="17" t="s">
        <v>494</v>
      </c>
      <c r="N1662" s="17"/>
      <c r="O1662" s="17"/>
      <c r="P1662" s="17"/>
      <c r="Q1662" s="17" t="s">
        <v>494</v>
      </c>
      <c r="R1662" s="17"/>
      <c r="S1662" s="17"/>
      <c r="T1662" s="17" t="s">
        <v>494</v>
      </c>
      <c r="U1662" s="17" t="s">
        <v>494</v>
      </c>
      <c r="V1662" s="17" t="s">
        <v>494</v>
      </c>
      <c r="W1662" s="17" t="s">
        <v>494</v>
      </c>
      <c r="X1662" s="17" t="s">
        <v>494</v>
      </c>
      <c r="Y1662" s="17" t="s">
        <v>494</v>
      </c>
      <c r="Z1662" s="17" t="s">
        <v>494</v>
      </c>
      <c r="AA1662" s="17" t="s">
        <v>494</v>
      </c>
      <c r="AB1662" s="17" t="s">
        <v>494</v>
      </c>
      <c r="AC1662" s="17"/>
      <c r="AD1662" s="17"/>
      <c r="AE1662" s="18">
        <f t="shared" si="79"/>
        <v>0.74719346843563206</v>
      </c>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c r="BA1662" s="17"/>
      <c r="BB1662" s="17"/>
      <c r="BC1662" s="17"/>
      <c r="BD1662" s="17"/>
      <c r="BE1662" s="17"/>
      <c r="BF1662" s="17"/>
      <c r="BG1662" s="17"/>
    </row>
    <row r="1663" spans="1:59" hidden="1" x14ac:dyDescent="0.2">
      <c r="A1663" s="50">
        <v>2024</v>
      </c>
      <c r="B1663" s="50" t="s">
        <v>171</v>
      </c>
      <c r="C1663" s="16" t="str">
        <f>set_totals!$C$223</f>
        <v>21Mar24-IPT-Night</v>
      </c>
      <c r="D1663" s="21">
        <f t="shared" si="77"/>
        <v>45372</v>
      </c>
      <c r="E1663" s="22">
        <f t="shared" si="78"/>
        <v>81</v>
      </c>
      <c r="F1663" s="17" t="s">
        <v>775</v>
      </c>
      <c r="G1663" s="17" t="s">
        <v>772</v>
      </c>
      <c r="H1663" s="17">
        <v>34</v>
      </c>
      <c r="J1663" s="17">
        <v>0.31</v>
      </c>
      <c r="K1663" s="17" t="s">
        <v>494</v>
      </c>
      <c r="L1663" s="17"/>
      <c r="M1663" s="17" t="s">
        <v>494</v>
      </c>
      <c r="N1663" s="17"/>
      <c r="O1663" s="17"/>
      <c r="P1663" s="17"/>
      <c r="Q1663" s="17" t="s">
        <v>494</v>
      </c>
      <c r="R1663" s="17"/>
      <c r="S1663" s="17"/>
      <c r="T1663" s="17" t="s">
        <v>494</v>
      </c>
      <c r="U1663" s="17" t="s">
        <v>494</v>
      </c>
      <c r="V1663" s="17" t="s">
        <v>494</v>
      </c>
      <c r="W1663" s="17" t="s">
        <v>494</v>
      </c>
      <c r="X1663" s="17" t="s">
        <v>494</v>
      </c>
      <c r="Y1663" s="17" t="s">
        <v>494</v>
      </c>
      <c r="Z1663" s="17" t="s">
        <v>494</v>
      </c>
      <c r="AA1663" s="17" t="s">
        <v>494</v>
      </c>
      <c r="AB1663" s="17" t="s">
        <v>494</v>
      </c>
      <c r="AC1663" s="17"/>
      <c r="AD1663" s="17"/>
      <c r="AE1663" s="18">
        <f t="shared" si="79"/>
        <v>0.78872379401587622</v>
      </c>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c r="BA1663" s="17"/>
      <c r="BB1663" s="17"/>
      <c r="BC1663" s="17"/>
      <c r="BD1663" s="17"/>
      <c r="BE1663" s="17"/>
      <c r="BF1663" s="17"/>
      <c r="BG1663" s="17"/>
    </row>
    <row r="1664" spans="1:59" hidden="1" x14ac:dyDescent="0.2">
      <c r="A1664" s="50">
        <v>2024</v>
      </c>
      <c r="B1664" s="50" t="s">
        <v>171</v>
      </c>
      <c r="C1664" s="16" t="str">
        <f>set_totals!$C$223</f>
        <v>21Mar24-IPT-Night</v>
      </c>
      <c r="D1664" s="21">
        <f t="shared" si="77"/>
        <v>45372</v>
      </c>
      <c r="E1664" s="22">
        <f t="shared" si="78"/>
        <v>81</v>
      </c>
      <c r="F1664" s="17" t="s">
        <v>771</v>
      </c>
      <c r="G1664" s="17" t="s">
        <v>772</v>
      </c>
      <c r="H1664" s="17">
        <v>40</v>
      </c>
      <c r="J1664" s="17">
        <v>0.52</v>
      </c>
      <c r="K1664" s="17" t="s">
        <v>494</v>
      </c>
      <c r="L1664" s="17"/>
      <c r="M1664" s="17" t="s">
        <v>494</v>
      </c>
      <c r="N1664" s="17"/>
      <c r="O1664" s="17"/>
      <c r="P1664" s="17"/>
      <c r="Q1664" s="17" t="s">
        <v>494</v>
      </c>
      <c r="R1664" s="17"/>
      <c r="S1664" s="17"/>
      <c r="T1664" s="17" t="s">
        <v>494</v>
      </c>
      <c r="U1664" s="17" t="s">
        <v>494</v>
      </c>
      <c r="V1664" s="17" t="s">
        <v>494</v>
      </c>
      <c r="W1664" s="17" t="s">
        <v>494</v>
      </c>
      <c r="X1664" s="17" t="s">
        <v>494</v>
      </c>
      <c r="Y1664" s="17" t="s">
        <v>494</v>
      </c>
      <c r="Z1664" s="17" t="s">
        <v>494</v>
      </c>
      <c r="AA1664" s="17" t="s">
        <v>494</v>
      </c>
      <c r="AB1664" s="17" t="s">
        <v>494</v>
      </c>
      <c r="AC1664" s="17"/>
      <c r="AD1664" s="17"/>
      <c r="AE1664" s="18">
        <f t="shared" si="79"/>
        <v>0.81250000000000011</v>
      </c>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c r="BA1664" s="17"/>
      <c r="BB1664" s="17"/>
      <c r="BC1664" s="17"/>
      <c r="BD1664" s="17"/>
      <c r="BE1664" s="17"/>
      <c r="BF1664" s="17"/>
      <c r="BG1664" s="17"/>
    </row>
    <row r="1665" spans="1:59" hidden="1" x14ac:dyDescent="0.2">
      <c r="A1665" s="50">
        <v>2024</v>
      </c>
      <c r="B1665" s="50" t="s">
        <v>171</v>
      </c>
      <c r="C1665" s="16" t="str">
        <f>set_totals!$C$223</f>
        <v>21Mar24-IPT-Night</v>
      </c>
      <c r="D1665" s="21">
        <f t="shared" si="77"/>
        <v>45372</v>
      </c>
      <c r="E1665" s="22">
        <f t="shared" si="78"/>
        <v>81</v>
      </c>
      <c r="F1665" s="17" t="s">
        <v>771</v>
      </c>
      <c r="G1665" s="17" t="s">
        <v>772</v>
      </c>
      <c r="H1665" s="17">
        <v>40</v>
      </c>
      <c r="J1665" s="17">
        <v>0.55000000000000004</v>
      </c>
      <c r="K1665" s="17" t="s">
        <v>494</v>
      </c>
      <c r="L1665" s="17"/>
      <c r="M1665" s="17" t="s">
        <v>494</v>
      </c>
      <c r="N1665" s="17"/>
      <c r="O1665" s="17"/>
      <c r="P1665" s="17"/>
      <c r="Q1665" s="17" t="s">
        <v>494</v>
      </c>
      <c r="R1665" s="17"/>
      <c r="S1665" s="17"/>
      <c r="T1665" s="17" t="s">
        <v>494</v>
      </c>
      <c r="U1665" s="17" t="s">
        <v>494</v>
      </c>
      <c r="V1665" s="17" t="s">
        <v>494</v>
      </c>
      <c r="W1665" s="17" t="s">
        <v>494</v>
      </c>
      <c r="X1665" s="17" t="s">
        <v>494</v>
      </c>
      <c r="Y1665" s="17" t="s">
        <v>494</v>
      </c>
      <c r="Z1665" s="17" t="s">
        <v>494</v>
      </c>
      <c r="AA1665" s="17" t="s">
        <v>494</v>
      </c>
      <c r="AB1665" s="17" t="s">
        <v>494</v>
      </c>
      <c r="AC1665" s="17"/>
      <c r="AD1665" s="17"/>
      <c r="AE1665" s="18">
        <f t="shared" si="79"/>
        <v>0.859375</v>
      </c>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c r="BA1665" s="17"/>
      <c r="BB1665" s="17"/>
      <c r="BC1665" s="17"/>
      <c r="BD1665" s="17"/>
      <c r="BE1665" s="17"/>
      <c r="BF1665" s="17"/>
      <c r="BG1665" s="17"/>
    </row>
    <row r="1666" spans="1:59" hidden="1" x14ac:dyDescent="0.2">
      <c r="A1666" s="50">
        <v>2024</v>
      </c>
      <c r="B1666" s="50" t="s">
        <v>171</v>
      </c>
      <c r="C1666" s="16" t="str">
        <f>set_totals!$C$223</f>
        <v>21Mar24-IPT-Night</v>
      </c>
      <c r="D1666" s="21">
        <f t="shared" si="77"/>
        <v>45372</v>
      </c>
      <c r="E1666" s="22">
        <f t="shared" si="78"/>
        <v>81</v>
      </c>
      <c r="F1666" s="17" t="s">
        <v>771</v>
      </c>
      <c r="G1666" s="17" t="s">
        <v>772</v>
      </c>
      <c r="H1666" s="17">
        <v>41</v>
      </c>
      <c r="J1666" s="17">
        <v>0.56000000000000005</v>
      </c>
      <c r="K1666" s="17" t="s">
        <v>494</v>
      </c>
      <c r="L1666" s="17"/>
      <c r="M1666" s="17" t="s">
        <v>494</v>
      </c>
      <c r="N1666" s="17"/>
      <c r="O1666" s="17"/>
      <c r="P1666" s="17"/>
      <c r="Q1666" s="17" t="s">
        <v>494</v>
      </c>
      <c r="R1666" s="17"/>
      <c r="S1666" s="17"/>
      <c r="T1666" s="17" t="s">
        <v>494</v>
      </c>
      <c r="U1666" s="17" t="s">
        <v>494</v>
      </c>
      <c r="V1666" s="17" t="s">
        <v>494</v>
      </c>
      <c r="W1666" s="17" t="s">
        <v>494</v>
      </c>
      <c r="X1666" s="17" t="s">
        <v>494</v>
      </c>
      <c r="Y1666" s="17" t="s">
        <v>494</v>
      </c>
      <c r="Z1666" s="17" t="s">
        <v>494</v>
      </c>
      <c r="AA1666" s="17" t="s">
        <v>494</v>
      </c>
      <c r="AB1666" s="17" t="s">
        <v>494</v>
      </c>
      <c r="AC1666" s="17"/>
      <c r="AD1666" s="17"/>
      <c r="AE1666" s="18">
        <f t="shared" si="79"/>
        <v>0.81252448455478021</v>
      </c>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c r="BA1666" s="17"/>
      <c r="BB1666" s="17"/>
      <c r="BC1666" s="17"/>
      <c r="BD1666" s="17"/>
      <c r="BE1666" s="17"/>
      <c r="BF1666" s="17"/>
      <c r="BG1666" s="17"/>
    </row>
    <row r="1667" spans="1:59" hidden="1" x14ac:dyDescent="0.2">
      <c r="A1667" s="50">
        <v>2024</v>
      </c>
      <c r="B1667" s="50" t="s">
        <v>171</v>
      </c>
      <c r="C1667" s="16" t="str">
        <f>set_totals!$C$223</f>
        <v>21Mar24-IPT-Night</v>
      </c>
      <c r="D1667" s="21">
        <f t="shared" si="77"/>
        <v>45372</v>
      </c>
      <c r="E1667" s="22">
        <f t="shared" si="78"/>
        <v>81</v>
      </c>
      <c r="F1667" s="17" t="s">
        <v>771</v>
      </c>
      <c r="G1667" s="17" t="s">
        <v>772</v>
      </c>
      <c r="H1667" s="17">
        <v>42</v>
      </c>
      <c r="J1667" s="17">
        <v>0.56000000000000005</v>
      </c>
      <c r="K1667" s="17" t="s">
        <v>494</v>
      </c>
      <c r="L1667" s="17"/>
      <c r="M1667" s="17" t="s">
        <v>494</v>
      </c>
      <c r="N1667" s="17"/>
      <c r="O1667" s="17"/>
      <c r="P1667" s="17"/>
      <c r="Q1667" s="17" t="s">
        <v>494</v>
      </c>
      <c r="R1667" s="17"/>
      <c r="S1667" s="17"/>
      <c r="T1667" s="17" t="s">
        <v>494</v>
      </c>
      <c r="U1667" s="17" t="s">
        <v>494</v>
      </c>
      <c r="V1667" s="17" t="s">
        <v>494</v>
      </c>
      <c r="W1667" s="17" t="s">
        <v>494</v>
      </c>
      <c r="X1667" s="17" t="s">
        <v>494</v>
      </c>
      <c r="Y1667" s="17" t="s">
        <v>494</v>
      </c>
      <c r="Z1667" s="17" t="s">
        <v>494</v>
      </c>
      <c r="AA1667" s="17" t="s">
        <v>494</v>
      </c>
      <c r="AB1667" s="17" t="s">
        <v>494</v>
      </c>
      <c r="AC1667" s="17"/>
      <c r="AD1667" s="17"/>
      <c r="AE1667" s="18">
        <f t="shared" si="79"/>
        <v>0.75585789871504161</v>
      </c>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c r="BA1667" s="17"/>
      <c r="BB1667" s="17"/>
      <c r="BC1667" s="17"/>
      <c r="BD1667" s="17"/>
      <c r="BE1667" s="17"/>
      <c r="BF1667" s="17"/>
      <c r="BG1667" s="17"/>
    </row>
    <row r="1668" spans="1:59" hidden="1" x14ac:dyDescent="0.2">
      <c r="A1668" s="50">
        <v>2024</v>
      </c>
      <c r="B1668" s="50" t="s">
        <v>171</v>
      </c>
      <c r="C1668" s="16" t="str">
        <f>set_totals!$C$223</f>
        <v>21Mar24-IPT-Night</v>
      </c>
      <c r="D1668" s="21">
        <f t="shared" ref="D1668:D1731" si="80">DATEVALUE(LEFT(C1668, SEARCH("-", C1668) - 1))</f>
        <v>45372</v>
      </c>
      <c r="E1668" s="22">
        <f t="shared" ref="E1668:E1731" si="81" xml:space="preserve"> D1668 - DATE(YEAR(D1668), 1, 0)</f>
        <v>81</v>
      </c>
      <c r="F1668" s="17" t="s">
        <v>771</v>
      </c>
      <c r="G1668" s="17" t="s">
        <v>772</v>
      </c>
      <c r="H1668" s="17">
        <v>42</v>
      </c>
      <c r="J1668" s="17">
        <v>0.48</v>
      </c>
      <c r="K1668" s="17" t="s">
        <v>494</v>
      </c>
      <c r="L1668" s="17"/>
      <c r="M1668" s="17" t="s">
        <v>494</v>
      </c>
      <c r="N1668" s="17"/>
      <c r="O1668" s="17"/>
      <c r="P1668" s="17"/>
      <c r="Q1668" s="17" t="s">
        <v>494</v>
      </c>
      <c r="R1668" s="17"/>
      <c r="S1668" s="17"/>
      <c r="T1668" s="17" t="s">
        <v>494</v>
      </c>
      <c r="U1668" s="17" t="s">
        <v>494</v>
      </c>
      <c r="V1668" s="17" t="s">
        <v>494</v>
      </c>
      <c r="W1668" s="17" t="s">
        <v>494</v>
      </c>
      <c r="X1668" s="17" t="s">
        <v>494</v>
      </c>
      <c r="Y1668" s="17" t="s">
        <v>494</v>
      </c>
      <c r="Z1668" s="17" t="s">
        <v>494</v>
      </c>
      <c r="AA1668" s="17" t="s">
        <v>494</v>
      </c>
      <c r="AB1668" s="17" t="s">
        <v>494</v>
      </c>
      <c r="AC1668" s="17"/>
      <c r="AD1668" s="17"/>
      <c r="AE1668" s="18">
        <f t="shared" ref="AE1668:AE1731" si="82">IF(J1668="", "", 100000*(J1668/(H1668^3)))</f>
        <v>0.64787819889860698</v>
      </c>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c r="BA1668" s="17"/>
      <c r="BB1668" s="17"/>
      <c r="BC1668" s="17"/>
      <c r="BD1668" s="17"/>
      <c r="BE1668" s="17"/>
      <c r="BF1668" s="17"/>
      <c r="BG1668" s="17"/>
    </row>
    <row r="1669" spans="1:59" hidden="1" x14ac:dyDescent="0.2">
      <c r="A1669" s="50">
        <v>2024</v>
      </c>
      <c r="B1669" s="50" t="s">
        <v>171</v>
      </c>
      <c r="C1669" s="16" t="str">
        <f>set_totals!$C$223</f>
        <v>21Mar24-IPT-Night</v>
      </c>
      <c r="D1669" s="21">
        <f t="shared" si="80"/>
        <v>45372</v>
      </c>
      <c r="E1669" s="22">
        <f t="shared" si="81"/>
        <v>81</v>
      </c>
      <c r="F1669" s="17" t="s">
        <v>775</v>
      </c>
      <c r="G1669" s="17" t="s">
        <v>772</v>
      </c>
      <c r="H1669" s="17">
        <v>36</v>
      </c>
      <c r="J1669" s="17">
        <v>0.38</v>
      </c>
      <c r="K1669" s="17" t="s">
        <v>494</v>
      </c>
      <c r="L1669" s="17"/>
      <c r="M1669" s="17" t="s">
        <v>494</v>
      </c>
      <c r="N1669" s="17"/>
      <c r="O1669" s="17"/>
      <c r="P1669" s="17"/>
      <c r="Q1669" s="17" t="s">
        <v>494</v>
      </c>
      <c r="R1669" s="17"/>
      <c r="S1669" s="17"/>
      <c r="T1669" s="17" t="s">
        <v>494</v>
      </c>
      <c r="U1669" s="17" t="s">
        <v>494</v>
      </c>
      <c r="V1669" s="17" t="s">
        <v>494</v>
      </c>
      <c r="W1669" s="17" t="s">
        <v>494</v>
      </c>
      <c r="X1669" s="17" t="s">
        <v>494</v>
      </c>
      <c r="Y1669" s="17" t="s">
        <v>494</v>
      </c>
      <c r="Z1669" s="17" t="s">
        <v>494</v>
      </c>
      <c r="AA1669" s="17" t="s">
        <v>494</v>
      </c>
      <c r="AB1669" s="17" t="s">
        <v>494</v>
      </c>
      <c r="AC1669" s="17"/>
      <c r="AD1669" s="17"/>
      <c r="AE1669" s="18">
        <f t="shared" si="82"/>
        <v>0.81447187928669418</v>
      </c>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c r="BA1669" s="17"/>
      <c r="BB1669" s="17"/>
      <c r="BC1669" s="17"/>
      <c r="BD1669" s="17"/>
      <c r="BE1669" s="17"/>
      <c r="BF1669" s="17"/>
      <c r="BG1669" s="17"/>
    </row>
    <row r="1670" spans="1:59" hidden="1" x14ac:dyDescent="0.2">
      <c r="A1670" s="50">
        <v>2024</v>
      </c>
      <c r="B1670" s="50" t="s">
        <v>171</v>
      </c>
      <c r="C1670" s="16" t="str">
        <f>set_totals!$C$223</f>
        <v>21Mar24-IPT-Night</v>
      </c>
      <c r="D1670" s="21">
        <f t="shared" si="80"/>
        <v>45372</v>
      </c>
      <c r="E1670" s="22">
        <f t="shared" si="81"/>
        <v>81</v>
      </c>
      <c r="F1670" s="17" t="s">
        <v>771</v>
      </c>
      <c r="G1670" s="17" t="s">
        <v>772</v>
      </c>
      <c r="H1670" s="17">
        <v>40</v>
      </c>
      <c r="J1670" s="17">
        <v>0.47</v>
      </c>
      <c r="K1670" s="17" t="s">
        <v>494</v>
      </c>
      <c r="L1670" s="17"/>
      <c r="M1670" s="17" t="s">
        <v>494</v>
      </c>
      <c r="N1670" s="17"/>
      <c r="O1670" s="17"/>
      <c r="P1670" s="17"/>
      <c r="Q1670" s="17" t="s">
        <v>494</v>
      </c>
      <c r="R1670" s="17"/>
      <c r="S1670" s="17"/>
      <c r="T1670" s="17" t="s">
        <v>494</v>
      </c>
      <c r="U1670" s="17" t="s">
        <v>494</v>
      </c>
      <c r="V1670" s="17" t="s">
        <v>494</v>
      </c>
      <c r="W1670" s="17" t="s">
        <v>494</v>
      </c>
      <c r="X1670" s="17" t="s">
        <v>494</v>
      </c>
      <c r="Y1670" s="17" t="s">
        <v>494</v>
      </c>
      <c r="Z1670" s="17" t="s">
        <v>494</v>
      </c>
      <c r="AA1670" s="17" t="s">
        <v>494</v>
      </c>
      <c r="AB1670" s="17" t="s">
        <v>494</v>
      </c>
      <c r="AC1670" s="17"/>
      <c r="AD1670" s="17"/>
      <c r="AE1670" s="18">
        <f t="shared" si="82"/>
        <v>0.734375</v>
      </c>
      <c r="AF1670" s="17"/>
      <c r="AG1670" s="17"/>
      <c r="AH1670" s="17"/>
      <c r="AI1670" s="17"/>
      <c r="AJ1670" s="17"/>
      <c r="AK1670" s="17"/>
      <c r="AL1670" s="17"/>
      <c r="AM1670" s="17"/>
      <c r="AN1670" s="17"/>
      <c r="AO1670" s="17"/>
      <c r="AP1670" s="17"/>
      <c r="AQ1670" s="17"/>
      <c r="AR1670" s="17"/>
      <c r="AS1670" s="17"/>
      <c r="AT1670" s="17"/>
      <c r="AU1670" s="17"/>
      <c r="AV1670" s="17"/>
      <c r="AW1670" s="17"/>
      <c r="AX1670" s="17"/>
      <c r="AY1670" s="17"/>
      <c r="AZ1670" s="17"/>
      <c r="BA1670" s="17"/>
      <c r="BB1670" s="17"/>
      <c r="BC1670" s="17"/>
      <c r="BD1670" s="17"/>
      <c r="BE1670" s="17"/>
      <c r="BF1670" s="17"/>
      <c r="BG1670" s="17"/>
    </row>
    <row r="1671" spans="1:59" hidden="1" x14ac:dyDescent="0.2">
      <c r="A1671" s="50">
        <v>2024</v>
      </c>
      <c r="B1671" s="50" t="s">
        <v>171</v>
      </c>
      <c r="C1671" s="16" t="str">
        <f>set_totals!$C$223</f>
        <v>21Mar24-IPT-Night</v>
      </c>
      <c r="D1671" s="21">
        <f t="shared" si="80"/>
        <v>45372</v>
      </c>
      <c r="E1671" s="22">
        <f t="shared" si="81"/>
        <v>81</v>
      </c>
      <c r="F1671" s="17" t="s">
        <v>771</v>
      </c>
      <c r="G1671" s="17" t="s">
        <v>772</v>
      </c>
      <c r="H1671" s="17">
        <v>41</v>
      </c>
      <c r="J1671" s="17">
        <v>0.54</v>
      </c>
      <c r="K1671" s="17" t="s">
        <v>494</v>
      </c>
      <c r="L1671" s="17"/>
      <c r="M1671" s="17" t="s">
        <v>494</v>
      </c>
      <c r="N1671" s="17"/>
      <c r="O1671" s="17"/>
      <c r="P1671" s="17"/>
      <c r="Q1671" s="17" t="s">
        <v>494</v>
      </c>
      <c r="R1671" s="17"/>
      <c r="S1671" s="17"/>
      <c r="T1671" s="17" t="s">
        <v>494</v>
      </c>
      <c r="U1671" s="17" t="s">
        <v>494</v>
      </c>
      <c r="V1671" s="17" t="s">
        <v>494</v>
      </c>
      <c r="W1671" s="17" t="s">
        <v>494</v>
      </c>
      <c r="X1671" s="17" t="s">
        <v>494</v>
      </c>
      <c r="Y1671" s="17" t="s">
        <v>494</v>
      </c>
      <c r="Z1671" s="17" t="s">
        <v>494</v>
      </c>
      <c r="AA1671" s="17" t="s">
        <v>494</v>
      </c>
      <c r="AB1671" s="17" t="s">
        <v>494</v>
      </c>
      <c r="AC1671" s="17"/>
      <c r="AD1671" s="17"/>
      <c r="AE1671" s="18">
        <f t="shared" si="82"/>
        <v>0.78350575296353797</v>
      </c>
      <c r="AF1671" s="17"/>
      <c r="AG1671" s="17"/>
      <c r="AH1671" s="17"/>
      <c r="AI1671" s="17"/>
      <c r="AJ1671" s="17"/>
      <c r="AK1671" s="17"/>
      <c r="AL1671" s="17"/>
      <c r="AM1671" s="17"/>
      <c r="AN1671" s="17"/>
      <c r="AO1671" s="17"/>
      <c r="AP1671" s="17"/>
      <c r="AQ1671" s="17"/>
      <c r="AR1671" s="17"/>
      <c r="AS1671" s="17"/>
      <c r="AT1671" s="17"/>
      <c r="AU1671" s="17"/>
      <c r="AV1671" s="17"/>
      <c r="AW1671" s="17"/>
      <c r="AX1671" s="17"/>
      <c r="AY1671" s="17"/>
      <c r="AZ1671" s="17"/>
      <c r="BA1671" s="17"/>
      <c r="BB1671" s="17"/>
      <c r="BC1671" s="17"/>
      <c r="BD1671" s="17"/>
      <c r="BE1671" s="17"/>
      <c r="BF1671" s="17"/>
      <c r="BG1671" s="17"/>
    </row>
    <row r="1672" spans="1:59" hidden="1" x14ac:dyDescent="0.2">
      <c r="A1672" s="50">
        <v>2024</v>
      </c>
      <c r="B1672" s="50" t="s">
        <v>171</v>
      </c>
      <c r="C1672" s="16" t="str">
        <f>set_totals!$C$223</f>
        <v>21Mar24-IPT-Night</v>
      </c>
      <c r="D1672" s="21">
        <f t="shared" si="80"/>
        <v>45372</v>
      </c>
      <c r="E1672" s="22">
        <f t="shared" si="81"/>
        <v>81</v>
      </c>
      <c r="F1672" s="17" t="s">
        <v>771</v>
      </c>
      <c r="G1672" s="17" t="s">
        <v>772</v>
      </c>
      <c r="H1672" s="17">
        <v>39</v>
      </c>
      <c r="J1672" s="17">
        <v>0.44</v>
      </c>
      <c r="K1672" s="17" t="s">
        <v>494</v>
      </c>
      <c r="L1672" s="17"/>
      <c r="M1672" s="17" t="s">
        <v>494</v>
      </c>
      <c r="N1672" s="17"/>
      <c r="O1672" s="17"/>
      <c r="P1672" s="17"/>
      <c r="Q1672" s="17" t="s">
        <v>494</v>
      </c>
      <c r="R1672" s="17"/>
      <c r="S1672" s="17"/>
      <c r="T1672" s="17" t="s">
        <v>494</v>
      </c>
      <c r="U1672" s="17" t="s">
        <v>494</v>
      </c>
      <c r="V1672" s="17" t="s">
        <v>494</v>
      </c>
      <c r="W1672" s="17" t="s">
        <v>494</v>
      </c>
      <c r="X1672" s="17" t="s">
        <v>494</v>
      </c>
      <c r="Y1672" s="17" t="s">
        <v>494</v>
      </c>
      <c r="Z1672" s="17" t="s">
        <v>494</v>
      </c>
      <c r="AA1672" s="17" t="s">
        <v>494</v>
      </c>
      <c r="AB1672" s="17" t="s">
        <v>494</v>
      </c>
      <c r="AC1672" s="17"/>
      <c r="AD1672" s="17"/>
      <c r="AE1672" s="18">
        <f t="shared" si="82"/>
        <v>0.74175222104216187</v>
      </c>
      <c r="AF1672" s="17"/>
      <c r="AG1672" s="17"/>
      <c r="AH1672" s="17"/>
      <c r="AI1672" s="17"/>
      <c r="AJ1672" s="17"/>
      <c r="AK1672" s="17"/>
      <c r="AL1672" s="17"/>
      <c r="AM1672" s="17"/>
      <c r="AN1672" s="17"/>
      <c r="AO1672" s="17"/>
      <c r="AP1672" s="17"/>
      <c r="AQ1672" s="17"/>
      <c r="AR1672" s="17"/>
      <c r="AS1672" s="17"/>
      <c r="AT1672" s="17"/>
      <c r="AU1672" s="17"/>
      <c r="AV1672" s="17"/>
      <c r="AW1672" s="17"/>
      <c r="AX1672" s="17"/>
      <c r="AY1672" s="17"/>
      <c r="AZ1672" s="17"/>
      <c r="BA1672" s="17"/>
      <c r="BB1672" s="17"/>
      <c r="BC1672" s="17"/>
      <c r="BD1672" s="17"/>
      <c r="BE1672" s="17"/>
      <c r="BF1672" s="17"/>
      <c r="BG1672" s="17"/>
    </row>
    <row r="1673" spans="1:59" hidden="1" x14ac:dyDescent="0.2">
      <c r="A1673" s="50">
        <v>2024</v>
      </c>
      <c r="B1673" s="50" t="s">
        <v>171</v>
      </c>
      <c r="C1673" s="16" t="str">
        <f>set_totals!$C$223</f>
        <v>21Mar24-IPT-Night</v>
      </c>
      <c r="D1673" s="21">
        <f t="shared" si="80"/>
        <v>45372</v>
      </c>
      <c r="E1673" s="22">
        <f t="shared" si="81"/>
        <v>81</v>
      </c>
      <c r="F1673" s="17" t="s">
        <v>775</v>
      </c>
      <c r="G1673" s="17" t="s">
        <v>772</v>
      </c>
      <c r="H1673" s="17">
        <v>36</v>
      </c>
      <c r="J1673" s="17">
        <v>0.39</v>
      </c>
      <c r="K1673" s="17" t="s">
        <v>494</v>
      </c>
      <c r="L1673" s="17"/>
      <c r="M1673" s="17" t="s">
        <v>494</v>
      </c>
      <c r="N1673" s="17"/>
      <c r="O1673" s="17"/>
      <c r="P1673" s="17"/>
      <c r="Q1673" s="17" t="s">
        <v>494</v>
      </c>
      <c r="R1673" s="17"/>
      <c r="S1673" s="17"/>
      <c r="T1673" s="17" t="s">
        <v>494</v>
      </c>
      <c r="U1673" s="17" t="s">
        <v>494</v>
      </c>
      <c r="V1673" s="17" t="s">
        <v>494</v>
      </c>
      <c r="W1673" s="17" t="s">
        <v>494</v>
      </c>
      <c r="X1673" s="17" t="s">
        <v>494</v>
      </c>
      <c r="Y1673" s="17" t="s">
        <v>494</v>
      </c>
      <c r="Z1673" s="17" t="s">
        <v>494</v>
      </c>
      <c r="AA1673" s="17" t="s">
        <v>494</v>
      </c>
      <c r="AB1673" s="17" t="s">
        <v>494</v>
      </c>
      <c r="AC1673" s="17"/>
      <c r="AD1673" s="17"/>
      <c r="AE1673" s="18">
        <f t="shared" si="82"/>
        <v>0.83590534979423858</v>
      </c>
      <c r="AF1673" s="17"/>
      <c r="AG1673" s="17"/>
      <c r="AH1673" s="17"/>
      <c r="AI1673" s="17"/>
      <c r="AJ1673" s="17"/>
      <c r="AK1673" s="17"/>
      <c r="AL1673" s="17"/>
      <c r="AM1673" s="17"/>
      <c r="AN1673" s="17"/>
      <c r="AO1673" s="17"/>
      <c r="AP1673" s="17"/>
      <c r="AQ1673" s="17"/>
      <c r="AR1673" s="17"/>
      <c r="AS1673" s="17"/>
      <c r="AT1673" s="17"/>
      <c r="AU1673" s="17"/>
      <c r="AV1673" s="17"/>
      <c r="AW1673" s="17"/>
      <c r="AX1673" s="17"/>
      <c r="AY1673" s="17"/>
      <c r="AZ1673" s="17"/>
      <c r="BA1673" s="17"/>
      <c r="BB1673" s="17"/>
      <c r="BC1673" s="17"/>
      <c r="BD1673" s="17"/>
      <c r="BE1673" s="17"/>
      <c r="BF1673" s="17"/>
      <c r="BG1673" s="17"/>
    </row>
    <row r="1674" spans="1:59" hidden="1" x14ac:dyDescent="0.2">
      <c r="A1674" s="50">
        <v>2024</v>
      </c>
      <c r="B1674" s="50" t="s">
        <v>171</v>
      </c>
      <c r="C1674" s="16" t="str">
        <f>set_totals!$C$223</f>
        <v>21Mar24-IPT-Night</v>
      </c>
      <c r="D1674" s="21">
        <f t="shared" si="80"/>
        <v>45372</v>
      </c>
      <c r="E1674" s="22">
        <f t="shared" si="81"/>
        <v>81</v>
      </c>
      <c r="F1674" s="17" t="s">
        <v>771</v>
      </c>
      <c r="G1674" s="17" t="s">
        <v>772</v>
      </c>
      <c r="H1674" s="17">
        <v>39</v>
      </c>
      <c r="J1674" s="17">
        <v>0.42</v>
      </c>
      <c r="K1674" s="17" t="s">
        <v>494</v>
      </c>
      <c r="L1674" s="17"/>
      <c r="M1674" s="17" t="s">
        <v>494</v>
      </c>
      <c r="N1674" s="17"/>
      <c r="O1674" s="17"/>
      <c r="P1674" s="17"/>
      <c r="Q1674" s="17" t="s">
        <v>494</v>
      </c>
      <c r="R1674" s="17"/>
      <c r="S1674" s="17"/>
      <c r="T1674" s="17" t="s">
        <v>494</v>
      </c>
      <c r="U1674" s="17" t="s">
        <v>494</v>
      </c>
      <c r="V1674" s="17" t="s">
        <v>494</v>
      </c>
      <c r="W1674" s="17" t="s">
        <v>494</v>
      </c>
      <c r="X1674" s="17" t="s">
        <v>494</v>
      </c>
      <c r="Y1674" s="17" t="s">
        <v>494</v>
      </c>
      <c r="Z1674" s="17" t="s">
        <v>494</v>
      </c>
      <c r="AA1674" s="17" t="s">
        <v>494</v>
      </c>
      <c r="AB1674" s="17" t="s">
        <v>494</v>
      </c>
      <c r="AC1674" s="17"/>
      <c r="AD1674" s="17"/>
      <c r="AE1674" s="18">
        <f t="shared" si="82"/>
        <v>0.70803621099479086</v>
      </c>
      <c r="AF1674" s="17"/>
      <c r="AG1674" s="17"/>
      <c r="AH1674" s="17"/>
      <c r="AI1674" s="17"/>
      <c r="AJ1674" s="17"/>
      <c r="AK1674" s="17"/>
      <c r="AL1674" s="17"/>
      <c r="AM1674" s="17"/>
      <c r="AN1674" s="17"/>
      <c r="AO1674" s="17"/>
      <c r="AP1674" s="17"/>
      <c r="AQ1674" s="17"/>
      <c r="AR1674" s="17"/>
      <c r="AS1674" s="17"/>
      <c r="AT1674" s="17"/>
      <c r="AU1674" s="17"/>
      <c r="AV1674" s="17"/>
      <c r="AW1674" s="17"/>
      <c r="AX1674" s="17"/>
      <c r="AY1674" s="17"/>
      <c r="AZ1674" s="17"/>
      <c r="BA1674" s="17"/>
      <c r="BB1674" s="17"/>
      <c r="BC1674" s="17"/>
      <c r="BD1674" s="17"/>
      <c r="BE1674" s="17"/>
      <c r="BF1674" s="17"/>
      <c r="BG1674" s="17"/>
    </row>
    <row r="1675" spans="1:59" hidden="1" x14ac:dyDescent="0.2">
      <c r="A1675" s="50">
        <v>2024</v>
      </c>
      <c r="B1675" s="50" t="s">
        <v>171</v>
      </c>
      <c r="C1675" s="16" t="str">
        <f>set_totals!$C$223</f>
        <v>21Mar24-IPT-Night</v>
      </c>
      <c r="D1675" s="21">
        <f t="shared" si="80"/>
        <v>45372</v>
      </c>
      <c r="E1675" s="22">
        <f t="shared" si="81"/>
        <v>81</v>
      </c>
      <c r="F1675" s="17" t="s">
        <v>775</v>
      </c>
      <c r="G1675" s="17" t="s">
        <v>772</v>
      </c>
      <c r="H1675" s="17">
        <v>38</v>
      </c>
      <c r="J1675" s="17">
        <v>0.42</v>
      </c>
      <c r="K1675" s="17" t="s">
        <v>494</v>
      </c>
      <c r="L1675" s="17"/>
      <c r="M1675" s="17" t="s">
        <v>494</v>
      </c>
      <c r="N1675" s="17"/>
      <c r="O1675" s="17"/>
      <c r="P1675" s="17"/>
      <c r="Q1675" s="17" t="s">
        <v>494</v>
      </c>
      <c r="R1675" s="17"/>
      <c r="S1675" s="17"/>
      <c r="T1675" s="17" t="s">
        <v>494</v>
      </c>
      <c r="U1675" s="17" t="s">
        <v>494</v>
      </c>
      <c r="V1675" s="17" t="s">
        <v>494</v>
      </c>
      <c r="W1675" s="17" t="s">
        <v>494</v>
      </c>
      <c r="X1675" s="17" t="s">
        <v>494</v>
      </c>
      <c r="Y1675" s="17" t="s">
        <v>494</v>
      </c>
      <c r="Z1675" s="17" t="s">
        <v>494</v>
      </c>
      <c r="AA1675" s="17" t="s">
        <v>494</v>
      </c>
      <c r="AB1675" s="17" t="s">
        <v>494</v>
      </c>
      <c r="AC1675" s="17"/>
      <c r="AD1675" s="17"/>
      <c r="AE1675" s="18">
        <f t="shared" si="82"/>
        <v>0.76541769937308646</v>
      </c>
      <c r="AF1675" s="17"/>
      <c r="AG1675" s="17"/>
      <c r="AH1675" s="17"/>
      <c r="AI1675" s="17"/>
      <c r="AJ1675" s="17"/>
      <c r="AK1675" s="17"/>
      <c r="AL1675" s="17"/>
      <c r="AM1675" s="17"/>
      <c r="AN1675" s="17"/>
      <c r="AO1675" s="17"/>
      <c r="AP1675" s="17"/>
      <c r="AQ1675" s="17"/>
      <c r="AR1675" s="17"/>
      <c r="AS1675" s="17"/>
      <c r="AT1675" s="17"/>
      <c r="AU1675" s="17"/>
      <c r="AV1675" s="17"/>
      <c r="AW1675" s="17"/>
      <c r="AX1675" s="17"/>
      <c r="AY1675" s="17"/>
      <c r="AZ1675" s="17"/>
      <c r="BA1675" s="17"/>
      <c r="BB1675" s="17"/>
      <c r="BC1675" s="17"/>
      <c r="BD1675" s="17"/>
      <c r="BE1675" s="17"/>
      <c r="BF1675" s="17"/>
      <c r="BG1675" s="17"/>
    </row>
    <row r="1676" spans="1:59" hidden="1" x14ac:dyDescent="0.2">
      <c r="A1676" s="50">
        <v>2024</v>
      </c>
      <c r="B1676" s="50" t="s">
        <v>171</v>
      </c>
      <c r="C1676" s="16" t="str">
        <f>set_totals!$C$223</f>
        <v>21Mar24-IPT-Night</v>
      </c>
      <c r="D1676" s="21">
        <f t="shared" si="80"/>
        <v>45372</v>
      </c>
      <c r="E1676" s="22">
        <f t="shared" si="81"/>
        <v>81</v>
      </c>
      <c r="F1676" s="17" t="s">
        <v>775</v>
      </c>
      <c r="G1676" s="17" t="s">
        <v>772</v>
      </c>
      <c r="H1676" s="17">
        <v>32</v>
      </c>
      <c r="J1676" s="17">
        <v>0.28000000000000003</v>
      </c>
      <c r="K1676" s="17" t="s">
        <v>494</v>
      </c>
      <c r="L1676" s="17"/>
      <c r="M1676" s="17" t="s">
        <v>494</v>
      </c>
      <c r="N1676" s="17"/>
      <c r="O1676" s="17"/>
      <c r="P1676" s="17"/>
      <c r="Q1676" s="17" t="s">
        <v>494</v>
      </c>
      <c r="R1676" s="17"/>
      <c r="S1676" s="17"/>
      <c r="T1676" s="17" t="s">
        <v>494</v>
      </c>
      <c r="U1676" s="17" t="s">
        <v>494</v>
      </c>
      <c r="V1676" s="17" t="s">
        <v>494</v>
      </c>
      <c r="W1676" s="17" t="s">
        <v>494</v>
      </c>
      <c r="X1676" s="17" t="s">
        <v>494</v>
      </c>
      <c r="Y1676" s="17" t="s">
        <v>494</v>
      </c>
      <c r="Z1676" s="17" t="s">
        <v>494</v>
      </c>
      <c r="AA1676" s="17" t="s">
        <v>494</v>
      </c>
      <c r="AB1676" s="17" t="s">
        <v>494</v>
      </c>
      <c r="AC1676" s="17"/>
      <c r="AD1676" s="17"/>
      <c r="AE1676" s="18">
        <f t="shared" si="82"/>
        <v>0.85449218750000011</v>
      </c>
      <c r="AF1676" s="17"/>
      <c r="AG1676" s="17"/>
      <c r="AH1676" s="17"/>
      <c r="AI1676" s="17"/>
      <c r="AJ1676" s="17"/>
      <c r="AK1676" s="17"/>
      <c r="AL1676" s="17"/>
      <c r="AM1676" s="17"/>
      <c r="AN1676" s="17"/>
      <c r="AO1676" s="17"/>
      <c r="AP1676" s="17"/>
      <c r="AQ1676" s="17"/>
      <c r="AR1676" s="17"/>
      <c r="AS1676" s="17"/>
      <c r="AT1676" s="17"/>
      <c r="AU1676" s="17"/>
      <c r="AV1676" s="17"/>
      <c r="AW1676" s="17"/>
      <c r="AX1676" s="17"/>
      <c r="AY1676" s="17"/>
      <c r="AZ1676" s="17"/>
      <c r="BA1676" s="17"/>
      <c r="BB1676" s="17"/>
      <c r="BC1676" s="17"/>
      <c r="BD1676" s="17"/>
      <c r="BE1676" s="17"/>
      <c r="BF1676" s="17"/>
      <c r="BG1676" s="17"/>
    </row>
    <row r="1677" spans="1:59" hidden="1" x14ac:dyDescent="0.2">
      <c r="A1677" s="50">
        <v>2024</v>
      </c>
      <c r="B1677" s="50" t="s">
        <v>171</v>
      </c>
      <c r="C1677" s="16" t="str">
        <f>set_totals!$C$223</f>
        <v>21Mar24-IPT-Night</v>
      </c>
      <c r="D1677" s="21">
        <f t="shared" si="80"/>
        <v>45372</v>
      </c>
      <c r="E1677" s="22">
        <f t="shared" si="81"/>
        <v>81</v>
      </c>
      <c r="F1677" s="17" t="s">
        <v>773</v>
      </c>
      <c r="G1677" s="17" t="s">
        <v>772</v>
      </c>
      <c r="H1677" s="17">
        <v>41</v>
      </c>
      <c r="J1677" s="17">
        <v>0.35</v>
      </c>
      <c r="K1677" s="17" t="s">
        <v>494</v>
      </c>
      <c r="L1677" s="17"/>
      <c r="M1677" s="17" t="s">
        <v>494</v>
      </c>
      <c r="N1677" s="17"/>
      <c r="O1677" s="17"/>
      <c r="P1677" s="17"/>
      <c r="Q1677" s="17" t="s">
        <v>494</v>
      </c>
      <c r="R1677" s="17"/>
      <c r="S1677" s="17"/>
      <c r="T1677" s="17" t="s">
        <v>494</v>
      </c>
      <c r="U1677" s="17" t="s">
        <v>494</v>
      </c>
      <c r="V1677" s="17" t="s">
        <v>494</v>
      </c>
      <c r="W1677" s="17" t="s">
        <v>494</v>
      </c>
      <c r="X1677" s="17" t="s">
        <v>494</v>
      </c>
      <c r="Y1677" s="17" t="s">
        <v>494</v>
      </c>
      <c r="Z1677" s="17" t="s">
        <v>494</v>
      </c>
      <c r="AA1677" s="17" t="s">
        <v>494</v>
      </c>
      <c r="AB1677" s="17" t="s">
        <v>494</v>
      </c>
      <c r="AC1677" s="17"/>
      <c r="AD1677" s="17"/>
      <c r="AE1677" s="18">
        <f t="shared" si="82"/>
        <v>0.50782780284673756</v>
      </c>
      <c r="AF1677" s="17"/>
      <c r="AG1677" s="17"/>
      <c r="AH1677" s="17"/>
      <c r="AI1677" s="17"/>
      <c r="AJ1677" s="17"/>
      <c r="AK1677" s="17"/>
      <c r="AL1677" s="17"/>
      <c r="AM1677" s="17"/>
      <c r="AN1677" s="17"/>
      <c r="AO1677" s="17"/>
      <c r="AP1677" s="17"/>
      <c r="AQ1677" s="17"/>
      <c r="AR1677" s="17"/>
      <c r="AS1677" s="17"/>
      <c r="AT1677" s="17"/>
      <c r="AU1677" s="17"/>
      <c r="AV1677" s="17"/>
      <c r="AW1677" s="17"/>
      <c r="AX1677" s="17"/>
      <c r="AY1677" s="17"/>
      <c r="AZ1677" s="17"/>
      <c r="BA1677" s="17"/>
      <c r="BB1677" s="17"/>
      <c r="BC1677" s="17"/>
      <c r="BD1677" s="17"/>
      <c r="BE1677" s="17"/>
      <c r="BF1677" s="17"/>
      <c r="BG1677" s="17"/>
    </row>
    <row r="1678" spans="1:59" hidden="1" x14ac:dyDescent="0.2">
      <c r="A1678" s="50">
        <v>2024</v>
      </c>
      <c r="B1678" s="50" t="s">
        <v>171</v>
      </c>
      <c r="C1678" s="16" t="str">
        <f>set_totals!$C$223</f>
        <v>21Mar24-IPT-Night</v>
      </c>
      <c r="D1678" s="21">
        <f t="shared" si="80"/>
        <v>45372</v>
      </c>
      <c r="E1678" s="22">
        <f t="shared" si="81"/>
        <v>81</v>
      </c>
      <c r="F1678" s="17" t="s">
        <v>775</v>
      </c>
      <c r="G1678" s="17" t="s">
        <v>772</v>
      </c>
      <c r="H1678" s="17">
        <v>35</v>
      </c>
      <c r="J1678" s="17">
        <v>0.32</v>
      </c>
      <c r="K1678" s="17" t="s">
        <v>494</v>
      </c>
      <c r="L1678" s="17"/>
      <c r="M1678" s="17" t="s">
        <v>494</v>
      </c>
      <c r="N1678" s="17"/>
      <c r="O1678" s="17"/>
      <c r="P1678" s="17"/>
      <c r="Q1678" s="17" t="s">
        <v>494</v>
      </c>
      <c r="R1678" s="17"/>
      <c r="S1678" s="17"/>
      <c r="T1678" s="17" t="s">
        <v>494</v>
      </c>
      <c r="U1678" s="17" t="s">
        <v>494</v>
      </c>
      <c r="V1678" s="17" t="s">
        <v>494</v>
      </c>
      <c r="W1678" s="17" t="s">
        <v>494</v>
      </c>
      <c r="X1678" s="17" t="s">
        <v>494</v>
      </c>
      <c r="Y1678" s="17" t="s">
        <v>494</v>
      </c>
      <c r="Z1678" s="17" t="s">
        <v>494</v>
      </c>
      <c r="AA1678" s="17" t="s">
        <v>494</v>
      </c>
      <c r="AB1678" s="17" t="s">
        <v>494</v>
      </c>
      <c r="AC1678" s="17"/>
      <c r="AD1678" s="17"/>
      <c r="AE1678" s="18">
        <f t="shared" si="82"/>
        <v>0.74635568513119532</v>
      </c>
      <c r="AF1678" s="17"/>
      <c r="AG1678" s="17"/>
      <c r="AH1678" s="17"/>
      <c r="AI1678" s="17"/>
      <c r="AJ1678" s="17"/>
      <c r="AK1678" s="17"/>
      <c r="AL1678" s="17"/>
      <c r="AM1678" s="17"/>
      <c r="AN1678" s="17"/>
      <c r="AO1678" s="17"/>
      <c r="AP1678" s="17"/>
      <c r="AQ1678" s="17"/>
      <c r="AR1678" s="17"/>
      <c r="AS1678" s="17"/>
      <c r="AT1678" s="17"/>
      <c r="AU1678" s="17"/>
      <c r="AV1678" s="17"/>
      <c r="AW1678" s="17"/>
      <c r="AX1678" s="17"/>
      <c r="AY1678" s="17"/>
      <c r="AZ1678" s="17"/>
      <c r="BA1678" s="17"/>
      <c r="BB1678" s="17"/>
      <c r="BC1678" s="17"/>
      <c r="BD1678" s="17"/>
      <c r="BE1678" s="17"/>
      <c r="BF1678" s="17"/>
      <c r="BG1678" s="17"/>
    </row>
    <row r="1679" spans="1:59" hidden="1" x14ac:dyDescent="0.2">
      <c r="A1679" s="50">
        <v>2024</v>
      </c>
      <c r="B1679" s="50" t="s">
        <v>171</v>
      </c>
      <c r="C1679" s="16" t="str">
        <f>set_totals!$C$223</f>
        <v>21Mar24-IPT-Night</v>
      </c>
      <c r="D1679" s="21">
        <f t="shared" si="80"/>
        <v>45372</v>
      </c>
      <c r="E1679" s="22">
        <f t="shared" si="81"/>
        <v>81</v>
      </c>
      <c r="F1679" s="17" t="s">
        <v>775</v>
      </c>
      <c r="G1679" s="17" t="s">
        <v>772</v>
      </c>
      <c r="H1679" s="17">
        <v>36</v>
      </c>
      <c r="J1679" s="17">
        <v>0.31</v>
      </c>
      <c r="K1679" s="17" t="s">
        <v>494</v>
      </c>
      <c r="L1679" s="17"/>
      <c r="M1679" s="17" t="s">
        <v>494</v>
      </c>
      <c r="N1679" s="17"/>
      <c r="O1679" s="17"/>
      <c r="P1679" s="17"/>
      <c r="Q1679" s="17" t="s">
        <v>494</v>
      </c>
      <c r="R1679" s="17"/>
      <c r="S1679" s="17"/>
      <c r="T1679" s="17" t="s">
        <v>494</v>
      </c>
      <c r="U1679" s="17" t="s">
        <v>494</v>
      </c>
      <c r="V1679" s="17" t="s">
        <v>494</v>
      </c>
      <c r="W1679" s="17" t="s">
        <v>494</v>
      </c>
      <c r="X1679" s="17" t="s">
        <v>494</v>
      </c>
      <c r="Y1679" s="17" t="s">
        <v>494</v>
      </c>
      <c r="Z1679" s="17" t="s">
        <v>494</v>
      </c>
      <c r="AA1679" s="17" t="s">
        <v>494</v>
      </c>
      <c r="AB1679" s="17" t="s">
        <v>494</v>
      </c>
      <c r="AC1679" s="17"/>
      <c r="AD1679" s="17"/>
      <c r="AE1679" s="18">
        <f t="shared" si="82"/>
        <v>0.66443758573388201</v>
      </c>
      <c r="AF1679" s="17"/>
      <c r="AG1679" s="17"/>
      <c r="AH1679" s="17"/>
      <c r="AI1679" s="17"/>
      <c r="AJ1679" s="17"/>
      <c r="AK1679" s="17"/>
      <c r="AL1679" s="17"/>
      <c r="AM1679" s="17"/>
      <c r="AN1679" s="17"/>
      <c r="AO1679" s="17"/>
      <c r="AP1679" s="17"/>
      <c r="AQ1679" s="17"/>
      <c r="AR1679" s="17"/>
      <c r="AS1679" s="17"/>
      <c r="AT1679" s="17"/>
      <c r="AU1679" s="17"/>
      <c r="AV1679" s="17"/>
      <c r="AW1679" s="17"/>
      <c r="AX1679" s="17"/>
      <c r="AY1679" s="17"/>
      <c r="AZ1679" s="17"/>
      <c r="BA1679" s="17"/>
      <c r="BB1679" s="17"/>
      <c r="BC1679" s="17"/>
      <c r="BD1679" s="17"/>
      <c r="BE1679" s="17"/>
      <c r="BF1679" s="17"/>
      <c r="BG1679" s="17"/>
    </row>
    <row r="1680" spans="1:59" hidden="1" x14ac:dyDescent="0.2">
      <c r="A1680" s="50">
        <v>2024</v>
      </c>
      <c r="B1680" s="50" t="s">
        <v>171</v>
      </c>
      <c r="C1680" s="16" t="str">
        <f>set_totals!$C$223</f>
        <v>21Mar24-IPT-Night</v>
      </c>
      <c r="D1680" s="21">
        <f t="shared" si="80"/>
        <v>45372</v>
      </c>
      <c r="E1680" s="22">
        <f t="shared" si="81"/>
        <v>81</v>
      </c>
      <c r="F1680" s="17" t="s">
        <v>775</v>
      </c>
      <c r="G1680" s="17" t="s">
        <v>772</v>
      </c>
      <c r="H1680" s="17">
        <v>35</v>
      </c>
      <c r="J1680" s="17">
        <v>0.39</v>
      </c>
      <c r="K1680" s="17" t="s">
        <v>494</v>
      </c>
      <c r="L1680" s="17"/>
      <c r="M1680" s="17" t="s">
        <v>494</v>
      </c>
      <c r="N1680" s="17"/>
      <c r="O1680" s="17"/>
      <c r="P1680" s="17"/>
      <c r="Q1680" s="17" t="s">
        <v>494</v>
      </c>
      <c r="R1680" s="17"/>
      <c r="S1680" s="17"/>
      <c r="T1680" s="17" t="s">
        <v>494</v>
      </c>
      <c r="U1680" s="17" t="s">
        <v>494</v>
      </c>
      <c r="V1680" s="17" t="s">
        <v>494</v>
      </c>
      <c r="W1680" s="17" t="s">
        <v>494</v>
      </c>
      <c r="X1680" s="17" t="s">
        <v>494</v>
      </c>
      <c r="Y1680" s="17" t="s">
        <v>494</v>
      </c>
      <c r="Z1680" s="17" t="s">
        <v>494</v>
      </c>
      <c r="AA1680" s="17" t="s">
        <v>494</v>
      </c>
      <c r="AB1680" s="17" t="s">
        <v>494</v>
      </c>
      <c r="AC1680" s="17"/>
      <c r="AD1680" s="17"/>
      <c r="AE1680" s="18">
        <f t="shared" si="82"/>
        <v>0.90962099125364437</v>
      </c>
      <c r="AF1680" s="17"/>
      <c r="AG1680" s="17"/>
      <c r="AH1680" s="17"/>
      <c r="AI1680" s="17"/>
      <c r="AJ1680" s="17"/>
      <c r="AK1680" s="17"/>
      <c r="AL1680" s="17"/>
      <c r="AM1680" s="17"/>
      <c r="AN1680" s="17"/>
      <c r="AO1680" s="17"/>
      <c r="AP1680" s="17"/>
      <c r="AQ1680" s="17"/>
      <c r="AR1680" s="17"/>
      <c r="AS1680" s="17"/>
      <c r="AT1680" s="17"/>
      <c r="AU1680" s="17"/>
      <c r="AV1680" s="17"/>
      <c r="AW1680" s="17"/>
      <c r="AX1680" s="17"/>
      <c r="AY1680" s="17"/>
      <c r="AZ1680" s="17"/>
      <c r="BA1680" s="17"/>
      <c r="BB1680" s="17"/>
      <c r="BC1680" s="17"/>
      <c r="BD1680" s="17"/>
      <c r="BE1680" s="17"/>
      <c r="BF1680" s="17"/>
      <c r="BG1680" s="17"/>
    </row>
    <row r="1681" spans="1:59" hidden="1" x14ac:dyDescent="0.2">
      <c r="A1681" s="50">
        <v>2024</v>
      </c>
      <c r="B1681" s="50" t="s">
        <v>171</v>
      </c>
      <c r="C1681" s="16" t="str">
        <f>set_totals!$C$223</f>
        <v>21Mar24-IPT-Night</v>
      </c>
      <c r="D1681" s="21">
        <f t="shared" si="80"/>
        <v>45372</v>
      </c>
      <c r="E1681" s="22">
        <f t="shared" si="81"/>
        <v>81</v>
      </c>
      <c r="F1681" s="17" t="s">
        <v>771</v>
      </c>
      <c r="G1681" s="17" t="s">
        <v>772</v>
      </c>
      <c r="H1681" s="17">
        <v>39</v>
      </c>
      <c r="J1681" s="17">
        <v>0.34</v>
      </c>
      <c r="K1681" s="17" t="s">
        <v>494</v>
      </c>
      <c r="L1681" s="17"/>
      <c r="M1681" s="17" t="s">
        <v>494</v>
      </c>
      <c r="N1681" s="17"/>
      <c r="O1681" s="17"/>
      <c r="P1681" s="17"/>
      <c r="Q1681" s="17" t="s">
        <v>494</v>
      </c>
      <c r="R1681" s="17"/>
      <c r="S1681" s="17"/>
      <c r="T1681" s="17" t="s">
        <v>494</v>
      </c>
      <c r="U1681" s="17" t="s">
        <v>494</v>
      </c>
      <c r="V1681" s="17" t="s">
        <v>494</v>
      </c>
      <c r="W1681" s="17" t="s">
        <v>494</v>
      </c>
      <c r="X1681" s="17" t="s">
        <v>494</v>
      </c>
      <c r="Y1681" s="17" t="s">
        <v>494</v>
      </c>
      <c r="Z1681" s="17" t="s">
        <v>494</v>
      </c>
      <c r="AA1681" s="17" t="s">
        <v>494</v>
      </c>
      <c r="AB1681" s="17" t="s">
        <v>494</v>
      </c>
      <c r="AC1681" s="17"/>
      <c r="AD1681" s="17"/>
      <c r="AE1681" s="18">
        <f t="shared" si="82"/>
        <v>0.57317217080530691</v>
      </c>
      <c r="AF1681" s="17"/>
      <c r="AG1681" s="17"/>
      <c r="AH1681" s="17"/>
      <c r="AI1681" s="17"/>
      <c r="AJ1681" s="17"/>
      <c r="AK1681" s="17"/>
      <c r="AL1681" s="17"/>
      <c r="AM1681" s="17"/>
      <c r="AN1681" s="17"/>
      <c r="AO1681" s="17"/>
      <c r="AP1681" s="17"/>
      <c r="AQ1681" s="17"/>
      <c r="AR1681" s="17"/>
      <c r="AS1681" s="17"/>
      <c r="AT1681" s="17"/>
      <c r="AU1681" s="17"/>
      <c r="AV1681" s="17"/>
      <c r="AW1681" s="17"/>
      <c r="AX1681" s="17"/>
      <c r="AY1681" s="17"/>
      <c r="AZ1681" s="17"/>
      <c r="BA1681" s="17"/>
      <c r="BB1681" s="17"/>
      <c r="BC1681" s="17"/>
      <c r="BD1681" s="17"/>
      <c r="BE1681" s="17"/>
      <c r="BF1681" s="17"/>
      <c r="BG1681" s="17"/>
    </row>
    <row r="1682" spans="1:59" hidden="1" x14ac:dyDescent="0.2">
      <c r="A1682" s="50">
        <v>2024</v>
      </c>
      <c r="B1682" s="50" t="s">
        <v>171</v>
      </c>
      <c r="C1682" s="16" t="str">
        <f>set_totals!$C$223</f>
        <v>21Mar24-IPT-Night</v>
      </c>
      <c r="D1682" s="21">
        <f t="shared" si="80"/>
        <v>45372</v>
      </c>
      <c r="E1682" s="22">
        <f t="shared" si="81"/>
        <v>81</v>
      </c>
      <c r="F1682" s="17" t="s">
        <v>775</v>
      </c>
      <c r="G1682" s="17" t="s">
        <v>772</v>
      </c>
      <c r="H1682" s="17">
        <v>34</v>
      </c>
      <c r="J1682" s="17">
        <v>0.32</v>
      </c>
      <c r="K1682" s="17" t="s">
        <v>494</v>
      </c>
      <c r="L1682" s="17"/>
      <c r="M1682" s="17" t="s">
        <v>494</v>
      </c>
      <c r="N1682" s="17"/>
      <c r="O1682" s="17"/>
      <c r="P1682" s="17"/>
      <c r="Q1682" s="17" t="s">
        <v>494</v>
      </c>
      <c r="R1682" s="17"/>
      <c r="S1682" s="17"/>
      <c r="T1682" s="17" t="s">
        <v>494</v>
      </c>
      <c r="U1682" s="17" t="s">
        <v>494</v>
      </c>
      <c r="V1682" s="17" t="s">
        <v>494</v>
      </c>
      <c r="W1682" s="17" t="s">
        <v>494</v>
      </c>
      <c r="X1682" s="17" t="s">
        <v>494</v>
      </c>
      <c r="Y1682" s="17" t="s">
        <v>494</v>
      </c>
      <c r="Z1682" s="17" t="s">
        <v>494</v>
      </c>
      <c r="AA1682" s="17" t="s">
        <v>494</v>
      </c>
      <c r="AB1682" s="17" t="s">
        <v>494</v>
      </c>
      <c r="AC1682" s="17"/>
      <c r="AD1682" s="17"/>
      <c r="AE1682" s="18">
        <f t="shared" si="82"/>
        <v>0.81416649704864652</v>
      </c>
      <c r="AF1682" s="17"/>
      <c r="AG1682" s="17"/>
      <c r="AH1682" s="17"/>
      <c r="AI1682" s="17"/>
      <c r="AJ1682" s="17"/>
      <c r="AK1682" s="17"/>
      <c r="AL1682" s="17"/>
      <c r="AM1682" s="17"/>
      <c r="AN1682" s="17"/>
      <c r="AO1682" s="17"/>
      <c r="AP1682" s="17"/>
      <c r="AQ1682" s="17"/>
      <c r="AR1682" s="17"/>
      <c r="AS1682" s="17"/>
      <c r="AT1682" s="17"/>
      <c r="AU1682" s="17"/>
      <c r="AV1682" s="17"/>
      <c r="AW1682" s="17"/>
      <c r="AX1682" s="17"/>
      <c r="AY1682" s="17"/>
      <c r="AZ1682" s="17"/>
      <c r="BA1682" s="17"/>
      <c r="BB1682" s="17"/>
      <c r="BC1682" s="17"/>
      <c r="BD1682" s="17"/>
      <c r="BE1682" s="17"/>
      <c r="BF1682" s="17"/>
      <c r="BG1682" s="17"/>
    </row>
    <row r="1683" spans="1:59" hidden="1" x14ac:dyDescent="0.2">
      <c r="A1683" s="50">
        <v>2024</v>
      </c>
      <c r="B1683" s="50" t="s">
        <v>171</v>
      </c>
      <c r="C1683" s="16" t="str">
        <f>set_totals!$C$223</f>
        <v>21Mar24-IPT-Night</v>
      </c>
      <c r="D1683" s="21">
        <f t="shared" si="80"/>
        <v>45372</v>
      </c>
      <c r="E1683" s="22">
        <f t="shared" si="81"/>
        <v>81</v>
      </c>
      <c r="F1683" s="17" t="s">
        <v>771</v>
      </c>
      <c r="G1683" s="17" t="s">
        <v>772</v>
      </c>
      <c r="H1683" s="17">
        <v>49</v>
      </c>
      <c r="J1683" s="17">
        <v>0.54</v>
      </c>
      <c r="K1683" s="17" t="s">
        <v>494</v>
      </c>
      <c r="L1683" s="17"/>
      <c r="M1683" s="17" t="s">
        <v>494</v>
      </c>
      <c r="N1683" s="17"/>
      <c r="O1683" s="17"/>
      <c r="P1683" s="17"/>
      <c r="Q1683" s="17" t="s">
        <v>494</v>
      </c>
      <c r="R1683" s="17"/>
      <c r="S1683" s="17"/>
      <c r="T1683" s="17" t="s">
        <v>494</v>
      </c>
      <c r="U1683" s="17" t="s">
        <v>494</v>
      </c>
      <c r="V1683" s="17" t="s">
        <v>494</v>
      </c>
      <c r="W1683" s="17" t="s">
        <v>494</v>
      </c>
      <c r="X1683" s="17" t="s">
        <v>494</v>
      </c>
      <c r="Y1683" s="17" t="s">
        <v>494</v>
      </c>
      <c r="Z1683" s="17" t="s">
        <v>494</v>
      </c>
      <c r="AA1683" s="17" t="s">
        <v>494</v>
      </c>
      <c r="AB1683" s="17" t="s">
        <v>494</v>
      </c>
      <c r="AC1683" s="17"/>
      <c r="AD1683" s="17"/>
      <c r="AE1683" s="18">
        <f t="shared" si="82"/>
        <v>0.45899242662496076</v>
      </c>
      <c r="AF1683" s="17"/>
      <c r="AG1683" s="17"/>
      <c r="AH1683" s="17"/>
      <c r="AI1683" s="17"/>
      <c r="AJ1683" s="17"/>
      <c r="AK1683" s="17"/>
      <c r="AL1683" s="17"/>
      <c r="AM1683" s="17"/>
      <c r="AN1683" s="17"/>
      <c r="AO1683" s="17"/>
      <c r="AP1683" s="17"/>
      <c r="AQ1683" s="17"/>
      <c r="AR1683" s="17"/>
      <c r="AS1683" s="17"/>
      <c r="AT1683" s="17"/>
      <c r="AU1683" s="17"/>
      <c r="AV1683" s="17"/>
      <c r="AW1683" s="17"/>
      <c r="AX1683" s="17"/>
      <c r="AY1683" s="17"/>
      <c r="AZ1683" s="17"/>
      <c r="BA1683" s="17"/>
      <c r="BB1683" s="17"/>
      <c r="BC1683" s="17"/>
      <c r="BD1683" s="17"/>
      <c r="BE1683" s="17"/>
      <c r="BF1683" s="17"/>
      <c r="BG1683" s="17"/>
    </row>
    <row r="1684" spans="1:59" hidden="1" x14ac:dyDescent="0.2">
      <c r="A1684" s="50">
        <v>2024</v>
      </c>
      <c r="B1684" s="50" t="s">
        <v>171</v>
      </c>
      <c r="C1684" s="16" t="str">
        <f>set_totals!$C$223</f>
        <v>21Mar24-IPT-Night</v>
      </c>
      <c r="D1684" s="21">
        <f t="shared" si="80"/>
        <v>45372</v>
      </c>
      <c r="E1684" s="22">
        <f t="shared" si="81"/>
        <v>81</v>
      </c>
      <c r="F1684" s="17" t="s">
        <v>775</v>
      </c>
      <c r="G1684" s="17" t="s">
        <v>772</v>
      </c>
      <c r="H1684" s="17">
        <v>36</v>
      </c>
      <c r="J1684" s="17">
        <v>0.45</v>
      </c>
      <c r="K1684" s="17" t="s">
        <v>494</v>
      </c>
      <c r="L1684" s="17"/>
      <c r="M1684" s="17" t="s">
        <v>494</v>
      </c>
      <c r="N1684" s="17"/>
      <c r="O1684" s="17"/>
      <c r="P1684" s="17"/>
      <c r="Q1684" s="17" t="s">
        <v>494</v>
      </c>
      <c r="R1684" s="17"/>
      <c r="S1684" s="17"/>
      <c r="T1684" s="17" t="s">
        <v>494</v>
      </c>
      <c r="U1684" s="17" t="s">
        <v>494</v>
      </c>
      <c r="V1684" s="17" t="s">
        <v>494</v>
      </c>
      <c r="W1684" s="17" t="s">
        <v>494</v>
      </c>
      <c r="X1684" s="17" t="s">
        <v>494</v>
      </c>
      <c r="Y1684" s="17" t="s">
        <v>494</v>
      </c>
      <c r="Z1684" s="17" t="s">
        <v>494</v>
      </c>
      <c r="AA1684" s="17" t="s">
        <v>494</v>
      </c>
      <c r="AB1684" s="17" t="s">
        <v>494</v>
      </c>
      <c r="AC1684" s="17"/>
      <c r="AD1684" s="17"/>
      <c r="AE1684" s="18">
        <f t="shared" si="82"/>
        <v>0.96450617283950613</v>
      </c>
      <c r="AF1684" s="17"/>
      <c r="AG1684" s="17"/>
      <c r="AH1684" s="17"/>
      <c r="AI1684" s="17"/>
      <c r="AJ1684" s="17"/>
      <c r="AK1684" s="17"/>
      <c r="AL1684" s="17"/>
      <c r="AM1684" s="17"/>
      <c r="AN1684" s="17"/>
      <c r="AO1684" s="17"/>
      <c r="AP1684" s="17"/>
      <c r="AQ1684" s="17"/>
      <c r="AR1684" s="17"/>
      <c r="AS1684" s="17"/>
      <c r="AT1684" s="17"/>
      <c r="AU1684" s="17"/>
      <c r="AV1684" s="17"/>
      <c r="AW1684" s="17"/>
      <c r="AX1684" s="17"/>
      <c r="AY1684" s="17"/>
      <c r="AZ1684" s="17"/>
      <c r="BA1684" s="17"/>
      <c r="BB1684" s="17"/>
      <c r="BC1684" s="17"/>
      <c r="BD1684" s="17"/>
      <c r="BE1684" s="17"/>
      <c r="BF1684" s="17"/>
      <c r="BG1684" s="17"/>
    </row>
    <row r="1685" spans="1:59" hidden="1" x14ac:dyDescent="0.2">
      <c r="A1685" s="50">
        <v>2024</v>
      </c>
      <c r="B1685" s="50" t="s">
        <v>171</v>
      </c>
      <c r="C1685" s="16" t="str">
        <f>set_totals!$C$223</f>
        <v>21Mar24-IPT-Night</v>
      </c>
      <c r="D1685" s="21">
        <f t="shared" si="80"/>
        <v>45372</v>
      </c>
      <c r="E1685" s="22">
        <f t="shared" si="81"/>
        <v>81</v>
      </c>
      <c r="F1685" s="17" t="s">
        <v>775</v>
      </c>
      <c r="G1685" s="17" t="s">
        <v>772</v>
      </c>
      <c r="H1685" s="17">
        <v>32</v>
      </c>
      <c r="J1685" s="17">
        <v>0.26</v>
      </c>
      <c r="K1685" s="17" t="s">
        <v>494</v>
      </c>
      <c r="L1685" s="17"/>
      <c r="M1685" s="17" t="s">
        <v>494</v>
      </c>
      <c r="N1685" s="17"/>
      <c r="O1685" s="17"/>
      <c r="P1685" s="17"/>
      <c r="Q1685" s="17" t="s">
        <v>494</v>
      </c>
      <c r="R1685" s="17"/>
      <c r="S1685" s="17"/>
      <c r="T1685" s="17" t="s">
        <v>494</v>
      </c>
      <c r="U1685" s="17" t="s">
        <v>494</v>
      </c>
      <c r="V1685" s="17" t="s">
        <v>494</v>
      </c>
      <c r="W1685" s="17" t="s">
        <v>494</v>
      </c>
      <c r="X1685" s="17" t="s">
        <v>494</v>
      </c>
      <c r="Y1685" s="17" t="s">
        <v>494</v>
      </c>
      <c r="Z1685" s="17" t="s">
        <v>494</v>
      </c>
      <c r="AA1685" s="17" t="s">
        <v>494</v>
      </c>
      <c r="AB1685" s="17" t="s">
        <v>494</v>
      </c>
      <c r="AC1685" s="17"/>
      <c r="AD1685" s="17"/>
      <c r="AE1685" s="18">
        <f t="shared" si="82"/>
        <v>0.79345703125</v>
      </c>
      <c r="AF1685" s="17"/>
      <c r="AG1685" s="17"/>
      <c r="AH1685" s="17"/>
      <c r="AI1685" s="17"/>
      <c r="AJ1685" s="17"/>
      <c r="AK1685" s="17"/>
      <c r="AL1685" s="17"/>
      <c r="AM1685" s="17"/>
      <c r="AN1685" s="17"/>
      <c r="AO1685" s="17"/>
      <c r="AP1685" s="17"/>
      <c r="AQ1685" s="17"/>
      <c r="AR1685" s="17"/>
      <c r="AS1685" s="17"/>
      <c r="AT1685" s="17"/>
      <c r="AU1685" s="17"/>
      <c r="AV1685" s="17"/>
      <c r="AW1685" s="17"/>
      <c r="AX1685" s="17"/>
      <c r="AY1685" s="17"/>
      <c r="AZ1685" s="17"/>
      <c r="BA1685" s="17"/>
      <c r="BB1685" s="17"/>
      <c r="BC1685" s="17"/>
      <c r="BD1685" s="17"/>
      <c r="BE1685" s="17"/>
      <c r="BF1685" s="17"/>
      <c r="BG1685" s="17"/>
    </row>
    <row r="1686" spans="1:59" hidden="1" x14ac:dyDescent="0.2">
      <c r="A1686" s="50">
        <v>2024</v>
      </c>
      <c r="B1686" s="50" t="s">
        <v>171</v>
      </c>
      <c r="C1686" s="16" t="str">
        <f>set_totals!$C$223</f>
        <v>21Mar24-IPT-Night</v>
      </c>
      <c r="D1686" s="21">
        <f t="shared" si="80"/>
        <v>45372</v>
      </c>
      <c r="E1686" s="22">
        <f t="shared" si="81"/>
        <v>81</v>
      </c>
      <c r="F1686" s="17" t="s">
        <v>771</v>
      </c>
      <c r="G1686" s="17" t="s">
        <v>772</v>
      </c>
      <c r="H1686" s="17">
        <v>41</v>
      </c>
      <c r="J1686" s="17">
        <v>0.46</v>
      </c>
      <c r="K1686" s="17" t="s">
        <v>494</v>
      </c>
      <c r="L1686" s="17"/>
      <c r="M1686" s="17" t="s">
        <v>494</v>
      </c>
      <c r="N1686" s="17"/>
      <c r="O1686" s="17"/>
      <c r="P1686" s="17"/>
      <c r="Q1686" s="17" t="s">
        <v>494</v>
      </c>
      <c r="R1686" s="17"/>
      <c r="S1686" s="17"/>
      <c r="T1686" s="17" t="s">
        <v>494</v>
      </c>
      <c r="U1686" s="17" t="s">
        <v>494</v>
      </c>
      <c r="V1686" s="17" t="s">
        <v>494</v>
      </c>
      <c r="W1686" s="17" t="s">
        <v>494</v>
      </c>
      <c r="X1686" s="17" t="s">
        <v>494</v>
      </c>
      <c r="Y1686" s="17" t="s">
        <v>494</v>
      </c>
      <c r="Z1686" s="17" t="s">
        <v>494</v>
      </c>
      <c r="AA1686" s="17" t="s">
        <v>494</v>
      </c>
      <c r="AB1686" s="17" t="s">
        <v>494</v>
      </c>
      <c r="AC1686" s="17"/>
      <c r="AD1686" s="17"/>
      <c r="AE1686" s="18">
        <f t="shared" si="82"/>
        <v>0.66743082659856945</v>
      </c>
      <c r="AF1686" s="17"/>
      <c r="AG1686" s="17"/>
      <c r="AH1686" s="17"/>
      <c r="AI1686" s="17"/>
      <c r="AJ1686" s="17"/>
      <c r="AK1686" s="17"/>
      <c r="AL1686" s="17"/>
      <c r="AM1686" s="17"/>
      <c r="AN1686" s="17"/>
      <c r="AO1686" s="17"/>
      <c r="AP1686" s="17"/>
      <c r="AQ1686" s="17"/>
      <c r="AR1686" s="17"/>
      <c r="AS1686" s="17"/>
      <c r="AT1686" s="17"/>
      <c r="AU1686" s="17"/>
      <c r="AV1686" s="17"/>
      <c r="AW1686" s="17"/>
      <c r="AX1686" s="17"/>
      <c r="AY1686" s="17"/>
      <c r="AZ1686" s="17"/>
      <c r="BA1686" s="17"/>
      <c r="BB1686" s="17"/>
      <c r="BC1686" s="17"/>
      <c r="BD1686" s="17"/>
      <c r="BE1686" s="17"/>
      <c r="BF1686" s="17"/>
      <c r="BG1686" s="17"/>
    </row>
    <row r="1687" spans="1:59" hidden="1" x14ac:dyDescent="0.2">
      <c r="A1687" s="50">
        <v>2024</v>
      </c>
      <c r="B1687" s="50" t="s">
        <v>171</v>
      </c>
      <c r="C1687" s="16" t="str">
        <f>set_totals!$C$223</f>
        <v>21Mar24-IPT-Night</v>
      </c>
      <c r="D1687" s="21">
        <f t="shared" si="80"/>
        <v>45372</v>
      </c>
      <c r="E1687" s="22">
        <f t="shared" si="81"/>
        <v>81</v>
      </c>
      <c r="F1687" s="17" t="s">
        <v>771</v>
      </c>
      <c r="G1687" s="17" t="s">
        <v>772</v>
      </c>
      <c r="H1687" s="17">
        <v>36</v>
      </c>
      <c r="J1687" s="17">
        <v>0.39</v>
      </c>
      <c r="K1687" s="17" t="s">
        <v>494</v>
      </c>
      <c r="L1687" s="17"/>
      <c r="M1687" s="17" t="s">
        <v>494</v>
      </c>
      <c r="N1687" s="17"/>
      <c r="O1687" s="17"/>
      <c r="P1687" s="17"/>
      <c r="Q1687" s="17" t="s">
        <v>494</v>
      </c>
      <c r="R1687" s="17"/>
      <c r="S1687" s="17"/>
      <c r="T1687" s="17" t="s">
        <v>494</v>
      </c>
      <c r="U1687" s="17" t="s">
        <v>494</v>
      </c>
      <c r="V1687" s="17" t="s">
        <v>494</v>
      </c>
      <c r="W1687" s="17" t="s">
        <v>494</v>
      </c>
      <c r="X1687" s="17" t="s">
        <v>494</v>
      </c>
      <c r="Y1687" s="17" t="s">
        <v>494</v>
      </c>
      <c r="Z1687" s="17" t="s">
        <v>494</v>
      </c>
      <c r="AA1687" s="17" t="s">
        <v>494</v>
      </c>
      <c r="AB1687" s="17" t="s">
        <v>494</v>
      </c>
      <c r="AC1687" s="17"/>
      <c r="AD1687" s="17"/>
      <c r="AE1687" s="18">
        <f t="shared" si="82"/>
        <v>0.83590534979423858</v>
      </c>
      <c r="AF1687" s="17"/>
      <c r="AG1687" s="17"/>
      <c r="AH1687" s="17"/>
      <c r="AI1687" s="17"/>
      <c r="AJ1687" s="17"/>
      <c r="AK1687" s="17"/>
      <c r="AL1687" s="17"/>
      <c r="AM1687" s="17"/>
      <c r="AN1687" s="17"/>
      <c r="AO1687" s="17"/>
      <c r="AP1687" s="17"/>
      <c r="AQ1687" s="17"/>
      <c r="AR1687" s="17"/>
      <c r="AS1687" s="17"/>
      <c r="AT1687" s="17"/>
      <c r="AU1687" s="17"/>
      <c r="AV1687" s="17"/>
      <c r="AW1687" s="17"/>
      <c r="AX1687" s="17"/>
      <c r="AY1687" s="17"/>
      <c r="AZ1687" s="17"/>
      <c r="BA1687" s="17"/>
      <c r="BB1687" s="17"/>
      <c r="BC1687" s="17"/>
      <c r="BD1687" s="17"/>
      <c r="BE1687" s="17"/>
      <c r="BF1687" s="17"/>
      <c r="BG1687" s="17"/>
    </row>
    <row r="1688" spans="1:59" hidden="1" x14ac:dyDescent="0.2">
      <c r="A1688" s="50">
        <v>2024</v>
      </c>
      <c r="B1688" s="50" t="s">
        <v>171</v>
      </c>
      <c r="C1688" s="16" t="str">
        <f>set_totals!$C$223</f>
        <v>21Mar24-IPT-Night</v>
      </c>
      <c r="D1688" s="21">
        <f t="shared" si="80"/>
        <v>45372</v>
      </c>
      <c r="E1688" s="22">
        <f t="shared" si="81"/>
        <v>81</v>
      </c>
      <c r="F1688" s="17" t="s">
        <v>775</v>
      </c>
      <c r="G1688" s="17" t="s">
        <v>772</v>
      </c>
      <c r="H1688" s="17">
        <v>38</v>
      </c>
      <c r="J1688" s="17">
        <v>0.43</v>
      </c>
      <c r="K1688" s="17" t="s">
        <v>494</v>
      </c>
      <c r="L1688" s="17"/>
      <c r="M1688" s="17" t="s">
        <v>494</v>
      </c>
      <c r="N1688" s="17"/>
      <c r="O1688" s="17"/>
      <c r="P1688" s="17"/>
      <c r="Q1688" s="17" t="s">
        <v>494</v>
      </c>
      <c r="R1688" s="17"/>
      <c r="S1688" s="17"/>
      <c r="T1688" s="17" t="s">
        <v>494</v>
      </c>
      <c r="U1688" s="17" t="s">
        <v>494</v>
      </c>
      <c r="V1688" s="17" t="s">
        <v>494</v>
      </c>
      <c r="W1688" s="17" t="s">
        <v>494</v>
      </c>
      <c r="X1688" s="17" t="s">
        <v>494</v>
      </c>
      <c r="Y1688" s="17" t="s">
        <v>494</v>
      </c>
      <c r="Z1688" s="17" t="s">
        <v>494</v>
      </c>
      <c r="AA1688" s="17" t="s">
        <v>494</v>
      </c>
      <c r="AB1688" s="17" t="s">
        <v>494</v>
      </c>
      <c r="AC1688" s="17"/>
      <c r="AD1688" s="17"/>
      <c r="AE1688" s="18">
        <f t="shared" si="82"/>
        <v>0.78364193031054097</v>
      </c>
      <c r="AF1688" s="17"/>
      <c r="AG1688" s="17"/>
      <c r="AH1688" s="17"/>
      <c r="AI1688" s="17"/>
      <c r="AJ1688" s="17"/>
      <c r="AK1688" s="17"/>
      <c r="AL1688" s="17"/>
      <c r="AM1688" s="17"/>
      <c r="AN1688" s="17"/>
      <c r="AO1688" s="17"/>
      <c r="AP1688" s="17"/>
      <c r="AQ1688" s="17"/>
      <c r="AR1688" s="17"/>
      <c r="AS1688" s="17"/>
      <c r="AT1688" s="17"/>
      <c r="AU1688" s="17"/>
      <c r="AV1688" s="17"/>
      <c r="AW1688" s="17"/>
      <c r="AX1688" s="17"/>
      <c r="AY1688" s="17"/>
      <c r="AZ1688" s="17"/>
      <c r="BA1688" s="17"/>
      <c r="BB1688" s="17"/>
      <c r="BC1688" s="17"/>
      <c r="BD1688" s="17"/>
      <c r="BE1688" s="17"/>
      <c r="BF1688" s="17"/>
      <c r="BG1688" s="17"/>
    </row>
    <row r="1689" spans="1:59" hidden="1" x14ac:dyDescent="0.2">
      <c r="A1689" s="50">
        <v>2024</v>
      </c>
      <c r="B1689" s="50" t="s">
        <v>171</v>
      </c>
      <c r="C1689" s="16" t="str">
        <f>set_totals!$C$223</f>
        <v>21Mar24-IPT-Night</v>
      </c>
      <c r="D1689" s="21">
        <f t="shared" si="80"/>
        <v>45372</v>
      </c>
      <c r="E1689" s="22">
        <f t="shared" si="81"/>
        <v>81</v>
      </c>
      <c r="F1689" s="17" t="s">
        <v>775</v>
      </c>
      <c r="G1689" s="17" t="s">
        <v>772</v>
      </c>
      <c r="H1689" s="17">
        <v>35</v>
      </c>
      <c r="J1689" s="17">
        <v>0.33</v>
      </c>
      <c r="K1689" s="17" t="s">
        <v>494</v>
      </c>
      <c r="L1689" s="17"/>
      <c r="M1689" s="17" t="s">
        <v>494</v>
      </c>
      <c r="N1689" s="17"/>
      <c r="O1689" s="17"/>
      <c r="P1689" s="17"/>
      <c r="Q1689" s="17" t="s">
        <v>494</v>
      </c>
      <c r="R1689" s="17"/>
      <c r="S1689" s="17"/>
      <c r="T1689" s="17" t="s">
        <v>494</v>
      </c>
      <c r="U1689" s="17" t="s">
        <v>494</v>
      </c>
      <c r="V1689" s="17" t="s">
        <v>494</v>
      </c>
      <c r="W1689" s="17" t="s">
        <v>494</v>
      </c>
      <c r="X1689" s="17" t="s">
        <v>494</v>
      </c>
      <c r="Y1689" s="17" t="s">
        <v>494</v>
      </c>
      <c r="Z1689" s="17" t="s">
        <v>494</v>
      </c>
      <c r="AA1689" s="17" t="s">
        <v>494</v>
      </c>
      <c r="AB1689" s="17" t="s">
        <v>494</v>
      </c>
      <c r="AC1689" s="17"/>
      <c r="AD1689" s="17"/>
      <c r="AE1689" s="18">
        <f t="shared" si="82"/>
        <v>0.76967930029154519</v>
      </c>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c r="BA1689" s="17"/>
      <c r="BB1689" s="17"/>
      <c r="BC1689" s="17"/>
      <c r="BD1689" s="17"/>
      <c r="BE1689" s="17"/>
      <c r="BF1689" s="17"/>
      <c r="BG1689" s="17"/>
    </row>
    <row r="1690" spans="1:59" hidden="1" x14ac:dyDescent="0.2">
      <c r="A1690" s="50">
        <v>2024</v>
      </c>
      <c r="B1690" s="50" t="s">
        <v>171</v>
      </c>
      <c r="C1690" s="16" t="str">
        <f>set_totals!$C$223</f>
        <v>21Mar24-IPT-Night</v>
      </c>
      <c r="D1690" s="21">
        <f t="shared" si="80"/>
        <v>45372</v>
      </c>
      <c r="E1690" s="22">
        <f t="shared" si="81"/>
        <v>81</v>
      </c>
      <c r="F1690" s="17" t="s">
        <v>775</v>
      </c>
      <c r="G1690" s="17" t="s">
        <v>772</v>
      </c>
      <c r="H1690" s="17">
        <v>36</v>
      </c>
      <c r="J1690" s="17">
        <v>0.39</v>
      </c>
      <c r="K1690" s="17" t="s">
        <v>494</v>
      </c>
      <c r="L1690" s="17"/>
      <c r="M1690" s="17" t="s">
        <v>494</v>
      </c>
      <c r="N1690" s="17"/>
      <c r="O1690" s="17"/>
      <c r="P1690" s="17"/>
      <c r="Q1690" s="17" t="s">
        <v>494</v>
      </c>
      <c r="R1690" s="17"/>
      <c r="S1690" s="17"/>
      <c r="T1690" s="17" t="s">
        <v>494</v>
      </c>
      <c r="U1690" s="17" t="s">
        <v>494</v>
      </c>
      <c r="V1690" s="17" t="s">
        <v>494</v>
      </c>
      <c r="W1690" s="17" t="s">
        <v>494</v>
      </c>
      <c r="X1690" s="17" t="s">
        <v>494</v>
      </c>
      <c r="Y1690" s="17" t="s">
        <v>494</v>
      </c>
      <c r="Z1690" s="17" t="s">
        <v>494</v>
      </c>
      <c r="AA1690" s="17" t="s">
        <v>494</v>
      </c>
      <c r="AB1690" s="17" t="s">
        <v>494</v>
      </c>
      <c r="AC1690" s="17"/>
      <c r="AD1690" s="17"/>
      <c r="AE1690" s="18">
        <f t="shared" si="82"/>
        <v>0.83590534979423858</v>
      </c>
      <c r="AF1690" s="17"/>
      <c r="AG1690" s="17"/>
      <c r="AH1690" s="17"/>
      <c r="AI1690" s="17"/>
      <c r="AJ1690" s="17"/>
      <c r="AK1690" s="17"/>
      <c r="AL1690" s="17"/>
      <c r="AM1690" s="17"/>
      <c r="AN1690" s="17"/>
      <c r="AO1690" s="17"/>
      <c r="AP1690" s="17"/>
      <c r="AQ1690" s="17"/>
      <c r="AR1690" s="17"/>
      <c r="AS1690" s="17"/>
      <c r="AT1690" s="17"/>
      <c r="AU1690" s="17"/>
      <c r="AV1690" s="17"/>
      <c r="AW1690" s="17"/>
      <c r="AX1690" s="17"/>
      <c r="AY1690" s="17"/>
      <c r="AZ1690" s="17"/>
      <c r="BA1690" s="17"/>
      <c r="BB1690" s="17"/>
      <c r="BC1690" s="17"/>
      <c r="BD1690" s="17"/>
      <c r="BE1690" s="17"/>
      <c r="BF1690" s="17"/>
      <c r="BG1690" s="17"/>
    </row>
    <row r="1691" spans="1:59" hidden="1" x14ac:dyDescent="0.2">
      <c r="A1691" s="50">
        <v>2024</v>
      </c>
      <c r="B1691" s="50" t="s">
        <v>171</v>
      </c>
      <c r="C1691" s="16" t="str">
        <f>set_totals!$C$223</f>
        <v>21Mar24-IPT-Night</v>
      </c>
      <c r="D1691" s="21">
        <f t="shared" si="80"/>
        <v>45372</v>
      </c>
      <c r="E1691" s="22">
        <f t="shared" si="81"/>
        <v>81</v>
      </c>
      <c r="F1691" s="17" t="s">
        <v>775</v>
      </c>
      <c r="G1691" s="17" t="s">
        <v>772</v>
      </c>
      <c r="H1691" s="17">
        <v>36</v>
      </c>
      <c r="J1691" s="17">
        <v>0.37</v>
      </c>
      <c r="K1691" s="17" t="s">
        <v>494</v>
      </c>
      <c r="L1691" s="17"/>
      <c r="M1691" s="17" t="s">
        <v>494</v>
      </c>
      <c r="N1691" s="17"/>
      <c r="O1691" s="17"/>
      <c r="P1691" s="17"/>
      <c r="Q1691" s="17" t="s">
        <v>494</v>
      </c>
      <c r="R1691" s="17"/>
      <c r="S1691" s="17"/>
      <c r="T1691" s="17" t="s">
        <v>494</v>
      </c>
      <c r="U1691" s="17" t="s">
        <v>494</v>
      </c>
      <c r="V1691" s="17" t="s">
        <v>494</v>
      </c>
      <c r="W1691" s="17" t="s">
        <v>494</v>
      </c>
      <c r="X1691" s="17" t="s">
        <v>494</v>
      </c>
      <c r="Y1691" s="17" t="s">
        <v>494</v>
      </c>
      <c r="Z1691" s="17" t="s">
        <v>494</v>
      </c>
      <c r="AA1691" s="17" t="s">
        <v>494</v>
      </c>
      <c r="AB1691" s="17" t="s">
        <v>494</v>
      </c>
      <c r="AC1691" s="17"/>
      <c r="AD1691" s="17"/>
      <c r="AE1691" s="18">
        <f t="shared" si="82"/>
        <v>0.79303840877914944</v>
      </c>
      <c r="AF1691" s="17"/>
      <c r="AG1691" s="17"/>
      <c r="AH1691" s="17"/>
      <c r="AI1691" s="17"/>
      <c r="AJ1691" s="17"/>
      <c r="AK1691" s="17"/>
      <c r="AL1691" s="17"/>
      <c r="AM1691" s="17"/>
      <c r="AN1691" s="17"/>
      <c r="AO1691" s="17"/>
      <c r="AP1691" s="17"/>
      <c r="AQ1691" s="17"/>
      <c r="AR1691" s="17"/>
      <c r="AS1691" s="17"/>
      <c r="AT1691" s="17"/>
      <c r="AU1691" s="17"/>
      <c r="AV1691" s="17"/>
      <c r="AW1691" s="17"/>
      <c r="AX1691" s="17"/>
      <c r="AY1691" s="17"/>
      <c r="AZ1691" s="17"/>
      <c r="BA1691" s="17"/>
      <c r="BB1691" s="17"/>
      <c r="BC1691" s="17"/>
      <c r="BD1691" s="17"/>
      <c r="BE1691" s="17"/>
      <c r="BF1691" s="17"/>
      <c r="BG1691" s="17"/>
    </row>
    <row r="1692" spans="1:59" hidden="1" x14ac:dyDescent="0.2">
      <c r="A1692" s="50">
        <v>2024</v>
      </c>
      <c r="B1692" s="50" t="s">
        <v>171</v>
      </c>
      <c r="C1692" s="16" t="str">
        <f>set_totals!$C$223</f>
        <v>21Mar24-IPT-Night</v>
      </c>
      <c r="D1692" s="21">
        <f t="shared" si="80"/>
        <v>45372</v>
      </c>
      <c r="E1692" s="22">
        <f t="shared" si="81"/>
        <v>81</v>
      </c>
      <c r="F1692" s="17" t="s">
        <v>775</v>
      </c>
      <c r="G1692" s="17" t="s">
        <v>772</v>
      </c>
      <c r="H1692" s="17">
        <v>35</v>
      </c>
      <c r="J1692" s="17">
        <v>0.36</v>
      </c>
      <c r="K1692" s="17" t="s">
        <v>494</v>
      </c>
      <c r="L1692" s="17"/>
      <c r="M1692" s="17" t="s">
        <v>494</v>
      </c>
      <c r="N1692" s="17"/>
      <c r="O1692" s="17"/>
      <c r="P1692" s="17"/>
      <c r="Q1692" s="17" t="s">
        <v>494</v>
      </c>
      <c r="R1692" s="17"/>
      <c r="S1692" s="17"/>
      <c r="T1692" s="17" t="s">
        <v>494</v>
      </c>
      <c r="U1692" s="17" t="s">
        <v>494</v>
      </c>
      <c r="V1692" s="17" t="s">
        <v>494</v>
      </c>
      <c r="W1692" s="17" t="s">
        <v>494</v>
      </c>
      <c r="X1692" s="17" t="s">
        <v>494</v>
      </c>
      <c r="Y1692" s="17" t="s">
        <v>494</v>
      </c>
      <c r="Z1692" s="17" t="s">
        <v>494</v>
      </c>
      <c r="AA1692" s="17" t="s">
        <v>494</v>
      </c>
      <c r="AB1692" s="17" t="s">
        <v>494</v>
      </c>
      <c r="AC1692" s="17"/>
      <c r="AD1692" s="17"/>
      <c r="AE1692" s="18">
        <f t="shared" si="82"/>
        <v>0.83965014577259467</v>
      </c>
      <c r="AF1692" s="17"/>
      <c r="AG1692" s="17"/>
      <c r="AH1692" s="17"/>
      <c r="AI1692" s="17"/>
      <c r="AJ1692" s="17"/>
      <c r="AK1692" s="17"/>
      <c r="AL1692" s="17"/>
      <c r="AM1692" s="17"/>
      <c r="AN1692" s="17"/>
      <c r="AO1692" s="17"/>
      <c r="AP1692" s="17"/>
      <c r="AQ1692" s="17"/>
      <c r="AR1692" s="17"/>
      <c r="AS1692" s="17"/>
      <c r="AT1692" s="17"/>
      <c r="AU1692" s="17"/>
      <c r="AV1692" s="17"/>
      <c r="AW1692" s="17"/>
      <c r="AX1692" s="17"/>
      <c r="AY1692" s="17"/>
      <c r="AZ1692" s="17"/>
      <c r="BA1692" s="17"/>
      <c r="BB1692" s="17"/>
      <c r="BC1692" s="17"/>
      <c r="BD1692" s="17"/>
      <c r="BE1692" s="17"/>
      <c r="BF1692" s="17"/>
      <c r="BG1692" s="17"/>
    </row>
    <row r="1693" spans="1:59" hidden="1" x14ac:dyDescent="0.2">
      <c r="A1693" s="50">
        <v>2024</v>
      </c>
      <c r="B1693" s="50" t="s">
        <v>171</v>
      </c>
      <c r="C1693" s="16" t="str">
        <f>set_totals!$C$223</f>
        <v>21Mar24-IPT-Night</v>
      </c>
      <c r="D1693" s="21">
        <f t="shared" si="80"/>
        <v>45372</v>
      </c>
      <c r="E1693" s="22">
        <f t="shared" si="81"/>
        <v>81</v>
      </c>
      <c r="F1693" s="17" t="s">
        <v>775</v>
      </c>
      <c r="G1693" s="17" t="s">
        <v>772</v>
      </c>
      <c r="H1693" s="17">
        <v>34</v>
      </c>
      <c r="J1693" s="17">
        <v>0.28000000000000003</v>
      </c>
      <c r="K1693" s="17" t="s">
        <v>494</v>
      </c>
      <c r="L1693" s="17"/>
      <c r="M1693" s="17" t="s">
        <v>494</v>
      </c>
      <c r="N1693" s="17"/>
      <c r="O1693" s="17"/>
      <c r="P1693" s="17"/>
      <c r="Q1693" s="17" t="s">
        <v>494</v>
      </c>
      <c r="R1693" s="17"/>
      <c r="S1693" s="17"/>
      <c r="T1693" s="17" t="s">
        <v>494</v>
      </c>
      <c r="U1693" s="17" t="s">
        <v>494</v>
      </c>
      <c r="V1693" s="17" t="s">
        <v>494</v>
      </c>
      <c r="W1693" s="17" t="s">
        <v>494</v>
      </c>
      <c r="X1693" s="17" t="s">
        <v>494</v>
      </c>
      <c r="Y1693" s="17" t="s">
        <v>494</v>
      </c>
      <c r="Z1693" s="17" t="s">
        <v>494</v>
      </c>
      <c r="AA1693" s="17" t="s">
        <v>494</v>
      </c>
      <c r="AB1693" s="17" t="s">
        <v>494</v>
      </c>
      <c r="AC1693" s="17"/>
      <c r="AD1693" s="17"/>
      <c r="AE1693" s="18">
        <f t="shared" si="82"/>
        <v>0.71239568491756577</v>
      </c>
      <c r="AF1693" s="17"/>
      <c r="AG1693" s="17"/>
      <c r="AH1693" s="17"/>
      <c r="AI1693" s="17"/>
      <c r="AJ1693" s="17"/>
      <c r="AK1693" s="17"/>
      <c r="AL1693" s="17"/>
      <c r="AM1693" s="17"/>
      <c r="AN1693" s="17"/>
      <c r="AO1693" s="17"/>
      <c r="AP1693" s="17"/>
      <c r="AQ1693" s="17"/>
      <c r="AR1693" s="17"/>
      <c r="AS1693" s="17"/>
      <c r="AT1693" s="17"/>
      <c r="AU1693" s="17"/>
      <c r="AV1693" s="17"/>
      <c r="AW1693" s="17"/>
      <c r="AX1693" s="17"/>
      <c r="AY1693" s="17"/>
      <c r="AZ1693" s="17"/>
      <c r="BA1693" s="17"/>
      <c r="BB1693" s="17"/>
      <c r="BC1693" s="17"/>
      <c r="BD1693" s="17"/>
      <c r="BE1693" s="17"/>
      <c r="BF1693" s="17"/>
      <c r="BG1693" s="17"/>
    </row>
    <row r="1694" spans="1:59" hidden="1" x14ac:dyDescent="0.2">
      <c r="A1694" s="50">
        <v>2024</v>
      </c>
      <c r="B1694" s="50" t="s">
        <v>171</v>
      </c>
      <c r="C1694" s="16" t="str">
        <f>set_totals!$C$223</f>
        <v>21Mar24-IPT-Night</v>
      </c>
      <c r="D1694" s="21">
        <f t="shared" si="80"/>
        <v>45372</v>
      </c>
      <c r="E1694" s="22">
        <f t="shared" si="81"/>
        <v>81</v>
      </c>
      <c r="F1694" s="17" t="s">
        <v>771</v>
      </c>
      <c r="G1694" s="17" t="s">
        <v>772</v>
      </c>
      <c r="H1694" s="17">
        <v>42</v>
      </c>
      <c r="J1694" s="17">
        <v>0.54</v>
      </c>
      <c r="K1694" s="17" t="s">
        <v>494</v>
      </c>
      <c r="L1694" s="17"/>
      <c r="M1694" s="17" t="s">
        <v>494</v>
      </c>
      <c r="N1694" s="17"/>
      <c r="O1694" s="17"/>
      <c r="P1694" s="17"/>
      <c r="Q1694" s="17" t="s">
        <v>494</v>
      </c>
      <c r="R1694" s="17"/>
      <c r="S1694" s="17"/>
      <c r="T1694" s="17" t="s">
        <v>494</v>
      </c>
      <c r="U1694" s="17" t="s">
        <v>494</v>
      </c>
      <c r="V1694" s="17" t="s">
        <v>494</v>
      </c>
      <c r="W1694" s="17" t="s">
        <v>494</v>
      </c>
      <c r="X1694" s="17" t="s">
        <v>494</v>
      </c>
      <c r="Y1694" s="17" t="s">
        <v>494</v>
      </c>
      <c r="Z1694" s="17" t="s">
        <v>494</v>
      </c>
      <c r="AA1694" s="17" t="s">
        <v>494</v>
      </c>
      <c r="AB1694" s="17" t="s">
        <v>494</v>
      </c>
      <c r="AC1694" s="17"/>
      <c r="AD1694" s="17"/>
      <c r="AE1694" s="18">
        <f t="shared" si="82"/>
        <v>0.72886297376093301</v>
      </c>
      <c r="AF1694" s="17"/>
      <c r="AG1694" s="17"/>
      <c r="AH1694" s="17"/>
      <c r="AI1694" s="17"/>
      <c r="AJ1694" s="17"/>
      <c r="AK1694" s="17"/>
      <c r="AL1694" s="17"/>
      <c r="AM1694" s="17"/>
      <c r="AN1694" s="17"/>
      <c r="AO1694" s="17"/>
      <c r="AP1694" s="17"/>
      <c r="AQ1694" s="17"/>
      <c r="AR1694" s="17"/>
      <c r="AS1694" s="17"/>
      <c r="AT1694" s="17"/>
      <c r="AU1694" s="17"/>
      <c r="AV1694" s="17"/>
      <c r="AW1694" s="17"/>
      <c r="AX1694" s="17"/>
      <c r="AY1694" s="17"/>
      <c r="AZ1694" s="17"/>
      <c r="BA1694" s="17"/>
      <c r="BB1694" s="17"/>
      <c r="BC1694" s="17"/>
      <c r="BD1694" s="17"/>
      <c r="BE1694" s="17"/>
      <c r="BF1694" s="17"/>
      <c r="BG1694" s="17"/>
    </row>
    <row r="1695" spans="1:59" hidden="1" x14ac:dyDescent="0.2">
      <c r="A1695" s="50">
        <v>2024</v>
      </c>
      <c r="B1695" s="50" t="s">
        <v>171</v>
      </c>
      <c r="C1695" s="16" t="str">
        <f>set_totals!$C$223</f>
        <v>21Mar24-IPT-Night</v>
      </c>
      <c r="D1695" s="21">
        <f t="shared" si="80"/>
        <v>45372</v>
      </c>
      <c r="E1695" s="22">
        <f t="shared" si="81"/>
        <v>81</v>
      </c>
      <c r="F1695" s="17" t="s">
        <v>775</v>
      </c>
      <c r="G1695" s="17" t="s">
        <v>772</v>
      </c>
      <c r="H1695" s="17">
        <v>37</v>
      </c>
      <c r="J1695" s="17">
        <v>0.43</v>
      </c>
      <c r="K1695" s="17" t="s">
        <v>494</v>
      </c>
      <c r="L1695" s="17"/>
      <c r="M1695" s="17" t="s">
        <v>494</v>
      </c>
      <c r="N1695" s="17"/>
      <c r="O1695" s="17"/>
      <c r="P1695" s="17"/>
      <c r="Q1695" s="17" t="s">
        <v>494</v>
      </c>
      <c r="R1695" s="17"/>
      <c r="S1695" s="17"/>
      <c r="T1695" s="17" t="s">
        <v>494</v>
      </c>
      <c r="U1695" s="17" t="s">
        <v>494</v>
      </c>
      <c r="V1695" s="17" t="s">
        <v>494</v>
      </c>
      <c r="W1695" s="17" t="s">
        <v>494</v>
      </c>
      <c r="X1695" s="17" t="s">
        <v>494</v>
      </c>
      <c r="Y1695" s="17" t="s">
        <v>494</v>
      </c>
      <c r="Z1695" s="17" t="s">
        <v>494</v>
      </c>
      <c r="AA1695" s="17" t="s">
        <v>494</v>
      </c>
      <c r="AB1695" s="17" t="s">
        <v>494</v>
      </c>
      <c r="AC1695" s="17"/>
      <c r="AD1695" s="17"/>
      <c r="AE1695" s="18">
        <f t="shared" si="82"/>
        <v>0.84891319369040341</v>
      </c>
      <c r="AF1695" s="17"/>
      <c r="AG1695" s="17"/>
      <c r="AH1695" s="17"/>
      <c r="AI1695" s="17"/>
      <c r="AJ1695" s="17"/>
      <c r="AK1695" s="17"/>
      <c r="AL1695" s="17"/>
      <c r="AM1695" s="17"/>
      <c r="AN1695" s="17"/>
      <c r="AO1695" s="17"/>
      <c r="AP1695" s="17"/>
      <c r="AQ1695" s="17"/>
      <c r="AR1695" s="17"/>
      <c r="AS1695" s="17"/>
      <c r="AT1695" s="17"/>
      <c r="AU1695" s="17"/>
      <c r="AV1695" s="17"/>
      <c r="AW1695" s="17"/>
      <c r="AX1695" s="17"/>
      <c r="AY1695" s="17"/>
      <c r="AZ1695" s="17"/>
      <c r="BA1695" s="17"/>
      <c r="BB1695" s="17"/>
      <c r="BC1695" s="17"/>
      <c r="BD1695" s="17"/>
      <c r="BE1695" s="17"/>
      <c r="BF1695" s="17"/>
      <c r="BG1695" s="17"/>
    </row>
    <row r="1696" spans="1:59" hidden="1" x14ac:dyDescent="0.2">
      <c r="A1696" s="50">
        <v>2024</v>
      </c>
      <c r="B1696" s="50" t="s">
        <v>171</v>
      </c>
      <c r="C1696" s="16" t="str">
        <f>set_totals!$C$223</f>
        <v>21Mar24-IPT-Night</v>
      </c>
      <c r="D1696" s="21">
        <f t="shared" si="80"/>
        <v>45372</v>
      </c>
      <c r="E1696" s="22">
        <f t="shared" si="81"/>
        <v>81</v>
      </c>
      <c r="F1696" s="17" t="s">
        <v>773</v>
      </c>
      <c r="G1696" s="17" t="s">
        <v>772</v>
      </c>
      <c r="H1696" s="17">
        <v>41</v>
      </c>
      <c r="J1696" s="17">
        <v>0.38</v>
      </c>
      <c r="K1696" s="17" t="s">
        <v>494</v>
      </c>
      <c r="L1696" s="17"/>
      <c r="M1696" s="17" t="s">
        <v>494</v>
      </c>
      <c r="N1696" s="17"/>
      <c r="O1696" s="17"/>
      <c r="P1696" s="17"/>
      <c r="Q1696" s="17" t="s">
        <v>494</v>
      </c>
      <c r="R1696" s="17"/>
      <c r="S1696" s="17"/>
      <c r="T1696" s="17" t="s">
        <v>494</v>
      </c>
      <c r="U1696" s="17" t="s">
        <v>494</v>
      </c>
      <c r="V1696" s="17" t="s">
        <v>494</v>
      </c>
      <c r="W1696" s="17" t="s">
        <v>494</v>
      </c>
      <c r="X1696" s="17" t="s">
        <v>494</v>
      </c>
      <c r="Y1696" s="17" t="s">
        <v>494</v>
      </c>
      <c r="Z1696" s="17" t="s">
        <v>494</v>
      </c>
      <c r="AA1696" s="17" t="s">
        <v>494</v>
      </c>
      <c r="AB1696" s="17" t="s">
        <v>494</v>
      </c>
      <c r="AC1696" s="17"/>
      <c r="AD1696" s="17"/>
      <c r="AE1696" s="18">
        <f t="shared" si="82"/>
        <v>0.55135590023360082</v>
      </c>
      <c r="AF1696" s="17"/>
      <c r="AG1696" s="17"/>
      <c r="AH1696" s="17"/>
      <c r="AI1696" s="17"/>
      <c r="AJ1696" s="17"/>
      <c r="AK1696" s="17"/>
      <c r="AL1696" s="17"/>
      <c r="AM1696" s="17"/>
      <c r="AN1696" s="17"/>
      <c r="AO1696" s="17"/>
      <c r="AP1696" s="17"/>
      <c r="AQ1696" s="17"/>
      <c r="AR1696" s="17"/>
      <c r="AS1696" s="17"/>
      <c r="AT1696" s="17"/>
      <c r="AU1696" s="17"/>
      <c r="AV1696" s="17"/>
      <c r="AW1696" s="17"/>
      <c r="AX1696" s="17"/>
      <c r="AY1696" s="17"/>
      <c r="AZ1696" s="17"/>
      <c r="BA1696" s="17"/>
      <c r="BB1696" s="17"/>
      <c r="BC1696" s="17"/>
      <c r="BD1696" s="17"/>
      <c r="BE1696" s="17"/>
      <c r="BF1696" s="17"/>
      <c r="BG1696" s="17"/>
    </row>
    <row r="1697" spans="1:59" hidden="1" x14ac:dyDescent="0.2">
      <c r="A1697" s="50">
        <v>2024</v>
      </c>
      <c r="B1697" s="50" t="s">
        <v>171</v>
      </c>
      <c r="C1697" s="16" t="str">
        <f>set_totals!$C$223</f>
        <v>21Mar24-IPT-Night</v>
      </c>
      <c r="D1697" s="21">
        <f t="shared" si="80"/>
        <v>45372</v>
      </c>
      <c r="E1697" s="22">
        <f t="shared" si="81"/>
        <v>81</v>
      </c>
      <c r="F1697" s="17" t="s">
        <v>775</v>
      </c>
      <c r="G1697" s="17" t="s">
        <v>772</v>
      </c>
      <c r="H1697" s="17">
        <v>35</v>
      </c>
      <c r="J1697" s="17">
        <v>0.35</v>
      </c>
      <c r="K1697" s="17" t="s">
        <v>494</v>
      </c>
      <c r="L1697" s="17"/>
      <c r="M1697" s="17" t="s">
        <v>494</v>
      </c>
      <c r="N1697" s="17"/>
      <c r="O1697" s="17"/>
      <c r="P1697" s="17"/>
      <c r="Q1697" s="17" t="s">
        <v>494</v>
      </c>
      <c r="R1697" s="17"/>
      <c r="S1697" s="17"/>
      <c r="T1697" s="17" t="s">
        <v>494</v>
      </c>
      <c r="U1697" s="17" t="s">
        <v>494</v>
      </c>
      <c r="V1697" s="17" t="s">
        <v>494</v>
      </c>
      <c r="W1697" s="17" t="s">
        <v>494</v>
      </c>
      <c r="X1697" s="17" t="s">
        <v>494</v>
      </c>
      <c r="Y1697" s="17" t="s">
        <v>494</v>
      </c>
      <c r="Z1697" s="17" t="s">
        <v>494</v>
      </c>
      <c r="AA1697" s="17" t="s">
        <v>494</v>
      </c>
      <c r="AB1697" s="17" t="s">
        <v>494</v>
      </c>
      <c r="AC1697" s="17"/>
      <c r="AD1697" s="17"/>
      <c r="AE1697" s="18">
        <f t="shared" si="82"/>
        <v>0.81632653061224481</v>
      </c>
      <c r="AF1697" s="17"/>
      <c r="AG1697" s="17"/>
      <c r="AH1697" s="17"/>
      <c r="AI1697" s="17"/>
      <c r="AJ1697" s="17"/>
      <c r="AK1697" s="17"/>
      <c r="AL1697" s="17"/>
      <c r="AM1697" s="17"/>
      <c r="AN1697" s="17"/>
      <c r="AO1697" s="17"/>
      <c r="AP1697" s="17"/>
      <c r="AQ1697" s="17"/>
      <c r="AR1697" s="17"/>
      <c r="AS1697" s="17"/>
      <c r="AT1697" s="17"/>
      <c r="AU1697" s="17"/>
      <c r="AV1697" s="17"/>
      <c r="AW1697" s="17"/>
      <c r="AX1697" s="17"/>
      <c r="AY1697" s="17"/>
      <c r="AZ1697" s="17"/>
      <c r="BA1697" s="17"/>
      <c r="BB1697" s="17"/>
      <c r="BC1697" s="17"/>
      <c r="BD1697" s="17"/>
      <c r="BE1697" s="17"/>
      <c r="BF1697" s="17"/>
      <c r="BG1697" s="17"/>
    </row>
    <row r="1698" spans="1:59" hidden="1" x14ac:dyDescent="0.2">
      <c r="A1698" s="50">
        <v>2024</v>
      </c>
      <c r="B1698" s="50" t="s">
        <v>171</v>
      </c>
      <c r="C1698" s="16" t="str">
        <f>set_totals!$C$223</f>
        <v>21Mar24-IPT-Night</v>
      </c>
      <c r="D1698" s="21">
        <f t="shared" si="80"/>
        <v>45372</v>
      </c>
      <c r="E1698" s="22">
        <f t="shared" si="81"/>
        <v>81</v>
      </c>
      <c r="F1698" s="17" t="s">
        <v>775</v>
      </c>
      <c r="G1698" s="17" t="s">
        <v>772</v>
      </c>
      <c r="H1698" s="17">
        <v>33</v>
      </c>
      <c r="J1698" s="17">
        <v>0.31</v>
      </c>
      <c r="K1698" s="17" t="s">
        <v>494</v>
      </c>
      <c r="L1698" s="17"/>
      <c r="M1698" s="17" t="s">
        <v>494</v>
      </c>
      <c r="N1698" s="17"/>
      <c r="O1698" s="17"/>
      <c r="P1698" s="17"/>
      <c r="Q1698" s="17" t="s">
        <v>494</v>
      </c>
      <c r="R1698" s="17"/>
      <c r="S1698" s="17"/>
      <c r="T1698" s="17" t="s">
        <v>494</v>
      </c>
      <c r="U1698" s="17" t="s">
        <v>494</v>
      </c>
      <c r="V1698" s="17" t="s">
        <v>494</v>
      </c>
      <c r="W1698" s="17" t="s">
        <v>494</v>
      </c>
      <c r="X1698" s="17" t="s">
        <v>494</v>
      </c>
      <c r="Y1698" s="17" t="s">
        <v>494</v>
      </c>
      <c r="Z1698" s="17" t="s">
        <v>494</v>
      </c>
      <c r="AA1698" s="17" t="s">
        <v>494</v>
      </c>
      <c r="AB1698" s="17" t="s">
        <v>494</v>
      </c>
      <c r="AC1698" s="17"/>
      <c r="AD1698" s="17"/>
      <c r="AE1698" s="18">
        <f t="shared" si="82"/>
        <v>0.86262069733144109</v>
      </c>
      <c r="AF1698" s="17"/>
      <c r="AG1698" s="17"/>
      <c r="AH1698" s="17"/>
      <c r="AI1698" s="17"/>
      <c r="AJ1698" s="17"/>
      <c r="AK1698" s="17"/>
      <c r="AL1698" s="17"/>
      <c r="AM1698" s="17"/>
      <c r="AN1698" s="17"/>
      <c r="AO1698" s="17"/>
      <c r="AP1698" s="17"/>
      <c r="AQ1698" s="17"/>
      <c r="AR1698" s="17"/>
      <c r="AS1698" s="17"/>
      <c r="AT1698" s="17"/>
      <c r="AU1698" s="17"/>
      <c r="AV1698" s="17"/>
      <c r="AW1698" s="17"/>
      <c r="AX1698" s="17"/>
      <c r="AY1698" s="17"/>
      <c r="AZ1698" s="17"/>
      <c r="BA1698" s="17"/>
      <c r="BB1698" s="17"/>
      <c r="BC1698" s="17"/>
      <c r="BD1698" s="17"/>
      <c r="BE1698" s="17"/>
      <c r="BF1698" s="17"/>
      <c r="BG1698" s="17"/>
    </row>
    <row r="1699" spans="1:59" hidden="1" x14ac:dyDescent="0.2">
      <c r="A1699" s="50">
        <v>2024</v>
      </c>
      <c r="B1699" s="50" t="s">
        <v>171</v>
      </c>
      <c r="C1699" s="16" t="str">
        <f>set_totals!$C$223</f>
        <v>21Mar24-IPT-Night</v>
      </c>
      <c r="D1699" s="21">
        <f t="shared" si="80"/>
        <v>45372</v>
      </c>
      <c r="E1699" s="22">
        <f t="shared" si="81"/>
        <v>81</v>
      </c>
      <c r="F1699" s="17" t="s">
        <v>775</v>
      </c>
      <c r="G1699" s="17" t="s">
        <v>772</v>
      </c>
      <c r="H1699" s="17">
        <v>37</v>
      </c>
      <c r="J1699" s="17">
        <v>0.45</v>
      </c>
      <c r="K1699" s="17" t="s">
        <v>494</v>
      </c>
      <c r="L1699" s="17"/>
      <c r="M1699" s="17" t="s">
        <v>494</v>
      </c>
      <c r="N1699" s="17"/>
      <c r="O1699" s="17"/>
      <c r="P1699" s="17"/>
      <c r="Q1699" s="17" t="s">
        <v>494</v>
      </c>
      <c r="R1699" s="17"/>
      <c r="S1699" s="17"/>
      <c r="T1699" s="17" t="s">
        <v>494</v>
      </c>
      <c r="U1699" s="17" t="s">
        <v>494</v>
      </c>
      <c r="V1699" s="17" t="s">
        <v>494</v>
      </c>
      <c r="W1699" s="17" t="s">
        <v>494</v>
      </c>
      <c r="X1699" s="17" t="s">
        <v>494</v>
      </c>
      <c r="Y1699" s="17" t="s">
        <v>494</v>
      </c>
      <c r="Z1699" s="17" t="s">
        <v>494</v>
      </c>
      <c r="AA1699" s="17" t="s">
        <v>494</v>
      </c>
      <c r="AB1699" s="17" t="s">
        <v>494</v>
      </c>
      <c r="AC1699" s="17"/>
      <c r="AD1699" s="17"/>
      <c r="AE1699" s="18">
        <f t="shared" si="82"/>
        <v>0.88839752828065477</v>
      </c>
      <c r="AF1699" s="17"/>
      <c r="AG1699" s="17"/>
      <c r="AH1699" s="17"/>
      <c r="AI1699" s="17"/>
      <c r="AJ1699" s="17"/>
      <c r="AK1699" s="17"/>
      <c r="AL1699" s="17"/>
      <c r="AM1699" s="17"/>
      <c r="AN1699" s="17"/>
      <c r="AO1699" s="17"/>
      <c r="AP1699" s="17"/>
      <c r="AQ1699" s="17"/>
      <c r="AR1699" s="17"/>
      <c r="AS1699" s="17"/>
      <c r="AT1699" s="17"/>
      <c r="AU1699" s="17"/>
      <c r="AV1699" s="17"/>
      <c r="AW1699" s="17"/>
      <c r="AX1699" s="17"/>
      <c r="AY1699" s="17"/>
      <c r="AZ1699" s="17"/>
      <c r="BA1699" s="17"/>
      <c r="BB1699" s="17"/>
      <c r="BC1699" s="17"/>
      <c r="BD1699" s="17"/>
      <c r="BE1699" s="17"/>
      <c r="BF1699" s="17"/>
      <c r="BG1699" s="17"/>
    </row>
    <row r="1700" spans="1:59" hidden="1" x14ac:dyDescent="0.2">
      <c r="A1700" s="50">
        <v>2024</v>
      </c>
      <c r="B1700" s="50" t="s">
        <v>171</v>
      </c>
      <c r="C1700" s="16" t="str">
        <f>set_totals!$C$223</f>
        <v>21Mar24-IPT-Night</v>
      </c>
      <c r="D1700" s="21">
        <f t="shared" si="80"/>
        <v>45372</v>
      </c>
      <c r="E1700" s="22">
        <f t="shared" si="81"/>
        <v>81</v>
      </c>
      <c r="F1700" s="17" t="s">
        <v>775</v>
      </c>
      <c r="G1700" s="17" t="s">
        <v>772</v>
      </c>
      <c r="H1700" s="17">
        <v>34</v>
      </c>
      <c r="J1700" s="17">
        <v>0.32</v>
      </c>
      <c r="K1700" s="17" t="s">
        <v>494</v>
      </c>
      <c r="L1700" s="17"/>
      <c r="M1700" s="17" t="s">
        <v>494</v>
      </c>
      <c r="N1700" s="17"/>
      <c r="O1700" s="17"/>
      <c r="P1700" s="17"/>
      <c r="Q1700" s="17" t="s">
        <v>494</v>
      </c>
      <c r="R1700" s="17"/>
      <c r="S1700" s="17"/>
      <c r="T1700" s="17" t="s">
        <v>494</v>
      </c>
      <c r="U1700" s="17" t="s">
        <v>494</v>
      </c>
      <c r="V1700" s="17" t="s">
        <v>494</v>
      </c>
      <c r="W1700" s="17" t="s">
        <v>494</v>
      </c>
      <c r="X1700" s="17" t="s">
        <v>494</v>
      </c>
      <c r="Y1700" s="17" t="s">
        <v>494</v>
      </c>
      <c r="Z1700" s="17" t="s">
        <v>494</v>
      </c>
      <c r="AA1700" s="17" t="s">
        <v>494</v>
      </c>
      <c r="AB1700" s="17" t="s">
        <v>494</v>
      </c>
      <c r="AC1700" s="17"/>
      <c r="AD1700" s="17"/>
      <c r="AE1700" s="18">
        <f t="shared" si="82"/>
        <v>0.81416649704864652</v>
      </c>
      <c r="AF1700" s="17"/>
      <c r="AG1700" s="17"/>
      <c r="AH1700" s="17"/>
      <c r="AI1700" s="17"/>
      <c r="AJ1700" s="17"/>
      <c r="AK1700" s="17"/>
      <c r="AL1700" s="17"/>
      <c r="AM1700" s="17"/>
      <c r="AN1700" s="17"/>
      <c r="AO1700" s="17"/>
      <c r="AP1700" s="17"/>
      <c r="AQ1700" s="17"/>
      <c r="AR1700" s="17"/>
      <c r="AS1700" s="17"/>
      <c r="AT1700" s="17"/>
      <c r="AU1700" s="17"/>
      <c r="AV1700" s="17"/>
      <c r="AW1700" s="17"/>
      <c r="AX1700" s="17"/>
      <c r="AY1700" s="17"/>
      <c r="AZ1700" s="17"/>
      <c r="BA1700" s="17"/>
      <c r="BB1700" s="17"/>
      <c r="BC1700" s="17"/>
      <c r="BD1700" s="17"/>
      <c r="BE1700" s="17"/>
      <c r="BF1700" s="17"/>
      <c r="BG1700" s="17"/>
    </row>
    <row r="1701" spans="1:59" hidden="1" x14ac:dyDescent="0.2">
      <c r="A1701" s="50">
        <v>2024</v>
      </c>
      <c r="B1701" s="50" t="s">
        <v>171</v>
      </c>
      <c r="C1701" s="16" t="str">
        <f>set_totals!$C$223</f>
        <v>21Mar24-IPT-Night</v>
      </c>
      <c r="D1701" s="21">
        <f t="shared" si="80"/>
        <v>45372</v>
      </c>
      <c r="E1701" s="22">
        <f t="shared" si="81"/>
        <v>81</v>
      </c>
      <c r="F1701" s="17" t="s">
        <v>775</v>
      </c>
      <c r="G1701" s="17" t="s">
        <v>772</v>
      </c>
      <c r="H1701" s="17">
        <v>32</v>
      </c>
      <c r="J1701" s="17">
        <v>0.3</v>
      </c>
      <c r="K1701" s="17" t="s">
        <v>494</v>
      </c>
      <c r="L1701" s="17"/>
      <c r="M1701" s="17" t="s">
        <v>494</v>
      </c>
      <c r="N1701" s="17"/>
      <c r="O1701" s="17"/>
      <c r="P1701" s="17"/>
      <c r="Q1701" s="17" t="s">
        <v>494</v>
      </c>
      <c r="R1701" s="17"/>
      <c r="S1701" s="17"/>
      <c r="T1701" s="17" t="s">
        <v>494</v>
      </c>
      <c r="U1701" s="17" t="s">
        <v>494</v>
      </c>
      <c r="V1701" s="17" t="s">
        <v>494</v>
      </c>
      <c r="W1701" s="17" t="s">
        <v>494</v>
      </c>
      <c r="X1701" s="17" t="s">
        <v>494</v>
      </c>
      <c r="Y1701" s="17" t="s">
        <v>494</v>
      </c>
      <c r="Z1701" s="17" t="s">
        <v>494</v>
      </c>
      <c r="AA1701" s="17" t="s">
        <v>494</v>
      </c>
      <c r="AB1701" s="17" t="s">
        <v>494</v>
      </c>
      <c r="AC1701" s="17"/>
      <c r="AD1701" s="17"/>
      <c r="AE1701" s="18">
        <f t="shared" si="82"/>
        <v>0.91552734375</v>
      </c>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c r="BA1701" s="17"/>
      <c r="BB1701" s="17"/>
      <c r="BC1701" s="17"/>
      <c r="BD1701" s="17"/>
      <c r="BE1701" s="17"/>
      <c r="BF1701" s="17"/>
      <c r="BG1701" s="17"/>
    </row>
    <row r="1702" spans="1:59" hidden="1" x14ac:dyDescent="0.2">
      <c r="A1702" s="50">
        <v>2024</v>
      </c>
      <c r="B1702" s="50" t="s">
        <v>171</v>
      </c>
      <c r="C1702" s="16" t="str">
        <f>set_totals!$C$223</f>
        <v>21Mar24-IPT-Night</v>
      </c>
      <c r="D1702" s="21">
        <f t="shared" si="80"/>
        <v>45372</v>
      </c>
      <c r="E1702" s="22">
        <f t="shared" si="81"/>
        <v>81</v>
      </c>
      <c r="F1702" s="17" t="s">
        <v>771</v>
      </c>
      <c r="G1702" s="17" t="s">
        <v>772</v>
      </c>
      <c r="H1702" s="17">
        <v>39</v>
      </c>
      <c r="J1702" s="17">
        <v>0.48</v>
      </c>
      <c r="K1702" s="17" t="s">
        <v>494</v>
      </c>
      <c r="L1702" s="17"/>
      <c r="M1702" s="17" t="s">
        <v>494</v>
      </c>
      <c r="N1702" s="17"/>
      <c r="O1702" s="17"/>
      <c r="P1702" s="17"/>
      <c r="Q1702" s="17" t="s">
        <v>494</v>
      </c>
      <c r="R1702" s="17"/>
      <c r="S1702" s="17"/>
      <c r="T1702" s="17" t="s">
        <v>494</v>
      </c>
      <c r="U1702" s="17" t="s">
        <v>494</v>
      </c>
      <c r="V1702" s="17" t="s">
        <v>494</v>
      </c>
      <c r="W1702" s="17" t="s">
        <v>494</v>
      </c>
      <c r="X1702" s="17" t="s">
        <v>494</v>
      </c>
      <c r="Y1702" s="17" t="s">
        <v>494</v>
      </c>
      <c r="Z1702" s="17" t="s">
        <v>494</v>
      </c>
      <c r="AA1702" s="17" t="s">
        <v>494</v>
      </c>
      <c r="AB1702" s="17" t="s">
        <v>494</v>
      </c>
      <c r="AC1702" s="17"/>
      <c r="AD1702" s="17"/>
      <c r="AE1702" s="18">
        <f t="shared" si="82"/>
        <v>0.80918424113690379</v>
      </c>
      <c r="AF1702" s="17"/>
      <c r="AG1702" s="17"/>
      <c r="AH1702" s="17"/>
      <c r="AI1702" s="17"/>
      <c r="AJ1702" s="17"/>
      <c r="AK1702" s="17"/>
      <c r="AL1702" s="17"/>
      <c r="AM1702" s="17"/>
      <c r="AN1702" s="17"/>
      <c r="AO1702" s="17"/>
      <c r="AP1702" s="17"/>
      <c r="AQ1702" s="17"/>
      <c r="AR1702" s="17"/>
      <c r="AS1702" s="17"/>
      <c r="AT1702" s="17"/>
      <c r="AU1702" s="17"/>
      <c r="AV1702" s="17"/>
      <c r="AW1702" s="17"/>
      <c r="AX1702" s="17"/>
      <c r="AY1702" s="17"/>
      <c r="AZ1702" s="17"/>
      <c r="BA1702" s="17"/>
      <c r="BB1702" s="17"/>
      <c r="BC1702" s="17"/>
      <c r="BD1702" s="17"/>
      <c r="BE1702" s="17"/>
      <c r="BF1702" s="17"/>
      <c r="BG1702" s="17"/>
    </row>
    <row r="1703" spans="1:59" ht="12.75" hidden="1" customHeight="1" x14ac:dyDescent="0.2">
      <c r="A1703" s="50">
        <v>2024</v>
      </c>
      <c r="B1703" s="50" t="s">
        <v>171</v>
      </c>
      <c r="C1703" s="16" t="str">
        <f>set_totals!$C$223</f>
        <v>21Mar24-IPT-Night</v>
      </c>
      <c r="D1703" s="21">
        <f t="shared" si="80"/>
        <v>45372</v>
      </c>
      <c r="E1703" s="22">
        <f t="shared" si="81"/>
        <v>81</v>
      </c>
      <c r="F1703" s="17" t="s">
        <v>775</v>
      </c>
      <c r="G1703" s="17" t="s">
        <v>772</v>
      </c>
      <c r="H1703" s="17">
        <v>38</v>
      </c>
      <c r="J1703" s="17">
        <v>0.48</v>
      </c>
      <c r="K1703" s="17" t="s">
        <v>494</v>
      </c>
      <c r="L1703" s="17"/>
      <c r="M1703" s="17" t="s">
        <v>494</v>
      </c>
      <c r="N1703" s="17"/>
      <c r="O1703" s="17"/>
      <c r="P1703" s="17"/>
      <c r="Q1703" s="17" t="s">
        <v>494</v>
      </c>
      <c r="R1703" s="17"/>
      <c r="S1703" s="17"/>
      <c r="T1703" s="17" t="s">
        <v>494</v>
      </c>
      <c r="U1703" s="17" t="s">
        <v>494</v>
      </c>
      <c r="V1703" s="17" t="s">
        <v>494</v>
      </c>
      <c r="W1703" s="17" t="s">
        <v>494</v>
      </c>
      <c r="X1703" s="17" t="s">
        <v>494</v>
      </c>
      <c r="Y1703" s="17" t="s">
        <v>494</v>
      </c>
      <c r="Z1703" s="17" t="s">
        <v>494</v>
      </c>
      <c r="AA1703" s="17" t="s">
        <v>494</v>
      </c>
      <c r="AB1703" s="17" t="s">
        <v>494</v>
      </c>
      <c r="AC1703" s="17"/>
      <c r="AD1703" s="17"/>
      <c r="AE1703" s="18">
        <f t="shared" si="82"/>
        <v>0.87476308499781308</v>
      </c>
      <c r="AF1703" s="17"/>
      <c r="AG1703" s="17"/>
      <c r="AH1703" s="17"/>
      <c r="AI1703" s="17"/>
      <c r="AJ1703" s="17"/>
      <c r="AK1703" s="17"/>
      <c r="AL1703" s="17"/>
      <c r="AM1703" s="17"/>
      <c r="AN1703" s="17"/>
      <c r="AO1703" s="17"/>
      <c r="AP1703" s="17"/>
      <c r="AQ1703" s="17"/>
      <c r="AR1703" s="17"/>
      <c r="AS1703" s="17"/>
      <c r="AT1703" s="17"/>
      <c r="AU1703" s="17"/>
      <c r="AV1703" s="17"/>
      <c r="AW1703" s="17"/>
      <c r="AX1703" s="17"/>
      <c r="AY1703" s="17"/>
      <c r="AZ1703" s="17"/>
      <c r="BA1703" s="17"/>
      <c r="BB1703" s="17"/>
      <c r="BC1703" s="17"/>
      <c r="BD1703" s="17"/>
      <c r="BE1703" s="17"/>
      <c r="BF1703" s="17"/>
      <c r="BG1703" s="17"/>
    </row>
    <row r="1704" spans="1:59" ht="12.75" hidden="1" customHeight="1" x14ac:dyDescent="0.2">
      <c r="A1704" s="50">
        <v>2024</v>
      </c>
      <c r="B1704" s="50" t="s">
        <v>171</v>
      </c>
      <c r="C1704" s="16" t="str">
        <f>set_totals!$C$223</f>
        <v>21Mar24-IPT-Night</v>
      </c>
      <c r="D1704" s="21">
        <f t="shared" si="80"/>
        <v>45372</v>
      </c>
      <c r="E1704" s="22">
        <f t="shared" si="81"/>
        <v>81</v>
      </c>
      <c r="F1704" s="17" t="s">
        <v>775</v>
      </c>
      <c r="G1704" s="17" t="s">
        <v>772</v>
      </c>
      <c r="H1704" s="17">
        <v>35</v>
      </c>
      <c r="J1704" s="17">
        <v>0.32</v>
      </c>
      <c r="K1704" s="17" t="s">
        <v>494</v>
      </c>
      <c r="L1704" s="17"/>
      <c r="M1704" s="17" t="s">
        <v>494</v>
      </c>
      <c r="N1704" s="17"/>
      <c r="O1704" s="17"/>
      <c r="P1704" s="17"/>
      <c r="Q1704" s="17" t="s">
        <v>494</v>
      </c>
      <c r="R1704" s="17"/>
      <c r="S1704" s="17"/>
      <c r="T1704" s="17" t="s">
        <v>494</v>
      </c>
      <c r="U1704" s="17" t="s">
        <v>494</v>
      </c>
      <c r="V1704" s="17" t="s">
        <v>494</v>
      </c>
      <c r="W1704" s="17" t="s">
        <v>494</v>
      </c>
      <c r="X1704" s="17" t="s">
        <v>494</v>
      </c>
      <c r="Y1704" s="17" t="s">
        <v>494</v>
      </c>
      <c r="Z1704" s="17" t="s">
        <v>494</v>
      </c>
      <c r="AA1704" s="17" t="s">
        <v>494</v>
      </c>
      <c r="AB1704" s="17" t="s">
        <v>494</v>
      </c>
      <c r="AC1704" s="17"/>
      <c r="AD1704" s="17"/>
      <c r="AE1704" s="18">
        <f t="shared" si="82"/>
        <v>0.74635568513119532</v>
      </c>
      <c r="AF1704" s="17"/>
      <c r="AG1704" s="17"/>
      <c r="AH1704" s="17"/>
      <c r="AI1704" s="17"/>
      <c r="AJ1704" s="17"/>
      <c r="AK1704" s="17"/>
      <c r="AL1704" s="17"/>
      <c r="AM1704" s="17"/>
      <c r="AN1704" s="17"/>
      <c r="AO1704" s="17"/>
      <c r="AP1704" s="17"/>
      <c r="AQ1704" s="17"/>
      <c r="AR1704" s="17"/>
      <c r="AS1704" s="17"/>
      <c r="AT1704" s="17"/>
      <c r="AU1704" s="17"/>
      <c r="AV1704" s="17"/>
      <c r="AW1704" s="17"/>
      <c r="AX1704" s="17"/>
      <c r="AY1704" s="17"/>
      <c r="AZ1704" s="17"/>
      <c r="BA1704" s="17"/>
      <c r="BB1704" s="17"/>
      <c r="BC1704" s="17"/>
      <c r="BD1704" s="17"/>
      <c r="BE1704" s="17"/>
      <c r="BF1704" s="17"/>
      <c r="BG1704" s="17"/>
    </row>
    <row r="1705" spans="1:59" ht="12.75" hidden="1" customHeight="1" x14ac:dyDescent="0.2">
      <c r="A1705" s="50">
        <v>2024</v>
      </c>
      <c r="B1705" s="50" t="s">
        <v>171</v>
      </c>
      <c r="C1705" s="16" t="str">
        <f>set_totals!$C$223</f>
        <v>21Mar24-IPT-Night</v>
      </c>
      <c r="D1705" s="21">
        <f t="shared" si="80"/>
        <v>45372</v>
      </c>
      <c r="E1705" s="22">
        <f t="shared" si="81"/>
        <v>81</v>
      </c>
      <c r="F1705" s="17" t="s">
        <v>775</v>
      </c>
      <c r="G1705" s="17" t="s">
        <v>772</v>
      </c>
      <c r="H1705" s="17">
        <v>34</v>
      </c>
      <c r="J1705" s="17">
        <v>0.27</v>
      </c>
      <c r="K1705" s="17" t="s">
        <v>494</v>
      </c>
      <c r="L1705" s="17"/>
      <c r="M1705" s="17" t="s">
        <v>494</v>
      </c>
      <c r="N1705" s="17"/>
      <c r="O1705" s="17"/>
      <c r="P1705" s="17"/>
      <c r="Q1705" s="17" t="s">
        <v>494</v>
      </c>
      <c r="R1705" s="17"/>
      <c r="S1705" s="17"/>
      <c r="T1705" s="17" t="s">
        <v>494</v>
      </c>
      <c r="U1705" s="17" t="s">
        <v>494</v>
      </c>
      <c r="V1705" s="17" t="s">
        <v>494</v>
      </c>
      <c r="W1705" s="17" t="s">
        <v>494</v>
      </c>
      <c r="X1705" s="17" t="s">
        <v>494</v>
      </c>
      <c r="Y1705" s="17" t="s">
        <v>494</v>
      </c>
      <c r="Z1705" s="17" t="s">
        <v>494</v>
      </c>
      <c r="AA1705" s="17" t="s">
        <v>494</v>
      </c>
      <c r="AB1705" s="17" t="s">
        <v>494</v>
      </c>
      <c r="AC1705" s="17"/>
      <c r="AD1705" s="17"/>
      <c r="AE1705" s="18">
        <f t="shared" si="82"/>
        <v>0.68695298188479548</v>
      </c>
      <c r="AF1705" s="17"/>
      <c r="AG1705" s="17"/>
      <c r="AH1705" s="17"/>
      <c r="AI1705" s="17"/>
      <c r="AJ1705" s="17"/>
      <c r="AK1705" s="17"/>
      <c r="AL1705" s="17"/>
      <c r="AM1705" s="17"/>
      <c r="AN1705" s="17"/>
      <c r="AO1705" s="17"/>
      <c r="AP1705" s="17"/>
      <c r="AQ1705" s="17"/>
      <c r="AR1705" s="17"/>
      <c r="AS1705" s="17"/>
      <c r="AT1705" s="17"/>
      <c r="AU1705" s="17"/>
      <c r="AV1705" s="17"/>
      <c r="AW1705" s="17"/>
      <c r="AX1705" s="17"/>
      <c r="AY1705" s="17"/>
      <c r="AZ1705" s="17"/>
      <c r="BA1705" s="17"/>
      <c r="BB1705" s="17"/>
      <c r="BC1705" s="17"/>
      <c r="BD1705" s="17"/>
      <c r="BE1705" s="17"/>
      <c r="BF1705" s="17"/>
      <c r="BG1705" s="17"/>
    </row>
    <row r="1706" spans="1:59" hidden="1" x14ac:dyDescent="0.2">
      <c r="A1706" s="50">
        <v>2024</v>
      </c>
      <c r="B1706" s="50" t="s">
        <v>171</v>
      </c>
      <c r="C1706" s="16" t="str">
        <f>set_totals!$C$223</f>
        <v>21Mar24-IPT-Night</v>
      </c>
      <c r="D1706" s="21">
        <f t="shared" si="80"/>
        <v>45372</v>
      </c>
      <c r="E1706" s="22">
        <f t="shared" si="81"/>
        <v>81</v>
      </c>
      <c r="F1706" s="17" t="s">
        <v>773</v>
      </c>
      <c r="G1706" s="17" t="s">
        <v>772</v>
      </c>
      <c r="H1706" s="17">
        <v>36</v>
      </c>
      <c r="J1706" s="17">
        <v>0.37</v>
      </c>
      <c r="K1706" s="17" t="s">
        <v>494</v>
      </c>
      <c r="L1706" s="17"/>
      <c r="M1706" s="17" t="s">
        <v>494</v>
      </c>
      <c r="N1706" s="17"/>
      <c r="O1706" s="17"/>
      <c r="P1706" s="17"/>
      <c r="Q1706" s="17" t="s">
        <v>494</v>
      </c>
      <c r="R1706" s="17"/>
      <c r="S1706" s="17"/>
      <c r="T1706" s="17" t="s">
        <v>494</v>
      </c>
      <c r="U1706" s="17" t="s">
        <v>494</v>
      </c>
      <c r="V1706" s="17" t="s">
        <v>494</v>
      </c>
      <c r="W1706" s="17" t="s">
        <v>494</v>
      </c>
      <c r="X1706" s="17" t="s">
        <v>494</v>
      </c>
      <c r="Y1706" s="17" t="s">
        <v>494</v>
      </c>
      <c r="Z1706" s="17" t="s">
        <v>494</v>
      </c>
      <c r="AA1706" s="17" t="s">
        <v>494</v>
      </c>
      <c r="AB1706" s="17" t="s">
        <v>494</v>
      </c>
      <c r="AC1706" s="17"/>
      <c r="AD1706" s="17"/>
      <c r="AE1706" s="18">
        <f t="shared" si="82"/>
        <v>0.79303840877914944</v>
      </c>
      <c r="AF1706" s="17"/>
      <c r="AG1706" s="17"/>
      <c r="AH1706" s="17"/>
      <c r="AI1706" s="17"/>
      <c r="AJ1706" s="17"/>
      <c r="AK1706" s="17"/>
      <c r="AL1706" s="17"/>
      <c r="AM1706" s="17"/>
      <c r="AN1706" s="17"/>
      <c r="AO1706" s="17"/>
      <c r="AP1706" s="17"/>
      <c r="AQ1706" s="17"/>
      <c r="AR1706" s="17"/>
      <c r="AS1706" s="17"/>
      <c r="AT1706" s="17"/>
      <c r="AU1706" s="17"/>
      <c r="AV1706" s="17"/>
      <c r="AW1706" s="17"/>
      <c r="AX1706" s="17"/>
      <c r="AY1706" s="17"/>
      <c r="AZ1706" s="17"/>
      <c r="BA1706" s="17"/>
      <c r="BB1706" s="17"/>
      <c r="BC1706" s="17"/>
      <c r="BD1706" s="17"/>
      <c r="BE1706" s="17"/>
      <c r="BF1706" s="17"/>
      <c r="BG1706" s="17"/>
    </row>
    <row r="1707" spans="1:59" hidden="1" x14ac:dyDescent="0.2">
      <c r="A1707" s="50">
        <v>2024</v>
      </c>
      <c r="B1707" s="50" t="s">
        <v>171</v>
      </c>
      <c r="C1707" s="16" t="str">
        <f>set_totals!$C$223</f>
        <v>21Mar24-IPT-Night</v>
      </c>
      <c r="D1707" s="21">
        <f t="shared" si="80"/>
        <v>45372</v>
      </c>
      <c r="E1707" s="22">
        <f t="shared" si="81"/>
        <v>81</v>
      </c>
      <c r="F1707" s="17" t="s">
        <v>775</v>
      </c>
      <c r="G1707" s="17" t="s">
        <v>772</v>
      </c>
      <c r="H1707" s="17">
        <v>36</v>
      </c>
      <c r="J1707" s="17">
        <v>0.37</v>
      </c>
      <c r="K1707" s="17" t="s">
        <v>494</v>
      </c>
      <c r="L1707" s="17"/>
      <c r="M1707" s="17" t="s">
        <v>494</v>
      </c>
      <c r="N1707" s="17"/>
      <c r="O1707" s="17"/>
      <c r="P1707" s="17"/>
      <c r="Q1707" s="17" t="s">
        <v>494</v>
      </c>
      <c r="R1707" s="17"/>
      <c r="S1707" s="17"/>
      <c r="T1707" s="17" t="s">
        <v>494</v>
      </c>
      <c r="U1707" s="17" t="s">
        <v>494</v>
      </c>
      <c r="V1707" s="17" t="s">
        <v>494</v>
      </c>
      <c r="W1707" s="17" t="s">
        <v>494</v>
      </c>
      <c r="X1707" s="17" t="s">
        <v>494</v>
      </c>
      <c r="Y1707" s="17" t="s">
        <v>494</v>
      </c>
      <c r="Z1707" s="17" t="s">
        <v>494</v>
      </c>
      <c r="AA1707" s="17" t="s">
        <v>494</v>
      </c>
      <c r="AB1707" s="17" t="s">
        <v>494</v>
      </c>
      <c r="AC1707" s="17"/>
      <c r="AD1707" s="17"/>
      <c r="AE1707" s="18">
        <f t="shared" si="82"/>
        <v>0.79303840877914944</v>
      </c>
      <c r="AF1707" s="17"/>
      <c r="AG1707" s="17"/>
      <c r="AH1707" s="17"/>
      <c r="AI1707" s="17"/>
      <c r="AJ1707" s="17"/>
      <c r="AK1707" s="17"/>
      <c r="AL1707" s="17"/>
      <c r="AM1707" s="17"/>
      <c r="AN1707" s="17"/>
      <c r="AO1707" s="17"/>
      <c r="AP1707" s="17"/>
      <c r="AQ1707" s="17"/>
      <c r="AR1707" s="17"/>
      <c r="AS1707" s="17"/>
      <c r="AT1707" s="17"/>
      <c r="AU1707" s="17"/>
      <c r="AV1707" s="17"/>
      <c r="AW1707" s="17"/>
      <c r="AX1707" s="17"/>
      <c r="AY1707" s="17"/>
      <c r="AZ1707" s="17"/>
      <c r="BA1707" s="17"/>
      <c r="BB1707" s="17"/>
      <c r="BC1707" s="17"/>
      <c r="BD1707" s="17"/>
      <c r="BE1707" s="17"/>
      <c r="BF1707" s="17"/>
      <c r="BG1707" s="17"/>
    </row>
    <row r="1708" spans="1:59" hidden="1" x14ac:dyDescent="0.2">
      <c r="A1708" s="50">
        <v>2024</v>
      </c>
      <c r="B1708" s="50" t="s">
        <v>171</v>
      </c>
      <c r="C1708" s="16" t="str">
        <f>set_totals!$C$223</f>
        <v>21Mar24-IPT-Night</v>
      </c>
      <c r="D1708" s="21">
        <f t="shared" si="80"/>
        <v>45372</v>
      </c>
      <c r="E1708" s="22">
        <f t="shared" si="81"/>
        <v>81</v>
      </c>
      <c r="F1708" s="17" t="s">
        <v>775</v>
      </c>
      <c r="G1708" s="17" t="s">
        <v>772</v>
      </c>
      <c r="H1708" s="17">
        <v>37</v>
      </c>
      <c r="J1708" s="17">
        <v>0.33</v>
      </c>
      <c r="K1708" s="17" t="s">
        <v>494</v>
      </c>
      <c r="L1708" s="17"/>
      <c r="M1708" s="17" t="s">
        <v>494</v>
      </c>
      <c r="N1708" s="17"/>
      <c r="O1708" s="17"/>
      <c r="P1708" s="17"/>
      <c r="Q1708" s="17" t="s">
        <v>494</v>
      </c>
      <c r="R1708" s="17"/>
      <c r="S1708" s="17"/>
      <c r="T1708" s="17" t="s">
        <v>494</v>
      </c>
      <c r="U1708" s="17" t="s">
        <v>494</v>
      </c>
      <c r="V1708" s="17" t="s">
        <v>494</v>
      </c>
      <c r="W1708" s="17" t="s">
        <v>494</v>
      </c>
      <c r="X1708" s="17" t="s">
        <v>494</v>
      </c>
      <c r="Y1708" s="17" t="s">
        <v>494</v>
      </c>
      <c r="Z1708" s="17" t="s">
        <v>494</v>
      </c>
      <c r="AA1708" s="17" t="s">
        <v>494</v>
      </c>
      <c r="AB1708" s="17" t="s">
        <v>494</v>
      </c>
      <c r="AC1708" s="17"/>
      <c r="AD1708" s="17"/>
      <c r="AE1708" s="18">
        <f t="shared" si="82"/>
        <v>0.65149152073914685</v>
      </c>
      <c r="AF1708" s="17"/>
      <c r="AG1708" s="17"/>
      <c r="AH1708" s="17"/>
      <c r="AI1708" s="17"/>
      <c r="AJ1708" s="17"/>
      <c r="AK1708" s="17"/>
      <c r="AL1708" s="17"/>
      <c r="AM1708" s="17"/>
      <c r="AN1708" s="17"/>
      <c r="AO1708" s="17"/>
      <c r="AP1708" s="17"/>
      <c r="AQ1708" s="17"/>
      <c r="AR1708" s="17"/>
      <c r="AS1708" s="17"/>
      <c r="AT1708" s="17"/>
      <c r="AU1708" s="17"/>
      <c r="AV1708" s="17"/>
      <c r="AW1708" s="17"/>
      <c r="AX1708" s="17"/>
      <c r="AY1708" s="17"/>
      <c r="AZ1708" s="17"/>
      <c r="BA1708" s="17"/>
      <c r="BB1708" s="17"/>
      <c r="BC1708" s="17"/>
      <c r="BD1708" s="17"/>
      <c r="BE1708" s="17"/>
      <c r="BF1708" s="17"/>
      <c r="BG1708" s="17"/>
    </row>
    <row r="1709" spans="1:59" hidden="1" x14ac:dyDescent="0.2">
      <c r="A1709" s="50">
        <v>2024</v>
      </c>
      <c r="B1709" s="50" t="s">
        <v>171</v>
      </c>
      <c r="C1709" s="16" t="str">
        <f>set_totals!$C$223</f>
        <v>21Mar24-IPT-Night</v>
      </c>
      <c r="D1709" s="21">
        <f t="shared" si="80"/>
        <v>45372</v>
      </c>
      <c r="E1709" s="22">
        <f t="shared" si="81"/>
        <v>81</v>
      </c>
      <c r="F1709" s="17" t="s">
        <v>775</v>
      </c>
      <c r="G1709" s="17" t="s">
        <v>772</v>
      </c>
      <c r="H1709" s="17">
        <v>38</v>
      </c>
      <c r="J1709" s="17">
        <v>0.42</v>
      </c>
      <c r="K1709" s="17" t="s">
        <v>494</v>
      </c>
      <c r="L1709" s="17"/>
      <c r="M1709" s="17" t="s">
        <v>494</v>
      </c>
      <c r="N1709" s="17"/>
      <c r="O1709" s="17"/>
      <c r="P1709" s="17"/>
      <c r="Q1709" s="17" t="s">
        <v>494</v>
      </c>
      <c r="R1709" s="17"/>
      <c r="S1709" s="17"/>
      <c r="T1709" s="17" t="s">
        <v>494</v>
      </c>
      <c r="U1709" s="17" t="s">
        <v>494</v>
      </c>
      <c r="V1709" s="17" t="s">
        <v>494</v>
      </c>
      <c r="W1709" s="17" t="s">
        <v>494</v>
      </c>
      <c r="X1709" s="17" t="s">
        <v>494</v>
      </c>
      <c r="Y1709" s="17" t="s">
        <v>494</v>
      </c>
      <c r="Z1709" s="17" t="s">
        <v>494</v>
      </c>
      <c r="AA1709" s="17" t="s">
        <v>494</v>
      </c>
      <c r="AB1709" s="17" t="s">
        <v>494</v>
      </c>
      <c r="AC1709" s="17"/>
      <c r="AD1709" s="17"/>
      <c r="AE1709" s="18">
        <f t="shared" si="82"/>
        <v>0.76541769937308646</v>
      </c>
      <c r="AF1709" s="17"/>
      <c r="AG1709" s="17"/>
      <c r="AH1709" s="17"/>
      <c r="AI1709" s="17"/>
      <c r="AJ1709" s="17"/>
      <c r="AK1709" s="17"/>
      <c r="AL1709" s="17"/>
      <c r="AM1709" s="17"/>
      <c r="AN1709" s="17"/>
      <c r="AO1709" s="17"/>
      <c r="AP1709" s="17"/>
      <c r="AQ1709" s="17"/>
      <c r="AR1709" s="17"/>
      <c r="AS1709" s="17"/>
      <c r="AT1709" s="17"/>
      <c r="AU1709" s="17"/>
      <c r="AV1709" s="17"/>
      <c r="AW1709" s="17"/>
      <c r="AX1709" s="17"/>
      <c r="AY1709" s="17"/>
      <c r="AZ1709" s="17"/>
      <c r="BA1709" s="17"/>
      <c r="BB1709" s="17"/>
      <c r="BC1709" s="17"/>
      <c r="BD1709" s="17"/>
      <c r="BE1709" s="17"/>
      <c r="BF1709" s="17"/>
      <c r="BG1709" s="17"/>
    </row>
    <row r="1710" spans="1:59" hidden="1" x14ac:dyDescent="0.2">
      <c r="A1710" s="50">
        <v>2024</v>
      </c>
      <c r="B1710" s="50" t="s">
        <v>171</v>
      </c>
      <c r="C1710" s="16" t="str">
        <f>set_totals!$C$223</f>
        <v>21Mar24-IPT-Night</v>
      </c>
      <c r="D1710" s="21">
        <f t="shared" si="80"/>
        <v>45372</v>
      </c>
      <c r="E1710" s="22">
        <f t="shared" si="81"/>
        <v>81</v>
      </c>
      <c r="F1710" s="17" t="s">
        <v>771</v>
      </c>
      <c r="G1710" s="17" t="s">
        <v>772</v>
      </c>
      <c r="H1710" s="17">
        <v>41</v>
      </c>
      <c r="J1710" s="17">
        <v>0.53</v>
      </c>
      <c r="K1710" s="17" t="s">
        <v>494</v>
      </c>
      <c r="L1710" s="17"/>
      <c r="M1710" s="17" t="s">
        <v>494</v>
      </c>
      <c r="N1710" s="17"/>
      <c r="O1710" s="17"/>
      <c r="P1710" s="17"/>
      <c r="Q1710" s="17" t="s">
        <v>494</v>
      </c>
      <c r="R1710" s="17"/>
      <c r="S1710" s="17"/>
      <c r="T1710" s="17" t="s">
        <v>494</v>
      </c>
      <c r="U1710" s="17" t="s">
        <v>494</v>
      </c>
      <c r="V1710" s="17" t="s">
        <v>494</v>
      </c>
      <c r="W1710" s="17" t="s">
        <v>494</v>
      </c>
      <c r="X1710" s="17" t="s">
        <v>494</v>
      </c>
      <c r="Y1710" s="17" t="s">
        <v>494</v>
      </c>
      <c r="Z1710" s="17" t="s">
        <v>494</v>
      </c>
      <c r="AA1710" s="17" t="s">
        <v>494</v>
      </c>
      <c r="AB1710" s="17" t="s">
        <v>494</v>
      </c>
      <c r="AC1710" s="17"/>
      <c r="AD1710" s="17"/>
      <c r="AE1710" s="18">
        <f t="shared" si="82"/>
        <v>0.76899638716791696</v>
      </c>
      <c r="AF1710" s="17"/>
      <c r="AG1710" s="17"/>
      <c r="AH1710" s="17"/>
      <c r="AI1710" s="17"/>
      <c r="AJ1710" s="17"/>
      <c r="AK1710" s="17"/>
      <c r="AL1710" s="17"/>
      <c r="AM1710" s="17"/>
      <c r="AN1710" s="17"/>
      <c r="AO1710" s="17"/>
      <c r="AP1710" s="17"/>
      <c r="AQ1710" s="17"/>
      <c r="AR1710" s="17"/>
      <c r="AS1710" s="17"/>
      <c r="AT1710" s="17"/>
      <c r="AU1710" s="17"/>
      <c r="AV1710" s="17"/>
      <c r="AW1710" s="17"/>
      <c r="AX1710" s="17"/>
      <c r="AY1710" s="17"/>
      <c r="AZ1710" s="17"/>
      <c r="BA1710" s="17"/>
      <c r="BB1710" s="17"/>
      <c r="BC1710" s="17"/>
      <c r="BD1710" s="17"/>
      <c r="BE1710" s="17"/>
      <c r="BF1710" s="17"/>
      <c r="BG1710" s="17"/>
    </row>
    <row r="1711" spans="1:59" hidden="1" x14ac:dyDescent="0.2">
      <c r="A1711" s="50">
        <v>2024</v>
      </c>
      <c r="B1711" s="50" t="s">
        <v>171</v>
      </c>
      <c r="C1711" s="16" t="str">
        <f>set_totals!$C$223</f>
        <v>21Mar24-IPT-Night</v>
      </c>
      <c r="D1711" s="21">
        <f t="shared" si="80"/>
        <v>45372</v>
      </c>
      <c r="E1711" s="22">
        <f t="shared" si="81"/>
        <v>81</v>
      </c>
      <c r="F1711" s="17" t="s">
        <v>773</v>
      </c>
      <c r="G1711" s="17" t="s">
        <v>772</v>
      </c>
      <c r="H1711" s="17">
        <v>35</v>
      </c>
      <c r="J1711" s="17">
        <v>0.31</v>
      </c>
      <c r="K1711" s="17" t="s">
        <v>494</v>
      </c>
      <c r="L1711" s="17"/>
      <c r="M1711" s="17" t="s">
        <v>494</v>
      </c>
      <c r="N1711" s="17"/>
      <c r="O1711" s="17"/>
      <c r="P1711" s="17"/>
      <c r="Q1711" s="17" t="s">
        <v>494</v>
      </c>
      <c r="R1711" s="17"/>
      <c r="S1711" s="17"/>
      <c r="T1711" s="17" t="s">
        <v>494</v>
      </c>
      <c r="U1711" s="17" t="s">
        <v>494</v>
      </c>
      <c r="V1711" s="17" t="s">
        <v>494</v>
      </c>
      <c r="W1711" s="17" t="s">
        <v>494</v>
      </c>
      <c r="X1711" s="17" t="s">
        <v>494</v>
      </c>
      <c r="Y1711" s="17" t="s">
        <v>494</v>
      </c>
      <c r="Z1711" s="17" t="s">
        <v>494</v>
      </c>
      <c r="AA1711" s="17" t="s">
        <v>494</v>
      </c>
      <c r="AB1711" s="17" t="s">
        <v>494</v>
      </c>
      <c r="AC1711" s="17"/>
      <c r="AD1711" s="17"/>
      <c r="AE1711" s="18">
        <f t="shared" si="82"/>
        <v>0.72303206997084546</v>
      </c>
      <c r="AF1711" s="17"/>
      <c r="AG1711" s="17"/>
      <c r="AH1711" s="17"/>
      <c r="AI1711" s="17"/>
      <c r="AJ1711" s="17"/>
      <c r="AK1711" s="17"/>
      <c r="AL1711" s="17"/>
      <c r="AM1711" s="17"/>
      <c r="AN1711" s="17"/>
      <c r="AO1711" s="17"/>
      <c r="AP1711" s="17"/>
      <c r="AQ1711" s="17"/>
      <c r="AR1711" s="17"/>
      <c r="AS1711" s="17"/>
      <c r="AT1711" s="17"/>
      <c r="AU1711" s="17"/>
      <c r="AV1711" s="17"/>
      <c r="AW1711" s="17"/>
      <c r="AX1711" s="17"/>
      <c r="AY1711" s="17"/>
      <c r="AZ1711" s="17"/>
      <c r="BA1711" s="17"/>
      <c r="BB1711" s="17"/>
      <c r="BC1711" s="17"/>
      <c r="BD1711" s="17"/>
      <c r="BE1711" s="17"/>
      <c r="BF1711" s="17"/>
      <c r="BG1711" s="17"/>
    </row>
    <row r="1712" spans="1:59" hidden="1" x14ac:dyDescent="0.2">
      <c r="A1712" s="50">
        <v>2024</v>
      </c>
      <c r="B1712" s="50" t="s">
        <v>171</v>
      </c>
      <c r="C1712" s="16" t="str">
        <f>set_totals!$C$223</f>
        <v>21Mar24-IPT-Night</v>
      </c>
      <c r="D1712" s="21">
        <f t="shared" si="80"/>
        <v>45372</v>
      </c>
      <c r="E1712" s="22">
        <f t="shared" si="81"/>
        <v>81</v>
      </c>
      <c r="F1712" s="17" t="s">
        <v>773</v>
      </c>
      <c r="G1712" s="17" t="s">
        <v>772</v>
      </c>
      <c r="H1712" s="17">
        <v>41</v>
      </c>
      <c r="J1712" s="17">
        <v>0.46</v>
      </c>
      <c r="K1712" s="17" t="s">
        <v>494</v>
      </c>
      <c r="L1712" s="17"/>
      <c r="M1712" s="17" t="s">
        <v>494</v>
      </c>
      <c r="N1712" s="17"/>
      <c r="O1712" s="17"/>
      <c r="P1712" s="17"/>
      <c r="Q1712" s="17" t="s">
        <v>494</v>
      </c>
      <c r="R1712" s="17"/>
      <c r="S1712" s="17"/>
      <c r="T1712" s="17" t="s">
        <v>494</v>
      </c>
      <c r="U1712" s="17" t="s">
        <v>494</v>
      </c>
      <c r="V1712" s="17" t="s">
        <v>494</v>
      </c>
      <c r="W1712" s="17" t="s">
        <v>494</v>
      </c>
      <c r="X1712" s="17" t="s">
        <v>494</v>
      </c>
      <c r="Y1712" s="17" t="s">
        <v>494</v>
      </c>
      <c r="Z1712" s="17" t="s">
        <v>494</v>
      </c>
      <c r="AA1712" s="17" t="s">
        <v>494</v>
      </c>
      <c r="AB1712" s="17" t="s">
        <v>494</v>
      </c>
      <c r="AC1712" s="17"/>
      <c r="AD1712" s="17"/>
      <c r="AE1712" s="18">
        <f t="shared" si="82"/>
        <v>0.66743082659856945</v>
      </c>
      <c r="AF1712" s="17"/>
      <c r="AG1712" s="17"/>
      <c r="AH1712" s="17"/>
      <c r="AI1712" s="17"/>
      <c r="AJ1712" s="17"/>
      <c r="AK1712" s="17"/>
      <c r="AL1712" s="17"/>
      <c r="AM1712" s="17"/>
      <c r="AN1712" s="17"/>
      <c r="AO1712" s="17"/>
      <c r="AP1712" s="17"/>
      <c r="AQ1712" s="17"/>
      <c r="AR1712" s="17"/>
      <c r="AS1712" s="17"/>
      <c r="AT1712" s="17"/>
      <c r="AU1712" s="17"/>
      <c r="AV1712" s="17"/>
      <c r="AW1712" s="17"/>
      <c r="AX1712" s="17"/>
      <c r="AY1712" s="17"/>
      <c r="AZ1712" s="17"/>
      <c r="BA1712" s="17"/>
      <c r="BB1712" s="17"/>
      <c r="BC1712" s="17"/>
      <c r="BD1712" s="17"/>
      <c r="BE1712" s="17"/>
      <c r="BF1712" s="17"/>
      <c r="BG1712" s="17"/>
    </row>
    <row r="1713" spans="1:59" hidden="1" x14ac:dyDescent="0.2">
      <c r="A1713" s="50">
        <v>2024</v>
      </c>
      <c r="B1713" s="50" t="s">
        <v>171</v>
      </c>
      <c r="C1713" s="16" t="str">
        <f>set_totals!$C$223</f>
        <v>21Mar24-IPT-Night</v>
      </c>
      <c r="D1713" s="21">
        <f t="shared" si="80"/>
        <v>45372</v>
      </c>
      <c r="E1713" s="22">
        <f t="shared" si="81"/>
        <v>81</v>
      </c>
      <c r="F1713" s="17" t="s">
        <v>775</v>
      </c>
      <c r="G1713" s="17" t="s">
        <v>772</v>
      </c>
      <c r="H1713" s="17">
        <v>40</v>
      </c>
      <c r="J1713" s="17">
        <v>0.42</v>
      </c>
      <c r="K1713" s="17" t="s">
        <v>494</v>
      </c>
      <c r="L1713" s="17"/>
      <c r="M1713" s="17" t="s">
        <v>494</v>
      </c>
      <c r="N1713" s="17"/>
      <c r="O1713" s="17"/>
      <c r="P1713" s="17"/>
      <c r="Q1713" s="17" t="s">
        <v>494</v>
      </c>
      <c r="R1713" s="17"/>
      <c r="S1713" s="17"/>
      <c r="T1713" s="17" t="s">
        <v>494</v>
      </c>
      <c r="U1713" s="17" t="s">
        <v>494</v>
      </c>
      <c r="V1713" s="17" t="s">
        <v>494</v>
      </c>
      <c r="W1713" s="17" t="s">
        <v>494</v>
      </c>
      <c r="X1713" s="17" t="s">
        <v>494</v>
      </c>
      <c r="Y1713" s="17" t="s">
        <v>494</v>
      </c>
      <c r="Z1713" s="17" t="s">
        <v>494</v>
      </c>
      <c r="AA1713" s="17" t="s">
        <v>494</v>
      </c>
      <c r="AB1713" s="17" t="s">
        <v>494</v>
      </c>
      <c r="AC1713" s="17"/>
      <c r="AD1713" s="17"/>
      <c r="AE1713" s="18">
        <f t="shared" si="82"/>
        <v>0.65624999999999989</v>
      </c>
      <c r="AF1713" s="17"/>
      <c r="AG1713" s="17"/>
      <c r="AH1713" s="17"/>
      <c r="AI1713" s="17"/>
      <c r="AJ1713" s="17"/>
      <c r="AK1713" s="17"/>
      <c r="AL1713" s="17"/>
      <c r="AM1713" s="17"/>
      <c r="AN1713" s="17"/>
      <c r="AO1713" s="17"/>
      <c r="AP1713" s="17"/>
      <c r="AQ1713" s="17"/>
      <c r="AR1713" s="17"/>
      <c r="AS1713" s="17"/>
      <c r="AT1713" s="17"/>
      <c r="AU1713" s="17"/>
      <c r="AV1713" s="17"/>
      <c r="AW1713" s="17"/>
      <c r="AX1713" s="17"/>
      <c r="AY1713" s="17"/>
      <c r="AZ1713" s="17"/>
      <c r="BA1713" s="17"/>
      <c r="BB1713" s="17"/>
      <c r="BC1713" s="17"/>
      <c r="BD1713" s="17"/>
      <c r="BE1713" s="17"/>
      <c r="BF1713" s="17"/>
      <c r="BG1713" s="17"/>
    </row>
    <row r="1714" spans="1:59" hidden="1" x14ac:dyDescent="0.2">
      <c r="A1714" s="50">
        <v>2024</v>
      </c>
      <c r="B1714" s="50" t="s">
        <v>171</v>
      </c>
      <c r="C1714" s="16" t="str">
        <f>set_totals!$C$223</f>
        <v>21Mar24-IPT-Night</v>
      </c>
      <c r="D1714" s="21">
        <f t="shared" si="80"/>
        <v>45372</v>
      </c>
      <c r="E1714" s="22">
        <f t="shared" si="81"/>
        <v>81</v>
      </c>
      <c r="F1714" s="17" t="s">
        <v>775</v>
      </c>
      <c r="G1714" s="17" t="s">
        <v>772</v>
      </c>
      <c r="H1714" s="17">
        <v>37</v>
      </c>
      <c r="J1714" s="17">
        <v>0.35</v>
      </c>
      <c r="K1714" s="17" t="s">
        <v>494</v>
      </c>
      <c r="L1714" s="17"/>
      <c r="M1714" s="17" t="s">
        <v>494</v>
      </c>
      <c r="N1714" s="17"/>
      <c r="O1714" s="17"/>
      <c r="P1714" s="17"/>
      <c r="Q1714" s="17" t="s">
        <v>494</v>
      </c>
      <c r="R1714" s="17"/>
      <c r="S1714" s="17"/>
      <c r="T1714" s="17" t="s">
        <v>494</v>
      </c>
      <c r="U1714" s="17" t="s">
        <v>494</v>
      </c>
      <c r="V1714" s="17" t="s">
        <v>494</v>
      </c>
      <c r="W1714" s="17" t="s">
        <v>494</v>
      </c>
      <c r="X1714" s="17" t="s">
        <v>494</v>
      </c>
      <c r="Y1714" s="17" t="s">
        <v>494</v>
      </c>
      <c r="Z1714" s="17" t="s">
        <v>494</v>
      </c>
      <c r="AA1714" s="17" t="s">
        <v>494</v>
      </c>
      <c r="AB1714" s="17" t="s">
        <v>494</v>
      </c>
      <c r="AC1714" s="17"/>
      <c r="AD1714" s="17"/>
      <c r="AE1714" s="18">
        <f t="shared" si="82"/>
        <v>0.69097585532939798</v>
      </c>
      <c r="AF1714" s="17"/>
      <c r="AG1714" s="17"/>
      <c r="AH1714" s="17"/>
      <c r="AI1714" s="17"/>
      <c r="AJ1714" s="17"/>
      <c r="AK1714" s="17"/>
      <c r="AL1714" s="17"/>
      <c r="AM1714" s="17"/>
      <c r="AN1714" s="17"/>
      <c r="AO1714" s="17"/>
      <c r="AP1714" s="17"/>
      <c r="AQ1714" s="17"/>
      <c r="AR1714" s="17"/>
      <c r="AS1714" s="17"/>
      <c r="AT1714" s="17"/>
      <c r="AU1714" s="17"/>
      <c r="AV1714" s="17"/>
      <c r="AW1714" s="17"/>
      <c r="AX1714" s="17"/>
      <c r="AY1714" s="17"/>
      <c r="AZ1714" s="17"/>
      <c r="BA1714" s="17"/>
      <c r="BB1714" s="17"/>
      <c r="BC1714" s="17"/>
      <c r="BD1714" s="17"/>
      <c r="BE1714" s="17"/>
      <c r="BF1714" s="17"/>
      <c r="BG1714" s="17"/>
    </row>
    <row r="1715" spans="1:59" hidden="1" x14ac:dyDescent="0.2">
      <c r="A1715" s="50">
        <v>2024</v>
      </c>
      <c r="B1715" s="50" t="s">
        <v>171</v>
      </c>
      <c r="C1715" s="16" t="str">
        <f>set_totals!$C$223</f>
        <v>21Mar24-IPT-Night</v>
      </c>
      <c r="D1715" s="21">
        <f t="shared" si="80"/>
        <v>45372</v>
      </c>
      <c r="E1715" s="22">
        <f t="shared" si="81"/>
        <v>81</v>
      </c>
      <c r="F1715" s="17" t="s">
        <v>775</v>
      </c>
      <c r="G1715" s="17" t="s">
        <v>772</v>
      </c>
      <c r="H1715" s="17">
        <v>39</v>
      </c>
      <c r="J1715" s="17">
        <v>0.45</v>
      </c>
      <c r="K1715" s="17" t="s">
        <v>494</v>
      </c>
      <c r="L1715" s="17"/>
      <c r="M1715" s="17" t="s">
        <v>494</v>
      </c>
      <c r="N1715" s="17"/>
      <c r="O1715" s="17"/>
      <c r="P1715" s="17"/>
      <c r="Q1715" s="17" t="s">
        <v>494</v>
      </c>
      <c r="R1715" s="17"/>
      <c r="S1715" s="17"/>
      <c r="T1715" s="17" t="s">
        <v>494</v>
      </c>
      <c r="U1715" s="17" t="s">
        <v>494</v>
      </c>
      <c r="V1715" s="17" t="s">
        <v>494</v>
      </c>
      <c r="W1715" s="17" t="s">
        <v>494</v>
      </c>
      <c r="X1715" s="17" t="s">
        <v>494</v>
      </c>
      <c r="Y1715" s="17" t="s">
        <v>494</v>
      </c>
      <c r="Z1715" s="17" t="s">
        <v>494</v>
      </c>
      <c r="AA1715" s="17" t="s">
        <v>494</v>
      </c>
      <c r="AB1715" s="17" t="s">
        <v>494</v>
      </c>
      <c r="AC1715" s="17"/>
      <c r="AD1715" s="17"/>
      <c r="AE1715" s="18">
        <f t="shared" si="82"/>
        <v>0.75861022606584738</v>
      </c>
      <c r="AF1715" s="17"/>
      <c r="AG1715" s="17"/>
      <c r="AH1715" s="17"/>
      <c r="AI1715" s="17"/>
      <c r="AJ1715" s="17"/>
      <c r="AK1715" s="17"/>
      <c r="AL1715" s="17"/>
      <c r="AM1715" s="17"/>
      <c r="AN1715" s="17"/>
      <c r="AO1715" s="17"/>
      <c r="AP1715" s="17"/>
      <c r="AQ1715" s="17"/>
      <c r="AR1715" s="17"/>
      <c r="AS1715" s="17"/>
      <c r="AT1715" s="17"/>
      <c r="AU1715" s="17"/>
      <c r="AV1715" s="17"/>
      <c r="AW1715" s="17"/>
      <c r="AX1715" s="17"/>
      <c r="AY1715" s="17"/>
      <c r="AZ1715" s="17"/>
      <c r="BA1715" s="17"/>
      <c r="BB1715" s="17"/>
      <c r="BC1715" s="17"/>
      <c r="BD1715" s="17"/>
      <c r="BE1715" s="17"/>
      <c r="BF1715" s="17"/>
      <c r="BG1715" s="17"/>
    </row>
    <row r="1716" spans="1:59" hidden="1" x14ac:dyDescent="0.2">
      <c r="A1716" s="50">
        <v>2024</v>
      </c>
      <c r="B1716" s="50" t="s">
        <v>171</v>
      </c>
      <c r="C1716" s="16" t="str">
        <f>set_totals!$C$223</f>
        <v>21Mar24-IPT-Night</v>
      </c>
      <c r="D1716" s="21">
        <f t="shared" si="80"/>
        <v>45372</v>
      </c>
      <c r="E1716" s="22">
        <f t="shared" si="81"/>
        <v>81</v>
      </c>
      <c r="F1716" s="17" t="s">
        <v>773</v>
      </c>
      <c r="G1716" s="17" t="s">
        <v>772</v>
      </c>
      <c r="H1716" s="17">
        <v>37</v>
      </c>
      <c r="J1716" s="17">
        <v>0.36</v>
      </c>
      <c r="K1716" s="17" t="s">
        <v>494</v>
      </c>
      <c r="L1716" s="17"/>
      <c r="M1716" s="17" t="s">
        <v>494</v>
      </c>
      <c r="N1716" s="17"/>
      <c r="O1716" s="17"/>
      <c r="P1716" s="17"/>
      <c r="Q1716" s="17" t="s">
        <v>494</v>
      </c>
      <c r="R1716" s="17"/>
      <c r="S1716" s="17"/>
      <c r="T1716" s="17" t="s">
        <v>494</v>
      </c>
      <c r="U1716" s="17" t="s">
        <v>494</v>
      </c>
      <c r="V1716" s="17" t="s">
        <v>494</v>
      </c>
      <c r="W1716" s="17" t="s">
        <v>494</v>
      </c>
      <c r="X1716" s="17" t="s">
        <v>494</v>
      </c>
      <c r="Y1716" s="17" t="s">
        <v>494</v>
      </c>
      <c r="Z1716" s="17" t="s">
        <v>494</v>
      </c>
      <c r="AA1716" s="17" t="s">
        <v>494</v>
      </c>
      <c r="AB1716" s="17" t="s">
        <v>494</v>
      </c>
      <c r="AC1716" s="17"/>
      <c r="AD1716" s="17"/>
      <c r="AE1716" s="18">
        <f t="shared" si="82"/>
        <v>0.71071802262452366</v>
      </c>
      <c r="AF1716" s="17"/>
      <c r="AG1716" s="17"/>
      <c r="AH1716" s="17"/>
      <c r="AI1716" s="17"/>
      <c r="AJ1716" s="17"/>
      <c r="AK1716" s="17"/>
      <c r="AL1716" s="17"/>
      <c r="AM1716" s="17"/>
      <c r="AN1716" s="17"/>
      <c r="AO1716" s="17"/>
      <c r="AP1716" s="17"/>
      <c r="AQ1716" s="17"/>
      <c r="AR1716" s="17"/>
      <c r="AS1716" s="17"/>
      <c r="AT1716" s="17"/>
      <c r="AU1716" s="17"/>
      <c r="AV1716" s="17"/>
      <c r="AW1716" s="17"/>
      <c r="AX1716" s="17"/>
      <c r="AY1716" s="17"/>
      <c r="AZ1716" s="17"/>
      <c r="BA1716" s="17"/>
      <c r="BB1716" s="17"/>
      <c r="BC1716" s="17"/>
      <c r="BD1716" s="17"/>
      <c r="BE1716" s="17"/>
      <c r="BF1716" s="17"/>
      <c r="BG1716" s="17"/>
    </row>
    <row r="1717" spans="1:59" hidden="1" x14ac:dyDescent="0.2">
      <c r="A1717" s="50">
        <v>2024</v>
      </c>
      <c r="B1717" s="50" t="s">
        <v>171</v>
      </c>
      <c r="C1717" s="16" t="str">
        <f>set_totals!$C$223</f>
        <v>21Mar24-IPT-Night</v>
      </c>
      <c r="D1717" s="21">
        <f t="shared" si="80"/>
        <v>45372</v>
      </c>
      <c r="E1717" s="22">
        <f t="shared" si="81"/>
        <v>81</v>
      </c>
      <c r="F1717" s="17" t="s">
        <v>773</v>
      </c>
      <c r="G1717" s="17" t="s">
        <v>772</v>
      </c>
      <c r="H1717" s="17">
        <v>42</v>
      </c>
      <c r="J1717" s="17">
        <v>0.4</v>
      </c>
      <c r="K1717" s="17" t="s">
        <v>494</v>
      </c>
      <c r="L1717" s="17"/>
      <c r="M1717" s="17" t="s">
        <v>494</v>
      </c>
      <c r="N1717" s="17"/>
      <c r="O1717" s="17"/>
      <c r="P1717" s="17"/>
      <c r="Q1717" s="17" t="s">
        <v>494</v>
      </c>
      <c r="R1717" s="17"/>
      <c r="S1717" s="17"/>
      <c r="T1717" s="17" t="s">
        <v>494</v>
      </c>
      <c r="U1717" s="17" t="s">
        <v>494</v>
      </c>
      <c r="V1717" s="17" t="s">
        <v>494</v>
      </c>
      <c r="W1717" s="17" t="s">
        <v>494</v>
      </c>
      <c r="X1717" s="17" t="s">
        <v>494</v>
      </c>
      <c r="Y1717" s="17" t="s">
        <v>494</v>
      </c>
      <c r="Z1717" s="17" t="s">
        <v>494</v>
      </c>
      <c r="AA1717" s="17" t="s">
        <v>494</v>
      </c>
      <c r="AB1717" s="17" t="s">
        <v>494</v>
      </c>
      <c r="AC1717" s="17"/>
      <c r="AD1717" s="17"/>
      <c r="AE1717" s="18">
        <f t="shared" si="82"/>
        <v>0.53989849908217258</v>
      </c>
      <c r="AF1717" s="17"/>
      <c r="AG1717" s="17"/>
      <c r="AH1717" s="17"/>
      <c r="AI1717" s="17"/>
      <c r="AJ1717" s="17"/>
      <c r="AK1717" s="17"/>
      <c r="AL1717" s="17"/>
      <c r="AM1717" s="17"/>
      <c r="AN1717" s="17"/>
      <c r="AO1717" s="17"/>
      <c r="AP1717" s="17"/>
      <c r="AQ1717" s="17"/>
      <c r="AR1717" s="17"/>
      <c r="AS1717" s="17"/>
      <c r="AT1717" s="17"/>
      <c r="AU1717" s="17"/>
      <c r="AV1717" s="17"/>
      <c r="AW1717" s="17"/>
      <c r="AX1717" s="17"/>
      <c r="AY1717" s="17"/>
      <c r="AZ1717" s="17"/>
      <c r="BA1717" s="17"/>
      <c r="BB1717" s="17"/>
      <c r="BC1717" s="17"/>
      <c r="BD1717" s="17"/>
      <c r="BE1717" s="17"/>
      <c r="BF1717" s="17"/>
      <c r="BG1717" s="17"/>
    </row>
    <row r="1718" spans="1:59" hidden="1" x14ac:dyDescent="0.2">
      <c r="A1718" s="50">
        <v>2024</v>
      </c>
      <c r="B1718" s="50" t="s">
        <v>16</v>
      </c>
      <c r="C1718" s="16" t="str">
        <f>set_totals!$C$227</f>
        <v>26Mar24-RST-Night</v>
      </c>
      <c r="D1718" s="21">
        <f t="shared" si="80"/>
        <v>45377</v>
      </c>
      <c r="E1718" s="22">
        <f t="shared" si="81"/>
        <v>86</v>
      </c>
      <c r="F1718" s="17" t="s">
        <v>771</v>
      </c>
      <c r="G1718" s="17" t="s">
        <v>772</v>
      </c>
      <c r="H1718" s="17">
        <v>42</v>
      </c>
      <c r="J1718" s="17">
        <v>0.7</v>
      </c>
      <c r="K1718" s="17" t="s">
        <v>494</v>
      </c>
      <c r="L1718" s="17"/>
      <c r="M1718" s="17" t="s">
        <v>494</v>
      </c>
      <c r="N1718" s="17"/>
      <c r="O1718" s="17"/>
      <c r="P1718" s="17"/>
      <c r="Q1718" s="17" t="s">
        <v>494</v>
      </c>
      <c r="R1718" s="17"/>
      <c r="S1718" s="17"/>
      <c r="T1718" s="17" t="s">
        <v>494</v>
      </c>
      <c r="U1718" s="17" t="s">
        <v>494</v>
      </c>
      <c r="V1718" s="17" t="s">
        <v>494</v>
      </c>
      <c r="W1718" s="17" t="s">
        <v>494</v>
      </c>
      <c r="X1718" s="17" t="s">
        <v>494</v>
      </c>
      <c r="Y1718" s="17" t="s">
        <v>494</v>
      </c>
      <c r="Z1718" s="17" t="s">
        <v>494</v>
      </c>
      <c r="AA1718" s="17" t="s">
        <v>494</v>
      </c>
      <c r="AB1718" s="17" t="s">
        <v>494</v>
      </c>
      <c r="AC1718" s="17"/>
      <c r="AD1718" s="17"/>
      <c r="AE1718" s="18">
        <f t="shared" si="82"/>
        <v>0.94482237339380193</v>
      </c>
      <c r="AF1718" s="17"/>
      <c r="AG1718" s="17"/>
      <c r="AH1718" s="17"/>
      <c r="AI1718" s="17"/>
      <c r="AJ1718" s="17"/>
      <c r="AK1718" s="17"/>
      <c r="AL1718" s="17"/>
      <c r="AM1718" s="17"/>
      <c r="AN1718" s="17"/>
      <c r="AO1718" s="17"/>
      <c r="AP1718" s="17"/>
      <c r="AQ1718" s="17"/>
      <c r="AR1718" s="17"/>
      <c r="AS1718" s="17"/>
      <c r="AT1718" s="17"/>
      <c r="AU1718" s="17"/>
      <c r="AV1718" s="17"/>
      <c r="AW1718" s="17"/>
      <c r="AX1718" s="17"/>
      <c r="AY1718" s="17"/>
      <c r="AZ1718" s="17"/>
      <c r="BA1718" s="17"/>
      <c r="BB1718" s="17"/>
      <c r="BC1718" s="17"/>
      <c r="BD1718" s="17"/>
      <c r="BE1718" s="17"/>
      <c r="BF1718" s="17"/>
      <c r="BG1718" s="17"/>
    </row>
    <row r="1719" spans="1:59" hidden="1" x14ac:dyDescent="0.2">
      <c r="A1719" s="50">
        <v>2024</v>
      </c>
      <c r="B1719" s="50" t="s">
        <v>16</v>
      </c>
      <c r="C1719" s="16" t="str">
        <f>set_totals!$C$227</f>
        <v>26Mar24-RST-Night</v>
      </c>
      <c r="D1719" s="21">
        <f t="shared" si="80"/>
        <v>45377</v>
      </c>
      <c r="E1719" s="22">
        <f t="shared" si="81"/>
        <v>86</v>
      </c>
      <c r="F1719" s="17" t="s">
        <v>775</v>
      </c>
      <c r="G1719" s="17" t="s">
        <v>772</v>
      </c>
      <c r="H1719" s="17">
        <v>34</v>
      </c>
      <c r="J1719" s="17">
        <v>0.34</v>
      </c>
      <c r="K1719" s="17" t="s">
        <v>494</v>
      </c>
      <c r="L1719" s="17"/>
      <c r="M1719" s="17" t="s">
        <v>494</v>
      </c>
      <c r="N1719" s="17"/>
      <c r="O1719" s="17"/>
      <c r="P1719" s="17"/>
      <c r="Q1719" s="17" t="s">
        <v>494</v>
      </c>
      <c r="R1719" s="17"/>
      <c r="S1719" s="17"/>
      <c r="T1719" s="17" t="s">
        <v>494</v>
      </c>
      <c r="U1719" s="17" t="s">
        <v>494</v>
      </c>
      <c r="V1719" s="17" t="s">
        <v>494</v>
      </c>
      <c r="W1719" s="17" t="s">
        <v>494</v>
      </c>
      <c r="X1719" s="17" t="s">
        <v>494</v>
      </c>
      <c r="Y1719" s="17" t="s">
        <v>494</v>
      </c>
      <c r="Z1719" s="17" t="s">
        <v>494</v>
      </c>
      <c r="AA1719" s="17" t="s">
        <v>494</v>
      </c>
      <c r="AB1719" s="17" t="s">
        <v>494</v>
      </c>
      <c r="AC1719" s="17"/>
      <c r="AD1719" s="17"/>
      <c r="AE1719" s="18">
        <f t="shared" si="82"/>
        <v>0.86505190311418689</v>
      </c>
      <c r="AF1719" s="17"/>
      <c r="AG1719" s="17"/>
      <c r="AH1719" s="17"/>
      <c r="AI1719" s="17"/>
      <c r="AJ1719" s="17"/>
      <c r="AK1719" s="17"/>
      <c r="AL1719" s="17"/>
      <c r="AM1719" s="17"/>
      <c r="AN1719" s="17"/>
      <c r="AO1719" s="17"/>
      <c r="AP1719" s="17"/>
      <c r="AQ1719" s="17"/>
      <c r="AR1719" s="17"/>
      <c r="AS1719" s="17"/>
      <c r="AT1719" s="17"/>
      <c r="AU1719" s="17"/>
      <c r="AV1719" s="17"/>
      <c r="AW1719" s="17"/>
      <c r="AX1719" s="17"/>
      <c r="AY1719" s="17"/>
      <c r="AZ1719" s="17"/>
      <c r="BA1719" s="17"/>
      <c r="BB1719" s="17"/>
      <c r="BC1719" s="17"/>
      <c r="BD1719" s="17"/>
      <c r="BE1719" s="17"/>
      <c r="BF1719" s="17"/>
      <c r="BG1719" s="17"/>
    </row>
    <row r="1720" spans="1:59" hidden="1" x14ac:dyDescent="0.2">
      <c r="A1720" s="50">
        <v>2024</v>
      </c>
      <c r="B1720" s="50" t="s">
        <v>16</v>
      </c>
      <c r="C1720" s="16" t="str">
        <f>set_totals!$C$227</f>
        <v>26Mar24-RST-Night</v>
      </c>
      <c r="D1720" s="21">
        <f t="shared" si="80"/>
        <v>45377</v>
      </c>
      <c r="E1720" s="22">
        <f t="shared" si="81"/>
        <v>86</v>
      </c>
      <c r="F1720" s="17" t="s">
        <v>775</v>
      </c>
      <c r="G1720" s="17" t="s">
        <v>772</v>
      </c>
      <c r="H1720" s="17">
        <v>37</v>
      </c>
      <c r="J1720" s="17">
        <v>0.46</v>
      </c>
      <c r="K1720" s="17" t="s">
        <v>494</v>
      </c>
      <c r="L1720" s="17"/>
      <c r="M1720" s="17" t="s">
        <v>494</v>
      </c>
      <c r="N1720" s="17"/>
      <c r="O1720" s="17"/>
      <c r="P1720" s="17"/>
      <c r="Q1720" s="17" t="s">
        <v>494</v>
      </c>
      <c r="R1720" s="17"/>
      <c r="S1720" s="17"/>
      <c r="T1720" s="17" t="s">
        <v>494</v>
      </c>
      <c r="U1720" s="17" t="s">
        <v>494</v>
      </c>
      <c r="V1720" s="17" t="s">
        <v>494</v>
      </c>
      <c r="W1720" s="17" t="s">
        <v>494</v>
      </c>
      <c r="X1720" s="17" t="s">
        <v>494</v>
      </c>
      <c r="Y1720" s="17" t="s">
        <v>494</v>
      </c>
      <c r="Z1720" s="17" t="s">
        <v>494</v>
      </c>
      <c r="AA1720" s="17" t="s">
        <v>494</v>
      </c>
      <c r="AB1720" s="17" t="s">
        <v>494</v>
      </c>
      <c r="AC1720" s="17"/>
      <c r="AD1720" s="17"/>
      <c r="AE1720" s="18">
        <f t="shared" si="82"/>
        <v>0.90813969557578034</v>
      </c>
      <c r="AF1720" s="17"/>
      <c r="AG1720" s="17"/>
      <c r="AH1720" s="17"/>
      <c r="AI1720" s="17"/>
      <c r="AJ1720" s="17"/>
      <c r="AK1720" s="17"/>
      <c r="AL1720" s="17"/>
      <c r="AM1720" s="17"/>
      <c r="AN1720" s="17"/>
      <c r="AO1720" s="17"/>
      <c r="AP1720" s="17"/>
      <c r="AQ1720" s="17"/>
      <c r="AR1720" s="17"/>
      <c r="AS1720" s="17"/>
      <c r="AT1720" s="17"/>
      <c r="AU1720" s="17"/>
      <c r="AV1720" s="17"/>
      <c r="AW1720" s="17"/>
      <c r="AX1720" s="17"/>
      <c r="AY1720" s="17"/>
      <c r="AZ1720" s="17"/>
      <c r="BA1720" s="17"/>
      <c r="BB1720" s="17"/>
      <c r="BC1720" s="17"/>
      <c r="BD1720" s="17"/>
      <c r="BE1720" s="17"/>
      <c r="BF1720" s="17"/>
      <c r="BG1720" s="17"/>
    </row>
    <row r="1721" spans="1:59" hidden="1" x14ac:dyDescent="0.2">
      <c r="A1721" s="50">
        <v>2024</v>
      </c>
      <c r="B1721" s="50" t="s">
        <v>16</v>
      </c>
      <c r="C1721" s="16" t="str">
        <f>set_totals!$C$227</f>
        <v>26Mar24-RST-Night</v>
      </c>
      <c r="D1721" s="21">
        <f t="shared" si="80"/>
        <v>45377</v>
      </c>
      <c r="E1721" s="22">
        <f t="shared" si="81"/>
        <v>86</v>
      </c>
      <c r="F1721" s="17" t="s">
        <v>771</v>
      </c>
      <c r="G1721" s="17" t="s">
        <v>772</v>
      </c>
      <c r="H1721" s="17">
        <v>40</v>
      </c>
      <c r="J1721" s="17">
        <v>0.54</v>
      </c>
      <c r="K1721" s="17" t="s">
        <v>494</v>
      </c>
      <c r="L1721" s="17"/>
      <c r="M1721" s="17" t="s">
        <v>494</v>
      </c>
      <c r="N1721" s="17"/>
      <c r="O1721" s="17"/>
      <c r="P1721" s="17"/>
      <c r="Q1721" s="17" t="s">
        <v>494</v>
      </c>
      <c r="R1721" s="17"/>
      <c r="S1721" s="17"/>
      <c r="T1721" s="17" t="s">
        <v>494</v>
      </c>
      <c r="U1721" s="17" t="s">
        <v>494</v>
      </c>
      <c r="V1721" s="17" t="s">
        <v>494</v>
      </c>
      <c r="W1721" s="17" t="s">
        <v>494</v>
      </c>
      <c r="X1721" s="17" t="s">
        <v>494</v>
      </c>
      <c r="Y1721" s="17" t="s">
        <v>494</v>
      </c>
      <c r="Z1721" s="17" t="s">
        <v>494</v>
      </c>
      <c r="AA1721" s="17" t="s">
        <v>494</v>
      </c>
      <c r="AB1721" s="17" t="s">
        <v>494</v>
      </c>
      <c r="AC1721" s="17"/>
      <c r="AD1721" s="17"/>
      <c r="AE1721" s="18">
        <f t="shared" si="82"/>
        <v>0.84375</v>
      </c>
      <c r="AF1721" s="17"/>
      <c r="AG1721" s="17"/>
      <c r="AH1721" s="17"/>
      <c r="AI1721" s="17"/>
      <c r="AJ1721" s="17"/>
      <c r="AK1721" s="17"/>
      <c r="AL1721" s="17"/>
      <c r="AM1721" s="17"/>
      <c r="AN1721" s="17"/>
      <c r="AO1721" s="17"/>
      <c r="AP1721" s="17"/>
      <c r="AQ1721" s="17"/>
      <c r="AR1721" s="17"/>
      <c r="AS1721" s="17"/>
      <c r="AT1721" s="17"/>
      <c r="AU1721" s="17"/>
      <c r="AV1721" s="17"/>
      <c r="AW1721" s="17"/>
      <c r="AX1721" s="17"/>
      <c r="AY1721" s="17"/>
      <c r="AZ1721" s="17"/>
      <c r="BA1721" s="17"/>
      <c r="BB1721" s="17"/>
      <c r="BC1721" s="17"/>
      <c r="BD1721" s="17"/>
      <c r="BE1721" s="17"/>
      <c r="BF1721" s="17"/>
      <c r="BG1721" s="17"/>
    </row>
    <row r="1722" spans="1:59" hidden="1" x14ac:dyDescent="0.2">
      <c r="A1722" s="50">
        <v>2024</v>
      </c>
      <c r="B1722" s="50" t="s">
        <v>16</v>
      </c>
      <c r="C1722" s="16" t="str">
        <f>set_totals!$C$227</f>
        <v>26Mar24-RST-Night</v>
      </c>
      <c r="D1722" s="21">
        <f t="shared" si="80"/>
        <v>45377</v>
      </c>
      <c r="E1722" s="22">
        <f t="shared" si="81"/>
        <v>86</v>
      </c>
      <c r="F1722" s="17" t="s">
        <v>775</v>
      </c>
      <c r="G1722" s="17" t="s">
        <v>772</v>
      </c>
      <c r="H1722" s="17">
        <v>35</v>
      </c>
      <c r="J1722" s="17">
        <v>0.41</v>
      </c>
      <c r="K1722" s="17" t="s">
        <v>494</v>
      </c>
      <c r="L1722" s="17"/>
      <c r="M1722" s="17" t="s">
        <v>494</v>
      </c>
      <c r="N1722" s="17"/>
      <c r="O1722" s="17"/>
      <c r="P1722" s="17"/>
      <c r="Q1722" s="17" t="s">
        <v>494</v>
      </c>
      <c r="R1722" s="17"/>
      <c r="S1722" s="17"/>
      <c r="T1722" s="17" t="s">
        <v>494</v>
      </c>
      <c r="U1722" s="17" t="s">
        <v>494</v>
      </c>
      <c r="V1722" s="17" t="s">
        <v>494</v>
      </c>
      <c r="W1722" s="17" t="s">
        <v>494</v>
      </c>
      <c r="X1722" s="17" t="s">
        <v>494</v>
      </c>
      <c r="Y1722" s="17" t="s">
        <v>494</v>
      </c>
      <c r="Z1722" s="17" t="s">
        <v>494</v>
      </c>
      <c r="AA1722" s="17" t="s">
        <v>494</v>
      </c>
      <c r="AB1722" s="17" t="s">
        <v>494</v>
      </c>
      <c r="AC1722" s="17"/>
      <c r="AD1722" s="17"/>
      <c r="AE1722" s="18">
        <f t="shared" si="82"/>
        <v>0.95626822157434399</v>
      </c>
      <c r="AF1722" s="17"/>
      <c r="AG1722" s="17"/>
      <c r="AH1722" s="17"/>
      <c r="AI1722" s="17"/>
      <c r="AJ1722" s="17"/>
      <c r="AK1722" s="17"/>
      <c r="AL1722" s="17"/>
      <c r="AM1722" s="17"/>
      <c r="AN1722" s="17"/>
      <c r="AO1722" s="17"/>
      <c r="AP1722" s="17"/>
      <c r="AQ1722" s="17"/>
      <c r="AR1722" s="17"/>
      <c r="AS1722" s="17"/>
      <c r="AT1722" s="17"/>
      <c r="AU1722" s="17"/>
      <c r="AV1722" s="17"/>
      <c r="AW1722" s="17"/>
      <c r="AX1722" s="17"/>
      <c r="AY1722" s="17"/>
      <c r="AZ1722" s="17"/>
      <c r="BA1722" s="17"/>
      <c r="BB1722" s="17"/>
      <c r="BC1722" s="17"/>
      <c r="BD1722" s="17"/>
      <c r="BE1722" s="17"/>
      <c r="BF1722" s="17"/>
      <c r="BG1722" s="17"/>
    </row>
    <row r="1723" spans="1:59" hidden="1" x14ac:dyDescent="0.2">
      <c r="A1723" s="50">
        <v>2024</v>
      </c>
      <c r="B1723" s="50" t="s">
        <v>16</v>
      </c>
      <c r="C1723" s="16" t="str">
        <f>set_totals!$C$227</f>
        <v>26Mar24-RST-Night</v>
      </c>
      <c r="D1723" s="21">
        <f t="shared" si="80"/>
        <v>45377</v>
      </c>
      <c r="E1723" s="22">
        <f t="shared" si="81"/>
        <v>86</v>
      </c>
      <c r="F1723" s="17" t="s">
        <v>771</v>
      </c>
      <c r="G1723" s="17" t="s">
        <v>772</v>
      </c>
      <c r="H1723" s="17">
        <v>40</v>
      </c>
      <c r="J1723" s="17">
        <v>0.47</v>
      </c>
      <c r="K1723" s="17" t="s">
        <v>494</v>
      </c>
      <c r="L1723" s="17"/>
      <c r="M1723" s="17" t="s">
        <v>494</v>
      </c>
      <c r="N1723" s="17"/>
      <c r="O1723" s="17"/>
      <c r="P1723" s="17"/>
      <c r="Q1723" s="17" t="s">
        <v>494</v>
      </c>
      <c r="R1723" s="17"/>
      <c r="S1723" s="17"/>
      <c r="T1723" s="17" t="s">
        <v>494</v>
      </c>
      <c r="U1723" s="17" t="s">
        <v>494</v>
      </c>
      <c r="V1723" s="17" t="s">
        <v>494</v>
      </c>
      <c r="W1723" s="17" t="s">
        <v>494</v>
      </c>
      <c r="X1723" s="17" t="s">
        <v>494</v>
      </c>
      <c r="Y1723" s="17" t="s">
        <v>494</v>
      </c>
      <c r="Z1723" s="17" t="s">
        <v>494</v>
      </c>
      <c r="AA1723" s="17" t="s">
        <v>494</v>
      </c>
      <c r="AB1723" s="17" t="s">
        <v>494</v>
      </c>
      <c r="AC1723" s="17"/>
      <c r="AD1723" s="17"/>
      <c r="AE1723" s="18">
        <f t="shared" si="82"/>
        <v>0.734375</v>
      </c>
      <c r="AF1723" s="17"/>
      <c r="AG1723" s="17"/>
      <c r="AH1723" s="17"/>
      <c r="AI1723" s="17"/>
      <c r="AJ1723" s="17"/>
      <c r="AK1723" s="17"/>
      <c r="AL1723" s="17"/>
      <c r="AM1723" s="17"/>
      <c r="AN1723" s="17"/>
      <c r="AO1723" s="17"/>
      <c r="AP1723" s="17"/>
      <c r="AQ1723" s="17"/>
      <c r="AR1723" s="17"/>
      <c r="AS1723" s="17"/>
      <c r="AT1723" s="17"/>
      <c r="AU1723" s="17"/>
      <c r="AV1723" s="17"/>
      <c r="AW1723" s="17"/>
      <c r="AX1723" s="17"/>
      <c r="AY1723" s="17"/>
      <c r="AZ1723" s="17"/>
      <c r="BA1723" s="17"/>
      <c r="BB1723" s="17"/>
      <c r="BC1723" s="17"/>
      <c r="BD1723" s="17"/>
      <c r="BE1723" s="17"/>
      <c r="BF1723" s="17"/>
      <c r="BG1723" s="17"/>
    </row>
    <row r="1724" spans="1:59" hidden="1" x14ac:dyDescent="0.2">
      <c r="A1724" s="50">
        <v>2024</v>
      </c>
      <c r="B1724" s="50" t="s">
        <v>16</v>
      </c>
      <c r="C1724" s="16" t="str">
        <f>set_totals!$C$227</f>
        <v>26Mar24-RST-Night</v>
      </c>
      <c r="D1724" s="21">
        <f t="shared" si="80"/>
        <v>45377</v>
      </c>
      <c r="E1724" s="22">
        <f t="shared" si="81"/>
        <v>86</v>
      </c>
      <c r="F1724" s="17" t="s">
        <v>775</v>
      </c>
      <c r="G1724" s="17" t="s">
        <v>784</v>
      </c>
      <c r="H1724" s="17">
        <v>74</v>
      </c>
      <c r="J1724" s="17">
        <v>3.9</v>
      </c>
      <c r="K1724" s="17" t="s">
        <v>494</v>
      </c>
      <c r="L1724" s="17"/>
      <c r="M1724" s="17" t="s">
        <v>494</v>
      </c>
      <c r="N1724" s="17"/>
      <c r="O1724" s="17"/>
      <c r="P1724" s="17"/>
      <c r="Q1724" s="17" t="s">
        <v>494</v>
      </c>
      <c r="R1724" s="17"/>
      <c r="S1724" s="17"/>
      <c r="T1724" s="17" t="s">
        <v>494</v>
      </c>
      <c r="U1724" s="17" t="s">
        <v>494</v>
      </c>
      <c r="V1724" s="17" t="s">
        <v>494</v>
      </c>
      <c r="W1724" s="17" t="s">
        <v>494</v>
      </c>
      <c r="X1724" s="17" t="s">
        <v>494</v>
      </c>
      <c r="Y1724" s="17" t="s">
        <v>494</v>
      </c>
      <c r="Z1724" s="17" t="s">
        <v>494</v>
      </c>
      <c r="AA1724" s="17" t="s">
        <v>494</v>
      </c>
      <c r="AB1724" s="17" t="s">
        <v>494</v>
      </c>
      <c r="AC1724" s="17"/>
      <c r="AD1724" s="17"/>
      <c r="AE1724" s="18">
        <f t="shared" si="82"/>
        <v>0.96243065563737595</v>
      </c>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c r="BA1724" s="17"/>
      <c r="BB1724" s="17"/>
      <c r="BC1724" s="17"/>
      <c r="BD1724" s="17"/>
      <c r="BE1724" s="17"/>
      <c r="BF1724" s="17"/>
      <c r="BG1724" s="17"/>
    </row>
    <row r="1725" spans="1:59" hidden="1" x14ac:dyDescent="0.2">
      <c r="A1725" s="50">
        <v>2024</v>
      </c>
      <c r="B1725" s="50" t="s">
        <v>16</v>
      </c>
      <c r="C1725" s="16" t="str">
        <f>set_totals!$C$227</f>
        <v>26Mar24-RST-Night</v>
      </c>
      <c r="D1725" s="21">
        <f t="shared" si="80"/>
        <v>45377</v>
      </c>
      <c r="E1725" s="22">
        <f t="shared" si="81"/>
        <v>86</v>
      </c>
      <c r="F1725" s="17" t="s">
        <v>775</v>
      </c>
      <c r="G1725" s="17" t="s">
        <v>784</v>
      </c>
      <c r="H1725" s="17">
        <v>70</v>
      </c>
      <c r="J1725" s="17">
        <v>3.72</v>
      </c>
      <c r="K1725" s="17" t="s">
        <v>494</v>
      </c>
      <c r="L1725" s="17"/>
      <c r="M1725" s="17" t="s">
        <v>494</v>
      </c>
      <c r="N1725" s="17"/>
      <c r="O1725" s="17"/>
      <c r="P1725" s="17"/>
      <c r="Q1725" s="17" t="s">
        <v>494</v>
      </c>
      <c r="R1725" s="17"/>
      <c r="S1725" s="17"/>
      <c r="T1725" s="17" t="s">
        <v>494</v>
      </c>
      <c r="U1725" s="17" t="s">
        <v>494</v>
      </c>
      <c r="V1725" s="17" t="s">
        <v>494</v>
      </c>
      <c r="W1725" s="17" t="s">
        <v>494</v>
      </c>
      <c r="X1725" s="17" t="s">
        <v>494</v>
      </c>
      <c r="Y1725" s="17" t="s">
        <v>494</v>
      </c>
      <c r="Z1725" s="17" t="s">
        <v>494</v>
      </c>
      <c r="AA1725" s="17" t="s">
        <v>494</v>
      </c>
      <c r="AB1725" s="17" t="s">
        <v>494</v>
      </c>
      <c r="AC1725" s="17"/>
      <c r="AD1725" s="17"/>
      <c r="AE1725" s="18">
        <f t="shared" si="82"/>
        <v>1.0845481049562682</v>
      </c>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c r="BA1725" s="17"/>
      <c r="BB1725" s="17"/>
      <c r="BC1725" s="17"/>
      <c r="BD1725" s="17"/>
      <c r="BE1725" s="17"/>
      <c r="BF1725" s="17"/>
      <c r="BG1725" s="17"/>
    </row>
    <row r="1726" spans="1:59" hidden="1" x14ac:dyDescent="0.2">
      <c r="A1726" s="50">
        <v>2024</v>
      </c>
      <c r="B1726" s="50" t="s">
        <v>16</v>
      </c>
      <c r="C1726" s="16" t="str">
        <f>set_totals!$C$227</f>
        <v>26Mar24-RST-Night</v>
      </c>
      <c r="D1726" s="21">
        <f t="shared" si="80"/>
        <v>45377</v>
      </c>
      <c r="E1726" s="22">
        <f t="shared" si="81"/>
        <v>86</v>
      </c>
      <c r="F1726" s="17" t="s">
        <v>775</v>
      </c>
      <c r="G1726" s="17" t="s">
        <v>784</v>
      </c>
      <c r="H1726" s="17">
        <v>78</v>
      </c>
      <c r="J1726" s="17">
        <v>4.9000000000000004</v>
      </c>
      <c r="K1726" s="17" t="s">
        <v>494</v>
      </c>
      <c r="L1726" s="17"/>
      <c r="M1726" s="17" t="s">
        <v>494</v>
      </c>
      <c r="N1726" s="17"/>
      <c r="O1726" s="17"/>
      <c r="P1726" s="17"/>
      <c r="Q1726" s="17" t="s">
        <v>494</v>
      </c>
      <c r="R1726" s="17"/>
      <c r="S1726" s="17"/>
      <c r="T1726" s="17" t="s">
        <v>494</v>
      </c>
      <c r="U1726" s="17" t="s">
        <v>494</v>
      </c>
      <c r="V1726" s="17" t="s">
        <v>494</v>
      </c>
      <c r="W1726" s="17" t="s">
        <v>494</v>
      </c>
      <c r="X1726" s="17" t="s">
        <v>494</v>
      </c>
      <c r="Y1726" s="17" t="s">
        <v>494</v>
      </c>
      <c r="Z1726" s="17" t="s">
        <v>494</v>
      </c>
      <c r="AA1726" s="17" t="s">
        <v>494</v>
      </c>
      <c r="AB1726" s="17" t="s">
        <v>494</v>
      </c>
      <c r="AC1726" s="17"/>
      <c r="AD1726" s="17"/>
      <c r="AE1726" s="18">
        <f t="shared" si="82"/>
        <v>1.0325528077007369</v>
      </c>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c r="BA1726" s="17"/>
      <c r="BB1726" s="17"/>
      <c r="BC1726" s="17"/>
      <c r="BD1726" s="17"/>
      <c r="BE1726" s="17"/>
      <c r="BF1726" s="17"/>
      <c r="BG1726" s="17"/>
    </row>
    <row r="1727" spans="1:59" hidden="1" x14ac:dyDescent="0.2">
      <c r="A1727" s="50">
        <v>2024</v>
      </c>
      <c r="B1727" s="50" t="s">
        <v>16</v>
      </c>
      <c r="C1727" s="16" t="str">
        <f>set_totals!$C$227</f>
        <v>26Mar24-RST-Night</v>
      </c>
      <c r="D1727" s="21">
        <f t="shared" si="80"/>
        <v>45377</v>
      </c>
      <c r="E1727" s="22">
        <f t="shared" si="81"/>
        <v>86</v>
      </c>
      <c r="F1727" s="17" t="s">
        <v>775</v>
      </c>
      <c r="G1727" s="17" t="s">
        <v>784</v>
      </c>
      <c r="H1727" s="17">
        <v>88</v>
      </c>
      <c r="J1727" s="17">
        <v>8.24</v>
      </c>
      <c r="K1727" s="17" t="s">
        <v>494</v>
      </c>
      <c r="L1727" s="17"/>
      <c r="M1727" s="17" t="s">
        <v>494</v>
      </c>
      <c r="N1727" s="17"/>
      <c r="O1727" s="17"/>
      <c r="P1727" s="17"/>
      <c r="Q1727" s="17" t="s">
        <v>494</v>
      </c>
      <c r="R1727" s="17"/>
      <c r="S1727" s="17"/>
      <c r="T1727" s="17" t="s">
        <v>494</v>
      </c>
      <c r="U1727" s="17" t="s">
        <v>494</v>
      </c>
      <c r="V1727" s="17" t="s">
        <v>494</v>
      </c>
      <c r="W1727" s="17" t="s">
        <v>494</v>
      </c>
      <c r="X1727" s="17" t="s">
        <v>494</v>
      </c>
      <c r="Y1727" s="17" t="s">
        <v>494</v>
      </c>
      <c r="Z1727" s="17" t="s">
        <v>494</v>
      </c>
      <c r="AA1727" s="17" t="s">
        <v>494</v>
      </c>
      <c r="AB1727" s="17" t="s">
        <v>494</v>
      </c>
      <c r="AC1727" s="17"/>
      <c r="AD1727" s="17"/>
      <c r="AE1727" s="18">
        <f t="shared" si="82"/>
        <v>1.2091472577009768</v>
      </c>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c r="BA1727" s="17"/>
      <c r="BB1727" s="17"/>
      <c r="BC1727" s="17"/>
      <c r="BD1727" s="17"/>
      <c r="BE1727" s="17"/>
      <c r="BF1727" s="17"/>
      <c r="BG1727" s="17"/>
    </row>
    <row r="1728" spans="1:59" hidden="1" x14ac:dyDescent="0.2">
      <c r="A1728" s="50">
        <v>2024</v>
      </c>
      <c r="B1728" s="50" t="s">
        <v>16</v>
      </c>
      <c r="C1728" s="16" t="str">
        <f>set_totals!$C$227</f>
        <v>26Mar24-RST-Night</v>
      </c>
      <c r="D1728" s="21">
        <f t="shared" si="80"/>
        <v>45377</v>
      </c>
      <c r="E1728" s="22">
        <f t="shared" si="81"/>
        <v>86</v>
      </c>
      <c r="F1728" s="17" t="s">
        <v>775</v>
      </c>
      <c r="G1728" s="17" t="s">
        <v>784</v>
      </c>
      <c r="H1728" s="17">
        <v>85</v>
      </c>
      <c r="J1728" s="17">
        <v>6.13</v>
      </c>
      <c r="K1728" s="17" t="s">
        <v>494</v>
      </c>
      <c r="L1728" s="17"/>
      <c r="M1728" s="17" t="s">
        <v>494</v>
      </c>
      <c r="N1728" s="17"/>
      <c r="O1728" s="17"/>
      <c r="P1728" s="17"/>
      <c r="Q1728" s="17" t="s">
        <v>494</v>
      </c>
      <c r="R1728" s="17"/>
      <c r="S1728" s="17"/>
      <c r="T1728" s="17" t="s">
        <v>494</v>
      </c>
      <c r="U1728" s="17" t="s">
        <v>494</v>
      </c>
      <c r="V1728" s="17" t="s">
        <v>494</v>
      </c>
      <c r="W1728" s="17" t="s">
        <v>494</v>
      </c>
      <c r="X1728" s="17" t="s">
        <v>494</v>
      </c>
      <c r="Y1728" s="17" t="s">
        <v>494</v>
      </c>
      <c r="Z1728" s="17" t="s">
        <v>494</v>
      </c>
      <c r="AA1728" s="17" t="s">
        <v>494</v>
      </c>
      <c r="AB1728" s="17" t="s">
        <v>494</v>
      </c>
      <c r="AC1728" s="17"/>
      <c r="AD1728" s="17"/>
      <c r="AE1728" s="18">
        <f t="shared" si="82"/>
        <v>0.99816812538164057</v>
      </c>
      <c r="AF1728" s="17"/>
      <c r="AG1728" s="17"/>
      <c r="AH1728" s="17"/>
      <c r="AI1728" s="17"/>
      <c r="AJ1728" s="17"/>
      <c r="AK1728" s="17"/>
      <c r="AL1728" s="17"/>
      <c r="AM1728" s="17"/>
      <c r="AN1728" s="17"/>
      <c r="AO1728" s="17"/>
      <c r="AP1728" s="17"/>
      <c r="AQ1728" s="17"/>
      <c r="AR1728" s="17"/>
      <c r="AS1728" s="17"/>
      <c r="AT1728" s="17"/>
      <c r="AU1728" s="17"/>
      <c r="AV1728" s="17"/>
      <c r="AW1728" s="17"/>
      <c r="AX1728" s="17"/>
      <c r="AY1728" s="17"/>
      <c r="AZ1728" s="17"/>
      <c r="BA1728" s="17"/>
      <c r="BB1728" s="17"/>
      <c r="BC1728" s="17"/>
      <c r="BD1728" s="17"/>
      <c r="BE1728" s="17"/>
      <c r="BF1728" s="17"/>
      <c r="BG1728" s="17"/>
    </row>
    <row r="1729" spans="1:59" hidden="1" x14ac:dyDescent="0.2">
      <c r="A1729" s="50">
        <v>2024</v>
      </c>
      <c r="B1729" s="50" t="s">
        <v>16</v>
      </c>
      <c r="C1729" s="16" t="str">
        <f>set_totals!$C$227</f>
        <v>26Mar24-RST-Night</v>
      </c>
      <c r="D1729" s="21">
        <f t="shared" si="80"/>
        <v>45377</v>
      </c>
      <c r="E1729" s="22">
        <f t="shared" si="81"/>
        <v>86</v>
      </c>
      <c r="F1729" s="17" t="s">
        <v>775</v>
      </c>
      <c r="G1729" s="17" t="s">
        <v>784</v>
      </c>
      <c r="H1729" s="17">
        <v>85</v>
      </c>
      <c r="J1729" s="17">
        <v>6.46</v>
      </c>
      <c r="K1729" s="17" t="s">
        <v>494</v>
      </c>
      <c r="L1729" s="17"/>
      <c r="M1729" s="17" t="s">
        <v>494</v>
      </c>
      <c r="N1729" s="17"/>
      <c r="O1729" s="17"/>
      <c r="P1729" s="17"/>
      <c r="Q1729" s="17" t="s">
        <v>494</v>
      </c>
      <c r="R1729" s="17"/>
      <c r="S1729" s="17"/>
      <c r="T1729" s="17" t="s">
        <v>494</v>
      </c>
      <c r="U1729" s="17" t="s">
        <v>494</v>
      </c>
      <c r="V1729" s="17" t="s">
        <v>494</v>
      </c>
      <c r="W1729" s="17" t="s">
        <v>494</v>
      </c>
      <c r="X1729" s="17" t="s">
        <v>494</v>
      </c>
      <c r="Y1729" s="17" t="s">
        <v>494</v>
      </c>
      <c r="Z1729" s="17" t="s">
        <v>494</v>
      </c>
      <c r="AA1729" s="17" t="s">
        <v>494</v>
      </c>
      <c r="AB1729" s="17" t="s">
        <v>494</v>
      </c>
      <c r="AC1729" s="17"/>
      <c r="AD1729" s="17"/>
      <c r="AE1729" s="18">
        <f t="shared" si="82"/>
        <v>1.0519031141868511</v>
      </c>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c r="BA1729" s="17"/>
      <c r="BB1729" s="17"/>
      <c r="BC1729" s="17"/>
      <c r="BD1729" s="17"/>
      <c r="BE1729" s="17"/>
      <c r="BF1729" s="17"/>
      <c r="BG1729" s="17"/>
    </row>
    <row r="1730" spans="1:59" hidden="1" x14ac:dyDescent="0.2">
      <c r="A1730" s="50">
        <v>2024</v>
      </c>
      <c r="B1730" s="50" t="s">
        <v>16</v>
      </c>
      <c r="C1730" s="16" t="str">
        <f>set_totals!$C$227</f>
        <v>26Mar24-RST-Night</v>
      </c>
      <c r="D1730" s="21">
        <f t="shared" si="80"/>
        <v>45377</v>
      </c>
      <c r="E1730" s="22">
        <f t="shared" si="81"/>
        <v>86</v>
      </c>
      <c r="F1730" s="17" t="s">
        <v>775</v>
      </c>
      <c r="G1730" s="17" t="s">
        <v>784</v>
      </c>
      <c r="H1730" s="17">
        <v>125</v>
      </c>
      <c r="J1730" s="17">
        <v>18.309999999999999</v>
      </c>
      <c r="K1730" s="17" t="s">
        <v>494</v>
      </c>
      <c r="L1730" s="17"/>
      <c r="M1730" s="17" t="s">
        <v>494</v>
      </c>
      <c r="N1730" s="17"/>
      <c r="O1730" s="17"/>
      <c r="P1730" s="17"/>
      <c r="Q1730" s="17" t="s">
        <v>494</v>
      </c>
      <c r="R1730" s="17"/>
      <c r="S1730" s="17"/>
      <c r="T1730" s="17" t="s">
        <v>494</v>
      </c>
      <c r="U1730" s="17" t="s">
        <v>494</v>
      </c>
      <c r="V1730" s="17" t="s">
        <v>494</v>
      </c>
      <c r="W1730" s="17" t="s">
        <v>494</v>
      </c>
      <c r="X1730" s="17" t="s">
        <v>494</v>
      </c>
      <c r="Y1730" s="17" t="s">
        <v>494</v>
      </c>
      <c r="Z1730" s="17" t="s">
        <v>494</v>
      </c>
      <c r="AA1730" s="17" t="s">
        <v>494</v>
      </c>
      <c r="AB1730" s="17" t="s">
        <v>494</v>
      </c>
      <c r="AC1730" s="17"/>
      <c r="AD1730" s="17"/>
      <c r="AE1730" s="18">
        <f t="shared" si="82"/>
        <v>0.93747199999999997</v>
      </c>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c r="BA1730" s="17"/>
      <c r="BB1730" s="17"/>
      <c r="BC1730" s="17"/>
      <c r="BD1730" s="17"/>
      <c r="BE1730" s="17"/>
      <c r="BF1730" s="17"/>
      <c r="BG1730" s="17"/>
    </row>
    <row r="1731" spans="1:59" hidden="1" x14ac:dyDescent="0.2">
      <c r="A1731" s="50">
        <v>2024</v>
      </c>
      <c r="B1731" s="50" t="s">
        <v>16</v>
      </c>
      <c r="C1731" s="16" t="str">
        <f>set_totals!$C$232</f>
        <v>27Mar24-RST-Night</v>
      </c>
      <c r="D1731" s="21">
        <f t="shared" si="80"/>
        <v>45378</v>
      </c>
      <c r="E1731" s="22">
        <f t="shared" si="81"/>
        <v>87</v>
      </c>
      <c r="F1731" s="17" t="s">
        <v>771</v>
      </c>
      <c r="G1731" s="17" t="s">
        <v>772</v>
      </c>
      <c r="H1731" s="17">
        <v>42</v>
      </c>
      <c r="J1731" s="17">
        <v>0.63</v>
      </c>
      <c r="K1731" s="17" t="s">
        <v>494</v>
      </c>
      <c r="L1731" s="17"/>
      <c r="M1731" s="17" t="s">
        <v>494</v>
      </c>
      <c r="N1731" s="17"/>
      <c r="O1731" s="17"/>
      <c r="P1731" s="17"/>
      <c r="Q1731" s="17" t="s">
        <v>494</v>
      </c>
      <c r="R1731" s="17"/>
      <c r="S1731" s="17"/>
      <c r="T1731" s="17" t="s">
        <v>494</v>
      </c>
      <c r="U1731" s="17" t="s">
        <v>494</v>
      </c>
      <c r="V1731" s="17" t="s">
        <v>494</v>
      </c>
      <c r="W1731" s="17" t="s">
        <v>494</v>
      </c>
      <c r="X1731" s="17" t="s">
        <v>494</v>
      </c>
      <c r="Y1731" s="17" t="s">
        <v>494</v>
      </c>
      <c r="Z1731" s="17" t="s">
        <v>494</v>
      </c>
      <c r="AA1731" s="17" t="s">
        <v>494</v>
      </c>
      <c r="AB1731" s="17" t="s">
        <v>494</v>
      </c>
      <c r="AC1731" s="17"/>
      <c r="AD1731" s="17"/>
      <c r="AE1731" s="18">
        <f t="shared" si="82"/>
        <v>0.85034013605442171</v>
      </c>
      <c r="AF1731" s="17"/>
      <c r="AG1731" s="17"/>
      <c r="AH1731" s="17"/>
      <c r="AI1731" s="17"/>
      <c r="AJ1731" s="17"/>
      <c r="AK1731" s="17"/>
      <c r="AL1731" s="17"/>
      <c r="AM1731" s="17"/>
      <c r="AN1731" s="17"/>
      <c r="AO1731" s="17"/>
      <c r="AP1731" s="17"/>
      <c r="AQ1731" s="17"/>
      <c r="AR1731" s="17"/>
      <c r="AS1731" s="17"/>
      <c r="AT1731" s="17"/>
      <c r="AU1731" s="17"/>
      <c r="AV1731" s="17"/>
      <c r="AW1731" s="17"/>
      <c r="AX1731" s="17"/>
      <c r="AY1731" s="17"/>
      <c r="AZ1731" s="17"/>
      <c r="BA1731" s="17"/>
      <c r="BB1731" s="17"/>
      <c r="BC1731" s="17"/>
      <c r="BD1731" s="17"/>
      <c r="BE1731" s="17"/>
      <c r="BF1731" s="17"/>
      <c r="BG1731" s="17"/>
    </row>
    <row r="1732" spans="1:59" hidden="1" x14ac:dyDescent="0.2">
      <c r="A1732" s="50">
        <v>2024</v>
      </c>
      <c r="B1732" s="50" t="s">
        <v>16</v>
      </c>
      <c r="C1732" s="16" t="str">
        <f>set_totals!$C$232</f>
        <v>27Mar24-RST-Night</v>
      </c>
      <c r="D1732" s="21">
        <f t="shared" ref="D1732:D1795" si="83">DATEVALUE(LEFT(C1732, SEARCH("-", C1732) - 1))</f>
        <v>45378</v>
      </c>
      <c r="E1732" s="22">
        <f t="shared" ref="E1732:E1795" si="84" xml:space="preserve"> D1732 - DATE(YEAR(D1732), 1, 0)</f>
        <v>87</v>
      </c>
      <c r="F1732" s="17" t="s">
        <v>775</v>
      </c>
      <c r="G1732" s="17" t="s">
        <v>784</v>
      </c>
      <c r="H1732" s="17">
        <v>83</v>
      </c>
      <c r="J1732" s="17">
        <v>6.32</v>
      </c>
      <c r="K1732" s="17" t="s">
        <v>494</v>
      </c>
      <c r="L1732" s="17"/>
      <c r="M1732" s="17" t="s">
        <v>494</v>
      </c>
      <c r="N1732" s="17"/>
      <c r="O1732" s="17"/>
      <c r="P1732" s="17"/>
      <c r="Q1732" s="17" t="s">
        <v>494</v>
      </c>
      <c r="R1732" s="17"/>
      <c r="S1732" s="17"/>
      <c r="T1732" s="17" t="s">
        <v>494</v>
      </c>
      <c r="U1732" s="17" t="s">
        <v>494</v>
      </c>
      <c r="V1732" s="17" t="s">
        <v>494</v>
      </c>
      <c r="W1732" s="17" t="s">
        <v>494</v>
      </c>
      <c r="X1732" s="17" t="s">
        <v>494</v>
      </c>
      <c r="Y1732" s="17" t="s">
        <v>494</v>
      </c>
      <c r="Z1732" s="17" t="s">
        <v>494</v>
      </c>
      <c r="AA1732" s="17" t="s">
        <v>494</v>
      </c>
      <c r="AB1732" s="17" t="s">
        <v>494</v>
      </c>
      <c r="AC1732" s="17"/>
      <c r="AD1732" s="17"/>
      <c r="AE1732" s="18">
        <f t="shared" ref="AE1732:AE1795" si="85">IF(J1732="", "", 100000*(J1732/(H1732^3)))</f>
        <v>1.1053066963746991</v>
      </c>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c r="BA1732" s="17"/>
      <c r="BB1732" s="17"/>
      <c r="BC1732" s="17"/>
      <c r="BD1732" s="17"/>
      <c r="BE1732" s="17"/>
      <c r="BF1732" s="17"/>
      <c r="BG1732" s="17"/>
    </row>
    <row r="1733" spans="1:59" hidden="1" x14ac:dyDescent="0.2">
      <c r="A1733" s="50">
        <v>2024</v>
      </c>
      <c r="B1733" s="50" t="s">
        <v>16</v>
      </c>
      <c r="C1733" s="16" t="str">
        <f>set_totals!$C$232</f>
        <v>27Mar24-RST-Night</v>
      </c>
      <c r="D1733" s="21">
        <f t="shared" si="83"/>
        <v>45378</v>
      </c>
      <c r="E1733" s="22">
        <f t="shared" si="84"/>
        <v>87</v>
      </c>
      <c r="F1733" s="17" t="s">
        <v>771</v>
      </c>
      <c r="G1733" s="17" t="s">
        <v>772</v>
      </c>
      <c r="H1733" s="17">
        <v>41</v>
      </c>
      <c r="J1733" s="17">
        <v>0.56999999999999995</v>
      </c>
      <c r="K1733" s="17" t="s">
        <v>494</v>
      </c>
      <c r="L1733" s="17"/>
      <c r="M1733" s="17" t="s">
        <v>494</v>
      </c>
      <c r="N1733" s="17"/>
      <c r="O1733" s="17"/>
      <c r="P1733" s="17"/>
      <c r="Q1733" s="17" t="s">
        <v>494</v>
      </c>
      <c r="R1733" s="17"/>
      <c r="S1733" s="17"/>
      <c r="T1733" s="17" t="s">
        <v>494</v>
      </c>
      <c r="U1733" s="17" t="s">
        <v>494</v>
      </c>
      <c r="V1733" s="17" t="s">
        <v>494</v>
      </c>
      <c r="W1733" s="17" t="s">
        <v>494</v>
      </c>
      <c r="X1733" s="17" t="s">
        <v>494</v>
      </c>
      <c r="Y1733" s="17" t="s">
        <v>494</v>
      </c>
      <c r="Z1733" s="17" t="s">
        <v>494</v>
      </c>
      <c r="AA1733" s="17" t="s">
        <v>494</v>
      </c>
      <c r="AB1733" s="17" t="s">
        <v>494</v>
      </c>
      <c r="AC1733" s="17"/>
      <c r="AD1733" s="17"/>
      <c r="AE1733" s="18">
        <f t="shared" si="85"/>
        <v>0.82703385035040111</v>
      </c>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c r="BA1733" s="17"/>
      <c r="BB1733" s="17"/>
      <c r="BC1733" s="17"/>
      <c r="BD1733" s="17"/>
      <c r="BE1733" s="17"/>
      <c r="BF1733" s="17"/>
      <c r="BG1733" s="17"/>
    </row>
    <row r="1734" spans="1:59" hidden="1" x14ac:dyDescent="0.2">
      <c r="A1734" s="50">
        <v>2024</v>
      </c>
      <c r="B1734" s="50" t="s">
        <v>16</v>
      </c>
      <c r="C1734" s="16" t="str">
        <f>set_totals!$C$232</f>
        <v>27Mar24-RST-Night</v>
      </c>
      <c r="D1734" s="21">
        <f t="shared" si="83"/>
        <v>45378</v>
      </c>
      <c r="E1734" s="22">
        <f t="shared" si="84"/>
        <v>87</v>
      </c>
      <c r="F1734" s="17" t="s">
        <v>775</v>
      </c>
      <c r="G1734" s="17" t="s">
        <v>772</v>
      </c>
      <c r="H1734" s="17">
        <v>35</v>
      </c>
      <c r="J1734" s="17">
        <v>0.37</v>
      </c>
      <c r="K1734" s="17" t="s">
        <v>494</v>
      </c>
      <c r="L1734" s="17"/>
      <c r="M1734" s="17" t="s">
        <v>494</v>
      </c>
      <c r="N1734" s="17"/>
      <c r="O1734" s="17"/>
      <c r="P1734" s="17"/>
      <c r="Q1734" s="17" t="s">
        <v>494</v>
      </c>
      <c r="R1734" s="17"/>
      <c r="S1734" s="17"/>
      <c r="T1734" s="17" t="s">
        <v>494</v>
      </c>
      <c r="U1734" s="17" t="s">
        <v>494</v>
      </c>
      <c r="V1734" s="17" t="s">
        <v>494</v>
      </c>
      <c r="W1734" s="17" t="s">
        <v>494</v>
      </c>
      <c r="X1734" s="17" t="s">
        <v>494</v>
      </c>
      <c r="Y1734" s="17" t="s">
        <v>494</v>
      </c>
      <c r="Z1734" s="17" t="s">
        <v>494</v>
      </c>
      <c r="AA1734" s="17" t="s">
        <v>494</v>
      </c>
      <c r="AB1734" s="17" t="s">
        <v>494</v>
      </c>
      <c r="AC1734" s="17"/>
      <c r="AD1734" s="17"/>
      <c r="AE1734" s="18">
        <f t="shared" si="85"/>
        <v>0.86297376093294464</v>
      </c>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c r="BA1734" s="17"/>
      <c r="BB1734" s="17"/>
      <c r="BC1734" s="17"/>
      <c r="BD1734" s="17"/>
      <c r="BE1734" s="17"/>
      <c r="BF1734" s="17"/>
      <c r="BG1734" s="17"/>
    </row>
    <row r="1735" spans="1:59" hidden="1" x14ac:dyDescent="0.2">
      <c r="A1735" s="50">
        <v>2024</v>
      </c>
      <c r="B1735" s="50" t="s">
        <v>16</v>
      </c>
      <c r="C1735" s="16" t="str">
        <f>set_totals!$C$232</f>
        <v>27Mar24-RST-Night</v>
      </c>
      <c r="D1735" s="21">
        <f t="shared" si="83"/>
        <v>45378</v>
      </c>
      <c r="E1735" s="22">
        <f t="shared" si="84"/>
        <v>87</v>
      </c>
      <c r="F1735" s="17" t="s">
        <v>775</v>
      </c>
      <c r="G1735" s="17" t="s">
        <v>772</v>
      </c>
      <c r="H1735" s="17">
        <v>34</v>
      </c>
      <c r="J1735" s="17">
        <v>0.31</v>
      </c>
      <c r="K1735" s="17" t="s">
        <v>494</v>
      </c>
      <c r="L1735" s="17"/>
      <c r="M1735" s="17" t="s">
        <v>494</v>
      </c>
      <c r="N1735" s="17"/>
      <c r="O1735" s="17"/>
      <c r="P1735" s="17"/>
      <c r="Q1735" s="17" t="s">
        <v>494</v>
      </c>
      <c r="R1735" s="17"/>
      <c r="S1735" s="17"/>
      <c r="T1735" s="17" t="s">
        <v>494</v>
      </c>
      <c r="U1735" s="17" t="s">
        <v>494</v>
      </c>
      <c r="V1735" s="17" t="s">
        <v>494</v>
      </c>
      <c r="W1735" s="17" t="s">
        <v>494</v>
      </c>
      <c r="X1735" s="17" t="s">
        <v>494</v>
      </c>
      <c r="Y1735" s="17" t="s">
        <v>494</v>
      </c>
      <c r="Z1735" s="17" t="s">
        <v>494</v>
      </c>
      <c r="AA1735" s="17" t="s">
        <v>494</v>
      </c>
      <c r="AB1735" s="17" t="s">
        <v>494</v>
      </c>
      <c r="AC1735" s="17"/>
      <c r="AD1735" s="17"/>
      <c r="AE1735" s="18">
        <f t="shared" si="85"/>
        <v>0.78872379401587622</v>
      </c>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c r="BA1735" s="17"/>
      <c r="BB1735" s="17"/>
      <c r="BC1735" s="17"/>
      <c r="BD1735" s="17"/>
      <c r="BE1735" s="17"/>
      <c r="BF1735" s="17"/>
      <c r="BG1735" s="17"/>
    </row>
    <row r="1736" spans="1:59" hidden="1" x14ac:dyDescent="0.2">
      <c r="A1736" s="50">
        <v>2024</v>
      </c>
      <c r="B1736" s="50" t="s">
        <v>16</v>
      </c>
      <c r="C1736" s="16" t="str">
        <f>set_totals!$C$232</f>
        <v>27Mar24-RST-Night</v>
      </c>
      <c r="D1736" s="21">
        <f t="shared" si="83"/>
        <v>45378</v>
      </c>
      <c r="E1736" s="22">
        <f t="shared" si="84"/>
        <v>87</v>
      </c>
      <c r="F1736" s="17" t="s">
        <v>775</v>
      </c>
      <c r="G1736" s="17" t="s">
        <v>772</v>
      </c>
      <c r="H1736" s="17">
        <v>37</v>
      </c>
      <c r="J1736" s="17">
        <v>0.4</v>
      </c>
      <c r="K1736" s="17" t="s">
        <v>494</v>
      </c>
      <c r="L1736" s="17"/>
      <c r="M1736" s="17" t="s">
        <v>494</v>
      </c>
      <c r="N1736" s="17"/>
      <c r="O1736" s="17"/>
      <c r="P1736" s="17"/>
      <c r="Q1736" s="17" t="s">
        <v>494</v>
      </c>
      <c r="R1736" s="17"/>
      <c r="S1736" s="17"/>
      <c r="T1736" s="17" t="s">
        <v>494</v>
      </c>
      <c r="U1736" s="17" t="s">
        <v>494</v>
      </c>
      <c r="V1736" s="17" t="s">
        <v>494</v>
      </c>
      <c r="W1736" s="17" t="s">
        <v>494</v>
      </c>
      <c r="X1736" s="17" t="s">
        <v>494</v>
      </c>
      <c r="Y1736" s="17" t="s">
        <v>494</v>
      </c>
      <c r="Z1736" s="17" t="s">
        <v>494</v>
      </c>
      <c r="AA1736" s="17" t="s">
        <v>494</v>
      </c>
      <c r="AB1736" s="17" t="s">
        <v>494</v>
      </c>
      <c r="AC1736" s="17"/>
      <c r="AD1736" s="17"/>
      <c r="AE1736" s="18">
        <f t="shared" si="85"/>
        <v>0.78968669180502638</v>
      </c>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c r="BA1736" s="17"/>
      <c r="BB1736" s="17"/>
      <c r="BC1736" s="17"/>
      <c r="BD1736" s="17"/>
      <c r="BE1736" s="17"/>
      <c r="BF1736" s="17"/>
      <c r="BG1736" s="17"/>
    </row>
    <row r="1737" spans="1:59" hidden="1" x14ac:dyDescent="0.2">
      <c r="A1737" s="50">
        <v>2024</v>
      </c>
      <c r="B1737" s="50" t="s">
        <v>16</v>
      </c>
      <c r="C1737" s="16" t="str">
        <f>set_totals!$C$232</f>
        <v>27Mar24-RST-Night</v>
      </c>
      <c r="D1737" s="21">
        <f t="shared" si="83"/>
        <v>45378</v>
      </c>
      <c r="E1737" s="22">
        <f t="shared" si="84"/>
        <v>87</v>
      </c>
      <c r="F1737" s="17" t="s">
        <v>775</v>
      </c>
      <c r="G1737" s="17" t="s">
        <v>772</v>
      </c>
      <c r="H1737" s="17">
        <v>35</v>
      </c>
      <c r="J1737" s="17">
        <v>0.36</v>
      </c>
      <c r="K1737" s="17" t="s">
        <v>494</v>
      </c>
      <c r="L1737" s="17"/>
      <c r="M1737" s="17" t="s">
        <v>494</v>
      </c>
      <c r="N1737" s="17"/>
      <c r="O1737" s="17"/>
      <c r="P1737" s="17"/>
      <c r="Q1737" s="17" t="s">
        <v>494</v>
      </c>
      <c r="R1737" s="17"/>
      <c r="S1737" s="17"/>
      <c r="T1737" s="17" t="s">
        <v>494</v>
      </c>
      <c r="U1737" s="17" t="s">
        <v>494</v>
      </c>
      <c r="V1737" s="17" t="s">
        <v>494</v>
      </c>
      <c r="W1737" s="17" t="s">
        <v>494</v>
      </c>
      <c r="X1737" s="17" t="s">
        <v>494</v>
      </c>
      <c r="Y1737" s="17" t="s">
        <v>494</v>
      </c>
      <c r="Z1737" s="17" t="s">
        <v>494</v>
      </c>
      <c r="AA1737" s="17" t="s">
        <v>494</v>
      </c>
      <c r="AB1737" s="17" t="s">
        <v>494</v>
      </c>
      <c r="AC1737" s="17"/>
      <c r="AD1737" s="17"/>
      <c r="AE1737" s="18">
        <f t="shared" si="85"/>
        <v>0.83965014577259467</v>
      </c>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c r="BA1737" s="17"/>
      <c r="BB1737" s="17"/>
      <c r="BC1737" s="17"/>
      <c r="BD1737" s="17"/>
      <c r="BE1737" s="17"/>
      <c r="BF1737" s="17"/>
      <c r="BG1737" s="17"/>
    </row>
    <row r="1738" spans="1:59" hidden="1" x14ac:dyDescent="0.2">
      <c r="A1738" s="50">
        <v>2024</v>
      </c>
      <c r="B1738" s="50" t="s">
        <v>16</v>
      </c>
      <c r="C1738" s="16" t="str">
        <f>set_totals!$C$232</f>
        <v>27Mar24-RST-Night</v>
      </c>
      <c r="D1738" s="21">
        <f t="shared" si="83"/>
        <v>45378</v>
      </c>
      <c r="E1738" s="22">
        <f t="shared" si="84"/>
        <v>87</v>
      </c>
      <c r="F1738" s="17" t="s">
        <v>775</v>
      </c>
      <c r="G1738" s="17" t="s">
        <v>772</v>
      </c>
      <c r="H1738" s="17">
        <v>37</v>
      </c>
      <c r="J1738" s="17">
        <v>0.39</v>
      </c>
      <c r="K1738" s="17" t="s">
        <v>494</v>
      </c>
      <c r="L1738" s="17"/>
      <c r="M1738" s="17" t="s">
        <v>494</v>
      </c>
      <c r="N1738" s="17"/>
      <c r="O1738" s="17"/>
      <c r="P1738" s="17"/>
      <c r="Q1738" s="17" t="s">
        <v>494</v>
      </c>
      <c r="R1738" s="17"/>
      <c r="S1738" s="17"/>
      <c r="T1738" s="17" t="s">
        <v>494</v>
      </c>
      <c r="U1738" s="17" t="s">
        <v>494</v>
      </c>
      <c r="V1738" s="17" t="s">
        <v>494</v>
      </c>
      <c r="W1738" s="17" t="s">
        <v>494</v>
      </c>
      <c r="X1738" s="17" t="s">
        <v>494</v>
      </c>
      <c r="Y1738" s="17" t="s">
        <v>494</v>
      </c>
      <c r="Z1738" s="17" t="s">
        <v>494</v>
      </c>
      <c r="AA1738" s="17" t="s">
        <v>494</v>
      </c>
      <c r="AB1738" s="17" t="s">
        <v>494</v>
      </c>
      <c r="AC1738" s="17"/>
      <c r="AD1738" s="17"/>
      <c r="AE1738" s="18">
        <f t="shared" si="85"/>
        <v>0.76994452450990081</v>
      </c>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c r="BA1738" s="17"/>
      <c r="BB1738" s="17"/>
      <c r="BC1738" s="17"/>
      <c r="BD1738" s="17"/>
      <c r="BE1738" s="17"/>
      <c r="BF1738" s="17"/>
      <c r="BG1738" s="17"/>
    </row>
    <row r="1739" spans="1:59" hidden="1" x14ac:dyDescent="0.2">
      <c r="A1739" s="50">
        <v>2024</v>
      </c>
      <c r="B1739" s="50" t="s">
        <v>16</v>
      </c>
      <c r="C1739" s="16" t="str">
        <f>set_totals!$C$232</f>
        <v>27Mar24-RST-Night</v>
      </c>
      <c r="D1739" s="21">
        <f t="shared" si="83"/>
        <v>45378</v>
      </c>
      <c r="E1739" s="22">
        <f t="shared" si="84"/>
        <v>87</v>
      </c>
      <c r="F1739" s="17" t="s">
        <v>771</v>
      </c>
      <c r="G1739" s="17" t="s">
        <v>772</v>
      </c>
      <c r="H1739" s="17">
        <v>38</v>
      </c>
      <c r="J1739" s="17">
        <v>0.42</v>
      </c>
      <c r="K1739" s="17" t="s">
        <v>494</v>
      </c>
      <c r="L1739" s="17"/>
      <c r="M1739" s="17" t="s">
        <v>494</v>
      </c>
      <c r="N1739" s="17"/>
      <c r="O1739" s="17"/>
      <c r="P1739" s="17"/>
      <c r="Q1739" s="17" t="s">
        <v>494</v>
      </c>
      <c r="R1739" s="17"/>
      <c r="S1739" s="17"/>
      <c r="T1739" s="17" t="s">
        <v>494</v>
      </c>
      <c r="U1739" s="17" t="s">
        <v>494</v>
      </c>
      <c r="V1739" s="17" t="s">
        <v>494</v>
      </c>
      <c r="W1739" s="17" t="s">
        <v>494</v>
      </c>
      <c r="X1739" s="17" t="s">
        <v>494</v>
      </c>
      <c r="Y1739" s="17" t="s">
        <v>494</v>
      </c>
      <c r="Z1739" s="17" t="s">
        <v>494</v>
      </c>
      <c r="AA1739" s="17" t="s">
        <v>494</v>
      </c>
      <c r="AB1739" s="17" t="s">
        <v>494</v>
      </c>
      <c r="AC1739" s="17"/>
      <c r="AD1739" s="17"/>
      <c r="AE1739" s="18">
        <f t="shared" si="85"/>
        <v>0.76541769937308646</v>
      </c>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c r="BA1739" s="17"/>
      <c r="BB1739" s="17"/>
      <c r="BC1739" s="17"/>
      <c r="BD1739" s="17"/>
      <c r="BE1739" s="17"/>
      <c r="BF1739" s="17"/>
      <c r="BG1739" s="17"/>
    </row>
    <row r="1740" spans="1:59" hidden="1" x14ac:dyDescent="0.2">
      <c r="A1740" s="50">
        <v>2024</v>
      </c>
      <c r="B1740" s="50" t="s">
        <v>16</v>
      </c>
      <c r="C1740" s="16" t="str">
        <f>set_totals!$C$232</f>
        <v>27Mar24-RST-Night</v>
      </c>
      <c r="D1740" s="21">
        <f t="shared" si="83"/>
        <v>45378</v>
      </c>
      <c r="E1740" s="22">
        <f t="shared" si="84"/>
        <v>87</v>
      </c>
      <c r="F1740" s="17" t="s">
        <v>775</v>
      </c>
      <c r="G1740" s="17" t="s">
        <v>772</v>
      </c>
      <c r="H1740" s="17">
        <v>35</v>
      </c>
      <c r="J1740" s="17">
        <v>0.35</v>
      </c>
      <c r="K1740" s="17" t="s">
        <v>494</v>
      </c>
      <c r="L1740" s="17"/>
      <c r="M1740" s="17" t="s">
        <v>494</v>
      </c>
      <c r="N1740" s="17"/>
      <c r="O1740" s="17"/>
      <c r="P1740" s="17"/>
      <c r="Q1740" s="17" t="s">
        <v>494</v>
      </c>
      <c r="R1740" s="17"/>
      <c r="S1740" s="17"/>
      <c r="T1740" s="17" t="s">
        <v>494</v>
      </c>
      <c r="U1740" s="17" t="s">
        <v>494</v>
      </c>
      <c r="V1740" s="17" t="s">
        <v>494</v>
      </c>
      <c r="W1740" s="17" t="s">
        <v>494</v>
      </c>
      <c r="X1740" s="17" t="s">
        <v>494</v>
      </c>
      <c r="Y1740" s="17" t="s">
        <v>494</v>
      </c>
      <c r="Z1740" s="17" t="s">
        <v>494</v>
      </c>
      <c r="AA1740" s="17" t="s">
        <v>494</v>
      </c>
      <c r="AB1740" s="17" t="s">
        <v>494</v>
      </c>
      <c r="AC1740" s="17"/>
      <c r="AD1740" s="17"/>
      <c r="AE1740" s="18">
        <f t="shared" si="85"/>
        <v>0.81632653061224481</v>
      </c>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c r="BA1740" s="17"/>
      <c r="BB1740" s="17"/>
      <c r="BC1740" s="17"/>
      <c r="BD1740" s="17"/>
      <c r="BE1740" s="17"/>
      <c r="BF1740" s="17"/>
      <c r="BG1740" s="17"/>
    </row>
    <row r="1741" spans="1:59" hidden="1" x14ac:dyDescent="0.2">
      <c r="A1741" s="50">
        <v>2024</v>
      </c>
      <c r="B1741" s="50" t="s">
        <v>16</v>
      </c>
      <c r="C1741" s="16" t="str">
        <f>set_totals!$C$232</f>
        <v>27Mar24-RST-Night</v>
      </c>
      <c r="D1741" s="21">
        <f t="shared" si="83"/>
        <v>45378</v>
      </c>
      <c r="E1741" s="22">
        <f t="shared" si="84"/>
        <v>87</v>
      </c>
      <c r="F1741" s="17" t="s">
        <v>775</v>
      </c>
      <c r="G1741" s="17" t="s">
        <v>772</v>
      </c>
      <c r="H1741" s="17">
        <v>36</v>
      </c>
      <c r="J1741" s="17">
        <v>0.42</v>
      </c>
      <c r="K1741" s="17" t="s">
        <v>494</v>
      </c>
      <c r="L1741" s="17"/>
      <c r="M1741" s="17" t="s">
        <v>494</v>
      </c>
      <c r="N1741" s="17"/>
      <c r="O1741" s="17"/>
      <c r="P1741" s="17"/>
      <c r="Q1741" s="17" t="s">
        <v>494</v>
      </c>
      <c r="R1741" s="17"/>
      <c r="S1741" s="17"/>
      <c r="T1741" s="17" t="s">
        <v>494</v>
      </c>
      <c r="U1741" s="17" t="s">
        <v>494</v>
      </c>
      <c r="V1741" s="17" t="s">
        <v>494</v>
      </c>
      <c r="W1741" s="17" t="s">
        <v>494</v>
      </c>
      <c r="X1741" s="17" t="s">
        <v>494</v>
      </c>
      <c r="Y1741" s="17" t="s">
        <v>494</v>
      </c>
      <c r="Z1741" s="17" t="s">
        <v>494</v>
      </c>
      <c r="AA1741" s="17" t="s">
        <v>494</v>
      </c>
      <c r="AB1741" s="17" t="s">
        <v>494</v>
      </c>
      <c r="AC1741" s="17"/>
      <c r="AD1741" s="17"/>
      <c r="AE1741" s="18">
        <f t="shared" si="85"/>
        <v>0.90020576131687247</v>
      </c>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c r="BA1741" s="17"/>
      <c r="BB1741" s="17"/>
      <c r="BC1741" s="17"/>
      <c r="BD1741" s="17"/>
      <c r="BE1741" s="17"/>
      <c r="BF1741" s="17"/>
      <c r="BG1741" s="17"/>
    </row>
    <row r="1742" spans="1:59" hidden="1" x14ac:dyDescent="0.2">
      <c r="A1742" s="50">
        <v>2024</v>
      </c>
      <c r="B1742" s="50" t="s">
        <v>16</v>
      </c>
      <c r="C1742" s="16" t="str">
        <f>set_totals!$C$232</f>
        <v>27Mar24-RST-Night</v>
      </c>
      <c r="D1742" s="21">
        <f t="shared" si="83"/>
        <v>45378</v>
      </c>
      <c r="E1742" s="22">
        <f t="shared" si="84"/>
        <v>87</v>
      </c>
      <c r="F1742" s="17" t="s">
        <v>775</v>
      </c>
      <c r="G1742" s="17" t="s">
        <v>772</v>
      </c>
      <c r="H1742" s="17">
        <v>36</v>
      </c>
      <c r="J1742" s="17">
        <v>0.42</v>
      </c>
      <c r="K1742" s="17" t="s">
        <v>494</v>
      </c>
      <c r="L1742" s="17"/>
      <c r="M1742" s="17" t="s">
        <v>494</v>
      </c>
      <c r="N1742" s="17"/>
      <c r="O1742" s="17"/>
      <c r="P1742" s="17"/>
      <c r="Q1742" s="17" t="s">
        <v>494</v>
      </c>
      <c r="R1742" s="17"/>
      <c r="S1742" s="17"/>
      <c r="T1742" s="17" t="s">
        <v>494</v>
      </c>
      <c r="U1742" s="17" t="s">
        <v>494</v>
      </c>
      <c r="V1742" s="17" t="s">
        <v>494</v>
      </c>
      <c r="W1742" s="17" t="s">
        <v>494</v>
      </c>
      <c r="X1742" s="17" t="s">
        <v>494</v>
      </c>
      <c r="Y1742" s="17" t="s">
        <v>494</v>
      </c>
      <c r="Z1742" s="17" t="s">
        <v>494</v>
      </c>
      <c r="AA1742" s="17" t="s">
        <v>494</v>
      </c>
      <c r="AB1742" s="17" t="s">
        <v>494</v>
      </c>
      <c r="AC1742" s="17"/>
      <c r="AD1742" s="17"/>
      <c r="AE1742" s="18">
        <f t="shared" si="85"/>
        <v>0.90020576131687247</v>
      </c>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c r="BA1742" s="17"/>
      <c r="BB1742" s="17"/>
      <c r="BC1742" s="17"/>
      <c r="BD1742" s="17"/>
      <c r="BE1742" s="17"/>
      <c r="BF1742" s="17"/>
      <c r="BG1742" s="17"/>
    </row>
    <row r="1743" spans="1:59" hidden="1" x14ac:dyDescent="0.2">
      <c r="A1743" s="50">
        <v>2024</v>
      </c>
      <c r="B1743" s="50" t="s">
        <v>16</v>
      </c>
      <c r="C1743" s="16" t="str">
        <f>set_totals!$C$232</f>
        <v>27Mar24-RST-Night</v>
      </c>
      <c r="D1743" s="21">
        <f t="shared" si="83"/>
        <v>45378</v>
      </c>
      <c r="E1743" s="22">
        <f t="shared" si="84"/>
        <v>87</v>
      </c>
      <c r="F1743" s="17" t="s">
        <v>775</v>
      </c>
      <c r="G1743" s="17" t="s">
        <v>772</v>
      </c>
      <c r="H1743" s="17">
        <v>32</v>
      </c>
      <c r="J1743" s="17">
        <v>0.26</v>
      </c>
      <c r="K1743" s="17" t="s">
        <v>494</v>
      </c>
      <c r="L1743" s="17"/>
      <c r="M1743" s="17" t="s">
        <v>494</v>
      </c>
      <c r="N1743" s="17"/>
      <c r="O1743" s="17"/>
      <c r="P1743" s="17"/>
      <c r="Q1743" s="17" t="s">
        <v>494</v>
      </c>
      <c r="R1743" s="17"/>
      <c r="S1743" s="17"/>
      <c r="T1743" s="17" t="s">
        <v>494</v>
      </c>
      <c r="U1743" s="17" t="s">
        <v>494</v>
      </c>
      <c r="V1743" s="17" t="s">
        <v>494</v>
      </c>
      <c r="W1743" s="17" t="s">
        <v>494</v>
      </c>
      <c r="X1743" s="17" t="s">
        <v>494</v>
      </c>
      <c r="Y1743" s="17" t="s">
        <v>494</v>
      </c>
      <c r="Z1743" s="17" t="s">
        <v>494</v>
      </c>
      <c r="AA1743" s="17" t="s">
        <v>494</v>
      </c>
      <c r="AB1743" s="17" t="s">
        <v>494</v>
      </c>
      <c r="AC1743" s="17"/>
      <c r="AD1743" s="17"/>
      <c r="AE1743" s="18">
        <f t="shared" si="85"/>
        <v>0.79345703125</v>
      </c>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c r="BA1743" s="17"/>
      <c r="BB1743" s="17"/>
      <c r="BC1743" s="17"/>
      <c r="BD1743" s="17"/>
      <c r="BE1743" s="17"/>
      <c r="BF1743" s="17"/>
      <c r="BG1743" s="17"/>
    </row>
    <row r="1744" spans="1:59" hidden="1" x14ac:dyDescent="0.2">
      <c r="A1744" s="50">
        <v>2024</v>
      </c>
      <c r="B1744" s="50" t="s">
        <v>16</v>
      </c>
      <c r="C1744" s="16" t="str">
        <f>set_totals!$C$232</f>
        <v>27Mar24-RST-Night</v>
      </c>
      <c r="D1744" s="21">
        <f t="shared" si="83"/>
        <v>45378</v>
      </c>
      <c r="E1744" s="22">
        <f t="shared" si="84"/>
        <v>87</v>
      </c>
      <c r="F1744" s="17" t="s">
        <v>775</v>
      </c>
      <c r="G1744" s="17" t="s">
        <v>772</v>
      </c>
      <c r="H1744" s="17">
        <v>36</v>
      </c>
      <c r="J1744" s="17">
        <v>0.37</v>
      </c>
      <c r="K1744" s="17" t="s">
        <v>494</v>
      </c>
      <c r="L1744" s="17"/>
      <c r="M1744" s="17" t="s">
        <v>494</v>
      </c>
      <c r="N1744" s="17"/>
      <c r="O1744" s="17"/>
      <c r="P1744" s="17"/>
      <c r="Q1744" s="17" t="s">
        <v>494</v>
      </c>
      <c r="R1744" s="17"/>
      <c r="S1744" s="17"/>
      <c r="T1744" s="17" t="s">
        <v>494</v>
      </c>
      <c r="U1744" s="17" t="s">
        <v>494</v>
      </c>
      <c r="V1744" s="17" t="s">
        <v>494</v>
      </c>
      <c r="W1744" s="17" t="s">
        <v>494</v>
      </c>
      <c r="X1744" s="17" t="s">
        <v>494</v>
      </c>
      <c r="Y1744" s="17" t="s">
        <v>494</v>
      </c>
      <c r="Z1744" s="17" t="s">
        <v>494</v>
      </c>
      <c r="AA1744" s="17" t="s">
        <v>494</v>
      </c>
      <c r="AB1744" s="17" t="s">
        <v>494</v>
      </c>
      <c r="AC1744" s="17"/>
      <c r="AD1744" s="17"/>
      <c r="AE1744" s="18">
        <f t="shared" si="85"/>
        <v>0.79303840877914944</v>
      </c>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c r="BA1744" s="17"/>
      <c r="BB1744" s="17"/>
      <c r="BC1744" s="17"/>
      <c r="BD1744" s="17"/>
      <c r="BE1744" s="17"/>
      <c r="BF1744" s="17"/>
      <c r="BG1744" s="17"/>
    </row>
    <row r="1745" spans="1:59" hidden="1" x14ac:dyDescent="0.2">
      <c r="A1745" s="50">
        <v>2024</v>
      </c>
      <c r="B1745" s="50" t="s">
        <v>16</v>
      </c>
      <c r="C1745" s="16" t="str">
        <f>set_totals!$C$232</f>
        <v>27Mar24-RST-Night</v>
      </c>
      <c r="D1745" s="21">
        <f t="shared" si="83"/>
        <v>45378</v>
      </c>
      <c r="E1745" s="22">
        <f t="shared" si="84"/>
        <v>87</v>
      </c>
      <c r="F1745" s="17" t="s">
        <v>775</v>
      </c>
      <c r="G1745" s="17" t="s">
        <v>772</v>
      </c>
      <c r="H1745" s="17">
        <v>36</v>
      </c>
      <c r="J1745" s="17">
        <v>0.43</v>
      </c>
      <c r="K1745" s="17" t="s">
        <v>494</v>
      </c>
      <c r="L1745" s="17"/>
      <c r="M1745" s="17" t="s">
        <v>494</v>
      </c>
      <c r="N1745" s="17"/>
      <c r="O1745" s="17"/>
      <c r="P1745" s="17"/>
      <c r="Q1745" s="17" t="s">
        <v>494</v>
      </c>
      <c r="R1745" s="17"/>
      <c r="S1745" s="17"/>
      <c r="T1745" s="17" t="s">
        <v>494</v>
      </c>
      <c r="U1745" s="17" t="s">
        <v>494</v>
      </c>
      <c r="V1745" s="17" t="s">
        <v>494</v>
      </c>
      <c r="W1745" s="17" t="s">
        <v>494</v>
      </c>
      <c r="X1745" s="17" t="s">
        <v>494</v>
      </c>
      <c r="Y1745" s="17" t="s">
        <v>494</v>
      </c>
      <c r="Z1745" s="17" t="s">
        <v>494</v>
      </c>
      <c r="AA1745" s="17" t="s">
        <v>494</v>
      </c>
      <c r="AB1745" s="17" t="s">
        <v>494</v>
      </c>
      <c r="AC1745" s="17"/>
      <c r="AD1745" s="17"/>
      <c r="AE1745" s="18">
        <f t="shared" si="85"/>
        <v>0.92163923182441698</v>
      </c>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c r="BA1745" s="17"/>
      <c r="BB1745" s="17"/>
      <c r="BC1745" s="17"/>
      <c r="BD1745" s="17"/>
      <c r="BE1745" s="17"/>
      <c r="BF1745" s="17"/>
      <c r="BG1745" s="17"/>
    </row>
    <row r="1746" spans="1:59" hidden="1" x14ac:dyDescent="0.2">
      <c r="A1746" s="50">
        <v>2024</v>
      </c>
      <c r="B1746" s="50" t="s">
        <v>16</v>
      </c>
      <c r="C1746" s="16" t="str">
        <f>set_totals!$C$232</f>
        <v>27Mar24-RST-Night</v>
      </c>
      <c r="D1746" s="21">
        <f t="shared" si="83"/>
        <v>45378</v>
      </c>
      <c r="E1746" s="22">
        <f t="shared" si="84"/>
        <v>87</v>
      </c>
      <c r="F1746" s="17" t="s">
        <v>775</v>
      </c>
      <c r="G1746" s="17" t="s">
        <v>772</v>
      </c>
      <c r="H1746" s="17">
        <v>33</v>
      </c>
      <c r="J1746" s="17">
        <v>0.26</v>
      </c>
      <c r="K1746" s="17" t="s">
        <v>494</v>
      </c>
      <c r="L1746" s="17"/>
      <c r="M1746" s="17" t="s">
        <v>494</v>
      </c>
      <c r="N1746" s="17"/>
      <c r="O1746" s="17"/>
      <c r="P1746" s="17"/>
      <c r="Q1746" s="17" t="s">
        <v>494</v>
      </c>
      <c r="R1746" s="17"/>
      <c r="S1746" s="17"/>
      <c r="T1746" s="17" t="s">
        <v>494</v>
      </c>
      <c r="U1746" s="17" t="s">
        <v>494</v>
      </c>
      <c r="V1746" s="17" t="s">
        <v>494</v>
      </c>
      <c r="W1746" s="17" t="s">
        <v>494</v>
      </c>
      <c r="X1746" s="17" t="s">
        <v>494</v>
      </c>
      <c r="Y1746" s="17" t="s">
        <v>494</v>
      </c>
      <c r="Z1746" s="17" t="s">
        <v>494</v>
      </c>
      <c r="AA1746" s="17" t="s">
        <v>494</v>
      </c>
      <c r="AB1746" s="17" t="s">
        <v>494</v>
      </c>
      <c r="AC1746" s="17"/>
      <c r="AD1746" s="17"/>
      <c r="AE1746" s="18">
        <f t="shared" si="85"/>
        <v>0.7234883267941119</v>
      </c>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c r="BA1746" s="17"/>
      <c r="BB1746" s="17"/>
      <c r="BC1746" s="17"/>
      <c r="BD1746" s="17"/>
      <c r="BE1746" s="17"/>
      <c r="BF1746" s="17"/>
      <c r="BG1746" s="17"/>
    </row>
    <row r="1747" spans="1:59" hidden="1" x14ac:dyDescent="0.2">
      <c r="A1747" s="50">
        <v>2024</v>
      </c>
      <c r="B1747" s="50" t="s">
        <v>16</v>
      </c>
      <c r="C1747" s="16" t="str">
        <f>set_totals!$C$232</f>
        <v>27Mar24-RST-Night</v>
      </c>
      <c r="D1747" s="21">
        <f t="shared" si="83"/>
        <v>45378</v>
      </c>
      <c r="E1747" s="22">
        <f t="shared" si="84"/>
        <v>87</v>
      </c>
      <c r="F1747" s="17" t="s">
        <v>775</v>
      </c>
      <c r="G1747" s="17" t="s">
        <v>772</v>
      </c>
      <c r="H1747" s="17">
        <v>37</v>
      </c>
      <c r="J1747" s="17">
        <v>0.38</v>
      </c>
      <c r="K1747" s="17" t="s">
        <v>494</v>
      </c>
      <c r="L1747" s="17"/>
      <c r="M1747" s="17" t="s">
        <v>494</v>
      </c>
      <c r="N1747" s="17"/>
      <c r="O1747" s="17"/>
      <c r="P1747" s="17"/>
      <c r="Q1747" s="17" t="s">
        <v>494</v>
      </c>
      <c r="R1747" s="17"/>
      <c r="S1747" s="17"/>
      <c r="T1747" s="17" t="s">
        <v>494</v>
      </c>
      <c r="U1747" s="17" t="s">
        <v>494</v>
      </c>
      <c r="V1747" s="17" t="s">
        <v>494</v>
      </c>
      <c r="W1747" s="17" t="s">
        <v>494</v>
      </c>
      <c r="X1747" s="17" t="s">
        <v>494</v>
      </c>
      <c r="Y1747" s="17" t="s">
        <v>494</v>
      </c>
      <c r="Z1747" s="17" t="s">
        <v>494</v>
      </c>
      <c r="AA1747" s="17" t="s">
        <v>494</v>
      </c>
      <c r="AB1747" s="17" t="s">
        <v>494</v>
      </c>
      <c r="AC1747" s="17"/>
      <c r="AD1747" s="17"/>
      <c r="AE1747" s="18">
        <f t="shared" si="85"/>
        <v>0.75020235721477502</v>
      </c>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c r="BA1747" s="17"/>
      <c r="BB1747" s="17"/>
      <c r="BC1747" s="17"/>
      <c r="BD1747" s="17"/>
      <c r="BE1747" s="17"/>
      <c r="BF1747" s="17"/>
      <c r="BG1747" s="17"/>
    </row>
    <row r="1748" spans="1:59" hidden="1" x14ac:dyDescent="0.2">
      <c r="A1748" s="50">
        <v>2024</v>
      </c>
      <c r="B1748" s="50" t="s">
        <v>16</v>
      </c>
      <c r="C1748" s="16" t="str">
        <f>set_totals!$C$232</f>
        <v>27Mar24-RST-Night</v>
      </c>
      <c r="D1748" s="21">
        <f t="shared" si="83"/>
        <v>45378</v>
      </c>
      <c r="E1748" s="22">
        <f t="shared" si="84"/>
        <v>87</v>
      </c>
      <c r="F1748" s="17" t="s">
        <v>775</v>
      </c>
      <c r="G1748" s="17" t="s">
        <v>772</v>
      </c>
      <c r="H1748" s="17">
        <v>37</v>
      </c>
      <c r="J1748" s="17">
        <v>0.41</v>
      </c>
      <c r="K1748" s="17" t="s">
        <v>494</v>
      </c>
      <c r="L1748" s="17"/>
      <c r="M1748" s="17" t="s">
        <v>494</v>
      </c>
      <c r="N1748" s="17"/>
      <c r="O1748" s="17"/>
      <c r="P1748" s="17"/>
      <c r="Q1748" s="17" t="s">
        <v>494</v>
      </c>
      <c r="R1748" s="17"/>
      <c r="S1748" s="17"/>
      <c r="T1748" s="17" t="s">
        <v>494</v>
      </c>
      <c r="U1748" s="17" t="s">
        <v>494</v>
      </c>
      <c r="V1748" s="17" t="s">
        <v>494</v>
      </c>
      <c r="W1748" s="17" t="s">
        <v>494</v>
      </c>
      <c r="X1748" s="17" t="s">
        <v>494</v>
      </c>
      <c r="Y1748" s="17" t="s">
        <v>494</v>
      </c>
      <c r="Z1748" s="17" t="s">
        <v>494</v>
      </c>
      <c r="AA1748" s="17" t="s">
        <v>494</v>
      </c>
      <c r="AB1748" s="17" t="s">
        <v>494</v>
      </c>
      <c r="AC1748" s="17"/>
      <c r="AD1748" s="17"/>
      <c r="AE1748" s="18">
        <f t="shared" si="85"/>
        <v>0.80942885910015194</v>
      </c>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c r="BA1748" s="17"/>
      <c r="BB1748" s="17"/>
      <c r="BC1748" s="17"/>
      <c r="BD1748" s="17"/>
      <c r="BE1748" s="17"/>
      <c r="BF1748" s="17"/>
      <c r="BG1748" s="17"/>
    </row>
    <row r="1749" spans="1:59" hidden="1" x14ac:dyDescent="0.2">
      <c r="A1749" s="50">
        <v>2024</v>
      </c>
      <c r="B1749" s="50" t="s">
        <v>16</v>
      </c>
      <c r="C1749" s="16" t="str">
        <f>set_totals!$C$232</f>
        <v>27Mar24-RST-Night</v>
      </c>
      <c r="D1749" s="21">
        <f t="shared" si="83"/>
        <v>45378</v>
      </c>
      <c r="E1749" s="22">
        <f t="shared" si="84"/>
        <v>87</v>
      </c>
      <c r="F1749" s="17" t="s">
        <v>771</v>
      </c>
      <c r="G1749" s="17" t="s">
        <v>772</v>
      </c>
      <c r="H1749" s="17">
        <v>38</v>
      </c>
      <c r="J1749" s="17">
        <v>0.55000000000000004</v>
      </c>
      <c r="K1749" s="17" t="s">
        <v>494</v>
      </c>
      <c r="L1749" s="17"/>
      <c r="M1749" s="17" t="s">
        <v>494</v>
      </c>
      <c r="N1749" s="17"/>
      <c r="O1749" s="17"/>
      <c r="P1749" s="17"/>
      <c r="Q1749" s="17" t="s">
        <v>494</v>
      </c>
      <c r="R1749" s="17"/>
      <c r="S1749" s="17"/>
      <c r="T1749" s="17" t="s">
        <v>494</v>
      </c>
      <c r="U1749" s="17" t="s">
        <v>494</v>
      </c>
      <c r="V1749" s="17" t="s">
        <v>494</v>
      </c>
      <c r="W1749" s="17" t="s">
        <v>494</v>
      </c>
      <c r="X1749" s="17" t="s">
        <v>494</v>
      </c>
      <c r="Y1749" s="17" t="s">
        <v>494</v>
      </c>
      <c r="Z1749" s="17" t="s">
        <v>494</v>
      </c>
      <c r="AA1749" s="17" t="s">
        <v>494</v>
      </c>
      <c r="AB1749" s="17" t="s">
        <v>494</v>
      </c>
      <c r="AC1749" s="17"/>
      <c r="AD1749" s="17"/>
      <c r="AE1749" s="18">
        <f t="shared" si="85"/>
        <v>1.0023327015599943</v>
      </c>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c r="BA1749" s="17"/>
      <c r="BB1749" s="17"/>
      <c r="BC1749" s="17"/>
      <c r="BD1749" s="17"/>
      <c r="BE1749" s="17"/>
      <c r="BF1749" s="17"/>
      <c r="BG1749" s="17"/>
    </row>
    <row r="1750" spans="1:59" hidden="1" x14ac:dyDescent="0.2">
      <c r="A1750" s="50">
        <v>2024</v>
      </c>
      <c r="B1750" s="50" t="s">
        <v>16</v>
      </c>
      <c r="C1750" s="16" t="str">
        <f>set_totals!$C$232</f>
        <v>27Mar24-RST-Night</v>
      </c>
      <c r="D1750" s="21">
        <f t="shared" si="83"/>
        <v>45378</v>
      </c>
      <c r="E1750" s="22">
        <f t="shared" si="84"/>
        <v>87</v>
      </c>
      <c r="F1750" s="17" t="s">
        <v>775</v>
      </c>
      <c r="G1750" s="17" t="s">
        <v>772</v>
      </c>
      <c r="H1750" s="17">
        <v>37</v>
      </c>
      <c r="J1750" s="17">
        <v>0.43</v>
      </c>
      <c r="K1750" s="17" t="s">
        <v>494</v>
      </c>
      <c r="L1750" s="17"/>
      <c r="M1750" s="17" t="s">
        <v>494</v>
      </c>
      <c r="N1750" s="17"/>
      <c r="O1750" s="17"/>
      <c r="P1750" s="17"/>
      <c r="Q1750" s="17" t="s">
        <v>494</v>
      </c>
      <c r="R1750" s="17"/>
      <c r="S1750" s="17"/>
      <c r="T1750" s="17" t="s">
        <v>494</v>
      </c>
      <c r="U1750" s="17" t="s">
        <v>494</v>
      </c>
      <c r="V1750" s="17" t="s">
        <v>494</v>
      </c>
      <c r="W1750" s="17" t="s">
        <v>494</v>
      </c>
      <c r="X1750" s="17" t="s">
        <v>494</v>
      </c>
      <c r="Y1750" s="17" t="s">
        <v>494</v>
      </c>
      <c r="Z1750" s="17" t="s">
        <v>494</v>
      </c>
      <c r="AA1750" s="17" t="s">
        <v>494</v>
      </c>
      <c r="AB1750" s="17" t="s">
        <v>494</v>
      </c>
      <c r="AC1750" s="17"/>
      <c r="AD1750" s="17"/>
      <c r="AE1750" s="18">
        <f t="shared" si="85"/>
        <v>0.84891319369040341</v>
      </c>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c r="BA1750" s="17"/>
      <c r="BB1750" s="17"/>
      <c r="BC1750" s="17"/>
      <c r="BD1750" s="17"/>
      <c r="BE1750" s="17"/>
      <c r="BF1750" s="17"/>
      <c r="BG1750" s="17"/>
    </row>
    <row r="1751" spans="1:59" hidden="1" x14ac:dyDescent="0.2">
      <c r="A1751" s="50">
        <v>2024</v>
      </c>
      <c r="B1751" s="50" t="s">
        <v>16</v>
      </c>
      <c r="C1751" s="16" t="str">
        <f>set_totals!$C$232</f>
        <v>27Mar24-RST-Night</v>
      </c>
      <c r="D1751" s="21">
        <f t="shared" si="83"/>
        <v>45378</v>
      </c>
      <c r="E1751" s="22">
        <f t="shared" si="84"/>
        <v>87</v>
      </c>
      <c r="F1751" s="17" t="s">
        <v>775</v>
      </c>
      <c r="G1751" s="17" t="s">
        <v>772</v>
      </c>
      <c r="H1751" s="17">
        <v>37</v>
      </c>
      <c r="J1751" s="17">
        <v>0.42</v>
      </c>
      <c r="K1751" s="17" t="s">
        <v>494</v>
      </c>
      <c r="L1751" s="17"/>
      <c r="M1751" s="17" t="s">
        <v>494</v>
      </c>
      <c r="N1751" s="17"/>
      <c r="O1751" s="17"/>
      <c r="P1751" s="17"/>
      <c r="Q1751" s="17" t="s">
        <v>494</v>
      </c>
      <c r="R1751" s="17"/>
      <c r="S1751" s="17"/>
      <c r="T1751" s="17" t="s">
        <v>494</v>
      </c>
      <c r="U1751" s="17" t="s">
        <v>494</v>
      </c>
      <c r="V1751" s="17" t="s">
        <v>494</v>
      </c>
      <c r="W1751" s="17" t="s">
        <v>494</v>
      </c>
      <c r="X1751" s="17" t="s">
        <v>494</v>
      </c>
      <c r="Y1751" s="17" t="s">
        <v>494</v>
      </c>
      <c r="Z1751" s="17" t="s">
        <v>494</v>
      </c>
      <c r="AA1751" s="17" t="s">
        <v>494</v>
      </c>
      <c r="AB1751" s="17" t="s">
        <v>494</v>
      </c>
      <c r="AC1751" s="17"/>
      <c r="AD1751" s="17"/>
      <c r="AE1751" s="18">
        <f t="shared" si="85"/>
        <v>0.82917102639527762</v>
      </c>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c r="BA1751" s="17"/>
      <c r="BB1751" s="17"/>
      <c r="BC1751" s="17"/>
      <c r="BD1751" s="17"/>
      <c r="BE1751" s="17"/>
      <c r="BF1751" s="17"/>
      <c r="BG1751" s="17"/>
    </row>
    <row r="1752" spans="1:59" hidden="1" x14ac:dyDescent="0.2">
      <c r="A1752" s="50">
        <v>2024</v>
      </c>
      <c r="B1752" s="50" t="s">
        <v>16</v>
      </c>
      <c r="C1752" s="16" t="str">
        <f>set_totals!$C$232</f>
        <v>27Mar24-RST-Night</v>
      </c>
      <c r="D1752" s="21">
        <f t="shared" si="83"/>
        <v>45378</v>
      </c>
      <c r="E1752" s="22">
        <f t="shared" si="84"/>
        <v>87</v>
      </c>
      <c r="F1752" s="17" t="s">
        <v>775</v>
      </c>
      <c r="G1752" s="17" t="s">
        <v>772</v>
      </c>
      <c r="H1752" s="17">
        <v>35</v>
      </c>
      <c r="J1752" s="17">
        <v>0.3</v>
      </c>
      <c r="K1752" s="17" t="s">
        <v>494</v>
      </c>
      <c r="L1752" s="17"/>
      <c r="M1752" s="17" t="s">
        <v>494</v>
      </c>
      <c r="N1752" s="17"/>
      <c r="O1752" s="17"/>
      <c r="P1752" s="17"/>
      <c r="Q1752" s="17" t="s">
        <v>494</v>
      </c>
      <c r="R1752" s="17"/>
      <c r="S1752" s="17"/>
      <c r="T1752" s="17" t="s">
        <v>494</v>
      </c>
      <c r="U1752" s="17" t="s">
        <v>494</v>
      </c>
      <c r="V1752" s="17" t="s">
        <v>494</v>
      </c>
      <c r="W1752" s="17" t="s">
        <v>494</v>
      </c>
      <c r="X1752" s="17" t="s">
        <v>494</v>
      </c>
      <c r="Y1752" s="17" t="s">
        <v>494</v>
      </c>
      <c r="Z1752" s="17" t="s">
        <v>494</v>
      </c>
      <c r="AA1752" s="17" t="s">
        <v>494</v>
      </c>
      <c r="AB1752" s="17" t="s">
        <v>494</v>
      </c>
      <c r="AC1752" s="17"/>
      <c r="AD1752" s="17"/>
      <c r="AE1752" s="18">
        <f t="shared" si="85"/>
        <v>0.69970845481049559</v>
      </c>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c r="BA1752" s="17"/>
      <c r="BB1752" s="17"/>
      <c r="BC1752" s="17"/>
      <c r="BD1752" s="17"/>
      <c r="BE1752" s="17"/>
      <c r="BF1752" s="17"/>
      <c r="BG1752" s="17"/>
    </row>
    <row r="1753" spans="1:59" hidden="1" x14ac:dyDescent="0.2">
      <c r="A1753" s="50">
        <v>2024</v>
      </c>
      <c r="B1753" s="50" t="s">
        <v>16</v>
      </c>
      <c r="C1753" s="16" t="str">
        <f>set_totals!$C$232</f>
        <v>27Mar24-RST-Night</v>
      </c>
      <c r="D1753" s="21">
        <f t="shared" si="83"/>
        <v>45378</v>
      </c>
      <c r="E1753" s="22">
        <f t="shared" si="84"/>
        <v>87</v>
      </c>
      <c r="F1753" s="17" t="s">
        <v>775</v>
      </c>
      <c r="G1753" s="17" t="s">
        <v>772</v>
      </c>
      <c r="H1753" s="17">
        <v>35</v>
      </c>
      <c r="J1753" s="17">
        <v>0.4</v>
      </c>
      <c r="K1753" s="17" t="s">
        <v>494</v>
      </c>
      <c r="L1753" s="17"/>
      <c r="M1753" s="17" t="s">
        <v>494</v>
      </c>
      <c r="N1753" s="17"/>
      <c r="O1753" s="17"/>
      <c r="P1753" s="17"/>
      <c r="Q1753" s="17" t="s">
        <v>494</v>
      </c>
      <c r="R1753" s="17"/>
      <c r="S1753" s="17"/>
      <c r="T1753" s="17" t="s">
        <v>494</v>
      </c>
      <c r="U1753" s="17" t="s">
        <v>494</v>
      </c>
      <c r="V1753" s="17" t="s">
        <v>494</v>
      </c>
      <c r="W1753" s="17" t="s">
        <v>494</v>
      </c>
      <c r="X1753" s="17" t="s">
        <v>494</v>
      </c>
      <c r="Y1753" s="17" t="s">
        <v>494</v>
      </c>
      <c r="Z1753" s="17" t="s">
        <v>494</v>
      </c>
      <c r="AA1753" s="17" t="s">
        <v>494</v>
      </c>
      <c r="AB1753" s="17" t="s">
        <v>494</v>
      </c>
      <c r="AC1753" s="17"/>
      <c r="AD1753" s="17"/>
      <c r="AE1753" s="18">
        <f t="shared" si="85"/>
        <v>0.93294460641399424</v>
      </c>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c r="BA1753" s="17"/>
      <c r="BB1753" s="17"/>
      <c r="BC1753" s="17"/>
      <c r="BD1753" s="17"/>
      <c r="BE1753" s="17"/>
      <c r="BF1753" s="17"/>
      <c r="BG1753" s="17"/>
    </row>
    <row r="1754" spans="1:59" hidden="1" x14ac:dyDescent="0.2">
      <c r="A1754" s="50">
        <v>2024</v>
      </c>
      <c r="B1754" s="50" t="s">
        <v>16</v>
      </c>
      <c r="C1754" s="16" t="str">
        <f>set_totals!$C$232</f>
        <v>27Mar24-RST-Night</v>
      </c>
      <c r="D1754" s="21">
        <f t="shared" si="83"/>
        <v>45378</v>
      </c>
      <c r="E1754" s="22">
        <f t="shared" si="84"/>
        <v>87</v>
      </c>
      <c r="F1754" s="17" t="s">
        <v>775</v>
      </c>
      <c r="G1754" s="17" t="s">
        <v>772</v>
      </c>
      <c r="H1754" s="17">
        <v>34</v>
      </c>
      <c r="J1754" s="17">
        <v>0.36</v>
      </c>
      <c r="K1754" s="17" t="s">
        <v>494</v>
      </c>
      <c r="L1754" s="17"/>
      <c r="M1754" s="17" t="s">
        <v>494</v>
      </c>
      <c r="N1754" s="17"/>
      <c r="O1754" s="17"/>
      <c r="P1754" s="17"/>
      <c r="Q1754" s="17" t="s">
        <v>494</v>
      </c>
      <c r="R1754" s="17"/>
      <c r="S1754" s="17"/>
      <c r="T1754" s="17" t="s">
        <v>494</v>
      </c>
      <c r="U1754" s="17" t="s">
        <v>494</v>
      </c>
      <c r="V1754" s="17" t="s">
        <v>494</v>
      </c>
      <c r="W1754" s="17" t="s">
        <v>494</v>
      </c>
      <c r="X1754" s="17" t="s">
        <v>494</v>
      </c>
      <c r="Y1754" s="17" t="s">
        <v>494</v>
      </c>
      <c r="Z1754" s="17" t="s">
        <v>494</v>
      </c>
      <c r="AA1754" s="17" t="s">
        <v>494</v>
      </c>
      <c r="AB1754" s="17" t="s">
        <v>494</v>
      </c>
      <c r="AC1754" s="17"/>
      <c r="AD1754" s="17"/>
      <c r="AE1754" s="18">
        <f t="shared" si="85"/>
        <v>0.91593730917972727</v>
      </c>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c r="BA1754" s="17"/>
      <c r="BB1754" s="17"/>
      <c r="BC1754" s="17"/>
      <c r="BD1754" s="17"/>
      <c r="BE1754" s="17"/>
      <c r="BF1754" s="17"/>
      <c r="BG1754" s="17"/>
    </row>
    <row r="1755" spans="1:59" hidden="1" x14ac:dyDescent="0.2">
      <c r="A1755" s="50">
        <v>2024</v>
      </c>
      <c r="B1755" s="50" t="s">
        <v>16</v>
      </c>
      <c r="C1755" s="16" t="str">
        <f>set_totals!$C$232</f>
        <v>27Mar24-RST-Night</v>
      </c>
      <c r="D1755" s="21">
        <f t="shared" si="83"/>
        <v>45378</v>
      </c>
      <c r="E1755" s="22">
        <f t="shared" si="84"/>
        <v>87</v>
      </c>
      <c r="F1755" s="17" t="s">
        <v>775</v>
      </c>
      <c r="G1755" s="17" t="s">
        <v>772</v>
      </c>
      <c r="H1755" s="17">
        <v>37</v>
      </c>
      <c r="J1755" s="17">
        <v>0.4</v>
      </c>
      <c r="K1755" s="17" t="s">
        <v>494</v>
      </c>
      <c r="L1755" s="17"/>
      <c r="M1755" s="17" t="s">
        <v>494</v>
      </c>
      <c r="N1755" s="17"/>
      <c r="O1755" s="17"/>
      <c r="P1755" s="17"/>
      <c r="Q1755" s="17" t="s">
        <v>494</v>
      </c>
      <c r="R1755" s="17"/>
      <c r="S1755" s="17"/>
      <c r="T1755" s="17" t="s">
        <v>494</v>
      </c>
      <c r="U1755" s="17" t="s">
        <v>494</v>
      </c>
      <c r="V1755" s="17" t="s">
        <v>494</v>
      </c>
      <c r="W1755" s="17" t="s">
        <v>494</v>
      </c>
      <c r="X1755" s="17" t="s">
        <v>494</v>
      </c>
      <c r="Y1755" s="17" t="s">
        <v>494</v>
      </c>
      <c r="Z1755" s="17" t="s">
        <v>494</v>
      </c>
      <c r="AA1755" s="17" t="s">
        <v>494</v>
      </c>
      <c r="AB1755" s="17" t="s">
        <v>494</v>
      </c>
      <c r="AC1755" s="17"/>
      <c r="AD1755" s="17"/>
      <c r="AE1755" s="18">
        <f t="shared" si="85"/>
        <v>0.78968669180502638</v>
      </c>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c r="BA1755" s="17"/>
      <c r="BB1755" s="17"/>
      <c r="BC1755" s="17"/>
      <c r="BD1755" s="17"/>
      <c r="BE1755" s="17"/>
      <c r="BF1755" s="17"/>
      <c r="BG1755" s="17"/>
    </row>
    <row r="1756" spans="1:59" hidden="1" x14ac:dyDescent="0.2">
      <c r="A1756" s="50">
        <v>2024</v>
      </c>
      <c r="B1756" s="50" t="s">
        <v>16</v>
      </c>
      <c r="C1756" s="16" t="str">
        <f>set_totals!$C$232</f>
        <v>27Mar24-RST-Night</v>
      </c>
      <c r="D1756" s="21">
        <f t="shared" si="83"/>
        <v>45378</v>
      </c>
      <c r="E1756" s="22">
        <f t="shared" si="84"/>
        <v>87</v>
      </c>
      <c r="F1756" s="17" t="s">
        <v>771</v>
      </c>
      <c r="G1756" s="17" t="s">
        <v>772</v>
      </c>
      <c r="H1756" s="17">
        <v>34</v>
      </c>
      <c r="J1756" s="17">
        <v>0.3</v>
      </c>
      <c r="K1756" s="17" t="s">
        <v>494</v>
      </c>
      <c r="L1756" s="17"/>
      <c r="M1756" s="17" t="s">
        <v>494</v>
      </c>
      <c r="N1756" s="17"/>
      <c r="O1756" s="17"/>
      <c r="P1756" s="17"/>
      <c r="Q1756" s="17" t="s">
        <v>494</v>
      </c>
      <c r="R1756" s="17"/>
      <c r="S1756" s="17"/>
      <c r="T1756" s="17" t="s">
        <v>494</v>
      </c>
      <c r="U1756" s="17" t="s">
        <v>494</v>
      </c>
      <c r="V1756" s="17" t="s">
        <v>494</v>
      </c>
      <c r="W1756" s="17" t="s">
        <v>494</v>
      </c>
      <c r="X1756" s="17" t="s">
        <v>494</v>
      </c>
      <c r="Y1756" s="17" t="s">
        <v>494</v>
      </c>
      <c r="Z1756" s="17" t="s">
        <v>494</v>
      </c>
      <c r="AA1756" s="17" t="s">
        <v>494</v>
      </c>
      <c r="AB1756" s="17" t="s">
        <v>494</v>
      </c>
      <c r="AC1756" s="17"/>
      <c r="AD1756" s="17"/>
      <c r="AE1756" s="18">
        <f t="shared" si="85"/>
        <v>0.76328109098310604</v>
      </c>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c r="BA1756" s="17"/>
      <c r="BB1756" s="17"/>
      <c r="BC1756" s="17"/>
      <c r="BD1756" s="17"/>
      <c r="BE1756" s="17"/>
      <c r="BF1756" s="17"/>
      <c r="BG1756" s="17"/>
    </row>
    <row r="1757" spans="1:59" hidden="1" x14ac:dyDescent="0.2">
      <c r="A1757" s="50">
        <v>2024</v>
      </c>
      <c r="B1757" s="50" t="s">
        <v>16</v>
      </c>
      <c r="C1757" s="16" t="str">
        <f>set_totals!$C$232</f>
        <v>27Mar24-RST-Night</v>
      </c>
      <c r="D1757" s="21">
        <f t="shared" si="83"/>
        <v>45378</v>
      </c>
      <c r="E1757" s="22">
        <f t="shared" si="84"/>
        <v>87</v>
      </c>
      <c r="F1757" s="17" t="s">
        <v>775</v>
      </c>
      <c r="G1757" s="17" t="s">
        <v>772</v>
      </c>
      <c r="H1757" s="17">
        <v>35</v>
      </c>
      <c r="J1757" s="17">
        <v>0.39</v>
      </c>
      <c r="K1757" s="17" t="s">
        <v>494</v>
      </c>
      <c r="L1757" s="17"/>
      <c r="M1757" s="17" t="s">
        <v>494</v>
      </c>
      <c r="N1757" s="17"/>
      <c r="O1757" s="17"/>
      <c r="P1757" s="17"/>
      <c r="Q1757" s="17" t="s">
        <v>494</v>
      </c>
      <c r="R1757" s="17"/>
      <c r="S1757" s="17"/>
      <c r="T1757" s="17" t="s">
        <v>494</v>
      </c>
      <c r="U1757" s="17" t="s">
        <v>494</v>
      </c>
      <c r="V1757" s="17" t="s">
        <v>494</v>
      </c>
      <c r="W1757" s="17" t="s">
        <v>494</v>
      </c>
      <c r="X1757" s="17" t="s">
        <v>494</v>
      </c>
      <c r="Y1757" s="17" t="s">
        <v>494</v>
      </c>
      <c r="Z1757" s="17" t="s">
        <v>494</v>
      </c>
      <c r="AA1757" s="17" t="s">
        <v>494</v>
      </c>
      <c r="AB1757" s="17" t="s">
        <v>494</v>
      </c>
      <c r="AC1757" s="17"/>
      <c r="AD1757" s="17"/>
      <c r="AE1757" s="18">
        <f t="shared" si="85"/>
        <v>0.90962099125364437</v>
      </c>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c r="BA1757" s="17"/>
      <c r="BB1757" s="17"/>
      <c r="BC1757" s="17"/>
      <c r="BD1757" s="17"/>
      <c r="BE1757" s="17"/>
      <c r="BF1757" s="17"/>
      <c r="BG1757" s="17"/>
    </row>
    <row r="1758" spans="1:59" hidden="1" x14ac:dyDescent="0.2">
      <c r="A1758" s="50">
        <v>2024</v>
      </c>
      <c r="B1758" s="50" t="s">
        <v>16</v>
      </c>
      <c r="C1758" s="16" t="str">
        <f>set_totals!$C$232</f>
        <v>27Mar24-RST-Night</v>
      </c>
      <c r="D1758" s="21">
        <f t="shared" si="83"/>
        <v>45378</v>
      </c>
      <c r="E1758" s="22">
        <f t="shared" si="84"/>
        <v>87</v>
      </c>
      <c r="F1758" s="17" t="s">
        <v>775</v>
      </c>
      <c r="G1758" s="17" t="s">
        <v>772</v>
      </c>
      <c r="H1758" s="17">
        <v>35</v>
      </c>
      <c r="J1758" s="17">
        <v>0.35</v>
      </c>
      <c r="K1758" s="17" t="s">
        <v>494</v>
      </c>
      <c r="L1758" s="17"/>
      <c r="M1758" s="17" t="s">
        <v>494</v>
      </c>
      <c r="N1758" s="17"/>
      <c r="O1758" s="17"/>
      <c r="P1758" s="17"/>
      <c r="Q1758" s="17" t="s">
        <v>494</v>
      </c>
      <c r="R1758" s="17"/>
      <c r="S1758" s="17"/>
      <c r="T1758" s="17" t="s">
        <v>494</v>
      </c>
      <c r="U1758" s="17" t="s">
        <v>494</v>
      </c>
      <c r="V1758" s="17" t="s">
        <v>494</v>
      </c>
      <c r="W1758" s="17" t="s">
        <v>494</v>
      </c>
      <c r="X1758" s="17" t="s">
        <v>494</v>
      </c>
      <c r="Y1758" s="17" t="s">
        <v>494</v>
      </c>
      <c r="Z1758" s="17" t="s">
        <v>494</v>
      </c>
      <c r="AA1758" s="17" t="s">
        <v>494</v>
      </c>
      <c r="AB1758" s="17" t="s">
        <v>494</v>
      </c>
      <c r="AC1758" s="17"/>
      <c r="AD1758" s="17"/>
      <c r="AE1758" s="18">
        <f t="shared" si="85"/>
        <v>0.81632653061224481</v>
      </c>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c r="BA1758" s="17"/>
      <c r="BB1758" s="17"/>
      <c r="BC1758" s="17"/>
      <c r="BD1758" s="17"/>
      <c r="BE1758" s="17"/>
      <c r="BF1758" s="17"/>
      <c r="BG1758" s="17"/>
    </row>
    <row r="1759" spans="1:59" hidden="1" x14ac:dyDescent="0.2">
      <c r="A1759" s="50">
        <v>2024</v>
      </c>
      <c r="B1759" s="50" t="s">
        <v>16</v>
      </c>
      <c r="C1759" s="16" t="str">
        <f>set_totals!$C$232</f>
        <v>27Mar24-RST-Night</v>
      </c>
      <c r="D1759" s="21">
        <f t="shared" si="83"/>
        <v>45378</v>
      </c>
      <c r="E1759" s="22">
        <f t="shared" si="84"/>
        <v>87</v>
      </c>
      <c r="F1759" s="17" t="s">
        <v>775</v>
      </c>
      <c r="G1759" s="17" t="s">
        <v>772</v>
      </c>
      <c r="H1759" s="17">
        <v>36</v>
      </c>
      <c r="J1759" s="17">
        <v>0.42</v>
      </c>
      <c r="K1759" s="17" t="s">
        <v>494</v>
      </c>
      <c r="L1759" s="17"/>
      <c r="M1759" s="17" t="s">
        <v>494</v>
      </c>
      <c r="N1759" s="17"/>
      <c r="O1759" s="17"/>
      <c r="P1759" s="17"/>
      <c r="Q1759" s="17" t="s">
        <v>494</v>
      </c>
      <c r="R1759" s="17"/>
      <c r="S1759" s="17"/>
      <c r="T1759" s="17" t="s">
        <v>494</v>
      </c>
      <c r="U1759" s="17" t="s">
        <v>494</v>
      </c>
      <c r="V1759" s="17" t="s">
        <v>494</v>
      </c>
      <c r="W1759" s="17" t="s">
        <v>494</v>
      </c>
      <c r="X1759" s="17" t="s">
        <v>494</v>
      </c>
      <c r="Y1759" s="17" t="s">
        <v>494</v>
      </c>
      <c r="Z1759" s="17" t="s">
        <v>494</v>
      </c>
      <c r="AA1759" s="17" t="s">
        <v>494</v>
      </c>
      <c r="AB1759" s="17" t="s">
        <v>494</v>
      </c>
      <c r="AC1759" s="17"/>
      <c r="AD1759" s="17"/>
      <c r="AE1759" s="18">
        <f t="shared" si="85"/>
        <v>0.90020576131687247</v>
      </c>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c r="BA1759" s="17"/>
      <c r="BB1759" s="17"/>
      <c r="BC1759" s="17"/>
      <c r="BD1759" s="17"/>
      <c r="BE1759" s="17"/>
      <c r="BF1759" s="17"/>
      <c r="BG1759" s="17"/>
    </row>
    <row r="1760" spans="1:59" hidden="1" x14ac:dyDescent="0.2">
      <c r="A1760" s="50">
        <v>2024</v>
      </c>
      <c r="B1760" s="50" t="s">
        <v>16</v>
      </c>
      <c r="C1760" s="16" t="str">
        <f>set_totals!$C$232</f>
        <v>27Mar24-RST-Night</v>
      </c>
      <c r="D1760" s="21">
        <f t="shared" si="83"/>
        <v>45378</v>
      </c>
      <c r="E1760" s="22">
        <f t="shared" si="84"/>
        <v>87</v>
      </c>
      <c r="F1760" s="17" t="s">
        <v>771</v>
      </c>
      <c r="G1760" s="17" t="s">
        <v>772</v>
      </c>
      <c r="H1760" s="17">
        <v>40</v>
      </c>
      <c r="J1760" s="17">
        <v>0.53</v>
      </c>
      <c r="K1760" s="17" t="s">
        <v>494</v>
      </c>
      <c r="L1760" s="17"/>
      <c r="M1760" s="17" t="s">
        <v>494</v>
      </c>
      <c r="N1760" s="17"/>
      <c r="O1760" s="17"/>
      <c r="P1760" s="17"/>
      <c r="Q1760" s="17" t="s">
        <v>494</v>
      </c>
      <c r="R1760" s="17"/>
      <c r="S1760" s="17"/>
      <c r="T1760" s="17" t="s">
        <v>494</v>
      </c>
      <c r="U1760" s="17" t="s">
        <v>494</v>
      </c>
      <c r="V1760" s="17" t="s">
        <v>494</v>
      </c>
      <c r="W1760" s="17" t="s">
        <v>494</v>
      </c>
      <c r="X1760" s="17" t="s">
        <v>494</v>
      </c>
      <c r="Y1760" s="17" t="s">
        <v>494</v>
      </c>
      <c r="Z1760" s="17" t="s">
        <v>494</v>
      </c>
      <c r="AA1760" s="17" t="s">
        <v>494</v>
      </c>
      <c r="AB1760" s="17" t="s">
        <v>494</v>
      </c>
      <c r="AC1760" s="17"/>
      <c r="AD1760" s="17"/>
      <c r="AE1760" s="18">
        <f t="shared" si="85"/>
        <v>0.828125</v>
      </c>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c r="BA1760" s="17"/>
      <c r="BB1760" s="17"/>
      <c r="BC1760" s="17"/>
      <c r="BD1760" s="17"/>
      <c r="BE1760" s="17"/>
      <c r="BF1760" s="17"/>
      <c r="BG1760" s="17"/>
    </row>
    <row r="1761" spans="1:59" hidden="1" x14ac:dyDescent="0.2">
      <c r="A1761" s="50">
        <v>2024</v>
      </c>
      <c r="B1761" s="50" t="s">
        <v>16</v>
      </c>
      <c r="C1761" s="16" t="str">
        <f>set_totals!$C$232</f>
        <v>27Mar24-RST-Night</v>
      </c>
      <c r="D1761" s="21">
        <f t="shared" si="83"/>
        <v>45378</v>
      </c>
      <c r="E1761" s="22">
        <f t="shared" si="84"/>
        <v>87</v>
      </c>
      <c r="F1761" s="17" t="s">
        <v>775</v>
      </c>
      <c r="G1761" s="17" t="s">
        <v>772</v>
      </c>
      <c r="H1761" s="17">
        <v>35</v>
      </c>
      <c r="J1761" s="17">
        <v>0.36</v>
      </c>
      <c r="K1761" s="17" t="s">
        <v>494</v>
      </c>
      <c r="L1761" s="17"/>
      <c r="M1761" s="17" t="s">
        <v>494</v>
      </c>
      <c r="N1761" s="17"/>
      <c r="O1761" s="17"/>
      <c r="P1761" s="17"/>
      <c r="Q1761" s="17" t="s">
        <v>494</v>
      </c>
      <c r="R1761" s="17"/>
      <c r="S1761" s="17"/>
      <c r="T1761" s="17" t="s">
        <v>494</v>
      </c>
      <c r="U1761" s="17" t="s">
        <v>494</v>
      </c>
      <c r="V1761" s="17" t="s">
        <v>494</v>
      </c>
      <c r="W1761" s="17" t="s">
        <v>494</v>
      </c>
      <c r="X1761" s="17" t="s">
        <v>494</v>
      </c>
      <c r="Y1761" s="17" t="s">
        <v>494</v>
      </c>
      <c r="Z1761" s="17" t="s">
        <v>494</v>
      </c>
      <c r="AA1761" s="17" t="s">
        <v>494</v>
      </c>
      <c r="AB1761" s="17" t="s">
        <v>494</v>
      </c>
      <c r="AC1761" s="17"/>
      <c r="AD1761" s="17"/>
      <c r="AE1761" s="18">
        <f t="shared" si="85"/>
        <v>0.83965014577259467</v>
      </c>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c r="BA1761" s="17"/>
      <c r="BB1761" s="17"/>
      <c r="BC1761" s="17"/>
      <c r="BD1761" s="17"/>
      <c r="BE1761" s="17"/>
      <c r="BF1761" s="17"/>
      <c r="BG1761" s="17"/>
    </row>
    <row r="1762" spans="1:59" hidden="1" x14ac:dyDescent="0.2">
      <c r="A1762" s="50">
        <v>2024</v>
      </c>
      <c r="B1762" s="50" t="s">
        <v>16</v>
      </c>
      <c r="C1762" s="16" t="str">
        <f>set_totals!$C$232</f>
        <v>27Mar24-RST-Night</v>
      </c>
      <c r="D1762" s="21">
        <f t="shared" si="83"/>
        <v>45378</v>
      </c>
      <c r="E1762" s="22">
        <f t="shared" si="84"/>
        <v>87</v>
      </c>
      <c r="F1762" s="17" t="s">
        <v>771</v>
      </c>
      <c r="G1762" s="17" t="s">
        <v>772</v>
      </c>
      <c r="H1762" s="17">
        <v>35</v>
      </c>
      <c r="J1762" s="17">
        <v>0.32</v>
      </c>
      <c r="K1762" s="17" t="s">
        <v>494</v>
      </c>
      <c r="L1762" s="17"/>
      <c r="M1762" s="17" t="s">
        <v>494</v>
      </c>
      <c r="N1762" s="17"/>
      <c r="O1762" s="17"/>
      <c r="P1762" s="17"/>
      <c r="Q1762" s="17" t="s">
        <v>494</v>
      </c>
      <c r="R1762" s="17"/>
      <c r="S1762" s="17"/>
      <c r="T1762" s="17" t="s">
        <v>494</v>
      </c>
      <c r="U1762" s="17" t="s">
        <v>494</v>
      </c>
      <c r="V1762" s="17" t="s">
        <v>494</v>
      </c>
      <c r="W1762" s="17" t="s">
        <v>494</v>
      </c>
      <c r="X1762" s="17" t="s">
        <v>494</v>
      </c>
      <c r="Y1762" s="17" t="s">
        <v>494</v>
      </c>
      <c r="Z1762" s="17" t="s">
        <v>494</v>
      </c>
      <c r="AA1762" s="17" t="s">
        <v>494</v>
      </c>
      <c r="AB1762" s="17" t="s">
        <v>494</v>
      </c>
      <c r="AC1762" s="17"/>
      <c r="AD1762" s="17"/>
      <c r="AE1762" s="18">
        <f t="shared" si="85"/>
        <v>0.74635568513119532</v>
      </c>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c r="BA1762" s="17"/>
      <c r="BB1762" s="17"/>
      <c r="BC1762" s="17"/>
      <c r="BD1762" s="17"/>
      <c r="BE1762" s="17"/>
      <c r="BF1762" s="17"/>
      <c r="BG1762" s="17"/>
    </row>
    <row r="1763" spans="1:59" hidden="1" x14ac:dyDescent="0.2">
      <c r="A1763" s="50">
        <v>2024</v>
      </c>
      <c r="B1763" s="50" t="s">
        <v>16</v>
      </c>
      <c r="C1763" s="16" t="str">
        <f>set_totals!$C$232</f>
        <v>27Mar24-RST-Night</v>
      </c>
      <c r="D1763" s="21">
        <f t="shared" si="83"/>
        <v>45378</v>
      </c>
      <c r="E1763" s="22">
        <f t="shared" si="84"/>
        <v>87</v>
      </c>
      <c r="F1763" s="17" t="s">
        <v>775</v>
      </c>
      <c r="G1763" s="17" t="s">
        <v>772</v>
      </c>
      <c r="H1763" s="17">
        <v>35</v>
      </c>
      <c r="J1763" s="17">
        <v>0.32</v>
      </c>
      <c r="K1763" s="17" t="s">
        <v>494</v>
      </c>
      <c r="L1763" s="17"/>
      <c r="M1763" s="17" t="s">
        <v>494</v>
      </c>
      <c r="N1763" s="17"/>
      <c r="O1763" s="17"/>
      <c r="P1763" s="17"/>
      <c r="Q1763" s="17" t="s">
        <v>494</v>
      </c>
      <c r="R1763" s="17"/>
      <c r="S1763" s="17"/>
      <c r="T1763" s="17" t="s">
        <v>494</v>
      </c>
      <c r="U1763" s="17" t="s">
        <v>494</v>
      </c>
      <c r="V1763" s="17" t="s">
        <v>494</v>
      </c>
      <c r="W1763" s="17" t="s">
        <v>494</v>
      </c>
      <c r="X1763" s="17" t="s">
        <v>494</v>
      </c>
      <c r="Y1763" s="17" t="s">
        <v>494</v>
      </c>
      <c r="Z1763" s="17" t="s">
        <v>494</v>
      </c>
      <c r="AA1763" s="17" t="s">
        <v>494</v>
      </c>
      <c r="AB1763" s="17" t="s">
        <v>494</v>
      </c>
      <c r="AC1763" s="17"/>
      <c r="AD1763" s="17"/>
      <c r="AE1763" s="18">
        <f t="shared" si="85"/>
        <v>0.74635568513119532</v>
      </c>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c r="BA1763" s="17"/>
      <c r="BB1763" s="17"/>
      <c r="BC1763" s="17"/>
      <c r="BD1763" s="17"/>
      <c r="BE1763" s="17"/>
      <c r="BF1763" s="17"/>
      <c r="BG1763" s="17"/>
    </row>
    <row r="1764" spans="1:59" hidden="1" x14ac:dyDescent="0.2">
      <c r="A1764" s="50">
        <v>2024</v>
      </c>
      <c r="B1764" s="50" t="s">
        <v>16</v>
      </c>
      <c r="C1764" s="16" t="str">
        <f>set_totals!$C$232</f>
        <v>27Mar24-RST-Night</v>
      </c>
      <c r="D1764" s="21">
        <f t="shared" si="83"/>
        <v>45378</v>
      </c>
      <c r="E1764" s="22">
        <f t="shared" si="84"/>
        <v>87</v>
      </c>
      <c r="F1764" s="17" t="s">
        <v>775</v>
      </c>
      <c r="G1764" s="17" t="s">
        <v>772</v>
      </c>
      <c r="H1764" s="17">
        <v>35</v>
      </c>
      <c r="J1764" s="17">
        <v>0.36</v>
      </c>
      <c r="K1764" s="17" t="s">
        <v>494</v>
      </c>
      <c r="L1764" s="17"/>
      <c r="M1764" s="17" t="s">
        <v>494</v>
      </c>
      <c r="N1764" s="17"/>
      <c r="O1764" s="17"/>
      <c r="P1764" s="17"/>
      <c r="Q1764" s="17" t="s">
        <v>494</v>
      </c>
      <c r="R1764" s="17"/>
      <c r="S1764" s="17"/>
      <c r="T1764" s="17" t="s">
        <v>494</v>
      </c>
      <c r="U1764" s="17" t="s">
        <v>494</v>
      </c>
      <c r="V1764" s="17" t="s">
        <v>494</v>
      </c>
      <c r="W1764" s="17" t="s">
        <v>494</v>
      </c>
      <c r="X1764" s="17" t="s">
        <v>494</v>
      </c>
      <c r="Y1764" s="17" t="s">
        <v>494</v>
      </c>
      <c r="Z1764" s="17" t="s">
        <v>494</v>
      </c>
      <c r="AA1764" s="17" t="s">
        <v>494</v>
      </c>
      <c r="AB1764" s="17" t="s">
        <v>494</v>
      </c>
      <c r="AC1764" s="17"/>
      <c r="AD1764" s="17"/>
      <c r="AE1764" s="18">
        <f t="shared" si="85"/>
        <v>0.83965014577259467</v>
      </c>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c r="BA1764" s="17"/>
      <c r="BB1764" s="17"/>
      <c r="BC1764" s="17"/>
      <c r="BD1764" s="17"/>
      <c r="BE1764" s="17"/>
      <c r="BF1764" s="17"/>
      <c r="BG1764" s="17"/>
    </row>
    <row r="1765" spans="1:59" hidden="1" x14ac:dyDescent="0.2">
      <c r="A1765" s="50">
        <v>2024</v>
      </c>
      <c r="B1765" s="50" t="s">
        <v>16</v>
      </c>
      <c r="C1765" s="16" t="str">
        <f>set_totals!$C$232</f>
        <v>27Mar24-RST-Night</v>
      </c>
      <c r="D1765" s="21">
        <f t="shared" si="83"/>
        <v>45378</v>
      </c>
      <c r="E1765" s="22">
        <f t="shared" si="84"/>
        <v>87</v>
      </c>
      <c r="F1765" s="17" t="s">
        <v>775</v>
      </c>
      <c r="G1765" s="17" t="s">
        <v>772</v>
      </c>
      <c r="H1765" s="17">
        <v>36</v>
      </c>
      <c r="J1765" s="17">
        <v>0.39</v>
      </c>
      <c r="K1765" s="17" t="s">
        <v>494</v>
      </c>
      <c r="L1765" s="17"/>
      <c r="M1765" s="17" t="s">
        <v>494</v>
      </c>
      <c r="N1765" s="17"/>
      <c r="O1765" s="17"/>
      <c r="P1765" s="17"/>
      <c r="Q1765" s="17" t="s">
        <v>494</v>
      </c>
      <c r="R1765" s="17"/>
      <c r="S1765" s="17"/>
      <c r="T1765" s="17" t="s">
        <v>494</v>
      </c>
      <c r="U1765" s="17" t="s">
        <v>494</v>
      </c>
      <c r="V1765" s="17" t="s">
        <v>494</v>
      </c>
      <c r="W1765" s="17" t="s">
        <v>494</v>
      </c>
      <c r="X1765" s="17" t="s">
        <v>494</v>
      </c>
      <c r="Y1765" s="17" t="s">
        <v>494</v>
      </c>
      <c r="Z1765" s="17" t="s">
        <v>494</v>
      </c>
      <c r="AA1765" s="17" t="s">
        <v>494</v>
      </c>
      <c r="AB1765" s="17" t="s">
        <v>494</v>
      </c>
      <c r="AC1765" s="17"/>
      <c r="AD1765" s="17"/>
      <c r="AE1765" s="18">
        <f t="shared" si="85"/>
        <v>0.83590534979423858</v>
      </c>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c r="BA1765" s="17"/>
      <c r="BB1765" s="17"/>
      <c r="BC1765" s="17"/>
      <c r="BD1765" s="17"/>
      <c r="BE1765" s="17"/>
      <c r="BF1765" s="17"/>
      <c r="BG1765" s="17"/>
    </row>
    <row r="1766" spans="1:59" hidden="1" x14ac:dyDescent="0.2">
      <c r="A1766" s="50">
        <v>2024</v>
      </c>
      <c r="B1766" s="50" t="s">
        <v>16</v>
      </c>
      <c r="C1766" s="16" t="str">
        <f>set_totals!$C$232</f>
        <v>27Mar24-RST-Night</v>
      </c>
      <c r="D1766" s="21">
        <f t="shared" si="83"/>
        <v>45378</v>
      </c>
      <c r="E1766" s="22">
        <f t="shared" si="84"/>
        <v>87</v>
      </c>
      <c r="F1766" s="17" t="s">
        <v>771</v>
      </c>
      <c r="G1766" s="17" t="s">
        <v>772</v>
      </c>
      <c r="H1766" s="17">
        <v>40</v>
      </c>
      <c r="J1766" s="17">
        <v>0.53</v>
      </c>
      <c r="K1766" s="17" t="s">
        <v>494</v>
      </c>
      <c r="L1766" s="17"/>
      <c r="M1766" s="17" t="s">
        <v>494</v>
      </c>
      <c r="N1766" s="17"/>
      <c r="O1766" s="17"/>
      <c r="P1766" s="17"/>
      <c r="Q1766" s="17" t="s">
        <v>494</v>
      </c>
      <c r="R1766" s="17"/>
      <c r="S1766" s="17"/>
      <c r="T1766" s="17" t="s">
        <v>494</v>
      </c>
      <c r="U1766" s="17" t="s">
        <v>494</v>
      </c>
      <c r="V1766" s="17" t="s">
        <v>494</v>
      </c>
      <c r="W1766" s="17" t="s">
        <v>494</v>
      </c>
      <c r="X1766" s="17" t="s">
        <v>494</v>
      </c>
      <c r="Y1766" s="17" t="s">
        <v>494</v>
      </c>
      <c r="Z1766" s="17" t="s">
        <v>494</v>
      </c>
      <c r="AA1766" s="17" t="s">
        <v>494</v>
      </c>
      <c r="AB1766" s="17" t="s">
        <v>494</v>
      </c>
      <c r="AC1766" s="17"/>
      <c r="AD1766" s="17"/>
      <c r="AE1766" s="18">
        <f t="shared" si="85"/>
        <v>0.828125</v>
      </c>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c r="BA1766" s="17"/>
      <c r="BB1766" s="17"/>
      <c r="BC1766" s="17"/>
      <c r="BD1766" s="17"/>
      <c r="BE1766" s="17"/>
      <c r="BF1766" s="17"/>
      <c r="BG1766" s="17"/>
    </row>
    <row r="1767" spans="1:59" hidden="1" x14ac:dyDescent="0.2">
      <c r="A1767" s="50">
        <v>2024</v>
      </c>
      <c r="B1767" s="50" t="s">
        <v>16</v>
      </c>
      <c r="C1767" s="16" t="str">
        <f>set_totals!$C$232</f>
        <v>27Mar24-RST-Night</v>
      </c>
      <c r="D1767" s="21">
        <f t="shared" si="83"/>
        <v>45378</v>
      </c>
      <c r="E1767" s="22">
        <f t="shared" si="84"/>
        <v>87</v>
      </c>
      <c r="F1767" s="17" t="s">
        <v>773</v>
      </c>
      <c r="G1767" s="17" t="s">
        <v>772</v>
      </c>
      <c r="H1767" s="17">
        <v>40</v>
      </c>
      <c r="J1767" s="17">
        <v>0.39</v>
      </c>
      <c r="K1767" s="17" t="s">
        <v>494</v>
      </c>
      <c r="L1767" s="17"/>
      <c r="M1767" s="17" t="s">
        <v>494</v>
      </c>
      <c r="N1767" s="17"/>
      <c r="O1767" s="17"/>
      <c r="P1767" s="17"/>
      <c r="Q1767" s="17" t="s">
        <v>494</v>
      </c>
      <c r="R1767" s="17"/>
      <c r="S1767" s="17"/>
      <c r="T1767" s="17" t="s">
        <v>494</v>
      </c>
      <c r="U1767" s="17" t="s">
        <v>494</v>
      </c>
      <c r="V1767" s="17" t="s">
        <v>494</v>
      </c>
      <c r="W1767" s="17" t="s">
        <v>494</v>
      </c>
      <c r="X1767" s="17" t="s">
        <v>494</v>
      </c>
      <c r="Y1767" s="17" t="s">
        <v>494</v>
      </c>
      <c r="Z1767" s="17" t="s">
        <v>494</v>
      </c>
      <c r="AA1767" s="17" t="s">
        <v>494</v>
      </c>
      <c r="AB1767" s="17" t="s">
        <v>494</v>
      </c>
      <c r="AC1767" s="17"/>
      <c r="AD1767" s="17"/>
      <c r="AE1767" s="18">
        <f t="shared" si="85"/>
        <v>0.609375</v>
      </c>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c r="BA1767" s="17"/>
      <c r="BB1767" s="17"/>
      <c r="BC1767" s="17"/>
      <c r="BD1767" s="17"/>
      <c r="BE1767" s="17"/>
      <c r="BF1767" s="17"/>
      <c r="BG1767" s="17"/>
    </row>
    <row r="1768" spans="1:59" hidden="1" x14ac:dyDescent="0.2">
      <c r="A1768" s="50">
        <v>2024</v>
      </c>
      <c r="B1768" s="50" t="s">
        <v>16</v>
      </c>
      <c r="C1768" s="16" t="str">
        <f>set_totals!$C$232</f>
        <v>27Mar24-RST-Night</v>
      </c>
      <c r="D1768" s="21">
        <f t="shared" si="83"/>
        <v>45378</v>
      </c>
      <c r="E1768" s="22">
        <f t="shared" si="84"/>
        <v>87</v>
      </c>
      <c r="F1768" s="17" t="s">
        <v>771</v>
      </c>
      <c r="G1768" s="17" t="s">
        <v>772</v>
      </c>
      <c r="H1768" s="17">
        <v>41</v>
      </c>
      <c r="J1768" s="17">
        <v>0.68</v>
      </c>
      <c r="K1768" s="17" t="s">
        <v>494</v>
      </c>
      <c r="L1768" s="17"/>
      <c r="M1768" s="17" t="s">
        <v>494</v>
      </c>
      <c r="N1768" s="17"/>
      <c r="O1768" s="17"/>
      <c r="P1768" s="17"/>
      <c r="Q1768" s="17" t="s">
        <v>494</v>
      </c>
      <c r="R1768" s="17"/>
      <c r="S1768" s="17"/>
      <c r="T1768" s="17" t="s">
        <v>494</v>
      </c>
      <c r="U1768" s="17" t="s">
        <v>494</v>
      </c>
      <c r="V1768" s="17" t="s">
        <v>494</v>
      </c>
      <c r="W1768" s="17" t="s">
        <v>494</v>
      </c>
      <c r="X1768" s="17" t="s">
        <v>494</v>
      </c>
      <c r="Y1768" s="17" t="s">
        <v>494</v>
      </c>
      <c r="Z1768" s="17" t="s">
        <v>494</v>
      </c>
      <c r="AA1768" s="17" t="s">
        <v>494</v>
      </c>
      <c r="AB1768" s="17" t="s">
        <v>494</v>
      </c>
      <c r="AC1768" s="17"/>
      <c r="AD1768" s="17"/>
      <c r="AE1768" s="18">
        <f t="shared" si="85"/>
        <v>0.986636874102233</v>
      </c>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c r="BA1768" s="17"/>
      <c r="BB1768" s="17"/>
      <c r="BC1768" s="17"/>
      <c r="BD1768" s="17"/>
      <c r="BE1768" s="17"/>
      <c r="BF1768" s="17"/>
      <c r="BG1768" s="17"/>
    </row>
    <row r="1769" spans="1:59" hidden="1" x14ac:dyDescent="0.2">
      <c r="A1769" s="50">
        <v>2024</v>
      </c>
      <c r="B1769" s="50" t="s">
        <v>16</v>
      </c>
      <c r="C1769" s="16" t="str">
        <f>set_totals!$C$232</f>
        <v>27Mar24-RST-Night</v>
      </c>
      <c r="D1769" s="21">
        <f t="shared" si="83"/>
        <v>45378</v>
      </c>
      <c r="E1769" s="22">
        <f t="shared" si="84"/>
        <v>87</v>
      </c>
      <c r="F1769" s="17" t="s">
        <v>771</v>
      </c>
      <c r="G1769" s="17" t="s">
        <v>772</v>
      </c>
      <c r="H1769" s="17">
        <v>40</v>
      </c>
      <c r="J1769" s="17">
        <v>0.54</v>
      </c>
      <c r="K1769" s="17" t="s">
        <v>494</v>
      </c>
      <c r="L1769" s="17"/>
      <c r="M1769" s="17" t="s">
        <v>494</v>
      </c>
      <c r="N1769" s="17"/>
      <c r="O1769" s="17"/>
      <c r="P1769" s="17"/>
      <c r="Q1769" s="17" t="s">
        <v>494</v>
      </c>
      <c r="R1769" s="17"/>
      <c r="S1769" s="17"/>
      <c r="T1769" s="17" t="s">
        <v>494</v>
      </c>
      <c r="U1769" s="17" t="s">
        <v>494</v>
      </c>
      <c r="V1769" s="17" t="s">
        <v>494</v>
      </c>
      <c r="W1769" s="17" t="s">
        <v>494</v>
      </c>
      <c r="X1769" s="17" t="s">
        <v>494</v>
      </c>
      <c r="Y1769" s="17" t="s">
        <v>494</v>
      </c>
      <c r="Z1769" s="17" t="s">
        <v>494</v>
      </c>
      <c r="AA1769" s="17" t="s">
        <v>494</v>
      </c>
      <c r="AB1769" s="17" t="s">
        <v>494</v>
      </c>
      <c r="AC1769" s="17"/>
      <c r="AD1769" s="17"/>
      <c r="AE1769" s="18">
        <f t="shared" si="85"/>
        <v>0.84375</v>
      </c>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c r="BA1769" s="17"/>
      <c r="BB1769" s="17"/>
      <c r="BC1769" s="17"/>
      <c r="BD1769" s="17"/>
      <c r="BE1769" s="17"/>
      <c r="BF1769" s="17"/>
      <c r="BG1769" s="17"/>
    </row>
    <row r="1770" spans="1:59" hidden="1" x14ac:dyDescent="0.2">
      <c r="A1770" s="50">
        <v>2024</v>
      </c>
      <c r="B1770" s="50" t="s">
        <v>16</v>
      </c>
      <c r="C1770" s="16" t="str">
        <f>set_totals!$C$232</f>
        <v>27Mar24-RST-Night</v>
      </c>
      <c r="D1770" s="21">
        <f t="shared" si="83"/>
        <v>45378</v>
      </c>
      <c r="E1770" s="22">
        <f t="shared" si="84"/>
        <v>87</v>
      </c>
      <c r="F1770" s="17" t="s">
        <v>771</v>
      </c>
      <c r="G1770" s="17" t="s">
        <v>772</v>
      </c>
      <c r="H1770" s="17">
        <v>40</v>
      </c>
      <c r="J1770" s="17">
        <v>0.54</v>
      </c>
      <c r="K1770" s="17" t="s">
        <v>494</v>
      </c>
      <c r="L1770" s="17"/>
      <c r="M1770" s="17" t="s">
        <v>494</v>
      </c>
      <c r="N1770" s="17"/>
      <c r="O1770" s="17"/>
      <c r="P1770" s="17"/>
      <c r="Q1770" s="17" t="s">
        <v>494</v>
      </c>
      <c r="R1770" s="17"/>
      <c r="S1770" s="17"/>
      <c r="T1770" s="17" t="s">
        <v>494</v>
      </c>
      <c r="U1770" s="17" t="s">
        <v>494</v>
      </c>
      <c r="V1770" s="17" t="s">
        <v>494</v>
      </c>
      <c r="W1770" s="17" t="s">
        <v>494</v>
      </c>
      <c r="X1770" s="17" t="s">
        <v>494</v>
      </c>
      <c r="Y1770" s="17" t="s">
        <v>494</v>
      </c>
      <c r="Z1770" s="17" t="s">
        <v>494</v>
      </c>
      <c r="AA1770" s="17" t="s">
        <v>494</v>
      </c>
      <c r="AB1770" s="17" t="s">
        <v>494</v>
      </c>
      <c r="AC1770" s="17"/>
      <c r="AD1770" s="17"/>
      <c r="AE1770" s="18">
        <f t="shared" si="85"/>
        <v>0.84375</v>
      </c>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c r="BA1770" s="17"/>
      <c r="BB1770" s="17"/>
      <c r="BC1770" s="17"/>
      <c r="BD1770" s="17"/>
      <c r="BE1770" s="17"/>
      <c r="BF1770" s="17"/>
      <c r="BG1770" s="17"/>
    </row>
    <row r="1771" spans="1:59" hidden="1" x14ac:dyDescent="0.2">
      <c r="A1771" s="50">
        <v>2024</v>
      </c>
      <c r="B1771" s="50" t="s">
        <v>16</v>
      </c>
      <c r="C1771" s="16" t="str">
        <f>set_totals!$C$232</f>
        <v>27Mar24-RST-Night</v>
      </c>
      <c r="D1771" s="21">
        <f t="shared" si="83"/>
        <v>45378</v>
      </c>
      <c r="E1771" s="22">
        <f t="shared" si="84"/>
        <v>87</v>
      </c>
      <c r="F1771" s="17" t="s">
        <v>771</v>
      </c>
      <c r="G1771" s="17" t="s">
        <v>772</v>
      </c>
      <c r="H1771" s="17">
        <v>40</v>
      </c>
      <c r="J1771" s="17">
        <v>0.52</v>
      </c>
      <c r="K1771" s="17" t="s">
        <v>494</v>
      </c>
      <c r="L1771" s="17"/>
      <c r="M1771" s="17" t="s">
        <v>494</v>
      </c>
      <c r="N1771" s="17"/>
      <c r="O1771" s="17"/>
      <c r="P1771" s="17"/>
      <c r="Q1771" s="17" t="s">
        <v>494</v>
      </c>
      <c r="R1771" s="17"/>
      <c r="S1771" s="17"/>
      <c r="T1771" s="17" t="s">
        <v>494</v>
      </c>
      <c r="U1771" s="17" t="s">
        <v>494</v>
      </c>
      <c r="V1771" s="17" t="s">
        <v>494</v>
      </c>
      <c r="W1771" s="17" t="s">
        <v>494</v>
      </c>
      <c r="X1771" s="17" t="s">
        <v>494</v>
      </c>
      <c r="Y1771" s="17" t="s">
        <v>494</v>
      </c>
      <c r="Z1771" s="17" t="s">
        <v>494</v>
      </c>
      <c r="AA1771" s="17" t="s">
        <v>494</v>
      </c>
      <c r="AB1771" s="17" t="s">
        <v>494</v>
      </c>
      <c r="AC1771" s="17"/>
      <c r="AD1771" s="17"/>
      <c r="AE1771" s="18">
        <f t="shared" si="85"/>
        <v>0.81250000000000011</v>
      </c>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c r="BA1771" s="17"/>
      <c r="BB1771" s="17"/>
      <c r="BC1771" s="17"/>
      <c r="BD1771" s="17"/>
      <c r="BE1771" s="17"/>
      <c r="BF1771" s="17"/>
      <c r="BG1771" s="17"/>
    </row>
    <row r="1772" spans="1:59" hidden="1" x14ac:dyDescent="0.2">
      <c r="A1772" s="50">
        <v>2024</v>
      </c>
      <c r="B1772" s="50" t="s">
        <v>16</v>
      </c>
      <c r="C1772" s="16" t="str">
        <f>set_totals!$C$232</f>
        <v>27Mar24-RST-Night</v>
      </c>
      <c r="D1772" s="21">
        <f t="shared" si="83"/>
        <v>45378</v>
      </c>
      <c r="E1772" s="22">
        <f t="shared" si="84"/>
        <v>87</v>
      </c>
      <c r="F1772" s="17" t="s">
        <v>771</v>
      </c>
      <c r="G1772" s="17" t="s">
        <v>772</v>
      </c>
      <c r="H1772" s="17">
        <v>39</v>
      </c>
      <c r="J1772" s="17">
        <v>0.52</v>
      </c>
      <c r="K1772" s="17" t="s">
        <v>494</v>
      </c>
      <c r="L1772" s="17"/>
      <c r="M1772" s="17" t="s">
        <v>494</v>
      </c>
      <c r="N1772" s="17"/>
      <c r="O1772" s="17"/>
      <c r="P1772" s="17"/>
      <c r="Q1772" s="17" t="s">
        <v>494</v>
      </c>
      <c r="R1772" s="17"/>
      <c r="S1772" s="17"/>
      <c r="T1772" s="17" t="s">
        <v>494</v>
      </c>
      <c r="U1772" s="17" t="s">
        <v>494</v>
      </c>
      <c r="V1772" s="17" t="s">
        <v>494</v>
      </c>
      <c r="W1772" s="17" t="s">
        <v>494</v>
      </c>
      <c r="X1772" s="17" t="s">
        <v>494</v>
      </c>
      <c r="Y1772" s="17" t="s">
        <v>494</v>
      </c>
      <c r="Z1772" s="17" t="s">
        <v>494</v>
      </c>
      <c r="AA1772" s="17" t="s">
        <v>494</v>
      </c>
      <c r="AB1772" s="17" t="s">
        <v>494</v>
      </c>
      <c r="AC1772" s="17"/>
      <c r="AD1772" s="17"/>
      <c r="AE1772" s="18">
        <f t="shared" si="85"/>
        <v>0.87661626123164582</v>
      </c>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c r="BA1772" s="17"/>
      <c r="BB1772" s="17"/>
      <c r="BC1772" s="17"/>
      <c r="BD1772" s="17"/>
      <c r="BE1772" s="17"/>
      <c r="BF1772" s="17"/>
      <c r="BG1772" s="17"/>
    </row>
    <row r="1773" spans="1:59" hidden="1" x14ac:dyDescent="0.2">
      <c r="A1773" s="50">
        <v>2024</v>
      </c>
      <c r="B1773" s="50" t="s">
        <v>16</v>
      </c>
      <c r="C1773" s="16" t="str">
        <f>set_totals!$C$232</f>
        <v>27Mar24-RST-Night</v>
      </c>
      <c r="D1773" s="21">
        <f t="shared" si="83"/>
        <v>45378</v>
      </c>
      <c r="E1773" s="22">
        <f t="shared" si="84"/>
        <v>87</v>
      </c>
      <c r="F1773" s="17" t="s">
        <v>771</v>
      </c>
      <c r="G1773" s="17" t="s">
        <v>772</v>
      </c>
      <c r="H1773" s="17">
        <v>40</v>
      </c>
      <c r="J1773" s="17">
        <v>0.51</v>
      </c>
      <c r="K1773" s="17" t="s">
        <v>494</v>
      </c>
      <c r="L1773" s="17"/>
      <c r="M1773" s="17" t="s">
        <v>494</v>
      </c>
      <c r="N1773" s="17"/>
      <c r="O1773" s="17"/>
      <c r="P1773" s="17"/>
      <c r="Q1773" s="17" t="s">
        <v>494</v>
      </c>
      <c r="R1773" s="17"/>
      <c r="S1773" s="17"/>
      <c r="T1773" s="17" t="s">
        <v>494</v>
      </c>
      <c r="U1773" s="17" t="s">
        <v>494</v>
      </c>
      <c r="V1773" s="17" t="s">
        <v>494</v>
      </c>
      <c r="W1773" s="17" t="s">
        <v>494</v>
      </c>
      <c r="X1773" s="17" t="s">
        <v>494</v>
      </c>
      <c r="Y1773" s="17" t="s">
        <v>494</v>
      </c>
      <c r="Z1773" s="17" t="s">
        <v>494</v>
      </c>
      <c r="AA1773" s="17" t="s">
        <v>494</v>
      </c>
      <c r="AB1773" s="17" t="s">
        <v>494</v>
      </c>
      <c r="AC1773" s="17"/>
      <c r="AD1773" s="17"/>
      <c r="AE1773" s="18">
        <f t="shared" si="85"/>
        <v>0.79687500000000011</v>
      </c>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c r="BA1773" s="17"/>
      <c r="BB1773" s="17"/>
      <c r="BC1773" s="17"/>
      <c r="BD1773" s="17"/>
      <c r="BE1773" s="17"/>
      <c r="BF1773" s="17"/>
      <c r="BG1773" s="17"/>
    </row>
    <row r="1774" spans="1:59" hidden="1" x14ac:dyDescent="0.2">
      <c r="A1774" s="50">
        <v>2024</v>
      </c>
      <c r="B1774" s="50" t="s">
        <v>16</v>
      </c>
      <c r="C1774" s="16" t="str">
        <f>set_totals!$C$232</f>
        <v>27Mar24-RST-Night</v>
      </c>
      <c r="D1774" s="21">
        <f t="shared" si="83"/>
        <v>45378</v>
      </c>
      <c r="E1774" s="22">
        <f t="shared" si="84"/>
        <v>87</v>
      </c>
      <c r="F1774" s="17" t="s">
        <v>771</v>
      </c>
      <c r="G1774" s="17" t="s">
        <v>772</v>
      </c>
      <c r="H1774" s="17">
        <v>35</v>
      </c>
      <c r="J1774" s="17">
        <v>0.36</v>
      </c>
      <c r="K1774" s="17" t="s">
        <v>494</v>
      </c>
      <c r="L1774" s="17"/>
      <c r="M1774" s="17" t="s">
        <v>494</v>
      </c>
      <c r="N1774" s="17"/>
      <c r="O1774" s="17"/>
      <c r="P1774" s="17"/>
      <c r="Q1774" s="17" t="s">
        <v>494</v>
      </c>
      <c r="R1774" s="17"/>
      <c r="S1774" s="17"/>
      <c r="T1774" s="17" t="s">
        <v>494</v>
      </c>
      <c r="U1774" s="17" t="s">
        <v>494</v>
      </c>
      <c r="V1774" s="17" t="s">
        <v>494</v>
      </c>
      <c r="W1774" s="17" t="s">
        <v>494</v>
      </c>
      <c r="X1774" s="17" t="s">
        <v>494</v>
      </c>
      <c r="Y1774" s="17" t="s">
        <v>494</v>
      </c>
      <c r="Z1774" s="17" t="s">
        <v>494</v>
      </c>
      <c r="AA1774" s="17" t="s">
        <v>494</v>
      </c>
      <c r="AB1774" s="17" t="s">
        <v>494</v>
      </c>
      <c r="AC1774" s="17"/>
      <c r="AD1774" s="17"/>
      <c r="AE1774" s="18">
        <f t="shared" si="85"/>
        <v>0.83965014577259467</v>
      </c>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c r="BA1774" s="17"/>
      <c r="BB1774" s="17"/>
      <c r="BC1774" s="17"/>
      <c r="BD1774" s="17"/>
      <c r="BE1774" s="17"/>
      <c r="BF1774" s="17"/>
      <c r="BG1774" s="17"/>
    </row>
    <row r="1775" spans="1:59" hidden="1" x14ac:dyDescent="0.2">
      <c r="A1775" s="50">
        <v>2024</v>
      </c>
      <c r="B1775" s="50" t="s">
        <v>16</v>
      </c>
      <c r="C1775" s="16" t="str">
        <f>set_totals!$C$232</f>
        <v>27Mar24-RST-Night</v>
      </c>
      <c r="D1775" s="21">
        <f t="shared" si="83"/>
        <v>45378</v>
      </c>
      <c r="E1775" s="22">
        <f t="shared" si="84"/>
        <v>87</v>
      </c>
      <c r="F1775" s="17" t="s">
        <v>771</v>
      </c>
      <c r="G1775" s="17" t="s">
        <v>772</v>
      </c>
      <c r="H1775" s="17">
        <v>41</v>
      </c>
      <c r="J1775" s="17">
        <v>0.61</v>
      </c>
      <c r="K1775" s="17" t="s">
        <v>494</v>
      </c>
      <c r="L1775" s="17"/>
      <c r="M1775" s="17" t="s">
        <v>494</v>
      </c>
      <c r="N1775" s="17"/>
      <c r="O1775" s="17"/>
      <c r="P1775" s="17"/>
      <c r="Q1775" s="17" t="s">
        <v>494</v>
      </c>
      <c r="R1775" s="17"/>
      <c r="S1775" s="17"/>
      <c r="T1775" s="17" t="s">
        <v>494</v>
      </c>
      <c r="U1775" s="17" t="s">
        <v>494</v>
      </c>
      <c r="V1775" s="17" t="s">
        <v>494</v>
      </c>
      <c r="W1775" s="17" t="s">
        <v>494</v>
      </c>
      <c r="X1775" s="17" t="s">
        <v>494</v>
      </c>
      <c r="Y1775" s="17" t="s">
        <v>494</v>
      </c>
      <c r="Z1775" s="17" t="s">
        <v>494</v>
      </c>
      <c r="AA1775" s="17" t="s">
        <v>494</v>
      </c>
      <c r="AB1775" s="17" t="s">
        <v>494</v>
      </c>
      <c r="AC1775" s="17"/>
      <c r="AD1775" s="17"/>
      <c r="AE1775" s="18">
        <f t="shared" si="85"/>
        <v>0.88507131353288548</v>
      </c>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c r="BA1775" s="17"/>
      <c r="BB1775" s="17"/>
      <c r="BC1775" s="17"/>
      <c r="BD1775" s="17"/>
      <c r="BE1775" s="17"/>
      <c r="BF1775" s="17"/>
      <c r="BG1775" s="17"/>
    </row>
    <row r="1776" spans="1:59" hidden="1" x14ac:dyDescent="0.2">
      <c r="A1776" s="50">
        <v>2024</v>
      </c>
      <c r="B1776" s="50" t="s">
        <v>16</v>
      </c>
      <c r="C1776" s="16" t="str">
        <f>set_totals!$C$232</f>
        <v>27Mar24-RST-Night</v>
      </c>
      <c r="D1776" s="21">
        <f t="shared" si="83"/>
        <v>45378</v>
      </c>
      <c r="E1776" s="22">
        <f t="shared" si="84"/>
        <v>87</v>
      </c>
      <c r="F1776" s="17" t="s">
        <v>771</v>
      </c>
      <c r="G1776" s="17" t="s">
        <v>772</v>
      </c>
      <c r="H1776" s="17">
        <v>38</v>
      </c>
      <c r="J1776" s="17">
        <v>0.48</v>
      </c>
      <c r="K1776" s="17" t="s">
        <v>494</v>
      </c>
      <c r="L1776" s="17"/>
      <c r="M1776" s="17" t="s">
        <v>494</v>
      </c>
      <c r="N1776" s="17"/>
      <c r="O1776" s="17"/>
      <c r="P1776" s="17"/>
      <c r="Q1776" s="17" t="s">
        <v>494</v>
      </c>
      <c r="R1776" s="17"/>
      <c r="S1776" s="17"/>
      <c r="T1776" s="17" t="s">
        <v>494</v>
      </c>
      <c r="U1776" s="17" t="s">
        <v>494</v>
      </c>
      <c r="V1776" s="17" t="s">
        <v>494</v>
      </c>
      <c r="W1776" s="17" t="s">
        <v>494</v>
      </c>
      <c r="X1776" s="17" t="s">
        <v>494</v>
      </c>
      <c r="Y1776" s="17" t="s">
        <v>494</v>
      </c>
      <c r="Z1776" s="17" t="s">
        <v>494</v>
      </c>
      <c r="AA1776" s="17" t="s">
        <v>494</v>
      </c>
      <c r="AB1776" s="17" t="s">
        <v>494</v>
      </c>
      <c r="AC1776" s="17"/>
      <c r="AD1776" s="17"/>
      <c r="AE1776" s="18">
        <f t="shared" si="85"/>
        <v>0.87476308499781308</v>
      </c>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c r="BA1776" s="17"/>
      <c r="BB1776" s="17"/>
      <c r="BC1776" s="17"/>
      <c r="BD1776" s="17"/>
      <c r="BE1776" s="17"/>
      <c r="BF1776" s="17"/>
      <c r="BG1776" s="17"/>
    </row>
    <row r="1777" spans="1:59" hidden="1" x14ac:dyDescent="0.2">
      <c r="A1777" s="50">
        <v>2024</v>
      </c>
      <c r="B1777" s="50" t="s">
        <v>16</v>
      </c>
      <c r="C1777" s="16" t="str">
        <f>set_totals!$C$232</f>
        <v>27Mar24-RST-Night</v>
      </c>
      <c r="D1777" s="21">
        <f t="shared" si="83"/>
        <v>45378</v>
      </c>
      <c r="E1777" s="22">
        <f t="shared" si="84"/>
        <v>87</v>
      </c>
      <c r="F1777" s="17" t="s">
        <v>773</v>
      </c>
      <c r="G1777" s="17" t="s">
        <v>772</v>
      </c>
      <c r="H1777" s="17">
        <v>39</v>
      </c>
      <c r="J1777" s="17">
        <v>0.41</v>
      </c>
      <c r="K1777" s="17" t="s">
        <v>494</v>
      </c>
      <c r="L1777" s="17"/>
      <c r="M1777" s="17" t="s">
        <v>494</v>
      </c>
      <c r="N1777" s="17"/>
      <c r="O1777" s="17"/>
      <c r="P1777" s="17"/>
      <c r="Q1777" s="17" t="s">
        <v>494</v>
      </c>
      <c r="R1777" s="17"/>
      <c r="S1777" s="17"/>
      <c r="T1777" s="17" t="s">
        <v>494</v>
      </c>
      <c r="U1777" s="17" t="s">
        <v>494</v>
      </c>
      <c r="V1777" s="17" t="s">
        <v>494</v>
      </c>
      <c r="W1777" s="17" t="s">
        <v>494</v>
      </c>
      <c r="X1777" s="17" t="s">
        <v>494</v>
      </c>
      <c r="Y1777" s="17" t="s">
        <v>494</v>
      </c>
      <c r="Z1777" s="17" t="s">
        <v>494</v>
      </c>
      <c r="AA1777" s="17" t="s">
        <v>494</v>
      </c>
      <c r="AB1777" s="17" t="s">
        <v>494</v>
      </c>
      <c r="AC1777" s="17"/>
      <c r="AD1777" s="17"/>
      <c r="AE1777" s="18">
        <f t="shared" si="85"/>
        <v>0.69117820597110535</v>
      </c>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c r="BA1777" s="17"/>
      <c r="BB1777" s="17"/>
      <c r="BC1777" s="17"/>
      <c r="BD1777" s="17"/>
      <c r="BE1777" s="17"/>
      <c r="BF1777" s="17"/>
      <c r="BG1777" s="17"/>
    </row>
    <row r="1778" spans="1:59" hidden="1" x14ac:dyDescent="0.2">
      <c r="A1778" s="50">
        <v>2024</v>
      </c>
      <c r="B1778" s="50" t="s">
        <v>16</v>
      </c>
      <c r="C1778" s="16" t="str">
        <f>set_totals!$C$232</f>
        <v>27Mar24-RST-Night</v>
      </c>
      <c r="D1778" s="21">
        <f t="shared" si="83"/>
        <v>45378</v>
      </c>
      <c r="E1778" s="22">
        <f t="shared" si="84"/>
        <v>87</v>
      </c>
      <c r="F1778" s="17" t="s">
        <v>771</v>
      </c>
      <c r="G1778" s="17" t="s">
        <v>772</v>
      </c>
      <c r="H1778" s="17">
        <v>40</v>
      </c>
      <c r="J1778" s="17">
        <v>0.54</v>
      </c>
      <c r="K1778" s="17" t="s">
        <v>494</v>
      </c>
      <c r="L1778" s="17"/>
      <c r="M1778" s="17" t="s">
        <v>494</v>
      </c>
      <c r="N1778" s="17"/>
      <c r="O1778" s="17"/>
      <c r="P1778" s="17"/>
      <c r="Q1778" s="17" t="s">
        <v>494</v>
      </c>
      <c r="R1778" s="17"/>
      <c r="S1778" s="17"/>
      <c r="T1778" s="17" t="s">
        <v>494</v>
      </c>
      <c r="U1778" s="17" t="s">
        <v>494</v>
      </c>
      <c r="V1778" s="17" t="s">
        <v>494</v>
      </c>
      <c r="W1778" s="17" t="s">
        <v>494</v>
      </c>
      <c r="X1778" s="17" t="s">
        <v>494</v>
      </c>
      <c r="Y1778" s="17" t="s">
        <v>494</v>
      </c>
      <c r="Z1778" s="17" t="s">
        <v>494</v>
      </c>
      <c r="AA1778" s="17" t="s">
        <v>494</v>
      </c>
      <c r="AB1778" s="17" t="s">
        <v>494</v>
      </c>
      <c r="AC1778" s="17"/>
      <c r="AD1778" s="17"/>
      <c r="AE1778" s="18">
        <f t="shared" si="85"/>
        <v>0.84375</v>
      </c>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c r="BA1778" s="17"/>
      <c r="BB1778" s="17"/>
      <c r="BC1778" s="17"/>
      <c r="BD1778" s="17"/>
      <c r="BE1778" s="17"/>
      <c r="BF1778" s="17"/>
      <c r="BG1778" s="17"/>
    </row>
    <row r="1779" spans="1:59" hidden="1" x14ac:dyDescent="0.2">
      <c r="A1779" s="50">
        <v>2024</v>
      </c>
      <c r="B1779" s="50" t="s">
        <v>16</v>
      </c>
      <c r="C1779" s="16" t="str">
        <f>set_totals!$C$232</f>
        <v>27Mar24-RST-Night</v>
      </c>
      <c r="D1779" s="21">
        <f t="shared" si="83"/>
        <v>45378</v>
      </c>
      <c r="E1779" s="22">
        <f t="shared" si="84"/>
        <v>87</v>
      </c>
      <c r="F1779" s="17" t="s">
        <v>771</v>
      </c>
      <c r="G1779" s="17" t="s">
        <v>772</v>
      </c>
      <c r="H1779" s="17">
        <v>39</v>
      </c>
      <c r="J1779" s="17">
        <v>0.49</v>
      </c>
      <c r="K1779" s="17" t="s">
        <v>494</v>
      </c>
      <c r="L1779" s="17"/>
      <c r="M1779" s="17" t="s">
        <v>494</v>
      </c>
      <c r="N1779" s="17"/>
      <c r="O1779" s="17"/>
      <c r="P1779" s="17"/>
      <c r="Q1779" s="17" t="s">
        <v>494</v>
      </c>
      <c r="R1779" s="17"/>
      <c r="S1779" s="17"/>
      <c r="T1779" s="17" t="s">
        <v>494</v>
      </c>
      <c r="U1779" s="17" t="s">
        <v>494</v>
      </c>
      <c r="V1779" s="17" t="s">
        <v>494</v>
      </c>
      <c r="W1779" s="17" t="s">
        <v>494</v>
      </c>
      <c r="X1779" s="17" t="s">
        <v>494</v>
      </c>
      <c r="Y1779" s="17" t="s">
        <v>494</v>
      </c>
      <c r="Z1779" s="17" t="s">
        <v>494</v>
      </c>
      <c r="AA1779" s="17" t="s">
        <v>494</v>
      </c>
      <c r="AB1779" s="17" t="s">
        <v>494</v>
      </c>
      <c r="AC1779" s="17"/>
      <c r="AD1779" s="17"/>
      <c r="AE1779" s="18">
        <f t="shared" si="85"/>
        <v>0.8260422461605893</v>
      </c>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c r="BA1779" s="17"/>
      <c r="BB1779" s="17"/>
      <c r="BC1779" s="17"/>
      <c r="BD1779" s="17"/>
      <c r="BE1779" s="17"/>
      <c r="BF1779" s="17"/>
      <c r="BG1779" s="17"/>
    </row>
    <row r="1780" spans="1:59" hidden="1" x14ac:dyDescent="0.2">
      <c r="A1780" s="50">
        <v>2024</v>
      </c>
      <c r="B1780" s="50" t="s">
        <v>16</v>
      </c>
      <c r="C1780" s="16" t="str">
        <f>set_totals!$C$232</f>
        <v>27Mar24-RST-Night</v>
      </c>
      <c r="D1780" s="21">
        <f t="shared" si="83"/>
        <v>45378</v>
      </c>
      <c r="E1780" s="22">
        <f t="shared" si="84"/>
        <v>87</v>
      </c>
      <c r="F1780" s="17" t="s">
        <v>771</v>
      </c>
      <c r="G1780" s="17" t="s">
        <v>772</v>
      </c>
      <c r="H1780" s="17">
        <v>40</v>
      </c>
      <c r="J1780" s="17">
        <v>0.53</v>
      </c>
      <c r="K1780" s="17" t="s">
        <v>494</v>
      </c>
      <c r="L1780" s="17"/>
      <c r="M1780" s="17" t="s">
        <v>494</v>
      </c>
      <c r="N1780" s="17"/>
      <c r="O1780" s="17"/>
      <c r="P1780" s="17"/>
      <c r="Q1780" s="17" t="s">
        <v>494</v>
      </c>
      <c r="R1780" s="17"/>
      <c r="S1780" s="17"/>
      <c r="T1780" s="17" t="s">
        <v>494</v>
      </c>
      <c r="U1780" s="17" t="s">
        <v>494</v>
      </c>
      <c r="V1780" s="17" t="s">
        <v>494</v>
      </c>
      <c r="W1780" s="17" t="s">
        <v>494</v>
      </c>
      <c r="X1780" s="17" t="s">
        <v>494</v>
      </c>
      <c r="Y1780" s="17" t="s">
        <v>494</v>
      </c>
      <c r="Z1780" s="17" t="s">
        <v>494</v>
      </c>
      <c r="AA1780" s="17" t="s">
        <v>494</v>
      </c>
      <c r="AB1780" s="17" t="s">
        <v>494</v>
      </c>
      <c r="AC1780" s="17"/>
      <c r="AD1780" s="17"/>
      <c r="AE1780" s="18">
        <f t="shared" si="85"/>
        <v>0.828125</v>
      </c>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c r="BA1780" s="17"/>
      <c r="BB1780" s="17"/>
      <c r="BC1780" s="17"/>
      <c r="BD1780" s="17"/>
      <c r="BE1780" s="17"/>
      <c r="BF1780" s="17"/>
      <c r="BG1780" s="17"/>
    </row>
    <row r="1781" spans="1:59" hidden="1" x14ac:dyDescent="0.2">
      <c r="A1781" s="50">
        <v>2024</v>
      </c>
      <c r="B1781" s="50" t="s">
        <v>16</v>
      </c>
      <c r="C1781" s="16" t="str">
        <f>set_totals!$C$232</f>
        <v>27Mar24-RST-Night</v>
      </c>
      <c r="D1781" s="21">
        <f t="shared" si="83"/>
        <v>45378</v>
      </c>
      <c r="E1781" s="22">
        <f t="shared" si="84"/>
        <v>87</v>
      </c>
      <c r="F1781" s="17" t="s">
        <v>771</v>
      </c>
      <c r="G1781" s="17" t="s">
        <v>772</v>
      </c>
      <c r="H1781" s="17">
        <v>38</v>
      </c>
      <c r="J1781" s="17">
        <v>0.36</v>
      </c>
      <c r="K1781" s="17" t="s">
        <v>494</v>
      </c>
      <c r="L1781" s="17"/>
      <c r="M1781" s="17" t="s">
        <v>494</v>
      </c>
      <c r="N1781" s="17"/>
      <c r="O1781" s="17"/>
      <c r="P1781" s="17"/>
      <c r="Q1781" s="17" t="s">
        <v>494</v>
      </c>
      <c r="R1781" s="17"/>
      <c r="S1781" s="17"/>
      <c r="T1781" s="17" t="s">
        <v>494</v>
      </c>
      <c r="U1781" s="17" t="s">
        <v>494</v>
      </c>
      <c r="V1781" s="17" t="s">
        <v>494</v>
      </c>
      <c r="W1781" s="17" t="s">
        <v>494</v>
      </c>
      <c r="X1781" s="17" t="s">
        <v>494</v>
      </c>
      <c r="Y1781" s="17" t="s">
        <v>494</v>
      </c>
      <c r="Z1781" s="17" t="s">
        <v>494</v>
      </c>
      <c r="AA1781" s="17" t="s">
        <v>494</v>
      </c>
      <c r="AB1781" s="17" t="s">
        <v>494</v>
      </c>
      <c r="AC1781" s="17"/>
      <c r="AD1781" s="17"/>
      <c r="AE1781" s="18">
        <f t="shared" si="85"/>
        <v>0.65607231374835984</v>
      </c>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c r="BA1781" s="17"/>
      <c r="BB1781" s="17"/>
      <c r="BC1781" s="17"/>
      <c r="BD1781" s="17"/>
      <c r="BE1781" s="17"/>
      <c r="BF1781" s="17"/>
      <c r="BG1781" s="17"/>
    </row>
    <row r="1782" spans="1:59" hidden="1" x14ac:dyDescent="0.2">
      <c r="A1782" s="50">
        <v>2024</v>
      </c>
      <c r="B1782" s="50" t="s">
        <v>16</v>
      </c>
      <c r="C1782" s="16" t="str">
        <f>set_totals!$C$232</f>
        <v>27Mar24-RST-Night</v>
      </c>
      <c r="D1782" s="21">
        <f t="shared" si="83"/>
        <v>45378</v>
      </c>
      <c r="E1782" s="22">
        <f t="shared" si="84"/>
        <v>87</v>
      </c>
      <c r="F1782" s="17" t="s">
        <v>771</v>
      </c>
      <c r="G1782" s="17" t="s">
        <v>772</v>
      </c>
      <c r="H1782" s="17">
        <v>40</v>
      </c>
      <c r="J1782" s="17">
        <v>0.52</v>
      </c>
      <c r="K1782" s="17" t="s">
        <v>494</v>
      </c>
      <c r="L1782" s="17"/>
      <c r="M1782" s="17" t="s">
        <v>494</v>
      </c>
      <c r="N1782" s="17"/>
      <c r="O1782" s="17"/>
      <c r="P1782" s="17"/>
      <c r="Q1782" s="17" t="s">
        <v>494</v>
      </c>
      <c r="R1782" s="17"/>
      <c r="S1782" s="17"/>
      <c r="T1782" s="17" t="s">
        <v>494</v>
      </c>
      <c r="U1782" s="17" t="s">
        <v>494</v>
      </c>
      <c r="V1782" s="17" t="s">
        <v>494</v>
      </c>
      <c r="W1782" s="17" t="s">
        <v>494</v>
      </c>
      <c r="X1782" s="17" t="s">
        <v>494</v>
      </c>
      <c r="Y1782" s="17" t="s">
        <v>494</v>
      </c>
      <c r="Z1782" s="17" t="s">
        <v>494</v>
      </c>
      <c r="AA1782" s="17" t="s">
        <v>494</v>
      </c>
      <c r="AB1782" s="17" t="s">
        <v>494</v>
      </c>
      <c r="AC1782" s="17"/>
      <c r="AD1782" s="17"/>
      <c r="AE1782" s="18">
        <f t="shared" si="85"/>
        <v>0.81250000000000011</v>
      </c>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c r="BA1782" s="17"/>
      <c r="BB1782" s="17"/>
      <c r="BC1782" s="17"/>
      <c r="BD1782" s="17"/>
      <c r="BE1782" s="17"/>
      <c r="BF1782" s="17"/>
      <c r="BG1782" s="17"/>
    </row>
    <row r="1783" spans="1:59" hidden="1" x14ac:dyDescent="0.2">
      <c r="A1783" s="50">
        <v>2024</v>
      </c>
      <c r="B1783" s="50" t="s">
        <v>16</v>
      </c>
      <c r="C1783" s="16" t="str">
        <f>set_totals!$C$232</f>
        <v>27Mar24-RST-Night</v>
      </c>
      <c r="D1783" s="21">
        <f t="shared" si="83"/>
        <v>45378</v>
      </c>
      <c r="E1783" s="22">
        <f t="shared" si="84"/>
        <v>87</v>
      </c>
      <c r="F1783" s="17" t="s">
        <v>771</v>
      </c>
      <c r="G1783" s="17" t="s">
        <v>772</v>
      </c>
      <c r="H1783" s="17">
        <v>37</v>
      </c>
      <c r="J1783" s="17">
        <v>0.39</v>
      </c>
      <c r="K1783" s="17" t="s">
        <v>494</v>
      </c>
      <c r="L1783" s="17"/>
      <c r="M1783" s="17" t="s">
        <v>494</v>
      </c>
      <c r="N1783" s="17"/>
      <c r="O1783" s="17"/>
      <c r="P1783" s="17"/>
      <c r="Q1783" s="17" t="s">
        <v>494</v>
      </c>
      <c r="R1783" s="17"/>
      <c r="S1783" s="17"/>
      <c r="T1783" s="17" t="s">
        <v>494</v>
      </c>
      <c r="U1783" s="17" t="s">
        <v>494</v>
      </c>
      <c r="V1783" s="17" t="s">
        <v>494</v>
      </c>
      <c r="W1783" s="17" t="s">
        <v>494</v>
      </c>
      <c r="X1783" s="17" t="s">
        <v>494</v>
      </c>
      <c r="Y1783" s="17" t="s">
        <v>494</v>
      </c>
      <c r="Z1783" s="17" t="s">
        <v>494</v>
      </c>
      <c r="AA1783" s="17" t="s">
        <v>494</v>
      </c>
      <c r="AB1783" s="17" t="s">
        <v>494</v>
      </c>
      <c r="AC1783" s="17"/>
      <c r="AD1783" s="17"/>
      <c r="AE1783" s="18">
        <f t="shared" si="85"/>
        <v>0.76994452450990081</v>
      </c>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c r="BA1783" s="17"/>
      <c r="BB1783" s="17"/>
      <c r="BC1783" s="17"/>
      <c r="BD1783" s="17"/>
      <c r="BE1783" s="17"/>
      <c r="BF1783" s="17"/>
      <c r="BG1783" s="17"/>
    </row>
    <row r="1784" spans="1:59" hidden="1" x14ac:dyDescent="0.2">
      <c r="A1784" s="50">
        <v>2024</v>
      </c>
      <c r="B1784" s="50" t="s">
        <v>16</v>
      </c>
      <c r="C1784" s="16" t="str">
        <f>set_totals!$C$232</f>
        <v>27Mar24-RST-Night</v>
      </c>
      <c r="D1784" s="21">
        <f t="shared" si="83"/>
        <v>45378</v>
      </c>
      <c r="E1784" s="22">
        <f t="shared" si="84"/>
        <v>87</v>
      </c>
      <c r="F1784" s="17" t="s">
        <v>771</v>
      </c>
      <c r="G1784" s="17" t="s">
        <v>772</v>
      </c>
      <c r="H1784" s="17">
        <v>39</v>
      </c>
      <c r="J1784" s="17">
        <v>0.5</v>
      </c>
      <c r="K1784" s="17" t="s">
        <v>494</v>
      </c>
      <c r="L1784" s="17"/>
      <c r="M1784" s="17" t="s">
        <v>494</v>
      </c>
      <c r="N1784" s="17"/>
      <c r="O1784" s="17"/>
      <c r="P1784" s="17"/>
      <c r="Q1784" s="17" t="s">
        <v>494</v>
      </c>
      <c r="R1784" s="17"/>
      <c r="S1784" s="17"/>
      <c r="T1784" s="17" t="s">
        <v>494</v>
      </c>
      <c r="U1784" s="17" t="s">
        <v>494</v>
      </c>
      <c r="V1784" s="17" t="s">
        <v>494</v>
      </c>
      <c r="W1784" s="17" t="s">
        <v>494</v>
      </c>
      <c r="X1784" s="17" t="s">
        <v>494</v>
      </c>
      <c r="Y1784" s="17" t="s">
        <v>494</v>
      </c>
      <c r="Z1784" s="17" t="s">
        <v>494</v>
      </c>
      <c r="AA1784" s="17" t="s">
        <v>494</v>
      </c>
      <c r="AB1784" s="17" t="s">
        <v>494</v>
      </c>
      <c r="AC1784" s="17"/>
      <c r="AD1784" s="17"/>
      <c r="AE1784" s="18">
        <f t="shared" si="85"/>
        <v>0.84290025118427492</v>
      </c>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c r="BA1784" s="17"/>
      <c r="BB1784" s="17"/>
      <c r="BC1784" s="17"/>
      <c r="BD1784" s="17"/>
      <c r="BE1784" s="17"/>
      <c r="BF1784" s="17"/>
      <c r="BG1784" s="17"/>
    </row>
    <row r="1785" spans="1:59" hidden="1" x14ac:dyDescent="0.2">
      <c r="A1785" s="50">
        <v>2024</v>
      </c>
      <c r="B1785" s="50" t="s">
        <v>16</v>
      </c>
      <c r="C1785" s="16" t="str">
        <f>set_totals!$C$232</f>
        <v>27Mar24-RST-Night</v>
      </c>
      <c r="D1785" s="21">
        <f t="shared" si="83"/>
        <v>45378</v>
      </c>
      <c r="E1785" s="22">
        <f t="shared" si="84"/>
        <v>87</v>
      </c>
      <c r="F1785" s="17" t="s">
        <v>771</v>
      </c>
      <c r="G1785" s="17" t="s">
        <v>772</v>
      </c>
      <c r="H1785" s="17">
        <v>40</v>
      </c>
      <c r="J1785" s="17">
        <v>0.46</v>
      </c>
      <c r="K1785" s="17" t="s">
        <v>494</v>
      </c>
      <c r="L1785" s="17"/>
      <c r="M1785" s="17" t="s">
        <v>494</v>
      </c>
      <c r="N1785" s="17"/>
      <c r="O1785" s="17"/>
      <c r="P1785" s="17"/>
      <c r="Q1785" s="17" t="s">
        <v>494</v>
      </c>
      <c r="R1785" s="17"/>
      <c r="S1785" s="17"/>
      <c r="T1785" s="17" t="s">
        <v>494</v>
      </c>
      <c r="U1785" s="17" t="s">
        <v>494</v>
      </c>
      <c r="V1785" s="17" t="s">
        <v>494</v>
      </c>
      <c r="W1785" s="17" t="s">
        <v>494</v>
      </c>
      <c r="X1785" s="17" t="s">
        <v>494</v>
      </c>
      <c r="Y1785" s="17" t="s">
        <v>494</v>
      </c>
      <c r="Z1785" s="17" t="s">
        <v>494</v>
      </c>
      <c r="AA1785" s="17" t="s">
        <v>494</v>
      </c>
      <c r="AB1785" s="17" t="s">
        <v>494</v>
      </c>
      <c r="AC1785" s="17"/>
      <c r="AD1785" s="17"/>
      <c r="AE1785" s="18">
        <f t="shared" si="85"/>
        <v>0.71875</v>
      </c>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c r="BA1785" s="17"/>
      <c r="BB1785" s="17"/>
      <c r="BC1785" s="17"/>
      <c r="BD1785" s="17"/>
      <c r="BE1785" s="17"/>
      <c r="BF1785" s="17"/>
      <c r="BG1785" s="17"/>
    </row>
    <row r="1786" spans="1:59" hidden="1" x14ac:dyDescent="0.2">
      <c r="A1786" s="50">
        <v>2024</v>
      </c>
      <c r="B1786" s="50" t="s">
        <v>16</v>
      </c>
      <c r="C1786" s="16" t="str">
        <f>set_totals!$C$232</f>
        <v>27Mar24-RST-Night</v>
      </c>
      <c r="D1786" s="21">
        <f t="shared" si="83"/>
        <v>45378</v>
      </c>
      <c r="E1786" s="22">
        <f t="shared" si="84"/>
        <v>87</v>
      </c>
      <c r="F1786" s="17" t="s">
        <v>771</v>
      </c>
      <c r="G1786" s="17" t="s">
        <v>772</v>
      </c>
      <c r="H1786" s="17">
        <v>39</v>
      </c>
      <c r="J1786" s="17">
        <v>0.43</v>
      </c>
      <c r="K1786" s="17" t="s">
        <v>494</v>
      </c>
      <c r="L1786" s="17"/>
      <c r="M1786" s="17" t="s">
        <v>494</v>
      </c>
      <c r="N1786" s="17"/>
      <c r="O1786" s="17"/>
      <c r="P1786" s="17"/>
      <c r="Q1786" s="17" t="s">
        <v>494</v>
      </c>
      <c r="R1786" s="17"/>
      <c r="S1786" s="17"/>
      <c r="T1786" s="17" t="s">
        <v>494</v>
      </c>
      <c r="U1786" s="17" t="s">
        <v>494</v>
      </c>
      <c r="V1786" s="17" t="s">
        <v>494</v>
      </c>
      <c r="W1786" s="17" t="s">
        <v>494</v>
      </c>
      <c r="X1786" s="17" t="s">
        <v>494</v>
      </c>
      <c r="Y1786" s="17" t="s">
        <v>494</v>
      </c>
      <c r="Z1786" s="17" t="s">
        <v>494</v>
      </c>
      <c r="AA1786" s="17" t="s">
        <v>494</v>
      </c>
      <c r="AB1786" s="17" t="s">
        <v>494</v>
      </c>
      <c r="AC1786" s="17"/>
      <c r="AD1786" s="17"/>
      <c r="AE1786" s="18">
        <f t="shared" si="85"/>
        <v>0.72489421601847637</v>
      </c>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c r="BA1786" s="17"/>
      <c r="BB1786" s="17"/>
      <c r="BC1786" s="17"/>
      <c r="BD1786" s="17"/>
      <c r="BE1786" s="17"/>
      <c r="BF1786" s="17"/>
      <c r="BG1786" s="17"/>
    </row>
    <row r="1787" spans="1:59" hidden="1" x14ac:dyDescent="0.2">
      <c r="A1787" s="50">
        <v>2024</v>
      </c>
      <c r="B1787" s="50" t="s">
        <v>16</v>
      </c>
      <c r="C1787" s="16" t="str">
        <f>set_totals!$C$232</f>
        <v>27Mar24-RST-Night</v>
      </c>
      <c r="D1787" s="21">
        <f t="shared" si="83"/>
        <v>45378</v>
      </c>
      <c r="E1787" s="22">
        <f t="shared" si="84"/>
        <v>87</v>
      </c>
      <c r="F1787" s="17" t="s">
        <v>771</v>
      </c>
      <c r="G1787" s="17" t="s">
        <v>772</v>
      </c>
      <c r="H1787" s="17">
        <v>40</v>
      </c>
      <c r="J1787" s="17">
        <v>0.56000000000000005</v>
      </c>
      <c r="K1787" s="17" t="s">
        <v>494</v>
      </c>
      <c r="L1787" s="17"/>
      <c r="M1787" s="17" t="s">
        <v>494</v>
      </c>
      <c r="N1787" s="17"/>
      <c r="O1787" s="17"/>
      <c r="P1787" s="17"/>
      <c r="Q1787" s="17" t="s">
        <v>494</v>
      </c>
      <c r="R1787" s="17"/>
      <c r="S1787" s="17"/>
      <c r="T1787" s="17" t="s">
        <v>494</v>
      </c>
      <c r="U1787" s="17" t="s">
        <v>494</v>
      </c>
      <c r="V1787" s="17" t="s">
        <v>494</v>
      </c>
      <c r="W1787" s="17" t="s">
        <v>494</v>
      </c>
      <c r="X1787" s="17" t="s">
        <v>494</v>
      </c>
      <c r="Y1787" s="17" t="s">
        <v>494</v>
      </c>
      <c r="Z1787" s="17" t="s">
        <v>494</v>
      </c>
      <c r="AA1787" s="17" t="s">
        <v>494</v>
      </c>
      <c r="AB1787" s="17" t="s">
        <v>494</v>
      </c>
      <c r="AC1787" s="17"/>
      <c r="AD1787" s="17"/>
      <c r="AE1787" s="18">
        <f t="shared" si="85"/>
        <v>0.87500000000000011</v>
      </c>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c r="BA1787" s="17"/>
      <c r="BB1787" s="17"/>
      <c r="BC1787" s="17"/>
      <c r="BD1787" s="17"/>
      <c r="BE1787" s="17"/>
      <c r="BF1787" s="17"/>
      <c r="BG1787" s="17"/>
    </row>
    <row r="1788" spans="1:59" hidden="1" x14ac:dyDescent="0.2">
      <c r="A1788" s="50">
        <v>2024</v>
      </c>
      <c r="B1788" s="50" t="s">
        <v>16</v>
      </c>
      <c r="C1788" s="16" t="str">
        <f>set_totals!$C$232</f>
        <v>27Mar24-RST-Night</v>
      </c>
      <c r="D1788" s="21">
        <f t="shared" si="83"/>
        <v>45378</v>
      </c>
      <c r="E1788" s="22">
        <f t="shared" si="84"/>
        <v>87</v>
      </c>
      <c r="F1788" s="17" t="s">
        <v>771</v>
      </c>
      <c r="G1788" s="17" t="s">
        <v>772</v>
      </c>
      <c r="H1788" s="17">
        <v>39</v>
      </c>
      <c r="J1788" s="17">
        <v>0.44</v>
      </c>
      <c r="K1788" s="17" t="s">
        <v>494</v>
      </c>
      <c r="L1788" s="17"/>
      <c r="M1788" s="17" t="s">
        <v>494</v>
      </c>
      <c r="N1788" s="17"/>
      <c r="O1788" s="17"/>
      <c r="P1788" s="17"/>
      <c r="Q1788" s="17" t="s">
        <v>494</v>
      </c>
      <c r="R1788" s="17"/>
      <c r="S1788" s="17"/>
      <c r="T1788" s="17" t="s">
        <v>494</v>
      </c>
      <c r="U1788" s="17" t="s">
        <v>494</v>
      </c>
      <c r="V1788" s="17" t="s">
        <v>494</v>
      </c>
      <c r="W1788" s="17" t="s">
        <v>494</v>
      </c>
      <c r="X1788" s="17" t="s">
        <v>494</v>
      </c>
      <c r="Y1788" s="17" t="s">
        <v>494</v>
      </c>
      <c r="Z1788" s="17" t="s">
        <v>494</v>
      </c>
      <c r="AA1788" s="17" t="s">
        <v>494</v>
      </c>
      <c r="AB1788" s="17" t="s">
        <v>494</v>
      </c>
      <c r="AC1788" s="17"/>
      <c r="AD1788" s="17"/>
      <c r="AE1788" s="18">
        <f t="shared" si="85"/>
        <v>0.74175222104216187</v>
      </c>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c r="BA1788" s="17"/>
      <c r="BB1788" s="17"/>
      <c r="BC1788" s="17"/>
      <c r="BD1788" s="17"/>
      <c r="BE1788" s="17"/>
      <c r="BF1788" s="17"/>
      <c r="BG1788" s="17"/>
    </row>
    <row r="1789" spans="1:59" hidden="1" x14ac:dyDescent="0.2">
      <c r="A1789" s="50">
        <v>2024</v>
      </c>
      <c r="B1789" s="50" t="s">
        <v>16</v>
      </c>
      <c r="C1789" s="16" t="str">
        <f>set_totals!$C$232</f>
        <v>27Mar24-RST-Night</v>
      </c>
      <c r="D1789" s="21">
        <f t="shared" si="83"/>
        <v>45378</v>
      </c>
      <c r="E1789" s="22">
        <f t="shared" si="84"/>
        <v>87</v>
      </c>
      <c r="F1789" s="17" t="s">
        <v>771</v>
      </c>
      <c r="G1789" s="17" t="s">
        <v>772</v>
      </c>
      <c r="H1789" s="17">
        <v>39</v>
      </c>
      <c r="J1789" s="17">
        <v>0.42</v>
      </c>
      <c r="K1789" s="17" t="s">
        <v>494</v>
      </c>
      <c r="L1789" s="17"/>
      <c r="M1789" s="17" t="s">
        <v>494</v>
      </c>
      <c r="N1789" s="17"/>
      <c r="O1789" s="17"/>
      <c r="P1789" s="17"/>
      <c r="Q1789" s="17" t="s">
        <v>494</v>
      </c>
      <c r="R1789" s="17"/>
      <c r="S1789" s="17"/>
      <c r="T1789" s="17" t="s">
        <v>494</v>
      </c>
      <c r="U1789" s="17" t="s">
        <v>494</v>
      </c>
      <c r="V1789" s="17" t="s">
        <v>494</v>
      </c>
      <c r="W1789" s="17" t="s">
        <v>494</v>
      </c>
      <c r="X1789" s="17" t="s">
        <v>494</v>
      </c>
      <c r="Y1789" s="17" t="s">
        <v>494</v>
      </c>
      <c r="Z1789" s="17" t="s">
        <v>494</v>
      </c>
      <c r="AA1789" s="17" t="s">
        <v>494</v>
      </c>
      <c r="AB1789" s="17" t="s">
        <v>494</v>
      </c>
      <c r="AC1789" s="17"/>
      <c r="AD1789" s="17"/>
      <c r="AE1789" s="18">
        <f t="shared" si="85"/>
        <v>0.70803621099479086</v>
      </c>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c r="BA1789" s="17"/>
      <c r="BB1789" s="17"/>
      <c r="BC1789" s="17"/>
      <c r="BD1789" s="17"/>
      <c r="BE1789" s="17"/>
      <c r="BF1789" s="17"/>
      <c r="BG1789" s="17"/>
    </row>
    <row r="1790" spans="1:59" hidden="1" x14ac:dyDescent="0.2">
      <c r="A1790" s="50">
        <v>2024</v>
      </c>
      <c r="B1790" s="50" t="s">
        <v>16</v>
      </c>
      <c r="C1790" s="16" t="str">
        <f>set_totals!$C$232</f>
        <v>27Mar24-RST-Night</v>
      </c>
      <c r="D1790" s="21">
        <f t="shared" si="83"/>
        <v>45378</v>
      </c>
      <c r="E1790" s="22">
        <f t="shared" si="84"/>
        <v>87</v>
      </c>
      <c r="F1790" s="17" t="s">
        <v>771</v>
      </c>
      <c r="G1790" s="17" t="s">
        <v>772</v>
      </c>
      <c r="H1790" s="17">
        <v>40</v>
      </c>
      <c r="J1790" s="17">
        <v>0.51</v>
      </c>
      <c r="K1790" s="17" t="s">
        <v>494</v>
      </c>
      <c r="L1790" s="17"/>
      <c r="M1790" s="17" t="s">
        <v>494</v>
      </c>
      <c r="N1790" s="17"/>
      <c r="O1790" s="17"/>
      <c r="P1790" s="17"/>
      <c r="Q1790" s="17" t="s">
        <v>494</v>
      </c>
      <c r="R1790" s="17"/>
      <c r="S1790" s="17"/>
      <c r="T1790" s="17" t="s">
        <v>494</v>
      </c>
      <c r="U1790" s="17" t="s">
        <v>494</v>
      </c>
      <c r="V1790" s="17" t="s">
        <v>494</v>
      </c>
      <c r="W1790" s="17" t="s">
        <v>494</v>
      </c>
      <c r="X1790" s="17" t="s">
        <v>494</v>
      </c>
      <c r="Y1790" s="17" t="s">
        <v>494</v>
      </c>
      <c r="Z1790" s="17" t="s">
        <v>494</v>
      </c>
      <c r="AA1790" s="17" t="s">
        <v>494</v>
      </c>
      <c r="AB1790" s="17" t="s">
        <v>494</v>
      </c>
      <c r="AC1790" s="17"/>
      <c r="AD1790" s="17"/>
      <c r="AE1790" s="18">
        <f t="shared" si="85"/>
        <v>0.79687500000000011</v>
      </c>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c r="BA1790" s="17"/>
      <c r="BB1790" s="17"/>
      <c r="BC1790" s="17"/>
      <c r="BD1790" s="17"/>
      <c r="BE1790" s="17"/>
      <c r="BF1790" s="17"/>
      <c r="BG1790" s="17"/>
    </row>
    <row r="1791" spans="1:59" hidden="1" x14ac:dyDescent="0.2">
      <c r="A1791" s="50">
        <v>2024</v>
      </c>
      <c r="B1791" s="50" t="s">
        <v>16</v>
      </c>
      <c r="C1791" s="16" t="str">
        <f>set_totals!$C$232</f>
        <v>27Mar24-RST-Night</v>
      </c>
      <c r="D1791" s="21">
        <f t="shared" si="83"/>
        <v>45378</v>
      </c>
      <c r="E1791" s="22">
        <f t="shared" si="84"/>
        <v>87</v>
      </c>
      <c r="F1791" s="17" t="s">
        <v>771</v>
      </c>
      <c r="G1791" s="17" t="s">
        <v>772</v>
      </c>
      <c r="H1791" s="17">
        <v>39</v>
      </c>
      <c r="J1791" s="17">
        <v>0.45</v>
      </c>
      <c r="K1791" s="17" t="s">
        <v>494</v>
      </c>
      <c r="L1791" s="17"/>
      <c r="M1791" s="17" t="s">
        <v>494</v>
      </c>
      <c r="N1791" s="17"/>
      <c r="O1791" s="17"/>
      <c r="P1791" s="17"/>
      <c r="Q1791" s="17" t="s">
        <v>494</v>
      </c>
      <c r="R1791" s="17"/>
      <c r="S1791" s="17"/>
      <c r="T1791" s="17" t="s">
        <v>494</v>
      </c>
      <c r="U1791" s="17" t="s">
        <v>494</v>
      </c>
      <c r="V1791" s="17" t="s">
        <v>494</v>
      </c>
      <c r="W1791" s="17" t="s">
        <v>494</v>
      </c>
      <c r="X1791" s="17" t="s">
        <v>494</v>
      </c>
      <c r="Y1791" s="17" t="s">
        <v>494</v>
      </c>
      <c r="Z1791" s="17" t="s">
        <v>494</v>
      </c>
      <c r="AA1791" s="17" t="s">
        <v>494</v>
      </c>
      <c r="AB1791" s="17" t="s">
        <v>494</v>
      </c>
      <c r="AC1791" s="17"/>
      <c r="AD1791" s="17"/>
      <c r="AE1791" s="18">
        <f t="shared" si="85"/>
        <v>0.75861022606584738</v>
      </c>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c r="BA1791" s="17"/>
      <c r="BB1791" s="17"/>
      <c r="BC1791" s="17"/>
      <c r="BD1791" s="17"/>
      <c r="BE1791" s="17"/>
      <c r="BF1791" s="17"/>
      <c r="BG1791" s="17"/>
    </row>
    <row r="1792" spans="1:59" hidden="1" x14ac:dyDescent="0.2">
      <c r="A1792" s="50">
        <v>2024</v>
      </c>
      <c r="B1792" s="50" t="s">
        <v>16</v>
      </c>
      <c r="C1792" s="16" t="str">
        <f>set_totals!$C$232</f>
        <v>27Mar24-RST-Night</v>
      </c>
      <c r="D1792" s="21">
        <f t="shared" si="83"/>
        <v>45378</v>
      </c>
      <c r="E1792" s="22">
        <f t="shared" si="84"/>
        <v>87</v>
      </c>
      <c r="F1792" s="17" t="s">
        <v>773</v>
      </c>
      <c r="G1792" s="17" t="s">
        <v>772</v>
      </c>
      <c r="H1792" s="17">
        <v>40</v>
      </c>
      <c r="J1792" s="17">
        <v>0.36</v>
      </c>
      <c r="K1792" s="17" t="s">
        <v>494</v>
      </c>
      <c r="L1792" s="17"/>
      <c r="M1792" s="17" t="s">
        <v>494</v>
      </c>
      <c r="N1792" s="17"/>
      <c r="O1792" s="17"/>
      <c r="P1792" s="17"/>
      <c r="Q1792" s="17" t="s">
        <v>494</v>
      </c>
      <c r="R1792" s="17"/>
      <c r="S1792" s="17"/>
      <c r="T1792" s="17" t="s">
        <v>494</v>
      </c>
      <c r="U1792" s="17" t="s">
        <v>494</v>
      </c>
      <c r="V1792" s="17" t="s">
        <v>494</v>
      </c>
      <c r="W1792" s="17" t="s">
        <v>494</v>
      </c>
      <c r="X1792" s="17" t="s">
        <v>494</v>
      </c>
      <c r="Y1792" s="17" t="s">
        <v>494</v>
      </c>
      <c r="Z1792" s="17" t="s">
        <v>494</v>
      </c>
      <c r="AA1792" s="17" t="s">
        <v>494</v>
      </c>
      <c r="AB1792" s="17" t="s">
        <v>494</v>
      </c>
      <c r="AC1792" s="17"/>
      <c r="AD1792" s="17"/>
      <c r="AE1792" s="18">
        <f t="shared" si="85"/>
        <v>0.5625</v>
      </c>
      <c r="AF1792" s="17"/>
      <c r="AG1792" s="17"/>
      <c r="AH1792" s="17"/>
      <c r="AI1792" s="17"/>
      <c r="AJ1792" s="17"/>
      <c r="AK1792" s="17"/>
      <c r="AL1792" s="17"/>
      <c r="AM1792" s="17"/>
      <c r="AN1792" s="17"/>
      <c r="AO1792" s="17"/>
      <c r="AP1792" s="17"/>
      <c r="AQ1792" s="17"/>
      <c r="AR1792" s="17"/>
      <c r="AS1792" s="17"/>
      <c r="AT1792" s="17"/>
      <c r="AU1792" s="17"/>
      <c r="AV1792" s="17"/>
      <c r="AW1792" s="17"/>
      <c r="AX1792" s="17"/>
      <c r="AY1792" s="17"/>
      <c r="AZ1792" s="17"/>
      <c r="BA1792" s="17"/>
      <c r="BB1792" s="17"/>
      <c r="BC1792" s="17"/>
      <c r="BD1792" s="17"/>
      <c r="BE1792" s="17"/>
      <c r="BF1792" s="17"/>
      <c r="BG1792" s="17"/>
    </row>
    <row r="1793" spans="1:59" hidden="1" x14ac:dyDescent="0.2">
      <c r="A1793" s="50">
        <v>2024</v>
      </c>
      <c r="B1793" s="50" t="s">
        <v>16</v>
      </c>
      <c r="C1793" s="16" t="str">
        <f>set_totals!$C$232</f>
        <v>27Mar24-RST-Night</v>
      </c>
      <c r="D1793" s="21">
        <f t="shared" si="83"/>
        <v>45378</v>
      </c>
      <c r="E1793" s="22">
        <f t="shared" si="84"/>
        <v>87</v>
      </c>
      <c r="F1793" s="17" t="s">
        <v>771</v>
      </c>
      <c r="G1793" s="17" t="s">
        <v>772</v>
      </c>
      <c r="H1793" s="17">
        <v>40</v>
      </c>
      <c r="J1793" s="17">
        <v>0.51</v>
      </c>
      <c r="K1793" s="17" t="s">
        <v>494</v>
      </c>
      <c r="L1793" s="17"/>
      <c r="M1793" s="17" t="s">
        <v>494</v>
      </c>
      <c r="N1793" s="17"/>
      <c r="O1793" s="17"/>
      <c r="P1793" s="17"/>
      <c r="Q1793" s="17" t="s">
        <v>494</v>
      </c>
      <c r="R1793" s="17"/>
      <c r="S1793" s="17"/>
      <c r="T1793" s="17" t="s">
        <v>494</v>
      </c>
      <c r="U1793" s="17" t="s">
        <v>494</v>
      </c>
      <c r="V1793" s="17" t="s">
        <v>494</v>
      </c>
      <c r="W1793" s="17" t="s">
        <v>494</v>
      </c>
      <c r="X1793" s="17" t="s">
        <v>494</v>
      </c>
      <c r="Y1793" s="17" t="s">
        <v>494</v>
      </c>
      <c r="Z1793" s="17" t="s">
        <v>494</v>
      </c>
      <c r="AA1793" s="17" t="s">
        <v>494</v>
      </c>
      <c r="AB1793" s="17" t="s">
        <v>494</v>
      </c>
      <c r="AC1793" s="17"/>
      <c r="AD1793" s="17"/>
      <c r="AE1793" s="18">
        <f t="shared" si="85"/>
        <v>0.79687500000000011</v>
      </c>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c r="BA1793" s="17"/>
      <c r="BB1793" s="17"/>
      <c r="BC1793" s="17"/>
      <c r="BD1793" s="17"/>
      <c r="BE1793" s="17"/>
      <c r="BF1793" s="17"/>
      <c r="BG1793" s="17"/>
    </row>
    <row r="1794" spans="1:59" hidden="1" x14ac:dyDescent="0.2">
      <c r="A1794" s="50">
        <v>2024</v>
      </c>
      <c r="B1794" s="50" t="s">
        <v>16</v>
      </c>
      <c r="C1794" s="16" t="str">
        <f>set_totals!$C$232</f>
        <v>27Mar24-RST-Night</v>
      </c>
      <c r="D1794" s="21">
        <f t="shared" si="83"/>
        <v>45378</v>
      </c>
      <c r="E1794" s="22">
        <f t="shared" si="84"/>
        <v>87</v>
      </c>
      <c r="F1794" s="20" t="s">
        <v>789</v>
      </c>
      <c r="G1794" s="20" t="s">
        <v>772</v>
      </c>
      <c r="H1794" s="20" t="s">
        <v>790</v>
      </c>
      <c r="I1794" s="20"/>
      <c r="J1794" s="20" t="s">
        <v>790</v>
      </c>
      <c r="K1794" s="17" t="s">
        <v>494</v>
      </c>
      <c r="L1794" s="17"/>
      <c r="M1794" s="17" t="s">
        <v>494</v>
      </c>
      <c r="N1794" s="17"/>
      <c r="O1794" s="17"/>
      <c r="P1794" s="17"/>
      <c r="Q1794" s="17" t="s">
        <v>494</v>
      </c>
      <c r="R1794" s="17"/>
      <c r="S1794" s="17"/>
      <c r="T1794" s="17" t="s">
        <v>494</v>
      </c>
      <c r="U1794" s="17" t="s">
        <v>494</v>
      </c>
      <c r="V1794" s="17" t="s">
        <v>494</v>
      </c>
      <c r="W1794" s="17" t="s">
        <v>494</v>
      </c>
      <c r="X1794" s="17" t="s">
        <v>494</v>
      </c>
      <c r="Y1794" s="17" t="s">
        <v>494</v>
      </c>
      <c r="Z1794" s="17" t="s">
        <v>494</v>
      </c>
      <c r="AA1794" s="17" t="s">
        <v>494</v>
      </c>
      <c r="AB1794" s="17" t="s">
        <v>494</v>
      </c>
      <c r="AC1794" s="17"/>
      <c r="AD1794" s="20" t="s">
        <v>791</v>
      </c>
      <c r="AE1794" s="18" t="e">
        <f t="shared" si="85"/>
        <v>#VALUE!</v>
      </c>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c r="BA1794" s="17"/>
      <c r="BB1794" s="17"/>
      <c r="BC1794" s="17"/>
      <c r="BD1794" s="17"/>
      <c r="BE1794" s="17"/>
      <c r="BF1794" s="17"/>
      <c r="BG1794" s="17"/>
    </row>
    <row r="1795" spans="1:59" ht="15" customHeight="1" x14ac:dyDescent="0.25">
      <c r="A1795" s="50">
        <v>2024</v>
      </c>
      <c r="B1795" s="50" t="s">
        <v>16</v>
      </c>
      <c r="C1795" s="16" t="str">
        <f>set_totals!$C$236</f>
        <v>28Mar24-RST-Night</v>
      </c>
      <c r="D1795" s="21">
        <f t="shared" si="83"/>
        <v>45379</v>
      </c>
      <c r="E1795" s="22">
        <f t="shared" si="84"/>
        <v>88</v>
      </c>
      <c r="F1795" s="17" t="s">
        <v>771</v>
      </c>
      <c r="G1795" s="17" t="s">
        <v>772</v>
      </c>
      <c r="H1795" s="17">
        <v>40</v>
      </c>
      <c r="I1795" s="17">
        <v>4</v>
      </c>
      <c r="J1795" s="17">
        <v>0.45</v>
      </c>
      <c r="K1795" s="17" t="s">
        <v>494</v>
      </c>
      <c r="L1795" s="17"/>
      <c r="M1795" s="17" t="s">
        <v>494</v>
      </c>
      <c r="N1795" s="17" t="s">
        <v>793</v>
      </c>
      <c r="O1795" s="17"/>
      <c r="P1795" s="17" t="s">
        <v>793</v>
      </c>
      <c r="Q1795" s="17" t="s">
        <v>496</v>
      </c>
      <c r="R1795" s="17" t="s">
        <v>2350</v>
      </c>
      <c r="S1795" s="17" t="s">
        <v>2506</v>
      </c>
      <c r="T1795" s="17"/>
      <c r="U1795" s="17"/>
      <c r="V1795" s="17"/>
      <c r="W1795" s="17"/>
      <c r="X1795" s="17"/>
      <c r="Y1795" s="17"/>
      <c r="Z1795" s="17"/>
      <c r="AA1795" s="17"/>
      <c r="AB1795" s="17"/>
      <c r="AC1795" s="17"/>
      <c r="AD1795" s="17" t="s">
        <v>788</v>
      </c>
      <c r="AE1795" s="18">
        <f t="shared" si="85"/>
        <v>0.703125</v>
      </c>
      <c r="AF1795" s="34" t="s">
        <v>520</v>
      </c>
      <c r="AG1795" s="183">
        <v>45483</v>
      </c>
      <c r="AH1795" s="17" t="s">
        <v>496</v>
      </c>
      <c r="AI1795" s="34" t="s">
        <v>494</v>
      </c>
      <c r="AJ1795" s="34" t="s">
        <v>494</v>
      </c>
      <c r="AK1795" s="34"/>
      <c r="AL1795" s="34" t="s">
        <v>494</v>
      </c>
      <c r="AM1795">
        <v>33</v>
      </c>
      <c r="AN1795">
        <v>4</v>
      </c>
      <c r="AO1795">
        <v>0.4</v>
      </c>
      <c r="AP1795" s="34" t="s">
        <v>496</v>
      </c>
      <c r="AQ1795" t="s">
        <v>1772</v>
      </c>
      <c r="AR1795" s="17" t="s">
        <v>793</v>
      </c>
      <c r="AS1795" s="17"/>
      <c r="AT1795" s="17"/>
      <c r="AU1795" s="17" t="s">
        <v>793</v>
      </c>
      <c r="AV1795" s="34" t="s">
        <v>494</v>
      </c>
      <c r="AW1795" s="34" t="s">
        <v>494</v>
      </c>
      <c r="AX1795" s="34" t="s">
        <v>494</v>
      </c>
      <c r="AY1795" s="34" t="s">
        <v>494</v>
      </c>
      <c r="AZ1795" s="34" t="s">
        <v>494</v>
      </c>
      <c r="BA1795" s="34" t="s">
        <v>494</v>
      </c>
      <c r="BB1795" s="34" t="s">
        <v>494</v>
      </c>
      <c r="BC1795" s="34" t="s">
        <v>494</v>
      </c>
      <c r="BD1795" s="34" t="s">
        <v>494</v>
      </c>
      <c r="BE1795" s="34" t="s">
        <v>494</v>
      </c>
      <c r="BF1795" s="34"/>
      <c r="BG1795" s="17"/>
    </row>
    <row r="1796" spans="1:59" ht="15" customHeight="1" x14ac:dyDescent="0.25">
      <c r="A1796" s="50">
        <v>2024</v>
      </c>
      <c r="B1796" s="50" t="s">
        <v>16</v>
      </c>
      <c r="C1796" s="16" t="str">
        <f>set_totals!$C$236</f>
        <v>28Mar24-RST-Night</v>
      </c>
      <c r="D1796" s="21">
        <f t="shared" ref="D1796:D1859" si="86">DATEVALUE(LEFT(C1796, SEARCH("-", C1796) - 1))</f>
        <v>45379</v>
      </c>
      <c r="E1796" s="22">
        <f t="shared" ref="E1796:E1859" si="87" xml:space="preserve"> D1796 - DATE(YEAR(D1796), 1, 0)</f>
        <v>88</v>
      </c>
      <c r="F1796" s="17" t="s">
        <v>771</v>
      </c>
      <c r="G1796" s="17" t="s">
        <v>772</v>
      </c>
      <c r="H1796" s="17">
        <v>40</v>
      </c>
      <c r="J1796" s="17">
        <v>0.54</v>
      </c>
      <c r="K1796" s="17" t="s">
        <v>494</v>
      </c>
      <c r="L1796" s="17"/>
      <c r="M1796" s="17" t="s">
        <v>494</v>
      </c>
      <c r="N1796" s="17" t="s">
        <v>794</v>
      </c>
      <c r="O1796" s="17"/>
      <c r="P1796" s="17" t="s">
        <v>794</v>
      </c>
      <c r="Q1796" s="17" t="s">
        <v>496</v>
      </c>
      <c r="R1796" s="17" t="s">
        <v>2361</v>
      </c>
      <c r="S1796" s="206" t="s">
        <v>2508</v>
      </c>
      <c r="T1796" s="17"/>
      <c r="U1796" s="17"/>
      <c r="V1796" s="17"/>
      <c r="W1796" s="17"/>
      <c r="X1796" s="17"/>
      <c r="Y1796" s="17"/>
      <c r="Z1796" s="17"/>
      <c r="AA1796" s="17"/>
      <c r="AB1796" s="17"/>
      <c r="AC1796" s="17"/>
      <c r="AD1796" s="17" t="s">
        <v>788</v>
      </c>
      <c r="AE1796" s="18">
        <f t="shared" ref="AE1796:AE1859" si="88">IF(J1796="", "", 100000*(J1796/(H1796^3)))</f>
        <v>0.84375</v>
      </c>
      <c r="AF1796" s="34" t="s">
        <v>520</v>
      </c>
      <c r="AG1796" s="183">
        <v>45503</v>
      </c>
      <c r="AH1796" s="17" t="s">
        <v>496</v>
      </c>
      <c r="AI1796" s="34" t="s">
        <v>494</v>
      </c>
      <c r="AJ1796" s="34" t="s">
        <v>494</v>
      </c>
      <c r="AK1796" s="34"/>
      <c r="AL1796" s="34" t="s">
        <v>494</v>
      </c>
      <c r="AM1796">
        <v>38</v>
      </c>
      <c r="AN1796">
        <v>5</v>
      </c>
      <c r="AO1796">
        <v>0.5</v>
      </c>
      <c r="AP1796" s="34" t="s">
        <v>496</v>
      </c>
      <c r="AQ1796" t="s">
        <v>1772</v>
      </c>
      <c r="AR1796" s="17" t="s">
        <v>794</v>
      </c>
      <c r="AS1796" s="17"/>
      <c r="AT1796" s="17"/>
      <c r="AU1796" s="17" t="s">
        <v>794</v>
      </c>
      <c r="AV1796" s="34" t="s">
        <v>494</v>
      </c>
      <c r="AW1796" s="34" t="s">
        <v>494</v>
      </c>
      <c r="AX1796" s="34" t="s">
        <v>494</v>
      </c>
      <c r="AY1796" s="34" t="s">
        <v>494</v>
      </c>
      <c r="AZ1796" s="34" t="s">
        <v>494</v>
      </c>
      <c r="BA1796" s="34" t="s">
        <v>494</v>
      </c>
      <c r="BB1796" s="34" t="s">
        <v>494</v>
      </c>
      <c r="BC1796" s="34" t="s">
        <v>494</v>
      </c>
      <c r="BD1796" s="34" t="s">
        <v>494</v>
      </c>
      <c r="BE1796" s="34" t="s">
        <v>494</v>
      </c>
      <c r="BF1796" s="34" t="s">
        <v>2400</v>
      </c>
      <c r="BG1796" s="17"/>
    </row>
    <row r="1797" spans="1:59" ht="15" customHeight="1" x14ac:dyDescent="0.25">
      <c r="A1797" s="50">
        <v>2024</v>
      </c>
      <c r="B1797" s="50" t="s">
        <v>16</v>
      </c>
      <c r="C1797" s="16" t="str">
        <f>set_totals!$C$236</f>
        <v>28Mar24-RST-Night</v>
      </c>
      <c r="D1797" s="21">
        <f t="shared" si="86"/>
        <v>45379</v>
      </c>
      <c r="E1797" s="22">
        <f t="shared" si="87"/>
        <v>88</v>
      </c>
      <c r="F1797" s="17" t="s">
        <v>771</v>
      </c>
      <c r="G1797" s="17" t="s">
        <v>772</v>
      </c>
      <c r="H1797" s="17">
        <v>40</v>
      </c>
      <c r="I1797" s="17">
        <v>6</v>
      </c>
      <c r="J1797" s="17">
        <v>0.53</v>
      </c>
      <c r="K1797" s="17" t="s">
        <v>494</v>
      </c>
      <c r="L1797" s="17"/>
      <c r="M1797" s="17" t="s">
        <v>494</v>
      </c>
      <c r="N1797" s="17" t="s">
        <v>795</v>
      </c>
      <c r="O1797" s="17"/>
      <c r="P1797" s="17" t="s">
        <v>795</v>
      </c>
      <c r="Q1797" s="17" t="s">
        <v>496</v>
      </c>
      <c r="R1797" s="17" t="s">
        <v>2350</v>
      </c>
      <c r="S1797" s="17" t="s">
        <v>2506</v>
      </c>
      <c r="T1797" s="17"/>
      <c r="U1797" s="17"/>
      <c r="V1797" s="17"/>
      <c r="W1797" s="17"/>
      <c r="X1797" s="17"/>
      <c r="Y1797" s="17"/>
      <c r="Z1797" s="17"/>
      <c r="AA1797" s="17"/>
      <c r="AB1797" s="17"/>
      <c r="AC1797" s="17"/>
      <c r="AD1797" s="17" t="s">
        <v>788</v>
      </c>
      <c r="AE1797" s="18">
        <f t="shared" si="88"/>
        <v>0.828125</v>
      </c>
      <c r="AF1797" s="34" t="s">
        <v>520</v>
      </c>
      <c r="AG1797" s="183">
        <v>45503</v>
      </c>
      <c r="AH1797" s="17" t="s">
        <v>496</v>
      </c>
      <c r="AI1797" s="34" t="s">
        <v>494</v>
      </c>
      <c r="AJ1797" s="34" t="s">
        <v>494</v>
      </c>
      <c r="AK1797" s="34"/>
      <c r="AL1797" s="34" t="s">
        <v>494</v>
      </c>
      <c r="AM1797">
        <v>39</v>
      </c>
      <c r="AN1797">
        <v>5</v>
      </c>
      <c r="AO1797">
        <v>0.5</v>
      </c>
      <c r="AP1797" s="34" t="s">
        <v>496</v>
      </c>
      <c r="AQ1797" t="s">
        <v>1772</v>
      </c>
      <c r="AR1797" s="17" t="s">
        <v>795</v>
      </c>
      <c r="AS1797" s="17"/>
      <c r="AT1797" s="17"/>
      <c r="AU1797" s="17" t="s">
        <v>795</v>
      </c>
      <c r="AV1797" s="34" t="s">
        <v>494</v>
      </c>
      <c r="AW1797" s="34" t="s">
        <v>494</v>
      </c>
      <c r="AX1797" s="34" t="s">
        <v>494</v>
      </c>
      <c r="AY1797" s="34" t="s">
        <v>494</v>
      </c>
      <c r="AZ1797" s="34" t="s">
        <v>494</v>
      </c>
      <c r="BA1797" s="34" t="s">
        <v>494</v>
      </c>
      <c r="BB1797" s="34" t="s">
        <v>494</v>
      </c>
      <c r="BC1797" s="34" t="s">
        <v>494</v>
      </c>
      <c r="BD1797" s="34" t="s">
        <v>494</v>
      </c>
      <c r="BE1797" s="34" t="s">
        <v>494</v>
      </c>
      <c r="BF1797" s="34" t="s">
        <v>2400</v>
      </c>
      <c r="BG1797" s="17"/>
    </row>
    <row r="1798" spans="1:59" ht="15" customHeight="1" x14ac:dyDescent="0.25">
      <c r="A1798" s="50">
        <v>2024</v>
      </c>
      <c r="B1798" s="50" t="s">
        <v>16</v>
      </c>
      <c r="C1798" s="16" t="str">
        <f>set_totals!$C$236</f>
        <v>28Mar24-RST-Night</v>
      </c>
      <c r="D1798" s="21">
        <f t="shared" si="86"/>
        <v>45379</v>
      </c>
      <c r="E1798" s="22">
        <f t="shared" si="87"/>
        <v>88</v>
      </c>
      <c r="F1798" s="17" t="s">
        <v>771</v>
      </c>
      <c r="G1798" s="17" t="s">
        <v>772</v>
      </c>
      <c r="H1798" s="17">
        <v>40</v>
      </c>
      <c r="J1798" s="17">
        <v>0.55000000000000004</v>
      </c>
      <c r="K1798" s="17" t="s">
        <v>494</v>
      </c>
      <c r="L1798" s="17"/>
      <c r="M1798" s="17" t="s">
        <v>494</v>
      </c>
      <c r="N1798" s="17" t="s">
        <v>796</v>
      </c>
      <c r="O1798" s="17"/>
      <c r="P1798" s="17" t="s">
        <v>796</v>
      </c>
      <c r="Q1798" s="17" t="s">
        <v>496</v>
      </c>
      <c r="R1798" s="17" t="s">
        <v>2361</v>
      </c>
      <c r="S1798" s="206" t="s">
        <v>2509</v>
      </c>
      <c r="T1798" s="17"/>
      <c r="U1798" s="17"/>
      <c r="V1798" s="17"/>
      <c r="W1798" s="17"/>
      <c r="X1798" s="17"/>
      <c r="Y1798" s="17"/>
      <c r="Z1798" s="17"/>
      <c r="AA1798" s="17"/>
      <c r="AB1798" s="17"/>
      <c r="AC1798" s="17"/>
      <c r="AD1798" s="17" t="s">
        <v>788</v>
      </c>
      <c r="AE1798" s="18">
        <f t="shared" si="88"/>
        <v>0.859375</v>
      </c>
      <c r="AF1798" s="34" t="s">
        <v>520</v>
      </c>
      <c r="AG1798" s="183">
        <v>45502</v>
      </c>
      <c r="AH1798" s="17" t="s">
        <v>496</v>
      </c>
      <c r="AI1798" s="34" t="s">
        <v>494</v>
      </c>
      <c r="AJ1798" s="34" t="s">
        <v>494</v>
      </c>
      <c r="AK1798" s="34"/>
      <c r="AL1798" s="34" t="s">
        <v>494</v>
      </c>
      <c r="AM1798">
        <v>39</v>
      </c>
      <c r="AN1798">
        <v>5</v>
      </c>
      <c r="AO1798">
        <v>0.5</v>
      </c>
      <c r="AP1798" s="34" t="s">
        <v>496</v>
      </c>
      <c r="AQ1798" t="s">
        <v>1772</v>
      </c>
      <c r="AR1798" s="17" t="s">
        <v>796</v>
      </c>
      <c r="AS1798" s="17"/>
      <c r="AT1798" s="17"/>
      <c r="AU1798" s="17" t="s">
        <v>796</v>
      </c>
      <c r="AV1798" s="34" t="s">
        <v>494</v>
      </c>
      <c r="AW1798" s="34" t="s">
        <v>494</v>
      </c>
      <c r="AX1798" s="34" t="s">
        <v>494</v>
      </c>
      <c r="AY1798" s="34" t="s">
        <v>494</v>
      </c>
      <c r="AZ1798" s="34" t="s">
        <v>494</v>
      </c>
      <c r="BA1798" s="34" t="s">
        <v>494</v>
      </c>
      <c r="BB1798" s="34" t="s">
        <v>494</v>
      </c>
      <c r="BC1798" s="34" t="s">
        <v>494</v>
      </c>
      <c r="BD1798" s="34" t="s">
        <v>494</v>
      </c>
      <c r="BE1798" s="34" t="s">
        <v>494</v>
      </c>
      <c r="BF1798" s="34" t="s">
        <v>2400</v>
      </c>
      <c r="BG1798" s="17"/>
    </row>
    <row r="1799" spans="1:59" hidden="1" x14ac:dyDescent="0.2">
      <c r="A1799" s="50">
        <v>2024</v>
      </c>
      <c r="B1799" s="50" t="s">
        <v>16</v>
      </c>
      <c r="C1799" s="16" t="str">
        <f>set_totals!$C$236</f>
        <v>28Mar24-RST-Night</v>
      </c>
      <c r="D1799" s="21">
        <f t="shared" si="86"/>
        <v>45379</v>
      </c>
      <c r="E1799" s="22">
        <f t="shared" si="87"/>
        <v>88</v>
      </c>
      <c r="F1799" s="17" t="s">
        <v>775</v>
      </c>
      <c r="G1799" s="17" t="s">
        <v>772</v>
      </c>
      <c r="H1799" s="17">
        <v>34</v>
      </c>
      <c r="J1799" s="17">
        <v>0.36</v>
      </c>
      <c r="K1799" s="17" t="s">
        <v>494</v>
      </c>
      <c r="L1799" s="17"/>
      <c r="M1799" s="17" t="s">
        <v>494</v>
      </c>
      <c r="N1799" s="17"/>
      <c r="O1799" s="17"/>
      <c r="P1799" s="17"/>
      <c r="Q1799" s="17" t="s">
        <v>494</v>
      </c>
      <c r="R1799" s="17"/>
      <c r="S1799" s="17"/>
      <c r="T1799" s="17"/>
      <c r="U1799" s="17"/>
      <c r="V1799" s="17"/>
      <c r="W1799" s="17"/>
      <c r="X1799" s="17"/>
      <c r="Y1799" s="17"/>
      <c r="Z1799" s="17"/>
      <c r="AA1799" s="17"/>
      <c r="AB1799" s="17"/>
      <c r="AC1799" s="17"/>
      <c r="AD1799" s="17"/>
      <c r="AE1799" s="18">
        <f t="shared" si="88"/>
        <v>0.91593730917972727</v>
      </c>
      <c r="AF1799" s="17"/>
      <c r="AG1799" s="17"/>
      <c r="AH1799" s="17"/>
      <c r="AI1799" s="17"/>
      <c r="AJ1799" s="17"/>
      <c r="AK1799" s="17"/>
      <c r="AL1799" s="17"/>
      <c r="AM1799" s="17"/>
      <c r="AN1799" s="17"/>
      <c r="AO1799" s="17"/>
      <c r="AP1799" s="17"/>
      <c r="AQ1799" s="17"/>
      <c r="AR1799" s="17"/>
      <c r="AS1799" s="17"/>
      <c r="AT1799" s="17"/>
      <c r="AU1799" s="17"/>
      <c r="AV1799" s="17"/>
      <c r="AW1799" s="17"/>
      <c r="AX1799" s="17"/>
      <c r="AY1799" s="17"/>
      <c r="AZ1799" s="17"/>
      <c r="BA1799" s="17"/>
      <c r="BB1799" s="17"/>
      <c r="BC1799" s="17"/>
      <c r="BD1799" s="17"/>
      <c r="BE1799" s="17"/>
      <c r="BF1799" s="17"/>
      <c r="BG1799" s="17"/>
    </row>
    <row r="1800" spans="1:59" hidden="1" x14ac:dyDescent="0.2">
      <c r="A1800" s="50">
        <v>2024</v>
      </c>
      <c r="B1800" s="50" t="s">
        <v>16</v>
      </c>
      <c r="C1800" s="16" t="str">
        <f>set_totals!$C$236</f>
        <v>28Mar24-RST-Night</v>
      </c>
      <c r="D1800" s="21">
        <f t="shared" si="86"/>
        <v>45379</v>
      </c>
      <c r="E1800" s="22">
        <f t="shared" si="87"/>
        <v>88</v>
      </c>
      <c r="F1800" s="17" t="s">
        <v>775</v>
      </c>
      <c r="G1800" s="17" t="s">
        <v>772</v>
      </c>
      <c r="H1800" s="17">
        <v>35</v>
      </c>
      <c r="J1800" s="17">
        <v>0.37</v>
      </c>
      <c r="K1800" s="17" t="s">
        <v>494</v>
      </c>
      <c r="L1800" s="17"/>
      <c r="M1800" s="17" t="s">
        <v>494</v>
      </c>
      <c r="N1800" s="17"/>
      <c r="O1800" s="17"/>
      <c r="P1800" s="17"/>
      <c r="Q1800" s="17" t="s">
        <v>494</v>
      </c>
      <c r="R1800" s="17"/>
      <c r="S1800" s="17"/>
      <c r="T1800" s="17"/>
      <c r="U1800" s="17"/>
      <c r="V1800" s="17"/>
      <c r="W1800" s="17"/>
      <c r="X1800" s="17"/>
      <c r="Y1800" s="17"/>
      <c r="Z1800" s="17"/>
      <c r="AA1800" s="17"/>
      <c r="AB1800" s="17"/>
      <c r="AC1800" s="17"/>
      <c r="AD1800" s="17"/>
      <c r="AE1800" s="18">
        <f t="shared" si="88"/>
        <v>0.86297376093294464</v>
      </c>
      <c r="AF1800" s="17"/>
      <c r="AG1800" s="17"/>
      <c r="AH1800" s="17"/>
      <c r="AI1800" s="17"/>
      <c r="AJ1800" s="17"/>
      <c r="AK1800" s="17"/>
      <c r="AL1800" s="17"/>
      <c r="AM1800" s="17"/>
      <c r="AN1800" s="17"/>
      <c r="AO1800" s="17"/>
      <c r="AP1800" s="17"/>
      <c r="AQ1800" s="17"/>
      <c r="AR1800" s="17"/>
      <c r="AS1800" s="17"/>
      <c r="AT1800" s="17"/>
      <c r="AU1800" s="17"/>
      <c r="AV1800" s="17"/>
      <c r="AW1800" s="17"/>
      <c r="AX1800" s="17"/>
      <c r="AY1800" s="17"/>
      <c r="AZ1800" s="17"/>
      <c r="BA1800" s="17"/>
      <c r="BB1800" s="17"/>
      <c r="BC1800" s="17"/>
      <c r="BD1800" s="17"/>
      <c r="BE1800" s="17"/>
      <c r="BF1800" s="17"/>
      <c r="BG1800" s="17"/>
    </row>
    <row r="1801" spans="1:59" hidden="1" x14ac:dyDescent="0.2">
      <c r="A1801" s="50">
        <v>2024</v>
      </c>
      <c r="B1801" s="50" t="s">
        <v>16</v>
      </c>
      <c r="C1801" s="16" t="str">
        <f>set_totals!$C$236</f>
        <v>28Mar24-RST-Night</v>
      </c>
      <c r="D1801" s="21">
        <f t="shared" si="86"/>
        <v>45379</v>
      </c>
      <c r="E1801" s="22">
        <f t="shared" si="87"/>
        <v>88</v>
      </c>
      <c r="F1801" s="17" t="s">
        <v>771</v>
      </c>
      <c r="G1801" s="17" t="s">
        <v>772</v>
      </c>
      <c r="H1801" s="17">
        <v>35</v>
      </c>
      <c r="J1801" s="17">
        <v>0.3</v>
      </c>
      <c r="K1801" s="17" t="s">
        <v>494</v>
      </c>
      <c r="L1801" s="17"/>
      <c r="M1801" s="17" t="s">
        <v>494</v>
      </c>
      <c r="N1801" s="17"/>
      <c r="O1801" s="17"/>
      <c r="P1801" s="17"/>
      <c r="Q1801" s="17" t="s">
        <v>494</v>
      </c>
      <c r="R1801" s="17"/>
      <c r="S1801" s="17"/>
      <c r="T1801" s="17"/>
      <c r="U1801" s="17"/>
      <c r="V1801" s="17"/>
      <c r="W1801" s="17"/>
      <c r="X1801" s="17"/>
      <c r="Y1801" s="17"/>
      <c r="Z1801" s="17"/>
      <c r="AA1801" s="17"/>
      <c r="AB1801" s="17"/>
      <c r="AC1801" s="17"/>
      <c r="AD1801" s="20" t="s">
        <v>797</v>
      </c>
      <c r="AE1801" s="18">
        <f t="shared" si="88"/>
        <v>0.69970845481049559</v>
      </c>
      <c r="AF1801" s="17"/>
      <c r="AG1801" s="17"/>
      <c r="AH1801" s="17"/>
      <c r="AI1801" s="17"/>
      <c r="AJ1801" s="17"/>
      <c r="AK1801" s="17"/>
      <c r="AL1801" s="17"/>
      <c r="AM1801" s="17"/>
      <c r="AN1801" s="17"/>
      <c r="AO1801" s="17"/>
      <c r="AP1801" s="17"/>
      <c r="AQ1801" s="17"/>
      <c r="AR1801" s="17"/>
      <c r="AS1801" s="17"/>
      <c r="AT1801" s="17"/>
      <c r="AU1801" s="17"/>
      <c r="AV1801" s="17"/>
      <c r="AW1801" s="17"/>
      <c r="AX1801" s="17"/>
      <c r="AY1801" s="17"/>
      <c r="AZ1801" s="17"/>
      <c r="BA1801" s="17"/>
      <c r="BB1801" s="17"/>
      <c r="BC1801" s="17"/>
      <c r="BD1801" s="17"/>
      <c r="BE1801" s="17"/>
      <c r="BF1801" s="17"/>
      <c r="BG1801" s="17"/>
    </row>
    <row r="1802" spans="1:59" hidden="1" x14ac:dyDescent="0.2">
      <c r="A1802" s="50">
        <v>2024</v>
      </c>
      <c r="B1802" s="50" t="s">
        <v>16</v>
      </c>
      <c r="C1802" s="16" t="str">
        <f>set_totals!$C$236</f>
        <v>28Mar24-RST-Night</v>
      </c>
      <c r="D1802" s="21">
        <f t="shared" si="86"/>
        <v>45379</v>
      </c>
      <c r="E1802" s="22">
        <f t="shared" si="87"/>
        <v>88</v>
      </c>
      <c r="F1802" s="17" t="s">
        <v>775</v>
      </c>
      <c r="G1802" s="17" t="s">
        <v>772</v>
      </c>
      <c r="H1802" s="17">
        <v>36</v>
      </c>
      <c r="J1802" s="17">
        <v>0.39</v>
      </c>
      <c r="K1802" s="17" t="s">
        <v>494</v>
      </c>
      <c r="L1802" s="17"/>
      <c r="M1802" s="17" t="s">
        <v>494</v>
      </c>
      <c r="N1802" s="17"/>
      <c r="O1802" s="17"/>
      <c r="P1802" s="17"/>
      <c r="Q1802" s="17" t="s">
        <v>494</v>
      </c>
      <c r="R1802" s="17"/>
      <c r="S1802" s="17"/>
      <c r="T1802" s="17"/>
      <c r="U1802" s="17"/>
      <c r="V1802" s="17"/>
      <c r="W1802" s="17"/>
      <c r="X1802" s="17"/>
      <c r="Y1802" s="17"/>
      <c r="Z1802" s="17"/>
      <c r="AA1802" s="17"/>
      <c r="AB1802" s="17"/>
      <c r="AC1802" s="17"/>
      <c r="AD1802" s="17"/>
      <c r="AE1802" s="18">
        <f t="shared" si="88"/>
        <v>0.83590534979423858</v>
      </c>
      <c r="AF1802" s="17"/>
      <c r="AG1802" s="17"/>
      <c r="AH1802" s="17"/>
      <c r="AI1802" s="17"/>
      <c r="AJ1802" s="17"/>
      <c r="AK1802" s="17"/>
      <c r="AL1802" s="17"/>
      <c r="AM1802" s="17"/>
      <c r="AN1802" s="17"/>
      <c r="AO1802" s="17"/>
      <c r="AP1802" s="17"/>
      <c r="AQ1802" s="17"/>
      <c r="AR1802" s="17"/>
      <c r="AS1802" s="17"/>
      <c r="AT1802" s="17"/>
      <c r="AU1802" s="17"/>
      <c r="AV1802" s="17"/>
      <c r="AW1802" s="17"/>
      <c r="AX1802" s="17"/>
      <c r="AY1802" s="17"/>
      <c r="AZ1802" s="17"/>
      <c r="BA1802" s="17"/>
      <c r="BB1802" s="17"/>
      <c r="BC1802" s="17"/>
      <c r="BD1802" s="17"/>
      <c r="BE1802" s="17"/>
      <c r="BF1802" s="17"/>
      <c r="BG1802" s="17"/>
    </row>
    <row r="1803" spans="1:59" hidden="1" x14ac:dyDescent="0.2">
      <c r="A1803" s="50">
        <v>2024</v>
      </c>
      <c r="B1803" s="50" t="s">
        <v>16</v>
      </c>
      <c r="C1803" s="16" t="str">
        <f>set_totals!$C$236</f>
        <v>28Mar24-RST-Night</v>
      </c>
      <c r="D1803" s="21">
        <f t="shared" si="86"/>
        <v>45379</v>
      </c>
      <c r="E1803" s="22">
        <f t="shared" si="87"/>
        <v>88</v>
      </c>
      <c r="F1803" s="17" t="s">
        <v>775</v>
      </c>
      <c r="G1803" s="17" t="s">
        <v>772</v>
      </c>
      <c r="H1803" s="17">
        <v>36</v>
      </c>
      <c r="J1803" s="17">
        <v>0.47</v>
      </c>
      <c r="K1803" s="17" t="s">
        <v>494</v>
      </c>
      <c r="L1803" s="17"/>
      <c r="M1803" s="17" t="s">
        <v>494</v>
      </c>
      <c r="N1803" s="17"/>
      <c r="O1803" s="17"/>
      <c r="P1803" s="17"/>
      <c r="Q1803" s="17" t="s">
        <v>494</v>
      </c>
      <c r="R1803" s="17"/>
      <c r="S1803" s="17"/>
      <c r="T1803" s="17"/>
      <c r="U1803" s="17"/>
      <c r="V1803" s="17"/>
      <c r="W1803" s="17"/>
      <c r="X1803" s="17"/>
      <c r="Y1803" s="17"/>
      <c r="Z1803" s="17"/>
      <c r="AA1803" s="17"/>
      <c r="AB1803" s="17"/>
      <c r="AC1803" s="17"/>
      <c r="AD1803" s="17"/>
      <c r="AE1803" s="18">
        <f t="shared" si="88"/>
        <v>1.0073731138545954</v>
      </c>
      <c r="AF1803" s="17"/>
      <c r="AG1803" s="17"/>
      <c r="AH1803" s="17"/>
      <c r="AI1803" s="17"/>
      <c r="AJ1803" s="17"/>
      <c r="AK1803" s="17"/>
      <c r="AL1803" s="17"/>
      <c r="AM1803" s="17"/>
      <c r="AN1803" s="17"/>
      <c r="AO1803" s="17"/>
      <c r="AP1803" s="17"/>
      <c r="AQ1803" s="17"/>
      <c r="AR1803" s="17"/>
      <c r="AS1803" s="17"/>
      <c r="AT1803" s="17"/>
      <c r="AU1803" s="17"/>
      <c r="AV1803" s="17"/>
      <c r="AW1803" s="17"/>
      <c r="AX1803" s="17"/>
      <c r="AY1803" s="17"/>
      <c r="AZ1803" s="17"/>
      <c r="BA1803" s="17"/>
      <c r="BB1803" s="17"/>
      <c r="BC1803" s="17"/>
      <c r="BD1803" s="17"/>
      <c r="BE1803" s="17"/>
      <c r="BF1803" s="17"/>
      <c r="BG1803" s="17"/>
    </row>
    <row r="1804" spans="1:59" hidden="1" x14ac:dyDescent="0.2">
      <c r="A1804" s="50">
        <v>2024</v>
      </c>
      <c r="B1804" s="50" t="s">
        <v>16</v>
      </c>
      <c r="C1804" s="16" t="str">
        <f>set_totals!$C$236</f>
        <v>28Mar24-RST-Night</v>
      </c>
      <c r="D1804" s="21">
        <f t="shared" si="86"/>
        <v>45379</v>
      </c>
      <c r="E1804" s="22">
        <f t="shared" si="87"/>
        <v>88</v>
      </c>
      <c r="F1804" s="17" t="s">
        <v>775</v>
      </c>
      <c r="G1804" s="17" t="s">
        <v>772</v>
      </c>
      <c r="H1804" s="17">
        <v>37</v>
      </c>
      <c r="J1804" s="17">
        <v>0.42</v>
      </c>
      <c r="K1804" s="17" t="s">
        <v>494</v>
      </c>
      <c r="L1804" s="17"/>
      <c r="M1804" s="17" t="s">
        <v>494</v>
      </c>
      <c r="N1804" s="17"/>
      <c r="O1804" s="17"/>
      <c r="P1804" s="17"/>
      <c r="Q1804" s="17" t="s">
        <v>494</v>
      </c>
      <c r="R1804" s="17"/>
      <c r="S1804" s="17"/>
      <c r="T1804" s="17"/>
      <c r="U1804" s="17"/>
      <c r="V1804" s="17"/>
      <c r="W1804" s="17"/>
      <c r="X1804" s="17"/>
      <c r="Y1804" s="17"/>
      <c r="Z1804" s="17"/>
      <c r="AA1804" s="17"/>
      <c r="AB1804" s="17"/>
      <c r="AC1804" s="17"/>
      <c r="AD1804" s="17"/>
      <c r="AE1804" s="18">
        <f t="shared" si="88"/>
        <v>0.82917102639527762</v>
      </c>
      <c r="AF1804" s="17"/>
      <c r="AG1804" s="17"/>
      <c r="AH1804" s="17"/>
      <c r="AI1804" s="17"/>
      <c r="AJ1804" s="17"/>
      <c r="AK1804" s="17"/>
      <c r="AL1804" s="17"/>
      <c r="AM1804" s="17"/>
      <c r="AN1804" s="17"/>
      <c r="AO1804" s="17"/>
      <c r="AP1804" s="17"/>
      <c r="AQ1804" s="17"/>
      <c r="AR1804" s="17"/>
      <c r="AS1804" s="17"/>
      <c r="AT1804" s="17"/>
      <c r="AU1804" s="17"/>
      <c r="AV1804" s="17"/>
      <c r="AW1804" s="17"/>
      <c r="AX1804" s="17"/>
      <c r="AY1804" s="17"/>
      <c r="AZ1804" s="17"/>
      <c r="BA1804" s="17"/>
      <c r="BB1804" s="17"/>
      <c r="BC1804" s="17"/>
      <c r="BD1804" s="17"/>
      <c r="BE1804" s="17"/>
      <c r="BF1804" s="17"/>
      <c r="BG1804" s="17"/>
    </row>
    <row r="1805" spans="1:59" hidden="1" x14ac:dyDescent="0.2">
      <c r="A1805" s="50">
        <v>2024</v>
      </c>
      <c r="B1805" s="50" t="s">
        <v>16</v>
      </c>
      <c r="C1805" s="16" t="str">
        <f>set_totals!$C$236</f>
        <v>28Mar24-RST-Night</v>
      </c>
      <c r="D1805" s="21">
        <f t="shared" si="86"/>
        <v>45379</v>
      </c>
      <c r="E1805" s="22">
        <f t="shared" si="87"/>
        <v>88</v>
      </c>
      <c r="F1805" s="17" t="s">
        <v>775</v>
      </c>
      <c r="G1805" s="17" t="s">
        <v>772</v>
      </c>
      <c r="H1805" s="17">
        <v>31</v>
      </c>
      <c r="J1805" s="17">
        <v>0.28999999999999998</v>
      </c>
      <c r="K1805" s="17" t="s">
        <v>494</v>
      </c>
      <c r="L1805" s="17"/>
      <c r="M1805" s="17" t="s">
        <v>494</v>
      </c>
      <c r="N1805" s="17"/>
      <c r="O1805" s="17"/>
      <c r="P1805" s="17"/>
      <c r="Q1805" s="17" t="s">
        <v>494</v>
      </c>
      <c r="R1805" s="17"/>
      <c r="S1805" s="17"/>
      <c r="T1805" s="17"/>
      <c r="U1805" s="17"/>
      <c r="V1805" s="17"/>
      <c r="W1805" s="17"/>
      <c r="X1805" s="17"/>
      <c r="Y1805" s="17"/>
      <c r="Z1805" s="17"/>
      <c r="AA1805" s="17"/>
      <c r="AB1805" s="17"/>
      <c r="AC1805" s="17"/>
      <c r="AD1805" s="17"/>
      <c r="AE1805" s="18">
        <f t="shared" si="88"/>
        <v>0.97344835688630782</v>
      </c>
      <c r="AF1805" s="17"/>
      <c r="AG1805" s="17"/>
      <c r="AH1805" s="17"/>
      <c r="AI1805" s="17"/>
      <c r="AJ1805" s="17"/>
      <c r="AK1805" s="17"/>
      <c r="AL1805" s="17"/>
      <c r="AM1805" s="17"/>
      <c r="AN1805" s="17"/>
      <c r="AO1805" s="17"/>
      <c r="AP1805" s="17"/>
      <c r="AQ1805" s="17"/>
      <c r="AR1805" s="17"/>
      <c r="AS1805" s="17"/>
      <c r="AT1805" s="17"/>
      <c r="AU1805" s="17"/>
      <c r="AV1805" s="17"/>
      <c r="AW1805" s="17"/>
      <c r="AX1805" s="17"/>
      <c r="AY1805" s="17"/>
      <c r="AZ1805" s="17"/>
      <c r="BA1805" s="17"/>
      <c r="BB1805" s="17"/>
      <c r="BC1805" s="17"/>
      <c r="BD1805" s="17"/>
      <c r="BE1805" s="17"/>
      <c r="BF1805" s="17"/>
      <c r="BG1805" s="17"/>
    </row>
    <row r="1806" spans="1:59" hidden="1" x14ac:dyDescent="0.2">
      <c r="A1806" s="50">
        <v>2024</v>
      </c>
      <c r="B1806" s="50" t="s">
        <v>16</v>
      </c>
      <c r="C1806" s="16" t="str">
        <f>set_totals!$C$236</f>
        <v>28Mar24-RST-Night</v>
      </c>
      <c r="D1806" s="21">
        <f t="shared" si="86"/>
        <v>45379</v>
      </c>
      <c r="E1806" s="22">
        <f t="shared" si="87"/>
        <v>88</v>
      </c>
      <c r="F1806" s="17" t="s">
        <v>775</v>
      </c>
      <c r="G1806" s="17" t="s">
        <v>772</v>
      </c>
      <c r="H1806" s="17">
        <v>35</v>
      </c>
      <c r="J1806" s="17">
        <v>0.36</v>
      </c>
      <c r="K1806" s="17" t="s">
        <v>494</v>
      </c>
      <c r="L1806" s="17"/>
      <c r="M1806" s="17" t="s">
        <v>494</v>
      </c>
      <c r="N1806" s="17"/>
      <c r="O1806" s="17"/>
      <c r="P1806" s="17"/>
      <c r="Q1806" s="17" t="s">
        <v>494</v>
      </c>
      <c r="R1806" s="17"/>
      <c r="S1806" s="17"/>
      <c r="T1806" s="17"/>
      <c r="U1806" s="17"/>
      <c r="V1806" s="17"/>
      <c r="W1806" s="17"/>
      <c r="X1806" s="17"/>
      <c r="Y1806" s="17"/>
      <c r="Z1806" s="17"/>
      <c r="AA1806" s="17"/>
      <c r="AB1806" s="17"/>
      <c r="AC1806" s="17"/>
      <c r="AD1806" s="17"/>
      <c r="AE1806" s="18">
        <f t="shared" si="88"/>
        <v>0.83965014577259467</v>
      </c>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c r="BA1806" s="17"/>
      <c r="BB1806" s="17"/>
      <c r="BC1806" s="17"/>
      <c r="BD1806" s="17"/>
      <c r="BE1806" s="17"/>
      <c r="BF1806" s="17"/>
      <c r="BG1806" s="17"/>
    </row>
    <row r="1807" spans="1:59" hidden="1" x14ac:dyDescent="0.2">
      <c r="A1807" s="50">
        <v>2024</v>
      </c>
      <c r="B1807" s="50" t="s">
        <v>16</v>
      </c>
      <c r="C1807" s="16" t="str">
        <f>set_totals!$C$236</f>
        <v>28Mar24-RST-Night</v>
      </c>
      <c r="D1807" s="21">
        <f t="shared" si="86"/>
        <v>45379</v>
      </c>
      <c r="E1807" s="22">
        <f t="shared" si="87"/>
        <v>88</v>
      </c>
      <c r="F1807" s="17" t="s">
        <v>775</v>
      </c>
      <c r="G1807" s="17" t="s">
        <v>772</v>
      </c>
      <c r="H1807" s="17">
        <v>36</v>
      </c>
      <c r="J1807" s="17">
        <v>0.39</v>
      </c>
      <c r="K1807" s="17" t="s">
        <v>494</v>
      </c>
      <c r="L1807" s="17"/>
      <c r="M1807" s="17" t="s">
        <v>494</v>
      </c>
      <c r="N1807" s="17"/>
      <c r="O1807" s="17"/>
      <c r="P1807" s="17"/>
      <c r="Q1807" s="17" t="s">
        <v>494</v>
      </c>
      <c r="R1807" s="17"/>
      <c r="S1807" s="17"/>
      <c r="T1807" s="17"/>
      <c r="U1807" s="17"/>
      <c r="V1807" s="17"/>
      <c r="W1807" s="17"/>
      <c r="X1807" s="17"/>
      <c r="Y1807" s="17"/>
      <c r="Z1807" s="17"/>
      <c r="AA1807" s="17"/>
      <c r="AB1807" s="17"/>
      <c r="AC1807" s="17"/>
      <c r="AD1807" s="17"/>
      <c r="AE1807" s="18">
        <f t="shared" si="88"/>
        <v>0.83590534979423858</v>
      </c>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c r="BA1807" s="17"/>
      <c r="BB1807" s="17"/>
      <c r="BC1807" s="17"/>
      <c r="BD1807" s="17"/>
      <c r="BE1807" s="17"/>
      <c r="BF1807" s="17"/>
      <c r="BG1807" s="17"/>
    </row>
    <row r="1808" spans="1:59" hidden="1" x14ac:dyDescent="0.2">
      <c r="A1808" s="50">
        <v>2024</v>
      </c>
      <c r="B1808" s="50" t="s">
        <v>16</v>
      </c>
      <c r="C1808" s="16" t="str">
        <f>set_totals!$C$236</f>
        <v>28Mar24-RST-Night</v>
      </c>
      <c r="D1808" s="21">
        <f t="shared" si="86"/>
        <v>45379</v>
      </c>
      <c r="E1808" s="22">
        <f t="shared" si="87"/>
        <v>88</v>
      </c>
      <c r="F1808" s="17" t="s">
        <v>771</v>
      </c>
      <c r="G1808" s="17" t="s">
        <v>772</v>
      </c>
      <c r="H1808" s="17">
        <v>40</v>
      </c>
      <c r="J1808" s="17">
        <v>0.55000000000000004</v>
      </c>
      <c r="K1808" s="17" t="s">
        <v>494</v>
      </c>
      <c r="L1808" s="17"/>
      <c r="M1808" s="17" t="s">
        <v>494</v>
      </c>
      <c r="N1808" s="17"/>
      <c r="O1808" s="17"/>
      <c r="P1808" s="17"/>
      <c r="Q1808" s="17" t="s">
        <v>494</v>
      </c>
      <c r="R1808" s="17"/>
      <c r="S1808" s="17"/>
      <c r="T1808" s="17"/>
      <c r="U1808" s="17"/>
      <c r="V1808" s="17"/>
      <c r="W1808" s="17"/>
      <c r="X1808" s="17"/>
      <c r="Y1808" s="17"/>
      <c r="Z1808" s="17"/>
      <c r="AA1808" s="17"/>
      <c r="AB1808" s="17"/>
      <c r="AC1808" s="17"/>
      <c r="AD1808" s="17"/>
      <c r="AE1808" s="18">
        <f t="shared" si="88"/>
        <v>0.859375</v>
      </c>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c r="BA1808" s="17"/>
      <c r="BB1808" s="17"/>
      <c r="BC1808" s="17"/>
      <c r="BD1808" s="17"/>
      <c r="BE1808" s="17"/>
      <c r="BF1808" s="17"/>
      <c r="BG1808" s="17"/>
    </row>
    <row r="1809" spans="1:59" hidden="1" x14ac:dyDescent="0.2">
      <c r="A1809" s="50">
        <v>2024</v>
      </c>
      <c r="B1809" s="50" t="s">
        <v>16</v>
      </c>
      <c r="C1809" s="16" t="str">
        <f>set_totals!$C$236</f>
        <v>28Mar24-RST-Night</v>
      </c>
      <c r="D1809" s="21">
        <f t="shared" si="86"/>
        <v>45379</v>
      </c>
      <c r="E1809" s="22">
        <f t="shared" si="87"/>
        <v>88</v>
      </c>
      <c r="F1809" s="17" t="s">
        <v>775</v>
      </c>
      <c r="G1809" s="17" t="s">
        <v>772</v>
      </c>
      <c r="H1809" s="17">
        <v>36</v>
      </c>
      <c r="J1809" s="17">
        <v>0.38</v>
      </c>
      <c r="K1809" s="17" t="s">
        <v>494</v>
      </c>
      <c r="L1809" s="17"/>
      <c r="M1809" s="17" t="s">
        <v>494</v>
      </c>
      <c r="N1809" s="17"/>
      <c r="O1809" s="17"/>
      <c r="P1809" s="17"/>
      <c r="Q1809" s="17" t="s">
        <v>494</v>
      </c>
      <c r="R1809" s="17"/>
      <c r="S1809" s="17"/>
      <c r="T1809" s="17"/>
      <c r="U1809" s="17"/>
      <c r="V1809" s="17"/>
      <c r="W1809" s="17"/>
      <c r="X1809" s="17"/>
      <c r="Y1809" s="17"/>
      <c r="Z1809" s="17"/>
      <c r="AA1809" s="17"/>
      <c r="AB1809" s="17"/>
      <c r="AC1809" s="17"/>
      <c r="AD1809" s="17"/>
      <c r="AE1809" s="18">
        <f t="shared" si="88"/>
        <v>0.81447187928669418</v>
      </c>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c r="BA1809" s="17"/>
      <c r="BB1809" s="17"/>
      <c r="BC1809" s="17"/>
      <c r="BD1809" s="17"/>
      <c r="BE1809" s="17"/>
      <c r="BF1809" s="17"/>
      <c r="BG1809" s="17"/>
    </row>
    <row r="1810" spans="1:59" hidden="1" x14ac:dyDescent="0.2">
      <c r="A1810" s="50">
        <v>2024</v>
      </c>
      <c r="B1810" s="50" t="s">
        <v>16</v>
      </c>
      <c r="C1810" s="16" t="str">
        <f>set_totals!$C$236</f>
        <v>28Mar24-RST-Night</v>
      </c>
      <c r="D1810" s="21">
        <f t="shared" si="86"/>
        <v>45379</v>
      </c>
      <c r="E1810" s="22">
        <f t="shared" si="87"/>
        <v>88</v>
      </c>
      <c r="F1810" s="17" t="s">
        <v>775</v>
      </c>
      <c r="G1810" s="17" t="s">
        <v>772</v>
      </c>
      <c r="H1810" s="17">
        <v>35</v>
      </c>
      <c r="J1810" s="17">
        <v>0.25</v>
      </c>
      <c r="K1810" s="17" t="s">
        <v>494</v>
      </c>
      <c r="L1810" s="17"/>
      <c r="M1810" s="17" t="s">
        <v>494</v>
      </c>
      <c r="N1810" s="17"/>
      <c r="O1810" s="17"/>
      <c r="P1810" s="17"/>
      <c r="Q1810" s="17" t="s">
        <v>494</v>
      </c>
      <c r="R1810" s="17"/>
      <c r="S1810" s="17"/>
      <c r="T1810" s="17"/>
      <c r="U1810" s="17"/>
      <c r="V1810" s="17"/>
      <c r="W1810" s="17"/>
      <c r="X1810" s="17"/>
      <c r="Y1810" s="17"/>
      <c r="Z1810" s="17"/>
      <c r="AA1810" s="17"/>
      <c r="AB1810" s="17"/>
      <c r="AC1810" s="17"/>
      <c r="AD1810" s="20" t="s">
        <v>798</v>
      </c>
      <c r="AE1810" s="18">
        <f t="shared" si="88"/>
        <v>0.58309037900874638</v>
      </c>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c r="BA1810" s="17"/>
      <c r="BB1810" s="17"/>
      <c r="BC1810" s="17"/>
      <c r="BD1810" s="17"/>
      <c r="BE1810" s="17"/>
      <c r="BF1810" s="17"/>
      <c r="BG1810" s="17"/>
    </row>
    <row r="1811" spans="1:59" hidden="1" x14ac:dyDescent="0.2">
      <c r="A1811" s="50">
        <v>2024</v>
      </c>
      <c r="B1811" s="50" t="s">
        <v>16</v>
      </c>
      <c r="C1811" s="16" t="str">
        <f>set_totals!$C$236</f>
        <v>28Mar24-RST-Night</v>
      </c>
      <c r="D1811" s="21">
        <f t="shared" si="86"/>
        <v>45379</v>
      </c>
      <c r="E1811" s="22">
        <f t="shared" si="87"/>
        <v>88</v>
      </c>
      <c r="F1811" s="17" t="s">
        <v>775</v>
      </c>
      <c r="G1811" s="17" t="s">
        <v>772</v>
      </c>
      <c r="H1811" s="17">
        <v>35</v>
      </c>
      <c r="J1811" s="17">
        <v>0.41</v>
      </c>
      <c r="K1811" s="17" t="s">
        <v>494</v>
      </c>
      <c r="L1811" s="17"/>
      <c r="M1811" s="17" t="s">
        <v>494</v>
      </c>
      <c r="N1811" s="17"/>
      <c r="O1811" s="17"/>
      <c r="P1811" s="17"/>
      <c r="Q1811" s="17" t="s">
        <v>494</v>
      </c>
      <c r="R1811" s="17"/>
      <c r="S1811" s="17"/>
      <c r="T1811" s="17"/>
      <c r="U1811" s="17"/>
      <c r="V1811" s="17"/>
      <c r="W1811" s="17"/>
      <c r="X1811" s="17"/>
      <c r="Y1811" s="17"/>
      <c r="Z1811" s="17"/>
      <c r="AA1811" s="17"/>
      <c r="AB1811" s="17"/>
      <c r="AC1811" s="17"/>
      <c r="AD1811" s="17"/>
      <c r="AE1811" s="18">
        <f t="shared" si="88"/>
        <v>0.95626822157434399</v>
      </c>
      <c r="AF1811" s="17"/>
      <c r="AG1811" s="17"/>
      <c r="AH1811" s="17"/>
      <c r="AI1811" s="17"/>
      <c r="AJ1811" s="17"/>
      <c r="AK1811" s="17"/>
      <c r="AL1811" s="17"/>
      <c r="AM1811" s="17"/>
      <c r="AN1811" s="17"/>
      <c r="AO1811" s="17"/>
      <c r="AP1811" s="17"/>
      <c r="AQ1811" s="17"/>
      <c r="AR1811" s="17"/>
      <c r="AS1811" s="17"/>
      <c r="AT1811" s="17"/>
      <c r="AU1811" s="17"/>
      <c r="AV1811" s="17"/>
      <c r="AW1811" s="17"/>
      <c r="AX1811" s="17"/>
      <c r="AY1811" s="17"/>
      <c r="AZ1811" s="17"/>
      <c r="BA1811" s="17"/>
      <c r="BB1811" s="17"/>
      <c r="BC1811" s="17"/>
      <c r="BD1811" s="17"/>
      <c r="BE1811" s="17"/>
      <c r="BF1811" s="17"/>
      <c r="BG1811" s="17"/>
    </row>
    <row r="1812" spans="1:59" hidden="1" x14ac:dyDescent="0.2">
      <c r="A1812" s="50">
        <v>2024</v>
      </c>
      <c r="B1812" s="50" t="s">
        <v>16</v>
      </c>
      <c r="C1812" s="16" t="str">
        <f>set_totals!$C$236</f>
        <v>28Mar24-RST-Night</v>
      </c>
      <c r="D1812" s="21">
        <f t="shared" si="86"/>
        <v>45379</v>
      </c>
      <c r="E1812" s="22">
        <f t="shared" si="87"/>
        <v>88</v>
      </c>
      <c r="F1812" s="17" t="s">
        <v>775</v>
      </c>
      <c r="G1812" s="17" t="s">
        <v>772</v>
      </c>
      <c r="H1812" s="17">
        <v>35</v>
      </c>
      <c r="J1812" s="17">
        <v>0.32</v>
      </c>
      <c r="K1812" s="17" t="s">
        <v>494</v>
      </c>
      <c r="L1812" s="17"/>
      <c r="M1812" s="17" t="s">
        <v>494</v>
      </c>
      <c r="N1812" s="17"/>
      <c r="O1812" s="17"/>
      <c r="P1812" s="17"/>
      <c r="Q1812" s="17" t="s">
        <v>494</v>
      </c>
      <c r="R1812" s="17"/>
      <c r="S1812" s="17"/>
      <c r="T1812" s="17"/>
      <c r="U1812" s="17"/>
      <c r="V1812" s="17"/>
      <c r="W1812" s="17"/>
      <c r="X1812" s="17"/>
      <c r="Y1812" s="17"/>
      <c r="Z1812" s="17"/>
      <c r="AA1812" s="17"/>
      <c r="AB1812" s="17"/>
      <c r="AC1812" s="17"/>
      <c r="AD1812" s="17"/>
      <c r="AE1812" s="18">
        <f t="shared" si="88"/>
        <v>0.74635568513119532</v>
      </c>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c r="BA1812" s="17"/>
      <c r="BB1812" s="17"/>
      <c r="BC1812" s="17"/>
      <c r="BD1812" s="17"/>
      <c r="BE1812" s="17"/>
      <c r="BF1812" s="17"/>
      <c r="BG1812" s="17"/>
    </row>
    <row r="1813" spans="1:59" hidden="1" x14ac:dyDescent="0.2">
      <c r="A1813" s="50">
        <v>2024</v>
      </c>
      <c r="B1813" s="50" t="s">
        <v>16</v>
      </c>
      <c r="C1813" s="16" t="str">
        <f>set_totals!$C$236</f>
        <v>28Mar24-RST-Night</v>
      </c>
      <c r="D1813" s="21">
        <f t="shared" si="86"/>
        <v>45379</v>
      </c>
      <c r="E1813" s="22">
        <f t="shared" si="87"/>
        <v>88</v>
      </c>
      <c r="F1813" s="17" t="s">
        <v>775</v>
      </c>
      <c r="G1813" s="17" t="s">
        <v>772</v>
      </c>
      <c r="H1813" s="17">
        <v>39</v>
      </c>
      <c r="J1813" s="17">
        <v>0.56000000000000005</v>
      </c>
      <c r="K1813" s="17" t="s">
        <v>494</v>
      </c>
      <c r="L1813" s="17"/>
      <c r="M1813" s="17" t="s">
        <v>494</v>
      </c>
      <c r="N1813" s="17"/>
      <c r="O1813" s="17"/>
      <c r="P1813" s="17"/>
      <c r="Q1813" s="17" t="s">
        <v>494</v>
      </c>
      <c r="R1813" s="17"/>
      <c r="S1813" s="17"/>
      <c r="T1813" s="17"/>
      <c r="U1813" s="17"/>
      <c r="V1813" s="17"/>
      <c r="W1813" s="17"/>
      <c r="X1813" s="17"/>
      <c r="Y1813" s="17"/>
      <c r="Z1813" s="17"/>
      <c r="AA1813" s="17"/>
      <c r="AB1813" s="17"/>
      <c r="AC1813" s="17"/>
      <c r="AD1813" s="17"/>
      <c r="AE1813" s="18">
        <f t="shared" si="88"/>
        <v>0.94404828132638796</v>
      </c>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c r="BA1813" s="17"/>
      <c r="BB1813" s="17"/>
      <c r="BC1813" s="17"/>
      <c r="BD1813" s="17"/>
      <c r="BE1813" s="17"/>
      <c r="BF1813" s="17"/>
      <c r="BG1813" s="17"/>
    </row>
    <row r="1814" spans="1:59" hidden="1" x14ac:dyDescent="0.2">
      <c r="A1814" s="50">
        <v>2024</v>
      </c>
      <c r="B1814" s="50" t="s">
        <v>16</v>
      </c>
      <c r="C1814" s="16" t="str">
        <f>set_totals!$C$236</f>
        <v>28Mar24-RST-Night</v>
      </c>
      <c r="D1814" s="21">
        <f t="shared" si="86"/>
        <v>45379</v>
      </c>
      <c r="E1814" s="22">
        <f t="shared" si="87"/>
        <v>88</v>
      </c>
      <c r="F1814" s="17" t="s">
        <v>775</v>
      </c>
      <c r="G1814" s="17" t="s">
        <v>784</v>
      </c>
      <c r="H1814" s="17">
        <v>93</v>
      </c>
      <c r="J1814" s="17">
        <v>9.15</v>
      </c>
      <c r="K1814" s="17" t="s">
        <v>494</v>
      </c>
      <c r="L1814" s="17"/>
      <c r="M1814" s="17" t="s">
        <v>494</v>
      </c>
      <c r="N1814" s="17"/>
      <c r="O1814" s="17"/>
      <c r="P1814" s="17"/>
      <c r="Q1814" s="17" t="s">
        <v>494</v>
      </c>
      <c r="R1814" s="17"/>
      <c r="S1814" s="17"/>
      <c r="T1814" s="17"/>
      <c r="U1814" s="17"/>
      <c r="V1814" s="17"/>
      <c r="W1814" s="17"/>
      <c r="X1814" s="17"/>
      <c r="Y1814" s="17"/>
      <c r="Z1814" s="17"/>
      <c r="AA1814" s="17"/>
      <c r="AB1814" s="17"/>
      <c r="AC1814" s="17"/>
      <c r="AD1814" s="17"/>
      <c r="AE1814" s="18">
        <f t="shared" si="88"/>
        <v>1.1375545932962603</v>
      </c>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c r="BA1814" s="17"/>
      <c r="BB1814" s="17"/>
      <c r="BC1814" s="17"/>
      <c r="BD1814" s="17"/>
      <c r="BE1814" s="17"/>
      <c r="BF1814" s="17"/>
      <c r="BG1814" s="17"/>
    </row>
    <row r="1815" spans="1:59" hidden="1" x14ac:dyDescent="0.2">
      <c r="A1815" s="50">
        <v>2024</v>
      </c>
      <c r="B1815" s="50" t="s">
        <v>16</v>
      </c>
      <c r="C1815" s="16" t="str">
        <f>set_totals!$C$236</f>
        <v>28Mar24-RST-Night</v>
      </c>
      <c r="D1815" s="21">
        <f t="shared" si="86"/>
        <v>45379</v>
      </c>
      <c r="E1815" s="22">
        <f t="shared" si="87"/>
        <v>88</v>
      </c>
      <c r="F1815" s="17" t="s">
        <v>775</v>
      </c>
      <c r="G1815" s="17" t="s">
        <v>772</v>
      </c>
      <c r="H1815" s="17">
        <v>35</v>
      </c>
      <c r="J1815" s="17">
        <v>0.45</v>
      </c>
      <c r="K1815" s="17" t="s">
        <v>494</v>
      </c>
      <c r="L1815" s="17"/>
      <c r="M1815" s="17" t="s">
        <v>494</v>
      </c>
      <c r="N1815" s="17"/>
      <c r="O1815" s="17"/>
      <c r="P1815" s="17"/>
      <c r="Q1815" s="17" t="s">
        <v>494</v>
      </c>
      <c r="R1815" s="17"/>
      <c r="S1815" s="17"/>
      <c r="T1815" s="17"/>
      <c r="U1815" s="17"/>
      <c r="V1815" s="17"/>
      <c r="W1815" s="17"/>
      <c r="X1815" s="17"/>
      <c r="Y1815" s="17"/>
      <c r="Z1815" s="17"/>
      <c r="AA1815" s="17"/>
      <c r="AB1815" s="17"/>
      <c r="AC1815" s="17"/>
      <c r="AD1815" s="17"/>
      <c r="AE1815" s="18">
        <f t="shared" si="88"/>
        <v>1.0495626822157436</v>
      </c>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c r="BA1815" s="17"/>
      <c r="BB1815" s="17"/>
      <c r="BC1815" s="17"/>
      <c r="BD1815" s="17"/>
      <c r="BE1815" s="17"/>
      <c r="BF1815" s="17"/>
      <c r="BG1815" s="17"/>
    </row>
    <row r="1816" spans="1:59" hidden="1" x14ac:dyDescent="0.2">
      <c r="A1816" s="50">
        <v>2024</v>
      </c>
      <c r="B1816" s="50" t="s">
        <v>16</v>
      </c>
      <c r="C1816" s="16" t="str">
        <f>set_totals!$C$236</f>
        <v>28Mar24-RST-Night</v>
      </c>
      <c r="D1816" s="21">
        <f t="shared" si="86"/>
        <v>45379</v>
      </c>
      <c r="E1816" s="22">
        <f t="shared" si="87"/>
        <v>88</v>
      </c>
      <c r="F1816" s="17" t="s">
        <v>771</v>
      </c>
      <c r="G1816" s="17" t="s">
        <v>772</v>
      </c>
      <c r="H1816" s="17">
        <v>41</v>
      </c>
      <c r="J1816" s="17">
        <v>0.63</v>
      </c>
      <c r="K1816" s="17" t="s">
        <v>494</v>
      </c>
      <c r="L1816" s="17"/>
      <c r="M1816" s="17" t="s">
        <v>494</v>
      </c>
      <c r="N1816" s="17"/>
      <c r="O1816" s="17"/>
      <c r="P1816" s="17"/>
      <c r="Q1816" s="17" t="s">
        <v>494</v>
      </c>
      <c r="R1816" s="17"/>
      <c r="S1816" s="17"/>
      <c r="T1816" s="17"/>
      <c r="U1816" s="17"/>
      <c r="V1816" s="17"/>
      <c r="W1816" s="17"/>
      <c r="X1816" s="17"/>
      <c r="Y1816" s="17"/>
      <c r="Z1816" s="17"/>
      <c r="AA1816" s="17"/>
      <c r="AB1816" s="17"/>
      <c r="AC1816" s="17"/>
      <c r="AD1816" s="17"/>
      <c r="AE1816" s="18">
        <f t="shared" si="88"/>
        <v>0.91409004512412761</v>
      </c>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c r="BA1816" s="17"/>
      <c r="BB1816" s="17"/>
      <c r="BC1816" s="17"/>
      <c r="BD1816" s="17"/>
      <c r="BE1816" s="17"/>
      <c r="BF1816" s="17"/>
      <c r="BG1816" s="17"/>
    </row>
    <row r="1817" spans="1:59" hidden="1" x14ac:dyDescent="0.2">
      <c r="A1817" s="50">
        <v>2024</v>
      </c>
      <c r="B1817" s="50" t="s">
        <v>16</v>
      </c>
      <c r="C1817" s="16" t="str">
        <f>set_totals!$C$236</f>
        <v>28Mar24-RST-Night</v>
      </c>
      <c r="D1817" s="21">
        <f t="shared" si="86"/>
        <v>45379</v>
      </c>
      <c r="E1817" s="22">
        <f t="shared" si="87"/>
        <v>88</v>
      </c>
      <c r="F1817" s="17" t="s">
        <v>775</v>
      </c>
      <c r="G1817" s="17" t="s">
        <v>772</v>
      </c>
      <c r="H1817" s="17">
        <v>36</v>
      </c>
      <c r="J1817" s="17">
        <v>0.42</v>
      </c>
      <c r="K1817" s="17" t="s">
        <v>494</v>
      </c>
      <c r="L1817" s="17"/>
      <c r="M1817" s="17" t="s">
        <v>494</v>
      </c>
      <c r="N1817" s="17"/>
      <c r="O1817" s="17"/>
      <c r="P1817" s="17"/>
      <c r="Q1817" s="17" t="s">
        <v>494</v>
      </c>
      <c r="R1817" s="17"/>
      <c r="S1817" s="17"/>
      <c r="T1817" s="17"/>
      <c r="U1817" s="17"/>
      <c r="V1817" s="17"/>
      <c r="W1817" s="17"/>
      <c r="X1817" s="17"/>
      <c r="Y1817" s="17"/>
      <c r="Z1817" s="17"/>
      <c r="AA1817" s="17"/>
      <c r="AB1817" s="17"/>
      <c r="AC1817" s="17"/>
      <c r="AD1817" s="17"/>
      <c r="AE1817" s="18">
        <f t="shared" si="88"/>
        <v>0.90020576131687247</v>
      </c>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c r="BA1817" s="17"/>
      <c r="BB1817" s="17"/>
      <c r="BC1817" s="17"/>
      <c r="BD1817" s="17"/>
      <c r="BE1817" s="17"/>
      <c r="BF1817" s="17"/>
      <c r="BG1817" s="17"/>
    </row>
    <row r="1818" spans="1:59" hidden="1" x14ac:dyDescent="0.2">
      <c r="A1818" s="50">
        <v>2024</v>
      </c>
      <c r="B1818" s="50" t="s">
        <v>16</v>
      </c>
      <c r="C1818" s="16" t="str">
        <f>set_totals!$C$236</f>
        <v>28Mar24-RST-Night</v>
      </c>
      <c r="D1818" s="21">
        <f t="shared" si="86"/>
        <v>45379</v>
      </c>
      <c r="E1818" s="22">
        <f t="shared" si="87"/>
        <v>88</v>
      </c>
      <c r="F1818" s="17" t="s">
        <v>775</v>
      </c>
      <c r="G1818" s="17" t="s">
        <v>772</v>
      </c>
      <c r="H1818" s="17">
        <v>35</v>
      </c>
      <c r="J1818" s="17">
        <v>0.32</v>
      </c>
      <c r="K1818" s="17" t="s">
        <v>494</v>
      </c>
      <c r="L1818" s="17"/>
      <c r="M1818" s="17" t="s">
        <v>494</v>
      </c>
      <c r="N1818" s="17"/>
      <c r="O1818" s="17"/>
      <c r="P1818" s="17"/>
      <c r="Q1818" s="17" t="s">
        <v>494</v>
      </c>
      <c r="R1818" s="17"/>
      <c r="S1818" s="17"/>
      <c r="T1818" s="17"/>
      <c r="U1818" s="17"/>
      <c r="V1818" s="17"/>
      <c r="W1818" s="17"/>
      <c r="X1818" s="17"/>
      <c r="Y1818" s="17"/>
      <c r="Z1818" s="17"/>
      <c r="AA1818" s="17"/>
      <c r="AB1818" s="17"/>
      <c r="AC1818" s="17"/>
      <c r="AD1818" s="17"/>
      <c r="AE1818" s="18">
        <f t="shared" si="88"/>
        <v>0.74635568513119532</v>
      </c>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c r="BA1818" s="17"/>
      <c r="BB1818" s="17"/>
      <c r="BC1818" s="17"/>
      <c r="BD1818" s="17"/>
      <c r="BE1818" s="17"/>
      <c r="BF1818" s="17"/>
      <c r="BG1818" s="17"/>
    </row>
    <row r="1819" spans="1:59" hidden="1" x14ac:dyDescent="0.2">
      <c r="A1819" s="50">
        <v>2024</v>
      </c>
      <c r="B1819" s="50" t="s">
        <v>16</v>
      </c>
      <c r="C1819" s="16" t="str">
        <f>set_totals!$C$236</f>
        <v>28Mar24-RST-Night</v>
      </c>
      <c r="D1819" s="21">
        <f t="shared" si="86"/>
        <v>45379</v>
      </c>
      <c r="E1819" s="22">
        <f t="shared" si="87"/>
        <v>88</v>
      </c>
      <c r="F1819" s="17" t="s">
        <v>775</v>
      </c>
      <c r="G1819" s="17" t="s">
        <v>772</v>
      </c>
      <c r="H1819" s="17">
        <v>36</v>
      </c>
      <c r="J1819" s="17">
        <v>0.42</v>
      </c>
      <c r="K1819" s="17" t="s">
        <v>494</v>
      </c>
      <c r="L1819" s="17"/>
      <c r="M1819" s="17" t="s">
        <v>494</v>
      </c>
      <c r="N1819" s="17"/>
      <c r="O1819" s="17"/>
      <c r="P1819" s="17"/>
      <c r="Q1819" s="17" t="s">
        <v>494</v>
      </c>
      <c r="R1819" s="17"/>
      <c r="S1819" s="17"/>
      <c r="T1819" s="17"/>
      <c r="U1819" s="17"/>
      <c r="V1819" s="17"/>
      <c r="W1819" s="17"/>
      <c r="X1819" s="17"/>
      <c r="Y1819" s="17"/>
      <c r="Z1819" s="17"/>
      <c r="AA1819" s="17"/>
      <c r="AB1819" s="17"/>
      <c r="AC1819" s="17"/>
      <c r="AD1819" s="17"/>
      <c r="AE1819" s="18">
        <f t="shared" si="88"/>
        <v>0.90020576131687247</v>
      </c>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c r="BA1819" s="17"/>
      <c r="BB1819" s="17"/>
      <c r="BC1819" s="17"/>
      <c r="BD1819" s="17"/>
      <c r="BE1819" s="17"/>
      <c r="BF1819" s="17"/>
      <c r="BG1819" s="17"/>
    </row>
    <row r="1820" spans="1:59" hidden="1" x14ac:dyDescent="0.2">
      <c r="A1820" s="50">
        <v>2024</v>
      </c>
      <c r="B1820" s="50" t="s">
        <v>16</v>
      </c>
      <c r="C1820" s="16" t="str">
        <f>set_totals!$C$236</f>
        <v>28Mar24-RST-Night</v>
      </c>
      <c r="D1820" s="21">
        <f t="shared" si="86"/>
        <v>45379</v>
      </c>
      <c r="E1820" s="22">
        <f t="shared" si="87"/>
        <v>88</v>
      </c>
      <c r="F1820" s="17" t="s">
        <v>775</v>
      </c>
      <c r="G1820" s="17" t="s">
        <v>772</v>
      </c>
      <c r="H1820" s="17">
        <v>36</v>
      </c>
      <c r="J1820" s="17">
        <v>0.4</v>
      </c>
      <c r="K1820" s="17" t="s">
        <v>494</v>
      </c>
      <c r="L1820" s="17"/>
      <c r="M1820" s="17" t="s">
        <v>494</v>
      </c>
      <c r="N1820" s="17"/>
      <c r="O1820" s="17"/>
      <c r="P1820" s="17"/>
      <c r="Q1820" s="17" t="s">
        <v>494</v>
      </c>
      <c r="R1820" s="17"/>
      <c r="S1820" s="17"/>
      <c r="T1820" s="17"/>
      <c r="U1820" s="17"/>
      <c r="V1820" s="17"/>
      <c r="W1820" s="17"/>
      <c r="X1820" s="17"/>
      <c r="Y1820" s="17"/>
      <c r="Z1820" s="17"/>
      <c r="AA1820" s="17"/>
      <c r="AB1820" s="17"/>
      <c r="AC1820" s="17"/>
      <c r="AD1820" s="17"/>
      <c r="AE1820" s="18">
        <f t="shared" si="88"/>
        <v>0.85733882030178332</v>
      </c>
      <c r="AF1820" s="17"/>
      <c r="AG1820" s="17"/>
      <c r="AH1820" s="17"/>
      <c r="AI1820" s="17"/>
      <c r="AJ1820" s="17"/>
      <c r="AK1820" s="17"/>
      <c r="AL1820" s="17"/>
      <c r="AM1820" s="17"/>
      <c r="AN1820" s="17"/>
      <c r="AO1820" s="17"/>
      <c r="AP1820" s="17"/>
      <c r="AQ1820" s="17"/>
      <c r="AR1820" s="17"/>
      <c r="AS1820" s="17"/>
      <c r="AT1820" s="17"/>
      <c r="AU1820" s="17"/>
      <c r="AV1820" s="17"/>
      <c r="AW1820" s="17"/>
      <c r="AX1820" s="17"/>
      <c r="AY1820" s="17"/>
      <c r="AZ1820" s="17"/>
      <c r="BA1820" s="17"/>
      <c r="BB1820" s="17"/>
      <c r="BC1820" s="17"/>
      <c r="BD1820" s="17"/>
      <c r="BE1820" s="17"/>
      <c r="BF1820" s="17"/>
      <c r="BG1820" s="17"/>
    </row>
    <row r="1821" spans="1:59" hidden="1" x14ac:dyDescent="0.2">
      <c r="A1821" s="50">
        <v>2024</v>
      </c>
      <c r="B1821" s="50" t="s">
        <v>16</v>
      </c>
      <c r="C1821" s="16" t="str">
        <f>set_totals!$C$236</f>
        <v>28Mar24-RST-Night</v>
      </c>
      <c r="D1821" s="21">
        <f t="shared" si="86"/>
        <v>45379</v>
      </c>
      <c r="E1821" s="22">
        <f t="shared" si="87"/>
        <v>88</v>
      </c>
      <c r="F1821" s="17" t="s">
        <v>775</v>
      </c>
      <c r="G1821" s="17" t="s">
        <v>772</v>
      </c>
      <c r="H1821" s="17">
        <v>34</v>
      </c>
      <c r="J1821" s="17">
        <v>0.34</v>
      </c>
      <c r="K1821" s="17" t="s">
        <v>494</v>
      </c>
      <c r="L1821" s="17"/>
      <c r="M1821" s="17" t="s">
        <v>494</v>
      </c>
      <c r="N1821" s="17"/>
      <c r="O1821" s="17"/>
      <c r="P1821" s="17"/>
      <c r="Q1821" s="17" t="s">
        <v>494</v>
      </c>
      <c r="R1821" s="17"/>
      <c r="S1821" s="17"/>
      <c r="T1821" s="17"/>
      <c r="U1821" s="17"/>
      <c r="V1821" s="17"/>
      <c r="W1821" s="17"/>
      <c r="X1821" s="17"/>
      <c r="Y1821" s="17"/>
      <c r="Z1821" s="17"/>
      <c r="AA1821" s="17"/>
      <c r="AB1821" s="17"/>
      <c r="AC1821" s="17"/>
      <c r="AD1821" s="17"/>
      <c r="AE1821" s="18">
        <f t="shared" si="88"/>
        <v>0.86505190311418689</v>
      </c>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c r="BA1821" s="17"/>
      <c r="BB1821" s="17"/>
      <c r="BC1821" s="17"/>
      <c r="BD1821" s="17"/>
      <c r="BE1821" s="17"/>
      <c r="BF1821" s="17"/>
      <c r="BG1821" s="17"/>
    </row>
    <row r="1822" spans="1:59" hidden="1" x14ac:dyDescent="0.2">
      <c r="A1822" s="50">
        <v>2024</v>
      </c>
      <c r="B1822" s="50" t="s">
        <v>16</v>
      </c>
      <c r="C1822" s="16" t="str">
        <f>set_totals!$C$236</f>
        <v>28Mar24-RST-Night</v>
      </c>
      <c r="D1822" s="21">
        <f t="shared" si="86"/>
        <v>45379</v>
      </c>
      <c r="E1822" s="22">
        <f t="shared" si="87"/>
        <v>88</v>
      </c>
      <c r="F1822" s="17" t="s">
        <v>775</v>
      </c>
      <c r="G1822" s="17" t="s">
        <v>772</v>
      </c>
      <c r="H1822" s="17">
        <v>37</v>
      </c>
      <c r="J1822" s="17">
        <v>0.44</v>
      </c>
      <c r="K1822" s="17" t="s">
        <v>494</v>
      </c>
      <c r="L1822" s="17"/>
      <c r="M1822" s="17" t="s">
        <v>494</v>
      </c>
      <c r="N1822" s="17"/>
      <c r="O1822" s="17"/>
      <c r="P1822" s="17"/>
      <c r="Q1822" s="17" t="s">
        <v>494</v>
      </c>
      <c r="R1822" s="17"/>
      <c r="S1822" s="17"/>
      <c r="T1822" s="17"/>
      <c r="U1822" s="17"/>
      <c r="V1822" s="17"/>
      <c r="W1822" s="17"/>
      <c r="X1822" s="17"/>
      <c r="Y1822" s="17"/>
      <c r="Z1822" s="17"/>
      <c r="AA1822" s="17"/>
      <c r="AB1822" s="17"/>
      <c r="AC1822" s="17"/>
      <c r="AD1822" s="17"/>
      <c r="AE1822" s="18">
        <f t="shared" si="88"/>
        <v>0.86865536098552898</v>
      </c>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c r="BA1822" s="17"/>
      <c r="BB1822" s="17"/>
      <c r="BC1822" s="17"/>
      <c r="BD1822" s="17"/>
      <c r="BE1822" s="17"/>
      <c r="BF1822" s="17"/>
      <c r="BG1822" s="17"/>
    </row>
    <row r="1823" spans="1:59" hidden="1" x14ac:dyDescent="0.2">
      <c r="A1823" s="50">
        <v>2024</v>
      </c>
      <c r="B1823" s="50" t="s">
        <v>16</v>
      </c>
      <c r="C1823" s="16" t="str">
        <f>set_totals!$C$236</f>
        <v>28Mar24-RST-Night</v>
      </c>
      <c r="D1823" s="21">
        <f t="shared" si="86"/>
        <v>45379</v>
      </c>
      <c r="E1823" s="22">
        <f t="shared" si="87"/>
        <v>88</v>
      </c>
      <c r="F1823" s="17" t="s">
        <v>775</v>
      </c>
      <c r="G1823" s="17" t="s">
        <v>772</v>
      </c>
      <c r="H1823" s="17">
        <v>37</v>
      </c>
      <c r="J1823" s="17">
        <v>0.47</v>
      </c>
      <c r="K1823" s="17" t="s">
        <v>494</v>
      </c>
      <c r="L1823" s="17"/>
      <c r="M1823" s="17" t="s">
        <v>494</v>
      </c>
      <c r="N1823" s="17"/>
      <c r="O1823" s="17"/>
      <c r="P1823" s="17"/>
      <c r="Q1823" s="17" t="s">
        <v>494</v>
      </c>
      <c r="R1823" s="17"/>
      <c r="S1823" s="17"/>
      <c r="T1823" s="17"/>
      <c r="U1823" s="17"/>
      <c r="V1823" s="17"/>
      <c r="W1823" s="17"/>
      <c r="X1823" s="17"/>
      <c r="Y1823" s="17"/>
      <c r="Z1823" s="17"/>
      <c r="AA1823" s="17"/>
      <c r="AB1823" s="17"/>
      <c r="AC1823" s="17"/>
      <c r="AD1823" s="17"/>
      <c r="AE1823" s="18">
        <f t="shared" si="88"/>
        <v>0.9278818628709059</v>
      </c>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c r="BA1823" s="17"/>
      <c r="BB1823" s="17"/>
      <c r="BC1823" s="17"/>
      <c r="BD1823" s="17"/>
      <c r="BE1823" s="17"/>
      <c r="BF1823" s="17"/>
      <c r="BG1823" s="17"/>
    </row>
    <row r="1824" spans="1:59" hidden="1" x14ac:dyDescent="0.2">
      <c r="A1824" s="50">
        <v>2024</v>
      </c>
      <c r="B1824" s="50" t="s">
        <v>16</v>
      </c>
      <c r="C1824" s="16" t="str">
        <f>set_totals!$C$236</f>
        <v>28Mar24-RST-Night</v>
      </c>
      <c r="D1824" s="21">
        <f t="shared" si="86"/>
        <v>45379</v>
      </c>
      <c r="E1824" s="22">
        <f t="shared" si="87"/>
        <v>88</v>
      </c>
      <c r="F1824" s="17" t="s">
        <v>775</v>
      </c>
      <c r="G1824" s="17" t="s">
        <v>772</v>
      </c>
      <c r="H1824" s="17">
        <v>35</v>
      </c>
      <c r="J1824" s="17">
        <v>0.39</v>
      </c>
      <c r="K1824" s="17" t="s">
        <v>494</v>
      </c>
      <c r="L1824" s="17"/>
      <c r="M1824" s="17" t="s">
        <v>494</v>
      </c>
      <c r="N1824" s="17"/>
      <c r="O1824" s="17"/>
      <c r="P1824" s="17"/>
      <c r="Q1824" s="17" t="s">
        <v>494</v>
      </c>
      <c r="R1824" s="17"/>
      <c r="S1824" s="17"/>
      <c r="T1824" s="17"/>
      <c r="U1824" s="17"/>
      <c r="V1824" s="17"/>
      <c r="W1824" s="17"/>
      <c r="X1824" s="17"/>
      <c r="Y1824" s="17"/>
      <c r="Z1824" s="17"/>
      <c r="AA1824" s="17"/>
      <c r="AB1824" s="17"/>
      <c r="AC1824" s="17"/>
      <c r="AD1824" s="17"/>
      <c r="AE1824" s="18">
        <f t="shared" si="88"/>
        <v>0.90962099125364437</v>
      </c>
      <c r="AF1824" s="17"/>
      <c r="AG1824" s="17"/>
      <c r="AH1824" s="17"/>
      <c r="AI1824" s="17"/>
      <c r="AJ1824" s="17"/>
      <c r="AK1824" s="17"/>
      <c r="AL1824" s="17"/>
      <c r="AM1824" s="17"/>
      <c r="AN1824" s="17"/>
      <c r="AO1824" s="17"/>
      <c r="AP1824" s="17"/>
      <c r="AQ1824" s="17"/>
      <c r="AR1824" s="17"/>
      <c r="AS1824" s="17"/>
      <c r="AT1824" s="17"/>
      <c r="AU1824" s="17"/>
      <c r="AV1824" s="17"/>
      <c r="AW1824" s="17"/>
      <c r="AX1824" s="17"/>
      <c r="AY1824" s="17"/>
      <c r="AZ1824" s="17"/>
      <c r="BA1824" s="17"/>
      <c r="BB1824" s="17"/>
      <c r="BC1824" s="17"/>
      <c r="BD1824" s="17"/>
      <c r="BE1824" s="17"/>
      <c r="BF1824" s="17"/>
      <c r="BG1824" s="17"/>
    </row>
    <row r="1825" spans="1:59" hidden="1" x14ac:dyDescent="0.2">
      <c r="A1825" s="50">
        <v>2024</v>
      </c>
      <c r="B1825" s="50" t="s">
        <v>16</v>
      </c>
      <c r="C1825" s="16" t="str">
        <f>set_totals!$C$236</f>
        <v>28Mar24-RST-Night</v>
      </c>
      <c r="D1825" s="21">
        <f t="shared" si="86"/>
        <v>45379</v>
      </c>
      <c r="E1825" s="22">
        <f t="shared" si="87"/>
        <v>88</v>
      </c>
      <c r="F1825" s="17" t="s">
        <v>775</v>
      </c>
      <c r="G1825" s="17" t="s">
        <v>772</v>
      </c>
      <c r="H1825" s="17">
        <v>37</v>
      </c>
      <c r="J1825" s="17">
        <v>0.43</v>
      </c>
      <c r="K1825" s="17" t="s">
        <v>494</v>
      </c>
      <c r="L1825" s="17"/>
      <c r="M1825" s="17" t="s">
        <v>494</v>
      </c>
      <c r="N1825" s="17"/>
      <c r="O1825" s="17"/>
      <c r="P1825" s="17"/>
      <c r="Q1825" s="17" t="s">
        <v>494</v>
      </c>
      <c r="R1825" s="17"/>
      <c r="S1825" s="17"/>
      <c r="T1825" s="17"/>
      <c r="U1825" s="17"/>
      <c r="V1825" s="17"/>
      <c r="W1825" s="17"/>
      <c r="X1825" s="17"/>
      <c r="Y1825" s="17"/>
      <c r="Z1825" s="17"/>
      <c r="AA1825" s="17"/>
      <c r="AB1825" s="17"/>
      <c r="AC1825" s="17"/>
      <c r="AD1825" s="17"/>
      <c r="AE1825" s="18">
        <f t="shared" si="88"/>
        <v>0.84891319369040341</v>
      </c>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c r="BA1825" s="17"/>
      <c r="BB1825" s="17"/>
      <c r="BC1825" s="17"/>
      <c r="BD1825" s="17"/>
      <c r="BE1825" s="17"/>
      <c r="BF1825" s="17"/>
      <c r="BG1825" s="17"/>
    </row>
    <row r="1826" spans="1:59" hidden="1" x14ac:dyDescent="0.2">
      <c r="A1826" s="50">
        <v>2024</v>
      </c>
      <c r="B1826" s="50" t="s">
        <v>16</v>
      </c>
      <c r="C1826" s="16" t="str">
        <f>set_totals!$C$236</f>
        <v>28Mar24-RST-Night</v>
      </c>
      <c r="D1826" s="21">
        <f t="shared" si="86"/>
        <v>45379</v>
      </c>
      <c r="E1826" s="22">
        <f t="shared" si="87"/>
        <v>88</v>
      </c>
      <c r="F1826" s="17" t="s">
        <v>775</v>
      </c>
      <c r="G1826" s="17" t="s">
        <v>784</v>
      </c>
      <c r="H1826" s="17">
        <v>94</v>
      </c>
      <c r="J1826" s="17">
        <v>9.43</v>
      </c>
      <c r="K1826" s="17" t="s">
        <v>494</v>
      </c>
      <c r="L1826" s="17"/>
      <c r="M1826" s="17" t="s">
        <v>494</v>
      </c>
      <c r="N1826" s="17"/>
      <c r="O1826" s="17"/>
      <c r="P1826" s="17"/>
      <c r="Q1826" s="17" t="s">
        <v>494</v>
      </c>
      <c r="R1826" s="17"/>
      <c r="S1826" s="17"/>
      <c r="T1826" s="17"/>
      <c r="U1826" s="17"/>
      <c r="V1826" s="17"/>
      <c r="W1826" s="17"/>
      <c r="X1826" s="17"/>
      <c r="Y1826" s="17"/>
      <c r="Z1826" s="17"/>
      <c r="AA1826" s="17"/>
      <c r="AB1826" s="17"/>
      <c r="AC1826" s="17"/>
      <c r="AD1826" s="17"/>
      <c r="AE1826" s="18">
        <f t="shared" si="88"/>
        <v>1.1353457326411296</v>
      </c>
      <c r="AF1826" s="17"/>
      <c r="AG1826" s="17"/>
      <c r="AH1826" s="17"/>
      <c r="AI1826" s="17"/>
      <c r="AJ1826" s="17"/>
      <c r="AK1826" s="17"/>
      <c r="AL1826" s="17"/>
      <c r="AM1826" s="17"/>
      <c r="AN1826" s="17"/>
      <c r="AO1826" s="17"/>
      <c r="AP1826" s="17"/>
      <c r="AQ1826" s="17"/>
      <c r="AR1826" s="17"/>
      <c r="AS1826" s="17"/>
      <c r="AT1826" s="17"/>
      <c r="AU1826" s="17"/>
      <c r="AV1826" s="17"/>
      <c r="AW1826" s="17"/>
      <c r="AX1826" s="17"/>
      <c r="AY1826" s="17"/>
      <c r="AZ1826" s="17"/>
      <c r="BA1826" s="17"/>
      <c r="BB1826" s="17"/>
      <c r="BC1826" s="17"/>
      <c r="BD1826" s="17"/>
      <c r="BE1826" s="17"/>
      <c r="BF1826" s="17"/>
      <c r="BG1826" s="17"/>
    </row>
    <row r="1827" spans="1:59" hidden="1" x14ac:dyDescent="0.2">
      <c r="A1827" s="50">
        <v>2024</v>
      </c>
      <c r="B1827" s="50" t="s">
        <v>16</v>
      </c>
      <c r="C1827" s="16" t="str">
        <f>set_totals!$C$236</f>
        <v>28Mar24-RST-Night</v>
      </c>
      <c r="D1827" s="21">
        <f t="shared" si="86"/>
        <v>45379</v>
      </c>
      <c r="E1827" s="22">
        <f t="shared" si="87"/>
        <v>88</v>
      </c>
      <c r="F1827" s="17" t="s">
        <v>775</v>
      </c>
      <c r="G1827" s="17" t="s">
        <v>784</v>
      </c>
      <c r="H1827" s="17">
        <v>97</v>
      </c>
      <c r="J1827" s="17">
        <v>11.99</v>
      </c>
      <c r="K1827" s="17" t="s">
        <v>494</v>
      </c>
      <c r="L1827" s="17"/>
      <c r="M1827" s="17" t="s">
        <v>494</v>
      </c>
      <c r="N1827" s="17"/>
      <c r="O1827" s="17"/>
      <c r="P1827" s="17"/>
      <c r="Q1827" s="17" t="s">
        <v>494</v>
      </c>
      <c r="R1827" s="17"/>
      <c r="S1827" s="17"/>
      <c r="T1827" s="17"/>
      <c r="U1827" s="17"/>
      <c r="V1827" s="17"/>
      <c r="W1827" s="17"/>
      <c r="X1827" s="17"/>
      <c r="Y1827" s="17"/>
      <c r="Z1827" s="17"/>
      <c r="AA1827" s="17"/>
      <c r="AB1827" s="17"/>
      <c r="AC1827" s="17"/>
      <c r="AD1827" s="17"/>
      <c r="AE1827" s="18">
        <f t="shared" si="88"/>
        <v>1.313723535154431</v>
      </c>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c r="BA1827" s="17"/>
      <c r="BB1827" s="17"/>
      <c r="BC1827" s="17"/>
      <c r="BD1827" s="17"/>
      <c r="BE1827" s="17"/>
      <c r="BF1827" s="17"/>
      <c r="BG1827" s="17"/>
    </row>
    <row r="1828" spans="1:59" hidden="1" x14ac:dyDescent="0.2">
      <c r="A1828" s="50">
        <v>2024</v>
      </c>
      <c r="B1828" s="50" t="s">
        <v>16</v>
      </c>
      <c r="C1828" s="16" t="str">
        <f>set_totals!$C$236</f>
        <v>28Mar24-RST-Night</v>
      </c>
      <c r="D1828" s="21">
        <f t="shared" si="86"/>
        <v>45379</v>
      </c>
      <c r="E1828" s="22">
        <f t="shared" si="87"/>
        <v>88</v>
      </c>
      <c r="F1828" s="17" t="s">
        <v>775</v>
      </c>
      <c r="G1828" s="17" t="s">
        <v>784</v>
      </c>
      <c r="H1828" s="17">
        <v>105</v>
      </c>
      <c r="J1828" s="17">
        <v>13.89</v>
      </c>
      <c r="K1828" s="17" t="s">
        <v>494</v>
      </c>
      <c r="L1828" s="17"/>
      <c r="M1828" s="17" t="s">
        <v>494</v>
      </c>
      <c r="N1828" s="17"/>
      <c r="O1828" s="17"/>
      <c r="P1828" s="17"/>
      <c r="Q1828" s="17" t="s">
        <v>494</v>
      </c>
      <c r="R1828" s="17"/>
      <c r="S1828" s="17"/>
      <c r="T1828" s="17"/>
      <c r="U1828" s="17"/>
      <c r="V1828" s="17"/>
      <c r="W1828" s="17"/>
      <c r="X1828" s="17"/>
      <c r="Y1828" s="17"/>
      <c r="Z1828" s="17"/>
      <c r="AA1828" s="17"/>
      <c r="AB1828" s="17"/>
      <c r="AC1828" s="17"/>
      <c r="AD1828" s="17"/>
      <c r="AE1828" s="18">
        <f t="shared" si="88"/>
        <v>1.1998704243602203</v>
      </c>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c r="BA1828" s="17"/>
      <c r="BB1828" s="17"/>
      <c r="BC1828" s="17"/>
      <c r="BD1828" s="17"/>
      <c r="BE1828" s="17"/>
      <c r="BF1828" s="17"/>
      <c r="BG1828" s="17"/>
    </row>
    <row r="1829" spans="1:59" hidden="1" x14ac:dyDescent="0.2">
      <c r="A1829" s="50">
        <v>2024</v>
      </c>
      <c r="B1829" s="50" t="s">
        <v>16</v>
      </c>
      <c r="C1829" s="16" t="str">
        <f>set_totals!$C$236</f>
        <v>28Mar24-RST-Night</v>
      </c>
      <c r="D1829" s="21">
        <f t="shared" si="86"/>
        <v>45379</v>
      </c>
      <c r="E1829" s="22">
        <f t="shared" si="87"/>
        <v>88</v>
      </c>
      <c r="F1829" s="17" t="s">
        <v>775</v>
      </c>
      <c r="G1829" s="17" t="s">
        <v>784</v>
      </c>
      <c r="H1829" s="17">
        <v>85</v>
      </c>
      <c r="J1829" s="17">
        <v>6</v>
      </c>
      <c r="K1829" s="17" t="s">
        <v>494</v>
      </c>
      <c r="L1829" s="17"/>
      <c r="M1829" s="17" t="s">
        <v>494</v>
      </c>
      <c r="N1829" s="17"/>
      <c r="O1829" s="17"/>
      <c r="P1829" s="17"/>
      <c r="Q1829" s="17" t="s">
        <v>494</v>
      </c>
      <c r="R1829" s="17"/>
      <c r="S1829" s="17"/>
      <c r="T1829" s="17"/>
      <c r="U1829" s="17"/>
      <c r="V1829" s="17"/>
      <c r="W1829" s="17"/>
      <c r="X1829" s="17"/>
      <c r="Y1829" s="17"/>
      <c r="Z1829" s="17"/>
      <c r="AA1829" s="17"/>
      <c r="AB1829" s="17"/>
      <c r="AC1829" s="17"/>
      <c r="AD1829" s="17"/>
      <c r="AE1829" s="18">
        <f t="shared" si="88"/>
        <v>0.97699979645837576</v>
      </c>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c r="BA1829" s="17"/>
      <c r="BB1829" s="17"/>
      <c r="BC1829" s="17"/>
      <c r="BD1829" s="17"/>
      <c r="BE1829" s="17"/>
      <c r="BF1829" s="17"/>
      <c r="BG1829" s="17"/>
    </row>
    <row r="1830" spans="1:59" hidden="1" x14ac:dyDescent="0.2">
      <c r="A1830" s="50">
        <v>2024</v>
      </c>
      <c r="B1830" s="50" t="s">
        <v>16</v>
      </c>
      <c r="C1830" s="16" t="str">
        <f>set_totals!$C$236</f>
        <v>28Mar24-RST-Night</v>
      </c>
      <c r="D1830" s="21">
        <f t="shared" si="86"/>
        <v>45379</v>
      </c>
      <c r="E1830" s="22">
        <f t="shared" si="87"/>
        <v>88</v>
      </c>
      <c r="F1830" s="17" t="s">
        <v>775</v>
      </c>
      <c r="G1830" s="17" t="s">
        <v>772</v>
      </c>
      <c r="H1830" s="17">
        <v>34</v>
      </c>
      <c r="J1830" s="17">
        <v>0.27</v>
      </c>
      <c r="K1830" s="17" t="s">
        <v>494</v>
      </c>
      <c r="L1830" s="17"/>
      <c r="M1830" s="17" t="s">
        <v>494</v>
      </c>
      <c r="N1830" s="17"/>
      <c r="O1830" s="17"/>
      <c r="P1830" s="17"/>
      <c r="Q1830" s="17" t="s">
        <v>494</v>
      </c>
      <c r="R1830" s="17"/>
      <c r="S1830" s="17"/>
      <c r="T1830" s="17"/>
      <c r="U1830" s="17"/>
      <c r="V1830" s="17"/>
      <c r="W1830" s="17"/>
      <c r="X1830" s="17"/>
      <c r="Y1830" s="17"/>
      <c r="Z1830" s="17"/>
      <c r="AA1830" s="17"/>
      <c r="AB1830" s="17"/>
      <c r="AC1830" s="17"/>
      <c r="AD1830" s="17"/>
      <c r="AE1830" s="18">
        <f t="shared" si="88"/>
        <v>0.68695298188479548</v>
      </c>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c r="BA1830" s="17"/>
      <c r="BB1830" s="17"/>
      <c r="BC1830" s="17"/>
      <c r="BD1830" s="17"/>
      <c r="BE1830" s="17"/>
      <c r="BF1830" s="17"/>
      <c r="BG1830" s="17"/>
    </row>
    <row r="1831" spans="1:59" hidden="1" x14ac:dyDescent="0.2">
      <c r="A1831" s="50">
        <v>2024</v>
      </c>
      <c r="B1831" s="50" t="s">
        <v>16</v>
      </c>
      <c r="C1831" s="16" t="str">
        <f>set_totals!$C$236</f>
        <v>28Mar24-RST-Night</v>
      </c>
      <c r="D1831" s="21">
        <f t="shared" si="86"/>
        <v>45379</v>
      </c>
      <c r="E1831" s="22">
        <f t="shared" si="87"/>
        <v>88</v>
      </c>
      <c r="F1831" s="17" t="s">
        <v>775</v>
      </c>
      <c r="G1831" s="17" t="s">
        <v>772</v>
      </c>
      <c r="H1831" s="17">
        <v>32</v>
      </c>
      <c r="J1831" s="17">
        <v>0.22</v>
      </c>
      <c r="K1831" s="17" t="s">
        <v>494</v>
      </c>
      <c r="L1831" s="17"/>
      <c r="M1831" s="17" t="s">
        <v>494</v>
      </c>
      <c r="N1831" s="17"/>
      <c r="O1831" s="17"/>
      <c r="P1831" s="17"/>
      <c r="Q1831" s="17" t="s">
        <v>494</v>
      </c>
      <c r="R1831" s="17"/>
      <c r="S1831" s="17"/>
      <c r="T1831" s="17"/>
      <c r="U1831" s="17"/>
      <c r="V1831" s="17"/>
      <c r="W1831" s="17"/>
      <c r="X1831" s="17"/>
      <c r="Y1831" s="17"/>
      <c r="Z1831" s="17"/>
      <c r="AA1831" s="17"/>
      <c r="AB1831" s="17"/>
      <c r="AC1831" s="17"/>
      <c r="AD1831" s="17"/>
      <c r="AE1831" s="18">
        <f t="shared" si="88"/>
        <v>0.67138671875</v>
      </c>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c r="BA1831" s="17"/>
      <c r="BB1831" s="17"/>
      <c r="BC1831" s="17"/>
      <c r="BD1831" s="17"/>
      <c r="BE1831" s="17"/>
      <c r="BF1831" s="17"/>
      <c r="BG1831" s="17"/>
    </row>
    <row r="1832" spans="1:59" hidden="1" x14ac:dyDescent="0.2">
      <c r="A1832" s="50">
        <v>2024</v>
      </c>
      <c r="B1832" s="50" t="s">
        <v>16</v>
      </c>
      <c r="C1832" s="16" t="str">
        <f>set_totals!$C$236</f>
        <v>28Mar24-RST-Night</v>
      </c>
      <c r="D1832" s="21">
        <f t="shared" si="86"/>
        <v>45379</v>
      </c>
      <c r="E1832" s="22">
        <f t="shared" si="87"/>
        <v>88</v>
      </c>
      <c r="F1832" s="17" t="s">
        <v>775</v>
      </c>
      <c r="G1832" s="17" t="s">
        <v>772</v>
      </c>
      <c r="H1832" s="17">
        <v>34</v>
      </c>
      <c r="J1832" s="17">
        <v>0.34</v>
      </c>
      <c r="K1832" s="17" t="s">
        <v>494</v>
      </c>
      <c r="L1832" s="17"/>
      <c r="M1832" s="17" t="s">
        <v>494</v>
      </c>
      <c r="N1832" s="17"/>
      <c r="O1832" s="17"/>
      <c r="P1832" s="17"/>
      <c r="Q1832" s="17" t="s">
        <v>494</v>
      </c>
      <c r="R1832" s="17"/>
      <c r="S1832" s="17"/>
      <c r="T1832" s="17"/>
      <c r="U1832" s="17"/>
      <c r="V1832" s="17"/>
      <c r="W1832" s="17"/>
      <c r="X1832" s="17"/>
      <c r="Y1832" s="17"/>
      <c r="Z1832" s="17"/>
      <c r="AA1832" s="17"/>
      <c r="AB1832" s="17"/>
      <c r="AC1832" s="17"/>
      <c r="AD1832" s="17"/>
      <c r="AE1832" s="18">
        <f t="shared" si="88"/>
        <v>0.86505190311418689</v>
      </c>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c r="BA1832" s="17"/>
      <c r="BB1832" s="17"/>
      <c r="BC1832" s="17"/>
      <c r="BD1832" s="17"/>
      <c r="BE1832" s="17"/>
      <c r="BF1832" s="17"/>
      <c r="BG1832" s="17"/>
    </row>
    <row r="1833" spans="1:59" hidden="1" x14ac:dyDescent="0.2">
      <c r="A1833" s="50">
        <v>2024</v>
      </c>
      <c r="B1833" s="50" t="s">
        <v>16</v>
      </c>
      <c r="C1833" s="16" t="str">
        <f>set_totals!$C$236</f>
        <v>28Mar24-RST-Night</v>
      </c>
      <c r="D1833" s="21">
        <f t="shared" si="86"/>
        <v>45379</v>
      </c>
      <c r="E1833" s="22">
        <f t="shared" si="87"/>
        <v>88</v>
      </c>
      <c r="F1833" s="17" t="s">
        <v>775</v>
      </c>
      <c r="G1833" s="17" t="s">
        <v>772</v>
      </c>
      <c r="H1833" s="17">
        <v>35</v>
      </c>
      <c r="J1833" s="17">
        <v>0.38</v>
      </c>
      <c r="K1833" s="17" t="s">
        <v>494</v>
      </c>
      <c r="L1833" s="17"/>
      <c r="M1833" s="17" t="s">
        <v>494</v>
      </c>
      <c r="N1833" s="17"/>
      <c r="O1833" s="17"/>
      <c r="P1833" s="17"/>
      <c r="Q1833" s="17" t="s">
        <v>494</v>
      </c>
      <c r="R1833" s="17"/>
      <c r="S1833" s="17"/>
      <c r="T1833" s="17"/>
      <c r="U1833" s="17"/>
      <c r="V1833" s="17"/>
      <c r="W1833" s="17"/>
      <c r="X1833" s="17"/>
      <c r="Y1833" s="17"/>
      <c r="Z1833" s="17"/>
      <c r="AA1833" s="17"/>
      <c r="AB1833" s="17"/>
      <c r="AC1833" s="17"/>
      <c r="AD1833" s="17"/>
      <c r="AE1833" s="18">
        <f t="shared" si="88"/>
        <v>0.88629737609329451</v>
      </c>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c r="BA1833" s="17"/>
      <c r="BB1833" s="17"/>
      <c r="BC1833" s="17"/>
      <c r="BD1833" s="17"/>
      <c r="BE1833" s="17"/>
      <c r="BF1833" s="17"/>
      <c r="BG1833" s="17"/>
    </row>
    <row r="1834" spans="1:59" hidden="1" x14ac:dyDescent="0.2">
      <c r="A1834" s="50">
        <v>2024</v>
      </c>
      <c r="B1834" s="50" t="s">
        <v>16</v>
      </c>
      <c r="C1834" s="16" t="str">
        <f>set_totals!$C$236</f>
        <v>28Mar24-RST-Night</v>
      </c>
      <c r="D1834" s="21">
        <f t="shared" si="86"/>
        <v>45379</v>
      </c>
      <c r="E1834" s="22">
        <f t="shared" si="87"/>
        <v>88</v>
      </c>
      <c r="F1834" s="17" t="s">
        <v>775</v>
      </c>
      <c r="G1834" s="17" t="s">
        <v>772</v>
      </c>
      <c r="H1834" s="17">
        <v>33</v>
      </c>
      <c r="J1834" s="17">
        <v>0.3</v>
      </c>
      <c r="K1834" s="17" t="s">
        <v>494</v>
      </c>
      <c r="L1834" s="17"/>
      <c r="M1834" s="17" t="s">
        <v>494</v>
      </c>
      <c r="N1834" s="17"/>
      <c r="O1834" s="17"/>
      <c r="P1834" s="17"/>
      <c r="Q1834" s="17" t="s">
        <v>494</v>
      </c>
      <c r="R1834" s="17"/>
      <c r="S1834" s="17"/>
      <c r="T1834" s="17"/>
      <c r="U1834" s="17"/>
      <c r="V1834" s="17"/>
      <c r="W1834" s="17"/>
      <c r="X1834" s="17"/>
      <c r="Y1834" s="17"/>
      <c r="Z1834" s="17"/>
      <c r="AA1834" s="17"/>
      <c r="AB1834" s="17"/>
      <c r="AC1834" s="17"/>
      <c r="AD1834" s="17"/>
      <c r="AE1834" s="18">
        <f t="shared" si="88"/>
        <v>0.83479422322397523</v>
      </c>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c r="BA1834" s="17"/>
      <c r="BB1834" s="17"/>
      <c r="BC1834" s="17"/>
      <c r="BD1834" s="17"/>
      <c r="BE1834" s="17"/>
      <c r="BF1834" s="17"/>
      <c r="BG1834" s="17"/>
    </row>
    <row r="1835" spans="1:59" hidden="1" x14ac:dyDescent="0.2">
      <c r="A1835" s="50">
        <v>2024</v>
      </c>
      <c r="B1835" s="50" t="s">
        <v>16</v>
      </c>
      <c r="C1835" s="16" t="str">
        <f>set_totals!$C$236</f>
        <v>28Mar24-RST-Night</v>
      </c>
      <c r="D1835" s="21">
        <f t="shared" si="86"/>
        <v>45379</v>
      </c>
      <c r="E1835" s="22">
        <f t="shared" si="87"/>
        <v>88</v>
      </c>
      <c r="F1835" s="17" t="s">
        <v>775</v>
      </c>
      <c r="G1835" s="17" t="s">
        <v>772</v>
      </c>
      <c r="H1835" s="17">
        <v>37</v>
      </c>
      <c r="J1835" s="17">
        <v>0.43</v>
      </c>
      <c r="K1835" s="17" t="s">
        <v>494</v>
      </c>
      <c r="L1835" s="17"/>
      <c r="M1835" s="17" t="s">
        <v>494</v>
      </c>
      <c r="N1835" s="17"/>
      <c r="O1835" s="17"/>
      <c r="P1835" s="17"/>
      <c r="Q1835" s="17" t="s">
        <v>494</v>
      </c>
      <c r="R1835" s="17"/>
      <c r="S1835" s="17"/>
      <c r="T1835" s="17"/>
      <c r="U1835" s="17"/>
      <c r="V1835" s="17"/>
      <c r="W1835" s="17"/>
      <c r="X1835" s="17"/>
      <c r="Y1835" s="17"/>
      <c r="Z1835" s="17"/>
      <c r="AA1835" s="17"/>
      <c r="AB1835" s="17"/>
      <c r="AC1835" s="17"/>
      <c r="AD1835" s="17"/>
      <c r="AE1835" s="18">
        <f t="shared" si="88"/>
        <v>0.84891319369040341</v>
      </c>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c r="BA1835" s="17"/>
      <c r="BB1835" s="17"/>
      <c r="BC1835" s="17"/>
      <c r="BD1835" s="17"/>
      <c r="BE1835" s="17"/>
      <c r="BF1835" s="17"/>
      <c r="BG1835" s="17"/>
    </row>
    <row r="1836" spans="1:59" hidden="1" x14ac:dyDescent="0.2">
      <c r="A1836" s="50">
        <v>2024</v>
      </c>
      <c r="B1836" s="50" t="s">
        <v>16</v>
      </c>
      <c r="C1836" s="16" t="str">
        <f>set_totals!$C$236</f>
        <v>28Mar24-RST-Night</v>
      </c>
      <c r="D1836" s="21">
        <f t="shared" si="86"/>
        <v>45379</v>
      </c>
      <c r="E1836" s="22">
        <f t="shared" si="87"/>
        <v>88</v>
      </c>
      <c r="F1836" s="17" t="s">
        <v>775</v>
      </c>
      <c r="G1836" s="17" t="s">
        <v>772</v>
      </c>
      <c r="H1836" s="17">
        <v>34</v>
      </c>
      <c r="J1836" s="17">
        <v>0.3</v>
      </c>
      <c r="K1836" s="17" t="s">
        <v>494</v>
      </c>
      <c r="L1836" s="17"/>
      <c r="M1836" s="17" t="s">
        <v>494</v>
      </c>
      <c r="N1836" s="17"/>
      <c r="O1836" s="17"/>
      <c r="P1836" s="17"/>
      <c r="Q1836" s="17" t="s">
        <v>494</v>
      </c>
      <c r="R1836" s="17"/>
      <c r="S1836" s="17"/>
      <c r="T1836" s="17"/>
      <c r="U1836" s="17"/>
      <c r="V1836" s="17"/>
      <c r="W1836" s="17"/>
      <c r="X1836" s="17"/>
      <c r="Y1836" s="17"/>
      <c r="Z1836" s="17"/>
      <c r="AA1836" s="17"/>
      <c r="AB1836" s="17"/>
      <c r="AC1836" s="17"/>
      <c r="AD1836" s="17"/>
      <c r="AE1836" s="18">
        <f t="shared" si="88"/>
        <v>0.76328109098310604</v>
      </c>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c r="BA1836" s="17"/>
      <c r="BB1836" s="17"/>
      <c r="BC1836" s="17"/>
      <c r="BD1836" s="17"/>
      <c r="BE1836" s="17"/>
      <c r="BF1836" s="17"/>
      <c r="BG1836" s="17"/>
    </row>
    <row r="1837" spans="1:59" hidden="1" x14ac:dyDescent="0.2">
      <c r="A1837" s="50">
        <v>2024</v>
      </c>
      <c r="B1837" s="50" t="s">
        <v>16</v>
      </c>
      <c r="C1837" s="16" t="str">
        <f>set_totals!$C$236</f>
        <v>28Mar24-RST-Night</v>
      </c>
      <c r="D1837" s="21">
        <f t="shared" si="86"/>
        <v>45379</v>
      </c>
      <c r="E1837" s="22">
        <f t="shared" si="87"/>
        <v>88</v>
      </c>
      <c r="F1837" s="17" t="s">
        <v>771</v>
      </c>
      <c r="G1837" s="17" t="s">
        <v>772</v>
      </c>
      <c r="H1837" s="17">
        <v>41</v>
      </c>
      <c r="J1837" s="17">
        <v>0.59</v>
      </c>
      <c r="K1837" s="17" t="s">
        <v>494</v>
      </c>
      <c r="L1837" s="17"/>
      <c r="M1837" s="17" t="s">
        <v>494</v>
      </c>
      <c r="N1837" s="17"/>
      <c r="O1837" s="17"/>
      <c r="P1837" s="17"/>
      <c r="Q1837" s="17" t="s">
        <v>494</v>
      </c>
      <c r="R1837" s="17"/>
      <c r="S1837" s="17"/>
      <c r="T1837" s="17"/>
      <c r="U1837" s="17"/>
      <c r="V1837" s="17"/>
      <c r="W1837" s="17"/>
      <c r="X1837" s="17"/>
      <c r="Y1837" s="17"/>
      <c r="Z1837" s="17"/>
      <c r="AA1837" s="17"/>
      <c r="AB1837" s="17"/>
      <c r="AC1837" s="17"/>
      <c r="AD1837" s="17"/>
      <c r="AE1837" s="18">
        <f t="shared" si="88"/>
        <v>0.85605258194164324</v>
      </c>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c r="BA1837" s="17"/>
      <c r="BB1837" s="17"/>
      <c r="BC1837" s="17"/>
      <c r="BD1837" s="17"/>
      <c r="BE1837" s="17"/>
      <c r="BF1837" s="17"/>
      <c r="BG1837" s="17"/>
    </row>
    <row r="1838" spans="1:59" hidden="1" x14ac:dyDescent="0.2">
      <c r="A1838" s="50">
        <v>2024</v>
      </c>
      <c r="B1838" s="50" t="s">
        <v>16</v>
      </c>
      <c r="C1838" s="16" t="str">
        <f>set_totals!$C$236</f>
        <v>28Mar24-RST-Night</v>
      </c>
      <c r="D1838" s="21">
        <f t="shared" si="86"/>
        <v>45379</v>
      </c>
      <c r="E1838" s="22">
        <f t="shared" si="87"/>
        <v>88</v>
      </c>
      <c r="F1838" s="17" t="s">
        <v>771</v>
      </c>
      <c r="G1838" s="17" t="s">
        <v>772</v>
      </c>
      <c r="H1838" s="17">
        <v>41</v>
      </c>
      <c r="J1838" s="17">
        <v>0.53</v>
      </c>
      <c r="K1838" s="17" t="s">
        <v>494</v>
      </c>
      <c r="L1838" s="17"/>
      <c r="M1838" s="17" t="s">
        <v>494</v>
      </c>
      <c r="N1838" s="17"/>
      <c r="O1838" s="17"/>
      <c r="P1838" s="17"/>
      <c r="Q1838" s="17" t="s">
        <v>494</v>
      </c>
      <c r="R1838" s="17"/>
      <c r="S1838" s="17"/>
      <c r="T1838" s="17"/>
      <c r="U1838" s="17"/>
      <c r="V1838" s="17"/>
      <c r="W1838" s="17"/>
      <c r="X1838" s="17"/>
      <c r="Y1838" s="17"/>
      <c r="Z1838" s="17"/>
      <c r="AA1838" s="17"/>
      <c r="AB1838" s="17"/>
      <c r="AC1838" s="17"/>
      <c r="AD1838" s="17"/>
      <c r="AE1838" s="18">
        <f t="shared" si="88"/>
        <v>0.76899638716791696</v>
      </c>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c r="BA1838" s="17"/>
      <c r="BB1838" s="17"/>
      <c r="BC1838" s="17"/>
      <c r="BD1838" s="17"/>
      <c r="BE1838" s="17"/>
      <c r="BF1838" s="17"/>
      <c r="BG1838" s="17"/>
    </row>
    <row r="1839" spans="1:59" hidden="1" x14ac:dyDescent="0.2">
      <c r="A1839" s="50">
        <v>2024</v>
      </c>
      <c r="B1839" s="50" t="s">
        <v>16</v>
      </c>
      <c r="C1839" s="16" t="str">
        <f>set_totals!$C$236</f>
        <v>28Mar24-RST-Night</v>
      </c>
      <c r="D1839" s="21">
        <f t="shared" si="86"/>
        <v>45379</v>
      </c>
      <c r="E1839" s="22">
        <f t="shared" si="87"/>
        <v>88</v>
      </c>
      <c r="F1839" s="17" t="s">
        <v>773</v>
      </c>
      <c r="G1839" s="17" t="s">
        <v>772</v>
      </c>
      <c r="H1839" s="17">
        <v>38</v>
      </c>
      <c r="J1839" s="17">
        <v>0.39</v>
      </c>
      <c r="K1839" s="17" t="s">
        <v>494</v>
      </c>
      <c r="L1839" s="17"/>
      <c r="M1839" s="17" t="s">
        <v>494</v>
      </c>
      <c r="N1839" s="17"/>
      <c r="O1839" s="17"/>
      <c r="P1839" s="17"/>
      <c r="Q1839" s="17" t="s">
        <v>494</v>
      </c>
      <c r="R1839" s="17"/>
      <c r="S1839" s="17"/>
      <c r="T1839" s="17"/>
      <c r="U1839" s="17"/>
      <c r="V1839" s="17"/>
      <c r="W1839" s="17"/>
      <c r="X1839" s="17"/>
      <c r="Y1839" s="17"/>
      <c r="Z1839" s="17"/>
      <c r="AA1839" s="17"/>
      <c r="AB1839" s="17"/>
      <c r="AC1839" s="17"/>
      <c r="AD1839" s="17"/>
      <c r="AE1839" s="18">
        <f t="shared" si="88"/>
        <v>0.71074500656072315</v>
      </c>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c r="BA1839" s="17"/>
      <c r="BB1839" s="17"/>
      <c r="BC1839" s="17"/>
      <c r="BD1839" s="17"/>
      <c r="BE1839" s="17"/>
      <c r="BF1839" s="17"/>
      <c r="BG1839" s="17"/>
    </row>
    <row r="1840" spans="1:59" hidden="1" x14ac:dyDescent="0.2">
      <c r="A1840" s="50">
        <v>2024</v>
      </c>
      <c r="B1840" s="50" t="s">
        <v>16</v>
      </c>
      <c r="C1840" s="16" t="str">
        <f>set_totals!$C$236</f>
        <v>28Mar24-RST-Night</v>
      </c>
      <c r="D1840" s="21">
        <f t="shared" si="86"/>
        <v>45379</v>
      </c>
      <c r="E1840" s="22">
        <f t="shared" si="87"/>
        <v>88</v>
      </c>
      <c r="F1840" s="17" t="s">
        <v>771</v>
      </c>
      <c r="G1840" s="17" t="s">
        <v>772</v>
      </c>
      <c r="H1840" s="17">
        <v>40</v>
      </c>
      <c r="J1840" s="17">
        <v>0.45</v>
      </c>
      <c r="K1840" s="17" t="s">
        <v>494</v>
      </c>
      <c r="L1840" s="17"/>
      <c r="M1840" s="17" t="s">
        <v>494</v>
      </c>
      <c r="N1840" s="17"/>
      <c r="O1840" s="17"/>
      <c r="P1840" s="17"/>
      <c r="Q1840" s="17" t="s">
        <v>494</v>
      </c>
      <c r="R1840" s="17"/>
      <c r="S1840" s="17"/>
      <c r="T1840" s="17"/>
      <c r="U1840" s="17"/>
      <c r="V1840" s="17"/>
      <c r="W1840" s="17"/>
      <c r="X1840" s="17"/>
      <c r="Y1840" s="17"/>
      <c r="Z1840" s="17"/>
      <c r="AA1840" s="17"/>
      <c r="AB1840" s="17"/>
      <c r="AC1840" s="17"/>
      <c r="AD1840" s="17"/>
      <c r="AE1840" s="18">
        <f t="shared" si="88"/>
        <v>0.703125</v>
      </c>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c r="BA1840" s="17"/>
      <c r="BB1840" s="17"/>
      <c r="BC1840" s="17"/>
      <c r="BD1840" s="17"/>
      <c r="BE1840" s="17"/>
      <c r="BF1840" s="17"/>
      <c r="BG1840" s="17"/>
    </row>
    <row r="1841" spans="1:59" hidden="1" x14ac:dyDescent="0.2">
      <c r="A1841" s="50">
        <v>2024</v>
      </c>
      <c r="B1841" s="50" t="s">
        <v>16</v>
      </c>
      <c r="C1841" s="16" t="str">
        <f>set_totals!$C$236</f>
        <v>28Mar24-RST-Night</v>
      </c>
      <c r="D1841" s="21">
        <f t="shared" si="86"/>
        <v>45379</v>
      </c>
      <c r="E1841" s="22">
        <f t="shared" si="87"/>
        <v>88</v>
      </c>
      <c r="F1841" s="17" t="s">
        <v>771</v>
      </c>
      <c r="G1841" s="17" t="s">
        <v>772</v>
      </c>
      <c r="H1841" s="17">
        <v>40</v>
      </c>
      <c r="J1841" s="17">
        <v>0.54</v>
      </c>
      <c r="K1841" s="17" t="s">
        <v>494</v>
      </c>
      <c r="L1841" s="17"/>
      <c r="M1841" s="17" t="s">
        <v>494</v>
      </c>
      <c r="N1841" s="17"/>
      <c r="O1841" s="17"/>
      <c r="P1841" s="17"/>
      <c r="Q1841" s="17" t="s">
        <v>494</v>
      </c>
      <c r="R1841" s="17"/>
      <c r="S1841" s="17"/>
      <c r="T1841" s="17"/>
      <c r="U1841" s="17"/>
      <c r="V1841" s="17"/>
      <c r="W1841" s="17"/>
      <c r="X1841" s="17"/>
      <c r="Y1841" s="17"/>
      <c r="Z1841" s="17"/>
      <c r="AA1841" s="17"/>
      <c r="AB1841" s="17"/>
      <c r="AC1841" s="17"/>
      <c r="AD1841" s="17"/>
      <c r="AE1841" s="18">
        <f t="shared" si="88"/>
        <v>0.84375</v>
      </c>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c r="BA1841" s="17"/>
      <c r="BB1841" s="17"/>
      <c r="BC1841" s="17"/>
      <c r="BD1841" s="17"/>
      <c r="BE1841" s="17"/>
      <c r="BF1841" s="17"/>
      <c r="BG1841" s="17"/>
    </row>
    <row r="1842" spans="1:59" hidden="1" x14ac:dyDescent="0.2">
      <c r="A1842" s="50">
        <v>2024</v>
      </c>
      <c r="B1842" s="50" t="s">
        <v>16</v>
      </c>
      <c r="C1842" s="16" t="str">
        <f>set_totals!$C$236</f>
        <v>28Mar24-RST-Night</v>
      </c>
      <c r="D1842" s="21">
        <f t="shared" si="86"/>
        <v>45379</v>
      </c>
      <c r="E1842" s="22">
        <f t="shared" si="87"/>
        <v>88</v>
      </c>
      <c r="F1842" s="17" t="s">
        <v>771</v>
      </c>
      <c r="G1842" s="17" t="s">
        <v>772</v>
      </c>
      <c r="H1842" s="17">
        <v>42</v>
      </c>
      <c r="J1842" s="17">
        <v>0.55000000000000004</v>
      </c>
      <c r="K1842" s="17" t="s">
        <v>494</v>
      </c>
      <c r="L1842" s="17"/>
      <c r="M1842" s="17" t="s">
        <v>494</v>
      </c>
      <c r="N1842" s="17"/>
      <c r="O1842" s="17"/>
      <c r="P1842" s="17"/>
      <c r="Q1842" s="17" t="s">
        <v>494</v>
      </c>
      <c r="R1842" s="17"/>
      <c r="S1842" s="17"/>
      <c r="T1842" s="17"/>
      <c r="U1842" s="17"/>
      <c r="V1842" s="17"/>
      <c r="W1842" s="17"/>
      <c r="X1842" s="17"/>
      <c r="Y1842" s="17"/>
      <c r="Z1842" s="17"/>
      <c r="AA1842" s="17"/>
      <c r="AB1842" s="17"/>
      <c r="AC1842" s="17"/>
      <c r="AD1842" s="17"/>
      <c r="AE1842" s="18">
        <f t="shared" si="88"/>
        <v>0.74236043623798731</v>
      </c>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c r="BA1842" s="17"/>
      <c r="BB1842" s="17"/>
      <c r="BC1842" s="17"/>
      <c r="BD1842" s="17"/>
      <c r="BE1842" s="17"/>
      <c r="BF1842" s="17"/>
      <c r="BG1842" s="17"/>
    </row>
    <row r="1843" spans="1:59" hidden="1" x14ac:dyDescent="0.2">
      <c r="A1843" s="50">
        <v>2024</v>
      </c>
      <c r="B1843" s="50" t="s">
        <v>16</v>
      </c>
      <c r="C1843" s="16" t="str">
        <f>set_totals!$C$236</f>
        <v>28Mar24-RST-Night</v>
      </c>
      <c r="D1843" s="21">
        <f t="shared" si="86"/>
        <v>45379</v>
      </c>
      <c r="E1843" s="22">
        <f t="shared" si="87"/>
        <v>88</v>
      </c>
      <c r="F1843" s="17" t="s">
        <v>771</v>
      </c>
      <c r="G1843" s="17" t="s">
        <v>772</v>
      </c>
      <c r="H1843" s="17">
        <v>39</v>
      </c>
      <c r="J1843" s="17">
        <v>0.42</v>
      </c>
      <c r="K1843" s="17" t="s">
        <v>494</v>
      </c>
      <c r="L1843" s="17"/>
      <c r="M1843" s="17" t="s">
        <v>494</v>
      </c>
      <c r="N1843" s="17"/>
      <c r="O1843" s="17"/>
      <c r="P1843" s="17"/>
      <c r="Q1843" s="17" t="s">
        <v>494</v>
      </c>
      <c r="R1843" s="17"/>
      <c r="S1843" s="17"/>
      <c r="T1843" s="17"/>
      <c r="U1843" s="17"/>
      <c r="V1843" s="17"/>
      <c r="W1843" s="17"/>
      <c r="X1843" s="17"/>
      <c r="Y1843" s="17"/>
      <c r="Z1843" s="17"/>
      <c r="AA1843" s="17"/>
      <c r="AB1843" s="17"/>
      <c r="AC1843" s="17"/>
      <c r="AD1843" s="17"/>
      <c r="AE1843" s="18">
        <f t="shared" si="88"/>
        <v>0.70803621099479086</v>
      </c>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c r="BA1843" s="17"/>
      <c r="BB1843" s="17"/>
      <c r="BC1843" s="17"/>
      <c r="BD1843" s="17"/>
      <c r="BE1843" s="17"/>
      <c r="BF1843" s="17"/>
      <c r="BG1843" s="17"/>
    </row>
    <row r="1844" spans="1:59" hidden="1" x14ac:dyDescent="0.2">
      <c r="A1844" s="50">
        <v>2024</v>
      </c>
      <c r="B1844" s="50" t="s">
        <v>16</v>
      </c>
      <c r="C1844" s="16" t="str">
        <f>set_totals!$C$236</f>
        <v>28Mar24-RST-Night</v>
      </c>
      <c r="D1844" s="21">
        <f t="shared" si="86"/>
        <v>45379</v>
      </c>
      <c r="E1844" s="22">
        <f t="shared" si="87"/>
        <v>88</v>
      </c>
      <c r="F1844" s="17" t="s">
        <v>771</v>
      </c>
      <c r="G1844" s="17" t="s">
        <v>772</v>
      </c>
      <c r="H1844" s="17">
        <v>41</v>
      </c>
      <c r="J1844" s="17">
        <v>0.54</v>
      </c>
      <c r="K1844" s="17" t="s">
        <v>494</v>
      </c>
      <c r="L1844" s="17"/>
      <c r="M1844" s="17" t="s">
        <v>494</v>
      </c>
      <c r="N1844" s="17"/>
      <c r="O1844" s="17"/>
      <c r="P1844" s="17"/>
      <c r="Q1844" s="17" t="s">
        <v>494</v>
      </c>
      <c r="R1844" s="17"/>
      <c r="S1844" s="17"/>
      <c r="T1844" s="17"/>
      <c r="U1844" s="17"/>
      <c r="V1844" s="17"/>
      <c r="W1844" s="17"/>
      <c r="X1844" s="17"/>
      <c r="Y1844" s="17"/>
      <c r="Z1844" s="17"/>
      <c r="AA1844" s="17"/>
      <c r="AB1844" s="17"/>
      <c r="AC1844" s="17"/>
      <c r="AD1844" s="17"/>
      <c r="AE1844" s="18">
        <f t="shared" si="88"/>
        <v>0.78350575296353797</v>
      </c>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c r="BA1844" s="17"/>
      <c r="BB1844" s="17"/>
      <c r="BC1844" s="17"/>
      <c r="BD1844" s="17"/>
      <c r="BE1844" s="17"/>
      <c r="BF1844" s="17"/>
      <c r="BG1844" s="17"/>
    </row>
    <row r="1845" spans="1:59" hidden="1" x14ac:dyDescent="0.2">
      <c r="A1845" s="50">
        <v>2024</v>
      </c>
      <c r="B1845" s="50" t="s">
        <v>16</v>
      </c>
      <c r="C1845" s="16" t="str">
        <f>set_totals!$C$236</f>
        <v>28Mar24-RST-Night</v>
      </c>
      <c r="D1845" s="21">
        <f t="shared" si="86"/>
        <v>45379</v>
      </c>
      <c r="E1845" s="22">
        <f t="shared" si="87"/>
        <v>88</v>
      </c>
      <c r="F1845" s="17" t="s">
        <v>771</v>
      </c>
      <c r="G1845" s="17" t="s">
        <v>772</v>
      </c>
      <c r="H1845" s="17">
        <v>42</v>
      </c>
      <c r="J1845" s="17">
        <v>0.53</v>
      </c>
      <c r="K1845" s="17" t="s">
        <v>494</v>
      </c>
      <c r="L1845" s="17"/>
      <c r="M1845" s="17" t="s">
        <v>494</v>
      </c>
      <c r="N1845" s="17"/>
      <c r="O1845" s="17"/>
      <c r="P1845" s="17"/>
      <c r="Q1845" s="17" t="s">
        <v>494</v>
      </c>
      <c r="R1845" s="17"/>
      <c r="S1845" s="17"/>
      <c r="T1845" s="17"/>
      <c r="U1845" s="17"/>
      <c r="V1845" s="17"/>
      <c r="W1845" s="17"/>
      <c r="X1845" s="17"/>
      <c r="Y1845" s="17"/>
      <c r="Z1845" s="17"/>
      <c r="AA1845" s="17"/>
      <c r="AB1845" s="17"/>
      <c r="AC1845" s="17"/>
      <c r="AD1845" s="17"/>
      <c r="AE1845" s="18">
        <f t="shared" si="88"/>
        <v>0.71536551128387871</v>
      </c>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c r="BA1845" s="17"/>
      <c r="BB1845" s="17"/>
      <c r="BC1845" s="17"/>
      <c r="BD1845" s="17"/>
      <c r="BE1845" s="17"/>
      <c r="BF1845" s="17"/>
      <c r="BG1845" s="17"/>
    </row>
    <row r="1846" spans="1:59" ht="15" customHeight="1" x14ac:dyDescent="0.25">
      <c r="A1846" s="50">
        <v>2024</v>
      </c>
      <c r="B1846" s="50" t="s">
        <v>16</v>
      </c>
      <c r="C1846" s="16" t="str">
        <f>set_totals!$C$241</f>
        <v>03Apr24-RST-Night</v>
      </c>
      <c r="D1846" s="21">
        <f t="shared" si="86"/>
        <v>45385</v>
      </c>
      <c r="E1846" s="22">
        <f t="shared" si="87"/>
        <v>94</v>
      </c>
      <c r="F1846" s="17" t="s">
        <v>771</v>
      </c>
      <c r="G1846" s="17" t="s">
        <v>772</v>
      </c>
      <c r="H1846" s="17">
        <v>39</v>
      </c>
      <c r="J1846" s="17">
        <v>0.57999999999999996</v>
      </c>
      <c r="K1846" s="17" t="s">
        <v>494</v>
      </c>
      <c r="L1846" s="17"/>
      <c r="M1846" s="17" t="s">
        <v>494</v>
      </c>
      <c r="N1846" s="17" t="s">
        <v>800</v>
      </c>
      <c r="O1846" s="17"/>
      <c r="P1846" s="17" t="s">
        <v>800</v>
      </c>
      <c r="Q1846" s="17" t="s">
        <v>496</v>
      </c>
      <c r="R1846" s="17" t="s">
        <v>2361</v>
      </c>
      <c r="S1846" s="50" t="s">
        <v>2506</v>
      </c>
      <c r="T1846" s="17"/>
      <c r="U1846" s="17"/>
      <c r="V1846" s="17"/>
      <c r="W1846" s="17"/>
      <c r="X1846" s="17"/>
      <c r="Y1846" s="17"/>
      <c r="Z1846" s="17"/>
      <c r="AA1846" s="17"/>
      <c r="AB1846" s="17"/>
      <c r="AC1846" s="17"/>
      <c r="AD1846" s="17" t="s">
        <v>788</v>
      </c>
      <c r="AE1846" s="18">
        <f t="shared" si="88"/>
        <v>0.97776429137375875</v>
      </c>
      <c r="AF1846" s="34" t="s">
        <v>520</v>
      </c>
      <c r="AG1846" s="183">
        <v>45502</v>
      </c>
      <c r="AH1846" s="17" t="s">
        <v>496</v>
      </c>
      <c r="AI1846" s="34" t="s">
        <v>494</v>
      </c>
      <c r="AJ1846" s="34" t="s">
        <v>494</v>
      </c>
      <c r="AK1846" s="34"/>
      <c r="AL1846" s="34" t="s">
        <v>494</v>
      </c>
      <c r="AM1846">
        <v>39</v>
      </c>
      <c r="AN1846">
        <v>6</v>
      </c>
      <c r="AO1846">
        <v>0.5</v>
      </c>
      <c r="AP1846" s="34" t="s">
        <v>496</v>
      </c>
      <c r="AQ1846" t="s">
        <v>1772</v>
      </c>
      <c r="AR1846" s="17" t="s">
        <v>800</v>
      </c>
      <c r="AS1846" s="17"/>
      <c r="AT1846" s="17"/>
      <c r="AU1846" s="17" t="s">
        <v>800</v>
      </c>
      <c r="AV1846" s="34" t="s">
        <v>494</v>
      </c>
      <c r="AW1846" s="34" t="s">
        <v>494</v>
      </c>
      <c r="AX1846" s="34" t="s">
        <v>494</v>
      </c>
      <c r="AY1846" s="34" t="s">
        <v>494</v>
      </c>
      <c r="AZ1846" s="34" t="s">
        <v>494</v>
      </c>
      <c r="BA1846" s="34" t="s">
        <v>494</v>
      </c>
      <c r="BB1846" s="34" t="s">
        <v>494</v>
      </c>
      <c r="BC1846" s="34" t="s">
        <v>494</v>
      </c>
      <c r="BD1846" s="34" t="s">
        <v>494</v>
      </c>
      <c r="BE1846" s="34" t="s">
        <v>494</v>
      </c>
      <c r="BF1846" s="34"/>
      <c r="BG1846" s="17"/>
    </row>
    <row r="1847" spans="1:59" ht="15" customHeight="1" x14ac:dyDescent="0.25">
      <c r="A1847" s="50">
        <v>2024</v>
      </c>
      <c r="B1847" s="50" t="s">
        <v>16</v>
      </c>
      <c r="C1847" s="16" t="str">
        <f>set_totals!$C$241</f>
        <v>03Apr24-RST-Night</v>
      </c>
      <c r="D1847" s="21">
        <f t="shared" si="86"/>
        <v>45385</v>
      </c>
      <c r="E1847" s="22">
        <f t="shared" si="87"/>
        <v>94</v>
      </c>
      <c r="F1847" s="17" t="s">
        <v>771</v>
      </c>
      <c r="G1847" s="17" t="s">
        <v>772</v>
      </c>
      <c r="H1847" s="17">
        <v>43</v>
      </c>
      <c r="J1847" s="17">
        <v>0.59</v>
      </c>
      <c r="K1847" s="17" t="s">
        <v>494</v>
      </c>
      <c r="L1847" s="17"/>
      <c r="M1847" s="17" t="s">
        <v>494</v>
      </c>
      <c r="N1847" s="17" t="s">
        <v>801</v>
      </c>
      <c r="O1847" s="17"/>
      <c r="P1847" s="17" t="s">
        <v>801</v>
      </c>
      <c r="Q1847" s="17" t="s">
        <v>496</v>
      </c>
      <c r="R1847" s="17" t="s">
        <v>2361</v>
      </c>
      <c r="S1847" s="50" t="s">
        <v>2506</v>
      </c>
      <c r="T1847" s="17"/>
      <c r="U1847" s="17"/>
      <c r="V1847" s="17"/>
      <c r="W1847" s="17"/>
      <c r="X1847" s="17"/>
      <c r="Y1847" s="17"/>
      <c r="Z1847" s="17"/>
      <c r="AA1847" s="17"/>
      <c r="AB1847" s="17"/>
      <c r="AC1847" s="17"/>
      <c r="AD1847" s="17" t="s">
        <v>788</v>
      </c>
      <c r="AE1847" s="18">
        <f t="shared" si="88"/>
        <v>0.74207302501666517</v>
      </c>
      <c r="AF1847" s="34" t="s">
        <v>520</v>
      </c>
      <c r="AG1847" s="183">
        <v>45503</v>
      </c>
      <c r="AH1847" s="17" t="s">
        <v>496</v>
      </c>
      <c r="AI1847" s="34" t="s">
        <v>494</v>
      </c>
      <c r="AJ1847" s="34" t="s">
        <v>494</v>
      </c>
      <c r="AK1847" s="34"/>
      <c r="AL1847" s="34" t="s">
        <v>494</v>
      </c>
      <c r="AM1847">
        <v>40</v>
      </c>
      <c r="AN1847">
        <v>6</v>
      </c>
      <c r="AO1847">
        <v>0.5</v>
      </c>
      <c r="AP1847" s="34" t="s">
        <v>496</v>
      </c>
      <c r="AQ1847" t="s">
        <v>1772</v>
      </c>
      <c r="AR1847" s="17" t="s">
        <v>801</v>
      </c>
      <c r="AS1847" s="17"/>
      <c r="AT1847" s="17"/>
      <c r="AU1847" s="17" t="s">
        <v>801</v>
      </c>
      <c r="AV1847" s="34" t="s">
        <v>494</v>
      </c>
      <c r="AW1847" s="34" t="s">
        <v>494</v>
      </c>
      <c r="AX1847" s="34" t="s">
        <v>494</v>
      </c>
      <c r="AY1847" s="34" t="s">
        <v>494</v>
      </c>
      <c r="AZ1847" s="34" t="s">
        <v>494</v>
      </c>
      <c r="BA1847" s="34" t="s">
        <v>494</v>
      </c>
      <c r="BB1847" s="34" t="s">
        <v>494</v>
      </c>
      <c r="BC1847" s="34" t="s">
        <v>494</v>
      </c>
      <c r="BD1847" s="34" t="s">
        <v>494</v>
      </c>
      <c r="BE1847" s="34" t="s">
        <v>494</v>
      </c>
      <c r="BF1847" s="34" t="s">
        <v>2400</v>
      </c>
      <c r="BG1847" s="17"/>
    </row>
    <row r="1848" spans="1:59" ht="15" customHeight="1" x14ac:dyDescent="0.25">
      <c r="A1848" s="50">
        <v>2024</v>
      </c>
      <c r="B1848" s="50" t="s">
        <v>16</v>
      </c>
      <c r="C1848" s="16" t="str">
        <f>set_totals!$C$241</f>
        <v>03Apr24-RST-Night</v>
      </c>
      <c r="D1848" s="21">
        <f t="shared" si="86"/>
        <v>45385</v>
      </c>
      <c r="E1848" s="22">
        <f t="shared" si="87"/>
        <v>94</v>
      </c>
      <c r="F1848" s="17" t="s">
        <v>771</v>
      </c>
      <c r="G1848" s="17" t="s">
        <v>772</v>
      </c>
      <c r="H1848" s="17">
        <v>36</v>
      </c>
      <c r="J1848" s="17">
        <v>0.43</v>
      </c>
      <c r="K1848" s="17" t="s">
        <v>494</v>
      </c>
      <c r="L1848" s="17"/>
      <c r="M1848" s="17" t="s">
        <v>494</v>
      </c>
      <c r="N1848" s="17" t="s">
        <v>802</v>
      </c>
      <c r="O1848" s="17"/>
      <c r="P1848" s="17" t="s">
        <v>802</v>
      </c>
      <c r="Q1848" s="17" t="s">
        <v>496</v>
      </c>
      <c r="R1848" s="17" t="s">
        <v>2361</v>
      </c>
      <c r="S1848" s="50" t="s">
        <v>2506</v>
      </c>
      <c r="T1848" s="17"/>
      <c r="U1848" s="17"/>
      <c r="V1848" s="17"/>
      <c r="W1848" s="17"/>
      <c r="X1848" s="17"/>
      <c r="Y1848" s="17"/>
      <c r="Z1848" s="17"/>
      <c r="AA1848" s="17"/>
      <c r="AB1848" s="17"/>
      <c r="AC1848" s="17"/>
      <c r="AD1848" s="17" t="s">
        <v>788</v>
      </c>
      <c r="AE1848" s="18">
        <f t="shared" si="88"/>
        <v>0.92163923182441698</v>
      </c>
      <c r="AF1848" s="34" t="s">
        <v>520</v>
      </c>
      <c r="AG1848" s="183">
        <v>45502</v>
      </c>
      <c r="AH1848" s="17" t="s">
        <v>496</v>
      </c>
      <c r="AI1848" s="34" t="s">
        <v>494</v>
      </c>
      <c r="AJ1848" s="34" t="s">
        <v>494</v>
      </c>
      <c r="AK1848" s="34"/>
      <c r="AL1848" s="34" t="s">
        <v>494</v>
      </c>
      <c r="AM1848">
        <v>36</v>
      </c>
      <c r="AN1848">
        <v>5</v>
      </c>
      <c r="AO1848">
        <v>0.4</v>
      </c>
      <c r="AP1848" s="34" t="s">
        <v>496</v>
      </c>
      <c r="AQ1848" t="s">
        <v>1772</v>
      </c>
      <c r="AR1848" s="17" t="s">
        <v>802</v>
      </c>
      <c r="AS1848" s="17"/>
      <c r="AT1848" s="17"/>
      <c r="AU1848" s="17" t="s">
        <v>802</v>
      </c>
      <c r="AV1848" s="34" t="s">
        <v>494</v>
      </c>
      <c r="AW1848" s="34" t="s">
        <v>494</v>
      </c>
      <c r="AX1848" s="34" t="s">
        <v>494</v>
      </c>
      <c r="AY1848" s="34" t="s">
        <v>494</v>
      </c>
      <c r="AZ1848" s="34" t="s">
        <v>494</v>
      </c>
      <c r="BA1848" s="34" t="s">
        <v>494</v>
      </c>
      <c r="BB1848" s="34" t="s">
        <v>494</v>
      </c>
      <c r="BC1848" s="34" t="s">
        <v>494</v>
      </c>
      <c r="BD1848" s="34" t="s">
        <v>494</v>
      </c>
      <c r="BE1848" s="34" t="s">
        <v>494</v>
      </c>
      <c r="BF1848" s="34"/>
      <c r="BG1848" s="17"/>
    </row>
    <row r="1849" spans="1:59" hidden="1" x14ac:dyDescent="0.2">
      <c r="A1849" s="50">
        <v>2024</v>
      </c>
      <c r="B1849" s="50" t="s">
        <v>16</v>
      </c>
      <c r="C1849" s="16" t="str">
        <f>set_totals!$C$241</f>
        <v>03Apr24-RST-Night</v>
      </c>
      <c r="D1849" s="21">
        <f t="shared" si="86"/>
        <v>45385</v>
      </c>
      <c r="E1849" s="22">
        <f t="shared" si="87"/>
        <v>94</v>
      </c>
      <c r="F1849" s="17" t="s">
        <v>775</v>
      </c>
      <c r="G1849" s="17" t="s">
        <v>772</v>
      </c>
      <c r="H1849" s="17">
        <v>36</v>
      </c>
      <c r="J1849" s="17">
        <v>0.39</v>
      </c>
      <c r="K1849" s="17" t="s">
        <v>494</v>
      </c>
      <c r="L1849" s="17"/>
      <c r="M1849" s="17" t="s">
        <v>494</v>
      </c>
      <c r="N1849" s="17"/>
      <c r="O1849" s="17"/>
      <c r="P1849" s="17"/>
      <c r="Q1849" s="17" t="s">
        <v>494</v>
      </c>
      <c r="R1849" s="17"/>
      <c r="S1849" s="17"/>
      <c r="T1849" s="17"/>
      <c r="U1849" s="17"/>
      <c r="V1849" s="17"/>
      <c r="W1849" s="17"/>
      <c r="X1849" s="17"/>
      <c r="Y1849" s="17"/>
      <c r="Z1849" s="17"/>
      <c r="AA1849" s="17"/>
      <c r="AB1849" s="17"/>
      <c r="AC1849" s="17"/>
      <c r="AD1849" s="17"/>
      <c r="AE1849" s="18">
        <f t="shared" si="88"/>
        <v>0.83590534979423858</v>
      </c>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c r="BA1849" s="17"/>
      <c r="BB1849" s="17"/>
      <c r="BC1849" s="17"/>
      <c r="BD1849" s="17"/>
      <c r="BE1849" s="17"/>
      <c r="BF1849" s="17"/>
      <c r="BG1849" s="17"/>
    </row>
    <row r="1850" spans="1:59" hidden="1" x14ac:dyDescent="0.2">
      <c r="A1850" s="50">
        <v>2024</v>
      </c>
      <c r="B1850" s="50" t="s">
        <v>16</v>
      </c>
      <c r="C1850" s="16" t="str">
        <f>set_totals!$C$241</f>
        <v>03Apr24-RST-Night</v>
      </c>
      <c r="D1850" s="21">
        <f t="shared" si="86"/>
        <v>45385</v>
      </c>
      <c r="E1850" s="22">
        <f t="shared" si="87"/>
        <v>94</v>
      </c>
      <c r="F1850" s="17" t="s">
        <v>771</v>
      </c>
      <c r="G1850" s="17" t="s">
        <v>772</v>
      </c>
      <c r="H1850" s="17">
        <v>43</v>
      </c>
      <c r="J1850" s="17">
        <v>0.65</v>
      </c>
      <c r="K1850" s="17" t="s">
        <v>494</v>
      </c>
      <c r="L1850" s="17"/>
      <c r="M1850" s="17" t="s">
        <v>494</v>
      </c>
      <c r="N1850" s="17"/>
      <c r="O1850" s="17"/>
      <c r="P1850" s="17"/>
      <c r="Q1850" s="17" t="s">
        <v>494</v>
      </c>
      <c r="R1850" s="17"/>
      <c r="S1850" s="17"/>
      <c r="T1850" s="17"/>
      <c r="U1850" s="17"/>
      <c r="V1850" s="17"/>
      <c r="W1850" s="17"/>
      <c r="X1850" s="17"/>
      <c r="Y1850" s="17"/>
      <c r="Z1850" s="17"/>
      <c r="AA1850" s="17"/>
      <c r="AB1850" s="17"/>
      <c r="AC1850" s="17"/>
      <c r="AD1850" s="17"/>
      <c r="AE1850" s="18">
        <f t="shared" si="88"/>
        <v>0.81753807840819059</v>
      </c>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c r="BA1850" s="17"/>
      <c r="BB1850" s="17"/>
      <c r="BC1850" s="17"/>
      <c r="BD1850" s="17"/>
      <c r="BE1850" s="17"/>
      <c r="BF1850" s="17"/>
      <c r="BG1850" s="17"/>
    </row>
    <row r="1851" spans="1:59" hidden="1" x14ac:dyDescent="0.2">
      <c r="A1851" s="50">
        <v>2024</v>
      </c>
      <c r="B1851" s="50" t="s">
        <v>16</v>
      </c>
      <c r="C1851" s="16" t="str">
        <f>set_totals!$C$241</f>
        <v>03Apr24-RST-Night</v>
      </c>
      <c r="D1851" s="21">
        <f t="shared" si="86"/>
        <v>45385</v>
      </c>
      <c r="E1851" s="22">
        <f t="shared" si="87"/>
        <v>94</v>
      </c>
      <c r="F1851" s="17" t="s">
        <v>775</v>
      </c>
      <c r="G1851" s="17" t="s">
        <v>772</v>
      </c>
      <c r="H1851" s="17">
        <v>37</v>
      </c>
      <c r="J1851" s="17">
        <v>0.41</v>
      </c>
      <c r="K1851" s="17" t="s">
        <v>494</v>
      </c>
      <c r="L1851" s="17"/>
      <c r="M1851" s="17" t="s">
        <v>494</v>
      </c>
      <c r="N1851" s="17"/>
      <c r="O1851" s="17"/>
      <c r="P1851" s="17"/>
      <c r="Q1851" s="17" t="s">
        <v>494</v>
      </c>
      <c r="R1851" s="17"/>
      <c r="S1851" s="17"/>
      <c r="T1851" s="17"/>
      <c r="U1851" s="17"/>
      <c r="V1851" s="17"/>
      <c r="W1851" s="17"/>
      <c r="X1851" s="17"/>
      <c r="Y1851" s="17"/>
      <c r="Z1851" s="17"/>
      <c r="AA1851" s="17"/>
      <c r="AB1851" s="17"/>
      <c r="AC1851" s="17"/>
      <c r="AD1851" s="17"/>
      <c r="AE1851" s="18">
        <f t="shared" si="88"/>
        <v>0.80942885910015194</v>
      </c>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c r="BA1851" s="17"/>
      <c r="BB1851" s="17"/>
      <c r="BC1851" s="17"/>
      <c r="BD1851" s="17"/>
      <c r="BE1851" s="17"/>
      <c r="BF1851" s="17"/>
      <c r="BG1851" s="17"/>
    </row>
    <row r="1852" spans="1:59" hidden="1" x14ac:dyDescent="0.2">
      <c r="A1852" s="50">
        <v>2024</v>
      </c>
      <c r="B1852" s="50" t="s">
        <v>16</v>
      </c>
      <c r="C1852" s="16" t="str">
        <f>set_totals!$C$241</f>
        <v>03Apr24-RST-Night</v>
      </c>
      <c r="D1852" s="21">
        <f t="shared" si="86"/>
        <v>45385</v>
      </c>
      <c r="E1852" s="22">
        <f t="shared" si="87"/>
        <v>94</v>
      </c>
      <c r="F1852" s="17" t="s">
        <v>775</v>
      </c>
      <c r="G1852" s="17" t="s">
        <v>772</v>
      </c>
      <c r="H1852" s="17">
        <v>36</v>
      </c>
      <c r="J1852" s="17">
        <v>0.38</v>
      </c>
      <c r="K1852" s="17" t="s">
        <v>494</v>
      </c>
      <c r="L1852" s="17"/>
      <c r="M1852" s="17" t="s">
        <v>494</v>
      </c>
      <c r="N1852" s="17"/>
      <c r="O1852" s="17"/>
      <c r="P1852" s="17"/>
      <c r="Q1852" s="17" t="s">
        <v>494</v>
      </c>
      <c r="R1852" s="17"/>
      <c r="S1852" s="17"/>
      <c r="T1852" s="17"/>
      <c r="U1852" s="17"/>
      <c r="V1852" s="17"/>
      <c r="W1852" s="17"/>
      <c r="X1852" s="17"/>
      <c r="Y1852" s="17"/>
      <c r="Z1852" s="17"/>
      <c r="AA1852" s="17"/>
      <c r="AB1852" s="17"/>
      <c r="AC1852" s="17"/>
      <c r="AD1852" s="17"/>
      <c r="AE1852" s="18">
        <f t="shared" si="88"/>
        <v>0.81447187928669418</v>
      </c>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c r="BA1852" s="17"/>
      <c r="BB1852" s="17"/>
      <c r="BC1852" s="17"/>
      <c r="BD1852" s="17"/>
      <c r="BE1852" s="17"/>
      <c r="BF1852" s="17"/>
      <c r="BG1852" s="17"/>
    </row>
    <row r="1853" spans="1:59" hidden="1" x14ac:dyDescent="0.2">
      <c r="A1853" s="50">
        <v>2024</v>
      </c>
      <c r="B1853" s="50" t="s">
        <v>16</v>
      </c>
      <c r="C1853" s="16" t="str">
        <f>set_totals!$C$241</f>
        <v>03Apr24-RST-Night</v>
      </c>
      <c r="D1853" s="21">
        <f t="shared" si="86"/>
        <v>45385</v>
      </c>
      <c r="E1853" s="22">
        <f t="shared" si="87"/>
        <v>94</v>
      </c>
      <c r="F1853" s="17" t="s">
        <v>775</v>
      </c>
      <c r="G1853" s="17" t="s">
        <v>772</v>
      </c>
      <c r="H1853" s="17">
        <v>35</v>
      </c>
      <c r="J1853" s="17">
        <v>0.38</v>
      </c>
      <c r="K1853" s="17" t="s">
        <v>494</v>
      </c>
      <c r="L1853" s="17"/>
      <c r="M1853" s="17" t="s">
        <v>494</v>
      </c>
      <c r="N1853" s="17"/>
      <c r="O1853" s="17"/>
      <c r="P1853" s="17"/>
      <c r="Q1853" s="17" t="s">
        <v>494</v>
      </c>
      <c r="R1853" s="17"/>
      <c r="S1853" s="17"/>
      <c r="T1853" s="17"/>
      <c r="U1853" s="17"/>
      <c r="V1853" s="17"/>
      <c r="W1853" s="17"/>
      <c r="X1853" s="17"/>
      <c r="Y1853" s="17"/>
      <c r="Z1853" s="17"/>
      <c r="AA1853" s="17"/>
      <c r="AB1853" s="17"/>
      <c r="AC1853" s="17"/>
      <c r="AD1853" s="17"/>
      <c r="AE1853" s="18">
        <f t="shared" si="88"/>
        <v>0.88629737609329451</v>
      </c>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c r="BA1853" s="17"/>
      <c r="BB1853" s="17"/>
      <c r="BC1853" s="17"/>
      <c r="BD1853" s="17"/>
      <c r="BE1853" s="17"/>
      <c r="BF1853" s="17"/>
      <c r="BG1853" s="17"/>
    </row>
    <row r="1854" spans="1:59" hidden="1" x14ac:dyDescent="0.2">
      <c r="A1854" s="50">
        <v>2024</v>
      </c>
      <c r="B1854" s="50" t="s">
        <v>16</v>
      </c>
      <c r="C1854" s="16" t="str">
        <f>set_totals!$C$241</f>
        <v>03Apr24-RST-Night</v>
      </c>
      <c r="D1854" s="21">
        <f t="shared" si="86"/>
        <v>45385</v>
      </c>
      <c r="E1854" s="22">
        <f t="shared" si="87"/>
        <v>94</v>
      </c>
      <c r="F1854" s="17" t="s">
        <v>775</v>
      </c>
      <c r="G1854" s="17" t="s">
        <v>772</v>
      </c>
      <c r="H1854" s="17">
        <v>35</v>
      </c>
      <c r="J1854" s="17">
        <v>0.34</v>
      </c>
      <c r="K1854" s="17" t="s">
        <v>494</v>
      </c>
      <c r="L1854" s="17"/>
      <c r="M1854" s="17" t="s">
        <v>494</v>
      </c>
      <c r="N1854" s="17"/>
      <c r="O1854" s="17"/>
      <c r="P1854" s="17"/>
      <c r="Q1854" s="17" t="s">
        <v>494</v>
      </c>
      <c r="R1854" s="17"/>
      <c r="S1854" s="17"/>
      <c r="T1854" s="17"/>
      <c r="U1854" s="17"/>
      <c r="V1854" s="17"/>
      <c r="W1854" s="17"/>
      <c r="X1854" s="17"/>
      <c r="Y1854" s="17"/>
      <c r="Z1854" s="17"/>
      <c r="AA1854" s="17"/>
      <c r="AB1854" s="17"/>
      <c r="AC1854" s="17"/>
      <c r="AD1854" s="17"/>
      <c r="AE1854" s="18">
        <f t="shared" si="88"/>
        <v>0.79300291545189516</v>
      </c>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c r="BA1854" s="17"/>
      <c r="BB1854" s="17"/>
      <c r="BC1854" s="17"/>
      <c r="BD1854" s="17"/>
      <c r="BE1854" s="17"/>
      <c r="BF1854" s="17"/>
      <c r="BG1854" s="17"/>
    </row>
    <row r="1855" spans="1:59" hidden="1" x14ac:dyDescent="0.2">
      <c r="A1855" s="50">
        <v>2024</v>
      </c>
      <c r="B1855" s="50" t="s">
        <v>16</v>
      </c>
      <c r="C1855" s="16" t="str">
        <f>set_totals!$C$241</f>
        <v>03Apr24-RST-Night</v>
      </c>
      <c r="D1855" s="21">
        <f t="shared" si="86"/>
        <v>45385</v>
      </c>
      <c r="E1855" s="22">
        <f t="shared" si="87"/>
        <v>94</v>
      </c>
      <c r="F1855" s="17" t="s">
        <v>775</v>
      </c>
      <c r="G1855" s="17" t="s">
        <v>772</v>
      </c>
      <c r="H1855" s="17">
        <v>33</v>
      </c>
      <c r="J1855" s="17">
        <v>0.35</v>
      </c>
      <c r="K1855" s="17" t="s">
        <v>494</v>
      </c>
      <c r="L1855" s="17"/>
      <c r="M1855" s="17" t="s">
        <v>494</v>
      </c>
      <c r="N1855" s="17"/>
      <c r="O1855" s="17"/>
      <c r="P1855" s="17"/>
      <c r="Q1855" s="17" t="s">
        <v>494</v>
      </c>
      <c r="R1855" s="17"/>
      <c r="S1855" s="17"/>
      <c r="T1855" s="17"/>
      <c r="U1855" s="17"/>
      <c r="V1855" s="17"/>
      <c r="W1855" s="17"/>
      <c r="X1855" s="17"/>
      <c r="Y1855" s="17"/>
      <c r="Z1855" s="17"/>
      <c r="AA1855" s="17"/>
      <c r="AB1855" s="17"/>
      <c r="AC1855" s="17"/>
      <c r="AD1855" s="17"/>
      <c r="AE1855" s="18">
        <f t="shared" si="88"/>
        <v>0.97392659376130442</v>
      </c>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c r="BA1855" s="17"/>
      <c r="BB1855" s="17"/>
      <c r="BC1855" s="17"/>
      <c r="BD1855" s="17"/>
      <c r="BE1855" s="17"/>
      <c r="BF1855" s="17"/>
      <c r="BG1855" s="17"/>
    </row>
    <row r="1856" spans="1:59" hidden="1" x14ac:dyDescent="0.2">
      <c r="A1856" s="50">
        <v>2024</v>
      </c>
      <c r="B1856" s="50" t="s">
        <v>16</v>
      </c>
      <c r="C1856" s="16" t="str">
        <f>set_totals!$C$241</f>
        <v>03Apr24-RST-Night</v>
      </c>
      <c r="D1856" s="21">
        <f t="shared" si="86"/>
        <v>45385</v>
      </c>
      <c r="E1856" s="22">
        <f t="shared" si="87"/>
        <v>94</v>
      </c>
      <c r="F1856" s="17" t="s">
        <v>775</v>
      </c>
      <c r="G1856" s="17" t="s">
        <v>772</v>
      </c>
      <c r="H1856" s="17">
        <v>35</v>
      </c>
      <c r="J1856" s="17">
        <v>0.39</v>
      </c>
      <c r="K1856" s="17" t="s">
        <v>494</v>
      </c>
      <c r="L1856" s="17"/>
      <c r="M1856" s="17" t="s">
        <v>494</v>
      </c>
      <c r="N1856" s="17"/>
      <c r="O1856" s="17"/>
      <c r="P1856" s="17"/>
      <c r="Q1856" s="17" t="s">
        <v>494</v>
      </c>
      <c r="R1856" s="17"/>
      <c r="S1856" s="17"/>
      <c r="T1856" s="17"/>
      <c r="U1856" s="17"/>
      <c r="V1856" s="17"/>
      <c r="W1856" s="17"/>
      <c r="X1856" s="17"/>
      <c r="Y1856" s="17"/>
      <c r="Z1856" s="17"/>
      <c r="AA1856" s="17"/>
      <c r="AB1856" s="17"/>
      <c r="AC1856" s="17"/>
      <c r="AD1856" s="17"/>
      <c r="AE1856" s="18">
        <f t="shared" si="88"/>
        <v>0.90962099125364437</v>
      </c>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c r="BA1856" s="17"/>
      <c r="BB1856" s="17"/>
      <c r="BC1856" s="17"/>
      <c r="BD1856" s="17"/>
      <c r="BE1856" s="17"/>
      <c r="BF1856" s="17"/>
      <c r="BG1856" s="17"/>
    </row>
    <row r="1857" spans="1:59" hidden="1" x14ac:dyDescent="0.2">
      <c r="A1857" s="50">
        <v>2024</v>
      </c>
      <c r="B1857" s="50" t="s">
        <v>16</v>
      </c>
      <c r="C1857" s="16" t="str">
        <f>set_totals!$C$241</f>
        <v>03Apr24-RST-Night</v>
      </c>
      <c r="D1857" s="21">
        <f t="shared" si="86"/>
        <v>45385</v>
      </c>
      <c r="E1857" s="22">
        <f t="shared" si="87"/>
        <v>94</v>
      </c>
      <c r="F1857" s="17" t="s">
        <v>775</v>
      </c>
      <c r="G1857" s="17" t="s">
        <v>772</v>
      </c>
      <c r="H1857" s="17">
        <v>37</v>
      </c>
      <c r="J1857" s="17">
        <v>0.45</v>
      </c>
      <c r="K1857" s="17" t="s">
        <v>494</v>
      </c>
      <c r="L1857" s="17"/>
      <c r="M1857" s="17" t="s">
        <v>494</v>
      </c>
      <c r="N1857" s="17"/>
      <c r="O1857" s="17"/>
      <c r="P1857" s="17"/>
      <c r="Q1857" s="17" t="s">
        <v>494</v>
      </c>
      <c r="R1857" s="17"/>
      <c r="S1857" s="17"/>
      <c r="T1857" s="17"/>
      <c r="U1857" s="17"/>
      <c r="V1857" s="17"/>
      <c r="W1857" s="17"/>
      <c r="X1857" s="17"/>
      <c r="Y1857" s="17"/>
      <c r="Z1857" s="17"/>
      <c r="AA1857" s="17"/>
      <c r="AB1857" s="17"/>
      <c r="AC1857" s="17"/>
      <c r="AD1857" s="17"/>
      <c r="AE1857" s="18">
        <f t="shared" si="88"/>
        <v>0.88839752828065477</v>
      </c>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c r="BA1857" s="17"/>
      <c r="BB1857" s="17"/>
      <c r="BC1857" s="17"/>
      <c r="BD1857" s="17"/>
      <c r="BE1857" s="17"/>
      <c r="BF1857" s="17"/>
      <c r="BG1857" s="17"/>
    </row>
    <row r="1858" spans="1:59" hidden="1" x14ac:dyDescent="0.2">
      <c r="A1858" s="50">
        <v>2024</v>
      </c>
      <c r="B1858" s="50" t="s">
        <v>16</v>
      </c>
      <c r="C1858" s="16" t="str">
        <f>set_totals!$C$241</f>
        <v>03Apr24-RST-Night</v>
      </c>
      <c r="D1858" s="21">
        <f t="shared" si="86"/>
        <v>45385</v>
      </c>
      <c r="E1858" s="22">
        <f t="shared" si="87"/>
        <v>94</v>
      </c>
      <c r="F1858" s="17" t="s">
        <v>775</v>
      </c>
      <c r="G1858" s="17" t="s">
        <v>772</v>
      </c>
      <c r="H1858" s="17">
        <v>35</v>
      </c>
      <c r="J1858" s="17">
        <v>0.37</v>
      </c>
      <c r="K1858" s="17" t="s">
        <v>494</v>
      </c>
      <c r="L1858" s="17"/>
      <c r="M1858" s="17" t="s">
        <v>494</v>
      </c>
      <c r="N1858" s="17"/>
      <c r="O1858" s="17"/>
      <c r="P1858" s="17"/>
      <c r="Q1858" s="17" t="s">
        <v>494</v>
      </c>
      <c r="R1858" s="17"/>
      <c r="S1858" s="17"/>
      <c r="T1858" s="17"/>
      <c r="U1858" s="17"/>
      <c r="V1858" s="17"/>
      <c r="W1858" s="17"/>
      <c r="X1858" s="17"/>
      <c r="Y1858" s="17"/>
      <c r="Z1858" s="17"/>
      <c r="AA1858" s="17"/>
      <c r="AB1858" s="17"/>
      <c r="AC1858" s="17"/>
      <c r="AD1858" s="17"/>
      <c r="AE1858" s="18">
        <f t="shared" si="88"/>
        <v>0.86297376093294464</v>
      </c>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c r="BA1858" s="17"/>
      <c r="BB1858" s="17"/>
      <c r="BC1858" s="17"/>
      <c r="BD1858" s="17"/>
      <c r="BE1858" s="17"/>
      <c r="BF1858" s="17"/>
      <c r="BG1858" s="17"/>
    </row>
    <row r="1859" spans="1:59" hidden="1" x14ac:dyDescent="0.2">
      <c r="A1859" s="50">
        <v>2024</v>
      </c>
      <c r="B1859" s="50" t="s">
        <v>16</v>
      </c>
      <c r="C1859" s="16" t="str">
        <f>set_totals!$C$241</f>
        <v>03Apr24-RST-Night</v>
      </c>
      <c r="D1859" s="21">
        <f t="shared" si="86"/>
        <v>45385</v>
      </c>
      <c r="E1859" s="22">
        <f t="shared" si="87"/>
        <v>94</v>
      </c>
      <c r="F1859" s="17" t="s">
        <v>771</v>
      </c>
      <c r="G1859" s="17" t="s">
        <v>772</v>
      </c>
      <c r="H1859" s="17">
        <v>39</v>
      </c>
      <c r="J1859" s="17">
        <v>0.55000000000000004</v>
      </c>
      <c r="K1859" s="17" t="s">
        <v>494</v>
      </c>
      <c r="L1859" s="17"/>
      <c r="M1859" s="17" t="s">
        <v>494</v>
      </c>
      <c r="N1859" s="17"/>
      <c r="O1859" s="17"/>
      <c r="P1859" s="17"/>
      <c r="Q1859" s="17" t="s">
        <v>494</v>
      </c>
      <c r="R1859" s="17"/>
      <c r="S1859" s="17"/>
      <c r="T1859" s="17"/>
      <c r="U1859" s="17"/>
      <c r="V1859" s="17"/>
      <c r="W1859" s="17"/>
      <c r="X1859" s="17"/>
      <c r="Y1859" s="17"/>
      <c r="Z1859" s="17"/>
      <c r="AA1859" s="17"/>
      <c r="AB1859" s="17"/>
      <c r="AC1859" s="17"/>
      <c r="AD1859" s="17"/>
      <c r="AE1859" s="18">
        <f t="shared" si="88"/>
        <v>0.92719027630270234</v>
      </c>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c r="BA1859" s="17"/>
      <c r="BB1859" s="17"/>
      <c r="BC1859" s="17"/>
      <c r="BD1859" s="17"/>
      <c r="BE1859" s="17"/>
      <c r="BF1859" s="17"/>
      <c r="BG1859" s="17"/>
    </row>
    <row r="1860" spans="1:59" hidden="1" x14ac:dyDescent="0.2">
      <c r="A1860" s="50">
        <v>2024</v>
      </c>
      <c r="B1860" s="50" t="s">
        <v>16</v>
      </c>
      <c r="C1860" s="16" t="str">
        <f>set_totals!$C$241</f>
        <v>03Apr24-RST-Night</v>
      </c>
      <c r="D1860" s="21">
        <f t="shared" ref="D1860:D1923" si="89">DATEVALUE(LEFT(C1860, SEARCH("-", C1860) - 1))</f>
        <v>45385</v>
      </c>
      <c r="E1860" s="22">
        <f t="shared" ref="E1860:E1923" si="90" xml:space="preserve"> D1860 - DATE(YEAR(D1860), 1, 0)</f>
        <v>94</v>
      </c>
      <c r="F1860" s="17" t="s">
        <v>775</v>
      </c>
      <c r="G1860" s="17" t="s">
        <v>772</v>
      </c>
      <c r="H1860" s="17">
        <v>37</v>
      </c>
      <c r="J1860" s="17">
        <v>0.43</v>
      </c>
      <c r="K1860" s="17" t="s">
        <v>494</v>
      </c>
      <c r="L1860" s="17"/>
      <c r="M1860" s="17" t="s">
        <v>494</v>
      </c>
      <c r="N1860" s="17"/>
      <c r="O1860" s="17"/>
      <c r="P1860" s="17"/>
      <c r="Q1860" s="17" t="s">
        <v>494</v>
      </c>
      <c r="R1860" s="17"/>
      <c r="S1860" s="17"/>
      <c r="T1860" s="17"/>
      <c r="U1860" s="17"/>
      <c r="V1860" s="17"/>
      <c r="W1860" s="17"/>
      <c r="X1860" s="17"/>
      <c r="Y1860" s="17"/>
      <c r="Z1860" s="17"/>
      <c r="AA1860" s="17"/>
      <c r="AB1860" s="17"/>
      <c r="AC1860" s="17"/>
      <c r="AD1860" s="17"/>
      <c r="AE1860" s="18">
        <f t="shared" ref="AE1860:AE1923" si="91">IF(J1860="", "", 100000*(J1860/(H1860^3)))</f>
        <v>0.84891319369040341</v>
      </c>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c r="BA1860" s="17"/>
      <c r="BB1860" s="17"/>
      <c r="BC1860" s="17"/>
      <c r="BD1860" s="17"/>
      <c r="BE1860" s="17"/>
      <c r="BF1860" s="17"/>
      <c r="BG1860" s="17"/>
    </row>
    <row r="1861" spans="1:59" hidden="1" x14ac:dyDescent="0.2">
      <c r="A1861" s="50">
        <v>2024</v>
      </c>
      <c r="B1861" s="50" t="s">
        <v>16</v>
      </c>
      <c r="C1861" s="16" t="str">
        <f>set_totals!$C$241</f>
        <v>03Apr24-RST-Night</v>
      </c>
      <c r="D1861" s="21">
        <f t="shared" si="89"/>
        <v>45385</v>
      </c>
      <c r="E1861" s="22">
        <f t="shared" si="90"/>
        <v>94</v>
      </c>
      <c r="F1861" s="17" t="s">
        <v>775</v>
      </c>
      <c r="G1861" s="17" t="s">
        <v>772</v>
      </c>
      <c r="H1861" s="17">
        <v>32</v>
      </c>
      <c r="J1861" s="17">
        <v>0.3</v>
      </c>
      <c r="K1861" s="17" t="s">
        <v>494</v>
      </c>
      <c r="L1861" s="17"/>
      <c r="M1861" s="17" t="s">
        <v>494</v>
      </c>
      <c r="N1861" s="17"/>
      <c r="O1861" s="17"/>
      <c r="P1861" s="17"/>
      <c r="Q1861" s="17" t="s">
        <v>494</v>
      </c>
      <c r="R1861" s="17"/>
      <c r="S1861" s="17"/>
      <c r="T1861" s="17"/>
      <c r="U1861" s="17"/>
      <c r="V1861" s="17"/>
      <c r="W1861" s="17"/>
      <c r="X1861" s="17"/>
      <c r="Y1861" s="17"/>
      <c r="Z1861" s="17"/>
      <c r="AA1861" s="17"/>
      <c r="AB1861" s="17"/>
      <c r="AC1861" s="17"/>
      <c r="AD1861" s="17"/>
      <c r="AE1861" s="18">
        <f t="shared" si="91"/>
        <v>0.91552734375</v>
      </c>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c r="BA1861" s="17"/>
      <c r="BB1861" s="17"/>
      <c r="BC1861" s="17"/>
      <c r="BD1861" s="17"/>
      <c r="BE1861" s="17"/>
      <c r="BF1861" s="17"/>
      <c r="BG1861" s="17"/>
    </row>
    <row r="1862" spans="1:59" hidden="1" x14ac:dyDescent="0.2">
      <c r="A1862" s="50">
        <v>2024</v>
      </c>
      <c r="B1862" s="50" t="s">
        <v>16</v>
      </c>
      <c r="C1862" s="16" t="str">
        <f>set_totals!$C$241</f>
        <v>03Apr24-RST-Night</v>
      </c>
      <c r="D1862" s="21">
        <f t="shared" si="89"/>
        <v>45385</v>
      </c>
      <c r="E1862" s="22">
        <f t="shared" si="90"/>
        <v>94</v>
      </c>
      <c r="F1862" s="17" t="s">
        <v>775</v>
      </c>
      <c r="G1862" s="17" t="s">
        <v>772</v>
      </c>
      <c r="H1862" s="17">
        <v>34</v>
      </c>
      <c r="J1862" s="17">
        <v>0.31</v>
      </c>
      <c r="K1862" s="17" t="s">
        <v>494</v>
      </c>
      <c r="L1862" s="17"/>
      <c r="M1862" s="17" t="s">
        <v>494</v>
      </c>
      <c r="N1862" s="17"/>
      <c r="O1862" s="17"/>
      <c r="P1862" s="17"/>
      <c r="Q1862" s="17" t="s">
        <v>494</v>
      </c>
      <c r="R1862" s="17"/>
      <c r="S1862" s="17"/>
      <c r="T1862" s="17"/>
      <c r="U1862" s="17"/>
      <c r="V1862" s="17"/>
      <c r="W1862" s="17"/>
      <c r="X1862" s="17"/>
      <c r="Y1862" s="17"/>
      <c r="Z1862" s="17"/>
      <c r="AA1862" s="17"/>
      <c r="AB1862" s="17"/>
      <c r="AC1862" s="17"/>
      <c r="AD1862" s="17"/>
      <c r="AE1862" s="18">
        <f t="shared" si="91"/>
        <v>0.78872379401587622</v>
      </c>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c r="BA1862" s="17"/>
      <c r="BB1862" s="17"/>
      <c r="BC1862" s="17"/>
      <c r="BD1862" s="17"/>
      <c r="BE1862" s="17"/>
      <c r="BF1862" s="17"/>
      <c r="BG1862" s="17"/>
    </row>
    <row r="1863" spans="1:59" hidden="1" x14ac:dyDescent="0.2">
      <c r="A1863" s="50">
        <v>2024</v>
      </c>
      <c r="B1863" s="50" t="s">
        <v>16</v>
      </c>
      <c r="C1863" s="16" t="str">
        <f>set_totals!$C$241</f>
        <v>03Apr24-RST-Night</v>
      </c>
      <c r="D1863" s="21">
        <f t="shared" si="89"/>
        <v>45385</v>
      </c>
      <c r="E1863" s="22">
        <f t="shared" si="90"/>
        <v>94</v>
      </c>
      <c r="F1863" s="17" t="s">
        <v>775</v>
      </c>
      <c r="G1863" s="17" t="s">
        <v>772</v>
      </c>
      <c r="H1863" s="17">
        <v>32</v>
      </c>
      <c r="J1863" s="17">
        <v>0.28000000000000003</v>
      </c>
      <c r="K1863" s="17" t="s">
        <v>494</v>
      </c>
      <c r="L1863" s="17"/>
      <c r="M1863" s="17" t="s">
        <v>494</v>
      </c>
      <c r="N1863" s="17"/>
      <c r="O1863" s="17"/>
      <c r="P1863" s="17"/>
      <c r="Q1863" s="17" t="s">
        <v>494</v>
      </c>
      <c r="R1863" s="17"/>
      <c r="S1863" s="17"/>
      <c r="T1863" s="17"/>
      <c r="U1863" s="17"/>
      <c r="V1863" s="17"/>
      <c r="W1863" s="17"/>
      <c r="X1863" s="17"/>
      <c r="Y1863" s="17"/>
      <c r="Z1863" s="17"/>
      <c r="AA1863" s="17"/>
      <c r="AB1863" s="17"/>
      <c r="AC1863" s="17"/>
      <c r="AD1863" s="17"/>
      <c r="AE1863" s="18">
        <f t="shared" si="91"/>
        <v>0.85449218750000011</v>
      </c>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c r="BA1863" s="17"/>
      <c r="BB1863" s="17"/>
      <c r="BC1863" s="17"/>
      <c r="BD1863" s="17"/>
      <c r="BE1863" s="17"/>
      <c r="BF1863" s="17"/>
      <c r="BG1863" s="17"/>
    </row>
    <row r="1864" spans="1:59" hidden="1" x14ac:dyDescent="0.2">
      <c r="A1864" s="50">
        <v>2024</v>
      </c>
      <c r="B1864" s="50" t="s">
        <v>16</v>
      </c>
      <c r="C1864" s="16" t="str">
        <f>set_totals!$C$241</f>
        <v>03Apr24-RST-Night</v>
      </c>
      <c r="D1864" s="21">
        <f t="shared" si="89"/>
        <v>45385</v>
      </c>
      <c r="E1864" s="22">
        <f t="shared" si="90"/>
        <v>94</v>
      </c>
      <c r="F1864" s="17" t="s">
        <v>775</v>
      </c>
      <c r="G1864" s="17" t="s">
        <v>772</v>
      </c>
      <c r="H1864" s="17">
        <v>34</v>
      </c>
      <c r="J1864" s="17">
        <v>0.33</v>
      </c>
      <c r="K1864" s="17" t="s">
        <v>494</v>
      </c>
      <c r="L1864" s="17"/>
      <c r="M1864" s="17" t="s">
        <v>494</v>
      </c>
      <c r="N1864" s="17"/>
      <c r="O1864" s="17"/>
      <c r="P1864" s="17"/>
      <c r="Q1864" s="17" t="s">
        <v>494</v>
      </c>
      <c r="R1864" s="17"/>
      <c r="S1864" s="17"/>
      <c r="T1864" s="17"/>
      <c r="U1864" s="17"/>
      <c r="V1864" s="17"/>
      <c r="W1864" s="17"/>
      <c r="X1864" s="17"/>
      <c r="Y1864" s="17"/>
      <c r="Z1864" s="17"/>
      <c r="AA1864" s="17"/>
      <c r="AB1864" s="17"/>
      <c r="AC1864" s="17"/>
      <c r="AD1864" s="17"/>
      <c r="AE1864" s="18">
        <f t="shared" si="91"/>
        <v>0.83960920008141671</v>
      </c>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c r="BA1864" s="17"/>
      <c r="BB1864" s="17"/>
      <c r="BC1864" s="17"/>
      <c r="BD1864" s="17"/>
      <c r="BE1864" s="17"/>
      <c r="BF1864" s="17"/>
      <c r="BG1864" s="17"/>
    </row>
    <row r="1865" spans="1:59" hidden="1" x14ac:dyDescent="0.2">
      <c r="A1865" s="50">
        <v>2024</v>
      </c>
      <c r="B1865" s="50" t="s">
        <v>16</v>
      </c>
      <c r="C1865" s="16" t="str">
        <f>set_totals!$C$241</f>
        <v>03Apr24-RST-Night</v>
      </c>
      <c r="D1865" s="21">
        <f t="shared" si="89"/>
        <v>45385</v>
      </c>
      <c r="E1865" s="22">
        <f t="shared" si="90"/>
        <v>94</v>
      </c>
      <c r="F1865" s="17" t="s">
        <v>771</v>
      </c>
      <c r="G1865" s="17" t="s">
        <v>772</v>
      </c>
      <c r="H1865" s="17">
        <v>38</v>
      </c>
      <c r="J1865" s="17">
        <v>0.45</v>
      </c>
      <c r="K1865" s="17" t="s">
        <v>494</v>
      </c>
      <c r="L1865" s="17"/>
      <c r="M1865" s="17" t="s">
        <v>494</v>
      </c>
      <c r="N1865" s="17"/>
      <c r="O1865" s="17"/>
      <c r="P1865" s="17"/>
      <c r="Q1865" s="17" t="s">
        <v>494</v>
      </c>
      <c r="R1865" s="17"/>
      <c r="S1865" s="17"/>
      <c r="T1865" s="17"/>
      <c r="U1865" s="17"/>
      <c r="V1865" s="17"/>
      <c r="W1865" s="17"/>
      <c r="X1865" s="17"/>
      <c r="Y1865" s="17"/>
      <c r="Z1865" s="17"/>
      <c r="AA1865" s="17"/>
      <c r="AB1865" s="17"/>
      <c r="AC1865" s="17"/>
      <c r="AD1865" s="17"/>
      <c r="AE1865" s="18">
        <f t="shared" si="91"/>
        <v>0.82009039218544977</v>
      </c>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c r="BA1865" s="17"/>
      <c r="BB1865" s="17"/>
      <c r="BC1865" s="17"/>
      <c r="BD1865" s="17"/>
      <c r="BE1865" s="17"/>
      <c r="BF1865" s="17"/>
      <c r="BG1865" s="17"/>
    </row>
    <row r="1866" spans="1:59" hidden="1" x14ac:dyDescent="0.2">
      <c r="A1866" s="50">
        <v>2024</v>
      </c>
      <c r="B1866" s="50" t="s">
        <v>16</v>
      </c>
      <c r="C1866" s="16" t="str">
        <f>set_totals!$C$241</f>
        <v>03Apr24-RST-Night</v>
      </c>
      <c r="D1866" s="21">
        <f t="shared" si="89"/>
        <v>45385</v>
      </c>
      <c r="E1866" s="22">
        <f t="shared" si="90"/>
        <v>94</v>
      </c>
      <c r="F1866" s="17" t="s">
        <v>775</v>
      </c>
      <c r="G1866" s="17" t="s">
        <v>772</v>
      </c>
      <c r="H1866" s="17">
        <v>37</v>
      </c>
      <c r="J1866" s="17">
        <v>0.46</v>
      </c>
      <c r="K1866" s="17" t="s">
        <v>494</v>
      </c>
      <c r="L1866" s="17"/>
      <c r="M1866" s="17" t="s">
        <v>494</v>
      </c>
      <c r="N1866" s="17"/>
      <c r="O1866" s="17"/>
      <c r="P1866" s="17"/>
      <c r="Q1866" s="17" t="s">
        <v>494</v>
      </c>
      <c r="R1866" s="17"/>
      <c r="S1866" s="17"/>
      <c r="T1866" s="17"/>
      <c r="U1866" s="17"/>
      <c r="V1866" s="17"/>
      <c r="W1866" s="17"/>
      <c r="X1866" s="17"/>
      <c r="Y1866" s="17"/>
      <c r="Z1866" s="17"/>
      <c r="AA1866" s="17"/>
      <c r="AB1866" s="17"/>
      <c r="AC1866" s="17"/>
      <c r="AD1866" s="17"/>
      <c r="AE1866" s="18">
        <f t="shared" si="91"/>
        <v>0.90813969557578034</v>
      </c>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c r="BA1866" s="17"/>
      <c r="BB1866" s="17"/>
      <c r="BC1866" s="17"/>
      <c r="BD1866" s="17"/>
      <c r="BE1866" s="17"/>
      <c r="BF1866" s="17"/>
      <c r="BG1866" s="17"/>
    </row>
    <row r="1867" spans="1:59" hidden="1" x14ac:dyDescent="0.2">
      <c r="A1867" s="50">
        <v>2024</v>
      </c>
      <c r="B1867" s="50" t="s">
        <v>16</v>
      </c>
      <c r="C1867" s="16" t="str">
        <f>set_totals!$C$241</f>
        <v>03Apr24-RST-Night</v>
      </c>
      <c r="D1867" s="21">
        <f t="shared" si="89"/>
        <v>45385</v>
      </c>
      <c r="E1867" s="22">
        <f t="shared" si="90"/>
        <v>94</v>
      </c>
      <c r="F1867" s="17" t="s">
        <v>775</v>
      </c>
      <c r="G1867" s="17" t="s">
        <v>772</v>
      </c>
      <c r="H1867" s="17">
        <v>35</v>
      </c>
      <c r="J1867" s="17">
        <v>0.38</v>
      </c>
      <c r="K1867" s="17" t="s">
        <v>494</v>
      </c>
      <c r="L1867" s="17"/>
      <c r="M1867" s="17" t="s">
        <v>494</v>
      </c>
      <c r="N1867" s="17"/>
      <c r="O1867" s="17"/>
      <c r="P1867" s="17"/>
      <c r="Q1867" s="17" t="s">
        <v>494</v>
      </c>
      <c r="R1867" s="17"/>
      <c r="S1867" s="17"/>
      <c r="T1867" s="17"/>
      <c r="U1867" s="17"/>
      <c r="V1867" s="17"/>
      <c r="W1867" s="17"/>
      <c r="X1867" s="17"/>
      <c r="Y1867" s="17"/>
      <c r="Z1867" s="17"/>
      <c r="AA1867" s="17"/>
      <c r="AB1867" s="17"/>
      <c r="AC1867" s="17"/>
      <c r="AD1867" s="17"/>
      <c r="AE1867" s="18">
        <f t="shared" si="91"/>
        <v>0.88629737609329451</v>
      </c>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c r="BA1867" s="17"/>
      <c r="BB1867" s="17"/>
      <c r="BC1867" s="17"/>
      <c r="BD1867" s="17"/>
      <c r="BE1867" s="17"/>
      <c r="BF1867" s="17"/>
      <c r="BG1867" s="17"/>
    </row>
    <row r="1868" spans="1:59" hidden="1" x14ac:dyDescent="0.2">
      <c r="A1868" s="50">
        <v>2024</v>
      </c>
      <c r="B1868" s="50" t="s">
        <v>16</v>
      </c>
      <c r="C1868" s="16" t="str">
        <f>set_totals!$C$241</f>
        <v>03Apr24-RST-Night</v>
      </c>
      <c r="D1868" s="21">
        <f t="shared" si="89"/>
        <v>45385</v>
      </c>
      <c r="E1868" s="22">
        <f t="shared" si="90"/>
        <v>94</v>
      </c>
      <c r="F1868" s="17" t="s">
        <v>775</v>
      </c>
      <c r="G1868" s="17" t="s">
        <v>772</v>
      </c>
      <c r="H1868" s="17">
        <v>35</v>
      </c>
      <c r="J1868" s="17">
        <v>0.35</v>
      </c>
      <c r="K1868" s="17" t="s">
        <v>494</v>
      </c>
      <c r="L1868" s="17"/>
      <c r="M1868" s="17" t="s">
        <v>494</v>
      </c>
      <c r="N1868" s="17"/>
      <c r="O1868" s="17"/>
      <c r="P1868" s="17"/>
      <c r="Q1868" s="17" t="s">
        <v>494</v>
      </c>
      <c r="R1868" s="17"/>
      <c r="S1868" s="17"/>
      <c r="T1868" s="17"/>
      <c r="U1868" s="17"/>
      <c r="V1868" s="17"/>
      <c r="W1868" s="17"/>
      <c r="X1868" s="17"/>
      <c r="Y1868" s="17"/>
      <c r="Z1868" s="17"/>
      <c r="AA1868" s="17"/>
      <c r="AB1868" s="17"/>
      <c r="AC1868" s="17"/>
      <c r="AD1868" s="17"/>
      <c r="AE1868" s="18">
        <f t="shared" si="91"/>
        <v>0.81632653061224481</v>
      </c>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c r="BA1868" s="17"/>
      <c r="BB1868" s="17"/>
      <c r="BC1868" s="17"/>
      <c r="BD1868" s="17"/>
      <c r="BE1868" s="17"/>
      <c r="BF1868" s="17"/>
      <c r="BG1868" s="17"/>
    </row>
    <row r="1869" spans="1:59" hidden="1" x14ac:dyDescent="0.2">
      <c r="A1869" s="50">
        <v>2024</v>
      </c>
      <c r="B1869" s="50" t="s">
        <v>16</v>
      </c>
      <c r="C1869" s="16" t="str">
        <f>set_totals!$C$241</f>
        <v>03Apr24-RST-Night</v>
      </c>
      <c r="D1869" s="21">
        <f t="shared" si="89"/>
        <v>45385</v>
      </c>
      <c r="E1869" s="22">
        <f t="shared" si="90"/>
        <v>94</v>
      </c>
      <c r="F1869" s="17" t="s">
        <v>775</v>
      </c>
      <c r="G1869" s="17" t="s">
        <v>772</v>
      </c>
      <c r="H1869" s="17">
        <v>34</v>
      </c>
      <c r="J1869" s="17">
        <v>0.34</v>
      </c>
      <c r="K1869" s="17" t="s">
        <v>494</v>
      </c>
      <c r="L1869" s="17"/>
      <c r="M1869" s="17" t="s">
        <v>494</v>
      </c>
      <c r="N1869" s="17"/>
      <c r="O1869" s="17"/>
      <c r="P1869" s="17"/>
      <c r="Q1869" s="17" t="s">
        <v>494</v>
      </c>
      <c r="R1869" s="17"/>
      <c r="S1869" s="17"/>
      <c r="T1869" s="17"/>
      <c r="U1869" s="17"/>
      <c r="V1869" s="17"/>
      <c r="W1869" s="17"/>
      <c r="X1869" s="17"/>
      <c r="Y1869" s="17"/>
      <c r="Z1869" s="17"/>
      <c r="AA1869" s="17"/>
      <c r="AB1869" s="17"/>
      <c r="AC1869" s="17"/>
      <c r="AD1869" s="17"/>
      <c r="AE1869" s="18">
        <f t="shared" si="91"/>
        <v>0.86505190311418689</v>
      </c>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c r="BA1869" s="17"/>
      <c r="BB1869" s="17"/>
      <c r="BC1869" s="17"/>
      <c r="BD1869" s="17"/>
      <c r="BE1869" s="17"/>
      <c r="BF1869" s="17"/>
      <c r="BG1869" s="17"/>
    </row>
    <row r="1870" spans="1:59" hidden="1" x14ac:dyDescent="0.2">
      <c r="A1870" s="50">
        <v>2024</v>
      </c>
      <c r="B1870" s="50" t="s">
        <v>16</v>
      </c>
      <c r="C1870" s="16" t="str">
        <f>set_totals!$C$241</f>
        <v>03Apr24-RST-Night</v>
      </c>
      <c r="D1870" s="21">
        <f t="shared" si="89"/>
        <v>45385</v>
      </c>
      <c r="E1870" s="22">
        <f t="shared" si="90"/>
        <v>94</v>
      </c>
      <c r="F1870" s="17" t="s">
        <v>775</v>
      </c>
      <c r="G1870" s="17" t="s">
        <v>772</v>
      </c>
      <c r="H1870" s="17">
        <v>36</v>
      </c>
      <c r="J1870" s="17">
        <v>0.4</v>
      </c>
      <c r="K1870" s="17" t="s">
        <v>494</v>
      </c>
      <c r="L1870" s="17"/>
      <c r="M1870" s="17" t="s">
        <v>494</v>
      </c>
      <c r="N1870" s="17"/>
      <c r="O1870" s="17"/>
      <c r="P1870" s="17"/>
      <c r="Q1870" s="17" t="s">
        <v>494</v>
      </c>
      <c r="R1870" s="17"/>
      <c r="S1870" s="17"/>
      <c r="T1870" s="17"/>
      <c r="U1870" s="17"/>
      <c r="V1870" s="17"/>
      <c r="W1870" s="17"/>
      <c r="X1870" s="17"/>
      <c r="Y1870" s="17"/>
      <c r="Z1870" s="17"/>
      <c r="AA1870" s="17"/>
      <c r="AB1870" s="17"/>
      <c r="AC1870" s="17"/>
      <c r="AD1870" s="17"/>
      <c r="AE1870" s="18">
        <f t="shared" si="91"/>
        <v>0.85733882030178332</v>
      </c>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c r="BE1870" s="17"/>
      <c r="BF1870" s="17"/>
      <c r="BG1870" s="17"/>
    </row>
    <row r="1871" spans="1:59" hidden="1" x14ac:dyDescent="0.2">
      <c r="A1871" s="50">
        <v>2024</v>
      </c>
      <c r="B1871" s="50" t="s">
        <v>16</v>
      </c>
      <c r="C1871" s="16" t="str">
        <f>set_totals!$C$241</f>
        <v>03Apr24-RST-Night</v>
      </c>
      <c r="D1871" s="21">
        <f t="shared" si="89"/>
        <v>45385</v>
      </c>
      <c r="E1871" s="22">
        <f t="shared" si="90"/>
        <v>94</v>
      </c>
      <c r="F1871" s="17" t="s">
        <v>775</v>
      </c>
      <c r="G1871" s="17" t="s">
        <v>772</v>
      </c>
      <c r="H1871" s="17">
        <v>36</v>
      </c>
      <c r="J1871" s="17">
        <v>0.39</v>
      </c>
      <c r="K1871" s="17" t="s">
        <v>494</v>
      </c>
      <c r="L1871" s="17"/>
      <c r="M1871" s="17" t="s">
        <v>494</v>
      </c>
      <c r="N1871" s="17"/>
      <c r="O1871" s="17"/>
      <c r="P1871" s="17"/>
      <c r="Q1871" s="17" t="s">
        <v>494</v>
      </c>
      <c r="R1871" s="17"/>
      <c r="S1871" s="17"/>
      <c r="T1871" s="17"/>
      <c r="U1871" s="17"/>
      <c r="V1871" s="17"/>
      <c r="W1871" s="17"/>
      <c r="X1871" s="17"/>
      <c r="Y1871" s="17"/>
      <c r="Z1871" s="17"/>
      <c r="AA1871" s="17"/>
      <c r="AB1871" s="17"/>
      <c r="AC1871" s="17"/>
      <c r="AD1871" s="17"/>
      <c r="AE1871" s="18">
        <f t="shared" si="91"/>
        <v>0.83590534979423858</v>
      </c>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c r="BA1871" s="17"/>
      <c r="BB1871" s="17"/>
      <c r="BC1871" s="17"/>
      <c r="BD1871" s="17"/>
      <c r="BE1871" s="17"/>
      <c r="BF1871" s="17"/>
      <c r="BG1871" s="17"/>
    </row>
    <row r="1872" spans="1:59" hidden="1" x14ac:dyDescent="0.2">
      <c r="A1872" s="50">
        <v>2024</v>
      </c>
      <c r="B1872" s="50" t="s">
        <v>16</v>
      </c>
      <c r="C1872" s="16" t="str">
        <f>set_totals!$C$241</f>
        <v>03Apr24-RST-Night</v>
      </c>
      <c r="D1872" s="21">
        <f t="shared" si="89"/>
        <v>45385</v>
      </c>
      <c r="E1872" s="22">
        <f t="shared" si="90"/>
        <v>94</v>
      </c>
      <c r="F1872" s="17" t="s">
        <v>775</v>
      </c>
      <c r="G1872" s="17" t="s">
        <v>772</v>
      </c>
      <c r="H1872" s="17">
        <v>33</v>
      </c>
      <c r="J1872" s="17">
        <v>0.26</v>
      </c>
      <c r="K1872" s="17" t="s">
        <v>494</v>
      </c>
      <c r="L1872" s="17"/>
      <c r="M1872" s="17" t="s">
        <v>494</v>
      </c>
      <c r="N1872" s="17"/>
      <c r="O1872" s="17"/>
      <c r="P1872" s="17"/>
      <c r="Q1872" s="17" t="s">
        <v>494</v>
      </c>
      <c r="R1872" s="17"/>
      <c r="S1872" s="17"/>
      <c r="T1872" s="17"/>
      <c r="U1872" s="17"/>
      <c r="V1872" s="17"/>
      <c r="W1872" s="17"/>
      <c r="X1872" s="17"/>
      <c r="Y1872" s="17"/>
      <c r="Z1872" s="17"/>
      <c r="AA1872" s="17"/>
      <c r="AB1872" s="17"/>
      <c r="AC1872" s="17"/>
      <c r="AD1872" s="17"/>
      <c r="AE1872" s="18">
        <f t="shared" si="91"/>
        <v>0.7234883267941119</v>
      </c>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c r="BA1872" s="17"/>
      <c r="BB1872" s="17"/>
      <c r="BC1872" s="17"/>
      <c r="BD1872" s="17"/>
      <c r="BE1872" s="17"/>
      <c r="BF1872" s="17"/>
      <c r="BG1872" s="17"/>
    </row>
    <row r="1873" spans="1:59" hidden="1" x14ac:dyDescent="0.2">
      <c r="A1873" s="50">
        <v>2024</v>
      </c>
      <c r="B1873" s="50" t="s">
        <v>16</v>
      </c>
      <c r="C1873" s="16" t="str">
        <f>set_totals!$C$241</f>
        <v>03Apr24-RST-Night</v>
      </c>
      <c r="D1873" s="21">
        <f t="shared" si="89"/>
        <v>45385</v>
      </c>
      <c r="E1873" s="22">
        <f t="shared" si="90"/>
        <v>94</v>
      </c>
      <c r="F1873" s="17" t="s">
        <v>775</v>
      </c>
      <c r="G1873" s="17" t="s">
        <v>772</v>
      </c>
      <c r="H1873" s="17">
        <v>35</v>
      </c>
      <c r="J1873" s="17">
        <v>0.39</v>
      </c>
      <c r="K1873" s="17" t="s">
        <v>494</v>
      </c>
      <c r="L1873" s="17"/>
      <c r="M1873" s="17" t="s">
        <v>494</v>
      </c>
      <c r="N1873" s="17"/>
      <c r="O1873" s="17"/>
      <c r="P1873" s="17"/>
      <c r="Q1873" s="17" t="s">
        <v>494</v>
      </c>
      <c r="R1873" s="17"/>
      <c r="S1873" s="17"/>
      <c r="T1873" s="17"/>
      <c r="U1873" s="17"/>
      <c r="V1873" s="17"/>
      <c r="W1873" s="17"/>
      <c r="X1873" s="17"/>
      <c r="Y1873" s="17"/>
      <c r="Z1873" s="17"/>
      <c r="AA1873" s="17"/>
      <c r="AB1873" s="17"/>
      <c r="AC1873" s="17"/>
      <c r="AD1873" s="17"/>
      <c r="AE1873" s="18">
        <f t="shared" si="91"/>
        <v>0.90962099125364437</v>
      </c>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c r="BA1873" s="17"/>
      <c r="BB1873" s="17"/>
      <c r="BC1873" s="17"/>
      <c r="BD1873" s="17"/>
      <c r="BE1873" s="17"/>
      <c r="BF1873" s="17"/>
      <c r="BG1873" s="17"/>
    </row>
    <row r="1874" spans="1:59" hidden="1" x14ac:dyDescent="0.2">
      <c r="A1874" s="50">
        <v>2024</v>
      </c>
      <c r="B1874" s="50" t="s">
        <v>16</v>
      </c>
      <c r="C1874" s="16" t="str">
        <f>set_totals!$C$241</f>
        <v>03Apr24-RST-Night</v>
      </c>
      <c r="D1874" s="21">
        <f t="shared" si="89"/>
        <v>45385</v>
      </c>
      <c r="E1874" s="22">
        <f t="shared" si="90"/>
        <v>94</v>
      </c>
      <c r="F1874" s="17" t="s">
        <v>775</v>
      </c>
      <c r="G1874" s="17" t="s">
        <v>772</v>
      </c>
      <c r="H1874" s="17">
        <v>34</v>
      </c>
      <c r="J1874" s="17">
        <v>0.39</v>
      </c>
      <c r="K1874" s="17" t="s">
        <v>494</v>
      </c>
      <c r="L1874" s="17"/>
      <c r="M1874" s="17" t="s">
        <v>494</v>
      </c>
      <c r="N1874" s="17"/>
      <c r="O1874" s="17"/>
      <c r="P1874" s="17"/>
      <c r="Q1874" s="17" t="s">
        <v>494</v>
      </c>
      <c r="R1874" s="17"/>
      <c r="S1874" s="17"/>
      <c r="T1874" s="17"/>
      <c r="U1874" s="17"/>
      <c r="V1874" s="17"/>
      <c r="W1874" s="17"/>
      <c r="X1874" s="17"/>
      <c r="Y1874" s="17"/>
      <c r="Z1874" s="17"/>
      <c r="AA1874" s="17"/>
      <c r="AB1874" s="17"/>
      <c r="AC1874" s="17"/>
      <c r="AD1874" s="17"/>
      <c r="AE1874" s="18">
        <f t="shared" si="91"/>
        <v>0.99226541827803794</v>
      </c>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c r="BA1874" s="17"/>
      <c r="BB1874" s="17"/>
      <c r="BC1874" s="17"/>
      <c r="BD1874" s="17"/>
      <c r="BE1874" s="17"/>
      <c r="BF1874" s="17"/>
      <c r="BG1874" s="17"/>
    </row>
    <row r="1875" spans="1:59" hidden="1" x14ac:dyDescent="0.2">
      <c r="A1875" s="50">
        <v>2024</v>
      </c>
      <c r="B1875" s="50" t="s">
        <v>16</v>
      </c>
      <c r="C1875" s="16" t="str">
        <f>set_totals!$C$241</f>
        <v>03Apr24-RST-Night</v>
      </c>
      <c r="D1875" s="21">
        <f t="shared" si="89"/>
        <v>45385</v>
      </c>
      <c r="E1875" s="22">
        <f t="shared" si="90"/>
        <v>94</v>
      </c>
      <c r="F1875" s="17" t="s">
        <v>771</v>
      </c>
      <c r="G1875" s="17" t="s">
        <v>772</v>
      </c>
      <c r="H1875" s="17">
        <v>43</v>
      </c>
      <c r="J1875" s="17">
        <v>0.5</v>
      </c>
      <c r="K1875" s="17" t="s">
        <v>494</v>
      </c>
      <c r="L1875" s="17"/>
      <c r="M1875" s="17" t="s">
        <v>494</v>
      </c>
      <c r="N1875" s="17"/>
      <c r="O1875" s="17"/>
      <c r="P1875" s="17"/>
      <c r="Q1875" s="17" t="s">
        <v>494</v>
      </c>
      <c r="R1875" s="17"/>
      <c r="S1875" s="17"/>
      <c r="T1875" s="17"/>
      <c r="U1875" s="17"/>
      <c r="V1875" s="17"/>
      <c r="W1875" s="17"/>
      <c r="X1875" s="17"/>
      <c r="Y1875" s="17"/>
      <c r="Z1875" s="17"/>
      <c r="AA1875" s="17"/>
      <c r="AB1875" s="17"/>
      <c r="AC1875" s="17"/>
      <c r="AD1875" s="17"/>
      <c r="AE1875" s="18">
        <f t="shared" si="91"/>
        <v>0.6288754449293773</v>
      </c>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c r="BA1875" s="17"/>
      <c r="BB1875" s="17"/>
      <c r="BC1875" s="17"/>
      <c r="BD1875" s="17"/>
      <c r="BE1875" s="17"/>
      <c r="BF1875" s="17"/>
      <c r="BG1875" s="17"/>
    </row>
    <row r="1876" spans="1:59" hidden="1" x14ac:dyDescent="0.2">
      <c r="A1876" s="50">
        <v>2024</v>
      </c>
      <c r="B1876" s="50" t="s">
        <v>16</v>
      </c>
      <c r="C1876" s="16" t="str">
        <f>set_totals!$C$241</f>
        <v>03Apr24-RST-Night</v>
      </c>
      <c r="D1876" s="21">
        <f t="shared" si="89"/>
        <v>45385</v>
      </c>
      <c r="E1876" s="22">
        <f t="shared" si="90"/>
        <v>94</v>
      </c>
      <c r="F1876" s="17" t="s">
        <v>775</v>
      </c>
      <c r="G1876" s="17" t="s">
        <v>772</v>
      </c>
      <c r="H1876" s="17">
        <v>36</v>
      </c>
      <c r="J1876" s="17">
        <v>0.41</v>
      </c>
      <c r="K1876" s="17" t="s">
        <v>494</v>
      </c>
      <c r="L1876" s="17"/>
      <c r="M1876" s="17" t="s">
        <v>494</v>
      </c>
      <c r="N1876" s="17"/>
      <c r="O1876" s="17"/>
      <c r="P1876" s="17"/>
      <c r="Q1876" s="17" t="s">
        <v>494</v>
      </c>
      <c r="R1876" s="17"/>
      <c r="S1876" s="17"/>
      <c r="T1876" s="17"/>
      <c r="U1876" s="17"/>
      <c r="V1876" s="17"/>
      <c r="W1876" s="17"/>
      <c r="X1876" s="17"/>
      <c r="Y1876" s="17"/>
      <c r="Z1876" s="17"/>
      <c r="AA1876" s="17"/>
      <c r="AB1876" s="17"/>
      <c r="AC1876" s="17"/>
      <c r="AD1876" s="17"/>
      <c r="AE1876" s="18">
        <f t="shared" si="91"/>
        <v>0.87877229080932784</v>
      </c>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c r="BA1876" s="17"/>
      <c r="BB1876" s="17"/>
      <c r="BC1876" s="17"/>
      <c r="BD1876" s="17"/>
      <c r="BE1876" s="17"/>
      <c r="BF1876" s="17"/>
      <c r="BG1876" s="17"/>
    </row>
    <row r="1877" spans="1:59" hidden="1" x14ac:dyDescent="0.2">
      <c r="A1877" s="50">
        <v>2024</v>
      </c>
      <c r="B1877" s="50" t="s">
        <v>16</v>
      </c>
      <c r="C1877" s="16" t="str">
        <f>set_totals!$C$241</f>
        <v>03Apr24-RST-Night</v>
      </c>
      <c r="D1877" s="21">
        <f t="shared" si="89"/>
        <v>45385</v>
      </c>
      <c r="E1877" s="22">
        <f t="shared" si="90"/>
        <v>94</v>
      </c>
      <c r="F1877" s="17" t="s">
        <v>775</v>
      </c>
      <c r="G1877" s="17" t="s">
        <v>772</v>
      </c>
      <c r="H1877" s="17">
        <v>34</v>
      </c>
      <c r="J1877" s="17">
        <v>0.31</v>
      </c>
      <c r="K1877" s="17" t="s">
        <v>494</v>
      </c>
      <c r="L1877" s="17"/>
      <c r="M1877" s="17" t="s">
        <v>494</v>
      </c>
      <c r="N1877" s="17"/>
      <c r="O1877" s="17"/>
      <c r="P1877" s="17"/>
      <c r="Q1877" s="17" t="s">
        <v>494</v>
      </c>
      <c r="R1877" s="17"/>
      <c r="S1877" s="17"/>
      <c r="T1877" s="17"/>
      <c r="U1877" s="17"/>
      <c r="V1877" s="17"/>
      <c r="W1877" s="17"/>
      <c r="X1877" s="17"/>
      <c r="Y1877" s="17"/>
      <c r="Z1877" s="17"/>
      <c r="AA1877" s="17"/>
      <c r="AB1877" s="17"/>
      <c r="AC1877" s="17"/>
      <c r="AD1877" s="17"/>
      <c r="AE1877" s="18">
        <f t="shared" si="91"/>
        <v>0.78872379401587622</v>
      </c>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c r="BA1877" s="17"/>
      <c r="BB1877" s="17"/>
      <c r="BC1877" s="17"/>
      <c r="BD1877" s="17"/>
      <c r="BE1877" s="17"/>
      <c r="BF1877" s="17"/>
      <c r="BG1877" s="17"/>
    </row>
    <row r="1878" spans="1:59" hidden="1" x14ac:dyDescent="0.2">
      <c r="A1878" s="50">
        <v>2024</v>
      </c>
      <c r="B1878" s="50" t="s">
        <v>16</v>
      </c>
      <c r="C1878" s="16" t="str">
        <f>set_totals!$C$241</f>
        <v>03Apr24-RST-Night</v>
      </c>
      <c r="D1878" s="21">
        <f t="shared" si="89"/>
        <v>45385</v>
      </c>
      <c r="E1878" s="22">
        <f t="shared" si="90"/>
        <v>94</v>
      </c>
      <c r="F1878" s="17" t="s">
        <v>775</v>
      </c>
      <c r="G1878" s="17" t="s">
        <v>772</v>
      </c>
      <c r="H1878" s="17">
        <v>34</v>
      </c>
      <c r="J1878" s="17">
        <v>0.36</v>
      </c>
      <c r="K1878" s="17" t="s">
        <v>494</v>
      </c>
      <c r="L1878" s="17"/>
      <c r="M1878" s="17" t="s">
        <v>494</v>
      </c>
      <c r="N1878" s="17"/>
      <c r="O1878" s="17"/>
      <c r="P1878" s="17"/>
      <c r="Q1878" s="17" t="s">
        <v>494</v>
      </c>
      <c r="R1878" s="17"/>
      <c r="S1878" s="17"/>
      <c r="T1878" s="17"/>
      <c r="U1878" s="17"/>
      <c r="V1878" s="17"/>
      <c r="W1878" s="17"/>
      <c r="X1878" s="17"/>
      <c r="Y1878" s="17"/>
      <c r="Z1878" s="17"/>
      <c r="AA1878" s="17"/>
      <c r="AB1878" s="17"/>
      <c r="AC1878" s="17"/>
      <c r="AD1878" s="17"/>
      <c r="AE1878" s="18">
        <f t="shared" si="91"/>
        <v>0.91593730917972727</v>
      </c>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c r="BA1878" s="17"/>
      <c r="BB1878" s="17"/>
      <c r="BC1878" s="17"/>
      <c r="BD1878" s="17"/>
      <c r="BE1878" s="17"/>
      <c r="BF1878" s="17"/>
      <c r="BG1878" s="17"/>
    </row>
    <row r="1879" spans="1:59" hidden="1" x14ac:dyDescent="0.2">
      <c r="A1879" s="50">
        <v>2024</v>
      </c>
      <c r="B1879" s="50" t="s">
        <v>16</v>
      </c>
      <c r="C1879" s="16" t="str">
        <f>set_totals!$C$241</f>
        <v>03Apr24-RST-Night</v>
      </c>
      <c r="D1879" s="21">
        <f t="shared" si="89"/>
        <v>45385</v>
      </c>
      <c r="E1879" s="22">
        <f t="shared" si="90"/>
        <v>94</v>
      </c>
      <c r="F1879" s="17" t="s">
        <v>771</v>
      </c>
      <c r="G1879" s="17" t="s">
        <v>772</v>
      </c>
      <c r="H1879" s="17">
        <v>38</v>
      </c>
      <c r="J1879" s="17">
        <v>0.39</v>
      </c>
      <c r="K1879" s="17" t="s">
        <v>494</v>
      </c>
      <c r="L1879" s="17"/>
      <c r="M1879" s="17" t="s">
        <v>494</v>
      </c>
      <c r="N1879" s="17"/>
      <c r="O1879" s="17"/>
      <c r="P1879" s="17"/>
      <c r="Q1879" s="17" t="s">
        <v>494</v>
      </c>
      <c r="R1879" s="17"/>
      <c r="S1879" s="17"/>
      <c r="T1879" s="17"/>
      <c r="U1879" s="17"/>
      <c r="V1879" s="17"/>
      <c r="W1879" s="17"/>
      <c r="X1879" s="17"/>
      <c r="Y1879" s="17"/>
      <c r="Z1879" s="17"/>
      <c r="AA1879" s="17"/>
      <c r="AB1879" s="17"/>
      <c r="AC1879" s="17"/>
      <c r="AD1879" s="17"/>
      <c r="AE1879" s="18">
        <f t="shared" si="91"/>
        <v>0.71074500656072315</v>
      </c>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c r="BA1879" s="17"/>
      <c r="BB1879" s="17"/>
      <c r="BC1879" s="17"/>
      <c r="BD1879" s="17"/>
      <c r="BE1879" s="17"/>
      <c r="BF1879" s="17"/>
      <c r="BG1879" s="17"/>
    </row>
    <row r="1880" spans="1:59" hidden="1" x14ac:dyDescent="0.2">
      <c r="A1880" s="50">
        <v>2024</v>
      </c>
      <c r="B1880" s="50" t="s">
        <v>16</v>
      </c>
      <c r="C1880" s="16" t="str">
        <f>set_totals!$C$241</f>
        <v>03Apr24-RST-Night</v>
      </c>
      <c r="D1880" s="21">
        <f t="shared" si="89"/>
        <v>45385</v>
      </c>
      <c r="E1880" s="22">
        <f t="shared" si="90"/>
        <v>94</v>
      </c>
      <c r="F1880" s="17" t="s">
        <v>775</v>
      </c>
      <c r="G1880" s="17" t="s">
        <v>772</v>
      </c>
      <c r="H1880" s="17">
        <v>36</v>
      </c>
      <c r="J1880" s="17">
        <v>0.41</v>
      </c>
      <c r="K1880" s="17" t="s">
        <v>494</v>
      </c>
      <c r="L1880" s="17"/>
      <c r="M1880" s="17" t="s">
        <v>494</v>
      </c>
      <c r="N1880" s="17"/>
      <c r="O1880" s="17"/>
      <c r="P1880" s="17"/>
      <c r="Q1880" s="17" t="s">
        <v>494</v>
      </c>
      <c r="R1880" s="17"/>
      <c r="S1880" s="17"/>
      <c r="T1880" s="17"/>
      <c r="U1880" s="17"/>
      <c r="V1880" s="17"/>
      <c r="W1880" s="17"/>
      <c r="X1880" s="17"/>
      <c r="Y1880" s="17"/>
      <c r="Z1880" s="17"/>
      <c r="AA1880" s="17"/>
      <c r="AB1880" s="17"/>
      <c r="AC1880" s="17"/>
      <c r="AD1880" s="17"/>
      <c r="AE1880" s="18">
        <f t="shared" si="91"/>
        <v>0.87877229080932784</v>
      </c>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c r="BA1880" s="17"/>
      <c r="BB1880" s="17"/>
      <c r="BC1880" s="17"/>
      <c r="BD1880" s="17"/>
      <c r="BE1880" s="17"/>
      <c r="BF1880" s="17"/>
      <c r="BG1880" s="17"/>
    </row>
    <row r="1881" spans="1:59" hidden="1" x14ac:dyDescent="0.2">
      <c r="A1881" s="50">
        <v>2024</v>
      </c>
      <c r="B1881" s="50" t="s">
        <v>16</v>
      </c>
      <c r="C1881" s="16" t="str">
        <f>set_totals!$C$241</f>
        <v>03Apr24-RST-Night</v>
      </c>
      <c r="D1881" s="21">
        <f t="shared" si="89"/>
        <v>45385</v>
      </c>
      <c r="E1881" s="22">
        <f t="shared" si="90"/>
        <v>94</v>
      </c>
      <c r="F1881" s="17" t="s">
        <v>775</v>
      </c>
      <c r="G1881" s="17" t="s">
        <v>772</v>
      </c>
      <c r="H1881" s="17">
        <v>34</v>
      </c>
      <c r="J1881" s="17">
        <v>0.35</v>
      </c>
      <c r="K1881" s="17" t="s">
        <v>494</v>
      </c>
      <c r="L1881" s="17"/>
      <c r="M1881" s="17" t="s">
        <v>494</v>
      </c>
      <c r="N1881" s="17"/>
      <c r="O1881" s="17"/>
      <c r="P1881" s="17"/>
      <c r="Q1881" s="17" t="s">
        <v>494</v>
      </c>
      <c r="R1881" s="17"/>
      <c r="S1881" s="17"/>
      <c r="T1881" s="17"/>
      <c r="U1881" s="17"/>
      <c r="V1881" s="17"/>
      <c r="W1881" s="17"/>
      <c r="X1881" s="17"/>
      <c r="Y1881" s="17"/>
      <c r="Z1881" s="17"/>
      <c r="AA1881" s="17"/>
      <c r="AB1881" s="17"/>
      <c r="AC1881" s="17"/>
      <c r="AD1881" s="17"/>
      <c r="AE1881" s="18">
        <f t="shared" si="91"/>
        <v>0.89049460614695697</v>
      </c>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c r="BA1881" s="17"/>
      <c r="BB1881" s="17"/>
      <c r="BC1881" s="17"/>
      <c r="BD1881" s="17"/>
      <c r="BE1881" s="17"/>
      <c r="BF1881" s="17"/>
      <c r="BG1881" s="17"/>
    </row>
    <row r="1882" spans="1:59" hidden="1" x14ac:dyDescent="0.2">
      <c r="A1882" s="50">
        <v>2024</v>
      </c>
      <c r="B1882" s="50" t="s">
        <v>16</v>
      </c>
      <c r="C1882" s="16" t="str">
        <f>set_totals!$C$241</f>
        <v>03Apr24-RST-Night</v>
      </c>
      <c r="D1882" s="21">
        <f t="shared" si="89"/>
        <v>45385</v>
      </c>
      <c r="E1882" s="22">
        <f t="shared" si="90"/>
        <v>94</v>
      </c>
      <c r="F1882" s="17" t="s">
        <v>775</v>
      </c>
      <c r="G1882" s="17" t="s">
        <v>772</v>
      </c>
      <c r="H1882" s="17">
        <v>36</v>
      </c>
      <c r="J1882" s="17">
        <v>0.39</v>
      </c>
      <c r="K1882" s="17" t="s">
        <v>494</v>
      </c>
      <c r="L1882" s="17"/>
      <c r="M1882" s="17" t="s">
        <v>494</v>
      </c>
      <c r="N1882" s="17"/>
      <c r="O1882" s="17"/>
      <c r="P1882" s="17"/>
      <c r="Q1882" s="17" t="s">
        <v>494</v>
      </c>
      <c r="R1882" s="17"/>
      <c r="S1882" s="17"/>
      <c r="T1882" s="17"/>
      <c r="U1882" s="17"/>
      <c r="V1882" s="17"/>
      <c r="W1882" s="17"/>
      <c r="X1882" s="17"/>
      <c r="Y1882" s="17"/>
      <c r="Z1882" s="17"/>
      <c r="AA1882" s="17"/>
      <c r="AB1882" s="17"/>
      <c r="AC1882" s="17"/>
      <c r="AD1882" s="17"/>
      <c r="AE1882" s="18">
        <f t="shared" si="91"/>
        <v>0.83590534979423858</v>
      </c>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c r="BA1882" s="17"/>
      <c r="BB1882" s="17"/>
      <c r="BC1882" s="17"/>
      <c r="BD1882" s="17"/>
      <c r="BE1882" s="17"/>
      <c r="BF1882" s="17"/>
      <c r="BG1882" s="17"/>
    </row>
    <row r="1883" spans="1:59" hidden="1" x14ac:dyDescent="0.2">
      <c r="A1883" s="50">
        <v>2024</v>
      </c>
      <c r="B1883" s="50" t="s">
        <v>16</v>
      </c>
      <c r="C1883" s="16" t="str">
        <f>set_totals!$C$241</f>
        <v>03Apr24-RST-Night</v>
      </c>
      <c r="D1883" s="21">
        <f t="shared" si="89"/>
        <v>45385</v>
      </c>
      <c r="E1883" s="22">
        <f t="shared" si="90"/>
        <v>94</v>
      </c>
      <c r="F1883" s="17" t="s">
        <v>775</v>
      </c>
      <c r="G1883" s="17" t="s">
        <v>772</v>
      </c>
      <c r="H1883" s="17">
        <v>34</v>
      </c>
      <c r="J1883" s="17">
        <v>0.34</v>
      </c>
      <c r="K1883" s="17" t="s">
        <v>494</v>
      </c>
      <c r="L1883" s="17"/>
      <c r="M1883" s="17" t="s">
        <v>494</v>
      </c>
      <c r="N1883" s="17"/>
      <c r="O1883" s="17"/>
      <c r="P1883" s="17"/>
      <c r="Q1883" s="17" t="s">
        <v>494</v>
      </c>
      <c r="R1883" s="17"/>
      <c r="S1883" s="17"/>
      <c r="T1883" s="17"/>
      <c r="U1883" s="17"/>
      <c r="V1883" s="17"/>
      <c r="W1883" s="17"/>
      <c r="X1883" s="17"/>
      <c r="Y1883" s="17"/>
      <c r="Z1883" s="17"/>
      <c r="AA1883" s="17"/>
      <c r="AB1883" s="17"/>
      <c r="AC1883" s="17"/>
      <c r="AD1883" s="17"/>
      <c r="AE1883" s="18">
        <f t="shared" si="91"/>
        <v>0.86505190311418689</v>
      </c>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c r="BA1883" s="17"/>
      <c r="BB1883" s="17"/>
      <c r="BC1883" s="17"/>
      <c r="BD1883" s="17"/>
      <c r="BE1883" s="17"/>
      <c r="BF1883" s="17"/>
      <c r="BG1883" s="17"/>
    </row>
    <row r="1884" spans="1:59" hidden="1" x14ac:dyDescent="0.2">
      <c r="A1884" s="50">
        <v>2024</v>
      </c>
      <c r="B1884" s="50" t="s">
        <v>16</v>
      </c>
      <c r="C1884" s="16" t="str">
        <f>set_totals!$C$241</f>
        <v>03Apr24-RST-Night</v>
      </c>
      <c r="D1884" s="21">
        <f t="shared" si="89"/>
        <v>45385</v>
      </c>
      <c r="E1884" s="22">
        <f t="shared" si="90"/>
        <v>94</v>
      </c>
      <c r="F1884" s="17" t="s">
        <v>775</v>
      </c>
      <c r="G1884" s="17" t="s">
        <v>772</v>
      </c>
      <c r="H1884" s="17">
        <v>35</v>
      </c>
      <c r="J1884" s="17">
        <v>0.35</v>
      </c>
      <c r="K1884" s="17" t="s">
        <v>494</v>
      </c>
      <c r="L1884" s="17"/>
      <c r="M1884" s="17" t="s">
        <v>494</v>
      </c>
      <c r="N1884" s="17"/>
      <c r="O1884" s="17"/>
      <c r="P1884" s="17"/>
      <c r="Q1884" s="17" t="s">
        <v>494</v>
      </c>
      <c r="R1884" s="17"/>
      <c r="S1884" s="17"/>
      <c r="T1884" s="17"/>
      <c r="U1884" s="17"/>
      <c r="V1884" s="17"/>
      <c r="W1884" s="17"/>
      <c r="X1884" s="17"/>
      <c r="Y1884" s="17"/>
      <c r="Z1884" s="17"/>
      <c r="AA1884" s="17"/>
      <c r="AB1884" s="17"/>
      <c r="AC1884" s="17"/>
      <c r="AD1884" s="17"/>
      <c r="AE1884" s="18">
        <f t="shared" si="91"/>
        <v>0.81632653061224481</v>
      </c>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c r="BA1884" s="17"/>
      <c r="BB1884" s="17"/>
      <c r="BC1884" s="17"/>
      <c r="BD1884" s="17"/>
      <c r="BE1884" s="17"/>
      <c r="BF1884" s="17"/>
      <c r="BG1884" s="17"/>
    </row>
    <row r="1885" spans="1:59" hidden="1" x14ac:dyDescent="0.2">
      <c r="A1885" s="50">
        <v>2024</v>
      </c>
      <c r="B1885" s="50" t="s">
        <v>16</v>
      </c>
      <c r="C1885" s="16" t="str">
        <f>set_totals!$C$241</f>
        <v>03Apr24-RST-Night</v>
      </c>
      <c r="D1885" s="21">
        <f t="shared" si="89"/>
        <v>45385</v>
      </c>
      <c r="E1885" s="22">
        <f t="shared" si="90"/>
        <v>94</v>
      </c>
      <c r="F1885" s="17" t="s">
        <v>775</v>
      </c>
      <c r="G1885" s="17" t="s">
        <v>772</v>
      </c>
      <c r="H1885" s="17">
        <v>35</v>
      </c>
      <c r="J1885" s="17">
        <v>0.34</v>
      </c>
      <c r="K1885" s="17" t="s">
        <v>494</v>
      </c>
      <c r="L1885" s="17"/>
      <c r="M1885" s="17" t="s">
        <v>494</v>
      </c>
      <c r="N1885" s="17"/>
      <c r="O1885" s="17"/>
      <c r="P1885" s="17"/>
      <c r="Q1885" s="17" t="s">
        <v>494</v>
      </c>
      <c r="R1885" s="17"/>
      <c r="S1885" s="17"/>
      <c r="T1885" s="17"/>
      <c r="U1885" s="17"/>
      <c r="V1885" s="17"/>
      <c r="W1885" s="17"/>
      <c r="X1885" s="17"/>
      <c r="Y1885" s="17"/>
      <c r="Z1885" s="17"/>
      <c r="AA1885" s="17"/>
      <c r="AB1885" s="17"/>
      <c r="AC1885" s="17"/>
      <c r="AD1885" s="17"/>
      <c r="AE1885" s="18">
        <f t="shared" si="91"/>
        <v>0.79300291545189516</v>
      </c>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c r="BA1885" s="17"/>
      <c r="BB1885" s="17"/>
      <c r="BC1885" s="17"/>
      <c r="BD1885" s="17"/>
      <c r="BE1885" s="17"/>
      <c r="BF1885" s="17"/>
      <c r="BG1885" s="17"/>
    </row>
    <row r="1886" spans="1:59" hidden="1" x14ac:dyDescent="0.2">
      <c r="A1886" s="50">
        <v>2024</v>
      </c>
      <c r="B1886" s="50" t="s">
        <v>16</v>
      </c>
      <c r="C1886" s="16" t="str">
        <f>set_totals!$C$241</f>
        <v>03Apr24-RST-Night</v>
      </c>
      <c r="D1886" s="21">
        <f t="shared" si="89"/>
        <v>45385</v>
      </c>
      <c r="E1886" s="22">
        <f t="shared" si="90"/>
        <v>94</v>
      </c>
      <c r="F1886" s="17" t="s">
        <v>775</v>
      </c>
      <c r="G1886" s="17" t="s">
        <v>784</v>
      </c>
      <c r="H1886" s="17">
        <v>88</v>
      </c>
      <c r="J1886" s="17">
        <v>7.52</v>
      </c>
      <c r="K1886" s="17" t="s">
        <v>494</v>
      </c>
      <c r="L1886" s="17"/>
      <c r="M1886" s="17" t="s">
        <v>494</v>
      </c>
      <c r="N1886" s="17"/>
      <c r="O1886" s="17"/>
      <c r="P1886" s="17"/>
      <c r="Q1886" s="17" t="s">
        <v>494</v>
      </c>
      <c r="R1886" s="17"/>
      <c r="S1886" s="17"/>
      <c r="T1886" s="17"/>
      <c r="U1886" s="17"/>
      <c r="V1886" s="17"/>
      <c r="W1886" s="17"/>
      <c r="X1886" s="17"/>
      <c r="Y1886" s="17"/>
      <c r="Z1886" s="17"/>
      <c r="AA1886" s="17"/>
      <c r="AB1886" s="17"/>
      <c r="AC1886" s="17"/>
      <c r="AD1886" s="17"/>
      <c r="AE1886" s="18">
        <f t="shared" si="91"/>
        <v>1.1034936138241924</v>
      </c>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c r="BA1886" s="17"/>
      <c r="BB1886" s="17"/>
      <c r="BC1886" s="17"/>
      <c r="BD1886" s="17"/>
      <c r="BE1886" s="17"/>
      <c r="BF1886" s="17"/>
      <c r="BG1886" s="17"/>
    </row>
    <row r="1887" spans="1:59" hidden="1" x14ac:dyDescent="0.2">
      <c r="A1887" s="50">
        <v>2024</v>
      </c>
      <c r="B1887" s="50" t="s">
        <v>16</v>
      </c>
      <c r="C1887" s="16" t="str">
        <f>set_totals!$C$241</f>
        <v>03Apr24-RST-Night</v>
      </c>
      <c r="D1887" s="21">
        <f t="shared" si="89"/>
        <v>45385</v>
      </c>
      <c r="E1887" s="22">
        <f t="shared" si="90"/>
        <v>94</v>
      </c>
      <c r="F1887" s="17" t="s">
        <v>775</v>
      </c>
      <c r="G1887" s="17" t="s">
        <v>784</v>
      </c>
      <c r="H1887" s="17">
        <v>85</v>
      </c>
      <c r="J1887" s="17">
        <v>7.58</v>
      </c>
      <c r="K1887" s="17" t="s">
        <v>494</v>
      </c>
      <c r="L1887" s="17"/>
      <c r="M1887" s="17" t="s">
        <v>494</v>
      </c>
      <c r="N1887" s="17"/>
      <c r="O1887" s="17"/>
      <c r="P1887" s="17"/>
      <c r="Q1887" s="17" t="s">
        <v>494</v>
      </c>
      <c r="R1887" s="17"/>
      <c r="S1887" s="17"/>
      <c r="T1887" s="17"/>
      <c r="U1887" s="17"/>
      <c r="V1887" s="17"/>
      <c r="W1887" s="17"/>
      <c r="X1887" s="17"/>
      <c r="Y1887" s="17"/>
      <c r="Z1887" s="17"/>
      <c r="AA1887" s="17"/>
      <c r="AB1887" s="17"/>
      <c r="AC1887" s="17"/>
      <c r="AD1887" s="17"/>
      <c r="AE1887" s="18">
        <f t="shared" si="91"/>
        <v>1.2342764095257481</v>
      </c>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c r="BA1887" s="17"/>
      <c r="BB1887" s="17"/>
      <c r="BC1887" s="17"/>
      <c r="BD1887" s="17"/>
      <c r="BE1887" s="17"/>
      <c r="BF1887" s="17"/>
      <c r="BG1887" s="17"/>
    </row>
    <row r="1888" spans="1:59" hidden="1" x14ac:dyDescent="0.2">
      <c r="A1888" s="50">
        <v>2024</v>
      </c>
      <c r="B1888" s="50" t="s">
        <v>16</v>
      </c>
      <c r="C1888" s="16" t="str">
        <f>set_totals!$C$241</f>
        <v>03Apr24-RST-Night</v>
      </c>
      <c r="D1888" s="21">
        <f t="shared" si="89"/>
        <v>45385</v>
      </c>
      <c r="E1888" s="22">
        <f t="shared" si="90"/>
        <v>94</v>
      </c>
      <c r="F1888" s="17" t="s">
        <v>775</v>
      </c>
      <c r="G1888" s="17" t="s">
        <v>784</v>
      </c>
      <c r="H1888" s="17">
        <v>72</v>
      </c>
      <c r="J1888" s="17">
        <v>3.72</v>
      </c>
      <c r="K1888" s="17" t="s">
        <v>494</v>
      </c>
      <c r="L1888" s="17"/>
      <c r="M1888" s="17" t="s">
        <v>494</v>
      </c>
      <c r="N1888" s="17"/>
      <c r="O1888" s="17"/>
      <c r="P1888" s="17"/>
      <c r="Q1888" s="17" t="s">
        <v>494</v>
      </c>
      <c r="R1888" s="17"/>
      <c r="S1888" s="17"/>
      <c r="T1888" s="17"/>
      <c r="U1888" s="17"/>
      <c r="V1888" s="17"/>
      <c r="W1888" s="17"/>
      <c r="X1888" s="17"/>
      <c r="Y1888" s="17"/>
      <c r="Z1888" s="17"/>
      <c r="AA1888" s="17"/>
      <c r="AB1888" s="17"/>
      <c r="AC1888" s="17"/>
      <c r="AD1888" s="17"/>
      <c r="AE1888" s="18">
        <f t="shared" si="91"/>
        <v>0.99665637860082312</v>
      </c>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c r="BA1888" s="17"/>
      <c r="BB1888" s="17"/>
      <c r="BC1888" s="17"/>
      <c r="BD1888" s="17"/>
      <c r="BE1888" s="17"/>
      <c r="BF1888" s="17"/>
      <c r="BG1888" s="17"/>
    </row>
    <row r="1889" spans="1:59" hidden="1" x14ac:dyDescent="0.2">
      <c r="A1889" s="50">
        <v>2024</v>
      </c>
      <c r="B1889" s="50" t="s">
        <v>16</v>
      </c>
      <c r="C1889" s="16" t="str">
        <f>set_totals!$C$241</f>
        <v>03Apr24-RST-Night</v>
      </c>
      <c r="D1889" s="21">
        <f t="shared" si="89"/>
        <v>45385</v>
      </c>
      <c r="E1889" s="22">
        <f t="shared" si="90"/>
        <v>94</v>
      </c>
      <c r="F1889" s="17" t="s">
        <v>775</v>
      </c>
      <c r="G1889" s="17" t="s">
        <v>784</v>
      </c>
      <c r="H1889" s="17">
        <v>85</v>
      </c>
      <c r="J1889" s="17">
        <v>5.63</v>
      </c>
      <c r="K1889" s="17" t="s">
        <v>494</v>
      </c>
      <c r="L1889" s="17"/>
      <c r="M1889" s="17" t="s">
        <v>494</v>
      </c>
      <c r="N1889" s="17"/>
      <c r="O1889" s="17"/>
      <c r="P1889" s="17"/>
      <c r="Q1889" s="17" t="s">
        <v>494</v>
      </c>
      <c r="R1889" s="17"/>
      <c r="S1889" s="17"/>
      <c r="T1889" s="17"/>
      <c r="U1889" s="17"/>
      <c r="V1889" s="17"/>
      <c r="W1889" s="17"/>
      <c r="X1889" s="17"/>
      <c r="Y1889" s="17"/>
      <c r="Z1889" s="17"/>
      <c r="AA1889" s="17"/>
      <c r="AB1889" s="17"/>
      <c r="AC1889" s="17"/>
      <c r="AD1889" s="17"/>
      <c r="AE1889" s="18">
        <f t="shared" si="91"/>
        <v>0.91675147567677595</v>
      </c>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c r="BA1889" s="17"/>
      <c r="BB1889" s="17"/>
      <c r="BC1889" s="17"/>
      <c r="BD1889" s="17"/>
      <c r="BE1889" s="17"/>
      <c r="BF1889" s="17"/>
      <c r="BG1889" s="17"/>
    </row>
    <row r="1890" spans="1:59" hidden="1" x14ac:dyDescent="0.2">
      <c r="A1890" s="50">
        <v>2024</v>
      </c>
      <c r="B1890" s="50" t="s">
        <v>16</v>
      </c>
      <c r="C1890" s="16" t="str">
        <f>set_totals!$C$241</f>
        <v>03Apr24-RST-Night</v>
      </c>
      <c r="D1890" s="21">
        <f t="shared" si="89"/>
        <v>45385</v>
      </c>
      <c r="E1890" s="22">
        <f t="shared" si="90"/>
        <v>94</v>
      </c>
      <c r="F1890" s="17" t="s">
        <v>775</v>
      </c>
      <c r="G1890" s="17" t="s">
        <v>784</v>
      </c>
      <c r="H1890" s="17">
        <v>95</v>
      </c>
      <c r="J1890" s="17">
        <v>8.9</v>
      </c>
      <c r="K1890" s="17" t="s">
        <v>494</v>
      </c>
      <c r="L1890" s="17"/>
      <c r="M1890" s="17" t="s">
        <v>494</v>
      </c>
      <c r="N1890" s="17"/>
      <c r="O1890" s="17"/>
      <c r="P1890" s="17"/>
      <c r="Q1890" s="17" t="s">
        <v>494</v>
      </c>
      <c r="R1890" s="17"/>
      <c r="S1890" s="17"/>
      <c r="T1890" s="17"/>
      <c r="U1890" s="17"/>
      <c r="V1890" s="17"/>
      <c r="W1890" s="17"/>
      <c r="X1890" s="17"/>
      <c r="Y1890" s="17"/>
      <c r="Z1890" s="17"/>
      <c r="AA1890" s="17"/>
      <c r="AB1890" s="17"/>
      <c r="AC1890" s="17"/>
      <c r="AD1890" s="17"/>
      <c r="AE1890" s="18">
        <f t="shared" si="91"/>
        <v>1.0380521941974048</v>
      </c>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c r="BA1890" s="17"/>
      <c r="BB1890" s="17"/>
      <c r="BC1890" s="17"/>
      <c r="BD1890" s="17"/>
      <c r="BE1890" s="17"/>
      <c r="BF1890" s="17"/>
      <c r="BG1890" s="17"/>
    </row>
    <row r="1891" spans="1:59" hidden="1" x14ac:dyDescent="0.2">
      <c r="A1891" s="50">
        <v>2024</v>
      </c>
      <c r="B1891" s="50" t="s">
        <v>16</v>
      </c>
      <c r="C1891" s="16" t="str">
        <f>set_totals!$C$241</f>
        <v>03Apr24-RST-Night</v>
      </c>
      <c r="D1891" s="21">
        <f t="shared" si="89"/>
        <v>45385</v>
      </c>
      <c r="E1891" s="22">
        <f t="shared" si="90"/>
        <v>94</v>
      </c>
      <c r="F1891" s="17" t="s">
        <v>775</v>
      </c>
      <c r="G1891" s="17" t="s">
        <v>784</v>
      </c>
      <c r="H1891" s="17">
        <v>68</v>
      </c>
      <c r="J1891" s="17">
        <v>3.47</v>
      </c>
      <c r="K1891" s="17" t="s">
        <v>494</v>
      </c>
      <c r="L1891" s="17"/>
      <c r="M1891" s="17" t="s">
        <v>494</v>
      </c>
      <c r="N1891" s="17"/>
      <c r="O1891" s="17"/>
      <c r="P1891" s="17"/>
      <c r="Q1891" s="17" t="s">
        <v>494</v>
      </c>
      <c r="R1891" s="17"/>
      <c r="S1891" s="17"/>
      <c r="T1891" s="17"/>
      <c r="U1891" s="17"/>
      <c r="V1891" s="17"/>
      <c r="W1891" s="17"/>
      <c r="X1891" s="17"/>
      <c r="Y1891" s="17"/>
      <c r="Z1891" s="17"/>
      <c r="AA1891" s="17"/>
      <c r="AB1891" s="17"/>
      <c r="AC1891" s="17"/>
      <c r="AD1891" s="17"/>
      <c r="AE1891" s="18">
        <f t="shared" si="91"/>
        <v>1.1035772440464076</v>
      </c>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c r="BA1891" s="17"/>
      <c r="BB1891" s="17"/>
      <c r="BC1891" s="17"/>
      <c r="BD1891" s="17"/>
      <c r="BE1891" s="17"/>
      <c r="BF1891" s="17"/>
      <c r="BG1891" s="17"/>
    </row>
    <row r="1892" spans="1:59" hidden="1" x14ac:dyDescent="0.2">
      <c r="A1892" s="50">
        <v>2024</v>
      </c>
      <c r="B1892" s="50" t="s">
        <v>16</v>
      </c>
      <c r="C1892" s="16" t="str">
        <f>set_totals!$C$241</f>
        <v>03Apr24-RST-Night</v>
      </c>
      <c r="D1892" s="21">
        <f t="shared" si="89"/>
        <v>45385</v>
      </c>
      <c r="E1892" s="22">
        <f t="shared" si="90"/>
        <v>94</v>
      </c>
      <c r="F1892" s="17" t="s">
        <v>775</v>
      </c>
      <c r="G1892" s="17" t="s">
        <v>784</v>
      </c>
      <c r="H1892" s="17">
        <v>98</v>
      </c>
      <c r="J1892" s="17">
        <v>7.56</v>
      </c>
      <c r="K1892" s="17" t="s">
        <v>494</v>
      </c>
      <c r="L1892" s="17"/>
      <c r="M1892" s="17" t="s">
        <v>494</v>
      </c>
      <c r="N1892" s="17"/>
      <c r="O1892" s="17"/>
      <c r="P1892" s="17"/>
      <c r="Q1892" s="17" t="s">
        <v>494</v>
      </c>
      <c r="R1892" s="17"/>
      <c r="S1892" s="17"/>
      <c r="T1892" s="17"/>
      <c r="U1892" s="17"/>
      <c r="V1892" s="17"/>
      <c r="W1892" s="17"/>
      <c r="X1892" s="17"/>
      <c r="Y1892" s="17"/>
      <c r="Z1892" s="17"/>
      <c r="AA1892" s="17"/>
      <c r="AB1892" s="17"/>
      <c r="AC1892" s="17"/>
      <c r="AD1892" s="17"/>
      <c r="AE1892" s="18">
        <f t="shared" si="91"/>
        <v>0.80323674659368116</v>
      </c>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c r="BA1892" s="17"/>
      <c r="BB1892" s="17"/>
      <c r="BC1892" s="17"/>
      <c r="BD1892" s="17"/>
      <c r="BE1892" s="17"/>
      <c r="BF1892" s="17"/>
      <c r="BG1892" s="17"/>
    </row>
    <row r="1893" spans="1:59" hidden="1" x14ac:dyDescent="0.2">
      <c r="A1893" s="50">
        <v>2024</v>
      </c>
      <c r="B1893" s="50" t="s">
        <v>16</v>
      </c>
      <c r="C1893" s="16" t="str">
        <f>set_totals!$C$241</f>
        <v>03Apr24-RST-Night</v>
      </c>
      <c r="D1893" s="21">
        <f t="shared" si="89"/>
        <v>45385</v>
      </c>
      <c r="E1893" s="22">
        <f t="shared" si="90"/>
        <v>94</v>
      </c>
      <c r="F1893" s="17" t="s">
        <v>771</v>
      </c>
      <c r="G1893" s="17" t="s">
        <v>772</v>
      </c>
      <c r="H1893" s="17">
        <v>38</v>
      </c>
      <c r="J1893" s="17">
        <v>0.55000000000000004</v>
      </c>
      <c r="K1893" s="17" t="s">
        <v>494</v>
      </c>
      <c r="L1893" s="17"/>
      <c r="M1893" s="17" t="s">
        <v>494</v>
      </c>
      <c r="N1893" s="17"/>
      <c r="O1893" s="17"/>
      <c r="P1893" s="17"/>
      <c r="Q1893" s="17" t="s">
        <v>494</v>
      </c>
      <c r="R1893" s="17"/>
      <c r="S1893" s="17"/>
      <c r="T1893" s="17"/>
      <c r="U1893" s="17"/>
      <c r="V1893" s="17"/>
      <c r="W1893" s="17"/>
      <c r="X1893" s="17"/>
      <c r="Y1893" s="17"/>
      <c r="Z1893" s="17"/>
      <c r="AA1893" s="17"/>
      <c r="AB1893" s="17"/>
      <c r="AC1893" s="17"/>
      <c r="AD1893" s="17"/>
      <c r="AE1893" s="18">
        <f t="shared" si="91"/>
        <v>1.0023327015599943</v>
      </c>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c r="BA1893" s="17"/>
      <c r="BB1893" s="17"/>
      <c r="BC1893" s="17"/>
      <c r="BD1893" s="17"/>
      <c r="BE1893" s="17"/>
      <c r="BF1893" s="17"/>
      <c r="BG1893" s="17"/>
    </row>
    <row r="1894" spans="1:59" hidden="1" x14ac:dyDescent="0.2">
      <c r="A1894" s="50">
        <v>2024</v>
      </c>
      <c r="B1894" s="50" t="s">
        <v>16</v>
      </c>
      <c r="C1894" s="16" t="str">
        <f>set_totals!$C$241</f>
        <v>03Apr24-RST-Night</v>
      </c>
      <c r="D1894" s="21">
        <f t="shared" si="89"/>
        <v>45385</v>
      </c>
      <c r="E1894" s="22">
        <f t="shared" si="90"/>
        <v>94</v>
      </c>
      <c r="F1894" s="17" t="s">
        <v>771</v>
      </c>
      <c r="G1894" s="17" t="s">
        <v>772</v>
      </c>
      <c r="H1894" s="17">
        <v>43</v>
      </c>
      <c r="J1894" s="17">
        <v>0.67</v>
      </c>
      <c r="K1894" s="17" t="s">
        <v>494</v>
      </c>
      <c r="L1894" s="17"/>
      <c r="M1894" s="17" t="s">
        <v>494</v>
      </c>
      <c r="N1894" s="17"/>
      <c r="O1894" s="17"/>
      <c r="P1894" s="17"/>
      <c r="Q1894" s="17" t="s">
        <v>494</v>
      </c>
      <c r="R1894" s="17"/>
      <c r="S1894" s="17"/>
      <c r="T1894" s="17"/>
      <c r="U1894" s="17"/>
      <c r="V1894" s="17"/>
      <c r="W1894" s="17"/>
      <c r="X1894" s="17"/>
      <c r="Y1894" s="17"/>
      <c r="Z1894" s="17"/>
      <c r="AA1894" s="17"/>
      <c r="AB1894" s="17"/>
      <c r="AC1894" s="17"/>
      <c r="AD1894" s="17"/>
      <c r="AE1894" s="18">
        <f t="shared" si="91"/>
        <v>0.84269309620536559</v>
      </c>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c r="BA1894" s="17"/>
      <c r="BB1894" s="17"/>
      <c r="BC1894" s="17"/>
      <c r="BD1894" s="17"/>
      <c r="BE1894" s="17"/>
      <c r="BF1894" s="17"/>
      <c r="BG1894" s="17"/>
    </row>
    <row r="1895" spans="1:59" hidden="1" x14ac:dyDescent="0.2">
      <c r="A1895" s="50">
        <v>2024</v>
      </c>
      <c r="B1895" s="50" t="s">
        <v>16</v>
      </c>
      <c r="C1895" s="16" t="str">
        <f>set_totals!$C$241</f>
        <v>03Apr24-RST-Night</v>
      </c>
      <c r="D1895" s="21">
        <f t="shared" si="89"/>
        <v>45385</v>
      </c>
      <c r="E1895" s="22">
        <f t="shared" si="90"/>
        <v>94</v>
      </c>
      <c r="F1895" s="17" t="s">
        <v>771</v>
      </c>
      <c r="G1895" s="17" t="s">
        <v>772</v>
      </c>
      <c r="H1895" s="17">
        <v>37</v>
      </c>
      <c r="J1895" s="17">
        <v>0.46</v>
      </c>
      <c r="K1895" s="17" t="s">
        <v>494</v>
      </c>
      <c r="L1895" s="17"/>
      <c r="M1895" s="17" t="s">
        <v>494</v>
      </c>
      <c r="N1895" s="17"/>
      <c r="O1895" s="17"/>
      <c r="P1895" s="17"/>
      <c r="Q1895" s="17" t="s">
        <v>494</v>
      </c>
      <c r="R1895" s="17"/>
      <c r="S1895" s="17"/>
      <c r="T1895" s="17"/>
      <c r="U1895" s="17"/>
      <c r="V1895" s="17"/>
      <c r="W1895" s="17"/>
      <c r="X1895" s="17"/>
      <c r="Y1895" s="17"/>
      <c r="Z1895" s="17"/>
      <c r="AA1895" s="17"/>
      <c r="AB1895" s="17"/>
      <c r="AC1895" s="17"/>
      <c r="AD1895" s="17"/>
      <c r="AE1895" s="18">
        <f t="shared" si="91"/>
        <v>0.90813969557578034</v>
      </c>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c r="BA1895" s="17"/>
      <c r="BB1895" s="17"/>
      <c r="BC1895" s="17"/>
      <c r="BD1895" s="17"/>
      <c r="BE1895" s="17"/>
      <c r="BF1895" s="17"/>
      <c r="BG1895" s="17"/>
    </row>
    <row r="1896" spans="1:59" hidden="1" x14ac:dyDescent="0.2">
      <c r="A1896" s="50">
        <v>2024</v>
      </c>
      <c r="B1896" s="50" t="s">
        <v>16</v>
      </c>
      <c r="C1896" s="16" t="str">
        <f>set_totals!$C$241</f>
        <v>03Apr24-RST-Night</v>
      </c>
      <c r="D1896" s="21">
        <f t="shared" si="89"/>
        <v>45385</v>
      </c>
      <c r="E1896" s="22">
        <f t="shared" si="90"/>
        <v>94</v>
      </c>
      <c r="F1896" s="17" t="s">
        <v>771</v>
      </c>
      <c r="G1896" s="17" t="s">
        <v>772</v>
      </c>
      <c r="H1896" s="17">
        <v>41</v>
      </c>
      <c r="J1896" s="17">
        <v>0.53</v>
      </c>
      <c r="K1896" s="17" t="s">
        <v>494</v>
      </c>
      <c r="L1896" s="17"/>
      <c r="M1896" s="17" t="s">
        <v>494</v>
      </c>
      <c r="N1896" s="17"/>
      <c r="O1896" s="17"/>
      <c r="P1896" s="17"/>
      <c r="Q1896" s="17" t="s">
        <v>494</v>
      </c>
      <c r="R1896" s="17"/>
      <c r="S1896" s="17"/>
      <c r="T1896" s="17"/>
      <c r="U1896" s="17"/>
      <c r="V1896" s="17"/>
      <c r="W1896" s="17"/>
      <c r="X1896" s="17"/>
      <c r="Y1896" s="17"/>
      <c r="Z1896" s="17"/>
      <c r="AA1896" s="17"/>
      <c r="AB1896" s="17"/>
      <c r="AC1896" s="17"/>
      <c r="AD1896" s="17"/>
      <c r="AE1896" s="18">
        <f t="shared" si="91"/>
        <v>0.76899638716791696</v>
      </c>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c r="BA1896" s="17"/>
      <c r="BB1896" s="17"/>
      <c r="BC1896" s="17"/>
      <c r="BD1896" s="17"/>
      <c r="BE1896" s="17"/>
      <c r="BF1896" s="17"/>
      <c r="BG1896" s="17"/>
    </row>
    <row r="1897" spans="1:59" hidden="1" x14ac:dyDescent="0.2">
      <c r="A1897" s="50">
        <v>2024</v>
      </c>
      <c r="B1897" s="50" t="s">
        <v>16</v>
      </c>
      <c r="C1897" s="16" t="str">
        <f>set_totals!$C$241</f>
        <v>03Apr24-RST-Night</v>
      </c>
      <c r="D1897" s="21">
        <f t="shared" si="89"/>
        <v>45385</v>
      </c>
      <c r="E1897" s="22">
        <f t="shared" si="90"/>
        <v>94</v>
      </c>
      <c r="F1897" s="17" t="s">
        <v>773</v>
      </c>
      <c r="G1897" s="17" t="s">
        <v>772</v>
      </c>
      <c r="H1897" s="17">
        <v>43</v>
      </c>
      <c r="J1897" s="17">
        <v>0.52</v>
      </c>
      <c r="K1897" s="17" t="s">
        <v>494</v>
      </c>
      <c r="L1897" s="17"/>
      <c r="M1897" s="17" t="s">
        <v>494</v>
      </c>
      <c r="N1897" s="17"/>
      <c r="O1897" s="17"/>
      <c r="P1897" s="17"/>
      <c r="Q1897" s="17" t="s">
        <v>494</v>
      </c>
      <c r="R1897" s="17"/>
      <c r="S1897" s="17"/>
      <c r="T1897" s="17"/>
      <c r="U1897" s="17"/>
      <c r="V1897" s="17"/>
      <c r="W1897" s="17"/>
      <c r="X1897" s="17"/>
      <c r="Y1897" s="17"/>
      <c r="Z1897" s="17"/>
      <c r="AA1897" s="17"/>
      <c r="AB1897" s="17"/>
      <c r="AC1897" s="17"/>
      <c r="AD1897" s="17"/>
      <c r="AE1897" s="18">
        <f t="shared" si="91"/>
        <v>0.65403046272655241</v>
      </c>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c r="BA1897" s="17"/>
      <c r="BB1897" s="17"/>
      <c r="BC1897" s="17"/>
      <c r="BD1897" s="17"/>
      <c r="BE1897" s="17"/>
      <c r="BF1897" s="17"/>
      <c r="BG1897" s="17"/>
    </row>
    <row r="1898" spans="1:59" hidden="1" x14ac:dyDescent="0.2">
      <c r="A1898" s="50">
        <v>2024</v>
      </c>
      <c r="B1898" s="50" t="s">
        <v>16</v>
      </c>
      <c r="C1898" s="16" t="str">
        <f>set_totals!$C$241</f>
        <v>03Apr24-RST-Night</v>
      </c>
      <c r="D1898" s="21">
        <f t="shared" si="89"/>
        <v>45385</v>
      </c>
      <c r="E1898" s="22">
        <f t="shared" si="90"/>
        <v>94</v>
      </c>
      <c r="F1898" s="17" t="s">
        <v>771</v>
      </c>
      <c r="G1898" s="17" t="s">
        <v>772</v>
      </c>
      <c r="H1898" s="17">
        <v>37</v>
      </c>
      <c r="J1898" s="17">
        <v>0.42</v>
      </c>
      <c r="K1898" s="17" t="s">
        <v>494</v>
      </c>
      <c r="L1898" s="17"/>
      <c r="M1898" s="17" t="s">
        <v>494</v>
      </c>
      <c r="N1898" s="17"/>
      <c r="O1898" s="17"/>
      <c r="P1898" s="17"/>
      <c r="Q1898" s="17" t="s">
        <v>494</v>
      </c>
      <c r="R1898" s="17"/>
      <c r="S1898" s="17"/>
      <c r="T1898" s="17"/>
      <c r="U1898" s="17"/>
      <c r="V1898" s="17"/>
      <c r="W1898" s="17"/>
      <c r="X1898" s="17"/>
      <c r="Y1898" s="17"/>
      <c r="Z1898" s="17"/>
      <c r="AA1898" s="17"/>
      <c r="AB1898" s="17"/>
      <c r="AC1898" s="17"/>
      <c r="AD1898" s="17"/>
      <c r="AE1898" s="18">
        <f t="shared" si="91"/>
        <v>0.82917102639527762</v>
      </c>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c r="BA1898" s="17"/>
      <c r="BB1898" s="17"/>
      <c r="BC1898" s="17"/>
      <c r="BD1898" s="17"/>
      <c r="BE1898" s="17"/>
      <c r="BF1898" s="17"/>
      <c r="BG1898" s="17"/>
    </row>
    <row r="1899" spans="1:59" ht="12.75" hidden="1" customHeight="1" x14ac:dyDescent="0.2">
      <c r="A1899" s="50">
        <v>2024</v>
      </c>
      <c r="B1899" s="50" t="s">
        <v>16</v>
      </c>
      <c r="C1899" s="16" t="str">
        <f>set_totals!$C$241</f>
        <v>03Apr24-RST-Night</v>
      </c>
      <c r="D1899" s="21">
        <f t="shared" si="89"/>
        <v>45385</v>
      </c>
      <c r="E1899" s="22">
        <f t="shared" si="90"/>
        <v>94</v>
      </c>
      <c r="F1899" s="17" t="s">
        <v>771</v>
      </c>
      <c r="G1899" s="17" t="s">
        <v>772</v>
      </c>
      <c r="H1899" s="17">
        <v>38</v>
      </c>
      <c r="J1899" s="17">
        <v>0.47</v>
      </c>
      <c r="K1899" s="17" t="s">
        <v>494</v>
      </c>
      <c r="L1899" s="17"/>
      <c r="M1899" s="17" t="s">
        <v>494</v>
      </c>
      <c r="N1899" s="17"/>
      <c r="O1899" s="17"/>
      <c r="P1899" s="17"/>
      <c r="Q1899" s="17" t="s">
        <v>494</v>
      </c>
      <c r="R1899" s="17"/>
      <c r="S1899" s="17"/>
      <c r="T1899" s="17"/>
      <c r="U1899" s="17"/>
      <c r="V1899" s="17"/>
      <c r="W1899" s="17"/>
      <c r="X1899" s="17"/>
      <c r="Y1899" s="17"/>
      <c r="Z1899" s="17"/>
      <c r="AA1899" s="17"/>
      <c r="AB1899" s="17"/>
      <c r="AC1899" s="17"/>
      <c r="AD1899" s="17"/>
      <c r="AE1899" s="18">
        <f t="shared" si="91"/>
        <v>0.85653885406035857</v>
      </c>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c r="BA1899" s="17"/>
      <c r="BB1899" s="17"/>
      <c r="BC1899" s="17"/>
      <c r="BD1899" s="17"/>
      <c r="BE1899" s="17"/>
      <c r="BF1899" s="17"/>
      <c r="BG1899" s="17"/>
    </row>
    <row r="1900" spans="1:59" ht="12.75" hidden="1" customHeight="1" x14ac:dyDescent="0.2">
      <c r="A1900" s="50">
        <v>2024</v>
      </c>
      <c r="B1900" s="50" t="s">
        <v>16</v>
      </c>
      <c r="C1900" s="16" t="str">
        <f>set_totals!$C$241</f>
        <v>03Apr24-RST-Night</v>
      </c>
      <c r="D1900" s="21">
        <f t="shared" si="89"/>
        <v>45385</v>
      </c>
      <c r="E1900" s="22">
        <f t="shared" si="90"/>
        <v>94</v>
      </c>
      <c r="F1900" s="17" t="s">
        <v>771</v>
      </c>
      <c r="G1900" s="17" t="s">
        <v>772</v>
      </c>
      <c r="H1900" s="17">
        <v>43</v>
      </c>
      <c r="J1900" s="17">
        <v>0.57999999999999996</v>
      </c>
      <c r="K1900" s="17" t="s">
        <v>494</v>
      </c>
      <c r="L1900" s="17"/>
      <c r="M1900" s="17" t="s">
        <v>494</v>
      </c>
      <c r="N1900" s="17"/>
      <c r="O1900" s="17"/>
      <c r="P1900" s="17"/>
      <c r="Q1900" s="17" t="s">
        <v>494</v>
      </c>
      <c r="R1900" s="17"/>
      <c r="S1900" s="17"/>
      <c r="T1900" s="17"/>
      <c r="U1900" s="17"/>
      <c r="V1900" s="17"/>
      <c r="W1900" s="17"/>
      <c r="X1900" s="17"/>
      <c r="Y1900" s="17"/>
      <c r="Z1900" s="17"/>
      <c r="AA1900" s="17"/>
      <c r="AB1900" s="17"/>
      <c r="AC1900" s="17"/>
      <c r="AD1900" s="17"/>
      <c r="AE1900" s="18">
        <f t="shared" si="91"/>
        <v>0.72949551611807761</v>
      </c>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c r="BA1900" s="17"/>
      <c r="BB1900" s="17"/>
      <c r="BC1900" s="17"/>
      <c r="BD1900" s="17"/>
      <c r="BE1900" s="17"/>
      <c r="BF1900" s="17"/>
      <c r="BG1900" s="17"/>
    </row>
    <row r="1901" spans="1:59" ht="12.75" hidden="1" customHeight="1" x14ac:dyDescent="0.2">
      <c r="A1901" s="50">
        <v>2024</v>
      </c>
      <c r="B1901" s="50" t="s">
        <v>16</v>
      </c>
      <c r="C1901" s="16" t="str">
        <f>set_totals!$C$241</f>
        <v>03Apr24-RST-Night</v>
      </c>
      <c r="D1901" s="21">
        <f t="shared" si="89"/>
        <v>45385</v>
      </c>
      <c r="E1901" s="22">
        <f t="shared" si="90"/>
        <v>94</v>
      </c>
      <c r="F1901" s="17" t="s">
        <v>771</v>
      </c>
      <c r="G1901" s="17" t="s">
        <v>772</v>
      </c>
      <c r="H1901" s="17">
        <v>41</v>
      </c>
      <c r="J1901" s="17">
        <v>0.54</v>
      </c>
      <c r="K1901" s="17" t="s">
        <v>494</v>
      </c>
      <c r="L1901" s="17"/>
      <c r="M1901" s="17" t="s">
        <v>494</v>
      </c>
      <c r="N1901" s="17"/>
      <c r="O1901" s="17"/>
      <c r="P1901" s="17"/>
      <c r="Q1901" s="17" t="s">
        <v>494</v>
      </c>
      <c r="R1901" s="17"/>
      <c r="S1901" s="17"/>
      <c r="T1901" s="17"/>
      <c r="U1901" s="17"/>
      <c r="V1901" s="17"/>
      <c r="W1901" s="17"/>
      <c r="X1901" s="17"/>
      <c r="Y1901" s="17"/>
      <c r="Z1901" s="17"/>
      <c r="AA1901" s="17"/>
      <c r="AB1901" s="17"/>
      <c r="AC1901" s="17"/>
      <c r="AD1901" s="17"/>
      <c r="AE1901" s="18">
        <f t="shared" si="91"/>
        <v>0.78350575296353797</v>
      </c>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c r="BA1901" s="17"/>
      <c r="BB1901" s="17"/>
      <c r="BC1901" s="17"/>
      <c r="BD1901" s="17"/>
      <c r="BE1901" s="17"/>
      <c r="BF1901" s="17"/>
      <c r="BG1901" s="17"/>
    </row>
    <row r="1902" spans="1:59" ht="12.75" hidden="1" customHeight="1" x14ac:dyDescent="0.2">
      <c r="A1902" s="50">
        <v>2024</v>
      </c>
      <c r="B1902" s="50" t="s">
        <v>16</v>
      </c>
      <c r="C1902" s="16" t="str">
        <f>set_totals!$C$241</f>
        <v>03Apr24-RST-Night</v>
      </c>
      <c r="D1902" s="21">
        <f t="shared" si="89"/>
        <v>45385</v>
      </c>
      <c r="E1902" s="22">
        <f t="shared" si="90"/>
        <v>94</v>
      </c>
      <c r="F1902" s="17" t="s">
        <v>771</v>
      </c>
      <c r="G1902" s="17" t="s">
        <v>772</v>
      </c>
      <c r="H1902" s="17">
        <v>42</v>
      </c>
      <c r="J1902" s="17">
        <v>0.57999999999999996</v>
      </c>
      <c r="K1902" s="17" t="s">
        <v>494</v>
      </c>
      <c r="L1902" s="17"/>
      <c r="M1902" s="17" t="s">
        <v>494</v>
      </c>
      <c r="N1902" s="17"/>
      <c r="O1902" s="17"/>
      <c r="P1902" s="17"/>
      <c r="Q1902" s="17" t="s">
        <v>494</v>
      </c>
      <c r="R1902" s="17"/>
      <c r="S1902" s="17"/>
      <c r="T1902" s="17"/>
      <c r="U1902" s="17"/>
      <c r="V1902" s="17"/>
      <c r="W1902" s="17"/>
      <c r="X1902" s="17"/>
      <c r="Y1902" s="17"/>
      <c r="Z1902" s="17"/>
      <c r="AA1902" s="17"/>
      <c r="AB1902" s="17"/>
      <c r="AC1902" s="17"/>
      <c r="AD1902" s="17"/>
      <c r="AE1902" s="18">
        <f t="shared" si="91"/>
        <v>0.78285282366915021</v>
      </c>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c r="BA1902" s="17"/>
      <c r="BB1902" s="17"/>
      <c r="BC1902" s="17"/>
      <c r="BD1902" s="17"/>
      <c r="BE1902" s="17"/>
      <c r="BF1902" s="17"/>
      <c r="BG1902" s="17"/>
    </row>
    <row r="1903" spans="1:59" hidden="1" x14ac:dyDescent="0.2">
      <c r="A1903" s="50">
        <v>2024</v>
      </c>
      <c r="B1903" s="50" t="s">
        <v>16</v>
      </c>
      <c r="C1903" s="16" t="str">
        <f>set_totals!$C$241</f>
        <v>03Apr24-RST-Night</v>
      </c>
      <c r="D1903" s="21">
        <f t="shared" si="89"/>
        <v>45385</v>
      </c>
      <c r="E1903" s="22">
        <f t="shared" si="90"/>
        <v>94</v>
      </c>
      <c r="F1903" s="17" t="s">
        <v>771</v>
      </c>
      <c r="G1903" s="17" t="s">
        <v>772</v>
      </c>
      <c r="H1903" s="17">
        <v>40</v>
      </c>
      <c r="J1903" s="17">
        <v>0.55000000000000004</v>
      </c>
      <c r="K1903" s="17" t="s">
        <v>494</v>
      </c>
      <c r="L1903" s="17"/>
      <c r="M1903" s="17" t="s">
        <v>494</v>
      </c>
      <c r="N1903" s="17"/>
      <c r="O1903" s="17"/>
      <c r="P1903" s="17"/>
      <c r="Q1903" s="17" t="s">
        <v>494</v>
      </c>
      <c r="R1903" s="17"/>
      <c r="S1903" s="17"/>
      <c r="T1903" s="17"/>
      <c r="U1903" s="17"/>
      <c r="V1903" s="17"/>
      <c r="W1903" s="17"/>
      <c r="X1903" s="17"/>
      <c r="Y1903" s="17"/>
      <c r="Z1903" s="17"/>
      <c r="AA1903" s="17"/>
      <c r="AB1903" s="17"/>
      <c r="AC1903" s="17"/>
      <c r="AD1903" s="17"/>
      <c r="AE1903" s="18">
        <f t="shared" si="91"/>
        <v>0.859375</v>
      </c>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c r="BA1903" s="17"/>
      <c r="BB1903" s="17"/>
      <c r="BC1903" s="17"/>
      <c r="BD1903" s="17"/>
      <c r="BE1903" s="17"/>
      <c r="BF1903" s="17"/>
      <c r="BG1903" s="17"/>
    </row>
    <row r="1904" spans="1:59" hidden="1" x14ac:dyDescent="0.2">
      <c r="A1904" s="50">
        <v>2024</v>
      </c>
      <c r="B1904" s="50" t="s">
        <v>16</v>
      </c>
      <c r="C1904" s="16" t="str">
        <f>set_totals!$C$241</f>
        <v>03Apr24-RST-Night</v>
      </c>
      <c r="D1904" s="21">
        <f t="shared" si="89"/>
        <v>45385</v>
      </c>
      <c r="E1904" s="22">
        <f t="shared" si="90"/>
        <v>94</v>
      </c>
      <c r="F1904" s="17" t="s">
        <v>771</v>
      </c>
      <c r="G1904" s="17" t="s">
        <v>772</v>
      </c>
      <c r="H1904" s="17">
        <v>33</v>
      </c>
      <c r="J1904" s="17">
        <v>0.32</v>
      </c>
      <c r="K1904" s="17" t="s">
        <v>494</v>
      </c>
      <c r="L1904" s="17"/>
      <c r="M1904" s="17" t="s">
        <v>494</v>
      </c>
      <c r="N1904" s="17"/>
      <c r="O1904" s="17"/>
      <c r="P1904" s="17"/>
      <c r="Q1904" s="17" t="s">
        <v>494</v>
      </c>
      <c r="R1904" s="17"/>
      <c r="S1904" s="17"/>
      <c r="T1904" s="17"/>
      <c r="U1904" s="17"/>
      <c r="V1904" s="17"/>
      <c r="W1904" s="17"/>
      <c r="X1904" s="17"/>
      <c r="Y1904" s="17"/>
      <c r="Z1904" s="17"/>
      <c r="AA1904" s="17"/>
      <c r="AB1904" s="17"/>
      <c r="AC1904" s="17"/>
      <c r="AD1904" s="17"/>
      <c r="AE1904" s="18">
        <f t="shared" si="91"/>
        <v>0.89044717143890695</v>
      </c>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c r="BA1904" s="17"/>
      <c r="BB1904" s="17"/>
      <c r="BC1904" s="17"/>
      <c r="BD1904" s="17"/>
      <c r="BE1904" s="17"/>
      <c r="BF1904" s="17"/>
      <c r="BG1904" s="17"/>
    </row>
    <row r="1905" spans="1:59" hidden="1" x14ac:dyDescent="0.2">
      <c r="A1905" s="50">
        <v>2024</v>
      </c>
      <c r="B1905" s="50" t="s">
        <v>16</v>
      </c>
      <c r="C1905" s="16" t="str">
        <f>set_totals!$C$241</f>
        <v>03Apr24-RST-Night</v>
      </c>
      <c r="D1905" s="21">
        <f t="shared" si="89"/>
        <v>45385</v>
      </c>
      <c r="E1905" s="22">
        <f t="shared" si="90"/>
        <v>94</v>
      </c>
      <c r="F1905" s="17" t="s">
        <v>771</v>
      </c>
      <c r="G1905" s="17" t="s">
        <v>772</v>
      </c>
      <c r="H1905" s="17">
        <v>42</v>
      </c>
      <c r="J1905" s="17">
        <v>0.51</v>
      </c>
      <c r="K1905" s="17" t="s">
        <v>494</v>
      </c>
      <c r="L1905" s="17"/>
      <c r="M1905" s="17" t="s">
        <v>494</v>
      </c>
      <c r="N1905" s="17"/>
      <c r="O1905" s="17"/>
      <c r="P1905" s="17"/>
      <c r="Q1905" s="17" t="s">
        <v>494</v>
      </c>
      <c r="R1905" s="17"/>
      <c r="S1905" s="17"/>
      <c r="T1905" s="17"/>
      <c r="U1905" s="17"/>
      <c r="V1905" s="17"/>
      <c r="W1905" s="17"/>
      <c r="X1905" s="17"/>
      <c r="Y1905" s="17"/>
      <c r="Z1905" s="17"/>
      <c r="AA1905" s="17"/>
      <c r="AB1905" s="17"/>
      <c r="AC1905" s="17"/>
      <c r="AD1905" s="17"/>
      <c r="AE1905" s="18">
        <f t="shared" si="91"/>
        <v>0.68837058632977</v>
      </c>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c r="BA1905" s="17"/>
      <c r="BB1905" s="17"/>
      <c r="BC1905" s="17"/>
      <c r="BD1905" s="17"/>
      <c r="BE1905" s="17"/>
      <c r="BF1905" s="17"/>
      <c r="BG1905" s="17"/>
    </row>
    <row r="1906" spans="1:59" hidden="1" x14ac:dyDescent="0.2">
      <c r="A1906" s="50">
        <v>2024</v>
      </c>
      <c r="B1906" s="50" t="s">
        <v>16</v>
      </c>
      <c r="C1906" s="16" t="str">
        <f>set_totals!$C$241</f>
        <v>03Apr24-RST-Night</v>
      </c>
      <c r="D1906" s="21">
        <f t="shared" si="89"/>
        <v>45385</v>
      </c>
      <c r="E1906" s="22">
        <f t="shared" si="90"/>
        <v>94</v>
      </c>
      <c r="F1906" s="17" t="s">
        <v>771</v>
      </c>
      <c r="G1906" s="17" t="s">
        <v>772</v>
      </c>
      <c r="H1906" s="17">
        <v>43</v>
      </c>
      <c r="J1906" s="17">
        <v>0.56000000000000005</v>
      </c>
      <c r="K1906" s="17" t="s">
        <v>494</v>
      </c>
      <c r="L1906" s="17"/>
      <c r="M1906" s="17" t="s">
        <v>494</v>
      </c>
      <c r="N1906" s="17"/>
      <c r="O1906" s="17"/>
      <c r="P1906" s="17"/>
      <c r="Q1906" s="17" t="s">
        <v>494</v>
      </c>
      <c r="R1906" s="17"/>
      <c r="S1906" s="17"/>
      <c r="T1906" s="17"/>
      <c r="U1906" s="17"/>
      <c r="V1906" s="17"/>
      <c r="W1906" s="17"/>
      <c r="X1906" s="17"/>
      <c r="Y1906" s="17"/>
      <c r="Z1906" s="17"/>
      <c r="AA1906" s="17"/>
      <c r="AB1906" s="17"/>
      <c r="AC1906" s="17"/>
      <c r="AD1906" s="17"/>
      <c r="AE1906" s="18">
        <f t="shared" si="91"/>
        <v>0.70434049832090262</v>
      </c>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c r="BA1906" s="17"/>
      <c r="BB1906" s="17"/>
      <c r="BC1906" s="17"/>
      <c r="BD1906" s="17"/>
      <c r="BE1906" s="17"/>
      <c r="BF1906" s="17"/>
      <c r="BG1906" s="17"/>
    </row>
    <row r="1907" spans="1:59" hidden="1" x14ac:dyDescent="0.2">
      <c r="A1907" s="50">
        <v>2024</v>
      </c>
      <c r="B1907" s="50" t="s">
        <v>16</v>
      </c>
      <c r="C1907" s="16" t="str">
        <f>set_totals!$C$241</f>
        <v>03Apr24-RST-Night</v>
      </c>
      <c r="D1907" s="21">
        <f t="shared" si="89"/>
        <v>45385</v>
      </c>
      <c r="E1907" s="22">
        <f t="shared" si="90"/>
        <v>94</v>
      </c>
      <c r="F1907" s="17" t="s">
        <v>773</v>
      </c>
      <c r="G1907" s="17" t="s">
        <v>772</v>
      </c>
      <c r="H1907" s="17">
        <v>43</v>
      </c>
      <c r="J1907" s="17">
        <v>0.53</v>
      </c>
      <c r="K1907" s="17" t="s">
        <v>494</v>
      </c>
      <c r="L1907" s="17"/>
      <c r="M1907" s="17" t="s">
        <v>494</v>
      </c>
      <c r="Q1907" s="50" t="s">
        <v>494</v>
      </c>
      <c r="AE1907" s="18">
        <f t="shared" si="91"/>
        <v>0.66660797162513996</v>
      </c>
    </row>
    <row r="1908" spans="1:59" hidden="1" x14ac:dyDescent="0.2">
      <c r="A1908" s="50">
        <v>2024</v>
      </c>
      <c r="B1908" s="50" t="s">
        <v>16</v>
      </c>
      <c r="C1908" s="16" t="str">
        <f>set_totals!$C$241</f>
        <v>03Apr24-RST-Night</v>
      </c>
      <c r="D1908" s="21">
        <f t="shared" si="89"/>
        <v>45385</v>
      </c>
      <c r="E1908" s="22">
        <f t="shared" si="90"/>
        <v>94</v>
      </c>
      <c r="F1908" s="17" t="s">
        <v>771</v>
      </c>
      <c r="G1908" s="17" t="s">
        <v>772</v>
      </c>
      <c r="H1908" s="17">
        <v>39</v>
      </c>
      <c r="J1908" s="17">
        <v>0.46</v>
      </c>
      <c r="K1908" s="17" t="s">
        <v>494</v>
      </c>
      <c r="L1908" s="17"/>
      <c r="M1908" s="17" t="s">
        <v>494</v>
      </c>
      <c r="Q1908" s="50" t="s">
        <v>494</v>
      </c>
      <c r="AE1908" s="18">
        <f t="shared" si="91"/>
        <v>0.77546823108953278</v>
      </c>
    </row>
    <row r="1909" spans="1:59" hidden="1" x14ac:dyDescent="0.2">
      <c r="A1909" s="50">
        <v>2024</v>
      </c>
      <c r="B1909" s="50" t="s">
        <v>16</v>
      </c>
      <c r="C1909" s="16" t="str">
        <f>set_totals!$C$241</f>
        <v>03Apr24-RST-Night</v>
      </c>
      <c r="D1909" s="21">
        <f t="shared" si="89"/>
        <v>45385</v>
      </c>
      <c r="E1909" s="22">
        <f t="shared" si="90"/>
        <v>94</v>
      </c>
      <c r="F1909" s="17" t="s">
        <v>771</v>
      </c>
      <c r="G1909" s="17" t="s">
        <v>772</v>
      </c>
      <c r="H1909" s="17">
        <v>37</v>
      </c>
      <c r="J1909" s="17">
        <v>0.39</v>
      </c>
      <c r="K1909" s="17" t="s">
        <v>494</v>
      </c>
      <c r="L1909" s="17"/>
      <c r="M1909" s="17" t="s">
        <v>494</v>
      </c>
      <c r="Q1909" s="50" t="s">
        <v>494</v>
      </c>
      <c r="AE1909" s="18">
        <f t="shared" si="91"/>
        <v>0.76994452450990081</v>
      </c>
    </row>
    <row r="1910" spans="1:59" hidden="1" x14ac:dyDescent="0.2">
      <c r="A1910" s="50">
        <v>2024</v>
      </c>
      <c r="B1910" s="50" t="s">
        <v>16</v>
      </c>
      <c r="C1910" s="16" t="str">
        <f>set_totals!$C$241</f>
        <v>03Apr24-RST-Night</v>
      </c>
      <c r="D1910" s="21">
        <f t="shared" si="89"/>
        <v>45385</v>
      </c>
      <c r="E1910" s="22">
        <f t="shared" si="90"/>
        <v>94</v>
      </c>
      <c r="F1910" s="17" t="s">
        <v>771</v>
      </c>
      <c r="G1910" s="17" t="s">
        <v>772</v>
      </c>
      <c r="H1910" s="17">
        <v>39</v>
      </c>
      <c r="J1910" s="17">
        <v>0.5</v>
      </c>
      <c r="K1910" s="17" t="s">
        <v>494</v>
      </c>
      <c r="L1910" s="17"/>
      <c r="M1910" s="17" t="s">
        <v>494</v>
      </c>
      <c r="Q1910" s="50" t="s">
        <v>494</v>
      </c>
      <c r="AE1910" s="18">
        <f t="shared" si="91"/>
        <v>0.84290025118427492</v>
      </c>
    </row>
    <row r="1911" spans="1:59" hidden="1" x14ac:dyDescent="0.2">
      <c r="A1911" s="50">
        <v>2024</v>
      </c>
      <c r="B1911" s="50" t="s">
        <v>16</v>
      </c>
      <c r="C1911" s="16" t="str">
        <f>set_totals!$C$241</f>
        <v>03Apr24-RST-Night</v>
      </c>
      <c r="D1911" s="21">
        <f t="shared" si="89"/>
        <v>45385</v>
      </c>
      <c r="E1911" s="22">
        <f t="shared" si="90"/>
        <v>94</v>
      </c>
      <c r="F1911" s="17" t="s">
        <v>771</v>
      </c>
      <c r="G1911" s="17" t="s">
        <v>772</v>
      </c>
      <c r="H1911" s="17">
        <v>40</v>
      </c>
      <c r="J1911" s="17">
        <v>0.52</v>
      </c>
      <c r="K1911" s="17" t="s">
        <v>494</v>
      </c>
      <c r="L1911" s="17"/>
      <c r="M1911" s="17" t="s">
        <v>494</v>
      </c>
      <c r="Q1911" s="50" t="s">
        <v>494</v>
      </c>
      <c r="AE1911" s="18">
        <f t="shared" si="91"/>
        <v>0.81250000000000011</v>
      </c>
    </row>
    <row r="1912" spans="1:59" hidden="1" x14ac:dyDescent="0.2">
      <c r="A1912" s="50">
        <v>2024</v>
      </c>
      <c r="B1912" s="50" t="s">
        <v>16</v>
      </c>
      <c r="C1912" s="16" t="str">
        <f>set_totals!$C$241</f>
        <v>03Apr24-RST-Night</v>
      </c>
      <c r="D1912" s="21">
        <f t="shared" si="89"/>
        <v>45385</v>
      </c>
      <c r="E1912" s="22">
        <f t="shared" si="90"/>
        <v>94</v>
      </c>
      <c r="F1912" s="17" t="s">
        <v>771</v>
      </c>
      <c r="G1912" s="17" t="s">
        <v>772</v>
      </c>
      <c r="H1912" s="17">
        <v>40</v>
      </c>
      <c r="J1912" s="17">
        <v>0.52</v>
      </c>
      <c r="K1912" s="17" t="s">
        <v>494</v>
      </c>
      <c r="L1912" s="17"/>
      <c r="M1912" s="17" t="s">
        <v>494</v>
      </c>
      <c r="Q1912" s="50" t="s">
        <v>494</v>
      </c>
      <c r="AE1912" s="18">
        <f t="shared" si="91"/>
        <v>0.81250000000000011</v>
      </c>
    </row>
    <row r="1913" spans="1:59" hidden="1" x14ac:dyDescent="0.2">
      <c r="A1913" s="50">
        <v>2024</v>
      </c>
      <c r="B1913" s="50" t="s">
        <v>16</v>
      </c>
      <c r="C1913" s="16" t="str">
        <f>set_totals!$C$241</f>
        <v>03Apr24-RST-Night</v>
      </c>
      <c r="D1913" s="21">
        <f t="shared" si="89"/>
        <v>45385</v>
      </c>
      <c r="E1913" s="22">
        <f t="shared" si="90"/>
        <v>94</v>
      </c>
      <c r="F1913" s="17" t="s">
        <v>771</v>
      </c>
      <c r="G1913" s="17" t="s">
        <v>772</v>
      </c>
      <c r="H1913" s="17">
        <v>42</v>
      </c>
      <c r="I1913" s="17">
        <v>5</v>
      </c>
      <c r="J1913" s="17">
        <v>0.69</v>
      </c>
      <c r="K1913" s="17" t="s">
        <v>494</v>
      </c>
      <c r="L1913" s="17"/>
      <c r="M1913" s="17" t="s">
        <v>494</v>
      </c>
      <c r="Q1913" s="50" t="s">
        <v>494</v>
      </c>
      <c r="AE1913" s="18">
        <f t="shared" si="91"/>
        <v>0.93132491091674763</v>
      </c>
    </row>
    <row r="1914" spans="1:59" hidden="1" x14ac:dyDescent="0.2">
      <c r="A1914" s="50">
        <v>2024</v>
      </c>
      <c r="B1914" s="50" t="s">
        <v>16</v>
      </c>
      <c r="C1914" s="16" t="str">
        <f>set_totals!$C$241</f>
        <v>03Apr24-RST-Night</v>
      </c>
      <c r="D1914" s="21">
        <f t="shared" si="89"/>
        <v>45385</v>
      </c>
      <c r="E1914" s="22">
        <f t="shared" si="90"/>
        <v>94</v>
      </c>
      <c r="F1914" s="17" t="s">
        <v>771</v>
      </c>
      <c r="G1914" s="17" t="s">
        <v>772</v>
      </c>
      <c r="H1914" s="17">
        <v>40</v>
      </c>
      <c r="J1914" s="17">
        <v>0.53</v>
      </c>
      <c r="K1914" s="17" t="s">
        <v>494</v>
      </c>
      <c r="L1914" s="17"/>
      <c r="M1914" s="17" t="s">
        <v>494</v>
      </c>
      <c r="Q1914" s="50" t="s">
        <v>494</v>
      </c>
      <c r="AE1914" s="18">
        <f t="shared" si="91"/>
        <v>0.828125</v>
      </c>
    </row>
    <row r="1915" spans="1:59" hidden="1" x14ac:dyDescent="0.2">
      <c r="A1915" s="50">
        <v>2024</v>
      </c>
      <c r="B1915" s="50" t="s">
        <v>16</v>
      </c>
      <c r="C1915" s="16" t="str">
        <f>set_totals!$C$241</f>
        <v>03Apr24-RST-Night</v>
      </c>
      <c r="D1915" s="21">
        <f t="shared" si="89"/>
        <v>45385</v>
      </c>
      <c r="E1915" s="22">
        <f t="shared" si="90"/>
        <v>94</v>
      </c>
      <c r="F1915" s="17" t="s">
        <v>771</v>
      </c>
      <c r="G1915" s="17" t="s">
        <v>772</v>
      </c>
      <c r="H1915" s="17">
        <v>41</v>
      </c>
      <c r="J1915" s="17">
        <v>0.55000000000000004</v>
      </c>
      <c r="K1915" s="17" t="s">
        <v>494</v>
      </c>
      <c r="L1915" s="17"/>
      <c r="M1915" s="17" t="s">
        <v>494</v>
      </c>
      <c r="Q1915" s="50" t="s">
        <v>494</v>
      </c>
      <c r="AE1915" s="18">
        <f t="shared" si="91"/>
        <v>0.7980151187591592</v>
      </c>
    </row>
    <row r="1916" spans="1:59" hidden="1" x14ac:dyDescent="0.2">
      <c r="A1916" s="50">
        <v>2024</v>
      </c>
      <c r="B1916" s="50" t="s">
        <v>16</v>
      </c>
      <c r="C1916" s="16" t="str">
        <f>set_totals!$C$241</f>
        <v>03Apr24-RST-Night</v>
      </c>
      <c r="D1916" s="21">
        <f t="shared" si="89"/>
        <v>45385</v>
      </c>
      <c r="E1916" s="22">
        <f t="shared" si="90"/>
        <v>94</v>
      </c>
      <c r="F1916" s="17" t="s">
        <v>771</v>
      </c>
      <c r="G1916" s="17" t="s">
        <v>772</v>
      </c>
      <c r="H1916" s="17">
        <v>39</v>
      </c>
      <c r="J1916" s="17">
        <v>0.51</v>
      </c>
      <c r="K1916" s="17" t="s">
        <v>494</v>
      </c>
      <c r="L1916" s="17"/>
      <c r="M1916" s="17" t="s">
        <v>494</v>
      </c>
      <c r="Q1916" s="50" t="s">
        <v>494</v>
      </c>
      <c r="AE1916" s="18">
        <f t="shared" si="91"/>
        <v>0.85975825620796031</v>
      </c>
    </row>
    <row r="1917" spans="1:59" hidden="1" x14ac:dyDescent="0.2">
      <c r="A1917" s="50">
        <v>2024</v>
      </c>
      <c r="B1917" s="50" t="s">
        <v>16</v>
      </c>
      <c r="C1917" s="16" t="str">
        <f>set_totals!$C$241</f>
        <v>03Apr24-RST-Night</v>
      </c>
      <c r="D1917" s="21">
        <f t="shared" si="89"/>
        <v>45385</v>
      </c>
      <c r="E1917" s="22">
        <f t="shared" si="90"/>
        <v>94</v>
      </c>
      <c r="F1917" s="17" t="s">
        <v>771</v>
      </c>
      <c r="G1917" s="17" t="s">
        <v>772</v>
      </c>
      <c r="H1917" s="17">
        <v>41</v>
      </c>
      <c r="J1917" s="17">
        <v>0.62</v>
      </c>
      <c r="K1917" s="17" t="s">
        <v>494</v>
      </c>
      <c r="L1917" s="17"/>
      <c r="M1917" s="17" t="s">
        <v>494</v>
      </c>
      <c r="Q1917" s="50" t="s">
        <v>494</v>
      </c>
      <c r="AE1917" s="18">
        <f t="shared" si="91"/>
        <v>0.89958067932850649</v>
      </c>
    </row>
    <row r="1918" spans="1:59" hidden="1" x14ac:dyDescent="0.2">
      <c r="A1918" s="50">
        <v>2024</v>
      </c>
      <c r="B1918" s="50" t="s">
        <v>16</v>
      </c>
      <c r="C1918" s="16" t="str">
        <f>set_totals!$C$241</f>
        <v>03Apr24-RST-Night</v>
      </c>
      <c r="D1918" s="21">
        <f t="shared" si="89"/>
        <v>45385</v>
      </c>
      <c r="E1918" s="22">
        <f t="shared" si="90"/>
        <v>94</v>
      </c>
      <c r="F1918" s="17" t="s">
        <v>771</v>
      </c>
      <c r="G1918" s="17" t="s">
        <v>772</v>
      </c>
      <c r="H1918" s="17">
        <v>40</v>
      </c>
      <c r="J1918" s="17">
        <v>0.51</v>
      </c>
      <c r="K1918" s="17" t="s">
        <v>494</v>
      </c>
      <c r="L1918" s="17"/>
      <c r="M1918" s="17" t="s">
        <v>494</v>
      </c>
      <c r="Q1918" s="50" t="s">
        <v>494</v>
      </c>
      <c r="AE1918" s="18">
        <f t="shared" si="91"/>
        <v>0.79687500000000011</v>
      </c>
    </row>
    <row r="1919" spans="1:59" ht="15" customHeight="1" x14ac:dyDescent="0.25">
      <c r="A1919" s="50">
        <v>2024</v>
      </c>
      <c r="B1919" s="50" t="s">
        <v>16</v>
      </c>
      <c r="C1919" s="16" t="str">
        <f>set_totals!$C$250</f>
        <v>04Apr24-RST-Night</v>
      </c>
      <c r="D1919" s="21">
        <f t="shared" si="89"/>
        <v>45386</v>
      </c>
      <c r="E1919" s="22">
        <f t="shared" si="90"/>
        <v>95</v>
      </c>
      <c r="F1919" s="17" t="s">
        <v>771</v>
      </c>
      <c r="G1919" s="17" t="s">
        <v>772</v>
      </c>
      <c r="H1919" s="17">
        <v>43</v>
      </c>
      <c r="I1919" s="17">
        <v>6</v>
      </c>
      <c r="J1919" s="17">
        <v>0.57999999999999996</v>
      </c>
      <c r="K1919" s="17" t="s">
        <v>494</v>
      </c>
      <c r="L1919" s="17"/>
      <c r="M1919" s="17" t="s">
        <v>494</v>
      </c>
      <c r="N1919" s="50" t="s">
        <v>803</v>
      </c>
      <c r="P1919" s="50" t="s">
        <v>803</v>
      </c>
      <c r="Q1919" s="50" t="s">
        <v>496</v>
      </c>
      <c r="R1919" s="50" t="s">
        <v>2350</v>
      </c>
      <c r="S1919" s="51" t="s">
        <v>2510</v>
      </c>
      <c r="AD1919" s="50" t="s">
        <v>788</v>
      </c>
      <c r="AE1919" s="18">
        <f t="shared" si="91"/>
        <v>0.72949551611807761</v>
      </c>
      <c r="AF1919" s="34" t="s">
        <v>520</v>
      </c>
      <c r="AG1919" s="183">
        <v>45505</v>
      </c>
      <c r="AH1919" s="17" t="s">
        <v>496</v>
      </c>
      <c r="AI1919" s="34" t="s">
        <v>494</v>
      </c>
      <c r="AJ1919" s="34" t="s">
        <v>494</v>
      </c>
      <c r="AK1919" s="34"/>
      <c r="AL1919" s="34" t="s">
        <v>494</v>
      </c>
      <c r="AM1919">
        <v>39</v>
      </c>
      <c r="AN1919">
        <v>6</v>
      </c>
      <c r="AO1919">
        <v>0.5</v>
      </c>
      <c r="AP1919" s="34" t="s">
        <v>496</v>
      </c>
      <c r="AQ1919" t="s">
        <v>1772</v>
      </c>
      <c r="AR1919" s="50" t="s">
        <v>803</v>
      </c>
      <c r="AU1919" s="50" t="s">
        <v>803</v>
      </c>
      <c r="AV1919" s="34" t="s">
        <v>494</v>
      </c>
      <c r="AW1919" s="34" t="s">
        <v>494</v>
      </c>
      <c r="AX1919" s="34" t="s">
        <v>494</v>
      </c>
      <c r="AY1919" s="34" t="s">
        <v>494</v>
      </c>
      <c r="AZ1919" s="34" t="s">
        <v>494</v>
      </c>
      <c r="BA1919" s="34" t="s">
        <v>494</v>
      </c>
      <c r="BB1919" s="34" t="s">
        <v>494</v>
      </c>
      <c r="BC1919" s="34" t="s">
        <v>494</v>
      </c>
      <c r="BD1919" s="34" t="s">
        <v>494</v>
      </c>
      <c r="BE1919" s="34" t="s">
        <v>494</v>
      </c>
      <c r="BF1919" s="34" t="s">
        <v>2400</v>
      </c>
    </row>
    <row r="1920" spans="1:59" ht="15" customHeight="1" x14ac:dyDescent="0.25">
      <c r="A1920" s="50">
        <v>2024</v>
      </c>
      <c r="B1920" s="50" t="s">
        <v>16</v>
      </c>
      <c r="C1920" s="16" t="str">
        <f>set_totals!$C$250</f>
        <v>04Apr24-RST-Night</v>
      </c>
      <c r="D1920" s="21">
        <f t="shared" si="89"/>
        <v>45386</v>
      </c>
      <c r="E1920" s="22">
        <f t="shared" si="90"/>
        <v>95</v>
      </c>
      <c r="F1920" s="17" t="s">
        <v>771</v>
      </c>
      <c r="G1920" s="17" t="s">
        <v>772</v>
      </c>
      <c r="H1920" s="17">
        <v>41</v>
      </c>
      <c r="I1920" s="17">
        <v>6</v>
      </c>
      <c r="J1920" s="17">
        <v>0.48</v>
      </c>
      <c r="K1920" s="17" t="s">
        <v>494</v>
      </c>
      <c r="L1920" s="17"/>
      <c r="M1920" s="17" t="s">
        <v>494</v>
      </c>
      <c r="N1920" s="50" t="s">
        <v>804</v>
      </c>
      <c r="P1920" s="50" t="s">
        <v>804</v>
      </c>
      <c r="Q1920" s="50" t="s">
        <v>496</v>
      </c>
      <c r="R1920" s="50" t="s">
        <v>2350</v>
      </c>
      <c r="S1920" s="50" t="s">
        <v>2506</v>
      </c>
      <c r="AD1920" s="50" t="s">
        <v>788</v>
      </c>
      <c r="AE1920" s="18">
        <f t="shared" si="91"/>
        <v>0.69644955818981147</v>
      </c>
      <c r="AF1920" s="34" t="s">
        <v>520</v>
      </c>
      <c r="AG1920" s="183">
        <v>45502</v>
      </c>
      <c r="AH1920" s="17" t="s">
        <v>496</v>
      </c>
      <c r="AI1920" s="34" t="s">
        <v>494</v>
      </c>
      <c r="AJ1920" s="34" t="s">
        <v>494</v>
      </c>
      <c r="AK1920" s="34"/>
      <c r="AL1920" s="34" t="s">
        <v>494</v>
      </c>
      <c r="AM1920">
        <v>36</v>
      </c>
      <c r="AN1920">
        <v>5</v>
      </c>
      <c r="AO1920">
        <v>0.5</v>
      </c>
      <c r="AP1920" s="34" t="s">
        <v>496</v>
      </c>
      <c r="AQ1920" t="s">
        <v>1772</v>
      </c>
      <c r="AR1920" s="50" t="s">
        <v>803</v>
      </c>
      <c r="AU1920" s="50" t="s">
        <v>803</v>
      </c>
      <c r="AV1920" s="34" t="s">
        <v>494</v>
      </c>
      <c r="AW1920" s="34" t="s">
        <v>494</v>
      </c>
      <c r="AX1920" s="34" t="s">
        <v>494</v>
      </c>
      <c r="AY1920" s="34" t="s">
        <v>494</v>
      </c>
      <c r="AZ1920" s="34" t="s">
        <v>494</v>
      </c>
      <c r="BA1920" s="34" t="s">
        <v>494</v>
      </c>
      <c r="BB1920" s="34" t="s">
        <v>494</v>
      </c>
      <c r="BC1920" s="34" t="s">
        <v>494</v>
      </c>
      <c r="BD1920" s="34" t="s">
        <v>494</v>
      </c>
      <c r="BE1920" s="34" t="s">
        <v>494</v>
      </c>
      <c r="BF1920" s="34" t="s">
        <v>2400</v>
      </c>
    </row>
    <row r="1921" spans="1:58" ht="15" customHeight="1" x14ac:dyDescent="0.25">
      <c r="A1921" s="50">
        <v>2024</v>
      </c>
      <c r="B1921" s="50" t="s">
        <v>16</v>
      </c>
      <c r="C1921" s="16" t="str">
        <f>set_totals!$C$250</f>
        <v>04Apr24-RST-Night</v>
      </c>
      <c r="D1921" s="21">
        <f t="shared" si="89"/>
        <v>45386</v>
      </c>
      <c r="E1921" s="22">
        <f t="shared" si="90"/>
        <v>95</v>
      </c>
      <c r="F1921" s="17" t="s">
        <v>771</v>
      </c>
      <c r="G1921" s="17" t="s">
        <v>772</v>
      </c>
      <c r="H1921" s="17">
        <v>41</v>
      </c>
      <c r="I1921" s="17">
        <v>6</v>
      </c>
      <c r="J1921" s="17">
        <v>0.47</v>
      </c>
      <c r="K1921" s="17" t="s">
        <v>494</v>
      </c>
      <c r="L1921" s="17"/>
      <c r="M1921" s="17" t="s">
        <v>494</v>
      </c>
      <c r="N1921" s="50" t="s">
        <v>805</v>
      </c>
      <c r="P1921" s="50" t="s">
        <v>805</v>
      </c>
      <c r="Q1921" s="50" t="s">
        <v>496</v>
      </c>
      <c r="R1921" s="50" t="s">
        <v>2350</v>
      </c>
      <c r="S1921" s="50" t="s">
        <v>2506</v>
      </c>
      <c r="AD1921" s="50" t="s">
        <v>788</v>
      </c>
      <c r="AE1921" s="18">
        <f t="shared" si="91"/>
        <v>0.68194019239419035</v>
      </c>
      <c r="AF1921" s="34" t="s">
        <v>520</v>
      </c>
      <c r="AG1921" s="183">
        <v>45503</v>
      </c>
      <c r="AH1921" s="17" t="s">
        <v>496</v>
      </c>
      <c r="AI1921" s="34" t="s">
        <v>494</v>
      </c>
      <c r="AJ1921" s="34" t="s">
        <v>494</v>
      </c>
      <c r="AK1921" s="34"/>
      <c r="AL1921" s="34" t="s">
        <v>494</v>
      </c>
      <c r="AM1921">
        <v>37</v>
      </c>
      <c r="AN1921">
        <v>5</v>
      </c>
      <c r="AO1921">
        <v>0.4</v>
      </c>
      <c r="AP1921" s="34" t="s">
        <v>496</v>
      </c>
      <c r="AQ1921" t="s">
        <v>1772</v>
      </c>
      <c r="AR1921" s="50" t="s">
        <v>805</v>
      </c>
      <c r="AU1921" s="50" t="s">
        <v>805</v>
      </c>
      <c r="AV1921" s="34" t="s">
        <v>494</v>
      </c>
      <c r="AW1921" s="34" t="s">
        <v>494</v>
      </c>
      <c r="AX1921" s="34" t="s">
        <v>494</v>
      </c>
      <c r="AY1921" s="34" t="s">
        <v>494</v>
      </c>
      <c r="AZ1921" s="34" t="s">
        <v>494</v>
      </c>
      <c r="BA1921" s="34" t="s">
        <v>494</v>
      </c>
      <c r="BB1921" s="34" t="s">
        <v>494</v>
      </c>
      <c r="BC1921" s="34" t="s">
        <v>494</v>
      </c>
      <c r="BD1921" s="34" t="s">
        <v>494</v>
      </c>
      <c r="BE1921" s="34" t="s">
        <v>494</v>
      </c>
      <c r="BF1921" s="34" t="s">
        <v>2400</v>
      </c>
    </row>
    <row r="1922" spans="1:58" ht="15" customHeight="1" x14ac:dyDescent="0.25">
      <c r="A1922" s="50">
        <v>2024</v>
      </c>
      <c r="B1922" s="50" t="s">
        <v>16</v>
      </c>
      <c r="C1922" s="16" t="str">
        <f>set_totals!$C$250</f>
        <v>04Apr24-RST-Night</v>
      </c>
      <c r="D1922" s="21">
        <f t="shared" si="89"/>
        <v>45386</v>
      </c>
      <c r="E1922" s="22">
        <f t="shared" si="90"/>
        <v>95</v>
      </c>
      <c r="F1922" s="17" t="s">
        <v>771</v>
      </c>
      <c r="G1922" s="17" t="s">
        <v>772</v>
      </c>
      <c r="H1922" s="17">
        <v>42</v>
      </c>
      <c r="I1922" s="17">
        <v>7</v>
      </c>
      <c r="J1922" s="17">
        <v>0.62</v>
      </c>
      <c r="K1922" s="17" t="s">
        <v>494</v>
      </c>
      <c r="L1922" s="17"/>
      <c r="M1922" s="17" t="s">
        <v>494</v>
      </c>
      <c r="N1922" s="50" t="s">
        <v>806</v>
      </c>
      <c r="P1922" s="50" t="s">
        <v>806</v>
      </c>
      <c r="Q1922" s="50" t="s">
        <v>496</v>
      </c>
      <c r="R1922" s="50" t="s">
        <v>2350</v>
      </c>
      <c r="S1922" s="50" t="s">
        <v>2506</v>
      </c>
      <c r="AD1922" s="50" t="s">
        <v>788</v>
      </c>
      <c r="AE1922" s="18">
        <f t="shared" si="91"/>
        <v>0.83684267357736741</v>
      </c>
      <c r="AF1922" s="34" t="s">
        <v>520</v>
      </c>
      <c r="AG1922" s="183">
        <v>45503</v>
      </c>
      <c r="AH1922" s="17" t="s">
        <v>496</v>
      </c>
      <c r="AI1922" s="34" t="s">
        <v>494</v>
      </c>
      <c r="AJ1922" s="34" t="s">
        <v>494</v>
      </c>
      <c r="AK1922" s="34"/>
      <c r="AL1922" s="34" t="s">
        <v>494</v>
      </c>
      <c r="AM1922">
        <v>40</v>
      </c>
      <c r="AN1922">
        <v>6</v>
      </c>
      <c r="AO1922">
        <v>0.6</v>
      </c>
      <c r="AP1922" s="34" t="s">
        <v>496</v>
      </c>
      <c r="AQ1922" t="s">
        <v>1772</v>
      </c>
      <c r="AR1922" s="50" t="s">
        <v>806</v>
      </c>
      <c r="AU1922" s="50" t="s">
        <v>806</v>
      </c>
      <c r="AV1922" s="34" t="s">
        <v>494</v>
      </c>
      <c r="AW1922" s="34" t="s">
        <v>494</v>
      </c>
      <c r="AX1922" s="34" t="s">
        <v>494</v>
      </c>
      <c r="AY1922" s="34" t="s">
        <v>494</v>
      </c>
      <c r="AZ1922" s="34" t="s">
        <v>494</v>
      </c>
      <c r="BA1922" s="34" t="s">
        <v>494</v>
      </c>
      <c r="BB1922" s="34" t="s">
        <v>494</v>
      </c>
      <c r="BC1922" s="34" t="s">
        <v>494</v>
      </c>
      <c r="BD1922" s="34" t="s">
        <v>494</v>
      </c>
      <c r="BE1922" s="34" t="s">
        <v>494</v>
      </c>
      <c r="BF1922" s="34" t="s">
        <v>2400</v>
      </c>
    </row>
    <row r="1923" spans="1:58" ht="15" customHeight="1" x14ac:dyDescent="0.25">
      <c r="A1923" s="50">
        <v>2024</v>
      </c>
      <c r="B1923" s="50" t="s">
        <v>16</v>
      </c>
      <c r="C1923" s="16" t="str">
        <f>set_totals!$C$250</f>
        <v>04Apr24-RST-Night</v>
      </c>
      <c r="D1923" s="21">
        <f t="shared" si="89"/>
        <v>45386</v>
      </c>
      <c r="E1923" s="22">
        <f t="shared" si="90"/>
        <v>95</v>
      </c>
      <c r="F1923" s="17" t="s">
        <v>771</v>
      </c>
      <c r="G1923" s="17" t="s">
        <v>772</v>
      </c>
      <c r="H1923" s="17">
        <v>48</v>
      </c>
      <c r="I1923" s="17">
        <v>5</v>
      </c>
      <c r="J1923" s="17">
        <v>0.53</v>
      </c>
      <c r="K1923" s="17" t="s">
        <v>494</v>
      </c>
      <c r="L1923" s="17"/>
      <c r="M1923" s="17" t="s">
        <v>494</v>
      </c>
      <c r="N1923" s="50" t="s">
        <v>807</v>
      </c>
      <c r="P1923" s="50" t="s">
        <v>807</v>
      </c>
      <c r="Q1923" s="50" t="s">
        <v>496</v>
      </c>
      <c r="R1923" s="50" t="s">
        <v>2361</v>
      </c>
      <c r="S1923" s="50" t="s">
        <v>2506</v>
      </c>
      <c r="AD1923" s="50" t="s">
        <v>788</v>
      </c>
      <c r="AE1923" s="18">
        <f t="shared" si="91"/>
        <v>0.47923900462962971</v>
      </c>
      <c r="AF1923" s="34" t="s">
        <v>520</v>
      </c>
      <c r="AG1923" s="183">
        <v>45503</v>
      </c>
      <c r="AH1923" s="17" t="s">
        <v>496</v>
      </c>
      <c r="AI1923" s="34" t="s">
        <v>494</v>
      </c>
      <c r="AJ1923" s="34" t="s">
        <v>494</v>
      </c>
      <c r="AK1923" s="34"/>
      <c r="AL1923" s="34" t="s">
        <v>494</v>
      </c>
      <c r="AM1923">
        <v>32</v>
      </c>
      <c r="AN1923">
        <v>5</v>
      </c>
      <c r="AO1923">
        <v>0.3</v>
      </c>
      <c r="AP1923" s="34" t="s">
        <v>496</v>
      </c>
      <c r="AQ1923" t="s">
        <v>1772</v>
      </c>
      <c r="AR1923" s="50" t="s">
        <v>807</v>
      </c>
      <c r="AU1923" s="50" t="s">
        <v>807</v>
      </c>
      <c r="AV1923" s="34" t="s">
        <v>494</v>
      </c>
      <c r="AW1923" s="34" t="s">
        <v>494</v>
      </c>
      <c r="AX1923" s="34" t="s">
        <v>494</v>
      </c>
      <c r="AY1923" s="34" t="s">
        <v>494</v>
      </c>
      <c r="AZ1923" s="34" t="s">
        <v>494</v>
      </c>
      <c r="BA1923" s="34" t="s">
        <v>494</v>
      </c>
      <c r="BB1923" s="34" t="s">
        <v>494</v>
      </c>
      <c r="BC1923" s="34" t="s">
        <v>494</v>
      </c>
      <c r="BD1923" s="34" t="s">
        <v>494</v>
      </c>
      <c r="BE1923" s="34" t="s">
        <v>494</v>
      </c>
      <c r="BF1923" s="34" t="s">
        <v>2400</v>
      </c>
    </row>
    <row r="1924" spans="1:58" hidden="1" x14ac:dyDescent="0.2">
      <c r="A1924" s="50">
        <v>2024</v>
      </c>
      <c r="B1924" s="50" t="s">
        <v>16</v>
      </c>
      <c r="C1924" s="16" t="str">
        <f>set_totals!$C$250</f>
        <v>04Apr24-RST-Night</v>
      </c>
      <c r="D1924" s="21">
        <f t="shared" ref="D1924:D1987" si="92">DATEVALUE(LEFT(C1924, SEARCH("-", C1924) - 1))</f>
        <v>45386</v>
      </c>
      <c r="E1924" s="22">
        <f t="shared" ref="E1924:E1987" si="93" xml:space="preserve"> D1924 - DATE(YEAR(D1924), 1, 0)</f>
        <v>95</v>
      </c>
      <c r="F1924" s="17" t="s">
        <v>771</v>
      </c>
      <c r="G1924" s="17" t="s">
        <v>772</v>
      </c>
      <c r="H1924" s="17">
        <v>42</v>
      </c>
      <c r="J1924" s="17">
        <v>0.59</v>
      </c>
      <c r="K1924" s="17" t="s">
        <v>494</v>
      </c>
      <c r="L1924" s="17"/>
      <c r="M1924" s="17" t="s">
        <v>494</v>
      </c>
      <c r="Q1924" s="50" t="s">
        <v>494</v>
      </c>
      <c r="AE1924" s="18">
        <f t="shared" ref="AE1924:AE1987" si="94">IF(J1924="", "", 100000*(J1924/(H1924^3)))</f>
        <v>0.79635028614620451</v>
      </c>
    </row>
    <row r="1925" spans="1:58" hidden="1" x14ac:dyDescent="0.2">
      <c r="A1925" s="50">
        <v>2024</v>
      </c>
      <c r="B1925" s="50" t="s">
        <v>16</v>
      </c>
      <c r="C1925" s="16" t="str">
        <f>set_totals!$C$250</f>
        <v>04Apr24-RST-Night</v>
      </c>
      <c r="D1925" s="21">
        <f t="shared" si="92"/>
        <v>45386</v>
      </c>
      <c r="E1925" s="22">
        <f t="shared" si="93"/>
        <v>95</v>
      </c>
      <c r="F1925" s="17" t="s">
        <v>771</v>
      </c>
      <c r="G1925" s="17" t="s">
        <v>772</v>
      </c>
      <c r="H1925" s="17">
        <v>36</v>
      </c>
      <c r="J1925" s="17">
        <v>0.39</v>
      </c>
      <c r="K1925" s="17" t="s">
        <v>494</v>
      </c>
      <c r="L1925" s="17"/>
      <c r="M1925" s="17" t="s">
        <v>494</v>
      </c>
      <c r="Q1925" s="50" t="s">
        <v>494</v>
      </c>
      <c r="AE1925" s="18">
        <f t="shared" si="94"/>
        <v>0.83590534979423858</v>
      </c>
    </row>
    <row r="1926" spans="1:58" hidden="1" x14ac:dyDescent="0.2">
      <c r="A1926" s="50">
        <v>2024</v>
      </c>
      <c r="B1926" s="50" t="s">
        <v>16</v>
      </c>
      <c r="C1926" s="16" t="str">
        <f>set_totals!$C$250</f>
        <v>04Apr24-RST-Night</v>
      </c>
      <c r="D1926" s="21">
        <f t="shared" si="92"/>
        <v>45386</v>
      </c>
      <c r="E1926" s="22">
        <f t="shared" si="93"/>
        <v>95</v>
      </c>
      <c r="F1926" s="17" t="s">
        <v>771</v>
      </c>
      <c r="G1926" s="17" t="s">
        <v>772</v>
      </c>
      <c r="H1926" s="17">
        <v>38</v>
      </c>
      <c r="J1926" s="17">
        <v>0.43</v>
      </c>
      <c r="K1926" s="17" t="s">
        <v>494</v>
      </c>
      <c r="L1926" s="17"/>
      <c r="M1926" s="17" t="s">
        <v>494</v>
      </c>
      <c r="Q1926" s="50" t="s">
        <v>494</v>
      </c>
      <c r="AE1926" s="18">
        <f t="shared" si="94"/>
        <v>0.78364193031054097</v>
      </c>
    </row>
    <row r="1927" spans="1:58" hidden="1" x14ac:dyDescent="0.2">
      <c r="A1927" s="50">
        <v>2024</v>
      </c>
      <c r="B1927" s="50" t="s">
        <v>16</v>
      </c>
      <c r="C1927" s="16" t="str">
        <f>set_totals!$C$250</f>
        <v>04Apr24-RST-Night</v>
      </c>
      <c r="D1927" s="21">
        <f t="shared" si="92"/>
        <v>45386</v>
      </c>
      <c r="E1927" s="22">
        <f t="shared" si="93"/>
        <v>95</v>
      </c>
      <c r="F1927" s="17" t="s">
        <v>771</v>
      </c>
      <c r="G1927" s="17" t="s">
        <v>772</v>
      </c>
      <c r="H1927" s="17">
        <v>41</v>
      </c>
      <c r="J1927" s="17">
        <v>0.57999999999999996</v>
      </c>
      <c r="K1927" s="17" t="s">
        <v>494</v>
      </c>
      <c r="L1927" s="17"/>
      <c r="M1927" s="17" t="s">
        <v>494</v>
      </c>
      <c r="Q1927" s="50" t="s">
        <v>494</v>
      </c>
      <c r="AE1927" s="18">
        <f t="shared" si="94"/>
        <v>0.84154321614602223</v>
      </c>
    </row>
    <row r="1928" spans="1:58" hidden="1" x14ac:dyDescent="0.2">
      <c r="A1928" s="50">
        <v>2024</v>
      </c>
      <c r="B1928" s="50" t="s">
        <v>16</v>
      </c>
      <c r="C1928" s="16" t="str">
        <f>set_totals!$C$250</f>
        <v>04Apr24-RST-Night</v>
      </c>
      <c r="D1928" s="21">
        <f t="shared" si="92"/>
        <v>45386</v>
      </c>
      <c r="E1928" s="22">
        <f t="shared" si="93"/>
        <v>95</v>
      </c>
      <c r="F1928" s="17" t="s">
        <v>771</v>
      </c>
      <c r="G1928" s="17" t="s">
        <v>772</v>
      </c>
      <c r="H1928" s="17">
        <v>44</v>
      </c>
      <c r="J1928" s="17">
        <v>0.69</v>
      </c>
      <c r="K1928" s="17" t="s">
        <v>494</v>
      </c>
      <c r="L1928" s="17"/>
      <c r="M1928" s="17" t="s">
        <v>494</v>
      </c>
      <c r="Q1928" s="50" t="s">
        <v>494</v>
      </c>
      <c r="AE1928" s="18">
        <f t="shared" si="94"/>
        <v>0.81001126972201343</v>
      </c>
    </row>
    <row r="1929" spans="1:58" hidden="1" x14ac:dyDescent="0.2">
      <c r="A1929" s="50">
        <v>2024</v>
      </c>
      <c r="B1929" s="50" t="s">
        <v>16</v>
      </c>
      <c r="C1929" s="16" t="str">
        <f>set_totals!$C$250</f>
        <v>04Apr24-RST-Night</v>
      </c>
      <c r="D1929" s="21">
        <f t="shared" si="92"/>
        <v>45386</v>
      </c>
      <c r="E1929" s="22">
        <f t="shared" si="93"/>
        <v>95</v>
      </c>
      <c r="F1929" s="17" t="s">
        <v>771</v>
      </c>
      <c r="G1929" s="17" t="s">
        <v>772</v>
      </c>
      <c r="H1929" s="17">
        <v>36</v>
      </c>
      <c r="J1929" s="17">
        <v>0.37</v>
      </c>
      <c r="K1929" s="17" t="s">
        <v>494</v>
      </c>
      <c r="L1929" s="17"/>
      <c r="M1929" s="17" t="s">
        <v>494</v>
      </c>
      <c r="Q1929" s="50" t="s">
        <v>494</v>
      </c>
      <c r="AE1929" s="18">
        <f t="shared" si="94"/>
        <v>0.79303840877914944</v>
      </c>
    </row>
    <row r="1930" spans="1:58" hidden="1" x14ac:dyDescent="0.2">
      <c r="A1930" s="50">
        <v>2024</v>
      </c>
      <c r="B1930" s="50" t="s">
        <v>16</v>
      </c>
      <c r="C1930" s="16" t="str">
        <f>set_totals!$C$250</f>
        <v>04Apr24-RST-Night</v>
      </c>
      <c r="D1930" s="21">
        <f t="shared" si="92"/>
        <v>45386</v>
      </c>
      <c r="E1930" s="22">
        <f t="shared" si="93"/>
        <v>95</v>
      </c>
      <c r="F1930" s="17" t="s">
        <v>771</v>
      </c>
      <c r="G1930" s="17" t="s">
        <v>772</v>
      </c>
      <c r="H1930" s="17">
        <v>38</v>
      </c>
      <c r="J1930" s="17">
        <v>0.42</v>
      </c>
      <c r="K1930" s="17" t="s">
        <v>494</v>
      </c>
      <c r="L1930" s="17"/>
      <c r="M1930" s="17" t="s">
        <v>494</v>
      </c>
      <c r="Q1930" s="50" t="s">
        <v>494</v>
      </c>
      <c r="AE1930" s="18">
        <f t="shared" si="94"/>
        <v>0.76541769937308646</v>
      </c>
    </row>
    <row r="1931" spans="1:58" hidden="1" x14ac:dyDescent="0.2">
      <c r="A1931" s="50">
        <v>2024</v>
      </c>
      <c r="B1931" s="50" t="s">
        <v>16</v>
      </c>
      <c r="C1931" s="16" t="str">
        <f>set_totals!$C$250</f>
        <v>04Apr24-RST-Night</v>
      </c>
      <c r="D1931" s="21">
        <f t="shared" si="92"/>
        <v>45386</v>
      </c>
      <c r="E1931" s="22">
        <f t="shared" si="93"/>
        <v>95</v>
      </c>
      <c r="F1931" s="17" t="s">
        <v>771</v>
      </c>
      <c r="G1931" s="17" t="s">
        <v>772</v>
      </c>
      <c r="H1931" s="17">
        <v>39</v>
      </c>
      <c r="J1931" s="17">
        <v>0.52</v>
      </c>
      <c r="K1931" s="17" t="s">
        <v>494</v>
      </c>
      <c r="L1931" s="17"/>
      <c r="M1931" s="17" t="s">
        <v>494</v>
      </c>
      <c r="Q1931" s="50" t="s">
        <v>494</v>
      </c>
      <c r="AE1931" s="18">
        <f t="shared" si="94"/>
        <v>0.87661626123164582</v>
      </c>
    </row>
    <row r="1932" spans="1:58" hidden="1" x14ac:dyDescent="0.2">
      <c r="A1932" s="50">
        <v>2024</v>
      </c>
      <c r="B1932" s="50" t="s">
        <v>16</v>
      </c>
      <c r="C1932" s="16" t="str">
        <f>set_totals!$C$250</f>
        <v>04Apr24-RST-Night</v>
      </c>
      <c r="D1932" s="21">
        <f t="shared" si="92"/>
        <v>45386</v>
      </c>
      <c r="E1932" s="22">
        <f t="shared" si="93"/>
        <v>95</v>
      </c>
      <c r="F1932" s="17" t="s">
        <v>771</v>
      </c>
      <c r="G1932" s="17" t="s">
        <v>772</v>
      </c>
      <c r="H1932" s="17">
        <v>36</v>
      </c>
      <c r="J1932" s="17">
        <v>0.38</v>
      </c>
      <c r="K1932" s="17" t="s">
        <v>494</v>
      </c>
      <c r="L1932" s="17"/>
      <c r="M1932" s="17" t="s">
        <v>494</v>
      </c>
      <c r="Q1932" s="50" t="s">
        <v>494</v>
      </c>
      <c r="AE1932" s="18">
        <f t="shared" si="94"/>
        <v>0.81447187928669418</v>
      </c>
    </row>
    <row r="1933" spans="1:58" hidden="1" x14ac:dyDescent="0.2">
      <c r="A1933" s="50">
        <v>2024</v>
      </c>
      <c r="B1933" s="50" t="s">
        <v>16</v>
      </c>
      <c r="C1933" s="16" t="str">
        <f>set_totals!$C$250</f>
        <v>04Apr24-RST-Night</v>
      </c>
      <c r="D1933" s="21">
        <f t="shared" si="92"/>
        <v>45386</v>
      </c>
      <c r="E1933" s="22">
        <f t="shared" si="93"/>
        <v>95</v>
      </c>
      <c r="F1933" s="17" t="s">
        <v>771</v>
      </c>
      <c r="G1933" s="17" t="s">
        <v>772</v>
      </c>
      <c r="H1933" s="17">
        <v>35</v>
      </c>
      <c r="J1933" s="17">
        <v>0.33</v>
      </c>
      <c r="K1933" s="17" t="s">
        <v>494</v>
      </c>
      <c r="L1933" s="17"/>
      <c r="M1933" s="17" t="s">
        <v>494</v>
      </c>
      <c r="Q1933" s="50" t="s">
        <v>494</v>
      </c>
      <c r="AE1933" s="18">
        <f t="shared" si="94"/>
        <v>0.76967930029154519</v>
      </c>
    </row>
    <row r="1934" spans="1:58" hidden="1" x14ac:dyDescent="0.2">
      <c r="A1934" s="50">
        <v>2024</v>
      </c>
      <c r="B1934" s="50" t="s">
        <v>16</v>
      </c>
      <c r="C1934" s="16" t="str">
        <f>set_totals!$C$250</f>
        <v>04Apr24-RST-Night</v>
      </c>
      <c r="D1934" s="21">
        <f t="shared" si="92"/>
        <v>45386</v>
      </c>
      <c r="E1934" s="22">
        <f t="shared" si="93"/>
        <v>95</v>
      </c>
      <c r="F1934" s="17" t="s">
        <v>771</v>
      </c>
      <c r="G1934" s="17" t="s">
        <v>772</v>
      </c>
      <c r="H1934" s="17">
        <v>37</v>
      </c>
      <c r="J1934" s="17">
        <v>0.41</v>
      </c>
      <c r="K1934" s="17" t="s">
        <v>494</v>
      </c>
      <c r="L1934" s="17"/>
      <c r="M1934" s="17" t="s">
        <v>494</v>
      </c>
      <c r="Q1934" s="50" t="s">
        <v>494</v>
      </c>
      <c r="AE1934" s="18">
        <f t="shared" si="94"/>
        <v>0.80942885910015194</v>
      </c>
    </row>
    <row r="1935" spans="1:58" hidden="1" x14ac:dyDescent="0.2">
      <c r="A1935" s="50">
        <v>2024</v>
      </c>
      <c r="B1935" s="50" t="s">
        <v>16</v>
      </c>
      <c r="C1935" s="16" t="str">
        <f>set_totals!$C$250</f>
        <v>04Apr24-RST-Night</v>
      </c>
      <c r="D1935" s="21">
        <f t="shared" si="92"/>
        <v>45386</v>
      </c>
      <c r="E1935" s="22">
        <f t="shared" si="93"/>
        <v>95</v>
      </c>
      <c r="F1935" s="17" t="s">
        <v>771</v>
      </c>
      <c r="G1935" s="17" t="s">
        <v>772</v>
      </c>
      <c r="H1935" s="17">
        <v>36</v>
      </c>
      <c r="J1935" s="17">
        <v>0.41</v>
      </c>
      <c r="K1935" s="17" t="s">
        <v>494</v>
      </c>
      <c r="L1935" s="17"/>
      <c r="M1935" s="17" t="s">
        <v>494</v>
      </c>
      <c r="Q1935" s="50" t="s">
        <v>494</v>
      </c>
      <c r="AE1935" s="18">
        <f t="shared" si="94"/>
        <v>0.87877229080932784</v>
      </c>
    </row>
    <row r="1936" spans="1:58" hidden="1" x14ac:dyDescent="0.2">
      <c r="A1936" s="50">
        <v>2024</v>
      </c>
      <c r="B1936" s="50" t="s">
        <v>16</v>
      </c>
      <c r="C1936" s="16" t="str">
        <f>set_totals!$C$250</f>
        <v>04Apr24-RST-Night</v>
      </c>
      <c r="D1936" s="21">
        <f t="shared" si="92"/>
        <v>45386</v>
      </c>
      <c r="E1936" s="22">
        <f t="shared" si="93"/>
        <v>95</v>
      </c>
      <c r="F1936" s="17" t="s">
        <v>771</v>
      </c>
      <c r="G1936" s="17" t="s">
        <v>772</v>
      </c>
      <c r="H1936" s="17">
        <v>39</v>
      </c>
      <c r="J1936" s="17">
        <v>0.45</v>
      </c>
      <c r="K1936" s="17" t="s">
        <v>494</v>
      </c>
      <c r="L1936" s="17"/>
      <c r="M1936" s="17" t="s">
        <v>494</v>
      </c>
      <c r="Q1936" s="50" t="s">
        <v>494</v>
      </c>
      <c r="AE1936" s="18">
        <f t="shared" si="94"/>
        <v>0.75861022606584738</v>
      </c>
    </row>
    <row r="1937" spans="1:31" hidden="1" x14ac:dyDescent="0.2">
      <c r="A1937" s="50">
        <v>2024</v>
      </c>
      <c r="B1937" s="50" t="s">
        <v>16</v>
      </c>
      <c r="C1937" s="16" t="str">
        <f>set_totals!$C$250</f>
        <v>04Apr24-RST-Night</v>
      </c>
      <c r="D1937" s="21">
        <f t="shared" si="92"/>
        <v>45386</v>
      </c>
      <c r="E1937" s="22">
        <f t="shared" si="93"/>
        <v>95</v>
      </c>
      <c r="F1937" s="17" t="s">
        <v>771</v>
      </c>
      <c r="G1937" s="17" t="s">
        <v>772</v>
      </c>
      <c r="H1937" s="17">
        <v>34</v>
      </c>
      <c r="J1937" s="17">
        <v>0.33</v>
      </c>
      <c r="K1937" s="17" t="s">
        <v>494</v>
      </c>
      <c r="L1937" s="17"/>
      <c r="M1937" s="17" t="s">
        <v>494</v>
      </c>
      <c r="Q1937" s="50" t="s">
        <v>494</v>
      </c>
      <c r="AE1937" s="18">
        <f t="shared" si="94"/>
        <v>0.83960920008141671</v>
      </c>
    </row>
    <row r="1938" spans="1:31" hidden="1" x14ac:dyDescent="0.2">
      <c r="A1938" s="50">
        <v>2024</v>
      </c>
      <c r="B1938" s="50" t="s">
        <v>16</v>
      </c>
      <c r="C1938" s="16" t="str">
        <f>set_totals!$C$250</f>
        <v>04Apr24-RST-Night</v>
      </c>
      <c r="D1938" s="21">
        <f t="shared" si="92"/>
        <v>45386</v>
      </c>
      <c r="E1938" s="22">
        <f t="shared" si="93"/>
        <v>95</v>
      </c>
      <c r="F1938" s="17" t="s">
        <v>773</v>
      </c>
      <c r="G1938" s="17" t="s">
        <v>772</v>
      </c>
      <c r="H1938" s="17">
        <v>36</v>
      </c>
      <c r="J1938" s="17">
        <v>0.35</v>
      </c>
      <c r="K1938" s="17" t="s">
        <v>494</v>
      </c>
      <c r="L1938" s="17"/>
      <c r="M1938" s="17" t="s">
        <v>494</v>
      </c>
      <c r="Q1938" s="50" t="s">
        <v>494</v>
      </c>
      <c r="AE1938" s="18">
        <f t="shared" si="94"/>
        <v>0.7501714677640603</v>
      </c>
    </row>
    <row r="1939" spans="1:31" hidden="1" x14ac:dyDescent="0.2">
      <c r="A1939" s="50">
        <v>2024</v>
      </c>
      <c r="B1939" s="50" t="s">
        <v>16</v>
      </c>
      <c r="C1939" s="16" t="str">
        <f>set_totals!$C$250</f>
        <v>04Apr24-RST-Night</v>
      </c>
      <c r="D1939" s="21">
        <f t="shared" si="92"/>
        <v>45386</v>
      </c>
      <c r="E1939" s="22">
        <f t="shared" si="93"/>
        <v>95</v>
      </c>
      <c r="F1939" s="17" t="s">
        <v>771</v>
      </c>
      <c r="G1939" s="17" t="s">
        <v>772</v>
      </c>
      <c r="H1939" s="17">
        <v>38</v>
      </c>
      <c r="J1939" s="17">
        <v>0.41</v>
      </c>
      <c r="K1939" s="17" t="s">
        <v>494</v>
      </c>
      <c r="L1939" s="17"/>
      <c r="M1939" s="17" t="s">
        <v>494</v>
      </c>
      <c r="Q1939" s="50" t="s">
        <v>494</v>
      </c>
      <c r="AE1939" s="18">
        <f t="shared" si="94"/>
        <v>0.74719346843563206</v>
      </c>
    </row>
    <row r="1940" spans="1:31" hidden="1" x14ac:dyDescent="0.2">
      <c r="A1940" s="50">
        <v>2024</v>
      </c>
      <c r="B1940" s="50" t="s">
        <v>16</v>
      </c>
      <c r="C1940" s="16" t="str">
        <f>set_totals!$C$250</f>
        <v>04Apr24-RST-Night</v>
      </c>
      <c r="D1940" s="21">
        <f t="shared" si="92"/>
        <v>45386</v>
      </c>
      <c r="E1940" s="22">
        <f t="shared" si="93"/>
        <v>95</v>
      </c>
      <c r="F1940" s="17" t="s">
        <v>771</v>
      </c>
      <c r="G1940" s="17" t="s">
        <v>772</v>
      </c>
      <c r="H1940" s="17">
        <v>37</v>
      </c>
      <c r="J1940" s="17">
        <v>0.47</v>
      </c>
      <c r="K1940" s="17" t="s">
        <v>494</v>
      </c>
      <c r="L1940" s="17"/>
      <c r="M1940" s="17" t="s">
        <v>494</v>
      </c>
      <c r="Q1940" s="50" t="s">
        <v>494</v>
      </c>
      <c r="AE1940" s="18">
        <f t="shared" si="94"/>
        <v>0.9278818628709059</v>
      </c>
    </row>
    <row r="1941" spans="1:31" hidden="1" x14ac:dyDescent="0.2">
      <c r="A1941" s="50">
        <v>2024</v>
      </c>
      <c r="B1941" s="50" t="s">
        <v>16</v>
      </c>
      <c r="C1941" s="16" t="str">
        <f>set_totals!$C$250</f>
        <v>04Apr24-RST-Night</v>
      </c>
      <c r="D1941" s="21">
        <f t="shared" si="92"/>
        <v>45386</v>
      </c>
      <c r="E1941" s="22">
        <f t="shared" si="93"/>
        <v>95</v>
      </c>
      <c r="F1941" s="17" t="s">
        <v>773</v>
      </c>
      <c r="G1941" s="17" t="s">
        <v>772</v>
      </c>
      <c r="H1941" s="17">
        <v>35</v>
      </c>
      <c r="J1941" s="17">
        <v>0.31</v>
      </c>
      <c r="K1941" s="17" t="s">
        <v>494</v>
      </c>
      <c r="L1941" s="17"/>
      <c r="M1941" s="17" t="s">
        <v>494</v>
      </c>
      <c r="Q1941" s="50" t="s">
        <v>494</v>
      </c>
      <c r="AE1941" s="18">
        <f t="shared" si="94"/>
        <v>0.72303206997084546</v>
      </c>
    </row>
    <row r="1942" spans="1:31" hidden="1" x14ac:dyDescent="0.2">
      <c r="A1942" s="50">
        <v>2024</v>
      </c>
      <c r="B1942" s="50" t="s">
        <v>16</v>
      </c>
      <c r="C1942" s="16" t="str">
        <f>set_totals!$C$250</f>
        <v>04Apr24-RST-Night</v>
      </c>
      <c r="D1942" s="21">
        <f t="shared" si="92"/>
        <v>45386</v>
      </c>
      <c r="E1942" s="22">
        <f t="shared" si="93"/>
        <v>95</v>
      </c>
      <c r="F1942" s="17" t="s">
        <v>771</v>
      </c>
      <c r="G1942" s="17" t="s">
        <v>772</v>
      </c>
      <c r="H1942" s="17">
        <v>43</v>
      </c>
      <c r="J1942" s="17">
        <v>0.66</v>
      </c>
      <c r="K1942" s="17" t="s">
        <v>494</v>
      </c>
      <c r="L1942" s="17"/>
      <c r="M1942" s="17" t="s">
        <v>494</v>
      </c>
      <c r="Q1942" s="50" t="s">
        <v>494</v>
      </c>
      <c r="AE1942" s="18">
        <f t="shared" si="94"/>
        <v>0.83011558730677804</v>
      </c>
    </row>
    <row r="1943" spans="1:31" hidden="1" x14ac:dyDescent="0.2">
      <c r="A1943" s="50">
        <v>2024</v>
      </c>
      <c r="B1943" s="50" t="s">
        <v>16</v>
      </c>
      <c r="C1943" s="16" t="str">
        <f>set_totals!$C$250</f>
        <v>04Apr24-RST-Night</v>
      </c>
      <c r="D1943" s="21">
        <f t="shared" si="92"/>
        <v>45386</v>
      </c>
      <c r="E1943" s="22">
        <f t="shared" si="93"/>
        <v>95</v>
      </c>
      <c r="F1943" s="17" t="s">
        <v>773</v>
      </c>
      <c r="G1943" s="17" t="s">
        <v>772</v>
      </c>
      <c r="H1943" s="17">
        <v>36</v>
      </c>
      <c r="J1943" s="17">
        <v>0.3</v>
      </c>
      <c r="K1943" s="17" t="s">
        <v>494</v>
      </c>
      <c r="L1943" s="17"/>
      <c r="M1943" s="17" t="s">
        <v>494</v>
      </c>
      <c r="Q1943" s="50" t="s">
        <v>494</v>
      </c>
      <c r="AE1943" s="18">
        <f t="shared" si="94"/>
        <v>0.64300411522633738</v>
      </c>
    </row>
    <row r="1944" spans="1:31" hidden="1" x14ac:dyDescent="0.2">
      <c r="A1944" s="50">
        <v>2024</v>
      </c>
      <c r="B1944" s="50" t="s">
        <v>16</v>
      </c>
      <c r="C1944" s="16" t="str">
        <f>set_totals!$C$250</f>
        <v>04Apr24-RST-Night</v>
      </c>
      <c r="D1944" s="21">
        <f t="shared" si="92"/>
        <v>45386</v>
      </c>
      <c r="E1944" s="22">
        <f t="shared" si="93"/>
        <v>95</v>
      </c>
      <c r="F1944" s="17" t="s">
        <v>771</v>
      </c>
      <c r="G1944" s="17" t="s">
        <v>772</v>
      </c>
      <c r="H1944" s="17">
        <v>35</v>
      </c>
      <c r="J1944" s="17">
        <v>0.35</v>
      </c>
      <c r="K1944" s="17" t="s">
        <v>494</v>
      </c>
      <c r="L1944" s="17"/>
      <c r="M1944" s="17" t="s">
        <v>494</v>
      </c>
      <c r="Q1944" s="50" t="s">
        <v>494</v>
      </c>
      <c r="AE1944" s="18">
        <f t="shared" si="94"/>
        <v>0.81632653061224481</v>
      </c>
    </row>
    <row r="1945" spans="1:31" hidden="1" x14ac:dyDescent="0.2">
      <c r="A1945" s="50">
        <v>2024</v>
      </c>
      <c r="B1945" s="50" t="s">
        <v>16</v>
      </c>
      <c r="C1945" s="16" t="str">
        <f>set_totals!$C$250</f>
        <v>04Apr24-RST-Night</v>
      </c>
      <c r="D1945" s="21">
        <f t="shared" si="92"/>
        <v>45386</v>
      </c>
      <c r="E1945" s="22">
        <f t="shared" si="93"/>
        <v>95</v>
      </c>
      <c r="F1945" s="17" t="s">
        <v>771</v>
      </c>
      <c r="G1945" s="17" t="s">
        <v>772</v>
      </c>
      <c r="H1945" s="17">
        <v>40</v>
      </c>
      <c r="J1945" s="17">
        <v>0.54</v>
      </c>
      <c r="K1945" s="17" t="s">
        <v>494</v>
      </c>
      <c r="L1945" s="17"/>
      <c r="M1945" s="17" t="s">
        <v>494</v>
      </c>
      <c r="Q1945" s="50" t="s">
        <v>494</v>
      </c>
      <c r="AE1945" s="18">
        <f t="shared" si="94"/>
        <v>0.84375</v>
      </c>
    </row>
    <row r="1946" spans="1:31" hidden="1" x14ac:dyDescent="0.2">
      <c r="A1946" s="50">
        <v>2024</v>
      </c>
      <c r="B1946" s="50" t="s">
        <v>16</v>
      </c>
      <c r="C1946" s="16" t="str">
        <f>set_totals!$C$250</f>
        <v>04Apr24-RST-Night</v>
      </c>
      <c r="D1946" s="21">
        <f t="shared" si="92"/>
        <v>45386</v>
      </c>
      <c r="E1946" s="22">
        <f t="shared" si="93"/>
        <v>95</v>
      </c>
      <c r="F1946" s="17" t="s">
        <v>771</v>
      </c>
      <c r="G1946" s="17" t="s">
        <v>772</v>
      </c>
      <c r="H1946" s="17">
        <v>41</v>
      </c>
      <c r="J1946" s="17">
        <v>0.55000000000000004</v>
      </c>
      <c r="K1946" s="17" t="s">
        <v>494</v>
      </c>
      <c r="L1946" s="17"/>
      <c r="M1946" s="17" t="s">
        <v>494</v>
      </c>
      <c r="Q1946" s="50" t="s">
        <v>494</v>
      </c>
      <c r="AE1946" s="18">
        <f t="shared" si="94"/>
        <v>0.7980151187591592</v>
      </c>
    </row>
    <row r="1947" spans="1:31" hidden="1" x14ac:dyDescent="0.2">
      <c r="A1947" s="50">
        <v>2024</v>
      </c>
      <c r="B1947" s="50" t="s">
        <v>16</v>
      </c>
      <c r="C1947" s="16" t="str">
        <f>set_totals!$C$250</f>
        <v>04Apr24-RST-Night</v>
      </c>
      <c r="D1947" s="21">
        <f t="shared" si="92"/>
        <v>45386</v>
      </c>
      <c r="E1947" s="22">
        <f t="shared" si="93"/>
        <v>95</v>
      </c>
      <c r="F1947" s="17" t="s">
        <v>771</v>
      </c>
      <c r="G1947" s="17" t="s">
        <v>772</v>
      </c>
      <c r="H1947" s="17">
        <v>41</v>
      </c>
      <c r="J1947" s="17">
        <v>0.59</v>
      </c>
      <c r="K1947" s="17" t="s">
        <v>494</v>
      </c>
      <c r="L1947" s="17"/>
      <c r="M1947" s="17" t="s">
        <v>494</v>
      </c>
      <c r="Q1947" s="50" t="s">
        <v>494</v>
      </c>
      <c r="AE1947" s="18">
        <f t="shared" si="94"/>
        <v>0.85605258194164324</v>
      </c>
    </row>
    <row r="1948" spans="1:31" hidden="1" x14ac:dyDescent="0.2">
      <c r="A1948" s="50">
        <v>2024</v>
      </c>
      <c r="B1948" s="50" t="s">
        <v>16</v>
      </c>
      <c r="C1948" s="16" t="str">
        <f>set_totals!$C$250</f>
        <v>04Apr24-RST-Night</v>
      </c>
      <c r="D1948" s="21">
        <f t="shared" si="92"/>
        <v>45386</v>
      </c>
      <c r="E1948" s="22">
        <f t="shared" si="93"/>
        <v>95</v>
      </c>
      <c r="F1948" s="17" t="s">
        <v>771</v>
      </c>
      <c r="G1948" s="17" t="s">
        <v>772</v>
      </c>
      <c r="H1948" s="17">
        <v>42</v>
      </c>
      <c r="J1948" s="17">
        <v>0.54</v>
      </c>
      <c r="K1948" s="17" t="s">
        <v>494</v>
      </c>
      <c r="L1948" s="17"/>
      <c r="M1948" s="17" t="s">
        <v>494</v>
      </c>
      <c r="Q1948" s="50" t="s">
        <v>494</v>
      </c>
      <c r="AE1948" s="18">
        <f t="shared" si="94"/>
        <v>0.72886297376093301</v>
      </c>
    </row>
    <row r="1949" spans="1:31" hidden="1" x14ac:dyDescent="0.2">
      <c r="A1949" s="50">
        <v>2024</v>
      </c>
      <c r="B1949" s="50" t="s">
        <v>16</v>
      </c>
      <c r="C1949" s="16" t="str">
        <f>set_totals!$C$250</f>
        <v>04Apr24-RST-Night</v>
      </c>
      <c r="D1949" s="21">
        <f t="shared" si="92"/>
        <v>45386</v>
      </c>
      <c r="E1949" s="22">
        <f t="shared" si="93"/>
        <v>95</v>
      </c>
      <c r="F1949" s="17" t="s">
        <v>771</v>
      </c>
      <c r="G1949" s="17" t="s">
        <v>772</v>
      </c>
      <c r="H1949" s="17">
        <v>51</v>
      </c>
      <c r="J1949" s="17">
        <v>0.53</v>
      </c>
      <c r="K1949" s="17" t="s">
        <v>494</v>
      </c>
      <c r="L1949" s="17"/>
      <c r="M1949" s="17" t="s">
        <v>494</v>
      </c>
      <c r="Q1949" s="50" t="s">
        <v>494</v>
      </c>
      <c r="AE1949" s="18">
        <f t="shared" si="94"/>
        <v>0.39954466984794684</v>
      </c>
    </row>
    <row r="1950" spans="1:31" hidden="1" x14ac:dyDescent="0.2">
      <c r="A1950" s="50">
        <v>2024</v>
      </c>
      <c r="B1950" s="50" t="s">
        <v>16</v>
      </c>
      <c r="C1950" s="16" t="str">
        <f>set_totals!$C$250</f>
        <v>04Apr24-RST-Night</v>
      </c>
      <c r="D1950" s="21">
        <f t="shared" si="92"/>
        <v>45386</v>
      </c>
      <c r="E1950" s="22">
        <f t="shared" si="93"/>
        <v>95</v>
      </c>
      <c r="F1950" s="17" t="s">
        <v>771</v>
      </c>
      <c r="G1950" s="17" t="s">
        <v>772</v>
      </c>
      <c r="H1950" s="17">
        <v>38</v>
      </c>
      <c r="J1950" s="17">
        <v>0.48</v>
      </c>
      <c r="K1950" s="17" t="s">
        <v>494</v>
      </c>
      <c r="L1950" s="17"/>
      <c r="M1950" s="17" t="s">
        <v>494</v>
      </c>
      <c r="Q1950" s="50" t="s">
        <v>494</v>
      </c>
      <c r="AE1950" s="18">
        <f t="shared" si="94"/>
        <v>0.87476308499781308</v>
      </c>
    </row>
    <row r="1951" spans="1:31" ht="12.75" hidden="1" customHeight="1" x14ac:dyDescent="0.2">
      <c r="A1951" s="50">
        <v>2024</v>
      </c>
      <c r="B1951" s="50" t="s">
        <v>16</v>
      </c>
      <c r="C1951" s="16" t="str">
        <f>set_totals!$C$250</f>
        <v>04Apr24-RST-Night</v>
      </c>
      <c r="D1951" s="21">
        <f t="shared" si="92"/>
        <v>45386</v>
      </c>
      <c r="E1951" s="22">
        <f t="shared" si="93"/>
        <v>95</v>
      </c>
      <c r="F1951" s="17" t="s">
        <v>773</v>
      </c>
      <c r="G1951" s="17" t="s">
        <v>772</v>
      </c>
      <c r="H1951" s="17">
        <v>40</v>
      </c>
      <c r="J1951" s="17">
        <v>0.43</v>
      </c>
      <c r="K1951" s="17" t="s">
        <v>494</v>
      </c>
      <c r="L1951" s="17"/>
      <c r="M1951" s="17" t="s">
        <v>494</v>
      </c>
      <c r="Q1951" s="50" t="s">
        <v>494</v>
      </c>
      <c r="AE1951" s="18">
        <f t="shared" si="94"/>
        <v>0.671875</v>
      </c>
    </row>
    <row r="1952" spans="1:31" ht="12.75" hidden="1" customHeight="1" x14ac:dyDescent="0.2">
      <c r="A1952" s="50">
        <v>2024</v>
      </c>
      <c r="B1952" s="50" t="s">
        <v>16</v>
      </c>
      <c r="C1952" s="16" t="str">
        <f>set_totals!$C$250</f>
        <v>04Apr24-RST-Night</v>
      </c>
      <c r="D1952" s="21">
        <f t="shared" si="92"/>
        <v>45386</v>
      </c>
      <c r="E1952" s="22">
        <f t="shared" si="93"/>
        <v>95</v>
      </c>
      <c r="F1952" s="17" t="s">
        <v>773</v>
      </c>
      <c r="G1952" s="17" t="s">
        <v>772</v>
      </c>
      <c r="H1952" s="17">
        <v>37</v>
      </c>
      <c r="J1952" s="17">
        <v>0.36</v>
      </c>
      <c r="K1952" s="17" t="s">
        <v>494</v>
      </c>
      <c r="L1952" s="17"/>
      <c r="M1952" s="17" t="s">
        <v>494</v>
      </c>
      <c r="Q1952" s="50" t="s">
        <v>494</v>
      </c>
      <c r="AE1952" s="18">
        <f t="shared" si="94"/>
        <v>0.71071802262452366</v>
      </c>
    </row>
    <row r="1953" spans="1:31" hidden="1" x14ac:dyDescent="0.2">
      <c r="A1953" s="50">
        <v>2024</v>
      </c>
      <c r="B1953" s="50" t="s">
        <v>16</v>
      </c>
      <c r="C1953" s="16" t="str">
        <f>set_totals!$C$250</f>
        <v>04Apr24-RST-Night</v>
      </c>
      <c r="D1953" s="21">
        <f t="shared" si="92"/>
        <v>45386</v>
      </c>
      <c r="E1953" s="22">
        <f t="shared" si="93"/>
        <v>95</v>
      </c>
      <c r="F1953" s="17" t="s">
        <v>775</v>
      </c>
      <c r="G1953" s="17" t="s">
        <v>772</v>
      </c>
      <c r="H1953" s="17">
        <v>35</v>
      </c>
      <c r="J1953" s="17">
        <v>0.39</v>
      </c>
      <c r="K1953" s="17" t="s">
        <v>494</v>
      </c>
      <c r="L1953" s="17"/>
      <c r="M1953" s="17" t="s">
        <v>494</v>
      </c>
      <c r="Q1953" s="50" t="s">
        <v>494</v>
      </c>
      <c r="AE1953" s="18">
        <f t="shared" si="94"/>
        <v>0.90962099125364437</v>
      </c>
    </row>
    <row r="1954" spans="1:31" hidden="1" x14ac:dyDescent="0.2">
      <c r="A1954" s="50">
        <v>2024</v>
      </c>
      <c r="B1954" s="50" t="s">
        <v>16</v>
      </c>
      <c r="C1954" s="16" t="str">
        <f>set_totals!$C$250</f>
        <v>04Apr24-RST-Night</v>
      </c>
      <c r="D1954" s="21">
        <f t="shared" si="92"/>
        <v>45386</v>
      </c>
      <c r="E1954" s="22">
        <f t="shared" si="93"/>
        <v>95</v>
      </c>
      <c r="F1954" s="17" t="s">
        <v>775</v>
      </c>
      <c r="G1954" s="17" t="s">
        <v>772</v>
      </c>
      <c r="H1954" s="17">
        <v>35</v>
      </c>
      <c r="J1954" s="17">
        <v>0.3</v>
      </c>
      <c r="K1954" s="17" t="s">
        <v>494</v>
      </c>
      <c r="L1954" s="17"/>
      <c r="M1954" s="17" t="s">
        <v>494</v>
      </c>
      <c r="Q1954" s="50" t="s">
        <v>494</v>
      </c>
      <c r="AE1954" s="18">
        <f t="shared" si="94"/>
        <v>0.69970845481049559</v>
      </c>
    </row>
    <row r="1955" spans="1:31" hidden="1" x14ac:dyDescent="0.2">
      <c r="A1955" s="50">
        <v>2024</v>
      </c>
      <c r="B1955" s="50" t="s">
        <v>16</v>
      </c>
      <c r="C1955" s="16" t="str">
        <f>set_totals!$C$250</f>
        <v>04Apr24-RST-Night</v>
      </c>
      <c r="D1955" s="21">
        <f t="shared" si="92"/>
        <v>45386</v>
      </c>
      <c r="E1955" s="22">
        <f t="shared" si="93"/>
        <v>95</v>
      </c>
      <c r="F1955" s="17" t="s">
        <v>775</v>
      </c>
      <c r="G1955" s="17" t="s">
        <v>772</v>
      </c>
      <c r="H1955" s="17">
        <v>35</v>
      </c>
      <c r="J1955" s="17">
        <v>0.42</v>
      </c>
      <c r="K1955" s="17" t="s">
        <v>494</v>
      </c>
      <c r="L1955" s="17"/>
      <c r="M1955" s="17" t="s">
        <v>494</v>
      </c>
      <c r="Q1955" s="50" t="s">
        <v>494</v>
      </c>
      <c r="AE1955" s="18">
        <f t="shared" si="94"/>
        <v>0.97959183673469385</v>
      </c>
    </row>
    <row r="1956" spans="1:31" hidden="1" x14ac:dyDescent="0.2">
      <c r="A1956" s="50">
        <v>2024</v>
      </c>
      <c r="B1956" s="50" t="s">
        <v>16</v>
      </c>
      <c r="C1956" s="16" t="str">
        <f>set_totals!$C$250</f>
        <v>04Apr24-RST-Night</v>
      </c>
      <c r="D1956" s="21">
        <f t="shared" si="92"/>
        <v>45386</v>
      </c>
      <c r="E1956" s="22">
        <f t="shared" si="93"/>
        <v>95</v>
      </c>
      <c r="F1956" s="17" t="s">
        <v>775</v>
      </c>
      <c r="G1956" s="17" t="s">
        <v>772</v>
      </c>
      <c r="H1956" s="17">
        <v>37</v>
      </c>
      <c r="J1956" s="17">
        <v>0.41</v>
      </c>
      <c r="K1956" s="17" t="s">
        <v>494</v>
      </c>
      <c r="L1956" s="17"/>
      <c r="M1956" s="17" t="s">
        <v>494</v>
      </c>
      <c r="Q1956" s="50" t="s">
        <v>494</v>
      </c>
      <c r="AE1956" s="18">
        <f t="shared" si="94"/>
        <v>0.80942885910015194</v>
      </c>
    </row>
    <row r="1957" spans="1:31" hidden="1" x14ac:dyDescent="0.2">
      <c r="A1957" s="50">
        <v>2024</v>
      </c>
      <c r="B1957" s="50" t="s">
        <v>16</v>
      </c>
      <c r="C1957" s="16" t="str">
        <f>set_totals!$C$250</f>
        <v>04Apr24-RST-Night</v>
      </c>
      <c r="D1957" s="21">
        <f t="shared" si="92"/>
        <v>45386</v>
      </c>
      <c r="E1957" s="22">
        <f t="shared" si="93"/>
        <v>95</v>
      </c>
      <c r="F1957" s="17" t="s">
        <v>775</v>
      </c>
      <c r="G1957" s="17" t="s">
        <v>772</v>
      </c>
      <c r="H1957" s="17">
        <v>41</v>
      </c>
      <c r="J1957" s="17">
        <v>0.56999999999999995</v>
      </c>
      <c r="K1957" s="17" t="s">
        <v>494</v>
      </c>
      <c r="L1957" s="17"/>
      <c r="M1957" s="17" t="s">
        <v>494</v>
      </c>
      <c r="Q1957" s="50" t="s">
        <v>494</v>
      </c>
      <c r="AE1957" s="18">
        <f t="shared" si="94"/>
        <v>0.82703385035040111</v>
      </c>
    </row>
    <row r="1958" spans="1:31" hidden="1" x14ac:dyDescent="0.2">
      <c r="A1958" s="50">
        <v>2024</v>
      </c>
      <c r="B1958" s="50" t="s">
        <v>16</v>
      </c>
      <c r="C1958" s="16" t="str">
        <f>set_totals!$C$250</f>
        <v>04Apr24-RST-Night</v>
      </c>
      <c r="D1958" s="21">
        <f t="shared" si="92"/>
        <v>45386</v>
      </c>
      <c r="E1958" s="22">
        <f t="shared" si="93"/>
        <v>95</v>
      </c>
      <c r="F1958" s="17" t="s">
        <v>775</v>
      </c>
      <c r="G1958" s="17" t="s">
        <v>772</v>
      </c>
      <c r="H1958" s="17">
        <v>34</v>
      </c>
      <c r="J1958" s="17">
        <v>0.39</v>
      </c>
      <c r="K1958" s="17" t="s">
        <v>494</v>
      </c>
      <c r="L1958" s="17"/>
      <c r="M1958" s="17" t="s">
        <v>494</v>
      </c>
      <c r="Q1958" s="50" t="s">
        <v>494</v>
      </c>
      <c r="AE1958" s="18">
        <f t="shared" si="94"/>
        <v>0.99226541827803794</v>
      </c>
    </row>
    <row r="1959" spans="1:31" hidden="1" x14ac:dyDescent="0.2">
      <c r="A1959" s="50">
        <v>2024</v>
      </c>
      <c r="B1959" s="50" t="s">
        <v>16</v>
      </c>
      <c r="C1959" s="16" t="str">
        <f>set_totals!$C$250</f>
        <v>04Apr24-RST-Night</v>
      </c>
      <c r="D1959" s="21">
        <f t="shared" si="92"/>
        <v>45386</v>
      </c>
      <c r="E1959" s="22">
        <f t="shared" si="93"/>
        <v>95</v>
      </c>
      <c r="F1959" s="17" t="s">
        <v>775</v>
      </c>
      <c r="G1959" s="17" t="s">
        <v>772</v>
      </c>
      <c r="H1959" s="17">
        <v>34</v>
      </c>
      <c r="J1959" s="17">
        <v>0.34</v>
      </c>
      <c r="K1959" s="17" t="s">
        <v>494</v>
      </c>
      <c r="L1959" s="17"/>
      <c r="M1959" s="17" t="s">
        <v>494</v>
      </c>
      <c r="Q1959" s="50" t="s">
        <v>494</v>
      </c>
      <c r="AE1959" s="18">
        <f t="shared" si="94"/>
        <v>0.86505190311418689</v>
      </c>
    </row>
    <row r="1960" spans="1:31" hidden="1" x14ac:dyDescent="0.2">
      <c r="A1960" s="50">
        <v>2024</v>
      </c>
      <c r="B1960" s="50" t="s">
        <v>16</v>
      </c>
      <c r="C1960" s="16" t="str">
        <f>set_totals!$C$250</f>
        <v>04Apr24-RST-Night</v>
      </c>
      <c r="D1960" s="21">
        <f t="shared" si="92"/>
        <v>45386</v>
      </c>
      <c r="E1960" s="22">
        <f t="shared" si="93"/>
        <v>95</v>
      </c>
      <c r="F1960" s="17" t="s">
        <v>775</v>
      </c>
      <c r="G1960" s="17" t="s">
        <v>772</v>
      </c>
      <c r="H1960" s="17">
        <v>48</v>
      </c>
      <c r="J1960" s="17">
        <v>0.42</v>
      </c>
      <c r="K1960" s="17" t="s">
        <v>494</v>
      </c>
      <c r="L1960" s="17"/>
      <c r="M1960" s="17" t="s">
        <v>494</v>
      </c>
      <c r="Q1960" s="50" t="s">
        <v>494</v>
      </c>
      <c r="AE1960" s="18">
        <f t="shared" si="94"/>
        <v>0.37977430555555552</v>
      </c>
    </row>
    <row r="1961" spans="1:31" hidden="1" x14ac:dyDescent="0.2">
      <c r="A1961" s="50">
        <v>2024</v>
      </c>
      <c r="B1961" s="50" t="s">
        <v>16</v>
      </c>
      <c r="C1961" s="16" t="str">
        <f>set_totals!$C$250</f>
        <v>04Apr24-RST-Night</v>
      </c>
      <c r="D1961" s="21">
        <f t="shared" si="92"/>
        <v>45386</v>
      </c>
      <c r="E1961" s="22">
        <f t="shared" si="93"/>
        <v>95</v>
      </c>
      <c r="F1961" s="17" t="s">
        <v>775</v>
      </c>
      <c r="G1961" s="17" t="s">
        <v>772</v>
      </c>
      <c r="H1961" s="17">
        <v>47</v>
      </c>
      <c r="J1961" s="17">
        <v>0.43</v>
      </c>
      <c r="K1961" s="17" t="s">
        <v>494</v>
      </c>
      <c r="L1961" s="17"/>
      <c r="M1961" s="17" t="s">
        <v>494</v>
      </c>
      <c r="Q1961" s="50" t="s">
        <v>494</v>
      </c>
      <c r="AE1961" s="18">
        <f t="shared" si="94"/>
        <v>0.4141664178457567</v>
      </c>
    </row>
    <row r="1962" spans="1:31" hidden="1" x14ac:dyDescent="0.2">
      <c r="A1962" s="50">
        <v>2024</v>
      </c>
      <c r="B1962" s="50" t="s">
        <v>16</v>
      </c>
      <c r="C1962" s="16" t="str">
        <f>set_totals!$C$250</f>
        <v>04Apr24-RST-Night</v>
      </c>
      <c r="D1962" s="21">
        <f t="shared" si="92"/>
        <v>45386</v>
      </c>
      <c r="E1962" s="22">
        <f t="shared" si="93"/>
        <v>95</v>
      </c>
      <c r="F1962" s="17" t="s">
        <v>775</v>
      </c>
      <c r="G1962" s="17" t="s">
        <v>772</v>
      </c>
      <c r="H1962" s="17">
        <v>44</v>
      </c>
      <c r="J1962" s="17">
        <v>0.31</v>
      </c>
      <c r="K1962" s="17" t="s">
        <v>494</v>
      </c>
      <c r="L1962" s="17"/>
      <c r="M1962" s="17" t="s">
        <v>494</v>
      </c>
      <c r="Q1962" s="50" t="s">
        <v>494</v>
      </c>
      <c r="AE1962" s="18">
        <f t="shared" si="94"/>
        <v>0.36391810668670171</v>
      </c>
    </row>
    <row r="1963" spans="1:31" hidden="1" x14ac:dyDescent="0.2">
      <c r="A1963" s="50">
        <v>2024</v>
      </c>
      <c r="B1963" s="50" t="s">
        <v>16</v>
      </c>
      <c r="C1963" s="16" t="str">
        <f>set_totals!$C$250</f>
        <v>04Apr24-RST-Night</v>
      </c>
      <c r="D1963" s="21">
        <f t="shared" si="92"/>
        <v>45386</v>
      </c>
      <c r="E1963" s="22">
        <f t="shared" si="93"/>
        <v>95</v>
      </c>
      <c r="F1963" s="17" t="s">
        <v>775</v>
      </c>
      <c r="G1963" s="17" t="s">
        <v>772</v>
      </c>
      <c r="H1963" s="17">
        <v>44</v>
      </c>
      <c r="J1963" s="17">
        <v>0.36</v>
      </c>
      <c r="K1963" s="17" t="s">
        <v>494</v>
      </c>
      <c r="L1963" s="17"/>
      <c r="M1963" s="17" t="s">
        <v>494</v>
      </c>
      <c r="Q1963" s="50" t="s">
        <v>494</v>
      </c>
      <c r="AE1963" s="18">
        <f t="shared" si="94"/>
        <v>0.42261457550713744</v>
      </c>
    </row>
    <row r="1964" spans="1:31" hidden="1" x14ac:dyDescent="0.2">
      <c r="A1964" s="50">
        <v>2024</v>
      </c>
      <c r="B1964" s="50" t="s">
        <v>16</v>
      </c>
      <c r="C1964" s="16" t="str">
        <f>set_totals!$C$250</f>
        <v>04Apr24-RST-Night</v>
      </c>
      <c r="D1964" s="21">
        <f t="shared" si="92"/>
        <v>45386</v>
      </c>
      <c r="E1964" s="22">
        <f t="shared" si="93"/>
        <v>95</v>
      </c>
      <c r="F1964" s="17" t="s">
        <v>775</v>
      </c>
      <c r="G1964" s="17" t="s">
        <v>772</v>
      </c>
      <c r="H1964" s="17">
        <v>36</v>
      </c>
      <c r="J1964" s="17">
        <v>0.37</v>
      </c>
      <c r="K1964" s="17" t="s">
        <v>494</v>
      </c>
      <c r="L1964" s="17"/>
      <c r="M1964" s="17" t="s">
        <v>494</v>
      </c>
      <c r="Q1964" s="50" t="s">
        <v>494</v>
      </c>
      <c r="AE1964" s="18">
        <f t="shared" si="94"/>
        <v>0.79303840877914944</v>
      </c>
    </row>
    <row r="1965" spans="1:31" hidden="1" x14ac:dyDescent="0.2">
      <c r="A1965" s="50">
        <v>2024</v>
      </c>
      <c r="B1965" s="50" t="s">
        <v>16</v>
      </c>
      <c r="C1965" s="16" t="str">
        <f>set_totals!$C$250</f>
        <v>04Apr24-RST-Night</v>
      </c>
      <c r="D1965" s="21">
        <f t="shared" si="92"/>
        <v>45386</v>
      </c>
      <c r="E1965" s="22">
        <f t="shared" si="93"/>
        <v>95</v>
      </c>
      <c r="F1965" s="17" t="s">
        <v>775</v>
      </c>
      <c r="G1965" s="17" t="s">
        <v>772</v>
      </c>
      <c r="H1965" s="17">
        <v>45</v>
      </c>
      <c r="J1965" s="17">
        <v>0.36</v>
      </c>
      <c r="K1965" s="17" t="s">
        <v>494</v>
      </c>
      <c r="L1965" s="17"/>
      <c r="M1965" s="17" t="s">
        <v>494</v>
      </c>
      <c r="Q1965" s="50" t="s">
        <v>494</v>
      </c>
      <c r="AE1965" s="18">
        <f t="shared" si="94"/>
        <v>0.39506172839506176</v>
      </c>
    </row>
    <row r="1966" spans="1:31" hidden="1" x14ac:dyDescent="0.2">
      <c r="A1966" s="50">
        <v>2024</v>
      </c>
      <c r="B1966" s="50" t="s">
        <v>16</v>
      </c>
      <c r="C1966" s="16" t="str">
        <f>set_totals!$C$250</f>
        <v>04Apr24-RST-Night</v>
      </c>
      <c r="D1966" s="21">
        <f t="shared" si="92"/>
        <v>45386</v>
      </c>
      <c r="E1966" s="22">
        <f t="shared" si="93"/>
        <v>95</v>
      </c>
      <c r="F1966" s="17" t="s">
        <v>775</v>
      </c>
      <c r="G1966" s="17" t="s">
        <v>772</v>
      </c>
      <c r="H1966" s="17">
        <v>28</v>
      </c>
      <c r="J1966" s="17">
        <v>0.18</v>
      </c>
      <c r="K1966" s="17" t="s">
        <v>494</v>
      </c>
      <c r="L1966" s="17"/>
      <c r="M1966" s="17" t="s">
        <v>494</v>
      </c>
      <c r="Q1966" s="50" t="s">
        <v>494</v>
      </c>
      <c r="AE1966" s="18">
        <f t="shared" si="94"/>
        <v>0.81997084548104948</v>
      </c>
    </row>
    <row r="1967" spans="1:31" hidden="1" x14ac:dyDescent="0.2">
      <c r="A1967" s="50">
        <v>2024</v>
      </c>
      <c r="B1967" s="50" t="s">
        <v>16</v>
      </c>
      <c r="C1967" s="16" t="str">
        <f>set_totals!$C$250</f>
        <v>04Apr24-RST-Night</v>
      </c>
      <c r="D1967" s="21">
        <f t="shared" si="92"/>
        <v>45386</v>
      </c>
      <c r="E1967" s="22">
        <f t="shared" si="93"/>
        <v>95</v>
      </c>
      <c r="F1967" s="17" t="s">
        <v>775</v>
      </c>
      <c r="G1967" s="17" t="s">
        <v>772</v>
      </c>
      <c r="H1967" s="17">
        <v>36</v>
      </c>
      <c r="J1967" s="17">
        <v>0.36</v>
      </c>
      <c r="K1967" s="17" t="s">
        <v>494</v>
      </c>
      <c r="L1967" s="17"/>
      <c r="M1967" s="17" t="s">
        <v>494</v>
      </c>
      <c r="Q1967" s="50" t="s">
        <v>494</v>
      </c>
      <c r="AE1967" s="18">
        <f t="shared" si="94"/>
        <v>0.77160493827160492</v>
      </c>
    </row>
    <row r="1968" spans="1:31" hidden="1" x14ac:dyDescent="0.2">
      <c r="A1968" s="50">
        <v>2024</v>
      </c>
      <c r="B1968" s="50" t="s">
        <v>16</v>
      </c>
      <c r="C1968" s="16" t="str">
        <f>set_totals!$C$250</f>
        <v>04Apr24-RST-Night</v>
      </c>
      <c r="D1968" s="21">
        <f t="shared" si="92"/>
        <v>45386</v>
      </c>
      <c r="E1968" s="22">
        <f t="shared" si="93"/>
        <v>95</v>
      </c>
      <c r="F1968" s="17" t="s">
        <v>775</v>
      </c>
      <c r="G1968" s="17" t="s">
        <v>784</v>
      </c>
      <c r="H1968" s="17">
        <v>35</v>
      </c>
      <c r="J1968" s="17">
        <v>0.33</v>
      </c>
      <c r="K1968" s="17" t="s">
        <v>494</v>
      </c>
      <c r="L1968" s="17"/>
      <c r="M1968" s="17" t="s">
        <v>494</v>
      </c>
      <c r="Q1968" s="50" t="s">
        <v>494</v>
      </c>
      <c r="AE1968" s="18">
        <f t="shared" si="94"/>
        <v>0.76967930029154519</v>
      </c>
    </row>
    <row r="1969" spans="1:31" hidden="1" x14ac:dyDescent="0.2">
      <c r="A1969" s="50">
        <v>2024</v>
      </c>
      <c r="B1969" s="50" t="s">
        <v>16</v>
      </c>
      <c r="C1969" s="16" t="str">
        <f>set_totals!$C$250</f>
        <v>04Apr24-RST-Night</v>
      </c>
      <c r="D1969" s="21">
        <f t="shared" si="92"/>
        <v>45386</v>
      </c>
      <c r="E1969" s="22">
        <f t="shared" si="93"/>
        <v>95</v>
      </c>
      <c r="F1969" s="17" t="s">
        <v>775</v>
      </c>
      <c r="G1969" s="17" t="s">
        <v>772</v>
      </c>
      <c r="H1969" s="17">
        <v>34</v>
      </c>
      <c r="J1969" s="17">
        <v>0.34</v>
      </c>
      <c r="K1969" s="17" t="s">
        <v>494</v>
      </c>
      <c r="L1969" s="17"/>
      <c r="M1969" s="17" t="s">
        <v>494</v>
      </c>
      <c r="Q1969" s="50" t="s">
        <v>494</v>
      </c>
      <c r="AE1969" s="18">
        <f t="shared" si="94"/>
        <v>0.86505190311418689</v>
      </c>
    </row>
    <row r="1970" spans="1:31" hidden="1" x14ac:dyDescent="0.2">
      <c r="A1970" s="50">
        <v>2024</v>
      </c>
      <c r="B1970" s="50" t="s">
        <v>16</v>
      </c>
      <c r="C1970" s="16" t="str">
        <f>set_totals!$C$250</f>
        <v>04Apr24-RST-Night</v>
      </c>
      <c r="D1970" s="21">
        <f t="shared" si="92"/>
        <v>45386</v>
      </c>
      <c r="E1970" s="22">
        <f t="shared" si="93"/>
        <v>95</v>
      </c>
      <c r="F1970" s="17" t="s">
        <v>775</v>
      </c>
      <c r="G1970" s="17" t="s">
        <v>772</v>
      </c>
      <c r="H1970" s="17">
        <v>35</v>
      </c>
      <c r="J1970" s="17">
        <v>0.4</v>
      </c>
      <c r="K1970" s="17" t="s">
        <v>494</v>
      </c>
      <c r="L1970" s="17"/>
      <c r="M1970" s="17" t="s">
        <v>494</v>
      </c>
      <c r="Q1970" s="50" t="s">
        <v>494</v>
      </c>
      <c r="AE1970" s="18">
        <f t="shared" si="94"/>
        <v>0.93294460641399424</v>
      </c>
    </row>
    <row r="1971" spans="1:31" hidden="1" x14ac:dyDescent="0.2">
      <c r="A1971" s="50">
        <v>2024</v>
      </c>
      <c r="B1971" s="50" t="s">
        <v>16</v>
      </c>
      <c r="C1971" s="16" t="str">
        <f>set_totals!$C$250</f>
        <v>04Apr24-RST-Night</v>
      </c>
      <c r="D1971" s="21">
        <f t="shared" si="92"/>
        <v>45386</v>
      </c>
      <c r="E1971" s="22">
        <f t="shared" si="93"/>
        <v>95</v>
      </c>
      <c r="F1971" s="17" t="s">
        <v>775</v>
      </c>
      <c r="G1971" s="17" t="s">
        <v>772</v>
      </c>
      <c r="H1971" s="17">
        <v>34</v>
      </c>
      <c r="J1971" s="17">
        <v>0.39</v>
      </c>
      <c r="K1971" s="17" t="s">
        <v>494</v>
      </c>
      <c r="L1971" s="17"/>
      <c r="M1971" s="17" t="s">
        <v>494</v>
      </c>
      <c r="Q1971" s="50" t="s">
        <v>494</v>
      </c>
      <c r="AE1971" s="18">
        <f t="shared" si="94"/>
        <v>0.99226541827803794</v>
      </c>
    </row>
    <row r="1972" spans="1:31" hidden="1" x14ac:dyDescent="0.2">
      <c r="A1972" s="50">
        <v>2024</v>
      </c>
      <c r="B1972" s="50" t="s">
        <v>16</v>
      </c>
      <c r="C1972" s="16" t="str">
        <f>set_totals!$C$250</f>
        <v>04Apr24-RST-Night</v>
      </c>
      <c r="D1972" s="21">
        <f t="shared" si="92"/>
        <v>45386</v>
      </c>
      <c r="E1972" s="22">
        <f t="shared" si="93"/>
        <v>95</v>
      </c>
      <c r="F1972" s="17" t="s">
        <v>775</v>
      </c>
      <c r="G1972" s="17" t="s">
        <v>772</v>
      </c>
      <c r="H1972" s="17">
        <v>34</v>
      </c>
      <c r="J1972" s="17">
        <v>0.33</v>
      </c>
      <c r="K1972" s="17" t="s">
        <v>494</v>
      </c>
      <c r="L1972" s="17"/>
      <c r="M1972" s="17" t="s">
        <v>494</v>
      </c>
      <c r="Q1972" s="50" t="s">
        <v>494</v>
      </c>
      <c r="AE1972" s="18">
        <f t="shared" si="94"/>
        <v>0.83960920008141671</v>
      </c>
    </row>
    <row r="1973" spans="1:31" hidden="1" x14ac:dyDescent="0.2">
      <c r="A1973" s="50">
        <v>2024</v>
      </c>
      <c r="B1973" s="50" t="s">
        <v>16</v>
      </c>
      <c r="C1973" s="16" t="str">
        <f>set_totals!$C$250</f>
        <v>04Apr24-RST-Night</v>
      </c>
      <c r="D1973" s="21">
        <f t="shared" si="92"/>
        <v>45386</v>
      </c>
      <c r="E1973" s="22">
        <f t="shared" si="93"/>
        <v>95</v>
      </c>
      <c r="F1973" s="17" t="s">
        <v>775</v>
      </c>
      <c r="G1973" s="17" t="s">
        <v>772</v>
      </c>
      <c r="H1973" s="17">
        <v>33</v>
      </c>
      <c r="J1973" s="17">
        <v>0.35</v>
      </c>
      <c r="K1973" s="17" t="s">
        <v>494</v>
      </c>
      <c r="L1973" s="17"/>
      <c r="M1973" s="17" t="s">
        <v>494</v>
      </c>
      <c r="Q1973" s="50" t="s">
        <v>494</v>
      </c>
      <c r="AE1973" s="18">
        <f t="shared" si="94"/>
        <v>0.97392659376130442</v>
      </c>
    </row>
    <row r="1974" spans="1:31" hidden="1" x14ac:dyDescent="0.2">
      <c r="A1974" s="50">
        <v>2024</v>
      </c>
      <c r="B1974" s="50" t="s">
        <v>16</v>
      </c>
      <c r="C1974" s="16" t="str">
        <f>set_totals!$C$250</f>
        <v>04Apr24-RST-Night</v>
      </c>
      <c r="D1974" s="21">
        <f t="shared" si="92"/>
        <v>45386</v>
      </c>
      <c r="E1974" s="22">
        <f t="shared" si="93"/>
        <v>95</v>
      </c>
      <c r="F1974" s="17" t="s">
        <v>775</v>
      </c>
      <c r="G1974" s="17" t="s">
        <v>772</v>
      </c>
      <c r="H1974" s="17">
        <v>37</v>
      </c>
      <c r="J1974" s="17">
        <v>0.4</v>
      </c>
      <c r="K1974" s="17" t="s">
        <v>494</v>
      </c>
      <c r="L1974" s="17"/>
      <c r="M1974" s="17" t="s">
        <v>494</v>
      </c>
      <c r="Q1974" s="50" t="s">
        <v>494</v>
      </c>
      <c r="AE1974" s="18">
        <f t="shared" si="94"/>
        <v>0.78968669180502638</v>
      </c>
    </row>
    <row r="1975" spans="1:31" hidden="1" x14ac:dyDescent="0.2">
      <c r="A1975" s="50">
        <v>2024</v>
      </c>
      <c r="B1975" s="50" t="s">
        <v>16</v>
      </c>
      <c r="C1975" s="16" t="str">
        <f>set_totals!$C$250</f>
        <v>04Apr24-RST-Night</v>
      </c>
      <c r="D1975" s="21">
        <f t="shared" si="92"/>
        <v>45386</v>
      </c>
      <c r="E1975" s="22">
        <f t="shared" si="93"/>
        <v>95</v>
      </c>
      <c r="F1975" s="17" t="s">
        <v>775</v>
      </c>
      <c r="G1975" s="17" t="s">
        <v>772</v>
      </c>
      <c r="H1975" s="17">
        <v>35</v>
      </c>
      <c r="J1975" s="17">
        <v>0.38</v>
      </c>
      <c r="K1975" s="17" t="s">
        <v>494</v>
      </c>
      <c r="L1975" s="17"/>
      <c r="M1975" s="17" t="s">
        <v>494</v>
      </c>
      <c r="Q1975" s="50" t="s">
        <v>494</v>
      </c>
      <c r="AE1975" s="18">
        <f t="shared" si="94"/>
        <v>0.88629737609329451</v>
      </c>
    </row>
    <row r="1976" spans="1:31" hidden="1" x14ac:dyDescent="0.2">
      <c r="A1976" s="50">
        <v>2024</v>
      </c>
      <c r="B1976" s="50" t="s">
        <v>16</v>
      </c>
      <c r="C1976" s="16" t="str">
        <f>set_totals!$C$250</f>
        <v>04Apr24-RST-Night</v>
      </c>
      <c r="D1976" s="21">
        <f t="shared" si="92"/>
        <v>45386</v>
      </c>
      <c r="E1976" s="22">
        <f t="shared" si="93"/>
        <v>95</v>
      </c>
      <c r="F1976" s="17" t="s">
        <v>775</v>
      </c>
      <c r="G1976" s="17" t="s">
        <v>772</v>
      </c>
      <c r="H1976" s="17">
        <v>30</v>
      </c>
      <c r="J1976" s="17">
        <v>0.18</v>
      </c>
      <c r="K1976" s="17" t="s">
        <v>494</v>
      </c>
      <c r="L1976" s="17"/>
      <c r="M1976" s="17" t="s">
        <v>494</v>
      </c>
      <c r="Q1976" s="50" t="s">
        <v>494</v>
      </c>
      <c r="AE1976" s="18">
        <f t="shared" si="94"/>
        <v>0.66666666666666663</v>
      </c>
    </row>
    <row r="1977" spans="1:31" hidden="1" x14ac:dyDescent="0.2">
      <c r="A1977" s="50">
        <v>2024</v>
      </c>
      <c r="B1977" s="50" t="s">
        <v>16</v>
      </c>
      <c r="C1977" s="16" t="str">
        <f>set_totals!$C$250</f>
        <v>04Apr24-RST-Night</v>
      </c>
      <c r="D1977" s="21">
        <f t="shared" si="92"/>
        <v>45386</v>
      </c>
      <c r="E1977" s="22">
        <f t="shared" si="93"/>
        <v>95</v>
      </c>
      <c r="F1977" s="17" t="s">
        <v>775</v>
      </c>
      <c r="G1977" s="17" t="s">
        <v>772</v>
      </c>
      <c r="H1977" s="17">
        <v>37</v>
      </c>
      <c r="J1977" s="17">
        <v>0.37</v>
      </c>
      <c r="K1977" s="17" t="s">
        <v>494</v>
      </c>
      <c r="L1977" s="17"/>
      <c r="M1977" s="17" t="s">
        <v>494</v>
      </c>
      <c r="Q1977" s="50" t="s">
        <v>494</v>
      </c>
      <c r="AE1977" s="18">
        <f t="shared" si="94"/>
        <v>0.73046018991964934</v>
      </c>
    </row>
    <row r="1978" spans="1:31" hidden="1" x14ac:dyDescent="0.2">
      <c r="A1978" s="50">
        <v>2024</v>
      </c>
      <c r="B1978" s="50" t="s">
        <v>16</v>
      </c>
      <c r="C1978" s="16" t="str">
        <f>set_totals!$C$250</f>
        <v>04Apr24-RST-Night</v>
      </c>
      <c r="D1978" s="21">
        <f t="shared" si="92"/>
        <v>45386</v>
      </c>
      <c r="E1978" s="22">
        <f t="shared" si="93"/>
        <v>95</v>
      </c>
      <c r="F1978" s="17" t="s">
        <v>775</v>
      </c>
      <c r="G1978" s="17" t="s">
        <v>772</v>
      </c>
      <c r="H1978" s="17">
        <v>36</v>
      </c>
      <c r="J1978" s="17">
        <v>0.36</v>
      </c>
      <c r="K1978" s="17" t="s">
        <v>494</v>
      </c>
      <c r="L1978" s="17"/>
      <c r="M1978" s="17" t="s">
        <v>494</v>
      </c>
      <c r="Q1978" s="50" t="s">
        <v>494</v>
      </c>
      <c r="AE1978" s="18">
        <f t="shared" si="94"/>
        <v>0.77160493827160492</v>
      </c>
    </row>
    <row r="1979" spans="1:31" hidden="1" x14ac:dyDescent="0.2">
      <c r="A1979" s="50">
        <v>2024</v>
      </c>
      <c r="B1979" s="50" t="s">
        <v>16</v>
      </c>
      <c r="C1979" s="16" t="str">
        <f>set_totals!$C$250</f>
        <v>04Apr24-RST-Night</v>
      </c>
      <c r="D1979" s="21">
        <f t="shared" si="92"/>
        <v>45386</v>
      </c>
      <c r="E1979" s="22">
        <f t="shared" si="93"/>
        <v>95</v>
      </c>
      <c r="F1979" s="17" t="s">
        <v>775</v>
      </c>
      <c r="G1979" s="17" t="s">
        <v>772</v>
      </c>
      <c r="H1979" s="17">
        <v>39</v>
      </c>
      <c r="J1979" s="17">
        <v>0.43</v>
      </c>
      <c r="K1979" s="17" t="s">
        <v>494</v>
      </c>
      <c r="L1979" s="17"/>
      <c r="M1979" s="17" t="s">
        <v>494</v>
      </c>
      <c r="Q1979" s="50" t="s">
        <v>494</v>
      </c>
      <c r="AE1979" s="18">
        <f t="shared" si="94"/>
        <v>0.72489421601847637</v>
      </c>
    </row>
    <row r="1980" spans="1:31" hidden="1" x14ac:dyDescent="0.2">
      <c r="A1980" s="50">
        <v>2024</v>
      </c>
      <c r="B1980" s="50" t="s">
        <v>16</v>
      </c>
      <c r="C1980" s="16" t="str">
        <f>set_totals!$C$250</f>
        <v>04Apr24-RST-Night</v>
      </c>
      <c r="D1980" s="21">
        <f t="shared" si="92"/>
        <v>45386</v>
      </c>
      <c r="E1980" s="22">
        <f t="shared" si="93"/>
        <v>95</v>
      </c>
      <c r="F1980" s="17" t="s">
        <v>775</v>
      </c>
      <c r="G1980" s="17" t="s">
        <v>772</v>
      </c>
      <c r="H1980" s="17">
        <v>32</v>
      </c>
      <c r="J1980" s="17">
        <v>0.25</v>
      </c>
      <c r="K1980" s="17" t="s">
        <v>494</v>
      </c>
      <c r="L1980" s="17"/>
      <c r="M1980" s="17" t="s">
        <v>494</v>
      </c>
      <c r="Q1980" s="50" t="s">
        <v>494</v>
      </c>
      <c r="AE1980" s="18">
        <f t="shared" si="94"/>
        <v>0.762939453125</v>
      </c>
    </row>
    <row r="1981" spans="1:31" hidden="1" x14ac:dyDescent="0.2">
      <c r="A1981" s="50">
        <v>2024</v>
      </c>
      <c r="B1981" s="50" t="s">
        <v>16</v>
      </c>
      <c r="C1981" s="16" t="str">
        <f>set_totals!$C$250</f>
        <v>04Apr24-RST-Night</v>
      </c>
      <c r="D1981" s="21">
        <f t="shared" si="92"/>
        <v>45386</v>
      </c>
      <c r="E1981" s="22">
        <f t="shared" si="93"/>
        <v>95</v>
      </c>
      <c r="F1981" s="17" t="s">
        <v>775</v>
      </c>
      <c r="G1981" s="17" t="s">
        <v>772</v>
      </c>
      <c r="H1981" s="17">
        <v>36</v>
      </c>
      <c r="J1981" s="17">
        <v>0.35</v>
      </c>
      <c r="K1981" s="17" t="s">
        <v>494</v>
      </c>
      <c r="L1981" s="17"/>
      <c r="M1981" s="17" t="s">
        <v>494</v>
      </c>
      <c r="Q1981" s="50" t="s">
        <v>494</v>
      </c>
      <c r="AE1981" s="18">
        <f t="shared" si="94"/>
        <v>0.7501714677640603</v>
      </c>
    </row>
    <row r="1982" spans="1:31" hidden="1" x14ac:dyDescent="0.2">
      <c r="A1982" s="50">
        <v>2024</v>
      </c>
      <c r="B1982" s="50" t="s">
        <v>16</v>
      </c>
      <c r="C1982" s="16" t="str">
        <f>set_totals!$C$250</f>
        <v>04Apr24-RST-Night</v>
      </c>
      <c r="D1982" s="21">
        <f t="shared" si="92"/>
        <v>45386</v>
      </c>
      <c r="E1982" s="22">
        <f t="shared" si="93"/>
        <v>95</v>
      </c>
      <c r="F1982" s="17" t="s">
        <v>775</v>
      </c>
      <c r="G1982" s="17" t="s">
        <v>772</v>
      </c>
      <c r="H1982" s="17">
        <v>31</v>
      </c>
      <c r="J1982" s="17">
        <v>0.2</v>
      </c>
      <c r="K1982" s="17" t="s">
        <v>494</v>
      </c>
      <c r="L1982" s="17"/>
      <c r="M1982" s="17" t="s">
        <v>494</v>
      </c>
      <c r="Q1982" s="50" t="s">
        <v>494</v>
      </c>
      <c r="AE1982" s="18">
        <f t="shared" si="94"/>
        <v>0.67134369440435038</v>
      </c>
    </row>
    <row r="1983" spans="1:31" hidden="1" x14ac:dyDescent="0.2">
      <c r="A1983" s="50">
        <v>2024</v>
      </c>
      <c r="B1983" s="50" t="s">
        <v>16</v>
      </c>
      <c r="C1983" s="16" t="str">
        <f>set_totals!$C$250</f>
        <v>04Apr24-RST-Night</v>
      </c>
      <c r="D1983" s="21">
        <f t="shared" si="92"/>
        <v>45386</v>
      </c>
      <c r="E1983" s="22">
        <f t="shared" si="93"/>
        <v>95</v>
      </c>
      <c r="F1983" s="17" t="s">
        <v>775</v>
      </c>
      <c r="G1983" s="17" t="s">
        <v>784</v>
      </c>
      <c r="H1983" s="17">
        <v>90</v>
      </c>
      <c r="J1983" s="17">
        <v>7.95</v>
      </c>
      <c r="K1983" s="17" t="s">
        <v>494</v>
      </c>
      <c r="L1983" s="17"/>
      <c r="M1983" s="17" t="s">
        <v>494</v>
      </c>
      <c r="Q1983" s="50" t="s">
        <v>494</v>
      </c>
      <c r="AE1983" s="18">
        <f t="shared" si="94"/>
        <v>1.0905349794238683</v>
      </c>
    </row>
    <row r="1984" spans="1:31" hidden="1" x14ac:dyDescent="0.2">
      <c r="A1984" s="50">
        <v>2024</v>
      </c>
      <c r="B1984" s="50" t="s">
        <v>16</v>
      </c>
      <c r="C1984" s="16" t="str">
        <f>set_totals!$C$250</f>
        <v>04Apr24-RST-Night</v>
      </c>
      <c r="D1984" s="21">
        <f t="shared" si="92"/>
        <v>45386</v>
      </c>
      <c r="E1984" s="22">
        <f t="shared" si="93"/>
        <v>95</v>
      </c>
      <c r="F1984" s="17" t="s">
        <v>775</v>
      </c>
      <c r="G1984" s="17" t="s">
        <v>784</v>
      </c>
      <c r="H1984" s="17">
        <v>73</v>
      </c>
      <c r="J1984" s="17">
        <v>4.22</v>
      </c>
      <c r="K1984" s="17" t="s">
        <v>494</v>
      </c>
      <c r="L1984" s="17"/>
      <c r="M1984" s="17" t="s">
        <v>494</v>
      </c>
      <c r="Q1984" s="50" t="s">
        <v>494</v>
      </c>
      <c r="AE1984" s="18">
        <f t="shared" si="94"/>
        <v>1.0847854978060083</v>
      </c>
    </row>
    <row r="1985" spans="1:58" hidden="1" x14ac:dyDescent="0.2">
      <c r="A1985" s="50">
        <v>2024</v>
      </c>
      <c r="B1985" s="50" t="s">
        <v>16</v>
      </c>
      <c r="C1985" s="16" t="str">
        <f>set_totals!$C$250</f>
        <v>04Apr24-RST-Night</v>
      </c>
      <c r="D1985" s="21">
        <f t="shared" si="92"/>
        <v>45386</v>
      </c>
      <c r="E1985" s="22">
        <f t="shared" si="93"/>
        <v>95</v>
      </c>
      <c r="F1985" s="17" t="s">
        <v>775</v>
      </c>
      <c r="G1985" s="17" t="s">
        <v>784</v>
      </c>
      <c r="H1985" s="17">
        <v>69</v>
      </c>
      <c r="J1985" s="17">
        <v>3.25</v>
      </c>
      <c r="K1985" s="17" t="s">
        <v>494</v>
      </c>
      <c r="L1985" s="17"/>
      <c r="M1985" s="17" t="s">
        <v>494</v>
      </c>
      <c r="Q1985" s="50" t="s">
        <v>494</v>
      </c>
      <c r="AE1985" s="18">
        <f t="shared" si="94"/>
        <v>0.98931840527961179</v>
      </c>
    </row>
    <row r="1986" spans="1:58" ht="15" customHeight="1" x14ac:dyDescent="0.25">
      <c r="A1986" s="50">
        <v>2024</v>
      </c>
      <c r="B1986" s="50" t="s">
        <v>16</v>
      </c>
      <c r="C1986" s="51" t="str">
        <f>set_totals!$C$254</f>
        <v>05Apr24-RST-Night</v>
      </c>
      <c r="D1986" s="21">
        <f t="shared" si="92"/>
        <v>45387</v>
      </c>
      <c r="E1986" s="22">
        <f t="shared" si="93"/>
        <v>96</v>
      </c>
      <c r="F1986" s="17" t="s">
        <v>771</v>
      </c>
      <c r="G1986" s="17" t="s">
        <v>772</v>
      </c>
      <c r="H1986" s="17">
        <v>39</v>
      </c>
      <c r="I1986" s="17">
        <v>5</v>
      </c>
      <c r="J1986" s="17">
        <v>0.39</v>
      </c>
      <c r="K1986" s="17" t="s">
        <v>494</v>
      </c>
      <c r="L1986" s="17"/>
      <c r="M1986" s="17" t="s">
        <v>494</v>
      </c>
      <c r="N1986" s="50" t="s">
        <v>809</v>
      </c>
      <c r="P1986" s="50" t="s">
        <v>809</v>
      </c>
      <c r="Q1986" s="50" t="s">
        <v>496</v>
      </c>
      <c r="R1986" s="50" t="s">
        <v>2361</v>
      </c>
      <c r="S1986" s="50" t="s">
        <v>2506</v>
      </c>
      <c r="AD1986" s="50" t="s">
        <v>788</v>
      </c>
      <c r="AE1986" s="18">
        <f t="shared" si="94"/>
        <v>0.65746219592373445</v>
      </c>
      <c r="AF1986" s="34" t="s">
        <v>520</v>
      </c>
      <c r="AG1986" s="183">
        <v>45502</v>
      </c>
      <c r="AH1986" s="17" t="s">
        <v>496</v>
      </c>
      <c r="AI1986" s="34" t="s">
        <v>494</v>
      </c>
      <c r="AJ1986" s="34" t="s">
        <v>494</v>
      </c>
      <c r="AK1986" s="34"/>
      <c r="AL1986" s="34" t="s">
        <v>494</v>
      </c>
      <c r="AM1986">
        <v>36</v>
      </c>
      <c r="AN1986">
        <v>5</v>
      </c>
      <c r="AO1986">
        <v>0.3</v>
      </c>
      <c r="AP1986" s="34" t="s">
        <v>496</v>
      </c>
      <c r="AQ1986" t="s">
        <v>1772</v>
      </c>
      <c r="AR1986" s="50" t="s">
        <v>809</v>
      </c>
      <c r="AU1986" s="50" t="s">
        <v>809</v>
      </c>
      <c r="AV1986" s="34" t="s">
        <v>494</v>
      </c>
      <c r="AW1986" s="34" t="s">
        <v>494</v>
      </c>
      <c r="AX1986" s="34" t="s">
        <v>494</v>
      </c>
      <c r="AY1986" s="34" t="s">
        <v>494</v>
      </c>
      <c r="AZ1986" s="34" t="s">
        <v>494</v>
      </c>
      <c r="BA1986" s="34" t="s">
        <v>494</v>
      </c>
      <c r="BB1986" s="34" t="s">
        <v>494</v>
      </c>
      <c r="BC1986" s="34" t="s">
        <v>494</v>
      </c>
      <c r="BD1986" s="34" t="s">
        <v>494</v>
      </c>
      <c r="BE1986" s="34" t="s">
        <v>494</v>
      </c>
      <c r="BF1986" s="34" t="s">
        <v>2400</v>
      </c>
    </row>
    <row r="1987" spans="1:58" ht="15" customHeight="1" x14ac:dyDescent="0.25">
      <c r="A1987" s="50">
        <v>2024</v>
      </c>
      <c r="B1987" s="50" t="s">
        <v>16</v>
      </c>
      <c r="C1987" s="51" t="str">
        <f>set_totals!$C$254</f>
        <v>05Apr24-RST-Night</v>
      </c>
      <c r="D1987" s="21">
        <f t="shared" si="92"/>
        <v>45387</v>
      </c>
      <c r="E1987" s="22">
        <f t="shared" si="93"/>
        <v>96</v>
      </c>
      <c r="F1987" s="17" t="s">
        <v>771</v>
      </c>
      <c r="G1987" s="17" t="s">
        <v>772</v>
      </c>
      <c r="H1987" s="17">
        <v>41</v>
      </c>
      <c r="I1987" s="17">
        <v>6</v>
      </c>
      <c r="J1987" s="17">
        <v>0.45</v>
      </c>
      <c r="K1987" s="17" t="s">
        <v>494</v>
      </c>
      <c r="L1987" s="17"/>
      <c r="M1987" s="17" t="s">
        <v>494</v>
      </c>
      <c r="N1987" s="50" t="s">
        <v>810</v>
      </c>
      <c r="P1987" s="50" t="s">
        <v>810</v>
      </c>
      <c r="Q1987" s="50" t="s">
        <v>496</v>
      </c>
      <c r="R1987" s="50" t="s">
        <v>2361</v>
      </c>
      <c r="S1987" s="50" t="s">
        <v>2506</v>
      </c>
      <c r="AD1987" s="50" t="s">
        <v>788</v>
      </c>
      <c r="AE1987" s="18">
        <f t="shared" si="94"/>
        <v>0.65292146080294833</v>
      </c>
      <c r="AF1987" s="34" t="s">
        <v>520</v>
      </c>
      <c r="AG1987" s="183">
        <v>45502</v>
      </c>
      <c r="AH1987" s="17" t="s">
        <v>496</v>
      </c>
      <c r="AI1987" s="34" t="s">
        <v>494</v>
      </c>
      <c r="AJ1987" s="34" t="s">
        <v>494</v>
      </c>
      <c r="AK1987" s="34"/>
      <c r="AL1987" s="34" t="s">
        <v>494</v>
      </c>
      <c r="AM1987">
        <v>38</v>
      </c>
      <c r="AN1987">
        <v>5</v>
      </c>
      <c r="AO1987">
        <v>0.4</v>
      </c>
      <c r="AP1987" s="34" t="s">
        <v>496</v>
      </c>
      <c r="AQ1987" t="s">
        <v>1772</v>
      </c>
      <c r="AR1987" s="50" t="s">
        <v>810</v>
      </c>
      <c r="AU1987" s="50" t="s">
        <v>810</v>
      </c>
      <c r="AV1987" s="34" t="s">
        <v>494</v>
      </c>
      <c r="AW1987" s="34" t="s">
        <v>494</v>
      </c>
      <c r="AX1987" s="34" t="s">
        <v>494</v>
      </c>
      <c r="AY1987" s="34" t="s">
        <v>494</v>
      </c>
      <c r="AZ1987" s="34" t="s">
        <v>494</v>
      </c>
      <c r="BA1987" s="34" t="s">
        <v>494</v>
      </c>
      <c r="BB1987" s="34" t="s">
        <v>494</v>
      </c>
      <c r="BC1987" s="34" t="s">
        <v>494</v>
      </c>
      <c r="BD1987" s="34" t="s">
        <v>494</v>
      </c>
      <c r="BE1987" s="34" t="s">
        <v>494</v>
      </c>
      <c r="BF1987" s="34" t="s">
        <v>2400</v>
      </c>
    </row>
    <row r="1988" spans="1:58" ht="15" customHeight="1" x14ac:dyDescent="0.25">
      <c r="A1988" s="50">
        <v>2024</v>
      </c>
      <c r="B1988" s="50" t="s">
        <v>16</v>
      </c>
      <c r="C1988" s="51" t="str">
        <f>set_totals!$C$254</f>
        <v>05Apr24-RST-Night</v>
      </c>
      <c r="D1988" s="21">
        <f t="shared" ref="D1988:D2051" si="95">DATEVALUE(LEFT(C1988, SEARCH("-", C1988) - 1))</f>
        <v>45387</v>
      </c>
      <c r="E1988" s="22">
        <f t="shared" ref="E1988:E2051" si="96" xml:space="preserve"> D1988 - DATE(YEAR(D1988), 1, 0)</f>
        <v>96</v>
      </c>
      <c r="F1988" s="17" t="s">
        <v>771</v>
      </c>
      <c r="G1988" s="17" t="s">
        <v>772</v>
      </c>
      <c r="H1988" s="17">
        <v>42</v>
      </c>
      <c r="J1988" s="17">
        <v>0.54</v>
      </c>
      <c r="K1988" s="17" t="s">
        <v>494</v>
      </c>
      <c r="L1988" s="17"/>
      <c r="M1988" s="17" t="s">
        <v>494</v>
      </c>
      <c r="N1988" s="50" t="s">
        <v>811</v>
      </c>
      <c r="P1988" s="50" t="s">
        <v>811</v>
      </c>
      <c r="Q1988" s="50" t="s">
        <v>496</v>
      </c>
      <c r="R1988" s="50" t="s">
        <v>2350</v>
      </c>
      <c r="S1988" s="50" t="s">
        <v>2506</v>
      </c>
      <c r="AD1988" s="50" t="s">
        <v>788</v>
      </c>
      <c r="AE1988" s="18">
        <f t="shared" ref="AE1988:AE2051" si="97">IF(J1988="", "", 100000*(J1988/(H1988^3)))</f>
        <v>0.72886297376093301</v>
      </c>
      <c r="AF1988" s="34" t="s">
        <v>520</v>
      </c>
      <c r="AG1988" s="183">
        <v>45483</v>
      </c>
      <c r="AH1988" s="17" t="s">
        <v>496</v>
      </c>
      <c r="AI1988" s="34" t="s">
        <v>494</v>
      </c>
      <c r="AJ1988" s="34" t="s">
        <v>494</v>
      </c>
      <c r="AK1988" s="34"/>
      <c r="AL1988" s="34" t="s">
        <v>494</v>
      </c>
      <c r="AM1988">
        <v>37</v>
      </c>
      <c r="AN1988">
        <v>5</v>
      </c>
      <c r="AO1988">
        <v>0.6</v>
      </c>
      <c r="AP1988" s="34" t="s">
        <v>496</v>
      </c>
      <c r="AQ1988" t="s">
        <v>1772</v>
      </c>
      <c r="AR1988" s="50" t="s">
        <v>811</v>
      </c>
      <c r="AU1988" s="50" t="s">
        <v>811</v>
      </c>
      <c r="AV1988" s="34" t="s">
        <v>494</v>
      </c>
      <c r="AW1988" s="34" t="s">
        <v>494</v>
      </c>
      <c r="AX1988" s="34" t="s">
        <v>494</v>
      </c>
      <c r="AY1988" s="34" t="s">
        <v>494</v>
      </c>
      <c r="AZ1988" s="34" t="s">
        <v>494</v>
      </c>
      <c r="BA1988" s="34" t="s">
        <v>494</v>
      </c>
      <c r="BB1988" s="34" t="s">
        <v>494</v>
      </c>
      <c r="BC1988" s="34" t="s">
        <v>494</v>
      </c>
      <c r="BD1988" s="34" t="s">
        <v>494</v>
      </c>
      <c r="BE1988" s="34" t="s">
        <v>494</v>
      </c>
      <c r="BF1988" s="34" t="s">
        <v>2400</v>
      </c>
    </row>
    <row r="1989" spans="1:58" ht="15" customHeight="1" x14ac:dyDescent="0.25">
      <c r="A1989" s="50">
        <v>2024</v>
      </c>
      <c r="B1989" s="50" t="s">
        <v>16</v>
      </c>
      <c r="C1989" s="51" t="str">
        <f>set_totals!$C$254</f>
        <v>05Apr24-RST-Night</v>
      </c>
      <c r="D1989" s="21">
        <f t="shared" si="95"/>
        <v>45387</v>
      </c>
      <c r="E1989" s="22">
        <f t="shared" si="96"/>
        <v>96</v>
      </c>
      <c r="F1989" s="17" t="s">
        <v>771</v>
      </c>
      <c r="G1989" s="17" t="s">
        <v>772</v>
      </c>
      <c r="H1989" s="17">
        <v>40</v>
      </c>
      <c r="I1989" s="17">
        <v>6</v>
      </c>
      <c r="J1989" s="17">
        <v>0.44</v>
      </c>
      <c r="K1989" s="17" t="s">
        <v>494</v>
      </c>
      <c r="L1989" s="17"/>
      <c r="M1989" s="17" t="s">
        <v>494</v>
      </c>
      <c r="N1989" s="50" t="s">
        <v>812</v>
      </c>
      <c r="P1989" s="50" t="s">
        <v>812</v>
      </c>
      <c r="Q1989" s="50" t="s">
        <v>496</v>
      </c>
      <c r="R1989" s="50" t="s">
        <v>2361</v>
      </c>
      <c r="S1989" s="50" t="s">
        <v>2506</v>
      </c>
      <c r="AD1989" s="50" t="s">
        <v>788</v>
      </c>
      <c r="AE1989" s="18">
        <f t="shared" si="97"/>
        <v>0.6875</v>
      </c>
      <c r="AF1989" s="34" t="s">
        <v>520</v>
      </c>
      <c r="AG1989" s="183">
        <v>45497</v>
      </c>
      <c r="AH1989" s="17" t="s">
        <v>496</v>
      </c>
      <c r="AI1989" s="34" t="s">
        <v>494</v>
      </c>
      <c r="AJ1989" s="34" t="s">
        <v>494</v>
      </c>
      <c r="AK1989" s="34"/>
      <c r="AL1989" s="34" t="s">
        <v>494</v>
      </c>
      <c r="AM1989">
        <v>36</v>
      </c>
      <c r="AN1989">
        <v>5</v>
      </c>
      <c r="AO1989">
        <v>0.4</v>
      </c>
      <c r="AP1989" s="34" t="s">
        <v>496</v>
      </c>
      <c r="AQ1989" t="s">
        <v>1772</v>
      </c>
      <c r="AR1989" s="50" t="s">
        <v>812</v>
      </c>
      <c r="AU1989" s="50" t="s">
        <v>812</v>
      </c>
      <c r="AV1989" s="34" t="s">
        <v>494</v>
      </c>
      <c r="AW1989" s="34" t="s">
        <v>494</v>
      </c>
      <c r="AX1989" s="34" t="s">
        <v>494</v>
      </c>
      <c r="AY1989" s="34" t="s">
        <v>494</v>
      </c>
      <c r="AZ1989" s="34" t="s">
        <v>494</v>
      </c>
      <c r="BA1989" s="34" t="s">
        <v>494</v>
      </c>
      <c r="BB1989" s="34" t="s">
        <v>494</v>
      </c>
      <c r="BC1989" s="34" t="s">
        <v>494</v>
      </c>
      <c r="BD1989" s="34" t="s">
        <v>494</v>
      </c>
      <c r="BE1989" s="34" t="s">
        <v>494</v>
      </c>
      <c r="BF1989" s="34" t="s">
        <v>2400</v>
      </c>
    </row>
    <row r="1990" spans="1:58" ht="15" customHeight="1" x14ac:dyDescent="0.25">
      <c r="A1990" s="50">
        <v>2024</v>
      </c>
      <c r="B1990" s="50" t="s">
        <v>16</v>
      </c>
      <c r="C1990" s="51" t="str">
        <f>set_totals!$C$254</f>
        <v>05Apr24-RST-Night</v>
      </c>
      <c r="D1990" s="21">
        <f t="shared" si="95"/>
        <v>45387</v>
      </c>
      <c r="E1990" s="22">
        <f t="shared" si="96"/>
        <v>96</v>
      </c>
      <c r="F1990" s="17" t="s">
        <v>771</v>
      </c>
      <c r="G1990" s="17" t="s">
        <v>772</v>
      </c>
      <c r="H1990" s="17">
        <v>39</v>
      </c>
      <c r="I1990" s="17">
        <v>6</v>
      </c>
      <c r="J1990" s="17">
        <v>0.4</v>
      </c>
      <c r="K1990" s="17" t="s">
        <v>494</v>
      </c>
      <c r="L1990" s="17"/>
      <c r="M1990" s="17" t="s">
        <v>494</v>
      </c>
      <c r="N1990" s="50" t="s">
        <v>813</v>
      </c>
      <c r="P1990" s="50" t="s">
        <v>813</v>
      </c>
      <c r="Q1990" s="50" t="s">
        <v>496</v>
      </c>
      <c r="R1990" s="50" t="s">
        <v>2350</v>
      </c>
      <c r="S1990" s="50" t="s">
        <v>2506</v>
      </c>
      <c r="AD1990" s="50" t="s">
        <v>788</v>
      </c>
      <c r="AE1990" s="18">
        <f t="shared" si="97"/>
        <v>0.67432020094741996</v>
      </c>
      <c r="AF1990" s="34" t="s">
        <v>520</v>
      </c>
      <c r="AG1990" s="183">
        <v>45497</v>
      </c>
      <c r="AH1990" s="17" t="s">
        <v>496</v>
      </c>
      <c r="AI1990" s="34" t="s">
        <v>494</v>
      </c>
      <c r="AJ1990" s="34" t="s">
        <v>494</v>
      </c>
      <c r="AK1990" s="34"/>
      <c r="AL1990" s="34" t="s">
        <v>494</v>
      </c>
      <c r="AM1990">
        <v>36</v>
      </c>
      <c r="AN1990">
        <v>5</v>
      </c>
      <c r="AO1990">
        <v>0.4</v>
      </c>
      <c r="AP1990" s="34" t="s">
        <v>496</v>
      </c>
      <c r="AQ1990" t="s">
        <v>1772</v>
      </c>
      <c r="AR1990" s="50" t="s">
        <v>813</v>
      </c>
      <c r="AU1990" s="50" t="s">
        <v>813</v>
      </c>
      <c r="AV1990" s="34" t="s">
        <v>494</v>
      </c>
      <c r="AW1990" s="34" t="s">
        <v>494</v>
      </c>
      <c r="AX1990" s="34" t="s">
        <v>494</v>
      </c>
      <c r="AY1990" s="34" t="s">
        <v>494</v>
      </c>
      <c r="AZ1990" s="34" t="s">
        <v>494</v>
      </c>
      <c r="BA1990" s="34" t="s">
        <v>494</v>
      </c>
      <c r="BB1990" s="34" t="s">
        <v>494</v>
      </c>
      <c r="BC1990" s="34" t="s">
        <v>494</v>
      </c>
      <c r="BD1990" s="34" t="s">
        <v>494</v>
      </c>
      <c r="BE1990" s="34" t="s">
        <v>494</v>
      </c>
      <c r="BF1990" s="34" t="s">
        <v>2400</v>
      </c>
    </row>
    <row r="1991" spans="1:58" ht="15" customHeight="1" x14ac:dyDescent="0.25">
      <c r="A1991" s="50">
        <v>2024</v>
      </c>
      <c r="B1991" s="50" t="s">
        <v>16</v>
      </c>
      <c r="C1991" s="51" t="str">
        <f>set_totals!$C$254</f>
        <v>05Apr24-RST-Night</v>
      </c>
      <c r="D1991" s="21">
        <f t="shared" si="95"/>
        <v>45387</v>
      </c>
      <c r="E1991" s="22">
        <f t="shared" si="96"/>
        <v>96</v>
      </c>
      <c r="F1991" s="17" t="s">
        <v>771</v>
      </c>
      <c r="G1991" s="17" t="s">
        <v>772</v>
      </c>
      <c r="H1991" s="17">
        <v>42</v>
      </c>
      <c r="I1991" s="17">
        <v>6</v>
      </c>
      <c r="J1991" s="17">
        <v>0.51</v>
      </c>
      <c r="K1991" s="17" t="s">
        <v>494</v>
      </c>
      <c r="L1991" s="17"/>
      <c r="M1991" s="17" t="s">
        <v>494</v>
      </c>
      <c r="N1991" s="50" t="s">
        <v>814</v>
      </c>
      <c r="P1991" s="50" t="s">
        <v>814</v>
      </c>
      <c r="Q1991" s="50" t="s">
        <v>496</v>
      </c>
      <c r="R1991" s="50" t="s">
        <v>2350</v>
      </c>
      <c r="S1991" s="50" t="s">
        <v>2506</v>
      </c>
      <c r="AD1991" s="50" t="s">
        <v>788</v>
      </c>
      <c r="AE1991" s="18">
        <f t="shared" si="97"/>
        <v>0.68837058632977</v>
      </c>
      <c r="AF1991" s="34" t="s">
        <v>520</v>
      </c>
      <c r="AG1991" s="183">
        <v>45497</v>
      </c>
      <c r="AH1991" s="17" t="s">
        <v>496</v>
      </c>
      <c r="AI1991" s="34" t="s">
        <v>494</v>
      </c>
      <c r="AJ1991" s="34" t="s">
        <v>494</v>
      </c>
      <c r="AK1991" s="34"/>
      <c r="AL1991" s="34" t="s">
        <v>494</v>
      </c>
      <c r="AM1991">
        <v>38</v>
      </c>
      <c r="AN1991">
        <v>5</v>
      </c>
      <c r="AO1991">
        <v>0.5</v>
      </c>
      <c r="AP1991" s="34" t="s">
        <v>496</v>
      </c>
      <c r="AQ1991" t="s">
        <v>1772</v>
      </c>
      <c r="AR1991" s="50" t="s">
        <v>814</v>
      </c>
      <c r="AU1991" s="50" t="s">
        <v>814</v>
      </c>
      <c r="AV1991" s="34" t="s">
        <v>494</v>
      </c>
      <c r="AW1991" s="34" t="s">
        <v>494</v>
      </c>
      <c r="AX1991" s="34" t="s">
        <v>494</v>
      </c>
      <c r="AY1991" s="34" t="s">
        <v>494</v>
      </c>
      <c r="AZ1991" s="34" t="s">
        <v>494</v>
      </c>
      <c r="BA1991" s="34" t="s">
        <v>494</v>
      </c>
      <c r="BB1991" s="34" t="s">
        <v>494</v>
      </c>
      <c r="BC1991" s="34" t="s">
        <v>494</v>
      </c>
      <c r="BD1991" s="34" t="s">
        <v>494</v>
      </c>
      <c r="BE1991" s="34" t="s">
        <v>494</v>
      </c>
      <c r="BF1991" s="34" t="s">
        <v>2400</v>
      </c>
    </row>
    <row r="1992" spans="1:58" ht="15" customHeight="1" x14ac:dyDescent="0.25">
      <c r="A1992" s="50">
        <v>2024</v>
      </c>
      <c r="B1992" s="50" t="s">
        <v>16</v>
      </c>
      <c r="C1992" s="51" t="str">
        <f>set_totals!$C$254</f>
        <v>05Apr24-RST-Night</v>
      </c>
      <c r="D1992" s="21">
        <f t="shared" si="95"/>
        <v>45387</v>
      </c>
      <c r="E1992" s="22">
        <f t="shared" si="96"/>
        <v>96</v>
      </c>
      <c r="F1992" s="17" t="s">
        <v>771</v>
      </c>
      <c r="G1992" s="17" t="s">
        <v>772</v>
      </c>
      <c r="H1992" s="17">
        <v>40</v>
      </c>
      <c r="I1992" s="17">
        <v>6</v>
      </c>
      <c r="J1992" s="17">
        <v>0.42</v>
      </c>
      <c r="K1992" s="17" t="s">
        <v>494</v>
      </c>
      <c r="L1992" s="17"/>
      <c r="M1992" s="17" t="s">
        <v>494</v>
      </c>
      <c r="N1992" s="50" t="s">
        <v>815</v>
      </c>
      <c r="P1992" s="50" t="s">
        <v>815</v>
      </c>
      <c r="Q1992" s="50" t="s">
        <v>496</v>
      </c>
      <c r="R1992" s="50" t="s">
        <v>2350</v>
      </c>
      <c r="S1992" s="50" t="s">
        <v>2506</v>
      </c>
      <c r="AD1992" s="50" t="s">
        <v>788</v>
      </c>
      <c r="AE1992" s="18">
        <f t="shared" si="97"/>
        <v>0.65624999999999989</v>
      </c>
      <c r="AF1992" s="34" t="s">
        <v>520</v>
      </c>
      <c r="AG1992" s="183">
        <v>45497</v>
      </c>
      <c r="AH1992" s="17" t="s">
        <v>496</v>
      </c>
      <c r="AI1992" s="34" t="s">
        <v>494</v>
      </c>
      <c r="AJ1992" s="34" t="s">
        <v>494</v>
      </c>
      <c r="AK1992" s="34"/>
      <c r="AL1992" s="34" t="s">
        <v>494</v>
      </c>
      <c r="AM1992">
        <v>36</v>
      </c>
      <c r="AN1992">
        <v>5</v>
      </c>
      <c r="AO1992">
        <v>0.4</v>
      </c>
      <c r="AP1992" s="34" t="s">
        <v>496</v>
      </c>
      <c r="AQ1992" t="s">
        <v>1772</v>
      </c>
      <c r="AR1992" s="50" t="s">
        <v>815</v>
      </c>
      <c r="AU1992" s="50" t="s">
        <v>815</v>
      </c>
      <c r="AV1992" s="34" t="s">
        <v>494</v>
      </c>
      <c r="AW1992" s="34" t="s">
        <v>494</v>
      </c>
      <c r="AX1992" s="34" t="s">
        <v>494</v>
      </c>
      <c r="AY1992" s="34" t="s">
        <v>494</v>
      </c>
      <c r="AZ1992" s="34" t="s">
        <v>494</v>
      </c>
      <c r="BA1992" s="34" t="s">
        <v>494</v>
      </c>
      <c r="BB1992" s="34" t="s">
        <v>494</v>
      </c>
      <c r="BC1992" s="34" t="s">
        <v>494</v>
      </c>
      <c r="BD1992" s="34" t="s">
        <v>494</v>
      </c>
      <c r="BE1992" s="34" t="s">
        <v>494</v>
      </c>
      <c r="BF1992" s="34" t="s">
        <v>2400</v>
      </c>
    </row>
    <row r="1993" spans="1:58" ht="15" customHeight="1" x14ac:dyDescent="0.25">
      <c r="A1993" s="50">
        <v>2024</v>
      </c>
      <c r="B1993" s="50" t="s">
        <v>16</v>
      </c>
      <c r="C1993" s="51" t="str">
        <f>set_totals!$C$254</f>
        <v>05Apr24-RST-Night</v>
      </c>
      <c r="D1993" s="21">
        <f t="shared" si="95"/>
        <v>45387</v>
      </c>
      <c r="E1993" s="22">
        <f t="shared" si="96"/>
        <v>96</v>
      </c>
      <c r="F1993" s="17" t="s">
        <v>771</v>
      </c>
      <c r="G1993" s="17" t="s">
        <v>772</v>
      </c>
      <c r="H1993" s="17">
        <v>41</v>
      </c>
      <c r="I1993" s="17">
        <v>6</v>
      </c>
      <c r="J1993" s="17">
        <v>0.52</v>
      </c>
      <c r="K1993" s="17" t="s">
        <v>494</v>
      </c>
      <c r="L1993" s="17"/>
      <c r="M1993" s="17" t="s">
        <v>494</v>
      </c>
      <c r="N1993" s="50" t="s">
        <v>816</v>
      </c>
      <c r="P1993" s="50" t="s">
        <v>816</v>
      </c>
      <c r="Q1993" s="50" t="s">
        <v>496</v>
      </c>
      <c r="R1993" s="50" t="s">
        <v>2361</v>
      </c>
      <c r="S1993" s="50" t="s">
        <v>2506</v>
      </c>
      <c r="AD1993" s="50" t="s">
        <v>788</v>
      </c>
      <c r="AE1993" s="18">
        <f t="shared" si="97"/>
        <v>0.75448702137229584</v>
      </c>
      <c r="AF1993" s="34" t="s">
        <v>520</v>
      </c>
      <c r="AG1993" s="183">
        <v>45497</v>
      </c>
      <c r="AH1993" s="17" t="s">
        <v>496</v>
      </c>
      <c r="AI1993" s="34" t="s">
        <v>494</v>
      </c>
      <c r="AJ1993" s="34" t="s">
        <v>494</v>
      </c>
      <c r="AK1993" s="34"/>
      <c r="AL1993" s="34" t="s">
        <v>494</v>
      </c>
      <c r="AM1993">
        <v>37</v>
      </c>
      <c r="AN1993">
        <v>6</v>
      </c>
      <c r="AO1993">
        <v>0.5</v>
      </c>
      <c r="AP1993" s="34" t="s">
        <v>496</v>
      </c>
      <c r="AQ1993" t="s">
        <v>1772</v>
      </c>
      <c r="AR1993" s="50" t="s">
        <v>816</v>
      </c>
      <c r="AU1993" s="50" t="s">
        <v>816</v>
      </c>
      <c r="AV1993" s="34" t="s">
        <v>494</v>
      </c>
      <c r="AW1993" s="34" t="s">
        <v>494</v>
      </c>
      <c r="AX1993" s="34" t="s">
        <v>494</v>
      </c>
      <c r="AY1993" s="34" t="s">
        <v>494</v>
      </c>
      <c r="AZ1993" s="34" t="s">
        <v>494</v>
      </c>
      <c r="BA1993" s="34" t="s">
        <v>494</v>
      </c>
      <c r="BB1993" s="34" t="s">
        <v>494</v>
      </c>
      <c r="BC1993" s="34" t="s">
        <v>494</v>
      </c>
      <c r="BD1993" s="34" t="s">
        <v>494</v>
      </c>
      <c r="BE1993" s="34" t="s">
        <v>494</v>
      </c>
      <c r="BF1993" s="34" t="s">
        <v>2400</v>
      </c>
    </row>
    <row r="1994" spans="1:58" ht="15" customHeight="1" x14ac:dyDescent="0.25">
      <c r="A1994" s="50">
        <v>2024</v>
      </c>
      <c r="B1994" s="50" t="s">
        <v>16</v>
      </c>
      <c r="C1994" s="51" t="str">
        <f>set_totals!$C$254</f>
        <v>05Apr24-RST-Night</v>
      </c>
      <c r="D1994" s="21">
        <f t="shared" si="95"/>
        <v>45387</v>
      </c>
      <c r="E1994" s="22">
        <f t="shared" si="96"/>
        <v>96</v>
      </c>
      <c r="F1994" s="17" t="s">
        <v>771</v>
      </c>
      <c r="G1994" s="17" t="s">
        <v>772</v>
      </c>
      <c r="H1994" s="17">
        <v>39</v>
      </c>
      <c r="I1994" s="17">
        <v>6</v>
      </c>
      <c r="J1994" s="17"/>
      <c r="K1994" s="17" t="s">
        <v>494</v>
      </c>
      <c r="L1994" s="17"/>
      <c r="M1994" s="17" t="s">
        <v>494</v>
      </c>
      <c r="N1994" s="50" t="s">
        <v>817</v>
      </c>
      <c r="P1994" s="50" t="s">
        <v>817</v>
      </c>
      <c r="Q1994" s="50" t="s">
        <v>496</v>
      </c>
      <c r="R1994" s="50" t="s">
        <v>2361</v>
      </c>
      <c r="S1994" s="50" t="s">
        <v>2506</v>
      </c>
      <c r="AD1994" s="50" t="s">
        <v>788</v>
      </c>
      <c r="AE1994" s="18" t="str">
        <f t="shared" si="97"/>
        <v/>
      </c>
      <c r="AF1994" s="34" t="s">
        <v>520</v>
      </c>
      <c r="AG1994" s="183">
        <v>45497</v>
      </c>
      <c r="AH1994" s="17" t="s">
        <v>496</v>
      </c>
      <c r="AI1994" s="34" t="s">
        <v>494</v>
      </c>
      <c r="AJ1994" s="34" t="s">
        <v>494</v>
      </c>
      <c r="AK1994" s="34"/>
      <c r="AL1994" s="34" t="s">
        <v>494</v>
      </c>
      <c r="AM1994">
        <v>36</v>
      </c>
      <c r="AN1994">
        <v>4</v>
      </c>
      <c r="AO1994">
        <v>0.4</v>
      </c>
      <c r="AP1994" s="34" t="s">
        <v>496</v>
      </c>
      <c r="AQ1994" t="s">
        <v>1772</v>
      </c>
      <c r="AR1994" s="50" t="s">
        <v>817</v>
      </c>
      <c r="AU1994" s="50" t="s">
        <v>817</v>
      </c>
      <c r="AV1994" s="34" t="s">
        <v>494</v>
      </c>
      <c r="AW1994" s="34" t="s">
        <v>494</v>
      </c>
      <c r="AX1994" s="34" t="s">
        <v>494</v>
      </c>
      <c r="AY1994" s="34" t="s">
        <v>494</v>
      </c>
      <c r="AZ1994" s="34" t="s">
        <v>494</v>
      </c>
      <c r="BA1994" s="34" t="s">
        <v>494</v>
      </c>
      <c r="BB1994" s="34" t="s">
        <v>494</v>
      </c>
      <c r="BC1994" s="34" t="s">
        <v>494</v>
      </c>
      <c r="BD1994" s="34" t="s">
        <v>494</v>
      </c>
      <c r="BE1994" s="34" t="s">
        <v>494</v>
      </c>
      <c r="BF1994" s="34" t="s">
        <v>2400</v>
      </c>
    </row>
    <row r="1995" spans="1:58" ht="15" customHeight="1" x14ac:dyDescent="0.25">
      <c r="A1995" s="50">
        <v>2024</v>
      </c>
      <c r="B1995" s="50" t="s">
        <v>16</v>
      </c>
      <c r="C1995" s="51" t="str">
        <f>set_totals!$C$254</f>
        <v>05Apr24-RST-Night</v>
      </c>
      <c r="D1995" s="21">
        <f t="shared" si="95"/>
        <v>45387</v>
      </c>
      <c r="E1995" s="22">
        <f t="shared" si="96"/>
        <v>96</v>
      </c>
      <c r="F1995" s="17" t="s">
        <v>771</v>
      </c>
      <c r="G1995" s="17" t="s">
        <v>772</v>
      </c>
      <c r="H1995" s="17">
        <v>43</v>
      </c>
      <c r="I1995" s="17">
        <v>7</v>
      </c>
      <c r="J1995" s="17">
        <v>0.56000000000000005</v>
      </c>
      <c r="K1995" s="17" t="s">
        <v>494</v>
      </c>
      <c r="L1995" s="17"/>
      <c r="M1995" s="17" t="s">
        <v>494</v>
      </c>
      <c r="N1995" s="50" t="s">
        <v>818</v>
      </c>
      <c r="P1995" s="50" t="s">
        <v>818</v>
      </c>
      <c r="Q1995" s="50" t="s">
        <v>496</v>
      </c>
      <c r="R1995" s="50" t="s">
        <v>2350</v>
      </c>
      <c r="S1995" s="50" t="s">
        <v>2506</v>
      </c>
      <c r="AD1995" s="50" t="s">
        <v>788</v>
      </c>
      <c r="AE1995" s="18">
        <f t="shared" si="97"/>
        <v>0.70434049832090262</v>
      </c>
      <c r="AF1995" s="34" t="s">
        <v>520</v>
      </c>
      <c r="AG1995" s="183">
        <v>45497</v>
      </c>
      <c r="AH1995" s="17" t="s">
        <v>496</v>
      </c>
      <c r="AI1995" s="34" t="s">
        <v>494</v>
      </c>
      <c r="AJ1995" s="34" t="s">
        <v>494</v>
      </c>
      <c r="AK1995" s="34"/>
      <c r="AL1995" s="34" t="s">
        <v>494</v>
      </c>
      <c r="AM1995">
        <v>39</v>
      </c>
      <c r="AN1995">
        <v>6</v>
      </c>
      <c r="AO1995">
        <v>0.5</v>
      </c>
      <c r="AP1995" s="34" t="s">
        <v>496</v>
      </c>
      <c r="AQ1995" t="s">
        <v>1772</v>
      </c>
      <c r="AR1995" s="50" t="s">
        <v>818</v>
      </c>
      <c r="AU1995" s="50" t="s">
        <v>818</v>
      </c>
      <c r="AV1995" s="34" t="s">
        <v>494</v>
      </c>
      <c r="AW1995" s="34" t="s">
        <v>494</v>
      </c>
      <c r="AX1995" s="34" t="s">
        <v>494</v>
      </c>
      <c r="AY1995" s="34" t="s">
        <v>494</v>
      </c>
      <c r="AZ1995" s="34" t="s">
        <v>494</v>
      </c>
      <c r="BA1995" s="34" t="s">
        <v>494</v>
      </c>
      <c r="BB1995" s="34" t="s">
        <v>494</v>
      </c>
      <c r="BC1995" s="34" t="s">
        <v>494</v>
      </c>
      <c r="BD1995" s="34" t="s">
        <v>494</v>
      </c>
      <c r="BE1995" s="34" t="s">
        <v>494</v>
      </c>
      <c r="BF1995" s="34" t="s">
        <v>2400</v>
      </c>
    </row>
    <row r="1996" spans="1:58" ht="15" customHeight="1" x14ac:dyDescent="0.25">
      <c r="A1996" s="50">
        <v>2024</v>
      </c>
      <c r="B1996" s="50" t="s">
        <v>16</v>
      </c>
      <c r="C1996" s="51" t="str">
        <f>set_totals!$C$254</f>
        <v>05Apr24-RST-Night</v>
      </c>
      <c r="D1996" s="21">
        <f t="shared" si="95"/>
        <v>45387</v>
      </c>
      <c r="E1996" s="22">
        <f t="shared" si="96"/>
        <v>96</v>
      </c>
      <c r="F1996" s="17" t="s">
        <v>771</v>
      </c>
      <c r="G1996" s="17" t="s">
        <v>772</v>
      </c>
      <c r="H1996" s="17">
        <v>42</v>
      </c>
      <c r="I1996" s="17">
        <v>7</v>
      </c>
      <c r="J1996" s="17">
        <v>0.56000000000000005</v>
      </c>
      <c r="K1996" s="17" t="s">
        <v>494</v>
      </c>
      <c r="L1996" s="17"/>
      <c r="M1996" s="17" t="s">
        <v>494</v>
      </c>
      <c r="N1996" s="50" t="s">
        <v>819</v>
      </c>
      <c r="P1996" s="50" t="s">
        <v>819</v>
      </c>
      <c r="Q1996" s="50" t="s">
        <v>496</v>
      </c>
      <c r="R1996" s="50" t="s">
        <v>2350</v>
      </c>
      <c r="S1996" s="50" t="s">
        <v>2506</v>
      </c>
      <c r="AD1996" s="50" t="s">
        <v>788</v>
      </c>
      <c r="AE1996" s="18">
        <f t="shared" si="97"/>
        <v>0.75585789871504161</v>
      </c>
      <c r="AF1996" s="34" t="s">
        <v>520</v>
      </c>
      <c r="AG1996" s="183">
        <v>45497</v>
      </c>
      <c r="AH1996" s="17" t="s">
        <v>496</v>
      </c>
      <c r="AI1996" s="34" t="s">
        <v>494</v>
      </c>
      <c r="AJ1996" s="34" t="s">
        <v>494</v>
      </c>
      <c r="AK1996" s="34"/>
      <c r="AL1996" s="34" t="s">
        <v>494</v>
      </c>
      <c r="AM1996">
        <v>39</v>
      </c>
      <c r="AN1996">
        <v>6</v>
      </c>
      <c r="AO1996">
        <v>0.5</v>
      </c>
      <c r="AP1996" s="34" t="s">
        <v>496</v>
      </c>
      <c r="AQ1996" t="s">
        <v>1772</v>
      </c>
      <c r="AR1996" s="50" t="s">
        <v>819</v>
      </c>
      <c r="AU1996" s="50" t="s">
        <v>819</v>
      </c>
      <c r="AV1996" s="34" t="s">
        <v>494</v>
      </c>
      <c r="AW1996" s="34" t="s">
        <v>494</v>
      </c>
      <c r="AX1996" s="34" t="s">
        <v>494</v>
      </c>
      <c r="AY1996" s="34" t="s">
        <v>494</v>
      </c>
      <c r="AZ1996" s="34" t="s">
        <v>494</v>
      </c>
      <c r="BA1996" s="34" t="s">
        <v>494</v>
      </c>
      <c r="BB1996" s="34" t="s">
        <v>494</v>
      </c>
      <c r="BC1996" s="34" t="s">
        <v>494</v>
      </c>
      <c r="BD1996" s="34" t="s">
        <v>494</v>
      </c>
      <c r="BE1996" s="34" t="s">
        <v>494</v>
      </c>
      <c r="BF1996" s="34" t="s">
        <v>2400</v>
      </c>
    </row>
    <row r="1997" spans="1:58" ht="15" customHeight="1" x14ac:dyDescent="0.25">
      <c r="A1997" s="50">
        <v>2024</v>
      </c>
      <c r="B1997" s="50" t="s">
        <v>16</v>
      </c>
      <c r="C1997" s="51" t="str">
        <f>set_totals!$C$254</f>
        <v>05Apr24-RST-Night</v>
      </c>
      <c r="D1997" s="21">
        <f t="shared" si="95"/>
        <v>45387</v>
      </c>
      <c r="E1997" s="22">
        <f t="shared" si="96"/>
        <v>96</v>
      </c>
      <c r="F1997" s="17" t="s">
        <v>771</v>
      </c>
      <c r="G1997" s="17" t="s">
        <v>772</v>
      </c>
      <c r="H1997" s="17">
        <v>42</v>
      </c>
      <c r="I1997" s="17">
        <v>6</v>
      </c>
      <c r="J1997" s="17">
        <v>0.49</v>
      </c>
      <c r="K1997" s="17" t="s">
        <v>494</v>
      </c>
      <c r="L1997" s="17"/>
      <c r="M1997" s="17" t="s">
        <v>494</v>
      </c>
      <c r="N1997" s="50" t="s">
        <v>820</v>
      </c>
      <c r="P1997" s="50" t="s">
        <v>820</v>
      </c>
      <c r="Q1997" s="50" t="s">
        <v>496</v>
      </c>
      <c r="R1997" s="50" t="s">
        <v>2361</v>
      </c>
      <c r="S1997" s="50" t="s">
        <v>2506</v>
      </c>
      <c r="AD1997" s="50" t="s">
        <v>788</v>
      </c>
      <c r="AE1997" s="18">
        <f t="shared" si="97"/>
        <v>0.66137566137566139</v>
      </c>
      <c r="AF1997" s="34" t="s">
        <v>520</v>
      </c>
      <c r="AG1997" s="183">
        <v>45502</v>
      </c>
      <c r="AH1997" s="17" t="s">
        <v>496</v>
      </c>
      <c r="AI1997" s="34" t="s">
        <v>494</v>
      </c>
      <c r="AJ1997" s="34" t="s">
        <v>494</v>
      </c>
      <c r="AK1997" s="34"/>
      <c r="AL1997" s="34" t="s">
        <v>494</v>
      </c>
      <c r="AM1997">
        <v>39</v>
      </c>
      <c r="AN1997">
        <v>6</v>
      </c>
      <c r="AO1997">
        <v>0.5</v>
      </c>
      <c r="AP1997" s="34" t="s">
        <v>496</v>
      </c>
      <c r="AQ1997" t="s">
        <v>1772</v>
      </c>
      <c r="AR1997" s="50" t="s">
        <v>820</v>
      </c>
      <c r="AU1997" s="50" t="s">
        <v>820</v>
      </c>
      <c r="AV1997" s="34" t="s">
        <v>494</v>
      </c>
      <c r="AW1997" s="34" t="s">
        <v>494</v>
      </c>
      <c r="AX1997" s="34" t="s">
        <v>494</v>
      </c>
      <c r="AY1997" s="34" t="s">
        <v>494</v>
      </c>
      <c r="AZ1997" s="34" t="s">
        <v>494</v>
      </c>
      <c r="BA1997" s="34" t="s">
        <v>494</v>
      </c>
      <c r="BB1997" s="34" t="s">
        <v>494</v>
      </c>
      <c r="BC1997" s="34" t="s">
        <v>494</v>
      </c>
      <c r="BD1997" s="34" t="s">
        <v>494</v>
      </c>
      <c r="BE1997" s="34" t="s">
        <v>494</v>
      </c>
      <c r="BF1997" s="34" t="s">
        <v>2400</v>
      </c>
    </row>
    <row r="1998" spans="1:58" ht="15" customHeight="1" x14ac:dyDescent="0.25">
      <c r="A1998" s="50">
        <v>2024</v>
      </c>
      <c r="B1998" s="50" t="s">
        <v>16</v>
      </c>
      <c r="C1998" s="51" t="str">
        <f>set_totals!$C$254</f>
        <v>05Apr24-RST-Night</v>
      </c>
      <c r="D1998" s="21">
        <f t="shared" si="95"/>
        <v>45387</v>
      </c>
      <c r="E1998" s="22">
        <f t="shared" si="96"/>
        <v>96</v>
      </c>
      <c r="F1998" s="17" t="s">
        <v>771</v>
      </c>
      <c r="G1998" s="17" t="s">
        <v>772</v>
      </c>
      <c r="H1998" s="17">
        <v>43</v>
      </c>
      <c r="I1998" s="17">
        <v>7</v>
      </c>
      <c r="J1998" s="17">
        <v>0.6</v>
      </c>
      <c r="K1998" s="17" t="s">
        <v>494</v>
      </c>
      <c r="L1998" s="17"/>
      <c r="M1998" s="17" t="s">
        <v>494</v>
      </c>
      <c r="N1998" s="50" t="s">
        <v>821</v>
      </c>
      <c r="P1998" s="50" t="s">
        <v>821</v>
      </c>
      <c r="Q1998" s="50" t="s">
        <v>496</v>
      </c>
      <c r="R1998" s="50" t="s">
        <v>2361</v>
      </c>
      <c r="S1998" s="50" t="s">
        <v>2506</v>
      </c>
      <c r="AD1998" s="50" t="s">
        <v>829</v>
      </c>
      <c r="AE1998" s="18">
        <f t="shared" si="97"/>
        <v>0.75465053391525272</v>
      </c>
      <c r="AF1998" s="34" t="s">
        <v>520</v>
      </c>
      <c r="AG1998" s="183">
        <v>45502</v>
      </c>
      <c r="AH1998" s="17" t="s">
        <v>496</v>
      </c>
      <c r="AI1998" s="34" t="s">
        <v>494</v>
      </c>
      <c r="AJ1998" s="34" t="s">
        <v>494</v>
      </c>
      <c r="AK1998" s="34"/>
      <c r="AL1998" s="34" t="s">
        <v>494</v>
      </c>
      <c r="AM1998">
        <v>40</v>
      </c>
      <c r="AN1998">
        <v>6</v>
      </c>
      <c r="AO1998">
        <v>0.6</v>
      </c>
      <c r="AP1998" s="34" t="s">
        <v>496</v>
      </c>
      <c r="AQ1998" t="s">
        <v>1772</v>
      </c>
      <c r="AR1998" s="50" t="s">
        <v>821</v>
      </c>
      <c r="AU1998" s="50" t="s">
        <v>821</v>
      </c>
      <c r="AV1998" s="34" t="s">
        <v>494</v>
      </c>
      <c r="AW1998" s="34" t="s">
        <v>494</v>
      </c>
      <c r="AX1998" s="34" t="s">
        <v>494</v>
      </c>
      <c r="AY1998" s="34" t="s">
        <v>494</v>
      </c>
      <c r="AZ1998" s="34" t="s">
        <v>494</v>
      </c>
      <c r="BA1998" s="34" t="s">
        <v>494</v>
      </c>
      <c r="BB1998" s="34" t="s">
        <v>494</v>
      </c>
      <c r="BC1998" s="34" t="s">
        <v>494</v>
      </c>
      <c r="BD1998" s="34" t="s">
        <v>494</v>
      </c>
      <c r="BE1998" s="34" t="s">
        <v>494</v>
      </c>
      <c r="BF1998" s="34" t="s">
        <v>2400</v>
      </c>
    </row>
    <row r="1999" spans="1:58" ht="15" customHeight="1" x14ac:dyDescent="0.25">
      <c r="A1999" s="50">
        <v>2024</v>
      </c>
      <c r="B1999" s="50" t="s">
        <v>16</v>
      </c>
      <c r="C1999" s="51" t="str">
        <f>set_totals!$C$254</f>
        <v>05Apr24-RST-Night</v>
      </c>
      <c r="D1999" s="21">
        <f t="shared" si="95"/>
        <v>45387</v>
      </c>
      <c r="E1999" s="22">
        <f t="shared" si="96"/>
        <v>96</v>
      </c>
      <c r="F1999" s="17" t="s">
        <v>771</v>
      </c>
      <c r="G1999" s="17" t="s">
        <v>772</v>
      </c>
      <c r="H1999" s="17">
        <v>43</v>
      </c>
      <c r="I1999" s="17">
        <v>7</v>
      </c>
      <c r="J1999" s="17">
        <v>0.62</v>
      </c>
      <c r="K1999" s="17" t="s">
        <v>494</v>
      </c>
      <c r="L1999" s="17"/>
      <c r="M1999" s="17" t="s">
        <v>494</v>
      </c>
      <c r="N1999" s="50" t="s">
        <v>822</v>
      </c>
      <c r="P1999" s="50" t="s">
        <v>822</v>
      </c>
      <c r="Q1999" s="50" t="s">
        <v>496</v>
      </c>
      <c r="R1999" s="50" t="s">
        <v>2361</v>
      </c>
      <c r="S1999" s="50" t="s">
        <v>2506</v>
      </c>
      <c r="AD1999" s="50" t="s">
        <v>829</v>
      </c>
      <c r="AE1999" s="18">
        <f t="shared" si="97"/>
        <v>0.77980555171242782</v>
      </c>
      <c r="AF1999" s="34" t="s">
        <v>520</v>
      </c>
      <c r="AG1999" s="183">
        <v>45502</v>
      </c>
      <c r="AH1999" s="17" t="s">
        <v>496</v>
      </c>
      <c r="AI1999" s="34" t="s">
        <v>494</v>
      </c>
      <c r="AJ1999" s="34" t="s">
        <v>494</v>
      </c>
      <c r="AK1999" s="34"/>
      <c r="AL1999" s="34" t="s">
        <v>494</v>
      </c>
      <c r="AM1999">
        <v>39</v>
      </c>
      <c r="AN1999">
        <v>6</v>
      </c>
      <c r="AO1999">
        <v>0.6</v>
      </c>
      <c r="AP1999" s="34" t="s">
        <v>496</v>
      </c>
      <c r="AQ1999" t="s">
        <v>1772</v>
      </c>
      <c r="AR1999" s="50" t="s">
        <v>822</v>
      </c>
      <c r="AU1999" s="50" t="s">
        <v>822</v>
      </c>
      <c r="AV1999" s="34" t="s">
        <v>494</v>
      </c>
      <c r="AW1999" s="34" t="s">
        <v>494</v>
      </c>
      <c r="AX1999" s="34" t="s">
        <v>494</v>
      </c>
      <c r="AY1999" s="34" t="s">
        <v>494</v>
      </c>
      <c r="AZ1999" s="34" t="s">
        <v>494</v>
      </c>
      <c r="BA1999" s="34" t="s">
        <v>494</v>
      </c>
      <c r="BB1999" s="34" t="s">
        <v>494</v>
      </c>
      <c r="BC1999" s="34" t="s">
        <v>494</v>
      </c>
      <c r="BD1999" s="34" t="s">
        <v>494</v>
      </c>
      <c r="BE1999" s="34" t="s">
        <v>494</v>
      </c>
      <c r="BF1999" s="34" t="s">
        <v>2400</v>
      </c>
    </row>
    <row r="2000" spans="1:58" ht="15" customHeight="1" x14ac:dyDescent="0.25">
      <c r="A2000" s="50">
        <v>2024</v>
      </c>
      <c r="B2000" s="50" t="s">
        <v>16</v>
      </c>
      <c r="C2000" s="51" t="str">
        <f>set_totals!$C$254</f>
        <v>05Apr24-RST-Night</v>
      </c>
      <c r="D2000" s="21">
        <f t="shared" si="95"/>
        <v>45387</v>
      </c>
      <c r="E2000" s="22">
        <f t="shared" si="96"/>
        <v>96</v>
      </c>
      <c r="F2000" s="17" t="s">
        <v>771</v>
      </c>
      <c r="G2000" s="17" t="s">
        <v>772</v>
      </c>
      <c r="H2000" s="17">
        <v>42</v>
      </c>
      <c r="I2000" s="17">
        <v>7</v>
      </c>
      <c r="J2000" s="17">
        <v>0.52</v>
      </c>
      <c r="K2000" s="17" t="s">
        <v>494</v>
      </c>
      <c r="L2000" s="17"/>
      <c r="M2000" s="17" t="s">
        <v>494</v>
      </c>
      <c r="N2000" s="50" t="s">
        <v>823</v>
      </c>
      <c r="P2000" s="50" t="s">
        <v>823</v>
      </c>
      <c r="Q2000" s="50" t="s">
        <v>496</v>
      </c>
      <c r="R2000" s="50" t="s">
        <v>2361</v>
      </c>
      <c r="S2000" s="50" t="s">
        <v>2506</v>
      </c>
      <c r="AD2000" s="50" t="s">
        <v>829</v>
      </c>
      <c r="AE2000" s="18">
        <f t="shared" si="97"/>
        <v>0.7018680488068243</v>
      </c>
      <c r="AF2000" s="34" t="s">
        <v>520</v>
      </c>
      <c r="AG2000" s="183">
        <v>45502</v>
      </c>
      <c r="AH2000" s="17" t="s">
        <v>496</v>
      </c>
      <c r="AI2000" s="34" t="s">
        <v>494</v>
      </c>
      <c r="AJ2000" s="34" t="s">
        <v>494</v>
      </c>
      <c r="AK2000" s="34"/>
      <c r="AL2000" s="34" t="s">
        <v>494</v>
      </c>
      <c r="AM2000">
        <v>36</v>
      </c>
      <c r="AN2000">
        <v>5</v>
      </c>
      <c r="AO2000">
        <v>0.5</v>
      </c>
      <c r="AP2000" s="34" t="s">
        <v>496</v>
      </c>
      <c r="AQ2000" t="s">
        <v>1772</v>
      </c>
      <c r="AR2000" s="50" t="s">
        <v>823</v>
      </c>
      <c r="AU2000" s="50" t="s">
        <v>823</v>
      </c>
      <c r="AV2000" s="34" t="s">
        <v>494</v>
      </c>
      <c r="AW2000" s="34" t="s">
        <v>494</v>
      </c>
      <c r="AX2000" s="34" t="s">
        <v>494</v>
      </c>
      <c r="AY2000" s="34" t="s">
        <v>494</v>
      </c>
      <c r="AZ2000" s="34" t="s">
        <v>494</v>
      </c>
      <c r="BA2000" s="34" t="s">
        <v>494</v>
      </c>
      <c r="BB2000" s="34" t="s">
        <v>494</v>
      </c>
      <c r="BC2000" s="34" t="s">
        <v>494</v>
      </c>
      <c r="BD2000" s="34" t="s">
        <v>494</v>
      </c>
      <c r="BE2000" s="34" t="s">
        <v>494</v>
      </c>
      <c r="BF2000" s="34" t="s">
        <v>2400</v>
      </c>
    </row>
    <row r="2001" spans="1:58" ht="15" customHeight="1" x14ac:dyDescent="0.25">
      <c r="A2001" s="50">
        <v>2024</v>
      </c>
      <c r="B2001" s="50" t="s">
        <v>16</v>
      </c>
      <c r="C2001" s="51" t="str">
        <f>set_totals!$C$254</f>
        <v>05Apr24-RST-Night</v>
      </c>
      <c r="D2001" s="21">
        <f t="shared" si="95"/>
        <v>45387</v>
      </c>
      <c r="E2001" s="22">
        <f t="shared" si="96"/>
        <v>96</v>
      </c>
      <c r="F2001" s="17" t="s">
        <v>771</v>
      </c>
      <c r="G2001" s="17" t="s">
        <v>772</v>
      </c>
      <c r="H2001" s="17">
        <v>43</v>
      </c>
      <c r="I2001" s="17">
        <v>7</v>
      </c>
      <c r="J2001" s="17">
        <v>0.57999999999999996</v>
      </c>
      <c r="K2001" s="17" t="s">
        <v>494</v>
      </c>
      <c r="L2001" s="17"/>
      <c r="M2001" s="17" t="s">
        <v>494</v>
      </c>
      <c r="N2001" s="50" t="s">
        <v>824</v>
      </c>
      <c r="P2001" s="50" t="s">
        <v>824</v>
      </c>
      <c r="Q2001" s="50" t="s">
        <v>496</v>
      </c>
      <c r="R2001" s="50" t="s">
        <v>2361</v>
      </c>
      <c r="S2001" s="50" t="s">
        <v>2506</v>
      </c>
      <c r="AD2001" s="50" t="s">
        <v>830</v>
      </c>
      <c r="AE2001" s="18">
        <f t="shared" si="97"/>
        <v>0.72949551611807761</v>
      </c>
      <c r="AF2001" s="34" t="s">
        <v>520</v>
      </c>
      <c r="AG2001" s="183">
        <v>45502</v>
      </c>
      <c r="AH2001" s="17" t="s">
        <v>496</v>
      </c>
      <c r="AI2001" s="34" t="s">
        <v>494</v>
      </c>
      <c r="AJ2001" s="34" t="s">
        <v>494</v>
      </c>
      <c r="AK2001" s="34"/>
      <c r="AL2001" s="34" t="s">
        <v>494</v>
      </c>
      <c r="AM2001">
        <v>39</v>
      </c>
      <c r="AN2001">
        <v>6</v>
      </c>
      <c r="AO2001">
        <v>0.5</v>
      </c>
      <c r="AP2001" s="34" t="s">
        <v>496</v>
      </c>
      <c r="AQ2001" t="s">
        <v>1772</v>
      </c>
      <c r="AR2001" s="50" t="s">
        <v>824</v>
      </c>
      <c r="AU2001" s="50" t="s">
        <v>824</v>
      </c>
      <c r="AV2001" s="34" t="s">
        <v>494</v>
      </c>
      <c r="AW2001" s="34" t="s">
        <v>494</v>
      </c>
      <c r="AX2001" s="34" t="s">
        <v>494</v>
      </c>
      <c r="AY2001" s="34" t="s">
        <v>494</v>
      </c>
      <c r="AZ2001" s="34" t="s">
        <v>494</v>
      </c>
      <c r="BA2001" s="34" t="s">
        <v>494</v>
      </c>
      <c r="BB2001" s="34" t="s">
        <v>494</v>
      </c>
      <c r="BC2001" s="34" t="s">
        <v>494</v>
      </c>
      <c r="BD2001" s="34" t="s">
        <v>494</v>
      </c>
      <c r="BE2001" s="34" t="s">
        <v>494</v>
      </c>
      <c r="BF2001" s="34" t="s">
        <v>2400</v>
      </c>
    </row>
    <row r="2002" spans="1:58" ht="15" customHeight="1" x14ac:dyDescent="0.25">
      <c r="A2002" s="50">
        <v>2024</v>
      </c>
      <c r="B2002" s="50" t="s">
        <v>16</v>
      </c>
      <c r="C2002" s="51" t="str">
        <f>set_totals!$C$254</f>
        <v>05Apr24-RST-Night</v>
      </c>
      <c r="D2002" s="21">
        <f t="shared" si="95"/>
        <v>45387</v>
      </c>
      <c r="E2002" s="22">
        <f t="shared" si="96"/>
        <v>96</v>
      </c>
      <c r="F2002" s="17" t="s">
        <v>771</v>
      </c>
      <c r="G2002" s="17" t="s">
        <v>772</v>
      </c>
      <c r="H2002" s="17">
        <v>41</v>
      </c>
      <c r="I2002" s="17">
        <v>6</v>
      </c>
      <c r="J2002" s="17">
        <v>0.45</v>
      </c>
      <c r="K2002" s="17" t="s">
        <v>494</v>
      </c>
      <c r="L2002" s="17"/>
      <c r="M2002" s="17" t="s">
        <v>494</v>
      </c>
      <c r="N2002" s="50" t="s">
        <v>825</v>
      </c>
      <c r="P2002" s="50" t="s">
        <v>825</v>
      </c>
      <c r="Q2002" s="50" t="s">
        <v>496</v>
      </c>
      <c r="R2002" s="50" t="s">
        <v>2350</v>
      </c>
      <c r="S2002" s="50" t="s">
        <v>2506</v>
      </c>
      <c r="AD2002" s="50" t="s">
        <v>829</v>
      </c>
      <c r="AE2002" s="18">
        <f t="shared" si="97"/>
        <v>0.65292146080294833</v>
      </c>
      <c r="AF2002" s="34" t="s">
        <v>520</v>
      </c>
      <c r="AG2002" s="183">
        <v>45497</v>
      </c>
      <c r="AH2002" s="17" t="s">
        <v>496</v>
      </c>
      <c r="AI2002" s="34" t="s">
        <v>494</v>
      </c>
      <c r="AJ2002" s="34" t="s">
        <v>494</v>
      </c>
      <c r="AK2002" s="34"/>
      <c r="AL2002" s="34" t="s">
        <v>494</v>
      </c>
      <c r="AM2002">
        <v>36</v>
      </c>
      <c r="AN2002">
        <v>4</v>
      </c>
      <c r="AO2002">
        <v>0.4</v>
      </c>
      <c r="AP2002" s="34" t="s">
        <v>496</v>
      </c>
      <c r="AQ2002" t="s">
        <v>1772</v>
      </c>
      <c r="AR2002" s="50" t="s">
        <v>825</v>
      </c>
      <c r="AU2002" s="50" t="s">
        <v>825</v>
      </c>
      <c r="AV2002" s="34" t="s">
        <v>494</v>
      </c>
      <c r="AW2002" s="34" t="s">
        <v>494</v>
      </c>
      <c r="AX2002" s="34" t="s">
        <v>494</v>
      </c>
      <c r="AY2002" s="34" t="s">
        <v>494</v>
      </c>
      <c r="AZ2002" s="34" t="s">
        <v>494</v>
      </c>
      <c r="BA2002" s="34" t="s">
        <v>494</v>
      </c>
      <c r="BB2002" s="34" t="s">
        <v>494</v>
      </c>
      <c r="BC2002" s="34" t="s">
        <v>494</v>
      </c>
      <c r="BD2002" s="34" t="s">
        <v>494</v>
      </c>
      <c r="BE2002" s="34" t="s">
        <v>494</v>
      </c>
      <c r="BF2002" s="34" t="s">
        <v>2400</v>
      </c>
    </row>
    <row r="2003" spans="1:58" ht="15" customHeight="1" x14ac:dyDescent="0.25">
      <c r="A2003" s="50">
        <v>2024</v>
      </c>
      <c r="B2003" s="50" t="s">
        <v>16</v>
      </c>
      <c r="C2003" s="51" t="str">
        <f>set_totals!$C$254</f>
        <v>05Apr24-RST-Night</v>
      </c>
      <c r="D2003" s="21">
        <f t="shared" si="95"/>
        <v>45387</v>
      </c>
      <c r="E2003" s="22">
        <f t="shared" si="96"/>
        <v>96</v>
      </c>
      <c r="F2003" s="17" t="s">
        <v>771</v>
      </c>
      <c r="G2003" s="17" t="s">
        <v>772</v>
      </c>
      <c r="H2003" s="17">
        <v>43</v>
      </c>
      <c r="I2003" s="17">
        <v>6</v>
      </c>
      <c r="J2003" s="17">
        <v>0.53</v>
      </c>
      <c r="K2003" s="17" t="s">
        <v>494</v>
      </c>
      <c r="L2003" s="17"/>
      <c r="M2003" s="17" t="s">
        <v>494</v>
      </c>
      <c r="N2003" s="50" t="s">
        <v>826</v>
      </c>
      <c r="P2003" s="50" t="s">
        <v>826</v>
      </c>
      <c r="Q2003" s="50" t="s">
        <v>496</v>
      </c>
      <c r="R2003" s="50" t="s">
        <v>2361</v>
      </c>
      <c r="S2003" s="50" t="s">
        <v>2506</v>
      </c>
      <c r="AD2003" s="50" t="s">
        <v>829</v>
      </c>
      <c r="AE2003" s="18">
        <f t="shared" si="97"/>
        <v>0.66660797162513996</v>
      </c>
      <c r="AF2003" s="34" t="s">
        <v>520</v>
      </c>
      <c r="AG2003" s="183">
        <v>45497</v>
      </c>
      <c r="AH2003" s="17" t="s">
        <v>496</v>
      </c>
      <c r="AI2003" s="34" t="s">
        <v>494</v>
      </c>
      <c r="AJ2003" s="34" t="s">
        <v>494</v>
      </c>
      <c r="AK2003" s="34"/>
      <c r="AL2003" s="34" t="s">
        <v>494</v>
      </c>
      <c r="AM2003">
        <v>40</v>
      </c>
      <c r="AN2003">
        <v>5</v>
      </c>
      <c r="AO2003">
        <v>0.5</v>
      </c>
      <c r="AP2003" s="34" t="s">
        <v>496</v>
      </c>
      <c r="AQ2003" t="s">
        <v>1772</v>
      </c>
      <c r="AR2003" s="50" t="s">
        <v>826</v>
      </c>
      <c r="AU2003" s="50" t="s">
        <v>826</v>
      </c>
      <c r="AV2003" s="34" t="s">
        <v>494</v>
      </c>
      <c r="AW2003" s="34" t="s">
        <v>494</v>
      </c>
      <c r="AX2003" s="34" t="s">
        <v>494</v>
      </c>
      <c r="AY2003" s="34" t="s">
        <v>494</v>
      </c>
      <c r="AZ2003" s="34" t="s">
        <v>494</v>
      </c>
      <c r="BA2003" s="34" t="s">
        <v>494</v>
      </c>
      <c r="BB2003" s="34" t="s">
        <v>494</v>
      </c>
      <c r="BC2003" s="34" t="s">
        <v>494</v>
      </c>
      <c r="BD2003" s="34" t="s">
        <v>494</v>
      </c>
      <c r="BE2003" s="34" t="s">
        <v>494</v>
      </c>
      <c r="BF2003" s="34" t="s">
        <v>2400</v>
      </c>
    </row>
    <row r="2004" spans="1:58" ht="15" customHeight="1" x14ac:dyDescent="0.25">
      <c r="A2004" s="50">
        <v>2024</v>
      </c>
      <c r="B2004" s="50" t="s">
        <v>16</v>
      </c>
      <c r="C2004" s="51" t="str">
        <f>set_totals!$C$254</f>
        <v>05Apr24-RST-Night</v>
      </c>
      <c r="D2004" s="21">
        <f t="shared" si="95"/>
        <v>45387</v>
      </c>
      <c r="E2004" s="22">
        <f t="shared" si="96"/>
        <v>96</v>
      </c>
      <c r="F2004" s="17" t="s">
        <v>771</v>
      </c>
      <c r="G2004" s="17" t="s">
        <v>772</v>
      </c>
      <c r="H2004" s="17">
        <v>41</v>
      </c>
      <c r="I2004" s="17">
        <v>6</v>
      </c>
      <c r="J2004" s="17">
        <v>0.49</v>
      </c>
      <c r="K2004" s="17" t="s">
        <v>494</v>
      </c>
      <c r="L2004" s="17"/>
      <c r="M2004" s="17" t="s">
        <v>494</v>
      </c>
      <c r="N2004" s="50" t="s">
        <v>827</v>
      </c>
      <c r="P2004" s="50" t="s">
        <v>827</v>
      </c>
      <c r="Q2004" s="50" t="s">
        <v>496</v>
      </c>
      <c r="R2004" s="50" t="s">
        <v>2361</v>
      </c>
      <c r="S2004" s="50" t="s">
        <v>2506</v>
      </c>
      <c r="AD2004" s="50" t="s">
        <v>829</v>
      </c>
      <c r="AE2004" s="18">
        <f t="shared" si="97"/>
        <v>0.71095892398543259</v>
      </c>
      <c r="AF2004" s="34" t="s">
        <v>520</v>
      </c>
      <c r="AG2004" s="183">
        <v>45502</v>
      </c>
      <c r="AH2004" s="17" t="s">
        <v>496</v>
      </c>
      <c r="AI2004" s="34" t="s">
        <v>494</v>
      </c>
      <c r="AJ2004" s="34" t="s">
        <v>494</v>
      </c>
      <c r="AK2004" s="34"/>
      <c r="AL2004" s="34" t="s">
        <v>494</v>
      </c>
      <c r="AM2004">
        <v>37</v>
      </c>
      <c r="AN2004">
        <v>5</v>
      </c>
      <c r="AO2004">
        <v>0.4</v>
      </c>
      <c r="AP2004" s="34" t="s">
        <v>496</v>
      </c>
      <c r="AQ2004" t="s">
        <v>1772</v>
      </c>
      <c r="AR2004" s="50" t="s">
        <v>827</v>
      </c>
      <c r="AU2004" s="50" t="s">
        <v>827</v>
      </c>
      <c r="AV2004" s="34" t="s">
        <v>494</v>
      </c>
      <c r="AW2004" s="34" t="s">
        <v>494</v>
      </c>
      <c r="AX2004" s="34" t="s">
        <v>494</v>
      </c>
      <c r="AY2004" s="34" t="s">
        <v>494</v>
      </c>
      <c r="AZ2004" s="34" t="s">
        <v>494</v>
      </c>
      <c r="BA2004" s="34" t="s">
        <v>494</v>
      </c>
      <c r="BB2004" s="34" t="s">
        <v>494</v>
      </c>
      <c r="BC2004" s="34" t="s">
        <v>494</v>
      </c>
      <c r="BD2004" s="34" t="s">
        <v>494</v>
      </c>
      <c r="BE2004" s="34" t="s">
        <v>494</v>
      </c>
      <c r="BF2004" s="34" t="s">
        <v>2400</v>
      </c>
    </row>
    <row r="2005" spans="1:58" ht="15.75" customHeight="1" x14ac:dyDescent="0.2">
      <c r="A2005" s="50">
        <v>2024</v>
      </c>
      <c r="B2005" s="50" t="s">
        <v>16</v>
      </c>
      <c r="C2005" s="51" t="str">
        <f>set_totals!$C$254</f>
        <v>05Apr24-RST-Night</v>
      </c>
      <c r="D2005" s="21">
        <f t="shared" si="95"/>
        <v>45387</v>
      </c>
      <c r="E2005" s="22">
        <f t="shared" si="96"/>
        <v>96</v>
      </c>
      <c r="F2005" s="17" t="s">
        <v>771</v>
      </c>
      <c r="G2005" s="17" t="s">
        <v>772</v>
      </c>
      <c r="H2005" s="17">
        <v>40</v>
      </c>
      <c r="I2005" s="17">
        <v>6</v>
      </c>
      <c r="J2005" s="17">
        <v>0.5</v>
      </c>
      <c r="K2005" s="17" t="s">
        <v>494</v>
      </c>
      <c r="L2005" s="17"/>
      <c r="M2005" s="17" t="s">
        <v>494</v>
      </c>
      <c r="N2005" s="50" t="s">
        <v>828</v>
      </c>
      <c r="Q2005" s="50" t="s">
        <v>496</v>
      </c>
      <c r="R2005" s="50" t="s">
        <v>2361</v>
      </c>
      <c r="S2005" s="50" t="s">
        <v>2506</v>
      </c>
      <c r="AD2005" s="50" t="s">
        <v>829</v>
      </c>
      <c r="AE2005" s="18">
        <f t="shared" si="97"/>
        <v>0.78125</v>
      </c>
      <c r="AG2005" s="184"/>
      <c r="AV2005" s="34"/>
      <c r="AW2005" s="34"/>
      <c r="AX2005" s="34"/>
      <c r="AY2005" s="34"/>
      <c r="AZ2005" s="34"/>
      <c r="BA2005" s="34"/>
      <c r="BB2005" s="34"/>
      <c r="BC2005" s="34"/>
      <c r="BD2005" s="34"/>
      <c r="BE2005" s="34"/>
      <c r="BF2005" s="34"/>
    </row>
    <row r="2006" spans="1:58" hidden="1" x14ac:dyDescent="0.2">
      <c r="A2006" s="50">
        <v>2024</v>
      </c>
      <c r="B2006" s="50" t="s">
        <v>16</v>
      </c>
      <c r="C2006" s="51" t="str">
        <f>set_totals!$C$254</f>
        <v>05Apr24-RST-Night</v>
      </c>
      <c r="D2006" s="21">
        <f t="shared" si="95"/>
        <v>45387</v>
      </c>
      <c r="E2006" s="22">
        <f t="shared" si="96"/>
        <v>96</v>
      </c>
      <c r="F2006" s="17" t="s">
        <v>775</v>
      </c>
      <c r="G2006" s="17" t="s">
        <v>784</v>
      </c>
      <c r="H2006" s="17">
        <v>102</v>
      </c>
      <c r="J2006" s="17">
        <v>10.78</v>
      </c>
      <c r="K2006" s="17" t="s">
        <v>494</v>
      </c>
      <c r="L2006" s="17"/>
      <c r="M2006" s="17" t="s">
        <v>494</v>
      </c>
      <c r="Q2006" s="50" t="s">
        <v>494</v>
      </c>
      <c r="AE2006" s="18">
        <f t="shared" si="97"/>
        <v>1.0158234766417138</v>
      </c>
    </row>
    <row r="2007" spans="1:58" hidden="1" x14ac:dyDescent="0.2">
      <c r="A2007" s="50">
        <v>2024</v>
      </c>
      <c r="B2007" s="50" t="s">
        <v>16</v>
      </c>
      <c r="C2007" s="51" t="str">
        <f>set_totals!$C$254</f>
        <v>05Apr24-RST-Night</v>
      </c>
      <c r="D2007" s="21">
        <f t="shared" si="95"/>
        <v>45387</v>
      </c>
      <c r="E2007" s="22">
        <f t="shared" si="96"/>
        <v>96</v>
      </c>
      <c r="F2007" s="17" t="s">
        <v>775</v>
      </c>
      <c r="G2007" s="17" t="s">
        <v>772</v>
      </c>
      <c r="H2007" s="17">
        <v>63</v>
      </c>
      <c r="J2007" s="17">
        <v>2.54</v>
      </c>
      <c r="K2007" s="17" t="s">
        <v>494</v>
      </c>
      <c r="L2007" s="17"/>
      <c r="M2007" s="17" t="s">
        <v>494</v>
      </c>
      <c r="Q2007" s="50" t="s">
        <v>494</v>
      </c>
      <c r="AE2007" s="18">
        <f t="shared" si="97"/>
        <v>1.0158090279027543</v>
      </c>
    </row>
    <row r="2008" spans="1:58" hidden="1" x14ac:dyDescent="0.2">
      <c r="A2008" s="50">
        <v>2024</v>
      </c>
      <c r="B2008" s="50" t="s">
        <v>16</v>
      </c>
      <c r="C2008" s="51" t="str">
        <f>set_totals!$C$254</f>
        <v>05Apr24-RST-Night</v>
      </c>
      <c r="D2008" s="21">
        <f t="shared" si="95"/>
        <v>45387</v>
      </c>
      <c r="E2008" s="22">
        <f t="shared" si="96"/>
        <v>96</v>
      </c>
      <c r="F2008" s="17" t="s">
        <v>775</v>
      </c>
      <c r="G2008" s="17" t="s">
        <v>772</v>
      </c>
      <c r="H2008" s="17">
        <v>35</v>
      </c>
      <c r="J2008" s="17">
        <v>0.38</v>
      </c>
      <c r="K2008" s="17" t="s">
        <v>494</v>
      </c>
      <c r="L2008" s="17"/>
      <c r="M2008" s="17" t="s">
        <v>494</v>
      </c>
      <c r="Q2008" s="50" t="s">
        <v>494</v>
      </c>
      <c r="AE2008" s="18">
        <f t="shared" si="97"/>
        <v>0.88629737609329451</v>
      </c>
    </row>
    <row r="2009" spans="1:58" hidden="1" x14ac:dyDescent="0.2">
      <c r="A2009" s="50">
        <v>2024</v>
      </c>
      <c r="B2009" s="50" t="s">
        <v>16</v>
      </c>
      <c r="C2009" s="51" t="str">
        <f>set_totals!$C$254</f>
        <v>05Apr24-RST-Night</v>
      </c>
      <c r="D2009" s="21">
        <f t="shared" si="95"/>
        <v>45387</v>
      </c>
      <c r="E2009" s="22">
        <f t="shared" si="96"/>
        <v>96</v>
      </c>
      <c r="F2009" s="17" t="s">
        <v>775</v>
      </c>
      <c r="G2009" s="17" t="s">
        <v>772</v>
      </c>
      <c r="H2009" s="17">
        <v>36</v>
      </c>
      <c r="J2009" s="17">
        <v>0.38</v>
      </c>
      <c r="K2009" s="17" t="s">
        <v>494</v>
      </c>
      <c r="L2009" s="17"/>
      <c r="M2009" s="17" t="s">
        <v>494</v>
      </c>
      <c r="Q2009" s="50" t="s">
        <v>494</v>
      </c>
      <c r="AE2009" s="18">
        <f t="shared" si="97"/>
        <v>0.81447187928669418</v>
      </c>
    </row>
    <row r="2010" spans="1:58" hidden="1" x14ac:dyDescent="0.2">
      <c r="A2010" s="50">
        <v>2024</v>
      </c>
      <c r="B2010" s="50" t="s">
        <v>16</v>
      </c>
      <c r="C2010" s="51" t="str">
        <f>set_totals!$C$254</f>
        <v>05Apr24-RST-Night</v>
      </c>
      <c r="D2010" s="21">
        <f t="shared" si="95"/>
        <v>45387</v>
      </c>
      <c r="E2010" s="22">
        <f t="shared" si="96"/>
        <v>96</v>
      </c>
      <c r="F2010" s="17" t="s">
        <v>775</v>
      </c>
      <c r="G2010" s="17" t="s">
        <v>772</v>
      </c>
      <c r="H2010" s="17">
        <v>32</v>
      </c>
      <c r="J2010" s="17">
        <v>0.28999999999999998</v>
      </c>
      <c r="K2010" s="17" t="s">
        <v>494</v>
      </c>
      <c r="L2010" s="17"/>
      <c r="M2010" s="17" t="s">
        <v>494</v>
      </c>
      <c r="Q2010" s="50" t="s">
        <v>494</v>
      </c>
      <c r="AE2010" s="18">
        <f t="shared" si="97"/>
        <v>0.88500976562499989</v>
      </c>
    </row>
    <row r="2011" spans="1:58" hidden="1" x14ac:dyDescent="0.2">
      <c r="A2011" s="50">
        <v>2024</v>
      </c>
      <c r="B2011" s="50" t="s">
        <v>16</v>
      </c>
      <c r="C2011" s="51" t="str">
        <f>set_totals!$C$254</f>
        <v>05Apr24-RST-Night</v>
      </c>
      <c r="D2011" s="21">
        <f t="shared" si="95"/>
        <v>45387</v>
      </c>
      <c r="E2011" s="22">
        <f t="shared" si="96"/>
        <v>96</v>
      </c>
      <c r="F2011" s="17" t="s">
        <v>775</v>
      </c>
      <c r="G2011" s="17" t="s">
        <v>772</v>
      </c>
      <c r="H2011" s="17">
        <v>35</v>
      </c>
      <c r="J2011" s="17">
        <v>0.34</v>
      </c>
      <c r="K2011" s="17" t="s">
        <v>494</v>
      </c>
      <c r="L2011" s="17"/>
      <c r="M2011" s="17" t="s">
        <v>494</v>
      </c>
      <c r="Q2011" s="50" t="s">
        <v>494</v>
      </c>
      <c r="AE2011" s="18">
        <f t="shared" si="97"/>
        <v>0.79300291545189516</v>
      </c>
    </row>
    <row r="2012" spans="1:58" hidden="1" x14ac:dyDescent="0.2">
      <c r="A2012" s="50">
        <v>2024</v>
      </c>
      <c r="B2012" s="50" t="s">
        <v>16</v>
      </c>
      <c r="C2012" s="51" t="str">
        <f>set_totals!$C$254</f>
        <v>05Apr24-RST-Night</v>
      </c>
      <c r="D2012" s="21">
        <f t="shared" si="95"/>
        <v>45387</v>
      </c>
      <c r="E2012" s="22">
        <f t="shared" si="96"/>
        <v>96</v>
      </c>
      <c r="F2012" s="17" t="s">
        <v>775</v>
      </c>
      <c r="G2012" s="17" t="s">
        <v>772</v>
      </c>
      <c r="H2012" s="17">
        <v>21</v>
      </c>
      <c r="J2012" s="17">
        <v>0.23</v>
      </c>
      <c r="K2012" s="17" t="s">
        <v>494</v>
      </c>
      <c r="L2012" s="17"/>
      <c r="M2012" s="17" t="s">
        <v>494</v>
      </c>
      <c r="Q2012" s="50" t="s">
        <v>494</v>
      </c>
      <c r="AE2012" s="18">
        <f t="shared" si="97"/>
        <v>2.483533095777994</v>
      </c>
    </row>
    <row r="2013" spans="1:58" hidden="1" x14ac:dyDescent="0.2">
      <c r="A2013" s="50">
        <v>2024</v>
      </c>
      <c r="B2013" s="50" t="s">
        <v>16</v>
      </c>
      <c r="C2013" s="51" t="str">
        <f>set_totals!$C$254</f>
        <v>05Apr24-RST-Night</v>
      </c>
      <c r="D2013" s="21">
        <f t="shared" si="95"/>
        <v>45387</v>
      </c>
      <c r="E2013" s="22">
        <f t="shared" si="96"/>
        <v>96</v>
      </c>
      <c r="F2013" s="17" t="s">
        <v>775</v>
      </c>
      <c r="G2013" s="17" t="s">
        <v>772</v>
      </c>
      <c r="H2013" s="17">
        <v>34</v>
      </c>
      <c r="J2013" s="17">
        <v>0.33</v>
      </c>
      <c r="K2013" s="17" t="s">
        <v>494</v>
      </c>
      <c r="L2013" s="17"/>
      <c r="M2013" s="17" t="s">
        <v>494</v>
      </c>
      <c r="Q2013" s="50" t="s">
        <v>494</v>
      </c>
      <c r="AE2013" s="18">
        <f t="shared" si="97"/>
        <v>0.83960920008141671</v>
      </c>
    </row>
    <row r="2014" spans="1:58" hidden="1" x14ac:dyDescent="0.2">
      <c r="A2014" s="50">
        <v>2024</v>
      </c>
      <c r="B2014" s="50" t="s">
        <v>16</v>
      </c>
      <c r="C2014" s="51" t="str">
        <f>set_totals!$C$254</f>
        <v>05Apr24-RST-Night</v>
      </c>
      <c r="D2014" s="21">
        <f t="shared" si="95"/>
        <v>45387</v>
      </c>
      <c r="E2014" s="22">
        <f t="shared" si="96"/>
        <v>96</v>
      </c>
      <c r="F2014" s="17" t="s">
        <v>775</v>
      </c>
      <c r="G2014" s="17" t="s">
        <v>772</v>
      </c>
      <c r="H2014" s="17">
        <v>36</v>
      </c>
      <c r="J2014" s="17">
        <v>0.43</v>
      </c>
      <c r="K2014" s="17" t="s">
        <v>494</v>
      </c>
      <c r="L2014" s="17"/>
      <c r="M2014" s="17" t="s">
        <v>494</v>
      </c>
      <c r="Q2014" s="50" t="s">
        <v>494</v>
      </c>
      <c r="AE2014" s="18">
        <f t="shared" si="97"/>
        <v>0.92163923182441698</v>
      </c>
    </row>
    <row r="2015" spans="1:58" hidden="1" x14ac:dyDescent="0.2">
      <c r="A2015" s="50">
        <v>2024</v>
      </c>
      <c r="B2015" s="50" t="s">
        <v>16</v>
      </c>
      <c r="C2015" s="51" t="str">
        <f>set_totals!$C$254</f>
        <v>05Apr24-RST-Night</v>
      </c>
      <c r="D2015" s="21">
        <f t="shared" si="95"/>
        <v>45387</v>
      </c>
      <c r="E2015" s="22">
        <f t="shared" si="96"/>
        <v>96</v>
      </c>
      <c r="F2015" s="17" t="s">
        <v>775</v>
      </c>
      <c r="G2015" s="17" t="s">
        <v>772</v>
      </c>
      <c r="H2015" s="17">
        <v>36</v>
      </c>
      <c r="J2015" s="17">
        <v>0.39</v>
      </c>
      <c r="K2015" s="17" t="s">
        <v>494</v>
      </c>
      <c r="L2015" s="17"/>
      <c r="M2015" s="17" t="s">
        <v>494</v>
      </c>
      <c r="Q2015" s="50" t="s">
        <v>494</v>
      </c>
      <c r="AE2015" s="18">
        <f t="shared" si="97"/>
        <v>0.83590534979423858</v>
      </c>
    </row>
    <row r="2016" spans="1:58" hidden="1" x14ac:dyDescent="0.2">
      <c r="A2016" s="50">
        <v>2024</v>
      </c>
      <c r="B2016" s="50" t="s">
        <v>16</v>
      </c>
      <c r="C2016" s="51" t="str">
        <f>set_totals!$C$254</f>
        <v>05Apr24-RST-Night</v>
      </c>
      <c r="D2016" s="21">
        <f t="shared" si="95"/>
        <v>45387</v>
      </c>
      <c r="E2016" s="22">
        <f t="shared" si="96"/>
        <v>96</v>
      </c>
      <c r="F2016" s="17" t="s">
        <v>775</v>
      </c>
      <c r="G2016" s="17" t="s">
        <v>772</v>
      </c>
      <c r="H2016" s="17">
        <v>37</v>
      </c>
      <c r="J2016" s="17">
        <v>0.46</v>
      </c>
      <c r="K2016" s="17" t="s">
        <v>494</v>
      </c>
      <c r="L2016" s="17"/>
      <c r="M2016" s="17" t="s">
        <v>494</v>
      </c>
      <c r="Q2016" s="50" t="s">
        <v>494</v>
      </c>
      <c r="AE2016" s="18">
        <f t="shared" si="97"/>
        <v>0.90813969557578034</v>
      </c>
    </row>
    <row r="2017" spans="1:31" hidden="1" x14ac:dyDescent="0.2">
      <c r="A2017" s="50">
        <v>2024</v>
      </c>
      <c r="B2017" s="50" t="s">
        <v>16</v>
      </c>
      <c r="C2017" s="51" t="str">
        <f>set_totals!$C$254</f>
        <v>05Apr24-RST-Night</v>
      </c>
      <c r="D2017" s="21">
        <f t="shared" si="95"/>
        <v>45387</v>
      </c>
      <c r="E2017" s="22">
        <f t="shared" si="96"/>
        <v>96</v>
      </c>
      <c r="F2017" s="17" t="s">
        <v>775</v>
      </c>
      <c r="G2017" s="17" t="s">
        <v>772</v>
      </c>
      <c r="H2017" s="17">
        <v>34</v>
      </c>
      <c r="J2017" s="17">
        <v>0.3</v>
      </c>
      <c r="K2017" s="17" t="s">
        <v>494</v>
      </c>
      <c r="L2017" s="17"/>
      <c r="M2017" s="17" t="s">
        <v>494</v>
      </c>
      <c r="Q2017" s="50" t="s">
        <v>494</v>
      </c>
      <c r="AE2017" s="18">
        <f t="shared" si="97"/>
        <v>0.76328109098310604</v>
      </c>
    </row>
    <row r="2018" spans="1:31" hidden="1" x14ac:dyDescent="0.2">
      <c r="A2018" s="50">
        <v>2024</v>
      </c>
      <c r="B2018" s="50" t="s">
        <v>16</v>
      </c>
      <c r="C2018" s="51" t="str">
        <f>set_totals!$C$254</f>
        <v>05Apr24-RST-Night</v>
      </c>
      <c r="D2018" s="21">
        <f t="shared" si="95"/>
        <v>45387</v>
      </c>
      <c r="E2018" s="22">
        <f t="shared" si="96"/>
        <v>96</v>
      </c>
      <c r="F2018" s="17" t="s">
        <v>775</v>
      </c>
      <c r="G2018" s="17" t="s">
        <v>772</v>
      </c>
      <c r="H2018" s="17">
        <v>34</v>
      </c>
      <c r="J2018" s="17">
        <v>0.32</v>
      </c>
      <c r="K2018" s="17" t="s">
        <v>494</v>
      </c>
      <c r="L2018" s="17"/>
      <c r="M2018" s="17" t="s">
        <v>494</v>
      </c>
      <c r="Q2018" s="50" t="s">
        <v>494</v>
      </c>
      <c r="AE2018" s="18">
        <f t="shared" si="97"/>
        <v>0.81416649704864652</v>
      </c>
    </row>
    <row r="2019" spans="1:31" hidden="1" x14ac:dyDescent="0.2">
      <c r="A2019" s="50">
        <v>2024</v>
      </c>
      <c r="B2019" s="50" t="s">
        <v>16</v>
      </c>
      <c r="C2019" s="51" t="str">
        <f>set_totals!$C$254</f>
        <v>05Apr24-RST-Night</v>
      </c>
      <c r="D2019" s="21">
        <f t="shared" si="95"/>
        <v>45387</v>
      </c>
      <c r="E2019" s="22">
        <f t="shared" si="96"/>
        <v>96</v>
      </c>
      <c r="F2019" s="17" t="s">
        <v>775</v>
      </c>
      <c r="G2019" s="17" t="s">
        <v>772</v>
      </c>
      <c r="H2019" s="17">
        <v>37</v>
      </c>
      <c r="J2019" s="17">
        <v>0.44</v>
      </c>
      <c r="K2019" s="17" t="s">
        <v>494</v>
      </c>
      <c r="L2019" s="17"/>
      <c r="M2019" s="17" t="s">
        <v>494</v>
      </c>
      <c r="Q2019" s="50" t="s">
        <v>494</v>
      </c>
      <c r="AE2019" s="18">
        <f t="shared" si="97"/>
        <v>0.86865536098552898</v>
      </c>
    </row>
    <row r="2020" spans="1:31" hidden="1" x14ac:dyDescent="0.2">
      <c r="A2020" s="50">
        <v>2024</v>
      </c>
      <c r="B2020" s="50" t="s">
        <v>16</v>
      </c>
      <c r="C2020" s="51" t="str">
        <f>set_totals!$C$254</f>
        <v>05Apr24-RST-Night</v>
      </c>
      <c r="D2020" s="21">
        <f t="shared" si="95"/>
        <v>45387</v>
      </c>
      <c r="E2020" s="22">
        <f t="shared" si="96"/>
        <v>96</v>
      </c>
      <c r="F2020" s="17" t="s">
        <v>775</v>
      </c>
      <c r="G2020" s="17" t="s">
        <v>772</v>
      </c>
      <c r="H2020" s="17">
        <v>35</v>
      </c>
      <c r="J2020" s="17">
        <v>0.39</v>
      </c>
      <c r="K2020" s="17" t="s">
        <v>494</v>
      </c>
      <c r="L2020" s="17"/>
      <c r="M2020" s="17" t="s">
        <v>494</v>
      </c>
      <c r="Q2020" s="50" t="s">
        <v>494</v>
      </c>
      <c r="AE2020" s="18">
        <f t="shared" si="97"/>
        <v>0.90962099125364437</v>
      </c>
    </row>
    <row r="2021" spans="1:31" hidden="1" x14ac:dyDescent="0.2">
      <c r="A2021" s="50">
        <v>2024</v>
      </c>
      <c r="B2021" s="50" t="s">
        <v>16</v>
      </c>
      <c r="C2021" s="51" t="str">
        <f>set_totals!$C$254</f>
        <v>05Apr24-RST-Night</v>
      </c>
      <c r="D2021" s="21">
        <f t="shared" si="95"/>
        <v>45387</v>
      </c>
      <c r="E2021" s="22">
        <f t="shared" si="96"/>
        <v>96</v>
      </c>
      <c r="F2021" s="17" t="s">
        <v>775</v>
      </c>
      <c r="G2021" s="17" t="s">
        <v>772</v>
      </c>
      <c r="H2021" s="17">
        <v>37</v>
      </c>
      <c r="J2021" s="17">
        <v>0.38</v>
      </c>
      <c r="K2021" s="17" t="s">
        <v>494</v>
      </c>
      <c r="L2021" s="17"/>
      <c r="M2021" s="17" t="s">
        <v>494</v>
      </c>
      <c r="Q2021" s="50" t="s">
        <v>494</v>
      </c>
      <c r="AE2021" s="18">
        <f t="shared" si="97"/>
        <v>0.75020235721477502</v>
      </c>
    </row>
    <row r="2022" spans="1:31" hidden="1" x14ac:dyDescent="0.2">
      <c r="A2022" s="50">
        <v>2024</v>
      </c>
      <c r="B2022" s="50" t="s">
        <v>16</v>
      </c>
      <c r="C2022" s="51" t="str">
        <f>set_totals!$C$254</f>
        <v>05Apr24-RST-Night</v>
      </c>
      <c r="D2022" s="21">
        <f t="shared" si="95"/>
        <v>45387</v>
      </c>
      <c r="E2022" s="22">
        <f t="shared" si="96"/>
        <v>96</v>
      </c>
      <c r="F2022" s="17" t="s">
        <v>775</v>
      </c>
      <c r="G2022" s="17" t="s">
        <v>772</v>
      </c>
      <c r="H2022" s="17">
        <v>35</v>
      </c>
      <c r="J2022" s="17">
        <v>0.31</v>
      </c>
      <c r="K2022" s="17" t="s">
        <v>494</v>
      </c>
      <c r="L2022" s="17"/>
      <c r="M2022" s="17" t="s">
        <v>494</v>
      </c>
      <c r="Q2022" s="50" t="s">
        <v>494</v>
      </c>
      <c r="AE2022" s="18">
        <f t="shared" si="97"/>
        <v>0.72303206997084546</v>
      </c>
    </row>
    <row r="2023" spans="1:31" ht="12.75" hidden="1" customHeight="1" x14ac:dyDescent="0.2">
      <c r="A2023" s="50">
        <v>2024</v>
      </c>
      <c r="B2023" s="50" t="s">
        <v>16</v>
      </c>
      <c r="C2023" s="51" t="str">
        <f>set_totals!$C$254</f>
        <v>05Apr24-RST-Night</v>
      </c>
      <c r="D2023" s="21">
        <f t="shared" si="95"/>
        <v>45387</v>
      </c>
      <c r="E2023" s="22">
        <f t="shared" si="96"/>
        <v>96</v>
      </c>
      <c r="F2023" s="17" t="s">
        <v>775</v>
      </c>
      <c r="G2023" s="17" t="s">
        <v>772</v>
      </c>
      <c r="H2023" s="17">
        <v>36</v>
      </c>
      <c r="J2023" s="17">
        <v>0.41</v>
      </c>
      <c r="K2023" s="17" t="s">
        <v>494</v>
      </c>
      <c r="L2023" s="17"/>
      <c r="M2023" s="17" t="s">
        <v>494</v>
      </c>
      <c r="Q2023" s="50" t="s">
        <v>494</v>
      </c>
      <c r="AE2023" s="18">
        <f t="shared" si="97"/>
        <v>0.87877229080932784</v>
      </c>
    </row>
    <row r="2024" spans="1:31" ht="12.75" hidden="1" customHeight="1" x14ac:dyDescent="0.2">
      <c r="A2024" s="50">
        <v>2024</v>
      </c>
      <c r="B2024" s="50" t="s">
        <v>16</v>
      </c>
      <c r="C2024" s="51" t="str">
        <f>set_totals!$C$254</f>
        <v>05Apr24-RST-Night</v>
      </c>
      <c r="D2024" s="21">
        <f t="shared" si="95"/>
        <v>45387</v>
      </c>
      <c r="E2024" s="22">
        <f t="shared" si="96"/>
        <v>96</v>
      </c>
      <c r="F2024" s="17" t="s">
        <v>775</v>
      </c>
      <c r="G2024" s="17" t="s">
        <v>772</v>
      </c>
      <c r="H2024" s="17">
        <v>34</v>
      </c>
      <c r="J2024" s="17">
        <v>0.31</v>
      </c>
      <c r="K2024" s="17" t="s">
        <v>494</v>
      </c>
      <c r="L2024" s="17"/>
      <c r="M2024" s="17" t="s">
        <v>494</v>
      </c>
      <c r="Q2024" s="50" t="s">
        <v>494</v>
      </c>
      <c r="AE2024" s="18">
        <f t="shared" si="97"/>
        <v>0.78872379401587622</v>
      </c>
    </row>
    <row r="2025" spans="1:31" ht="12.75" hidden="1" customHeight="1" x14ac:dyDescent="0.2">
      <c r="A2025" s="50">
        <v>2024</v>
      </c>
      <c r="B2025" s="50" t="s">
        <v>16</v>
      </c>
      <c r="C2025" s="51" t="str">
        <f>set_totals!$C$254</f>
        <v>05Apr24-RST-Night</v>
      </c>
      <c r="D2025" s="21">
        <f t="shared" si="95"/>
        <v>45387</v>
      </c>
      <c r="E2025" s="22">
        <f t="shared" si="96"/>
        <v>96</v>
      </c>
      <c r="F2025" s="17" t="s">
        <v>775</v>
      </c>
      <c r="G2025" s="17" t="s">
        <v>772</v>
      </c>
      <c r="H2025" s="17">
        <v>32</v>
      </c>
      <c r="J2025" s="17">
        <v>0.28000000000000003</v>
      </c>
      <c r="K2025" s="17" t="s">
        <v>494</v>
      </c>
      <c r="L2025" s="17"/>
      <c r="M2025" s="17" t="s">
        <v>494</v>
      </c>
      <c r="Q2025" s="50" t="s">
        <v>494</v>
      </c>
      <c r="AE2025" s="18">
        <f t="shared" si="97"/>
        <v>0.85449218750000011</v>
      </c>
    </row>
    <row r="2026" spans="1:31" ht="12.75" hidden="1" customHeight="1" x14ac:dyDescent="0.2">
      <c r="A2026" s="50">
        <v>2024</v>
      </c>
      <c r="B2026" s="50" t="s">
        <v>16</v>
      </c>
      <c r="C2026" s="51" t="str">
        <f>set_totals!$C$254</f>
        <v>05Apr24-RST-Night</v>
      </c>
      <c r="D2026" s="21">
        <f t="shared" si="95"/>
        <v>45387</v>
      </c>
      <c r="E2026" s="22">
        <f t="shared" si="96"/>
        <v>96</v>
      </c>
      <c r="F2026" s="17" t="s">
        <v>775</v>
      </c>
      <c r="G2026" s="17" t="s">
        <v>772</v>
      </c>
      <c r="H2026" s="17">
        <v>34</v>
      </c>
      <c r="J2026" s="17">
        <v>0.31</v>
      </c>
      <c r="K2026" s="17" t="s">
        <v>494</v>
      </c>
      <c r="L2026" s="17"/>
      <c r="M2026" s="17" t="s">
        <v>494</v>
      </c>
      <c r="Q2026" s="50" t="s">
        <v>494</v>
      </c>
      <c r="AE2026" s="18">
        <f t="shared" si="97"/>
        <v>0.78872379401587622</v>
      </c>
    </row>
    <row r="2027" spans="1:31" ht="12.75" hidden="1" customHeight="1" x14ac:dyDescent="0.2">
      <c r="A2027" s="50">
        <v>2024</v>
      </c>
      <c r="B2027" s="50" t="s">
        <v>16</v>
      </c>
      <c r="C2027" s="51" t="str">
        <f>set_totals!$C$254</f>
        <v>05Apr24-RST-Night</v>
      </c>
      <c r="D2027" s="21">
        <f t="shared" si="95"/>
        <v>45387</v>
      </c>
      <c r="E2027" s="22">
        <f t="shared" si="96"/>
        <v>96</v>
      </c>
      <c r="F2027" s="17" t="s">
        <v>775</v>
      </c>
      <c r="G2027" s="17" t="s">
        <v>772</v>
      </c>
      <c r="H2027" s="17">
        <v>36</v>
      </c>
      <c r="J2027" s="17">
        <v>0.41</v>
      </c>
      <c r="K2027" s="17" t="s">
        <v>494</v>
      </c>
      <c r="L2027" s="17"/>
      <c r="M2027" s="17" t="s">
        <v>494</v>
      </c>
      <c r="Q2027" s="50" t="s">
        <v>494</v>
      </c>
      <c r="AE2027" s="18">
        <f t="shared" si="97"/>
        <v>0.87877229080932784</v>
      </c>
    </row>
    <row r="2028" spans="1:31" hidden="1" x14ac:dyDescent="0.2">
      <c r="A2028" s="50">
        <v>2024</v>
      </c>
      <c r="B2028" s="50" t="s">
        <v>16</v>
      </c>
      <c r="C2028" s="51" t="str">
        <f>set_totals!$C$254</f>
        <v>05Apr24-RST-Night</v>
      </c>
      <c r="D2028" s="21">
        <f t="shared" si="95"/>
        <v>45387</v>
      </c>
      <c r="E2028" s="22">
        <f t="shared" si="96"/>
        <v>96</v>
      </c>
      <c r="F2028" s="17" t="s">
        <v>775</v>
      </c>
      <c r="G2028" s="17" t="s">
        <v>772</v>
      </c>
      <c r="H2028" s="17">
        <v>34</v>
      </c>
      <c r="J2028" s="17">
        <v>0.35</v>
      </c>
      <c r="K2028" s="17" t="s">
        <v>494</v>
      </c>
      <c r="L2028" s="17"/>
      <c r="M2028" s="17" t="s">
        <v>494</v>
      </c>
      <c r="Q2028" s="50" t="s">
        <v>494</v>
      </c>
      <c r="AE2028" s="18">
        <f t="shared" si="97"/>
        <v>0.89049460614695697</v>
      </c>
    </row>
    <row r="2029" spans="1:31" hidden="1" x14ac:dyDescent="0.2">
      <c r="A2029" s="50">
        <v>2024</v>
      </c>
      <c r="B2029" s="50" t="s">
        <v>16</v>
      </c>
      <c r="C2029" s="51" t="str">
        <f>set_totals!$C$254</f>
        <v>05Apr24-RST-Night</v>
      </c>
      <c r="D2029" s="21">
        <f t="shared" si="95"/>
        <v>45387</v>
      </c>
      <c r="E2029" s="22">
        <f t="shared" si="96"/>
        <v>96</v>
      </c>
      <c r="F2029" s="17" t="s">
        <v>775</v>
      </c>
      <c r="G2029" s="17" t="s">
        <v>772</v>
      </c>
      <c r="H2029" s="17">
        <v>34</v>
      </c>
      <c r="J2029" s="17">
        <v>0.35</v>
      </c>
      <c r="K2029" s="17" t="s">
        <v>494</v>
      </c>
      <c r="L2029" s="17"/>
      <c r="M2029" s="17" t="s">
        <v>494</v>
      </c>
      <c r="Q2029" s="50" t="s">
        <v>494</v>
      </c>
      <c r="AE2029" s="18">
        <f t="shared" si="97"/>
        <v>0.89049460614695697</v>
      </c>
    </row>
    <row r="2030" spans="1:31" hidden="1" x14ac:dyDescent="0.2">
      <c r="A2030" s="50">
        <v>2024</v>
      </c>
      <c r="B2030" s="50" t="s">
        <v>16</v>
      </c>
      <c r="C2030" s="51" t="str">
        <f>set_totals!$C$254</f>
        <v>05Apr24-RST-Night</v>
      </c>
      <c r="D2030" s="21">
        <f t="shared" si="95"/>
        <v>45387</v>
      </c>
      <c r="E2030" s="22">
        <f t="shared" si="96"/>
        <v>96</v>
      </c>
      <c r="F2030" s="17" t="s">
        <v>775</v>
      </c>
      <c r="G2030" s="17" t="s">
        <v>772</v>
      </c>
      <c r="H2030" s="17">
        <v>32</v>
      </c>
      <c r="J2030" s="17">
        <v>0.26</v>
      </c>
      <c r="K2030" s="17" t="s">
        <v>494</v>
      </c>
      <c r="L2030" s="17"/>
      <c r="M2030" s="17" t="s">
        <v>494</v>
      </c>
      <c r="Q2030" s="50" t="s">
        <v>494</v>
      </c>
      <c r="AE2030" s="18">
        <f t="shared" si="97"/>
        <v>0.79345703125</v>
      </c>
    </row>
    <row r="2031" spans="1:31" hidden="1" x14ac:dyDescent="0.2">
      <c r="A2031" s="50">
        <v>2024</v>
      </c>
      <c r="B2031" s="50" t="s">
        <v>16</v>
      </c>
      <c r="C2031" s="51" t="str">
        <f>set_totals!$C$254</f>
        <v>05Apr24-RST-Night</v>
      </c>
      <c r="D2031" s="21">
        <f t="shared" si="95"/>
        <v>45387</v>
      </c>
      <c r="E2031" s="22">
        <f t="shared" si="96"/>
        <v>96</v>
      </c>
      <c r="F2031" s="17" t="s">
        <v>775</v>
      </c>
      <c r="G2031" s="17" t="s">
        <v>772</v>
      </c>
      <c r="H2031" s="17">
        <v>33</v>
      </c>
      <c r="J2031" s="17">
        <v>0.33</v>
      </c>
      <c r="K2031" s="17" t="s">
        <v>494</v>
      </c>
      <c r="L2031" s="17"/>
      <c r="M2031" s="17" t="s">
        <v>494</v>
      </c>
      <c r="Q2031" s="50" t="s">
        <v>494</v>
      </c>
      <c r="AE2031" s="18">
        <f t="shared" si="97"/>
        <v>0.91827364554637281</v>
      </c>
    </row>
    <row r="2032" spans="1:31" hidden="1" x14ac:dyDescent="0.2">
      <c r="A2032" s="50">
        <v>2024</v>
      </c>
      <c r="B2032" s="50" t="s">
        <v>16</v>
      </c>
      <c r="C2032" s="51" t="str">
        <f>set_totals!$C$254</f>
        <v>05Apr24-RST-Night</v>
      </c>
      <c r="D2032" s="21">
        <f t="shared" si="95"/>
        <v>45387</v>
      </c>
      <c r="E2032" s="22">
        <f t="shared" si="96"/>
        <v>96</v>
      </c>
      <c r="F2032" s="17" t="s">
        <v>775</v>
      </c>
      <c r="G2032" s="17" t="s">
        <v>772</v>
      </c>
      <c r="H2032" s="17">
        <v>36</v>
      </c>
      <c r="J2032" s="17">
        <v>0.38</v>
      </c>
      <c r="K2032" s="17" t="s">
        <v>494</v>
      </c>
      <c r="L2032" s="17"/>
      <c r="M2032" s="17" t="s">
        <v>494</v>
      </c>
      <c r="Q2032" s="50" t="s">
        <v>494</v>
      </c>
      <c r="AE2032" s="18">
        <f t="shared" si="97"/>
        <v>0.81447187928669418</v>
      </c>
    </row>
    <row r="2033" spans="1:31" hidden="1" x14ac:dyDescent="0.2">
      <c r="A2033" s="50">
        <v>2024</v>
      </c>
      <c r="B2033" s="50" t="s">
        <v>16</v>
      </c>
      <c r="C2033" s="51" t="str">
        <f>set_totals!$C$254</f>
        <v>05Apr24-RST-Night</v>
      </c>
      <c r="D2033" s="21">
        <f t="shared" si="95"/>
        <v>45387</v>
      </c>
      <c r="E2033" s="22">
        <f t="shared" si="96"/>
        <v>96</v>
      </c>
      <c r="F2033" s="17" t="s">
        <v>775</v>
      </c>
      <c r="G2033" s="17" t="s">
        <v>772</v>
      </c>
      <c r="H2033" s="17">
        <v>34</v>
      </c>
      <c r="J2033" s="17">
        <v>0.33</v>
      </c>
      <c r="K2033" s="17" t="s">
        <v>494</v>
      </c>
      <c r="L2033" s="17"/>
      <c r="M2033" s="17" t="s">
        <v>494</v>
      </c>
      <c r="Q2033" s="50" t="s">
        <v>494</v>
      </c>
      <c r="AE2033" s="18">
        <f t="shared" si="97"/>
        <v>0.83960920008141671</v>
      </c>
    </row>
    <row r="2034" spans="1:31" hidden="1" x14ac:dyDescent="0.2">
      <c r="A2034" s="50">
        <v>2024</v>
      </c>
      <c r="B2034" s="50" t="s">
        <v>16</v>
      </c>
      <c r="C2034" s="51" t="str">
        <f>set_totals!$C$254</f>
        <v>05Apr24-RST-Night</v>
      </c>
      <c r="D2034" s="21">
        <f t="shared" si="95"/>
        <v>45387</v>
      </c>
      <c r="E2034" s="22">
        <f t="shared" si="96"/>
        <v>96</v>
      </c>
      <c r="F2034" s="17" t="s">
        <v>775</v>
      </c>
      <c r="G2034" s="17" t="s">
        <v>772</v>
      </c>
      <c r="H2034" s="17">
        <v>34</v>
      </c>
      <c r="J2034" s="17">
        <v>0.28999999999999998</v>
      </c>
      <c r="K2034" s="17" t="s">
        <v>494</v>
      </c>
      <c r="L2034" s="17"/>
      <c r="M2034" s="17" t="s">
        <v>494</v>
      </c>
      <c r="Q2034" s="50" t="s">
        <v>494</v>
      </c>
      <c r="AE2034" s="18">
        <f t="shared" si="97"/>
        <v>0.73783838795033574</v>
      </c>
    </row>
    <row r="2035" spans="1:31" hidden="1" x14ac:dyDescent="0.2">
      <c r="A2035" s="50">
        <v>2024</v>
      </c>
      <c r="B2035" s="50" t="s">
        <v>16</v>
      </c>
      <c r="C2035" s="51" t="str">
        <f>set_totals!$C$254</f>
        <v>05Apr24-RST-Night</v>
      </c>
      <c r="D2035" s="21">
        <f t="shared" si="95"/>
        <v>45387</v>
      </c>
      <c r="E2035" s="22">
        <f t="shared" si="96"/>
        <v>96</v>
      </c>
      <c r="F2035" s="17" t="s">
        <v>775</v>
      </c>
      <c r="G2035" s="17" t="s">
        <v>772</v>
      </c>
      <c r="H2035" s="17">
        <v>34</v>
      </c>
      <c r="J2035" s="17">
        <v>0.47</v>
      </c>
      <c r="K2035" s="17" t="s">
        <v>494</v>
      </c>
      <c r="L2035" s="17"/>
      <c r="M2035" s="17" t="s">
        <v>494</v>
      </c>
      <c r="Q2035" s="50" t="s">
        <v>494</v>
      </c>
      <c r="AE2035" s="18">
        <f t="shared" si="97"/>
        <v>1.1958070425401994</v>
      </c>
    </row>
    <row r="2036" spans="1:31" hidden="1" x14ac:dyDescent="0.2">
      <c r="A2036" s="50">
        <v>2024</v>
      </c>
      <c r="B2036" s="50" t="s">
        <v>16</v>
      </c>
      <c r="C2036" s="51" t="str">
        <f>set_totals!$C$254</f>
        <v>05Apr24-RST-Night</v>
      </c>
      <c r="D2036" s="21">
        <f t="shared" si="95"/>
        <v>45387</v>
      </c>
      <c r="E2036" s="22">
        <f t="shared" si="96"/>
        <v>96</v>
      </c>
      <c r="F2036" s="17" t="s">
        <v>775</v>
      </c>
      <c r="G2036" s="17" t="s">
        <v>772</v>
      </c>
      <c r="H2036" s="17">
        <v>37</v>
      </c>
      <c r="J2036" s="17">
        <v>0.48</v>
      </c>
      <c r="K2036" s="17" t="s">
        <v>494</v>
      </c>
      <c r="L2036" s="17"/>
      <c r="M2036" s="17" t="s">
        <v>494</v>
      </c>
      <c r="Q2036" s="50" t="s">
        <v>494</v>
      </c>
      <c r="AE2036" s="18">
        <f t="shared" si="97"/>
        <v>0.94762403016603147</v>
      </c>
    </row>
    <row r="2037" spans="1:31" hidden="1" x14ac:dyDescent="0.2">
      <c r="A2037" s="50">
        <v>2024</v>
      </c>
      <c r="B2037" s="50" t="s">
        <v>16</v>
      </c>
      <c r="C2037" s="51" t="str">
        <f>set_totals!$C$254</f>
        <v>05Apr24-RST-Night</v>
      </c>
      <c r="D2037" s="21">
        <f t="shared" si="95"/>
        <v>45387</v>
      </c>
      <c r="E2037" s="22">
        <f t="shared" si="96"/>
        <v>96</v>
      </c>
      <c r="F2037" s="17" t="s">
        <v>775</v>
      </c>
      <c r="G2037" s="17" t="s">
        <v>772</v>
      </c>
      <c r="H2037" s="17">
        <v>35</v>
      </c>
      <c r="J2037" s="17">
        <v>0.38</v>
      </c>
      <c r="K2037" s="17" t="s">
        <v>494</v>
      </c>
      <c r="L2037" s="17"/>
      <c r="M2037" s="17" t="s">
        <v>494</v>
      </c>
      <c r="Q2037" s="50" t="s">
        <v>494</v>
      </c>
      <c r="AE2037" s="18">
        <f t="shared" si="97"/>
        <v>0.88629737609329451</v>
      </c>
    </row>
    <row r="2038" spans="1:31" hidden="1" x14ac:dyDescent="0.2">
      <c r="A2038" s="50">
        <v>2024</v>
      </c>
      <c r="B2038" s="50" t="s">
        <v>16</v>
      </c>
      <c r="C2038" s="51" t="str">
        <f>set_totals!$C$254</f>
        <v>05Apr24-RST-Night</v>
      </c>
      <c r="D2038" s="21">
        <f t="shared" si="95"/>
        <v>45387</v>
      </c>
      <c r="E2038" s="22">
        <f t="shared" si="96"/>
        <v>96</v>
      </c>
      <c r="F2038" s="17" t="s">
        <v>773</v>
      </c>
      <c r="G2038" s="17" t="s">
        <v>772</v>
      </c>
      <c r="H2038" s="17">
        <v>34</v>
      </c>
      <c r="J2038" s="17">
        <v>0.38</v>
      </c>
      <c r="K2038" s="17" t="s">
        <v>494</v>
      </c>
      <c r="L2038" s="17"/>
      <c r="M2038" s="17" t="s">
        <v>494</v>
      </c>
      <c r="Q2038" s="50" t="s">
        <v>494</v>
      </c>
      <c r="AE2038" s="18">
        <f t="shared" si="97"/>
        <v>0.96682271524526764</v>
      </c>
    </row>
    <row r="2039" spans="1:31" hidden="1" x14ac:dyDescent="0.2">
      <c r="A2039" s="50">
        <v>2024</v>
      </c>
      <c r="B2039" s="50" t="s">
        <v>16</v>
      </c>
      <c r="C2039" s="51" t="str">
        <f>set_totals!$C$254</f>
        <v>05Apr24-RST-Night</v>
      </c>
      <c r="D2039" s="21">
        <f t="shared" si="95"/>
        <v>45387</v>
      </c>
      <c r="E2039" s="22">
        <f t="shared" si="96"/>
        <v>96</v>
      </c>
      <c r="F2039" s="17" t="s">
        <v>773</v>
      </c>
      <c r="G2039" s="17" t="s">
        <v>772</v>
      </c>
      <c r="H2039" s="17">
        <v>41</v>
      </c>
      <c r="J2039" s="17">
        <v>0.43</v>
      </c>
      <c r="K2039" s="17" t="s">
        <v>494</v>
      </c>
      <c r="L2039" s="17"/>
      <c r="M2039" s="17" t="s">
        <v>494</v>
      </c>
      <c r="Q2039" s="50" t="s">
        <v>494</v>
      </c>
      <c r="AE2039" s="18">
        <f t="shared" si="97"/>
        <v>0.6239027292117062</v>
      </c>
    </row>
    <row r="2040" spans="1:31" hidden="1" x14ac:dyDescent="0.2">
      <c r="A2040" s="50">
        <v>2024</v>
      </c>
      <c r="B2040" s="50" t="s">
        <v>16</v>
      </c>
      <c r="C2040" s="51" t="str">
        <f>set_totals!$C$254</f>
        <v>05Apr24-RST-Night</v>
      </c>
      <c r="D2040" s="21">
        <f t="shared" si="95"/>
        <v>45387</v>
      </c>
      <c r="E2040" s="22">
        <f t="shared" si="96"/>
        <v>96</v>
      </c>
      <c r="F2040" s="17" t="s">
        <v>773</v>
      </c>
      <c r="G2040" s="17" t="s">
        <v>772</v>
      </c>
      <c r="H2040" s="17">
        <v>38</v>
      </c>
      <c r="J2040" s="17">
        <v>0.46</v>
      </c>
      <c r="K2040" s="17" t="s">
        <v>494</v>
      </c>
      <c r="L2040" s="17"/>
      <c r="M2040" s="17" t="s">
        <v>494</v>
      </c>
      <c r="Q2040" s="50" t="s">
        <v>494</v>
      </c>
      <c r="AE2040" s="18">
        <f t="shared" si="97"/>
        <v>0.83831462312290428</v>
      </c>
    </row>
    <row r="2041" spans="1:31" hidden="1" x14ac:dyDescent="0.2">
      <c r="A2041" s="50">
        <v>2024</v>
      </c>
      <c r="B2041" s="50" t="s">
        <v>16</v>
      </c>
      <c r="C2041" s="51" t="str">
        <f>set_totals!$C$254</f>
        <v>05Apr24-RST-Night</v>
      </c>
      <c r="D2041" s="21">
        <f t="shared" si="95"/>
        <v>45387</v>
      </c>
      <c r="E2041" s="22">
        <f t="shared" si="96"/>
        <v>96</v>
      </c>
      <c r="F2041" s="17" t="s">
        <v>773</v>
      </c>
      <c r="G2041" s="17" t="s">
        <v>772</v>
      </c>
      <c r="H2041" s="17">
        <v>39</v>
      </c>
      <c r="J2041" s="17">
        <v>0.38</v>
      </c>
      <c r="K2041" s="17" t="s">
        <v>494</v>
      </c>
      <c r="L2041" s="17"/>
      <c r="M2041" s="17" t="s">
        <v>494</v>
      </c>
      <c r="Q2041" s="50" t="s">
        <v>494</v>
      </c>
      <c r="AE2041" s="18">
        <f t="shared" si="97"/>
        <v>0.64060419090004894</v>
      </c>
    </row>
    <row r="2042" spans="1:31" hidden="1" x14ac:dyDescent="0.2">
      <c r="A2042" s="50">
        <v>2024</v>
      </c>
      <c r="B2042" s="50" t="s">
        <v>16</v>
      </c>
      <c r="C2042" s="51" t="str">
        <f>set_totals!$C$254</f>
        <v>05Apr24-RST-Night</v>
      </c>
      <c r="D2042" s="21">
        <f t="shared" si="95"/>
        <v>45387</v>
      </c>
      <c r="E2042" s="22">
        <f t="shared" si="96"/>
        <v>96</v>
      </c>
      <c r="F2042" s="17" t="s">
        <v>773</v>
      </c>
      <c r="G2042" s="17" t="s">
        <v>772</v>
      </c>
      <c r="H2042" s="17">
        <v>41</v>
      </c>
      <c r="J2042" s="17">
        <v>0.43</v>
      </c>
      <c r="K2042" s="17" t="s">
        <v>494</v>
      </c>
      <c r="L2042" s="17"/>
      <c r="M2042" s="17" t="s">
        <v>494</v>
      </c>
      <c r="Q2042" s="50" t="s">
        <v>494</v>
      </c>
      <c r="AE2042" s="18">
        <f t="shared" si="97"/>
        <v>0.6239027292117062</v>
      </c>
    </row>
    <row r="2043" spans="1:31" hidden="1" x14ac:dyDescent="0.2">
      <c r="A2043" s="50">
        <v>2024</v>
      </c>
      <c r="B2043" s="50" t="s">
        <v>16</v>
      </c>
      <c r="C2043" s="51" t="str">
        <f>set_totals!$C$254</f>
        <v>05Apr24-RST-Night</v>
      </c>
      <c r="D2043" s="21">
        <f t="shared" si="95"/>
        <v>45387</v>
      </c>
      <c r="E2043" s="22">
        <f t="shared" si="96"/>
        <v>96</v>
      </c>
      <c r="F2043" s="17" t="s">
        <v>773</v>
      </c>
      <c r="G2043" s="17" t="s">
        <v>772</v>
      </c>
      <c r="H2043" s="17">
        <v>37</v>
      </c>
      <c r="J2043" s="17">
        <v>0.37</v>
      </c>
      <c r="K2043" s="17" t="s">
        <v>494</v>
      </c>
      <c r="L2043" s="17"/>
      <c r="M2043" s="17" t="s">
        <v>494</v>
      </c>
      <c r="Q2043" s="50" t="s">
        <v>494</v>
      </c>
      <c r="AE2043" s="18">
        <f t="shared" si="97"/>
        <v>0.73046018991964934</v>
      </c>
    </row>
    <row r="2044" spans="1:31" hidden="1" x14ac:dyDescent="0.2">
      <c r="A2044" s="50">
        <v>2024</v>
      </c>
      <c r="B2044" s="50" t="s">
        <v>16</v>
      </c>
      <c r="C2044" s="51" t="str">
        <f>set_totals!$C$254</f>
        <v>05Apr24-RST-Night</v>
      </c>
      <c r="D2044" s="21">
        <f t="shared" si="95"/>
        <v>45387</v>
      </c>
      <c r="E2044" s="22">
        <f t="shared" si="96"/>
        <v>96</v>
      </c>
      <c r="F2044" s="17" t="s">
        <v>773</v>
      </c>
      <c r="G2044" s="17" t="s">
        <v>772</v>
      </c>
      <c r="H2044" s="17">
        <v>39</v>
      </c>
      <c r="J2044" s="17">
        <v>0.4</v>
      </c>
      <c r="K2044" s="17" t="s">
        <v>494</v>
      </c>
      <c r="L2044" s="17"/>
      <c r="M2044" s="17" t="s">
        <v>494</v>
      </c>
      <c r="Q2044" s="50" t="s">
        <v>494</v>
      </c>
      <c r="AE2044" s="18">
        <f t="shared" si="97"/>
        <v>0.67432020094741996</v>
      </c>
    </row>
    <row r="2045" spans="1:31" hidden="1" x14ac:dyDescent="0.2">
      <c r="A2045" s="50">
        <v>2024</v>
      </c>
      <c r="B2045" s="50" t="s">
        <v>16</v>
      </c>
      <c r="C2045" s="51" t="str">
        <f>set_totals!$C$254</f>
        <v>05Apr24-RST-Night</v>
      </c>
      <c r="D2045" s="21">
        <f t="shared" si="95"/>
        <v>45387</v>
      </c>
      <c r="E2045" s="22">
        <f t="shared" si="96"/>
        <v>96</v>
      </c>
      <c r="F2045" s="17" t="s">
        <v>773</v>
      </c>
      <c r="G2045" s="17" t="s">
        <v>772</v>
      </c>
      <c r="H2045" s="17">
        <v>42</v>
      </c>
      <c r="J2045" s="17">
        <v>0.48</v>
      </c>
      <c r="K2045" s="17" t="s">
        <v>494</v>
      </c>
      <c r="L2045" s="17"/>
      <c r="M2045" s="17" t="s">
        <v>494</v>
      </c>
      <c r="Q2045" s="50" t="s">
        <v>494</v>
      </c>
      <c r="AE2045" s="18">
        <f t="shared" si="97"/>
        <v>0.64787819889860698</v>
      </c>
    </row>
    <row r="2046" spans="1:31" hidden="1" x14ac:dyDescent="0.2">
      <c r="A2046" s="50">
        <v>2024</v>
      </c>
      <c r="B2046" s="50" t="s">
        <v>16</v>
      </c>
      <c r="C2046" s="51" t="str">
        <f>set_totals!$C$254</f>
        <v>05Apr24-RST-Night</v>
      </c>
      <c r="D2046" s="21">
        <f t="shared" si="95"/>
        <v>45387</v>
      </c>
      <c r="E2046" s="22">
        <f t="shared" si="96"/>
        <v>96</v>
      </c>
      <c r="F2046" s="17" t="s">
        <v>773</v>
      </c>
      <c r="G2046" s="17" t="s">
        <v>772</v>
      </c>
      <c r="H2046" s="17">
        <v>36</v>
      </c>
      <c r="J2046" s="17">
        <v>0.35</v>
      </c>
      <c r="K2046" s="17" t="s">
        <v>494</v>
      </c>
      <c r="L2046" s="17"/>
      <c r="M2046" s="17" t="s">
        <v>494</v>
      </c>
      <c r="Q2046" s="50" t="s">
        <v>494</v>
      </c>
      <c r="AE2046" s="18">
        <f t="shared" si="97"/>
        <v>0.7501714677640603</v>
      </c>
    </row>
    <row r="2047" spans="1:31" hidden="1" x14ac:dyDescent="0.2">
      <c r="A2047" s="50">
        <v>2024</v>
      </c>
      <c r="B2047" s="50" t="s">
        <v>16</v>
      </c>
      <c r="C2047" s="51" t="str">
        <f>set_totals!$C$254</f>
        <v>05Apr24-RST-Night</v>
      </c>
      <c r="D2047" s="21">
        <f t="shared" si="95"/>
        <v>45387</v>
      </c>
      <c r="E2047" s="22">
        <f t="shared" si="96"/>
        <v>96</v>
      </c>
      <c r="F2047" s="17" t="s">
        <v>773</v>
      </c>
      <c r="G2047" s="17" t="s">
        <v>772</v>
      </c>
      <c r="H2047" s="17">
        <v>39</v>
      </c>
      <c r="J2047" s="17">
        <v>0.4</v>
      </c>
      <c r="K2047" s="17" t="s">
        <v>494</v>
      </c>
      <c r="L2047" s="17"/>
      <c r="M2047" s="17" t="s">
        <v>494</v>
      </c>
      <c r="Q2047" s="50" t="s">
        <v>494</v>
      </c>
      <c r="AE2047" s="18">
        <f t="shared" si="97"/>
        <v>0.67432020094741996</v>
      </c>
    </row>
    <row r="2048" spans="1:31" hidden="1" x14ac:dyDescent="0.2">
      <c r="A2048" s="50">
        <v>2024</v>
      </c>
      <c r="B2048" s="50" t="s">
        <v>16</v>
      </c>
      <c r="C2048" s="51" t="str">
        <f>set_totals!$C$254</f>
        <v>05Apr24-RST-Night</v>
      </c>
      <c r="D2048" s="21">
        <f t="shared" si="95"/>
        <v>45387</v>
      </c>
      <c r="E2048" s="22">
        <f t="shared" si="96"/>
        <v>96</v>
      </c>
      <c r="F2048" s="17" t="s">
        <v>773</v>
      </c>
      <c r="G2048" s="17" t="s">
        <v>772</v>
      </c>
      <c r="H2048" s="17">
        <v>42</v>
      </c>
      <c r="J2048" s="17">
        <v>0.44</v>
      </c>
      <c r="K2048" s="17" t="s">
        <v>494</v>
      </c>
      <c r="L2048" s="17"/>
      <c r="M2048" s="17" t="s">
        <v>494</v>
      </c>
      <c r="Q2048" s="50" t="s">
        <v>494</v>
      </c>
      <c r="AE2048" s="18">
        <f t="shared" si="97"/>
        <v>0.59388834899038978</v>
      </c>
    </row>
    <row r="2049" spans="1:31" hidden="1" x14ac:dyDescent="0.2">
      <c r="A2049" s="50">
        <v>2024</v>
      </c>
      <c r="B2049" s="50" t="s">
        <v>16</v>
      </c>
      <c r="C2049" s="51" t="str">
        <f>set_totals!$C$254</f>
        <v>05Apr24-RST-Night</v>
      </c>
      <c r="D2049" s="21">
        <f t="shared" si="95"/>
        <v>45387</v>
      </c>
      <c r="E2049" s="22">
        <f t="shared" si="96"/>
        <v>96</v>
      </c>
      <c r="F2049" s="17" t="s">
        <v>773</v>
      </c>
      <c r="G2049" s="17" t="s">
        <v>772</v>
      </c>
      <c r="H2049" s="17">
        <v>40</v>
      </c>
      <c r="J2049" s="17">
        <v>0.38</v>
      </c>
      <c r="K2049" s="17" t="s">
        <v>494</v>
      </c>
      <c r="L2049" s="17"/>
      <c r="M2049" s="17" t="s">
        <v>494</v>
      </c>
      <c r="Q2049" s="50" t="s">
        <v>494</v>
      </c>
      <c r="AE2049" s="18">
        <f t="shared" si="97"/>
        <v>0.59375</v>
      </c>
    </row>
    <row r="2050" spans="1:31" hidden="1" x14ac:dyDescent="0.2">
      <c r="A2050" s="50">
        <v>2024</v>
      </c>
      <c r="B2050" s="50" t="s">
        <v>16</v>
      </c>
      <c r="C2050" s="51" t="str">
        <f>set_totals!$C$254</f>
        <v>05Apr24-RST-Night</v>
      </c>
      <c r="D2050" s="21">
        <f t="shared" si="95"/>
        <v>45387</v>
      </c>
      <c r="E2050" s="22">
        <f t="shared" si="96"/>
        <v>96</v>
      </c>
      <c r="F2050" s="17" t="s">
        <v>771</v>
      </c>
      <c r="G2050" s="17" t="s">
        <v>772</v>
      </c>
      <c r="H2050" s="17">
        <v>42</v>
      </c>
      <c r="J2050" s="17">
        <v>0.56000000000000005</v>
      </c>
      <c r="K2050" s="17" t="s">
        <v>494</v>
      </c>
      <c r="L2050" s="17"/>
      <c r="M2050" s="17" t="s">
        <v>494</v>
      </c>
      <c r="Q2050" s="50" t="s">
        <v>494</v>
      </c>
      <c r="AE2050" s="18">
        <f t="shared" si="97"/>
        <v>0.75585789871504161</v>
      </c>
    </row>
    <row r="2051" spans="1:31" hidden="1" x14ac:dyDescent="0.2">
      <c r="A2051" s="50">
        <v>2024</v>
      </c>
      <c r="B2051" s="50" t="s">
        <v>16</v>
      </c>
      <c r="C2051" s="51" t="str">
        <f>set_totals!$C$254</f>
        <v>05Apr24-RST-Night</v>
      </c>
      <c r="D2051" s="21">
        <f t="shared" si="95"/>
        <v>45387</v>
      </c>
      <c r="E2051" s="22">
        <f t="shared" si="96"/>
        <v>96</v>
      </c>
      <c r="F2051" s="17" t="s">
        <v>771</v>
      </c>
      <c r="G2051" s="17" t="s">
        <v>772</v>
      </c>
      <c r="H2051" s="17">
        <v>40</v>
      </c>
      <c r="J2051" s="17">
        <v>0.5</v>
      </c>
      <c r="K2051" s="17" t="s">
        <v>494</v>
      </c>
      <c r="L2051" s="17"/>
      <c r="M2051" s="17" t="s">
        <v>494</v>
      </c>
      <c r="Q2051" s="50" t="s">
        <v>494</v>
      </c>
      <c r="AE2051" s="18">
        <f t="shared" si="97"/>
        <v>0.78125</v>
      </c>
    </row>
    <row r="2052" spans="1:31" hidden="1" x14ac:dyDescent="0.2">
      <c r="A2052" s="50">
        <v>2024</v>
      </c>
      <c r="B2052" s="50" t="s">
        <v>16</v>
      </c>
      <c r="C2052" s="51" t="str">
        <f>set_totals!$C$254</f>
        <v>05Apr24-RST-Night</v>
      </c>
      <c r="D2052" s="21">
        <f t="shared" ref="D2052:D2115" si="98">DATEVALUE(LEFT(C2052, SEARCH("-", C2052) - 1))</f>
        <v>45387</v>
      </c>
      <c r="E2052" s="22">
        <f t="shared" ref="E2052:E2115" si="99" xml:space="preserve"> D2052 - DATE(YEAR(D2052), 1, 0)</f>
        <v>96</v>
      </c>
      <c r="F2052" s="17" t="s">
        <v>771</v>
      </c>
      <c r="G2052" s="17" t="s">
        <v>772</v>
      </c>
      <c r="H2052" s="17">
        <v>43</v>
      </c>
      <c r="J2052" s="17">
        <v>0.59</v>
      </c>
      <c r="K2052" s="17" t="s">
        <v>494</v>
      </c>
      <c r="L2052" s="17"/>
      <c r="M2052" s="17" t="s">
        <v>494</v>
      </c>
      <c r="Q2052" s="50" t="s">
        <v>494</v>
      </c>
      <c r="AE2052" s="18">
        <f t="shared" ref="AE2052:AE2115" si="100">IF(J2052="", "", 100000*(J2052/(H2052^3)))</f>
        <v>0.74207302501666517</v>
      </c>
    </row>
    <row r="2053" spans="1:31" hidden="1" x14ac:dyDescent="0.2">
      <c r="A2053" s="50">
        <v>2024</v>
      </c>
      <c r="B2053" s="50" t="s">
        <v>16</v>
      </c>
      <c r="C2053" s="51" t="str">
        <f>set_totals!$C$254</f>
        <v>05Apr24-RST-Night</v>
      </c>
      <c r="D2053" s="21">
        <f t="shared" si="98"/>
        <v>45387</v>
      </c>
      <c r="E2053" s="22">
        <f t="shared" si="99"/>
        <v>96</v>
      </c>
      <c r="F2053" s="17" t="s">
        <v>771</v>
      </c>
      <c r="G2053" s="17" t="s">
        <v>772</v>
      </c>
      <c r="H2053" s="17">
        <v>37</v>
      </c>
      <c r="J2053" s="17">
        <v>0.4</v>
      </c>
      <c r="K2053" s="17" t="s">
        <v>494</v>
      </c>
      <c r="L2053" s="17"/>
      <c r="M2053" s="17" t="s">
        <v>494</v>
      </c>
      <c r="Q2053" s="50" t="s">
        <v>494</v>
      </c>
      <c r="AE2053" s="18">
        <f t="shared" si="100"/>
        <v>0.78968669180502638</v>
      </c>
    </row>
    <row r="2054" spans="1:31" hidden="1" x14ac:dyDescent="0.2">
      <c r="A2054" s="50">
        <v>2024</v>
      </c>
      <c r="B2054" s="50" t="s">
        <v>16</v>
      </c>
      <c r="C2054" s="51" t="str">
        <f>set_totals!$C$254</f>
        <v>05Apr24-RST-Night</v>
      </c>
      <c r="D2054" s="21">
        <f t="shared" si="98"/>
        <v>45387</v>
      </c>
      <c r="E2054" s="22">
        <f t="shared" si="99"/>
        <v>96</v>
      </c>
      <c r="F2054" s="17" t="s">
        <v>771</v>
      </c>
      <c r="G2054" s="17" t="s">
        <v>772</v>
      </c>
      <c r="H2054" s="17">
        <v>39</v>
      </c>
      <c r="J2054" s="17">
        <v>0.42</v>
      </c>
      <c r="K2054" s="17" t="s">
        <v>494</v>
      </c>
      <c r="L2054" s="17"/>
      <c r="M2054" s="17" t="s">
        <v>494</v>
      </c>
      <c r="Q2054" s="50" t="s">
        <v>494</v>
      </c>
      <c r="AE2054" s="18">
        <f t="shared" si="100"/>
        <v>0.70803621099479086</v>
      </c>
    </row>
    <row r="2055" spans="1:31" hidden="1" x14ac:dyDescent="0.2">
      <c r="A2055" s="50">
        <v>2024</v>
      </c>
      <c r="B2055" s="50" t="s">
        <v>16</v>
      </c>
      <c r="C2055" s="51" t="str">
        <f>set_totals!$C$254</f>
        <v>05Apr24-RST-Night</v>
      </c>
      <c r="D2055" s="21">
        <f t="shared" si="98"/>
        <v>45387</v>
      </c>
      <c r="E2055" s="22">
        <f t="shared" si="99"/>
        <v>96</v>
      </c>
      <c r="F2055" s="17" t="s">
        <v>771</v>
      </c>
      <c r="G2055" s="17" t="s">
        <v>772</v>
      </c>
      <c r="H2055" s="17">
        <v>38</v>
      </c>
      <c r="J2055" s="17">
        <v>0.41</v>
      </c>
      <c r="K2055" s="17" t="s">
        <v>494</v>
      </c>
      <c r="L2055" s="17"/>
      <c r="M2055" s="17" t="s">
        <v>494</v>
      </c>
      <c r="Q2055" s="50" t="s">
        <v>494</v>
      </c>
      <c r="AE2055" s="18">
        <f t="shared" si="100"/>
        <v>0.74719346843563206</v>
      </c>
    </row>
    <row r="2056" spans="1:31" hidden="1" x14ac:dyDescent="0.2">
      <c r="A2056" s="50">
        <v>2024</v>
      </c>
      <c r="B2056" s="50" t="s">
        <v>16</v>
      </c>
      <c r="C2056" s="51" t="str">
        <f>set_totals!$C$254</f>
        <v>05Apr24-RST-Night</v>
      </c>
      <c r="D2056" s="21">
        <f t="shared" si="98"/>
        <v>45387</v>
      </c>
      <c r="E2056" s="22">
        <f t="shared" si="99"/>
        <v>96</v>
      </c>
      <c r="F2056" s="17" t="s">
        <v>771</v>
      </c>
      <c r="G2056" s="17" t="s">
        <v>772</v>
      </c>
      <c r="H2056" s="17">
        <v>40</v>
      </c>
      <c r="J2056" s="17">
        <v>0.47</v>
      </c>
      <c r="K2056" s="17" t="s">
        <v>494</v>
      </c>
      <c r="L2056" s="17"/>
      <c r="M2056" s="17" t="s">
        <v>494</v>
      </c>
      <c r="Q2056" s="50" t="s">
        <v>494</v>
      </c>
      <c r="AE2056" s="18">
        <f t="shared" si="100"/>
        <v>0.734375</v>
      </c>
    </row>
    <row r="2057" spans="1:31" hidden="1" x14ac:dyDescent="0.2">
      <c r="A2057" s="50">
        <v>2024</v>
      </c>
      <c r="B2057" s="50" t="s">
        <v>16</v>
      </c>
      <c r="C2057" s="51" t="str">
        <f>set_totals!$C$254</f>
        <v>05Apr24-RST-Night</v>
      </c>
      <c r="D2057" s="21">
        <f t="shared" si="98"/>
        <v>45387</v>
      </c>
      <c r="E2057" s="22">
        <f t="shared" si="99"/>
        <v>96</v>
      </c>
      <c r="F2057" s="17" t="s">
        <v>771</v>
      </c>
      <c r="G2057" s="17" t="s">
        <v>772</v>
      </c>
      <c r="H2057" s="17">
        <v>39</v>
      </c>
      <c r="J2057" s="17">
        <v>0.49</v>
      </c>
      <c r="K2057" s="17" t="s">
        <v>494</v>
      </c>
      <c r="L2057" s="17"/>
      <c r="M2057" s="17" t="s">
        <v>494</v>
      </c>
      <c r="Q2057" s="50" t="s">
        <v>494</v>
      </c>
      <c r="AE2057" s="18">
        <f t="shared" si="100"/>
        <v>0.8260422461605893</v>
      </c>
    </row>
    <row r="2058" spans="1:31" hidden="1" x14ac:dyDescent="0.2">
      <c r="A2058" s="50">
        <v>2024</v>
      </c>
      <c r="B2058" s="50" t="s">
        <v>16</v>
      </c>
      <c r="C2058" s="51" t="str">
        <f>set_totals!$C$254</f>
        <v>05Apr24-RST-Night</v>
      </c>
      <c r="D2058" s="21">
        <f t="shared" si="98"/>
        <v>45387</v>
      </c>
      <c r="E2058" s="22">
        <f t="shared" si="99"/>
        <v>96</v>
      </c>
      <c r="F2058" s="17" t="s">
        <v>771</v>
      </c>
      <c r="G2058" s="17" t="s">
        <v>772</v>
      </c>
      <c r="H2058" s="17">
        <v>41</v>
      </c>
      <c r="J2058" s="17">
        <v>0.42</v>
      </c>
      <c r="K2058" s="17" t="s">
        <v>494</v>
      </c>
      <c r="L2058" s="17"/>
      <c r="M2058" s="17" t="s">
        <v>494</v>
      </c>
      <c r="Q2058" s="50" t="s">
        <v>494</v>
      </c>
      <c r="AE2058" s="18">
        <f t="shared" si="100"/>
        <v>0.60939336341608508</v>
      </c>
    </row>
    <row r="2059" spans="1:31" hidden="1" x14ac:dyDescent="0.2">
      <c r="A2059" s="50">
        <v>2024</v>
      </c>
      <c r="B2059" s="50" t="s">
        <v>16</v>
      </c>
      <c r="C2059" s="51" t="str">
        <f>set_totals!$C$254</f>
        <v>05Apr24-RST-Night</v>
      </c>
      <c r="D2059" s="21">
        <f t="shared" si="98"/>
        <v>45387</v>
      </c>
      <c r="E2059" s="22">
        <f t="shared" si="99"/>
        <v>96</v>
      </c>
      <c r="F2059" s="17" t="s">
        <v>771</v>
      </c>
      <c r="G2059" s="17" t="s">
        <v>772</v>
      </c>
      <c r="H2059" s="17">
        <v>42</v>
      </c>
      <c r="J2059" s="17">
        <v>0.56000000000000005</v>
      </c>
      <c r="K2059" s="17" t="s">
        <v>494</v>
      </c>
      <c r="L2059" s="17"/>
      <c r="M2059" s="17" t="s">
        <v>494</v>
      </c>
      <c r="Q2059" s="50" t="s">
        <v>494</v>
      </c>
      <c r="AE2059" s="18">
        <f t="shared" si="100"/>
        <v>0.75585789871504161</v>
      </c>
    </row>
    <row r="2060" spans="1:31" hidden="1" x14ac:dyDescent="0.2">
      <c r="A2060" s="50">
        <v>2024</v>
      </c>
      <c r="B2060" s="50" t="s">
        <v>16</v>
      </c>
      <c r="C2060" s="51" t="str">
        <f>set_totals!$C$254</f>
        <v>05Apr24-RST-Night</v>
      </c>
      <c r="D2060" s="21">
        <f t="shared" si="98"/>
        <v>45387</v>
      </c>
      <c r="E2060" s="22">
        <f t="shared" si="99"/>
        <v>96</v>
      </c>
      <c r="F2060" s="17" t="s">
        <v>771</v>
      </c>
      <c r="G2060" s="17" t="s">
        <v>772</v>
      </c>
      <c r="H2060" s="17">
        <v>39</v>
      </c>
      <c r="J2060" s="17">
        <v>0.5</v>
      </c>
      <c r="K2060" s="17" t="s">
        <v>494</v>
      </c>
      <c r="L2060" s="17"/>
      <c r="M2060" s="17" t="s">
        <v>494</v>
      </c>
      <c r="Q2060" s="50" t="s">
        <v>494</v>
      </c>
      <c r="AE2060" s="18">
        <f t="shared" si="100"/>
        <v>0.84290025118427492</v>
      </c>
    </row>
    <row r="2061" spans="1:31" hidden="1" x14ac:dyDescent="0.2">
      <c r="A2061" s="50">
        <v>2024</v>
      </c>
      <c r="B2061" s="50" t="s">
        <v>16</v>
      </c>
      <c r="C2061" s="51" t="str">
        <f>set_totals!$C$254</f>
        <v>05Apr24-RST-Night</v>
      </c>
      <c r="D2061" s="21">
        <f t="shared" si="98"/>
        <v>45387</v>
      </c>
      <c r="E2061" s="22">
        <f t="shared" si="99"/>
        <v>96</v>
      </c>
      <c r="F2061" s="17" t="s">
        <v>771</v>
      </c>
      <c r="G2061" s="17" t="s">
        <v>772</v>
      </c>
      <c r="H2061" s="17">
        <v>38</v>
      </c>
      <c r="J2061" s="17">
        <v>0.4</v>
      </c>
      <c r="K2061" s="17" t="s">
        <v>494</v>
      </c>
      <c r="L2061" s="17"/>
      <c r="M2061" s="17" t="s">
        <v>494</v>
      </c>
      <c r="Q2061" s="50" t="s">
        <v>494</v>
      </c>
      <c r="AE2061" s="18">
        <f t="shared" si="100"/>
        <v>0.72896923749817755</v>
      </c>
    </row>
    <row r="2062" spans="1:31" hidden="1" x14ac:dyDescent="0.2">
      <c r="A2062" s="50">
        <v>2024</v>
      </c>
      <c r="B2062" s="50" t="s">
        <v>16</v>
      </c>
      <c r="C2062" s="51" t="str">
        <f>set_totals!$C$254</f>
        <v>05Apr24-RST-Night</v>
      </c>
      <c r="D2062" s="21">
        <f t="shared" si="98"/>
        <v>45387</v>
      </c>
      <c r="E2062" s="22">
        <f t="shared" si="99"/>
        <v>96</v>
      </c>
      <c r="F2062" s="17" t="s">
        <v>771</v>
      </c>
      <c r="G2062" s="17" t="s">
        <v>772</v>
      </c>
      <c r="H2062" s="17">
        <v>39</v>
      </c>
      <c r="J2062" s="17">
        <v>0.49</v>
      </c>
      <c r="K2062" s="17" t="s">
        <v>494</v>
      </c>
      <c r="L2062" s="17"/>
      <c r="M2062" s="17" t="s">
        <v>494</v>
      </c>
      <c r="Q2062" s="50" t="s">
        <v>494</v>
      </c>
      <c r="AE2062" s="18">
        <f t="shared" si="100"/>
        <v>0.8260422461605893</v>
      </c>
    </row>
    <row r="2063" spans="1:31" hidden="1" x14ac:dyDescent="0.2">
      <c r="A2063" s="50">
        <v>2024</v>
      </c>
      <c r="B2063" s="50" t="s">
        <v>16</v>
      </c>
      <c r="C2063" s="51" t="str">
        <f>set_totals!$C$254</f>
        <v>05Apr24-RST-Night</v>
      </c>
      <c r="D2063" s="21">
        <f t="shared" si="98"/>
        <v>45387</v>
      </c>
      <c r="E2063" s="22">
        <f t="shared" si="99"/>
        <v>96</v>
      </c>
      <c r="F2063" s="17" t="s">
        <v>771</v>
      </c>
      <c r="G2063" s="17" t="s">
        <v>772</v>
      </c>
      <c r="H2063" s="17">
        <v>45</v>
      </c>
      <c r="J2063" s="17">
        <v>0.87</v>
      </c>
      <c r="K2063" s="17" t="s">
        <v>494</v>
      </c>
      <c r="L2063" s="17"/>
      <c r="M2063" s="17" t="s">
        <v>494</v>
      </c>
      <c r="Q2063" s="50" t="s">
        <v>494</v>
      </c>
      <c r="AE2063" s="18">
        <f t="shared" si="100"/>
        <v>0.95473251028806583</v>
      </c>
    </row>
    <row r="2064" spans="1:31" hidden="1" x14ac:dyDescent="0.2">
      <c r="A2064" s="50">
        <v>2024</v>
      </c>
      <c r="B2064" s="50" t="s">
        <v>16</v>
      </c>
      <c r="C2064" s="51" t="str">
        <f>set_totals!$C$254</f>
        <v>05Apr24-RST-Night</v>
      </c>
      <c r="D2064" s="21">
        <f t="shared" si="98"/>
        <v>45387</v>
      </c>
      <c r="E2064" s="22">
        <f t="shared" si="99"/>
        <v>96</v>
      </c>
      <c r="F2064" s="17" t="s">
        <v>771</v>
      </c>
      <c r="G2064" s="17" t="s">
        <v>772</v>
      </c>
      <c r="H2064" s="17">
        <v>41</v>
      </c>
      <c r="J2064" s="17">
        <v>0.61</v>
      </c>
      <c r="K2064" s="17" t="s">
        <v>494</v>
      </c>
      <c r="L2064" s="17"/>
      <c r="M2064" s="17" t="s">
        <v>494</v>
      </c>
      <c r="Q2064" s="50" t="s">
        <v>494</v>
      </c>
      <c r="AE2064" s="18">
        <f t="shared" si="100"/>
        <v>0.88507131353288548</v>
      </c>
    </row>
    <row r="2065" spans="1:31" hidden="1" x14ac:dyDescent="0.2">
      <c r="A2065" s="50">
        <v>2024</v>
      </c>
      <c r="B2065" s="50" t="s">
        <v>16</v>
      </c>
      <c r="C2065" s="51" t="str">
        <f>set_totals!$C$254</f>
        <v>05Apr24-RST-Night</v>
      </c>
      <c r="D2065" s="21">
        <f t="shared" si="98"/>
        <v>45387</v>
      </c>
      <c r="E2065" s="22">
        <f t="shared" si="99"/>
        <v>96</v>
      </c>
      <c r="F2065" s="17" t="s">
        <v>771</v>
      </c>
      <c r="G2065" s="17" t="s">
        <v>772</v>
      </c>
      <c r="H2065" s="17">
        <v>38</v>
      </c>
      <c r="J2065" s="17">
        <v>0.43</v>
      </c>
      <c r="K2065" s="17" t="s">
        <v>494</v>
      </c>
      <c r="L2065" s="17"/>
      <c r="M2065" s="17" t="s">
        <v>494</v>
      </c>
      <c r="Q2065" s="50" t="s">
        <v>494</v>
      </c>
      <c r="AE2065" s="18">
        <f t="shared" si="100"/>
        <v>0.78364193031054097</v>
      </c>
    </row>
    <row r="2066" spans="1:31" hidden="1" x14ac:dyDescent="0.2">
      <c r="A2066" s="50">
        <v>2024</v>
      </c>
      <c r="B2066" s="50" t="s">
        <v>16</v>
      </c>
      <c r="C2066" s="51" t="str">
        <f>set_totals!$C$254</f>
        <v>05Apr24-RST-Night</v>
      </c>
      <c r="D2066" s="21">
        <f t="shared" si="98"/>
        <v>45387</v>
      </c>
      <c r="E2066" s="22">
        <f t="shared" si="99"/>
        <v>96</v>
      </c>
      <c r="F2066" s="17" t="s">
        <v>771</v>
      </c>
      <c r="G2066" s="17" t="s">
        <v>772</v>
      </c>
      <c r="H2066" s="17">
        <v>42</v>
      </c>
      <c r="J2066" s="17">
        <v>0.57999999999999996</v>
      </c>
      <c r="K2066" s="17" t="s">
        <v>494</v>
      </c>
      <c r="L2066" s="17"/>
      <c r="M2066" s="17" t="s">
        <v>494</v>
      </c>
      <c r="Q2066" s="50" t="s">
        <v>494</v>
      </c>
      <c r="AE2066" s="18">
        <f t="shared" si="100"/>
        <v>0.78285282366915021</v>
      </c>
    </row>
    <row r="2067" spans="1:31" hidden="1" x14ac:dyDescent="0.2">
      <c r="A2067" s="50">
        <v>2024</v>
      </c>
      <c r="B2067" s="50" t="s">
        <v>16</v>
      </c>
      <c r="C2067" s="51" t="str">
        <f>set_totals!$C$254</f>
        <v>05Apr24-RST-Night</v>
      </c>
      <c r="D2067" s="21">
        <f t="shared" si="98"/>
        <v>45387</v>
      </c>
      <c r="E2067" s="22">
        <f t="shared" si="99"/>
        <v>96</v>
      </c>
      <c r="F2067" s="17" t="s">
        <v>771</v>
      </c>
      <c r="G2067" s="17" t="s">
        <v>772</v>
      </c>
      <c r="H2067" s="17">
        <v>41</v>
      </c>
      <c r="J2067" s="17">
        <v>0.55000000000000004</v>
      </c>
      <c r="K2067" s="17" t="s">
        <v>494</v>
      </c>
      <c r="L2067" s="17"/>
      <c r="M2067" s="17" t="s">
        <v>494</v>
      </c>
      <c r="Q2067" s="50" t="s">
        <v>494</v>
      </c>
      <c r="AE2067" s="18">
        <f t="shared" si="100"/>
        <v>0.7980151187591592</v>
      </c>
    </row>
    <row r="2068" spans="1:31" hidden="1" x14ac:dyDescent="0.2">
      <c r="A2068" s="50">
        <v>2024</v>
      </c>
      <c r="B2068" s="50" t="s">
        <v>16</v>
      </c>
      <c r="C2068" s="51" t="str">
        <f>set_totals!$C$254</f>
        <v>05Apr24-RST-Night</v>
      </c>
      <c r="D2068" s="21">
        <f t="shared" si="98"/>
        <v>45387</v>
      </c>
      <c r="E2068" s="22">
        <f t="shared" si="99"/>
        <v>96</v>
      </c>
      <c r="F2068" s="17" t="s">
        <v>771</v>
      </c>
      <c r="G2068" s="17" t="s">
        <v>772</v>
      </c>
      <c r="H2068" s="17">
        <v>40</v>
      </c>
      <c r="J2068" s="17">
        <v>0.56000000000000005</v>
      </c>
      <c r="K2068" s="17" t="s">
        <v>494</v>
      </c>
      <c r="L2068" s="17"/>
      <c r="M2068" s="17" t="s">
        <v>494</v>
      </c>
      <c r="Q2068" s="50" t="s">
        <v>494</v>
      </c>
      <c r="AE2068" s="18">
        <f t="shared" si="100"/>
        <v>0.87500000000000011</v>
      </c>
    </row>
    <row r="2069" spans="1:31" hidden="1" x14ac:dyDescent="0.2">
      <c r="A2069" s="50">
        <v>2024</v>
      </c>
      <c r="B2069" s="50" t="s">
        <v>16</v>
      </c>
      <c r="C2069" s="51" t="str">
        <f>set_totals!$C$254</f>
        <v>05Apr24-RST-Night</v>
      </c>
      <c r="D2069" s="21">
        <f t="shared" si="98"/>
        <v>45387</v>
      </c>
      <c r="E2069" s="22">
        <f t="shared" si="99"/>
        <v>96</v>
      </c>
      <c r="F2069" s="17" t="s">
        <v>771</v>
      </c>
      <c r="G2069" s="17" t="s">
        <v>772</v>
      </c>
      <c r="H2069" s="17">
        <v>41</v>
      </c>
      <c r="J2069" s="17">
        <v>0.54</v>
      </c>
      <c r="K2069" s="17" t="s">
        <v>494</v>
      </c>
      <c r="L2069" s="17"/>
      <c r="M2069" s="17" t="s">
        <v>494</v>
      </c>
      <c r="Q2069" s="50" t="s">
        <v>494</v>
      </c>
      <c r="AE2069" s="18">
        <f t="shared" si="100"/>
        <v>0.78350575296353797</v>
      </c>
    </row>
    <row r="2070" spans="1:31" hidden="1" x14ac:dyDescent="0.2">
      <c r="A2070" s="50">
        <v>2024</v>
      </c>
      <c r="B2070" s="50" t="s">
        <v>16</v>
      </c>
      <c r="C2070" s="51" t="str">
        <f>set_totals!$C$254</f>
        <v>05Apr24-RST-Night</v>
      </c>
      <c r="D2070" s="21">
        <f t="shared" si="98"/>
        <v>45387</v>
      </c>
      <c r="E2070" s="22">
        <f t="shared" si="99"/>
        <v>96</v>
      </c>
      <c r="F2070" s="17" t="s">
        <v>771</v>
      </c>
      <c r="G2070" s="17" t="s">
        <v>772</v>
      </c>
      <c r="H2070" s="17">
        <v>43</v>
      </c>
      <c r="J2070" s="17">
        <v>0.53</v>
      </c>
      <c r="K2070" s="17" t="s">
        <v>494</v>
      </c>
      <c r="L2070" s="17"/>
      <c r="M2070" s="17" t="s">
        <v>494</v>
      </c>
      <c r="Q2070" s="50" t="s">
        <v>494</v>
      </c>
      <c r="AE2070" s="18">
        <f t="shared" si="100"/>
        <v>0.66660797162513996</v>
      </c>
    </row>
    <row r="2071" spans="1:31" hidden="1" x14ac:dyDescent="0.2">
      <c r="A2071" s="50">
        <v>2024</v>
      </c>
      <c r="B2071" s="50" t="s">
        <v>16</v>
      </c>
      <c r="C2071" s="51" t="str">
        <f>set_totals!$C$254</f>
        <v>05Apr24-RST-Night</v>
      </c>
      <c r="D2071" s="21">
        <f t="shared" si="98"/>
        <v>45387</v>
      </c>
      <c r="E2071" s="22">
        <f t="shared" si="99"/>
        <v>96</v>
      </c>
      <c r="F2071" s="17" t="s">
        <v>771</v>
      </c>
      <c r="G2071" s="17" t="s">
        <v>772</v>
      </c>
      <c r="H2071" s="17">
        <v>41</v>
      </c>
      <c r="J2071" s="17">
        <v>0.56999999999999995</v>
      </c>
      <c r="K2071" s="17" t="s">
        <v>494</v>
      </c>
      <c r="L2071" s="17"/>
      <c r="M2071" s="17" t="s">
        <v>494</v>
      </c>
      <c r="Q2071" s="50" t="s">
        <v>494</v>
      </c>
      <c r="AE2071" s="18">
        <f t="shared" si="100"/>
        <v>0.82703385035040111</v>
      </c>
    </row>
    <row r="2072" spans="1:31" hidden="1" x14ac:dyDescent="0.2">
      <c r="A2072" s="50">
        <v>2024</v>
      </c>
      <c r="B2072" s="50" t="s">
        <v>16</v>
      </c>
      <c r="C2072" s="51" t="str">
        <f>set_totals!$C$254</f>
        <v>05Apr24-RST-Night</v>
      </c>
      <c r="D2072" s="21">
        <f t="shared" si="98"/>
        <v>45387</v>
      </c>
      <c r="E2072" s="22">
        <f t="shared" si="99"/>
        <v>96</v>
      </c>
      <c r="F2072" s="17" t="s">
        <v>771</v>
      </c>
      <c r="G2072" s="17" t="s">
        <v>772</v>
      </c>
      <c r="H2072" s="17">
        <v>40</v>
      </c>
      <c r="J2072" s="17">
        <v>0.55000000000000004</v>
      </c>
      <c r="K2072" s="17" t="s">
        <v>494</v>
      </c>
      <c r="L2072" s="17"/>
      <c r="M2072" s="17" t="s">
        <v>494</v>
      </c>
      <c r="Q2072" s="50" t="s">
        <v>494</v>
      </c>
      <c r="AE2072" s="18">
        <f t="shared" si="100"/>
        <v>0.859375</v>
      </c>
    </row>
    <row r="2073" spans="1:31" hidden="1" x14ac:dyDescent="0.2">
      <c r="A2073" s="50">
        <v>2024</v>
      </c>
      <c r="B2073" s="50" t="s">
        <v>16</v>
      </c>
      <c r="C2073" s="51" t="str">
        <f>set_totals!$C$254</f>
        <v>05Apr24-RST-Night</v>
      </c>
      <c r="D2073" s="21">
        <f t="shared" si="98"/>
        <v>45387</v>
      </c>
      <c r="E2073" s="22">
        <f t="shared" si="99"/>
        <v>96</v>
      </c>
      <c r="F2073" s="17" t="s">
        <v>771</v>
      </c>
      <c r="G2073" s="17" t="s">
        <v>772</v>
      </c>
      <c r="H2073" s="17">
        <v>40</v>
      </c>
      <c r="J2073" s="17">
        <v>0.56999999999999995</v>
      </c>
      <c r="K2073" s="17" t="s">
        <v>494</v>
      </c>
      <c r="L2073" s="17"/>
      <c r="M2073" s="17" t="s">
        <v>494</v>
      </c>
      <c r="Q2073" s="50" t="s">
        <v>494</v>
      </c>
      <c r="AE2073" s="18">
        <f t="shared" si="100"/>
        <v>0.890625</v>
      </c>
    </row>
    <row r="2074" spans="1:31" hidden="1" x14ac:dyDescent="0.2">
      <c r="A2074" s="50">
        <v>2024</v>
      </c>
      <c r="B2074" s="50" t="s">
        <v>16</v>
      </c>
      <c r="C2074" s="51" t="str">
        <f>set_totals!$C$254</f>
        <v>05Apr24-RST-Night</v>
      </c>
      <c r="D2074" s="21">
        <f t="shared" si="98"/>
        <v>45387</v>
      </c>
      <c r="E2074" s="22">
        <f t="shared" si="99"/>
        <v>96</v>
      </c>
      <c r="F2074" s="17" t="s">
        <v>771</v>
      </c>
      <c r="G2074" s="17" t="s">
        <v>772</v>
      </c>
      <c r="H2074" s="17">
        <v>41</v>
      </c>
      <c r="J2074" s="17">
        <v>0.56000000000000005</v>
      </c>
      <c r="K2074" s="17" t="s">
        <v>494</v>
      </c>
      <c r="L2074" s="17"/>
      <c r="M2074" s="17" t="s">
        <v>494</v>
      </c>
      <c r="Q2074" s="50" t="s">
        <v>494</v>
      </c>
      <c r="AE2074" s="18">
        <f t="shared" si="100"/>
        <v>0.81252448455478021</v>
      </c>
    </row>
    <row r="2075" spans="1:31" hidden="1" x14ac:dyDescent="0.2">
      <c r="A2075" s="50">
        <v>2024</v>
      </c>
      <c r="B2075" s="50" t="s">
        <v>16</v>
      </c>
      <c r="C2075" s="51" t="str">
        <f>set_totals!$C$254</f>
        <v>05Apr24-RST-Night</v>
      </c>
      <c r="D2075" s="21">
        <f t="shared" si="98"/>
        <v>45387</v>
      </c>
      <c r="E2075" s="22">
        <f t="shared" si="99"/>
        <v>96</v>
      </c>
      <c r="F2075" s="17" t="s">
        <v>771</v>
      </c>
      <c r="G2075" s="17" t="s">
        <v>772</v>
      </c>
      <c r="H2075" s="17">
        <v>39</v>
      </c>
      <c r="J2075" s="17">
        <v>0.51</v>
      </c>
      <c r="K2075" s="17" t="s">
        <v>494</v>
      </c>
      <c r="L2075" s="17"/>
      <c r="M2075" s="17" t="s">
        <v>494</v>
      </c>
      <c r="Q2075" s="50" t="s">
        <v>494</v>
      </c>
      <c r="AE2075" s="18">
        <f t="shared" si="100"/>
        <v>0.85975825620796031</v>
      </c>
    </row>
    <row r="2076" spans="1:31" hidden="1" x14ac:dyDescent="0.2">
      <c r="A2076" s="50">
        <v>2024</v>
      </c>
      <c r="B2076" s="50" t="s">
        <v>16</v>
      </c>
      <c r="C2076" s="51" t="str">
        <f>set_totals!$C$254</f>
        <v>05Apr24-RST-Night</v>
      </c>
      <c r="D2076" s="21">
        <f t="shared" si="98"/>
        <v>45387</v>
      </c>
      <c r="E2076" s="22">
        <f t="shared" si="99"/>
        <v>96</v>
      </c>
      <c r="F2076" s="17" t="s">
        <v>771</v>
      </c>
      <c r="G2076" s="17" t="s">
        <v>772</v>
      </c>
      <c r="H2076" s="17">
        <v>40</v>
      </c>
      <c r="J2076" s="17">
        <v>0.47</v>
      </c>
      <c r="K2076" s="17" t="s">
        <v>494</v>
      </c>
      <c r="L2076" s="17"/>
      <c r="M2076" s="17" t="s">
        <v>494</v>
      </c>
      <c r="Q2076" s="50" t="s">
        <v>494</v>
      </c>
      <c r="AE2076" s="18">
        <f t="shared" si="100"/>
        <v>0.734375</v>
      </c>
    </row>
    <row r="2077" spans="1:31" hidden="1" x14ac:dyDescent="0.2">
      <c r="A2077" s="50">
        <v>2024</v>
      </c>
      <c r="B2077" s="50" t="s">
        <v>16</v>
      </c>
      <c r="C2077" s="51" t="str">
        <f>set_totals!$C$254</f>
        <v>05Apr24-RST-Night</v>
      </c>
      <c r="D2077" s="21">
        <f t="shared" si="98"/>
        <v>45387</v>
      </c>
      <c r="E2077" s="22">
        <f t="shared" si="99"/>
        <v>96</v>
      </c>
      <c r="F2077" s="17" t="s">
        <v>771</v>
      </c>
      <c r="G2077" s="17" t="s">
        <v>772</v>
      </c>
      <c r="H2077" s="17">
        <v>41</v>
      </c>
      <c r="J2077" s="17">
        <v>0.55000000000000004</v>
      </c>
      <c r="K2077" s="17" t="s">
        <v>494</v>
      </c>
      <c r="L2077" s="17"/>
      <c r="M2077" s="17" t="s">
        <v>494</v>
      </c>
      <c r="Q2077" s="50" t="s">
        <v>494</v>
      </c>
      <c r="AE2077" s="18">
        <f t="shared" si="100"/>
        <v>0.7980151187591592</v>
      </c>
    </row>
    <row r="2078" spans="1:31" hidden="1" x14ac:dyDescent="0.2">
      <c r="A2078" s="50">
        <v>2024</v>
      </c>
      <c r="B2078" s="50" t="s">
        <v>16</v>
      </c>
      <c r="C2078" s="51" t="str">
        <f>set_totals!$C$254</f>
        <v>05Apr24-RST-Night</v>
      </c>
      <c r="D2078" s="21">
        <f t="shared" si="98"/>
        <v>45387</v>
      </c>
      <c r="E2078" s="22">
        <f t="shared" si="99"/>
        <v>96</v>
      </c>
      <c r="F2078" s="17" t="s">
        <v>771</v>
      </c>
      <c r="G2078" s="17" t="s">
        <v>772</v>
      </c>
      <c r="H2078" s="17">
        <v>38</v>
      </c>
      <c r="J2078" s="17">
        <v>0.55000000000000004</v>
      </c>
      <c r="K2078" s="17" t="s">
        <v>494</v>
      </c>
      <c r="L2078" s="17"/>
      <c r="M2078" s="17" t="s">
        <v>494</v>
      </c>
      <c r="Q2078" s="50" t="s">
        <v>494</v>
      </c>
      <c r="AE2078" s="18">
        <f t="shared" si="100"/>
        <v>1.0023327015599943</v>
      </c>
    </row>
    <row r="2079" spans="1:31" hidden="1" x14ac:dyDescent="0.2">
      <c r="A2079" s="50">
        <v>2024</v>
      </c>
      <c r="B2079" s="50" t="s">
        <v>16</v>
      </c>
      <c r="C2079" s="51" t="str">
        <f>set_totals!$C$254</f>
        <v>05Apr24-RST-Night</v>
      </c>
      <c r="D2079" s="21">
        <f t="shared" si="98"/>
        <v>45387</v>
      </c>
      <c r="E2079" s="22">
        <f t="shared" si="99"/>
        <v>96</v>
      </c>
      <c r="F2079" s="17" t="s">
        <v>771</v>
      </c>
      <c r="G2079" s="17" t="s">
        <v>772</v>
      </c>
      <c r="H2079" s="17">
        <v>36</v>
      </c>
      <c r="J2079" s="17">
        <v>0.41</v>
      </c>
      <c r="K2079" s="17" t="s">
        <v>494</v>
      </c>
      <c r="L2079" s="17"/>
      <c r="M2079" s="17" t="s">
        <v>494</v>
      </c>
      <c r="Q2079" s="50" t="s">
        <v>494</v>
      </c>
      <c r="AE2079" s="18">
        <f t="shared" si="100"/>
        <v>0.87877229080932784</v>
      </c>
    </row>
    <row r="2080" spans="1:31" hidden="1" x14ac:dyDescent="0.2">
      <c r="A2080" s="50">
        <v>2024</v>
      </c>
      <c r="B2080" s="50" t="s">
        <v>16</v>
      </c>
      <c r="C2080" s="51" t="str">
        <f>set_totals!$C$258</f>
        <v>09Apr24-RST-Night</v>
      </c>
      <c r="D2080" s="21">
        <f t="shared" si="98"/>
        <v>45391</v>
      </c>
      <c r="E2080" s="22">
        <f t="shared" si="99"/>
        <v>100</v>
      </c>
      <c r="F2080" s="17" t="s">
        <v>775</v>
      </c>
      <c r="G2080" s="17" t="s">
        <v>784</v>
      </c>
      <c r="H2080" s="17">
        <v>82</v>
      </c>
      <c r="J2080" s="17">
        <v>6.35</v>
      </c>
      <c r="K2080" s="17" t="s">
        <v>494</v>
      </c>
      <c r="L2080" s="17"/>
      <c r="M2080" s="17" t="s">
        <v>494</v>
      </c>
      <c r="Q2080" s="50" t="s">
        <v>494</v>
      </c>
      <c r="AE2080" s="18">
        <f t="shared" si="100"/>
        <v>1.1516809100274226</v>
      </c>
    </row>
    <row r="2081" spans="1:31" hidden="1" x14ac:dyDescent="0.2">
      <c r="A2081" s="50">
        <v>2024</v>
      </c>
      <c r="B2081" s="50" t="s">
        <v>16</v>
      </c>
      <c r="C2081" s="51" t="str">
        <f>set_totals!$C$258</f>
        <v>09Apr24-RST-Night</v>
      </c>
      <c r="D2081" s="21">
        <f t="shared" si="98"/>
        <v>45391</v>
      </c>
      <c r="E2081" s="22">
        <f t="shared" si="99"/>
        <v>100</v>
      </c>
      <c r="F2081" s="17" t="s">
        <v>775</v>
      </c>
      <c r="G2081" s="17" t="s">
        <v>772</v>
      </c>
      <c r="H2081" s="17">
        <v>34</v>
      </c>
      <c r="J2081" s="17">
        <v>0.41</v>
      </c>
      <c r="K2081" s="17" t="s">
        <v>494</v>
      </c>
      <c r="L2081" s="17"/>
      <c r="M2081" s="17" t="s">
        <v>494</v>
      </c>
      <c r="Q2081" s="50" t="s">
        <v>494</v>
      </c>
      <c r="AE2081" s="18">
        <f t="shared" si="100"/>
        <v>1.0431508243435781</v>
      </c>
    </row>
    <row r="2082" spans="1:31" hidden="1" x14ac:dyDescent="0.2">
      <c r="A2082" s="50">
        <v>2024</v>
      </c>
      <c r="B2082" s="50" t="s">
        <v>16</v>
      </c>
      <c r="C2082" s="51" t="str">
        <f>set_totals!$C$258</f>
        <v>09Apr24-RST-Night</v>
      </c>
      <c r="D2082" s="21">
        <f t="shared" si="98"/>
        <v>45391</v>
      </c>
      <c r="E2082" s="22">
        <f t="shared" si="99"/>
        <v>100</v>
      </c>
      <c r="F2082" s="17" t="s">
        <v>775</v>
      </c>
      <c r="G2082" s="17" t="s">
        <v>772</v>
      </c>
      <c r="H2082" s="17" t="s">
        <v>790</v>
      </c>
      <c r="J2082" s="17" t="s">
        <v>790</v>
      </c>
      <c r="K2082" s="17" t="s">
        <v>494</v>
      </c>
      <c r="L2082" s="17"/>
      <c r="M2082" s="17" t="s">
        <v>494</v>
      </c>
      <c r="Q2082" s="50" t="s">
        <v>494</v>
      </c>
      <c r="AE2082" s="18" t="e">
        <f t="shared" si="100"/>
        <v>#VALUE!</v>
      </c>
    </row>
    <row r="2083" spans="1:31" hidden="1" x14ac:dyDescent="0.2">
      <c r="A2083" s="50">
        <v>2024</v>
      </c>
      <c r="B2083" s="50" t="s">
        <v>16</v>
      </c>
      <c r="C2083" s="51" t="str">
        <f>set_totals!$C$258</f>
        <v>09Apr24-RST-Night</v>
      </c>
      <c r="D2083" s="21">
        <f t="shared" si="98"/>
        <v>45391</v>
      </c>
      <c r="E2083" s="22">
        <f t="shared" si="99"/>
        <v>100</v>
      </c>
      <c r="F2083" s="17" t="s">
        <v>775</v>
      </c>
      <c r="G2083" s="17" t="s">
        <v>772</v>
      </c>
      <c r="H2083" s="17">
        <v>33</v>
      </c>
      <c r="J2083" s="17">
        <v>0.31</v>
      </c>
      <c r="K2083" s="17" t="s">
        <v>494</v>
      </c>
      <c r="L2083" s="17"/>
      <c r="M2083" s="17" t="s">
        <v>494</v>
      </c>
      <c r="Q2083" s="50" t="s">
        <v>494</v>
      </c>
      <c r="AE2083" s="18">
        <f t="shared" si="100"/>
        <v>0.86262069733144109</v>
      </c>
    </row>
    <row r="2084" spans="1:31" hidden="1" x14ac:dyDescent="0.2">
      <c r="A2084" s="50">
        <v>2024</v>
      </c>
      <c r="B2084" s="50" t="s">
        <v>16</v>
      </c>
      <c r="C2084" s="51" t="str">
        <f>set_totals!$C$258</f>
        <v>09Apr24-RST-Night</v>
      </c>
      <c r="D2084" s="21">
        <f t="shared" si="98"/>
        <v>45391</v>
      </c>
      <c r="E2084" s="22">
        <f t="shared" si="99"/>
        <v>100</v>
      </c>
      <c r="F2084" s="17" t="s">
        <v>775</v>
      </c>
      <c r="G2084" s="17" t="s">
        <v>772</v>
      </c>
      <c r="H2084" s="17">
        <v>37</v>
      </c>
      <c r="J2084" s="17">
        <v>0.43</v>
      </c>
      <c r="K2084" s="17" t="s">
        <v>494</v>
      </c>
      <c r="L2084" s="17"/>
      <c r="M2084" s="17" t="s">
        <v>494</v>
      </c>
      <c r="Q2084" s="50" t="s">
        <v>494</v>
      </c>
      <c r="AE2084" s="18">
        <f t="shared" si="100"/>
        <v>0.84891319369040341</v>
      </c>
    </row>
    <row r="2085" spans="1:31" hidden="1" x14ac:dyDescent="0.2">
      <c r="A2085" s="50">
        <v>2024</v>
      </c>
      <c r="B2085" s="50" t="s">
        <v>16</v>
      </c>
      <c r="C2085" s="51" t="str">
        <f>set_totals!$C$258</f>
        <v>09Apr24-RST-Night</v>
      </c>
      <c r="D2085" s="21">
        <f t="shared" si="98"/>
        <v>45391</v>
      </c>
      <c r="E2085" s="22">
        <f t="shared" si="99"/>
        <v>100</v>
      </c>
      <c r="F2085" s="17" t="s">
        <v>775</v>
      </c>
      <c r="G2085" s="17" t="s">
        <v>772</v>
      </c>
      <c r="H2085" s="17">
        <v>36</v>
      </c>
      <c r="J2085" s="17">
        <v>0.4</v>
      </c>
      <c r="K2085" s="17" t="s">
        <v>494</v>
      </c>
      <c r="L2085" s="17"/>
      <c r="M2085" s="17" t="s">
        <v>494</v>
      </c>
      <c r="Q2085" s="50" t="s">
        <v>494</v>
      </c>
      <c r="AE2085" s="18">
        <f t="shared" si="100"/>
        <v>0.85733882030178332</v>
      </c>
    </row>
    <row r="2086" spans="1:31" hidden="1" x14ac:dyDescent="0.2">
      <c r="A2086" s="50">
        <v>2024</v>
      </c>
      <c r="B2086" s="50" t="s">
        <v>16</v>
      </c>
      <c r="C2086" s="51" t="str">
        <f>set_totals!$C$258</f>
        <v>09Apr24-RST-Night</v>
      </c>
      <c r="D2086" s="21">
        <f t="shared" si="98"/>
        <v>45391</v>
      </c>
      <c r="E2086" s="22">
        <f t="shared" si="99"/>
        <v>100</v>
      </c>
      <c r="F2086" s="17" t="s">
        <v>775</v>
      </c>
      <c r="G2086" s="17" t="s">
        <v>772</v>
      </c>
      <c r="H2086" s="17">
        <v>35</v>
      </c>
      <c r="J2086" s="17">
        <v>0.34</v>
      </c>
      <c r="K2086" s="17" t="s">
        <v>494</v>
      </c>
      <c r="L2086" s="17"/>
      <c r="M2086" s="17" t="s">
        <v>494</v>
      </c>
      <c r="Q2086" s="50" t="s">
        <v>494</v>
      </c>
      <c r="AE2086" s="18">
        <f t="shared" si="100"/>
        <v>0.79300291545189516</v>
      </c>
    </row>
    <row r="2087" spans="1:31" hidden="1" x14ac:dyDescent="0.2">
      <c r="A2087" s="50">
        <v>2024</v>
      </c>
      <c r="B2087" s="50" t="s">
        <v>16</v>
      </c>
      <c r="C2087" s="51" t="str">
        <f>set_totals!$C$258</f>
        <v>09Apr24-RST-Night</v>
      </c>
      <c r="D2087" s="21">
        <f t="shared" si="98"/>
        <v>45391</v>
      </c>
      <c r="E2087" s="22">
        <f t="shared" si="99"/>
        <v>100</v>
      </c>
      <c r="F2087" s="17" t="s">
        <v>775</v>
      </c>
      <c r="G2087" s="17" t="s">
        <v>772</v>
      </c>
      <c r="H2087" s="17">
        <v>37</v>
      </c>
      <c r="J2087" s="17">
        <v>0.42</v>
      </c>
      <c r="K2087" s="17" t="s">
        <v>494</v>
      </c>
      <c r="L2087" s="17"/>
      <c r="M2087" s="17" t="s">
        <v>494</v>
      </c>
      <c r="Q2087" s="50" t="s">
        <v>494</v>
      </c>
      <c r="AE2087" s="18">
        <f t="shared" si="100"/>
        <v>0.82917102639527762</v>
      </c>
    </row>
    <row r="2088" spans="1:31" hidden="1" x14ac:dyDescent="0.2">
      <c r="A2088" s="50">
        <v>2024</v>
      </c>
      <c r="B2088" s="50" t="s">
        <v>16</v>
      </c>
      <c r="C2088" s="51" t="str">
        <f>set_totals!$C$258</f>
        <v>09Apr24-RST-Night</v>
      </c>
      <c r="D2088" s="21">
        <f t="shared" si="98"/>
        <v>45391</v>
      </c>
      <c r="E2088" s="22">
        <f t="shared" si="99"/>
        <v>100</v>
      </c>
      <c r="F2088" s="17" t="s">
        <v>775</v>
      </c>
      <c r="G2088" s="17" t="s">
        <v>772</v>
      </c>
      <c r="H2088" s="17">
        <v>36</v>
      </c>
      <c r="J2088" s="17">
        <v>0.38</v>
      </c>
      <c r="K2088" s="17" t="s">
        <v>494</v>
      </c>
      <c r="L2088" s="17"/>
      <c r="M2088" s="17" t="s">
        <v>494</v>
      </c>
      <c r="Q2088" s="50" t="s">
        <v>494</v>
      </c>
      <c r="AE2088" s="18">
        <f t="shared" si="100"/>
        <v>0.81447187928669418</v>
      </c>
    </row>
    <row r="2089" spans="1:31" hidden="1" x14ac:dyDescent="0.2">
      <c r="A2089" s="50">
        <v>2024</v>
      </c>
      <c r="B2089" s="50" t="s">
        <v>16</v>
      </c>
      <c r="C2089" s="51" t="str">
        <f>set_totals!$C$258</f>
        <v>09Apr24-RST-Night</v>
      </c>
      <c r="D2089" s="21">
        <f t="shared" si="98"/>
        <v>45391</v>
      </c>
      <c r="E2089" s="22">
        <f t="shared" si="99"/>
        <v>100</v>
      </c>
      <c r="F2089" s="17" t="s">
        <v>775</v>
      </c>
      <c r="G2089" s="17" t="s">
        <v>772</v>
      </c>
      <c r="H2089" s="17">
        <v>36</v>
      </c>
      <c r="J2089" s="17">
        <v>0.42</v>
      </c>
      <c r="K2089" s="17" t="s">
        <v>494</v>
      </c>
      <c r="L2089" s="17"/>
      <c r="M2089" s="17" t="s">
        <v>494</v>
      </c>
      <c r="Q2089" s="50" t="s">
        <v>494</v>
      </c>
      <c r="AE2089" s="18">
        <f t="shared" si="100"/>
        <v>0.90020576131687247</v>
      </c>
    </row>
    <row r="2090" spans="1:31" hidden="1" x14ac:dyDescent="0.2">
      <c r="A2090" s="50">
        <v>2024</v>
      </c>
      <c r="B2090" s="50" t="s">
        <v>16</v>
      </c>
      <c r="C2090" s="51" t="str">
        <f>set_totals!$C$258</f>
        <v>09Apr24-RST-Night</v>
      </c>
      <c r="D2090" s="21">
        <f t="shared" si="98"/>
        <v>45391</v>
      </c>
      <c r="E2090" s="22">
        <f t="shared" si="99"/>
        <v>100</v>
      </c>
      <c r="F2090" s="17" t="s">
        <v>775</v>
      </c>
      <c r="G2090" s="17" t="s">
        <v>772</v>
      </c>
      <c r="H2090" s="17">
        <v>35</v>
      </c>
      <c r="J2090" s="17">
        <v>0.35</v>
      </c>
      <c r="K2090" s="17" t="s">
        <v>494</v>
      </c>
      <c r="L2090" s="17"/>
      <c r="M2090" s="17" t="s">
        <v>494</v>
      </c>
      <c r="Q2090" s="50" t="s">
        <v>494</v>
      </c>
      <c r="AE2090" s="18">
        <f t="shared" si="100"/>
        <v>0.81632653061224481</v>
      </c>
    </row>
    <row r="2091" spans="1:31" ht="12.75" hidden="1" customHeight="1" x14ac:dyDescent="0.2">
      <c r="A2091" s="50">
        <v>2024</v>
      </c>
      <c r="B2091" s="50" t="s">
        <v>16</v>
      </c>
      <c r="C2091" s="51" t="str">
        <f>set_totals!$C$258</f>
        <v>09Apr24-RST-Night</v>
      </c>
      <c r="D2091" s="21">
        <f t="shared" si="98"/>
        <v>45391</v>
      </c>
      <c r="E2091" s="22">
        <f t="shared" si="99"/>
        <v>100</v>
      </c>
      <c r="F2091" s="17" t="s">
        <v>775</v>
      </c>
      <c r="G2091" s="17" t="s">
        <v>772</v>
      </c>
      <c r="H2091" s="17">
        <v>38</v>
      </c>
      <c r="J2091" s="17">
        <v>0.44</v>
      </c>
      <c r="K2091" s="17" t="s">
        <v>494</v>
      </c>
      <c r="L2091" s="17"/>
      <c r="M2091" s="17" t="s">
        <v>494</v>
      </c>
      <c r="Q2091" s="50" t="s">
        <v>494</v>
      </c>
      <c r="AE2091" s="18">
        <f t="shared" si="100"/>
        <v>0.80186616124799526</v>
      </c>
    </row>
    <row r="2092" spans="1:31" ht="12.75" hidden="1" customHeight="1" x14ac:dyDescent="0.2">
      <c r="A2092" s="50">
        <v>2024</v>
      </c>
      <c r="B2092" s="50" t="s">
        <v>16</v>
      </c>
      <c r="C2092" s="51" t="str">
        <f>set_totals!$C$258</f>
        <v>09Apr24-RST-Night</v>
      </c>
      <c r="D2092" s="21">
        <f t="shared" si="98"/>
        <v>45391</v>
      </c>
      <c r="E2092" s="22">
        <f t="shared" si="99"/>
        <v>100</v>
      </c>
      <c r="F2092" s="17" t="s">
        <v>775</v>
      </c>
      <c r="G2092" s="17" t="s">
        <v>772</v>
      </c>
      <c r="H2092" s="17">
        <v>35</v>
      </c>
      <c r="J2092" s="17">
        <v>0.42</v>
      </c>
      <c r="K2092" s="17" t="s">
        <v>494</v>
      </c>
      <c r="L2092" s="17"/>
      <c r="M2092" s="17" t="s">
        <v>494</v>
      </c>
      <c r="Q2092" s="50" t="s">
        <v>494</v>
      </c>
      <c r="AE2092" s="18">
        <f t="shared" si="100"/>
        <v>0.97959183673469385</v>
      </c>
    </row>
    <row r="2093" spans="1:31" ht="12.75" hidden="1" customHeight="1" x14ac:dyDescent="0.2">
      <c r="A2093" s="50">
        <v>2024</v>
      </c>
      <c r="B2093" s="50" t="s">
        <v>16</v>
      </c>
      <c r="C2093" s="51" t="str">
        <f>set_totals!$C$258</f>
        <v>09Apr24-RST-Night</v>
      </c>
      <c r="D2093" s="21">
        <f t="shared" si="98"/>
        <v>45391</v>
      </c>
      <c r="E2093" s="22">
        <f t="shared" si="99"/>
        <v>100</v>
      </c>
      <c r="F2093" s="17" t="s">
        <v>775</v>
      </c>
      <c r="G2093" s="17" t="s">
        <v>772</v>
      </c>
      <c r="H2093" s="17">
        <v>38</v>
      </c>
      <c r="J2093" s="17">
        <v>0.42</v>
      </c>
      <c r="K2093" s="17" t="s">
        <v>494</v>
      </c>
      <c r="L2093" s="17"/>
      <c r="M2093" s="17" t="s">
        <v>494</v>
      </c>
      <c r="Q2093" s="50" t="s">
        <v>494</v>
      </c>
      <c r="AE2093" s="18">
        <f t="shared" si="100"/>
        <v>0.76541769937308646</v>
      </c>
    </row>
    <row r="2094" spans="1:31" ht="12.75" hidden="1" customHeight="1" x14ac:dyDescent="0.2">
      <c r="A2094" s="50">
        <v>2024</v>
      </c>
      <c r="B2094" s="50" t="s">
        <v>16</v>
      </c>
      <c r="C2094" s="51" t="str">
        <f>set_totals!$C$258</f>
        <v>09Apr24-RST-Night</v>
      </c>
      <c r="D2094" s="21">
        <f t="shared" si="98"/>
        <v>45391</v>
      </c>
      <c r="E2094" s="22">
        <f t="shared" si="99"/>
        <v>100</v>
      </c>
      <c r="F2094" s="17" t="s">
        <v>775</v>
      </c>
      <c r="G2094" s="17" t="s">
        <v>772</v>
      </c>
      <c r="H2094" s="17">
        <v>37</v>
      </c>
      <c r="J2094" s="17">
        <v>0.39</v>
      </c>
      <c r="K2094" s="17" t="s">
        <v>494</v>
      </c>
      <c r="L2094" s="17"/>
      <c r="M2094" s="17" t="s">
        <v>494</v>
      </c>
      <c r="Q2094" s="50" t="s">
        <v>494</v>
      </c>
      <c r="AE2094" s="18">
        <f t="shared" si="100"/>
        <v>0.76994452450990081</v>
      </c>
    </row>
    <row r="2095" spans="1:31" ht="12.75" hidden="1" customHeight="1" x14ac:dyDescent="0.2">
      <c r="A2095" s="50">
        <v>2024</v>
      </c>
      <c r="B2095" s="50" t="s">
        <v>16</v>
      </c>
      <c r="C2095" s="51" t="str">
        <f>set_totals!$C$258</f>
        <v>09Apr24-RST-Night</v>
      </c>
      <c r="D2095" s="21">
        <f t="shared" si="98"/>
        <v>45391</v>
      </c>
      <c r="E2095" s="22">
        <f t="shared" si="99"/>
        <v>100</v>
      </c>
      <c r="F2095" s="17" t="s">
        <v>775</v>
      </c>
      <c r="G2095" s="17" t="s">
        <v>772</v>
      </c>
      <c r="H2095" s="17">
        <v>35</v>
      </c>
      <c r="J2095" s="17">
        <v>0.39</v>
      </c>
      <c r="K2095" s="17" t="s">
        <v>494</v>
      </c>
      <c r="L2095" s="17"/>
      <c r="M2095" s="17" t="s">
        <v>494</v>
      </c>
      <c r="Q2095" s="50" t="s">
        <v>494</v>
      </c>
      <c r="AE2095" s="18">
        <f t="shared" si="100"/>
        <v>0.90962099125364437</v>
      </c>
    </row>
    <row r="2096" spans="1:31" ht="12.75" hidden="1" customHeight="1" x14ac:dyDescent="0.2">
      <c r="A2096" s="50">
        <v>2024</v>
      </c>
      <c r="B2096" s="50" t="s">
        <v>16</v>
      </c>
      <c r="C2096" s="51" t="str">
        <f>set_totals!$C$258</f>
        <v>09Apr24-RST-Night</v>
      </c>
      <c r="D2096" s="21">
        <f t="shared" si="98"/>
        <v>45391</v>
      </c>
      <c r="E2096" s="22">
        <f t="shared" si="99"/>
        <v>100</v>
      </c>
      <c r="F2096" s="17" t="s">
        <v>775</v>
      </c>
      <c r="G2096" s="17" t="s">
        <v>772</v>
      </c>
      <c r="H2096" s="17">
        <v>37</v>
      </c>
      <c r="J2096" s="17">
        <v>0.47</v>
      </c>
      <c r="K2096" s="17" t="s">
        <v>494</v>
      </c>
      <c r="L2096" s="17"/>
      <c r="M2096" s="17" t="s">
        <v>494</v>
      </c>
      <c r="Q2096" s="50" t="s">
        <v>494</v>
      </c>
      <c r="AE2096" s="18">
        <f t="shared" si="100"/>
        <v>0.9278818628709059</v>
      </c>
    </row>
    <row r="2097" spans="1:31" ht="12.75" hidden="1" customHeight="1" x14ac:dyDescent="0.2">
      <c r="A2097" s="50">
        <v>2024</v>
      </c>
      <c r="B2097" s="50" t="s">
        <v>16</v>
      </c>
      <c r="C2097" s="51" t="str">
        <f>set_totals!$C$258</f>
        <v>09Apr24-RST-Night</v>
      </c>
      <c r="D2097" s="21">
        <f t="shared" si="98"/>
        <v>45391</v>
      </c>
      <c r="E2097" s="22">
        <f t="shared" si="99"/>
        <v>100</v>
      </c>
      <c r="F2097" s="17" t="s">
        <v>775</v>
      </c>
      <c r="G2097" s="17" t="s">
        <v>772</v>
      </c>
      <c r="H2097" s="17">
        <v>35</v>
      </c>
      <c r="J2097" s="17">
        <v>0.33</v>
      </c>
      <c r="K2097" s="17" t="s">
        <v>494</v>
      </c>
      <c r="L2097" s="17"/>
      <c r="M2097" s="17" t="s">
        <v>494</v>
      </c>
      <c r="Q2097" s="50" t="s">
        <v>494</v>
      </c>
      <c r="AE2097" s="18">
        <f t="shared" si="100"/>
        <v>0.76967930029154519</v>
      </c>
    </row>
    <row r="2098" spans="1:31" ht="12.75" hidden="1" customHeight="1" x14ac:dyDescent="0.2">
      <c r="A2098" s="50">
        <v>2024</v>
      </c>
      <c r="B2098" s="50" t="s">
        <v>16</v>
      </c>
      <c r="C2098" s="51" t="str">
        <f>set_totals!$C$258</f>
        <v>09Apr24-RST-Night</v>
      </c>
      <c r="D2098" s="21">
        <f t="shared" si="98"/>
        <v>45391</v>
      </c>
      <c r="E2098" s="22">
        <f t="shared" si="99"/>
        <v>100</v>
      </c>
      <c r="F2098" s="17" t="s">
        <v>775</v>
      </c>
      <c r="G2098" s="17" t="s">
        <v>772</v>
      </c>
      <c r="H2098" s="17">
        <v>37</v>
      </c>
      <c r="J2098" s="17">
        <v>0.4</v>
      </c>
      <c r="K2098" s="17" t="s">
        <v>494</v>
      </c>
      <c r="L2098" s="17"/>
      <c r="M2098" s="17" t="s">
        <v>494</v>
      </c>
      <c r="Q2098" s="50" t="s">
        <v>494</v>
      </c>
      <c r="AE2098" s="18">
        <f t="shared" si="100"/>
        <v>0.78968669180502638</v>
      </c>
    </row>
    <row r="2099" spans="1:31" ht="12.75" hidden="1" customHeight="1" x14ac:dyDescent="0.2">
      <c r="A2099" s="50">
        <v>2024</v>
      </c>
      <c r="B2099" s="50" t="s">
        <v>16</v>
      </c>
      <c r="C2099" s="51" t="str">
        <f>set_totals!$C$258</f>
        <v>09Apr24-RST-Night</v>
      </c>
      <c r="D2099" s="21">
        <f t="shared" si="98"/>
        <v>45391</v>
      </c>
      <c r="E2099" s="22">
        <f t="shared" si="99"/>
        <v>100</v>
      </c>
      <c r="F2099" s="17" t="s">
        <v>775</v>
      </c>
      <c r="G2099" s="17" t="s">
        <v>772</v>
      </c>
      <c r="H2099" s="17">
        <v>35</v>
      </c>
      <c r="J2099" s="17">
        <v>0.37</v>
      </c>
      <c r="K2099" s="17" t="s">
        <v>494</v>
      </c>
      <c r="L2099" s="17"/>
      <c r="M2099" s="17" t="s">
        <v>494</v>
      </c>
      <c r="Q2099" s="50" t="s">
        <v>494</v>
      </c>
      <c r="AE2099" s="18">
        <f t="shared" si="100"/>
        <v>0.86297376093294464</v>
      </c>
    </row>
    <row r="2100" spans="1:31" hidden="1" x14ac:dyDescent="0.2">
      <c r="A2100" s="50">
        <v>2024</v>
      </c>
      <c r="B2100" s="50" t="s">
        <v>16</v>
      </c>
      <c r="C2100" s="51" t="str">
        <f>set_totals!$C$258</f>
        <v>09Apr24-RST-Night</v>
      </c>
      <c r="D2100" s="21">
        <f t="shared" si="98"/>
        <v>45391</v>
      </c>
      <c r="E2100" s="22">
        <f t="shared" si="99"/>
        <v>100</v>
      </c>
      <c r="F2100" s="17" t="s">
        <v>775</v>
      </c>
      <c r="G2100" s="17" t="s">
        <v>772</v>
      </c>
      <c r="H2100" s="17">
        <v>37</v>
      </c>
      <c r="J2100" s="17">
        <v>0.4</v>
      </c>
      <c r="K2100" s="17" t="s">
        <v>494</v>
      </c>
      <c r="L2100" s="17"/>
      <c r="M2100" s="17" t="s">
        <v>494</v>
      </c>
      <c r="Q2100" s="50" t="s">
        <v>494</v>
      </c>
      <c r="AE2100" s="18">
        <f t="shared" si="100"/>
        <v>0.78968669180502638</v>
      </c>
    </row>
    <row r="2101" spans="1:31" hidden="1" x14ac:dyDescent="0.2">
      <c r="A2101" s="50">
        <v>2024</v>
      </c>
      <c r="B2101" s="50" t="s">
        <v>16</v>
      </c>
      <c r="C2101" s="51" t="str">
        <f>set_totals!$C$258</f>
        <v>09Apr24-RST-Night</v>
      </c>
      <c r="D2101" s="21">
        <f t="shared" si="98"/>
        <v>45391</v>
      </c>
      <c r="E2101" s="22">
        <f t="shared" si="99"/>
        <v>100</v>
      </c>
      <c r="F2101" s="17" t="s">
        <v>775</v>
      </c>
      <c r="G2101" s="17" t="s">
        <v>772</v>
      </c>
      <c r="H2101" s="17">
        <v>36</v>
      </c>
      <c r="J2101" s="17">
        <v>0.43</v>
      </c>
      <c r="K2101" s="17" t="s">
        <v>494</v>
      </c>
      <c r="L2101" s="17"/>
      <c r="M2101" s="17" t="s">
        <v>494</v>
      </c>
      <c r="Q2101" s="50" t="s">
        <v>494</v>
      </c>
      <c r="AE2101" s="18">
        <f t="shared" si="100"/>
        <v>0.92163923182441698</v>
      </c>
    </row>
    <row r="2102" spans="1:31" hidden="1" x14ac:dyDescent="0.2">
      <c r="A2102" s="50">
        <v>2024</v>
      </c>
      <c r="B2102" s="50" t="s">
        <v>16</v>
      </c>
      <c r="C2102" s="51" t="str">
        <f>set_totals!$C$258</f>
        <v>09Apr24-RST-Night</v>
      </c>
      <c r="D2102" s="21">
        <f t="shared" si="98"/>
        <v>45391</v>
      </c>
      <c r="E2102" s="22">
        <f t="shared" si="99"/>
        <v>100</v>
      </c>
      <c r="F2102" s="17" t="s">
        <v>775</v>
      </c>
      <c r="G2102" s="17" t="s">
        <v>772</v>
      </c>
      <c r="H2102" s="17">
        <v>36</v>
      </c>
      <c r="J2102" s="17">
        <v>0.41</v>
      </c>
      <c r="K2102" s="17" t="s">
        <v>494</v>
      </c>
      <c r="L2102" s="17"/>
      <c r="M2102" s="17" t="s">
        <v>494</v>
      </c>
      <c r="Q2102" s="50" t="s">
        <v>494</v>
      </c>
      <c r="AE2102" s="18">
        <f t="shared" si="100"/>
        <v>0.87877229080932784</v>
      </c>
    </row>
    <row r="2103" spans="1:31" hidden="1" x14ac:dyDescent="0.2">
      <c r="A2103" s="50">
        <v>2024</v>
      </c>
      <c r="B2103" s="50" t="s">
        <v>16</v>
      </c>
      <c r="C2103" s="51" t="str">
        <f>set_totals!$C$258</f>
        <v>09Apr24-RST-Night</v>
      </c>
      <c r="D2103" s="21">
        <f t="shared" si="98"/>
        <v>45391</v>
      </c>
      <c r="E2103" s="22">
        <f t="shared" si="99"/>
        <v>100</v>
      </c>
      <c r="F2103" s="17" t="s">
        <v>775</v>
      </c>
      <c r="G2103" s="17" t="s">
        <v>772</v>
      </c>
      <c r="H2103" s="17">
        <v>38</v>
      </c>
      <c r="J2103" s="17">
        <v>0.47</v>
      </c>
      <c r="K2103" s="17" t="s">
        <v>494</v>
      </c>
      <c r="L2103" s="17"/>
      <c r="M2103" s="17" t="s">
        <v>494</v>
      </c>
      <c r="Q2103" s="50" t="s">
        <v>494</v>
      </c>
      <c r="AE2103" s="18">
        <f t="shared" si="100"/>
        <v>0.85653885406035857</v>
      </c>
    </row>
    <row r="2104" spans="1:31" hidden="1" x14ac:dyDescent="0.2">
      <c r="A2104" s="50">
        <v>2024</v>
      </c>
      <c r="B2104" s="50" t="s">
        <v>16</v>
      </c>
      <c r="C2104" s="51" t="str">
        <f>set_totals!$C$258</f>
        <v>09Apr24-RST-Night</v>
      </c>
      <c r="D2104" s="21">
        <f t="shared" si="98"/>
        <v>45391</v>
      </c>
      <c r="E2104" s="22">
        <f t="shared" si="99"/>
        <v>100</v>
      </c>
      <c r="F2104" s="17" t="s">
        <v>775</v>
      </c>
      <c r="G2104" s="17" t="s">
        <v>772</v>
      </c>
      <c r="H2104" s="17">
        <v>37</v>
      </c>
      <c r="J2104" s="17">
        <v>0.4</v>
      </c>
      <c r="K2104" s="17" t="s">
        <v>494</v>
      </c>
      <c r="L2104" s="17"/>
      <c r="M2104" s="17" t="s">
        <v>494</v>
      </c>
      <c r="Q2104" s="50" t="s">
        <v>494</v>
      </c>
      <c r="AE2104" s="18">
        <f t="shared" si="100"/>
        <v>0.78968669180502638</v>
      </c>
    </row>
    <row r="2105" spans="1:31" hidden="1" x14ac:dyDescent="0.2">
      <c r="A2105" s="50">
        <v>2024</v>
      </c>
      <c r="B2105" s="50" t="s">
        <v>16</v>
      </c>
      <c r="C2105" s="51" t="str">
        <f>set_totals!$C$258</f>
        <v>09Apr24-RST-Night</v>
      </c>
      <c r="D2105" s="21">
        <f t="shared" si="98"/>
        <v>45391</v>
      </c>
      <c r="E2105" s="22">
        <f t="shared" si="99"/>
        <v>100</v>
      </c>
      <c r="F2105" s="17" t="s">
        <v>775</v>
      </c>
      <c r="G2105" s="17" t="s">
        <v>772</v>
      </c>
      <c r="H2105" s="17">
        <v>35</v>
      </c>
      <c r="J2105" s="17">
        <v>0.44</v>
      </c>
      <c r="K2105" s="17" t="s">
        <v>494</v>
      </c>
      <c r="L2105" s="17"/>
      <c r="M2105" s="17" t="s">
        <v>494</v>
      </c>
      <c r="Q2105" s="50" t="s">
        <v>494</v>
      </c>
      <c r="AE2105" s="18">
        <f t="shared" si="100"/>
        <v>1.0262390670553936</v>
      </c>
    </row>
    <row r="2106" spans="1:31" hidden="1" x14ac:dyDescent="0.2">
      <c r="A2106" s="50">
        <v>2024</v>
      </c>
      <c r="B2106" s="50" t="s">
        <v>16</v>
      </c>
      <c r="C2106" s="51" t="str">
        <f>set_totals!$C$258</f>
        <v>09Apr24-RST-Night</v>
      </c>
      <c r="D2106" s="21">
        <f t="shared" si="98"/>
        <v>45391</v>
      </c>
      <c r="E2106" s="22">
        <f t="shared" si="99"/>
        <v>100</v>
      </c>
      <c r="F2106" s="17" t="s">
        <v>775</v>
      </c>
      <c r="G2106" s="17" t="s">
        <v>772</v>
      </c>
      <c r="H2106" s="17">
        <v>36</v>
      </c>
      <c r="J2106" s="17">
        <v>0.38</v>
      </c>
      <c r="K2106" s="17" t="s">
        <v>494</v>
      </c>
      <c r="L2106" s="17"/>
      <c r="M2106" s="17" t="s">
        <v>494</v>
      </c>
      <c r="Q2106" s="50" t="s">
        <v>494</v>
      </c>
      <c r="AE2106" s="18">
        <f t="shared" si="100"/>
        <v>0.81447187928669418</v>
      </c>
    </row>
    <row r="2107" spans="1:31" hidden="1" x14ac:dyDescent="0.2">
      <c r="A2107" s="50">
        <v>2024</v>
      </c>
      <c r="B2107" s="50" t="s">
        <v>16</v>
      </c>
      <c r="C2107" s="51" t="str">
        <f>set_totals!$C$258</f>
        <v>09Apr24-RST-Night</v>
      </c>
      <c r="D2107" s="21">
        <f t="shared" si="98"/>
        <v>45391</v>
      </c>
      <c r="E2107" s="22">
        <f t="shared" si="99"/>
        <v>100</v>
      </c>
      <c r="F2107" s="17" t="s">
        <v>775</v>
      </c>
      <c r="G2107" s="17" t="s">
        <v>772</v>
      </c>
      <c r="H2107" s="17">
        <v>36</v>
      </c>
      <c r="J2107" s="17">
        <v>0.34</v>
      </c>
      <c r="K2107" s="17" t="s">
        <v>494</v>
      </c>
      <c r="L2107" s="17"/>
      <c r="M2107" s="17" t="s">
        <v>494</v>
      </c>
      <c r="Q2107" s="50" t="s">
        <v>494</v>
      </c>
      <c r="AE2107" s="18">
        <f t="shared" si="100"/>
        <v>0.72873799725651589</v>
      </c>
    </row>
    <row r="2108" spans="1:31" hidden="1" x14ac:dyDescent="0.2">
      <c r="A2108" s="50">
        <v>2024</v>
      </c>
      <c r="B2108" s="50" t="s">
        <v>16</v>
      </c>
      <c r="C2108" s="51" t="str">
        <f>set_totals!$C$258</f>
        <v>09Apr24-RST-Night</v>
      </c>
      <c r="D2108" s="21">
        <f t="shared" si="98"/>
        <v>45391</v>
      </c>
      <c r="E2108" s="22">
        <f t="shared" si="99"/>
        <v>100</v>
      </c>
      <c r="F2108" s="17" t="s">
        <v>775</v>
      </c>
      <c r="G2108" s="17" t="s">
        <v>772</v>
      </c>
      <c r="H2108" s="17">
        <v>36</v>
      </c>
      <c r="J2108" s="17">
        <v>0.46</v>
      </c>
      <c r="K2108" s="17" t="s">
        <v>494</v>
      </c>
      <c r="L2108" s="17"/>
      <c r="M2108" s="17" t="s">
        <v>494</v>
      </c>
      <c r="Q2108" s="50" t="s">
        <v>494</v>
      </c>
      <c r="AE2108" s="18">
        <f t="shared" si="100"/>
        <v>0.98593964334705086</v>
      </c>
    </row>
    <row r="2109" spans="1:31" hidden="1" x14ac:dyDescent="0.2">
      <c r="A2109" s="50">
        <v>2024</v>
      </c>
      <c r="B2109" s="50" t="s">
        <v>16</v>
      </c>
      <c r="C2109" s="51" t="str">
        <f>set_totals!$C$258</f>
        <v>09Apr24-RST-Night</v>
      </c>
      <c r="D2109" s="21">
        <f t="shared" si="98"/>
        <v>45391</v>
      </c>
      <c r="E2109" s="22">
        <f t="shared" si="99"/>
        <v>100</v>
      </c>
      <c r="F2109" s="17" t="s">
        <v>775</v>
      </c>
      <c r="G2109" s="17" t="s">
        <v>772</v>
      </c>
      <c r="H2109" s="17">
        <v>37</v>
      </c>
      <c r="J2109" s="17">
        <v>0.48</v>
      </c>
      <c r="K2109" s="17" t="s">
        <v>494</v>
      </c>
      <c r="L2109" s="17"/>
      <c r="M2109" s="17" t="s">
        <v>494</v>
      </c>
      <c r="Q2109" s="50" t="s">
        <v>494</v>
      </c>
      <c r="AE2109" s="18">
        <f t="shared" si="100"/>
        <v>0.94762403016603147</v>
      </c>
    </row>
    <row r="2110" spans="1:31" hidden="1" x14ac:dyDescent="0.2">
      <c r="A2110" s="50">
        <v>2024</v>
      </c>
      <c r="B2110" s="50" t="s">
        <v>16</v>
      </c>
      <c r="C2110" s="51" t="str">
        <f>set_totals!$C$258</f>
        <v>09Apr24-RST-Night</v>
      </c>
      <c r="D2110" s="21">
        <f t="shared" si="98"/>
        <v>45391</v>
      </c>
      <c r="E2110" s="22">
        <f t="shared" si="99"/>
        <v>100</v>
      </c>
      <c r="F2110" s="17" t="s">
        <v>775</v>
      </c>
      <c r="G2110" s="17" t="s">
        <v>772</v>
      </c>
      <c r="H2110" s="17">
        <v>37</v>
      </c>
      <c r="J2110" s="17">
        <v>0.47</v>
      </c>
      <c r="K2110" s="17" t="s">
        <v>494</v>
      </c>
      <c r="L2110" s="17"/>
      <c r="M2110" s="17" t="s">
        <v>494</v>
      </c>
      <c r="Q2110" s="50" t="s">
        <v>494</v>
      </c>
      <c r="AE2110" s="18">
        <f t="shared" si="100"/>
        <v>0.9278818628709059</v>
      </c>
    </row>
    <row r="2111" spans="1:31" hidden="1" x14ac:dyDescent="0.2">
      <c r="A2111" s="50">
        <v>2024</v>
      </c>
      <c r="B2111" s="50" t="s">
        <v>16</v>
      </c>
      <c r="C2111" s="51" t="str">
        <f>set_totals!$C$258</f>
        <v>09Apr24-RST-Night</v>
      </c>
      <c r="D2111" s="21">
        <f t="shared" si="98"/>
        <v>45391</v>
      </c>
      <c r="E2111" s="22">
        <f t="shared" si="99"/>
        <v>100</v>
      </c>
      <c r="F2111" s="17" t="s">
        <v>775</v>
      </c>
      <c r="G2111" s="17" t="s">
        <v>772</v>
      </c>
      <c r="H2111" s="17" t="s">
        <v>790</v>
      </c>
      <c r="J2111" s="17" t="s">
        <v>790</v>
      </c>
      <c r="K2111" s="17" t="s">
        <v>494</v>
      </c>
      <c r="L2111" s="17"/>
      <c r="M2111" s="17" t="s">
        <v>494</v>
      </c>
      <c r="Q2111" s="50" t="s">
        <v>494</v>
      </c>
      <c r="AE2111" s="18" t="e">
        <f t="shared" si="100"/>
        <v>#VALUE!</v>
      </c>
    </row>
    <row r="2112" spans="1:31" hidden="1" x14ac:dyDescent="0.2">
      <c r="A2112" s="50">
        <v>2024</v>
      </c>
      <c r="B2112" s="50" t="s">
        <v>16</v>
      </c>
      <c r="C2112" s="51" t="str">
        <f>set_totals!$C$258</f>
        <v>09Apr24-RST-Night</v>
      </c>
      <c r="D2112" s="21">
        <f t="shared" si="98"/>
        <v>45391</v>
      </c>
      <c r="E2112" s="22">
        <f t="shared" si="99"/>
        <v>100</v>
      </c>
      <c r="F2112" s="17" t="s">
        <v>775</v>
      </c>
      <c r="G2112" s="17" t="s">
        <v>772</v>
      </c>
      <c r="H2112" s="17">
        <v>36</v>
      </c>
      <c r="J2112" s="17">
        <v>0.41</v>
      </c>
      <c r="K2112" s="17" t="s">
        <v>494</v>
      </c>
      <c r="L2112" s="17"/>
      <c r="M2112" s="17" t="s">
        <v>494</v>
      </c>
      <c r="Q2112" s="50" t="s">
        <v>494</v>
      </c>
      <c r="AE2112" s="18">
        <f t="shared" si="100"/>
        <v>0.87877229080932784</v>
      </c>
    </row>
    <row r="2113" spans="1:31" hidden="1" x14ac:dyDescent="0.2">
      <c r="A2113" s="50">
        <v>2024</v>
      </c>
      <c r="B2113" s="50" t="s">
        <v>16</v>
      </c>
      <c r="C2113" s="51" t="str">
        <f>set_totals!$C$258</f>
        <v>09Apr24-RST-Night</v>
      </c>
      <c r="D2113" s="21">
        <f t="shared" si="98"/>
        <v>45391</v>
      </c>
      <c r="E2113" s="22">
        <f t="shared" si="99"/>
        <v>100</v>
      </c>
      <c r="F2113" s="17" t="s">
        <v>771</v>
      </c>
      <c r="G2113" s="17" t="s">
        <v>772</v>
      </c>
      <c r="H2113" s="17">
        <v>41</v>
      </c>
      <c r="J2113" s="17">
        <v>0.55000000000000004</v>
      </c>
      <c r="K2113" s="17" t="s">
        <v>494</v>
      </c>
      <c r="L2113" s="17"/>
      <c r="M2113" s="17" t="s">
        <v>494</v>
      </c>
      <c r="Q2113" s="50" t="s">
        <v>494</v>
      </c>
      <c r="AE2113" s="18">
        <f t="shared" si="100"/>
        <v>0.7980151187591592</v>
      </c>
    </row>
    <row r="2114" spans="1:31" hidden="1" x14ac:dyDescent="0.2">
      <c r="A2114" s="50">
        <v>2024</v>
      </c>
      <c r="B2114" s="50" t="s">
        <v>16</v>
      </c>
      <c r="C2114" s="51" t="str">
        <f>set_totals!$C$258</f>
        <v>09Apr24-RST-Night</v>
      </c>
      <c r="D2114" s="21">
        <f t="shared" si="98"/>
        <v>45391</v>
      </c>
      <c r="E2114" s="22">
        <f t="shared" si="99"/>
        <v>100</v>
      </c>
      <c r="F2114" s="17" t="s">
        <v>771</v>
      </c>
      <c r="G2114" s="17" t="s">
        <v>772</v>
      </c>
      <c r="H2114" s="17">
        <v>41</v>
      </c>
      <c r="J2114" s="17">
        <v>0.63</v>
      </c>
      <c r="K2114" s="17" t="s">
        <v>494</v>
      </c>
      <c r="L2114" s="17"/>
      <c r="M2114" s="17" t="s">
        <v>494</v>
      </c>
      <c r="Q2114" s="50" t="s">
        <v>494</v>
      </c>
      <c r="AE2114" s="18">
        <f t="shared" si="100"/>
        <v>0.91409004512412761</v>
      </c>
    </row>
    <row r="2115" spans="1:31" hidden="1" x14ac:dyDescent="0.2">
      <c r="A2115" s="50">
        <v>2024</v>
      </c>
      <c r="B2115" s="50" t="s">
        <v>16</v>
      </c>
      <c r="C2115" s="51" t="str">
        <f>set_totals!$C$258</f>
        <v>09Apr24-RST-Night</v>
      </c>
      <c r="D2115" s="21">
        <f t="shared" si="98"/>
        <v>45391</v>
      </c>
      <c r="E2115" s="22">
        <f t="shared" si="99"/>
        <v>100</v>
      </c>
      <c r="F2115" s="17" t="s">
        <v>771</v>
      </c>
      <c r="G2115" s="17" t="s">
        <v>772</v>
      </c>
      <c r="H2115" s="17">
        <v>41</v>
      </c>
      <c r="J2115" s="17">
        <v>0.6</v>
      </c>
      <c r="K2115" s="17" t="s">
        <v>494</v>
      </c>
      <c r="L2115" s="17"/>
      <c r="M2115" s="17" t="s">
        <v>494</v>
      </c>
      <c r="Q2115" s="50" t="s">
        <v>494</v>
      </c>
      <c r="AE2115" s="18">
        <f t="shared" si="100"/>
        <v>0.87056194773726436</v>
      </c>
    </row>
    <row r="2116" spans="1:31" hidden="1" x14ac:dyDescent="0.2">
      <c r="A2116" s="50">
        <v>2024</v>
      </c>
      <c r="B2116" s="50" t="s">
        <v>16</v>
      </c>
      <c r="C2116" s="51" t="str">
        <f>set_totals!$C$258</f>
        <v>09Apr24-RST-Night</v>
      </c>
      <c r="D2116" s="21">
        <f t="shared" ref="D2116:D2179" si="101">DATEVALUE(LEFT(C2116, SEARCH("-", C2116) - 1))</f>
        <v>45391</v>
      </c>
      <c r="E2116" s="22">
        <f t="shared" ref="E2116:E2179" si="102" xml:space="preserve"> D2116 - DATE(YEAR(D2116), 1, 0)</f>
        <v>100</v>
      </c>
      <c r="F2116" s="17" t="s">
        <v>771</v>
      </c>
      <c r="G2116" s="17" t="s">
        <v>772</v>
      </c>
      <c r="H2116" s="17">
        <v>43</v>
      </c>
      <c r="J2116" s="17">
        <v>0.9</v>
      </c>
      <c r="K2116" s="17" t="s">
        <v>494</v>
      </c>
      <c r="L2116" s="17"/>
      <c r="M2116" s="17" t="s">
        <v>494</v>
      </c>
      <c r="Q2116" s="50" t="s">
        <v>494</v>
      </c>
      <c r="AE2116" s="18">
        <f t="shared" ref="AE2116:AE2179" si="103">IF(J2116="", "", 100000*(J2116/(H2116^3)))</f>
        <v>1.1319758008728791</v>
      </c>
    </row>
    <row r="2117" spans="1:31" hidden="1" x14ac:dyDescent="0.2">
      <c r="A2117" s="50">
        <v>2024</v>
      </c>
      <c r="B2117" s="50" t="s">
        <v>16</v>
      </c>
      <c r="C2117" s="51" t="str">
        <f>set_totals!$C$258</f>
        <v>09Apr24-RST-Night</v>
      </c>
      <c r="D2117" s="21">
        <f t="shared" si="101"/>
        <v>45391</v>
      </c>
      <c r="E2117" s="22">
        <f t="shared" si="102"/>
        <v>100</v>
      </c>
      <c r="F2117" s="17" t="s">
        <v>771</v>
      </c>
      <c r="G2117" s="17" t="s">
        <v>772</v>
      </c>
      <c r="H2117" s="17">
        <v>40</v>
      </c>
      <c r="J2117" s="17">
        <v>0.57999999999999996</v>
      </c>
      <c r="K2117" s="17" t="s">
        <v>494</v>
      </c>
      <c r="L2117" s="17"/>
      <c r="M2117" s="17" t="s">
        <v>494</v>
      </c>
      <c r="Q2117" s="50" t="s">
        <v>494</v>
      </c>
      <c r="AE2117" s="18">
        <f t="shared" si="103"/>
        <v>0.90625</v>
      </c>
    </row>
    <row r="2118" spans="1:31" hidden="1" x14ac:dyDescent="0.2">
      <c r="A2118" s="50">
        <v>2024</v>
      </c>
      <c r="B2118" s="50" t="s">
        <v>16</v>
      </c>
      <c r="C2118" s="51" t="str">
        <f>set_totals!$C$258</f>
        <v>09Apr24-RST-Night</v>
      </c>
      <c r="D2118" s="21">
        <f t="shared" si="101"/>
        <v>45391</v>
      </c>
      <c r="E2118" s="22">
        <f t="shared" si="102"/>
        <v>100</v>
      </c>
      <c r="F2118" s="17" t="s">
        <v>771</v>
      </c>
      <c r="G2118" s="17" t="s">
        <v>772</v>
      </c>
      <c r="H2118" s="17">
        <v>42</v>
      </c>
      <c r="J2118" s="17">
        <v>0.65</v>
      </c>
      <c r="K2118" s="17" t="s">
        <v>494</v>
      </c>
      <c r="L2118" s="17"/>
      <c r="M2118" s="17" t="s">
        <v>494</v>
      </c>
      <c r="Q2118" s="50" t="s">
        <v>494</v>
      </c>
      <c r="AE2118" s="18">
        <f t="shared" si="103"/>
        <v>0.87733506100853043</v>
      </c>
    </row>
    <row r="2119" spans="1:31" hidden="1" x14ac:dyDescent="0.2">
      <c r="A2119" s="50">
        <v>2024</v>
      </c>
      <c r="B2119" s="50" t="s">
        <v>16</v>
      </c>
      <c r="C2119" s="51" t="str">
        <f>set_totals!$C$258</f>
        <v>09Apr24-RST-Night</v>
      </c>
      <c r="D2119" s="21">
        <f t="shared" si="101"/>
        <v>45391</v>
      </c>
      <c r="E2119" s="22">
        <f t="shared" si="102"/>
        <v>100</v>
      </c>
      <c r="F2119" s="17" t="s">
        <v>771</v>
      </c>
      <c r="G2119" s="17" t="s">
        <v>772</v>
      </c>
      <c r="H2119" s="17">
        <v>42</v>
      </c>
      <c r="J2119" s="17">
        <v>0.63</v>
      </c>
      <c r="K2119" s="17" t="s">
        <v>494</v>
      </c>
      <c r="L2119" s="17"/>
      <c r="M2119" s="17" t="s">
        <v>494</v>
      </c>
      <c r="Q2119" s="50" t="s">
        <v>494</v>
      </c>
      <c r="AE2119" s="18">
        <f t="shared" si="103"/>
        <v>0.85034013605442171</v>
      </c>
    </row>
    <row r="2120" spans="1:31" hidden="1" x14ac:dyDescent="0.2">
      <c r="A2120" s="50">
        <v>2024</v>
      </c>
      <c r="B2120" s="50" t="s">
        <v>16</v>
      </c>
      <c r="C2120" s="51" t="str">
        <f>set_totals!$C$258</f>
        <v>09Apr24-RST-Night</v>
      </c>
      <c r="D2120" s="21">
        <f t="shared" si="101"/>
        <v>45391</v>
      </c>
      <c r="E2120" s="22">
        <f t="shared" si="102"/>
        <v>100</v>
      </c>
      <c r="F2120" s="17" t="s">
        <v>771</v>
      </c>
      <c r="G2120" s="17" t="s">
        <v>772</v>
      </c>
      <c r="H2120" s="17">
        <v>40</v>
      </c>
      <c r="J2120" s="17">
        <v>0.5</v>
      </c>
      <c r="K2120" s="17" t="s">
        <v>494</v>
      </c>
      <c r="L2120" s="17"/>
      <c r="M2120" s="17" t="s">
        <v>494</v>
      </c>
      <c r="Q2120" s="50" t="s">
        <v>494</v>
      </c>
      <c r="AE2120" s="18">
        <f t="shared" si="103"/>
        <v>0.78125</v>
      </c>
    </row>
    <row r="2121" spans="1:31" hidden="1" x14ac:dyDescent="0.2">
      <c r="A2121" s="50">
        <v>2024</v>
      </c>
      <c r="B2121" s="50" t="s">
        <v>16</v>
      </c>
      <c r="C2121" s="51" t="str">
        <f>set_totals!$C$258</f>
        <v>09Apr24-RST-Night</v>
      </c>
      <c r="D2121" s="21">
        <f t="shared" si="101"/>
        <v>45391</v>
      </c>
      <c r="E2121" s="22">
        <f t="shared" si="102"/>
        <v>100</v>
      </c>
      <c r="F2121" s="17" t="s">
        <v>771</v>
      </c>
      <c r="G2121" s="17" t="s">
        <v>772</v>
      </c>
      <c r="H2121" s="17">
        <v>45</v>
      </c>
      <c r="J2121" s="17">
        <v>0.86</v>
      </c>
      <c r="K2121" s="17" t="s">
        <v>494</v>
      </c>
      <c r="L2121" s="17"/>
      <c r="M2121" s="17" t="s">
        <v>494</v>
      </c>
      <c r="Q2121" s="50" t="s">
        <v>494</v>
      </c>
      <c r="AE2121" s="18">
        <f t="shared" si="103"/>
        <v>0.94375857338820301</v>
      </c>
    </row>
    <row r="2122" spans="1:31" hidden="1" x14ac:dyDescent="0.2">
      <c r="A2122" s="50">
        <v>2024</v>
      </c>
      <c r="B2122" s="50" t="s">
        <v>16</v>
      </c>
      <c r="C2122" s="51" t="str">
        <f>set_totals!$C$258</f>
        <v>09Apr24-RST-Night</v>
      </c>
      <c r="D2122" s="21">
        <f t="shared" si="101"/>
        <v>45391</v>
      </c>
      <c r="E2122" s="22">
        <f t="shared" si="102"/>
        <v>100</v>
      </c>
      <c r="F2122" s="17" t="s">
        <v>771</v>
      </c>
      <c r="G2122" s="17" t="s">
        <v>772</v>
      </c>
      <c r="H2122" s="17">
        <v>39</v>
      </c>
      <c r="J2122" s="17">
        <v>0.54</v>
      </c>
      <c r="K2122" s="17" t="s">
        <v>494</v>
      </c>
      <c r="L2122" s="17"/>
      <c r="M2122" s="17" t="s">
        <v>494</v>
      </c>
      <c r="Q2122" s="50" t="s">
        <v>494</v>
      </c>
      <c r="AE2122" s="18">
        <f t="shared" si="103"/>
        <v>0.91033227127901684</v>
      </c>
    </row>
    <row r="2123" spans="1:31" hidden="1" x14ac:dyDescent="0.2">
      <c r="A2123" s="50">
        <v>2024</v>
      </c>
      <c r="B2123" s="50" t="s">
        <v>16</v>
      </c>
      <c r="C2123" s="51" t="str">
        <f>set_totals!$C$258</f>
        <v>09Apr24-RST-Night</v>
      </c>
      <c r="D2123" s="21">
        <f t="shared" si="101"/>
        <v>45391</v>
      </c>
      <c r="E2123" s="22">
        <f t="shared" si="102"/>
        <v>100</v>
      </c>
      <c r="F2123" s="17" t="s">
        <v>771</v>
      </c>
      <c r="G2123" s="17" t="s">
        <v>772</v>
      </c>
      <c r="H2123" s="17">
        <v>38</v>
      </c>
      <c r="J2123" s="17">
        <v>0.46</v>
      </c>
      <c r="K2123" s="17" t="s">
        <v>494</v>
      </c>
      <c r="L2123" s="17"/>
      <c r="M2123" s="17" t="s">
        <v>494</v>
      </c>
      <c r="Q2123" s="50" t="s">
        <v>494</v>
      </c>
      <c r="AE2123" s="18">
        <f t="shared" si="103"/>
        <v>0.83831462312290428</v>
      </c>
    </row>
    <row r="2124" spans="1:31" hidden="1" x14ac:dyDescent="0.2">
      <c r="A2124" s="50">
        <v>2024</v>
      </c>
      <c r="B2124" s="50" t="s">
        <v>16</v>
      </c>
      <c r="C2124" s="51" t="str">
        <f>set_totals!$C$258</f>
        <v>09Apr24-RST-Night</v>
      </c>
      <c r="D2124" s="21">
        <f t="shared" si="101"/>
        <v>45391</v>
      </c>
      <c r="E2124" s="22">
        <f t="shared" si="102"/>
        <v>100</v>
      </c>
      <c r="F2124" s="17" t="s">
        <v>771</v>
      </c>
      <c r="G2124" s="17" t="s">
        <v>772</v>
      </c>
      <c r="H2124" s="17">
        <v>42</v>
      </c>
      <c r="J2124" s="17">
        <v>0.51</v>
      </c>
      <c r="K2124" s="17" t="s">
        <v>494</v>
      </c>
      <c r="L2124" s="17"/>
      <c r="M2124" s="17" t="s">
        <v>494</v>
      </c>
      <c r="Q2124" s="50" t="s">
        <v>494</v>
      </c>
      <c r="AE2124" s="18">
        <f t="shared" si="103"/>
        <v>0.68837058632977</v>
      </c>
    </row>
    <row r="2125" spans="1:31" hidden="1" x14ac:dyDescent="0.2">
      <c r="A2125" s="50">
        <v>2024</v>
      </c>
      <c r="B2125" s="50" t="s">
        <v>16</v>
      </c>
      <c r="C2125" s="51" t="str">
        <f>set_totals!$C$258</f>
        <v>09Apr24-RST-Night</v>
      </c>
      <c r="D2125" s="21">
        <f t="shared" si="101"/>
        <v>45391</v>
      </c>
      <c r="E2125" s="22">
        <f t="shared" si="102"/>
        <v>100</v>
      </c>
      <c r="F2125" s="17" t="s">
        <v>771</v>
      </c>
      <c r="G2125" s="17" t="s">
        <v>772</v>
      </c>
      <c r="H2125" s="17" t="s">
        <v>790</v>
      </c>
      <c r="J2125" s="17" t="s">
        <v>790</v>
      </c>
      <c r="K2125" s="17" t="s">
        <v>494</v>
      </c>
      <c r="L2125" s="17"/>
      <c r="M2125" s="17" t="s">
        <v>494</v>
      </c>
      <c r="Q2125" s="50" t="s">
        <v>494</v>
      </c>
      <c r="AE2125" s="18" t="e">
        <f t="shared" si="103"/>
        <v>#VALUE!</v>
      </c>
    </row>
    <row r="2126" spans="1:31" hidden="1" x14ac:dyDescent="0.2">
      <c r="A2126" s="50">
        <v>2024</v>
      </c>
      <c r="B2126" s="50" t="s">
        <v>16</v>
      </c>
      <c r="C2126" s="51" t="str">
        <f>set_totals!$C$258</f>
        <v>09Apr24-RST-Night</v>
      </c>
      <c r="D2126" s="21">
        <f t="shared" si="101"/>
        <v>45391</v>
      </c>
      <c r="E2126" s="22">
        <f t="shared" si="102"/>
        <v>100</v>
      </c>
      <c r="F2126" s="17" t="s">
        <v>771</v>
      </c>
      <c r="G2126" s="17" t="s">
        <v>772</v>
      </c>
      <c r="H2126" s="17">
        <v>40</v>
      </c>
      <c r="J2126" s="17">
        <v>0.54</v>
      </c>
      <c r="K2126" s="17" t="s">
        <v>494</v>
      </c>
      <c r="L2126" s="17"/>
      <c r="M2126" s="17" t="s">
        <v>494</v>
      </c>
      <c r="Q2126" s="50" t="s">
        <v>494</v>
      </c>
      <c r="AE2126" s="18">
        <f t="shared" si="103"/>
        <v>0.84375</v>
      </c>
    </row>
    <row r="2127" spans="1:31" hidden="1" x14ac:dyDescent="0.2">
      <c r="A2127" s="50">
        <v>2024</v>
      </c>
      <c r="B2127" s="50" t="s">
        <v>16</v>
      </c>
      <c r="C2127" s="51" t="str">
        <f>set_totals!$C$258</f>
        <v>09Apr24-RST-Night</v>
      </c>
      <c r="D2127" s="21">
        <f t="shared" si="101"/>
        <v>45391</v>
      </c>
      <c r="E2127" s="22">
        <f t="shared" si="102"/>
        <v>100</v>
      </c>
      <c r="F2127" s="17" t="s">
        <v>771</v>
      </c>
      <c r="G2127" s="17" t="s">
        <v>772</v>
      </c>
      <c r="H2127" s="17">
        <v>38</v>
      </c>
      <c r="J2127" s="17">
        <v>0.46</v>
      </c>
      <c r="K2127" s="17" t="s">
        <v>494</v>
      </c>
      <c r="L2127" s="17"/>
      <c r="M2127" s="17" t="s">
        <v>494</v>
      </c>
      <c r="Q2127" s="50" t="s">
        <v>494</v>
      </c>
      <c r="AE2127" s="18">
        <f t="shared" si="103"/>
        <v>0.83831462312290428</v>
      </c>
    </row>
    <row r="2128" spans="1:31" hidden="1" x14ac:dyDescent="0.2">
      <c r="A2128" s="50">
        <v>2024</v>
      </c>
      <c r="B2128" s="50" t="s">
        <v>16</v>
      </c>
      <c r="C2128" s="51" t="str">
        <f>set_totals!$C$258</f>
        <v>09Apr24-RST-Night</v>
      </c>
      <c r="D2128" s="21">
        <f t="shared" si="101"/>
        <v>45391</v>
      </c>
      <c r="E2128" s="22">
        <f t="shared" si="102"/>
        <v>100</v>
      </c>
      <c r="F2128" s="17" t="s">
        <v>771</v>
      </c>
      <c r="G2128" s="17" t="s">
        <v>772</v>
      </c>
      <c r="H2128" s="17">
        <v>40</v>
      </c>
      <c r="J2128" s="17">
        <v>0.5</v>
      </c>
      <c r="K2128" s="17" t="s">
        <v>494</v>
      </c>
      <c r="L2128" s="17"/>
      <c r="M2128" s="17" t="s">
        <v>494</v>
      </c>
      <c r="Q2128" s="50" t="s">
        <v>494</v>
      </c>
      <c r="AE2128" s="18">
        <f t="shared" si="103"/>
        <v>0.78125</v>
      </c>
    </row>
    <row r="2129" spans="1:31" hidden="1" x14ac:dyDescent="0.2">
      <c r="A2129" s="50">
        <v>2024</v>
      </c>
      <c r="B2129" s="50" t="s">
        <v>16</v>
      </c>
      <c r="C2129" s="51" t="str">
        <f>set_totals!$C$258</f>
        <v>09Apr24-RST-Night</v>
      </c>
      <c r="D2129" s="21">
        <f t="shared" si="101"/>
        <v>45391</v>
      </c>
      <c r="E2129" s="22">
        <f t="shared" si="102"/>
        <v>100</v>
      </c>
      <c r="F2129" s="17" t="s">
        <v>773</v>
      </c>
      <c r="G2129" s="17" t="s">
        <v>772</v>
      </c>
      <c r="H2129" s="17">
        <v>39</v>
      </c>
      <c r="J2129" s="17">
        <v>0.42</v>
      </c>
      <c r="K2129" s="17" t="s">
        <v>494</v>
      </c>
      <c r="L2129" s="17"/>
      <c r="M2129" s="17" t="s">
        <v>494</v>
      </c>
      <c r="Q2129" s="50" t="s">
        <v>494</v>
      </c>
      <c r="AE2129" s="18">
        <f t="shared" si="103"/>
        <v>0.70803621099479086</v>
      </c>
    </row>
    <row r="2130" spans="1:31" hidden="1" x14ac:dyDescent="0.2">
      <c r="A2130" s="50">
        <v>2024</v>
      </c>
      <c r="B2130" s="50" t="s">
        <v>16</v>
      </c>
      <c r="C2130" s="51" t="str">
        <f>set_totals!$C$258</f>
        <v>09Apr24-RST-Night</v>
      </c>
      <c r="D2130" s="21">
        <f t="shared" si="101"/>
        <v>45391</v>
      </c>
      <c r="E2130" s="22">
        <f t="shared" si="102"/>
        <v>100</v>
      </c>
      <c r="F2130" s="17" t="s">
        <v>773</v>
      </c>
      <c r="G2130" s="17" t="s">
        <v>772</v>
      </c>
      <c r="H2130" s="17">
        <v>40</v>
      </c>
      <c r="J2130" s="17">
        <v>0.42</v>
      </c>
      <c r="K2130" s="17" t="s">
        <v>494</v>
      </c>
      <c r="L2130" s="17"/>
      <c r="M2130" s="17" t="s">
        <v>494</v>
      </c>
      <c r="Q2130" s="50" t="s">
        <v>494</v>
      </c>
      <c r="AE2130" s="18">
        <f t="shared" si="103"/>
        <v>0.65624999999999989</v>
      </c>
    </row>
    <row r="2131" spans="1:31" hidden="1" x14ac:dyDescent="0.2">
      <c r="A2131" s="50">
        <v>2024</v>
      </c>
      <c r="B2131" s="50" t="s">
        <v>16</v>
      </c>
      <c r="C2131" s="51" t="str">
        <f>set_totals!$C$259</f>
        <v>10Apr24-RST-Night</v>
      </c>
      <c r="D2131" s="21">
        <f t="shared" si="101"/>
        <v>45392</v>
      </c>
      <c r="E2131" s="22">
        <f t="shared" si="102"/>
        <v>101</v>
      </c>
      <c r="F2131" s="17" t="s">
        <v>775</v>
      </c>
      <c r="G2131" s="17" t="s">
        <v>784</v>
      </c>
      <c r="H2131" s="17">
        <v>95</v>
      </c>
      <c r="J2131" s="17">
        <v>10.119999999999999</v>
      </c>
      <c r="K2131" s="17" t="s">
        <v>494</v>
      </c>
      <c r="L2131" s="17"/>
      <c r="M2131" s="17" t="s">
        <v>494</v>
      </c>
      <c r="Q2131" s="50" t="s">
        <v>494</v>
      </c>
      <c r="AE2131" s="18">
        <f t="shared" si="103"/>
        <v>1.1803469893570491</v>
      </c>
    </row>
    <row r="2132" spans="1:31" hidden="1" x14ac:dyDescent="0.2">
      <c r="A2132" s="50">
        <v>2024</v>
      </c>
      <c r="B2132" s="50" t="s">
        <v>16</v>
      </c>
      <c r="C2132" s="51" t="str">
        <f>set_totals!$C$259</f>
        <v>10Apr24-RST-Night</v>
      </c>
      <c r="D2132" s="21">
        <f t="shared" si="101"/>
        <v>45392</v>
      </c>
      <c r="E2132" s="22">
        <f t="shared" si="102"/>
        <v>101</v>
      </c>
      <c r="F2132" s="17" t="s">
        <v>775</v>
      </c>
      <c r="G2132" s="17" t="s">
        <v>784</v>
      </c>
      <c r="H2132" s="17">
        <v>60</v>
      </c>
      <c r="J2132" s="17">
        <v>2.3199999999999998</v>
      </c>
      <c r="K2132" s="17" t="s">
        <v>494</v>
      </c>
      <c r="L2132" s="17"/>
      <c r="M2132" s="17" t="s">
        <v>494</v>
      </c>
      <c r="Q2132" s="50" t="s">
        <v>494</v>
      </c>
      <c r="AE2132" s="18">
        <f t="shared" si="103"/>
        <v>1.0740740740740742</v>
      </c>
    </row>
    <row r="2133" spans="1:31" hidden="1" x14ac:dyDescent="0.2">
      <c r="A2133" s="50">
        <v>2024</v>
      </c>
      <c r="B2133" s="50" t="s">
        <v>16</v>
      </c>
      <c r="C2133" s="51" t="str">
        <f>set_totals!$C$259</f>
        <v>10Apr24-RST-Night</v>
      </c>
      <c r="D2133" s="21">
        <f t="shared" si="101"/>
        <v>45392</v>
      </c>
      <c r="E2133" s="22">
        <f t="shared" si="102"/>
        <v>101</v>
      </c>
      <c r="F2133" s="17" t="s">
        <v>775</v>
      </c>
      <c r="G2133" s="17" t="s">
        <v>784</v>
      </c>
      <c r="H2133" s="17">
        <v>82</v>
      </c>
      <c r="J2133" s="17">
        <v>6.03</v>
      </c>
      <c r="K2133" s="17" t="s">
        <v>494</v>
      </c>
      <c r="L2133" s="17"/>
      <c r="M2133" s="17" t="s">
        <v>494</v>
      </c>
      <c r="Q2133" s="50" t="s">
        <v>494</v>
      </c>
      <c r="AE2133" s="18">
        <f t="shared" si="103"/>
        <v>1.0936434468449385</v>
      </c>
    </row>
    <row r="2134" spans="1:31" hidden="1" x14ac:dyDescent="0.2">
      <c r="A2134" s="50">
        <v>2024</v>
      </c>
      <c r="B2134" s="50" t="s">
        <v>16</v>
      </c>
      <c r="C2134" s="51" t="str">
        <f>set_totals!$C$259</f>
        <v>10Apr24-RST-Night</v>
      </c>
      <c r="D2134" s="21">
        <f t="shared" si="101"/>
        <v>45392</v>
      </c>
      <c r="E2134" s="22">
        <f t="shared" si="102"/>
        <v>101</v>
      </c>
      <c r="F2134" s="17" t="s">
        <v>775</v>
      </c>
      <c r="G2134" s="17" t="s">
        <v>784</v>
      </c>
      <c r="H2134" s="17">
        <v>55</v>
      </c>
      <c r="J2134" s="17">
        <v>1.92</v>
      </c>
      <c r="K2134" s="17" t="s">
        <v>494</v>
      </c>
      <c r="L2134" s="17"/>
      <c r="M2134" s="17" t="s">
        <v>494</v>
      </c>
      <c r="Q2134" s="50" t="s">
        <v>494</v>
      </c>
      <c r="AE2134" s="18">
        <f t="shared" si="103"/>
        <v>1.1540195341848234</v>
      </c>
    </row>
    <row r="2135" spans="1:31" hidden="1" x14ac:dyDescent="0.2">
      <c r="A2135" s="50">
        <v>2024</v>
      </c>
      <c r="B2135" s="50" t="s">
        <v>16</v>
      </c>
      <c r="C2135" s="51" t="str">
        <f>set_totals!$C$259</f>
        <v>10Apr24-RST-Night</v>
      </c>
      <c r="D2135" s="21">
        <f t="shared" si="101"/>
        <v>45392</v>
      </c>
      <c r="E2135" s="22">
        <f t="shared" si="102"/>
        <v>101</v>
      </c>
      <c r="F2135" s="17" t="s">
        <v>775</v>
      </c>
      <c r="G2135" s="17" t="s">
        <v>784</v>
      </c>
      <c r="H2135" s="17">
        <v>69</v>
      </c>
      <c r="J2135" s="17">
        <v>3.31</v>
      </c>
      <c r="K2135" s="17" t="s">
        <v>494</v>
      </c>
      <c r="L2135" s="17"/>
      <c r="M2135" s="17" t="s">
        <v>494</v>
      </c>
      <c r="Q2135" s="50" t="s">
        <v>494</v>
      </c>
      <c r="AE2135" s="18">
        <f t="shared" si="103"/>
        <v>1.0075827450693893</v>
      </c>
    </row>
    <row r="2136" spans="1:31" hidden="1" x14ac:dyDescent="0.2">
      <c r="A2136" s="50">
        <v>2024</v>
      </c>
      <c r="B2136" s="50" t="s">
        <v>16</v>
      </c>
      <c r="C2136" s="51" t="str">
        <f>set_totals!$C$259</f>
        <v>10Apr24-RST-Night</v>
      </c>
      <c r="D2136" s="21">
        <f t="shared" si="101"/>
        <v>45392</v>
      </c>
      <c r="E2136" s="22">
        <f t="shared" si="102"/>
        <v>101</v>
      </c>
      <c r="F2136" s="17" t="s">
        <v>775</v>
      </c>
      <c r="G2136" s="17" t="s">
        <v>784</v>
      </c>
      <c r="H2136" s="17">
        <v>69</v>
      </c>
      <c r="J2136" s="17">
        <v>4.0199999999999996</v>
      </c>
      <c r="K2136" s="17" t="s">
        <v>494</v>
      </c>
      <c r="L2136" s="17"/>
      <c r="M2136" s="17" t="s">
        <v>494</v>
      </c>
      <c r="Q2136" s="50" t="s">
        <v>494</v>
      </c>
      <c r="AE2136" s="18">
        <f t="shared" si="103"/>
        <v>1.223710765915089</v>
      </c>
    </row>
    <row r="2137" spans="1:31" hidden="1" x14ac:dyDescent="0.2">
      <c r="A2137" s="50">
        <v>2024</v>
      </c>
      <c r="B2137" s="50" t="s">
        <v>16</v>
      </c>
      <c r="C2137" s="51" t="str">
        <f>set_totals!$C$259</f>
        <v>10Apr24-RST-Night</v>
      </c>
      <c r="D2137" s="21">
        <f t="shared" si="101"/>
        <v>45392</v>
      </c>
      <c r="E2137" s="22">
        <f t="shared" si="102"/>
        <v>101</v>
      </c>
      <c r="F2137" s="17" t="s">
        <v>775</v>
      </c>
      <c r="G2137" s="17" t="s">
        <v>784</v>
      </c>
      <c r="H2137" s="17">
        <v>82</v>
      </c>
      <c r="J2137" s="17">
        <v>6.12</v>
      </c>
      <c r="K2137" s="17" t="s">
        <v>494</v>
      </c>
      <c r="L2137" s="17"/>
      <c r="M2137" s="17" t="s">
        <v>494</v>
      </c>
      <c r="Q2137" s="50" t="s">
        <v>494</v>
      </c>
      <c r="AE2137" s="18">
        <f t="shared" si="103"/>
        <v>1.109966483365012</v>
      </c>
    </row>
    <row r="2138" spans="1:31" hidden="1" x14ac:dyDescent="0.2">
      <c r="A2138" s="50">
        <v>2024</v>
      </c>
      <c r="B2138" s="50" t="s">
        <v>16</v>
      </c>
      <c r="C2138" s="51" t="str">
        <f>set_totals!$C$259</f>
        <v>10Apr24-RST-Night</v>
      </c>
      <c r="D2138" s="21">
        <f t="shared" si="101"/>
        <v>45392</v>
      </c>
      <c r="E2138" s="22">
        <f t="shared" si="102"/>
        <v>101</v>
      </c>
      <c r="F2138" s="17" t="s">
        <v>775</v>
      </c>
      <c r="G2138" s="17" t="s">
        <v>784</v>
      </c>
      <c r="H2138" s="17">
        <v>74</v>
      </c>
      <c r="J2138" s="17">
        <v>4.57</v>
      </c>
      <c r="K2138" s="17" t="s">
        <v>494</v>
      </c>
      <c r="L2138" s="17"/>
      <c r="M2138" s="17" t="s">
        <v>494</v>
      </c>
      <c r="Q2138" s="50" t="s">
        <v>494</v>
      </c>
      <c r="AE2138" s="18">
        <f t="shared" si="103"/>
        <v>1.1277713067340533</v>
      </c>
    </row>
    <row r="2139" spans="1:31" hidden="1" x14ac:dyDescent="0.2">
      <c r="A2139" s="50">
        <v>2024</v>
      </c>
      <c r="B2139" s="50" t="s">
        <v>16</v>
      </c>
      <c r="C2139" s="51" t="str">
        <f>set_totals!$C$259</f>
        <v>10Apr24-RST-Night</v>
      </c>
      <c r="D2139" s="21">
        <f t="shared" si="101"/>
        <v>45392</v>
      </c>
      <c r="E2139" s="22">
        <f t="shared" si="102"/>
        <v>101</v>
      </c>
      <c r="F2139" s="17" t="s">
        <v>775</v>
      </c>
      <c r="G2139" s="17" t="s">
        <v>784</v>
      </c>
      <c r="H2139" s="17">
        <v>78</v>
      </c>
      <c r="J2139" s="17">
        <v>4.54</v>
      </c>
      <c r="K2139" s="17" t="s">
        <v>494</v>
      </c>
      <c r="L2139" s="17"/>
      <c r="M2139" s="17" t="s">
        <v>494</v>
      </c>
      <c r="Q2139" s="50" t="s">
        <v>494</v>
      </c>
      <c r="AE2139" s="18">
        <f t="shared" si="103"/>
        <v>0.95669178509415198</v>
      </c>
    </row>
    <row r="2140" spans="1:31" hidden="1" x14ac:dyDescent="0.2">
      <c r="A2140" s="50">
        <v>2024</v>
      </c>
      <c r="B2140" s="50" t="s">
        <v>16</v>
      </c>
      <c r="C2140" s="51" t="str">
        <f>set_totals!$C$259</f>
        <v>10Apr24-RST-Night</v>
      </c>
      <c r="D2140" s="21">
        <f t="shared" si="101"/>
        <v>45392</v>
      </c>
      <c r="E2140" s="22">
        <f t="shared" si="102"/>
        <v>101</v>
      </c>
      <c r="F2140" s="17" t="s">
        <v>775</v>
      </c>
      <c r="G2140" s="17" t="s">
        <v>784</v>
      </c>
      <c r="H2140" s="17">
        <v>97</v>
      </c>
      <c r="J2140" s="17">
        <v>9.19</v>
      </c>
      <c r="K2140" s="17" t="s">
        <v>494</v>
      </c>
      <c r="L2140" s="17"/>
      <c r="M2140" s="17" t="s">
        <v>494</v>
      </c>
      <c r="Q2140" s="50" t="s">
        <v>494</v>
      </c>
      <c r="AE2140" s="18">
        <f t="shared" si="103"/>
        <v>1.00693238432604</v>
      </c>
    </row>
    <row r="2141" spans="1:31" hidden="1" x14ac:dyDescent="0.2">
      <c r="A2141" s="50">
        <v>2024</v>
      </c>
      <c r="B2141" s="50" t="s">
        <v>16</v>
      </c>
      <c r="C2141" s="51" t="str">
        <f>set_totals!$C$259</f>
        <v>10Apr24-RST-Night</v>
      </c>
      <c r="D2141" s="21">
        <f t="shared" si="101"/>
        <v>45392</v>
      </c>
      <c r="E2141" s="22">
        <f t="shared" si="102"/>
        <v>101</v>
      </c>
      <c r="F2141" s="17" t="s">
        <v>775</v>
      </c>
      <c r="G2141" s="17" t="s">
        <v>772</v>
      </c>
      <c r="H2141" s="17">
        <v>37</v>
      </c>
      <c r="J2141" s="17">
        <v>0.43</v>
      </c>
      <c r="K2141" s="17" t="s">
        <v>494</v>
      </c>
      <c r="L2141" s="17"/>
      <c r="M2141" s="17" t="s">
        <v>494</v>
      </c>
      <c r="Q2141" s="50" t="s">
        <v>494</v>
      </c>
      <c r="AE2141" s="18">
        <f t="shared" si="103"/>
        <v>0.84891319369040341</v>
      </c>
    </row>
    <row r="2142" spans="1:31" hidden="1" x14ac:dyDescent="0.2">
      <c r="A2142" s="50">
        <v>2024</v>
      </c>
      <c r="B2142" s="50" t="s">
        <v>16</v>
      </c>
      <c r="C2142" s="51" t="str">
        <f>set_totals!$C$259</f>
        <v>10Apr24-RST-Night</v>
      </c>
      <c r="D2142" s="21">
        <f t="shared" si="101"/>
        <v>45392</v>
      </c>
      <c r="E2142" s="22">
        <f t="shared" si="102"/>
        <v>101</v>
      </c>
      <c r="F2142" s="17" t="s">
        <v>775</v>
      </c>
      <c r="G2142" s="17" t="s">
        <v>772</v>
      </c>
      <c r="H2142" s="17">
        <v>34</v>
      </c>
      <c r="J2142" s="17">
        <v>0.33</v>
      </c>
      <c r="K2142" s="17" t="s">
        <v>494</v>
      </c>
      <c r="L2142" s="17"/>
      <c r="M2142" s="17" t="s">
        <v>494</v>
      </c>
      <c r="Q2142" s="50" t="s">
        <v>494</v>
      </c>
      <c r="AE2142" s="18">
        <f t="shared" si="103"/>
        <v>0.83960920008141671</v>
      </c>
    </row>
    <row r="2143" spans="1:31" hidden="1" x14ac:dyDescent="0.2">
      <c r="A2143" s="50">
        <v>2024</v>
      </c>
      <c r="B2143" s="50" t="s">
        <v>16</v>
      </c>
      <c r="C2143" s="51" t="str">
        <f>set_totals!$C$259</f>
        <v>10Apr24-RST-Night</v>
      </c>
      <c r="D2143" s="21">
        <f t="shared" si="101"/>
        <v>45392</v>
      </c>
      <c r="E2143" s="22">
        <f t="shared" si="102"/>
        <v>101</v>
      </c>
      <c r="F2143" s="17" t="s">
        <v>775</v>
      </c>
      <c r="G2143" s="17" t="s">
        <v>772</v>
      </c>
      <c r="H2143" s="17">
        <v>34</v>
      </c>
      <c r="J2143" s="17">
        <v>0.37</v>
      </c>
      <c r="K2143" s="17" t="s">
        <v>494</v>
      </c>
      <c r="L2143" s="17"/>
      <c r="M2143" s="17" t="s">
        <v>494</v>
      </c>
      <c r="Q2143" s="50" t="s">
        <v>494</v>
      </c>
      <c r="AE2143" s="18">
        <f t="shared" si="103"/>
        <v>0.94138001221249745</v>
      </c>
    </row>
    <row r="2144" spans="1:31" hidden="1" x14ac:dyDescent="0.2">
      <c r="A2144" s="50">
        <v>2024</v>
      </c>
      <c r="B2144" s="50" t="s">
        <v>16</v>
      </c>
      <c r="C2144" s="51" t="str">
        <f>set_totals!$C$259</f>
        <v>10Apr24-RST-Night</v>
      </c>
      <c r="D2144" s="21">
        <f t="shared" si="101"/>
        <v>45392</v>
      </c>
      <c r="E2144" s="22">
        <f t="shared" si="102"/>
        <v>101</v>
      </c>
      <c r="F2144" s="17" t="s">
        <v>775</v>
      </c>
      <c r="G2144" s="17" t="s">
        <v>772</v>
      </c>
      <c r="H2144" s="17">
        <v>35</v>
      </c>
      <c r="J2144" s="17">
        <v>0.33</v>
      </c>
      <c r="K2144" s="17" t="s">
        <v>494</v>
      </c>
      <c r="L2144" s="17"/>
      <c r="M2144" s="17" t="s">
        <v>494</v>
      </c>
      <c r="Q2144" s="50" t="s">
        <v>494</v>
      </c>
      <c r="AE2144" s="18">
        <f t="shared" si="103"/>
        <v>0.76967930029154519</v>
      </c>
    </row>
    <row r="2145" spans="1:31" hidden="1" x14ac:dyDescent="0.2">
      <c r="A2145" s="50">
        <v>2024</v>
      </c>
      <c r="B2145" s="50" t="s">
        <v>16</v>
      </c>
      <c r="C2145" s="51" t="str">
        <f>set_totals!$C$259</f>
        <v>10Apr24-RST-Night</v>
      </c>
      <c r="D2145" s="21">
        <f t="shared" si="101"/>
        <v>45392</v>
      </c>
      <c r="E2145" s="22">
        <f t="shared" si="102"/>
        <v>101</v>
      </c>
      <c r="F2145" s="17" t="s">
        <v>775</v>
      </c>
      <c r="G2145" s="17" t="s">
        <v>772</v>
      </c>
      <c r="H2145" s="17">
        <v>36</v>
      </c>
      <c r="J2145" s="17">
        <v>0.39</v>
      </c>
      <c r="K2145" s="17" t="s">
        <v>494</v>
      </c>
      <c r="L2145" s="17"/>
      <c r="M2145" s="17" t="s">
        <v>494</v>
      </c>
      <c r="Q2145" s="50" t="s">
        <v>494</v>
      </c>
      <c r="AE2145" s="18">
        <f t="shared" si="103"/>
        <v>0.83590534979423858</v>
      </c>
    </row>
    <row r="2146" spans="1:31" hidden="1" x14ac:dyDescent="0.2">
      <c r="A2146" s="50">
        <v>2024</v>
      </c>
      <c r="B2146" s="50" t="s">
        <v>16</v>
      </c>
      <c r="C2146" s="51" t="str">
        <f>set_totals!$C$259</f>
        <v>10Apr24-RST-Night</v>
      </c>
      <c r="D2146" s="21">
        <f t="shared" si="101"/>
        <v>45392</v>
      </c>
      <c r="E2146" s="22">
        <f t="shared" si="102"/>
        <v>101</v>
      </c>
      <c r="F2146" s="17" t="s">
        <v>775</v>
      </c>
      <c r="G2146" s="17" t="s">
        <v>772</v>
      </c>
      <c r="H2146" s="17">
        <v>34</v>
      </c>
      <c r="J2146" s="17">
        <v>0.36</v>
      </c>
      <c r="K2146" s="17" t="s">
        <v>494</v>
      </c>
      <c r="L2146" s="17"/>
      <c r="M2146" s="17" t="s">
        <v>494</v>
      </c>
      <c r="Q2146" s="50" t="s">
        <v>494</v>
      </c>
      <c r="AE2146" s="18">
        <f t="shared" si="103"/>
        <v>0.91593730917972727</v>
      </c>
    </row>
    <row r="2147" spans="1:31" hidden="1" x14ac:dyDescent="0.2">
      <c r="A2147" s="50">
        <v>2024</v>
      </c>
      <c r="B2147" s="50" t="s">
        <v>16</v>
      </c>
      <c r="C2147" s="51" t="str">
        <f>set_totals!$C$259</f>
        <v>10Apr24-RST-Night</v>
      </c>
      <c r="D2147" s="21">
        <f t="shared" si="101"/>
        <v>45392</v>
      </c>
      <c r="E2147" s="22">
        <f t="shared" si="102"/>
        <v>101</v>
      </c>
      <c r="F2147" s="17" t="s">
        <v>775</v>
      </c>
      <c r="G2147" s="17" t="s">
        <v>772</v>
      </c>
      <c r="H2147" s="17">
        <v>40</v>
      </c>
      <c r="J2147" s="17">
        <v>0.73</v>
      </c>
      <c r="K2147" s="17" t="s">
        <v>494</v>
      </c>
      <c r="L2147" s="17"/>
      <c r="M2147" s="17" t="s">
        <v>494</v>
      </c>
      <c r="Q2147" s="50" t="s">
        <v>494</v>
      </c>
      <c r="AE2147" s="18">
        <f t="shared" si="103"/>
        <v>1.140625</v>
      </c>
    </row>
    <row r="2148" spans="1:31" hidden="1" x14ac:dyDescent="0.2">
      <c r="A2148" s="50">
        <v>2024</v>
      </c>
      <c r="B2148" s="50" t="s">
        <v>16</v>
      </c>
      <c r="C2148" s="51" t="str">
        <f>set_totals!$C$259</f>
        <v>10Apr24-RST-Night</v>
      </c>
      <c r="D2148" s="21">
        <f t="shared" si="101"/>
        <v>45392</v>
      </c>
      <c r="E2148" s="22">
        <f t="shared" si="102"/>
        <v>101</v>
      </c>
      <c r="F2148" s="17" t="s">
        <v>775</v>
      </c>
      <c r="G2148" s="17" t="s">
        <v>772</v>
      </c>
      <c r="H2148" s="17">
        <v>35</v>
      </c>
      <c r="J2148" s="17">
        <v>0.38</v>
      </c>
      <c r="K2148" s="17" t="s">
        <v>494</v>
      </c>
      <c r="L2148" s="17"/>
      <c r="M2148" s="17" t="s">
        <v>494</v>
      </c>
      <c r="Q2148" s="50" t="s">
        <v>494</v>
      </c>
      <c r="AE2148" s="18">
        <f t="shared" si="103"/>
        <v>0.88629737609329451</v>
      </c>
    </row>
    <row r="2149" spans="1:31" hidden="1" x14ac:dyDescent="0.2">
      <c r="A2149" s="50">
        <v>2024</v>
      </c>
      <c r="B2149" s="50" t="s">
        <v>16</v>
      </c>
      <c r="C2149" s="51" t="str">
        <f>set_totals!$C$259</f>
        <v>10Apr24-RST-Night</v>
      </c>
      <c r="D2149" s="21">
        <f t="shared" si="101"/>
        <v>45392</v>
      </c>
      <c r="E2149" s="22">
        <f t="shared" si="102"/>
        <v>101</v>
      </c>
      <c r="F2149" s="17" t="s">
        <v>775</v>
      </c>
      <c r="G2149" s="17" t="s">
        <v>772</v>
      </c>
      <c r="H2149" s="17">
        <v>37</v>
      </c>
      <c r="J2149" s="17">
        <v>0.43</v>
      </c>
      <c r="K2149" s="17" t="s">
        <v>494</v>
      </c>
      <c r="L2149" s="17"/>
      <c r="M2149" s="17" t="s">
        <v>494</v>
      </c>
      <c r="Q2149" s="50" t="s">
        <v>494</v>
      </c>
      <c r="AE2149" s="18">
        <f t="shared" si="103"/>
        <v>0.84891319369040341</v>
      </c>
    </row>
    <row r="2150" spans="1:31" hidden="1" x14ac:dyDescent="0.2">
      <c r="A2150" s="50">
        <v>2024</v>
      </c>
      <c r="B2150" s="50" t="s">
        <v>16</v>
      </c>
      <c r="C2150" s="51" t="str">
        <f>set_totals!$C$259</f>
        <v>10Apr24-RST-Night</v>
      </c>
      <c r="D2150" s="21">
        <f t="shared" si="101"/>
        <v>45392</v>
      </c>
      <c r="E2150" s="22">
        <f t="shared" si="102"/>
        <v>101</v>
      </c>
      <c r="F2150" s="17" t="s">
        <v>775</v>
      </c>
      <c r="G2150" s="17" t="s">
        <v>772</v>
      </c>
      <c r="H2150" s="17">
        <v>37</v>
      </c>
      <c r="J2150" s="17">
        <v>0.47</v>
      </c>
      <c r="K2150" s="17" t="s">
        <v>494</v>
      </c>
      <c r="L2150" s="17"/>
      <c r="M2150" s="17" t="s">
        <v>494</v>
      </c>
      <c r="Q2150" s="50" t="s">
        <v>494</v>
      </c>
      <c r="AE2150" s="18">
        <f t="shared" si="103"/>
        <v>0.9278818628709059</v>
      </c>
    </row>
    <row r="2151" spans="1:31" hidden="1" x14ac:dyDescent="0.2">
      <c r="A2151" s="50">
        <v>2024</v>
      </c>
      <c r="B2151" s="50" t="s">
        <v>16</v>
      </c>
      <c r="C2151" s="51" t="str">
        <f>set_totals!$C$259</f>
        <v>10Apr24-RST-Night</v>
      </c>
      <c r="D2151" s="21">
        <f t="shared" si="101"/>
        <v>45392</v>
      </c>
      <c r="E2151" s="22">
        <f t="shared" si="102"/>
        <v>101</v>
      </c>
      <c r="F2151" s="17" t="s">
        <v>775</v>
      </c>
      <c r="G2151" s="17" t="s">
        <v>772</v>
      </c>
      <c r="H2151" s="17">
        <v>37</v>
      </c>
      <c r="J2151" s="17">
        <v>0.47</v>
      </c>
      <c r="K2151" s="17" t="s">
        <v>494</v>
      </c>
      <c r="L2151" s="17"/>
      <c r="M2151" s="17" t="s">
        <v>494</v>
      </c>
      <c r="Q2151" s="50" t="s">
        <v>494</v>
      </c>
      <c r="AE2151" s="18">
        <f t="shared" si="103"/>
        <v>0.9278818628709059</v>
      </c>
    </row>
    <row r="2152" spans="1:31" hidden="1" x14ac:dyDescent="0.2">
      <c r="A2152" s="50">
        <v>2024</v>
      </c>
      <c r="B2152" s="50" t="s">
        <v>16</v>
      </c>
      <c r="C2152" s="51" t="str">
        <f>set_totals!$C$259</f>
        <v>10Apr24-RST-Night</v>
      </c>
      <c r="D2152" s="21">
        <f t="shared" si="101"/>
        <v>45392</v>
      </c>
      <c r="E2152" s="22">
        <f t="shared" si="102"/>
        <v>101</v>
      </c>
      <c r="F2152" s="17" t="s">
        <v>775</v>
      </c>
      <c r="G2152" s="17" t="s">
        <v>772</v>
      </c>
      <c r="H2152" s="17">
        <v>35</v>
      </c>
      <c r="J2152" s="17">
        <v>0.36</v>
      </c>
      <c r="K2152" s="17" t="s">
        <v>494</v>
      </c>
      <c r="L2152" s="17"/>
      <c r="M2152" s="17" t="s">
        <v>494</v>
      </c>
      <c r="Q2152" s="50" t="s">
        <v>494</v>
      </c>
      <c r="AE2152" s="18">
        <f t="shared" si="103"/>
        <v>0.83965014577259467</v>
      </c>
    </row>
    <row r="2153" spans="1:31" hidden="1" x14ac:dyDescent="0.2">
      <c r="A2153" s="50">
        <v>2024</v>
      </c>
      <c r="B2153" s="50" t="s">
        <v>16</v>
      </c>
      <c r="C2153" s="51" t="str">
        <f>set_totals!$C$259</f>
        <v>10Apr24-RST-Night</v>
      </c>
      <c r="D2153" s="21">
        <f t="shared" si="101"/>
        <v>45392</v>
      </c>
      <c r="E2153" s="22">
        <f t="shared" si="102"/>
        <v>101</v>
      </c>
      <c r="F2153" s="17" t="s">
        <v>775</v>
      </c>
      <c r="G2153" s="17" t="s">
        <v>772</v>
      </c>
      <c r="H2153" s="17">
        <v>36</v>
      </c>
      <c r="J2153" s="17">
        <v>0.38</v>
      </c>
      <c r="K2153" s="17" t="s">
        <v>494</v>
      </c>
      <c r="L2153" s="17"/>
      <c r="M2153" s="17" t="s">
        <v>494</v>
      </c>
      <c r="Q2153" s="50" t="s">
        <v>494</v>
      </c>
      <c r="AE2153" s="18">
        <f t="shared" si="103"/>
        <v>0.81447187928669418</v>
      </c>
    </row>
    <row r="2154" spans="1:31" hidden="1" x14ac:dyDescent="0.2">
      <c r="A2154" s="50">
        <v>2024</v>
      </c>
      <c r="B2154" s="50" t="s">
        <v>16</v>
      </c>
      <c r="C2154" s="51" t="str">
        <f>set_totals!$C$259</f>
        <v>10Apr24-RST-Night</v>
      </c>
      <c r="D2154" s="21">
        <f t="shared" si="101"/>
        <v>45392</v>
      </c>
      <c r="E2154" s="22">
        <f t="shared" si="102"/>
        <v>101</v>
      </c>
      <c r="F2154" s="17" t="s">
        <v>775</v>
      </c>
      <c r="G2154" s="17" t="s">
        <v>772</v>
      </c>
      <c r="H2154" s="17">
        <v>36</v>
      </c>
      <c r="J2154" s="17">
        <v>0.43</v>
      </c>
      <c r="K2154" s="17" t="s">
        <v>494</v>
      </c>
      <c r="L2154" s="17"/>
      <c r="M2154" s="17" t="s">
        <v>494</v>
      </c>
      <c r="Q2154" s="50" t="s">
        <v>494</v>
      </c>
      <c r="AE2154" s="18">
        <f t="shared" si="103"/>
        <v>0.92163923182441698</v>
      </c>
    </row>
    <row r="2155" spans="1:31" hidden="1" x14ac:dyDescent="0.2">
      <c r="A2155" s="50">
        <v>2024</v>
      </c>
      <c r="B2155" s="50" t="s">
        <v>16</v>
      </c>
      <c r="C2155" s="51" t="str">
        <f>set_totals!$C$259</f>
        <v>10Apr24-RST-Night</v>
      </c>
      <c r="D2155" s="21">
        <f t="shared" si="101"/>
        <v>45392</v>
      </c>
      <c r="E2155" s="22">
        <f t="shared" si="102"/>
        <v>101</v>
      </c>
      <c r="F2155" s="17" t="s">
        <v>775</v>
      </c>
      <c r="G2155" s="17" t="s">
        <v>772</v>
      </c>
      <c r="H2155" s="17">
        <v>38</v>
      </c>
      <c r="J2155" s="17">
        <v>0.41</v>
      </c>
      <c r="K2155" s="17" t="s">
        <v>494</v>
      </c>
      <c r="L2155" s="17"/>
      <c r="M2155" s="17" t="s">
        <v>494</v>
      </c>
      <c r="Q2155" s="50" t="s">
        <v>494</v>
      </c>
      <c r="AE2155" s="18">
        <f t="shared" si="103"/>
        <v>0.74719346843563206</v>
      </c>
    </row>
    <row r="2156" spans="1:31" hidden="1" x14ac:dyDescent="0.2">
      <c r="A2156" s="50">
        <v>2024</v>
      </c>
      <c r="B2156" s="50" t="s">
        <v>16</v>
      </c>
      <c r="C2156" s="51" t="str">
        <f>set_totals!$C$259</f>
        <v>10Apr24-RST-Night</v>
      </c>
      <c r="D2156" s="21">
        <f t="shared" si="101"/>
        <v>45392</v>
      </c>
      <c r="E2156" s="22">
        <f t="shared" si="102"/>
        <v>101</v>
      </c>
      <c r="F2156" s="17" t="s">
        <v>775</v>
      </c>
      <c r="G2156" s="17" t="s">
        <v>772</v>
      </c>
      <c r="H2156" s="17">
        <v>36</v>
      </c>
      <c r="J2156" s="17">
        <v>0.37</v>
      </c>
      <c r="K2156" s="17" t="s">
        <v>494</v>
      </c>
      <c r="L2156" s="17"/>
      <c r="M2156" s="17" t="s">
        <v>494</v>
      </c>
      <c r="Q2156" s="50" t="s">
        <v>494</v>
      </c>
      <c r="AE2156" s="18">
        <f t="shared" si="103"/>
        <v>0.79303840877914944</v>
      </c>
    </row>
    <row r="2157" spans="1:31" hidden="1" x14ac:dyDescent="0.2">
      <c r="A2157" s="50">
        <v>2024</v>
      </c>
      <c r="B2157" s="50" t="s">
        <v>16</v>
      </c>
      <c r="C2157" s="51" t="str">
        <f>set_totals!$C$259</f>
        <v>10Apr24-RST-Night</v>
      </c>
      <c r="D2157" s="21">
        <f t="shared" si="101"/>
        <v>45392</v>
      </c>
      <c r="E2157" s="22">
        <f t="shared" si="102"/>
        <v>101</v>
      </c>
      <c r="F2157" s="17" t="s">
        <v>775</v>
      </c>
      <c r="G2157" s="17" t="s">
        <v>772</v>
      </c>
      <c r="H2157" s="17">
        <v>35</v>
      </c>
      <c r="J2157" s="17">
        <v>0.41</v>
      </c>
      <c r="K2157" s="17" t="s">
        <v>494</v>
      </c>
      <c r="L2157" s="17"/>
      <c r="M2157" s="17" t="s">
        <v>494</v>
      </c>
      <c r="Q2157" s="50" t="s">
        <v>494</v>
      </c>
      <c r="AE2157" s="18">
        <f t="shared" si="103"/>
        <v>0.95626822157434399</v>
      </c>
    </row>
    <row r="2158" spans="1:31" hidden="1" x14ac:dyDescent="0.2">
      <c r="A2158" s="50">
        <v>2024</v>
      </c>
      <c r="B2158" s="50" t="s">
        <v>16</v>
      </c>
      <c r="C2158" s="51" t="str">
        <f>set_totals!$C$259</f>
        <v>10Apr24-RST-Night</v>
      </c>
      <c r="D2158" s="21">
        <f t="shared" si="101"/>
        <v>45392</v>
      </c>
      <c r="E2158" s="22">
        <f t="shared" si="102"/>
        <v>101</v>
      </c>
      <c r="F2158" s="17" t="s">
        <v>775</v>
      </c>
      <c r="G2158" s="17" t="s">
        <v>772</v>
      </c>
      <c r="H2158" s="17">
        <v>35</v>
      </c>
      <c r="J2158" s="17">
        <v>0.39</v>
      </c>
      <c r="K2158" s="17" t="s">
        <v>494</v>
      </c>
      <c r="L2158" s="17"/>
      <c r="M2158" s="17" t="s">
        <v>494</v>
      </c>
      <c r="Q2158" s="50" t="s">
        <v>494</v>
      </c>
      <c r="AE2158" s="18">
        <f t="shared" si="103"/>
        <v>0.90962099125364437</v>
      </c>
    </row>
    <row r="2159" spans="1:31" hidden="1" x14ac:dyDescent="0.2">
      <c r="A2159" s="50">
        <v>2024</v>
      </c>
      <c r="B2159" s="50" t="s">
        <v>16</v>
      </c>
      <c r="C2159" s="51" t="str">
        <f>set_totals!$C$259</f>
        <v>10Apr24-RST-Night</v>
      </c>
      <c r="D2159" s="21">
        <f t="shared" si="101"/>
        <v>45392</v>
      </c>
      <c r="E2159" s="22">
        <f t="shared" si="102"/>
        <v>101</v>
      </c>
      <c r="F2159" s="17" t="s">
        <v>775</v>
      </c>
      <c r="G2159" s="17" t="s">
        <v>772</v>
      </c>
      <c r="H2159" s="17">
        <v>35</v>
      </c>
      <c r="J2159" s="17">
        <v>0.38</v>
      </c>
      <c r="K2159" s="17" t="s">
        <v>494</v>
      </c>
      <c r="L2159" s="17"/>
      <c r="M2159" s="17" t="s">
        <v>494</v>
      </c>
      <c r="Q2159" s="50" t="s">
        <v>494</v>
      </c>
      <c r="AE2159" s="18">
        <f t="shared" si="103"/>
        <v>0.88629737609329451</v>
      </c>
    </row>
    <row r="2160" spans="1:31" hidden="1" x14ac:dyDescent="0.2">
      <c r="A2160" s="50">
        <v>2024</v>
      </c>
      <c r="B2160" s="50" t="s">
        <v>16</v>
      </c>
      <c r="C2160" s="51" t="str">
        <f>set_totals!$C$259</f>
        <v>10Apr24-RST-Night</v>
      </c>
      <c r="D2160" s="21">
        <f t="shared" si="101"/>
        <v>45392</v>
      </c>
      <c r="E2160" s="22">
        <f t="shared" si="102"/>
        <v>101</v>
      </c>
      <c r="F2160" s="17" t="s">
        <v>775</v>
      </c>
      <c r="G2160" s="17" t="s">
        <v>772</v>
      </c>
      <c r="H2160" s="17" t="s">
        <v>790</v>
      </c>
      <c r="J2160" s="17" t="s">
        <v>790</v>
      </c>
      <c r="K2160" s="17" t="s">
        <v>494</v>
      </c>
      <c r="L2160" s="17"/>
      <c r="M2160" s="17" t="s">
        <v>494</v>
      </c>
      <c r="Q2160" s="50" t="s">
        <v>494</v>
      </c>
      <c r="AE2160" s="18" t="e">
        <f t="shared" si="103"/>
        <v>#VALUE!</v>
      </c>
    </row>
    <row r="2161" spans="1:58" hidden="1" x14ac:dyDescent="0.2">
      <c r="A2161" s="50">
        <v>2024</v>
      </c>
      <c r="B2161" s="50" t="s">
        <v>16</v>
      </c>
      <c r="C2161" s="51" t="str">
        <f>set_totals!$C$259</f>
        <v>10Apr24-RST-Night</v>
      </c>
      <c r="D2161" s="21">
        <f t="shared" si="101"/>
        <v>45392</v>
      </c>
      <c r="E2161" s="22">
        <f t="shared" si="102"/>
        <v>101</v>
      </c>
      <c r="F2161" s="17" t="s">
        <v>775</v>
      </c>
      <c r="G2161" s="17" t="s">
        <v>772</v>
      </c>
      <c r="H2161" s="17">
        <v>36</v>
      </c>
      <c r="J2161" s="17">
        <v>0.39</v>
      </c>
      <c r="K2161" s="17" t="s">
        <v>494</v>
      </c>
      <c r="L2161" s="17"/>
      <c r="M2161" s="17" t="s">
        <v>494</v>
      </c>
      <c r="Q2161" s="50" t="s">
        <v>494</v>
      </c>
      <c r="AE2161" s="18">
        <f t="shared" si="103"/>
        <v>0.83590534979423858</v>
      </c>
    </row>
    <row r="2162" spans="1:58" hidden="1" x14ac:dyDescent="0.2">
      <c r="A2162" s="50">
        <v>2024</v>
      </c>
      <c r="B2162" s="50" t="s">
        <v>16</v>
      </c>
      <c r="C2162" s="51" t="str">
        <f>set_totals!$C$259</f>
        <v>10Apr24-RST-Night</v>
      </c>
      <c r="D2162" s="21">
        <f t="shared" si="101"/>
        <v>45392</v>
      </c>
      <c r="E2162" s="22">
        <f t="shared" si="102"/>
        <v>101</v>
      </c>
      <c r="F2162" s="17" t="s">
        <v>775</v>
      </c>
      <c r="G2162" s="17" t="s">
        <v>772</v>
      </c>
      <c r="H2162" s="17">
        <v>34</v>
      </c>
      <c r="J2162" s="17">
        <v>0.31</v>
      </c>
      <c r="K2162" s="17" t="s">
        <v>494</v>
      </c>
      <c r="L2162" s="17"/>
      <c r="M2162" s="17" t="s">
        <v>494</v>
      </c>
      <c r="Q2162" s="50" t="s">
        <v>494</v>
      </c>
      <c r="AE2162" s="18">
        <f t="shared" si="103"/>
        <v>0.78872379401587622</v>
      </c>
    </row>
    <row r="2163" spans="1:58" hidden="1" x14ac:dyDescent="0.2">
      <c r="A2163" s="50">
        <v>2024</v>
      </c>
      <c r="B2163" s="50" t="s">
        <v>16</v>
      </c>
      <c r="C2163" s="51" t="str">
        <f>set_totals!$C$259</f>
        <v>10Apr24-RST-Night</v>
      </c>
      <c r="D2163" s="21">
        <f t="shared" si="101"/>
        <v>45392</v>
      </c>
      <c r="E2163" s="22">
        <f t="shared" si="102"/>
        <v>101</v>
      </c>
      <c r="F2163" s="17" t="s">
        <v>775</v>
      </c>
      <c r="G2163" s="17" t="s">
        <v>772</v>
      </c>
      <c r="H2163" s="17">
        <v>35</v>
      </c>
      <c r="J2163" s="17">
        <v>0.33</v>
      </c>
      <c r="K2163" s="17" t="s">
        <v>494</v>
      </c>
      <c r="L2163" s="17"/>
      <c r="M2163" s="17" t="s">
        <v>494</v>
      </c>
      <c r="Q2163" s="50" t="s">
        <v>494</v>
      </c>
      <c r="AE2163" s="18">
        <f t="shared" si="103"/>
        <v>0.76967930029154519</v>
      </c>
    </row>
    <row r="2164" spans="1:58" hidden="1" x14ac:dyDescent="0.2">
      <c r="A2164" s="50">
        <v>2024</v>
      </c>
      <c r="B2164" s="50" t="s">
        <v>16</v>
      </c>
      <c r="C2164" s="51" t="str">
        <f>set_totals!$C$259</f>
        <v>10Apr24-RST-Night</v>
      </c>
      <c r="D2164" s="21">
        <f t="shared" si="101"/>
        <v>45392</v>
      </c>
      <c r="E2164" s="22">
        <f t="shared" si="102"/>
        <v>101</v>
      </c>
      <c r="F2164" s="17" t="s">
        <v>775</v>
      </c>
      <c r="G2164" s="17" t="s">
        <v>772</v>
      </c>
      <c r="H2164" s="17">
        <v>35</v>
      </c>
      <c r="J2164" s="17">
        <v>0.36</v>
      </c>
      <c r="K2164" s="17" t="s">
        <v>494</v>
      </c>
      <c r="L2164" s="17"/>
      <c r="M2164" s="17" t="s">
        <v>494</v>
      </c>
      <c r="Q2164" s="50" t="s">
        <v>494</v>
      </c>
      <c r="AE2164" s="18">
        <f t="shared" si="103"/>
        <v>0.83965014577259467</v>
      </c>
    </row>
    <row r="2165" spans="1:58" hidden="1" x14ac:dyDescent="0.2">
      <c r="A2165" s="50">
        <v>2024</v>
      </c>
      <c r="B2165" s="50" t="s">
        <v>16</v>
      </c>
      <c r="C2165" s="51" t="str">
        <f>set_totals!$C$259</f>
        <v>10Apr24-RST-Night</v>
      </c>
      <c r="D2165" s="21">
        <f t="shared" si="101"/>
        <v>45392</v>
      </c>
      <c r="E2165" s="22">
        <f t="shared" si="102"/>
        <v>101</v>
      </c>
      <c r="F2165" s="17" t="s">
        <v>775</v>
      </c>
      <c r="G2165" s="17" t="s">
        <v>772</v>
      </c>
      <c r="H2165" s="17">
        <v>37</v>
      </c>
      <c r="J2165" s="17">
        <v>0.45</v>
      </c>
      <c r="K2165" s="17" t="s">
        <v>494</v>
      </c>
      <c r="L2165" s="17"/>
      <c r="M2165" s="17" t="s">
        <v>494</v>
      </c>
      <c r="Q2165" s="50" t="s">
        <v>494</v>
      </c>
      <c r="AE2165" s="18">
        <f t="shared" si="103"/>
        <v>0.88839752828065477</v>
      </c>
    </row>
    <row r="2166" spans="1:58" hidden="1" x14ac:dyDescent="0.2">
      <c r="A2166" s="50">
        <v>2024</v>
      </c>
      <c r="B2166" s="50" t="s">
        <v>16</v>
      </c>
      <c r="C2166" s="51" t="str">
        <f>set_totals!$C$259</f>
        <v>10Apr24-RST-Night</v>
      </c>
      <c r="D2166" s="21">
        <f t="shared" si="101"/>
        <v>45392</v>
      </c>
      <c r="E2166" s="22">
        <f t="shared" si="102"/>
        <v>101</v>
      </c>
      <c r="F2166" s="17" t="s">
        <v>775</v>
      </c>
      <c r="G2166" s="17" t="s">
        <v>772</v>
      </c>
      <c r="H2166" s="17">
        <v>38</v>
      </c>
      <c r="J2166" s="17">
        <v>0.46</v>
      </c>
      <c r="K2166" s="17" t="s">
        <v>494</v>
      </c>
      <c r="L2166" s="17"/>
      <c r="M2166" s="17" t="s">
        <v>494</v>
      </c>
      <c r="Q2166" s="50" t="s">
        <v>494</v>
      </c>
      <c r="AE2166" s="18">
        <f t="shared" si="103"/>
        <v>0.83831462312290428</v>
      </c>
    </row>
    <row r="2167" spans="1:58" hidden="1" x14ac:dyDescent="0.2">
      <c r="A2167" s="50">
        <v>2024</v>
      </c>
      <c r="B2167" s="50" t="s">
        <v>16</v>
      </c>
      <c r="C2167" s="51" t="str">
        <f>set_totals!$C$259</f>
        <v>10Apr24-RST-Night</v>
      </c>
      <c r="D2167" s="21">
        <f t="shared" si="101"/>
        <v>45392</v>
      </c>
      <c r="E2167" s="22">
        <f t="shared" si="102"/>
        <v>101</v>
      </c>
      <c r="F2167" s="17" t="s">
        <v>775</v>
      </c>
      <c r="G2167" s="17" t="s">
        <v>772</v>
      </c>
      <c r="H2167" s="17">
        <v>38</v>
      </c>
      <c r="J2167" s="17">
        <v>0.46</v>
      </c>
      <c r="K2167" s="17" t="s">
        <v>494</v>
      </c>
      <c r="L2167" s="17"/>
      <c r="M2167" s="17" t="s">
        <v>494</v>
      </c>
      <c r="Q2167" s="50" t="s">
        <v>494</v>
      </c>
      <c r="AE2167" s="18">
        <f t="shared" si="103"/>
        <v>0.83831462312290428</v>
      </c>
    </row>
    <row r="2168" spans="1:58" hidden="1" x14ac:dyDescent="0.2">
      <c r="A2168" s="50">
        <v>2024</v>
      </c>
      <c r="B2168" s="50" t="s">
        <v>16</v>
      </c>
      <c r="C2168" s="51" t="str">
        <f>set_totals!$C$259</f>
        <v>10Apr24-RST-Night</v>
      </c>
      <c r="D2168" s="21">
        <f t="shared" si="101"/>
        <v>45392</v>
      </c>
      <c r="E2168" s="22">
        <f t="shared" si="102"/>
        <v>101</v>
      </c>
      <c r="F2168" s="17" t="s">
        <v>775</v>
      </c>
      <c r="G2168" s="17" t="s">
        <v>772</v>
      </c>
      <c r="H2168" s="17">
        <v>36</v>
      </c>
      <c r="J2168" s="17">
        <v>0.39</v>
      </c>
      <c r="K2168" s="17" t="s">
        <v>494</v>
      </c>
      <c r="L2168" s="17"/>
      <c r="M2168" s="17" t="s">
        <v>494</v>
      </c>
      <c r="Q2168" s="50" t="s">
        <v>494</v>
      </c>
      <c r="AE2168" s="18">
        <f t="shared" si="103"/>
        <v>0.83590534979423858</v>
      </c>
    </row>
    <row r="2169" spans="1:58" hidden="1" x14ac:dyDescent="0.2">
      <c r="A2169" s="50">
        <v>2024</v>
      </c>
      <c r="B2169" s="50" t="s">
        <v>16</v>
      </c>
      <c r="C2169" s="51" t="str">
        <f>set_totals!$C$259</f>
        <v>10Apr24-RST-Night</v>
      </c>
      <c r="D2169" s="21">
        <f t="shared" si="101"/>
        <v>45392</v>
      </c>
      <c r="E2169" s="22">
        <f t="shared" si="102"/>
        <v>101</v>
      </c>
      <c r="F2169" s="17" t="s">
        <v>775</v>
      </c>
      <c r="G2169" s="17" t="s">
        <v>772</v>
      </c>
      <c r="H2169" s="17">
        <v>36</v>
      </c>
      <c r="J2169" s="17">
        <v>0.43</v>
      </c>
      <c r="K2169" s="17" t="s">
        <v>494</v>
      </c>
      <c r="L2169" s="17"/>
      <c r="M2169" s="17" t="s">
        <v>494</v>
      </c>
      <c r="Q2169" s="50" t="s">
        <v>494</v>
      </c>
      <c r="AE2169" s="18">
        <f t="shared" si="103"/>
        <v>0.92163923182441698</v>
      </c>
    </row>
    <row r="2170" spans="1:58" hidden="1" x14ac:dyDescent="0.2">
      <c r="A2170" s="50">
        <v>2024</v>
      </c>
      <c r="B2170" s="50" t="s">
        <v>16</v>
      </c>
      <c r="C2170" s="51" t="str">
        <f>set_totals!$C$259</f>
        <v>10Apr24-RST-Night</v>
      </c>
      <c r="D2170" s="21">
        <f t="shared" si="101"/>
        <v>45392</v>
      </c>
      <c r="E2170" s="22">
        <f t="shared" si="102"/>
        <v>101</v>
      </c>
      <c r="F2170" s="17" t="s">
        <v>775</v>
      </c>
      <c r="G2170" s="17" t="s">
        <v>772</v>
      </c>
      <c r="H2170" s="17">
        <v>34</v>
      </c>
      <c r="J2170" s="17">
        <v>0.3</v>
      </c>
      <c r="K2170" s="17" t="s">
        <v>494</v>
      </c>
      <c r="L2170" s="17"/>
      <c r="M2170" s="17" t="s">
        <v>494</v>
      </c>
      <c r="Q2170" s="50" t="s">
        <v>494</v>
      </c>
      <c r="AE2170" s="18">
        <f t="shared" si="103"/>
        <v>0.76328109098310604</v>
      </c>
    </row>
    <row r="2171" spans="1:58" hidden="1" x14ac:dyDescent="0.2">
      <c r="A2171" s="50">
        <v>2024</v>
      </c>
      <c r="B2171" s="50" t="s">
        <v>16</v>
      </c>
      <c r="C2171" s="51" t="str">
        <f>set_totals!$C$259</f>
        <v>10Apr24-RST-Night</v>
      </c>
      <c r="D2171" s="21">
        <f t="shared" si="101"/>
        <v>45392</v>
      </c>
      <c r="E2171" s="22">
        <f t="shared" si="102"/>
        <v>101</v>
      </c>
      <c r="F2171" s="17" t="s">
        <v>775</v>
      </c>
      <c r="G2171" s="17" t="s">
        <v>772</v>
      </c>
      <c r="H2171" s="17">
        <v>36</v>
      </c>
      <c r="J2171" s="17">
        <v>0.39</v>
      </c>
      <c r="K2171" s="17" t="s">
        <v>494</v>
      </c>
      <c r="L2171" s="17"/>
      <c r="M2171" s="17" t="s">
        <v>494</v>
      </c>
      <c r="Q2171" s="50" t="s">
        <v>494</v>
      </c>
      <c r="AE2171" s="18">
        <f t="shared" si="103"/>
        <v>0.83590534979423858</v>
      </c>
    </row>
    <row r="2172" spans="1:58" ht="15" customHeight="1" x14ac:dyDescent="0.25">
      <c r="A2172" s="50">
        <v>2024</v>
      </c>
      <c r="B2172" s="50" t="s">
        <v>16</v>
      </c>
      <c r="C2172" s="51" t="str">
        <f>set_totals!$C$268</f>
        <v>11Apr24-RST-Night</v>
      </c>
      <c r="D2172" s="21">
        <f t="shared" si="101"/>
        <v>45393</v>
      </c>
      <c r="E2172" s="22">
        <f t="shared" si="102"/>
        <v>102</v>
      </c>
      <c r="F2172" s="17" t="s">
        <v>771</v>
      </c>
      <c r="G2172" s="17" t="s">
        <v>772</v>
      </c>
      <c r="H2172" s="17">
        <v>40</v>
      </c>
      <c r="I2172" s="17">
        <v>3</v>
      </c>
      <c r="J2172" s="17">
        <v>0.5</v>
      </c>
      <c r="K2172" s="17" t="s">
        <v>494</v>
      </c>
      <c r="L2172" s="17"/>
      <c r="M2172" s="17" t="s">
        <v>494</v>
      </c>
      <c r="N2172" s="50" t="s">
        <v>834</v>
      </c>
      <c r="P2172" s="50" t="s">
        <v>834</v>
      </c>
      <c r="Q2172" s="50" t="s">
        <v>496</v>
      </c>
      <c r="R2172" s="50" t="s">
        <v>2350</v>
      </c>
      <c r="S2172" s="50" t="s">
        <v>2506</v>
      </c>
      <c r="AD2172" s="50" t="s">
        <v>788</v>
      </c>
      <c r="AE2172" s="18">
        <f t="shared" si="103"/>
        <v>0.78125</v>
      </c>
      <c r="AF2172" s="34" t="s">
        <v>520</v>
      </c>
      <c r="AG2172" s="184">
        <v>45483</v>
      </c>
      <c r="AH2172" s="17" t="s">
        <v>496</v>
      </c>
      <c r="AI2172" s="34" t="s">
        <v>494</v>
      </c>
      <c r="AJ2172" s="34" t="s">
        <v>494</v>
      </c>
      <c r="AL2172" s="34" t="s">
        <v>494</v>
      </c>
      <c r="AM2172" s="50">
        <v>37</v>
      </c>
      <c r="AN2172" s="50">
        <v>5</v>
      </c>
      <c r="AO2172" s="50">
        <v>0.5</v>
      </c>
      <c r="AP2172" s="34" t="s">
        <v>496</v>
      </c>
      <c r="AQ2172" t="s">
        <v>1772</v>
      </c>
      <c r="AR2172" s="50" t="s">
        <v>834</v>
      </c>
      <c r="AU2172" s="50" t="s">
        <v>834</v>
      </c>
      <c r="AV2172" s="34" t="s">
        <v>494</v>
      </c>
      <c r="AW2172" s="34" t="s">
        <v>494</v>
      </c>
      <c r="AX2172" s="34" t="s">
        <v>494</v>
      </c>
      <c r="AY2172" s="34" t="s">
        <v>494</v>
      </c>
      <c r="AZ2172" s="34" t="s">
        <v>494</v>
      </c>
      <c r="BA2172" s="34" t="s">
        <v>494</v>
      </c>
      <c r="BB2172" s="34" t="s">
        <v>494</v>
      </c>
      <c r="BC2172" s="34" t="s">
        <v>494</v>
      </c>
      <c r="BD2172" s="34" t="s">
        <v>494</v>
      </c>
      <c r="BE2172" s="34" t="s">
        <v>494</v>
      </c>
      <c r="BF2172" s="34" t="s">
        <v>2400</v>
      </c>
    </row>
    <row r="2173" spans="1:58" ht="15" customHeight="1" x14ac:dyDescent="0.25">
      <c r="A2173" s="50">
        <v>2024</v>
      </c>
      <c r="B2173" s="50" t="s">
        <v>16</v>
      </c>
      <c r="C2173" s="51" t="str">
        <f>set_totals!$C$268</f>
        <v>11Apr24-RST-Night</v>
      </c>
      <c r="D2173" s="21">
        <f t="shared" si="101"/>
        <v>45393</v>
      </c>
      <c r="E2173" s="22">
        <f t="shared" si="102"/>
        <v>102</v>
      </c>
      <c r="F2173" s="17" t="s">
        <v>771</v>
      </c>
      <c r="G2173" s="17" t="s">
        <v>772</v>
      </c>
      <c r="H2173" s="17">
        <v>40</v>
      </c>
      <c r="I2173" s="17">
        <v>3</v>
      </c>
      <c r="J2173" s="17">
        <v>0.37</v>
      </c>
      <c r="K2173" s="17" t="s">
        <v>494</v>
      </c>
      <c r="L2173" s="17"/>
      <c r="M2173" s="17" t="s">
        <v>494</v>
      </c>
      <c r="N2173" s="50" t="s">
        <v>835</v>
      </c>
      <c r="P2173" s="50" t="s">
        <v>835</v>
      </c>
      <c r="Q2173" s="50" t="s">
        <v>496</v>
      </c>
      <c r="R2173" s="50" t="s">
        <v>2361</v>
      </c>
      <c r="S2173" s="50" t="s">
        <v>2506</v>
      </c>
      <c r="AD2173" s="50" t="s">
        <v>788</v>
      </c>
      <c r="AE2173" s="18">
        <f t="shared" si="103"/>
        <v>0.578125</v>
      </c>
      <c r="AF2173" s="34" t="s">
        <v>520</v>
      </c>
      <c r="AG2173" s="184">
        <v>45483</v>
      </c>
      <c r="AH2173" s="17" t="s">
        <v>496</v>
      </c>
      <c r="AI2173" s="34" t="s">
        <v>494</v>
      </c>
      <c r="AJ2173" s="34" t="s">
        <v>494</v>
      </c>
      <c r="AL2173" s="34" t="s">
        <v>494</v>
      </c>
      <c r="AM2173" s="50">
        <v>34</v>
      </c>
      <c r="AN2173" s="50">
        <v>5</v>
      </c>
      <c r="AO2173" s="50">
        <v>0.4</v>
      </c>
      <c r="AP2173" s="34" t="s">
        <v>496</v>
      </c>
      <c r="AQ2173" t="s">
        <v>1772</v>
      </c>
      <c r="AR2173" s="50" t="s">
        <v>835</v>
      </c>
      <c r="AU2173" s="50" t="s">
        <v>835</v>
      </c>
      <c r="AV2173" s="34" t="s">
        <v>494</v>
      </c>
      <c r="AW2173" s="34" t="s">
        <v>494</v>
      </c>
      <c r="AX2173" s="34" t="s">
        <v>494</v>
      </c>
      <c r="AY2173" s="34" t="s">
        <v>494</v>
      </c>
      <c r="AZ2173" s="34" t="s">
        <v>494</v>
      </c>
      <c r="BA2173" s="34" t="s">
        <v>494</v>
      </c>
      <c r="BB2173" s="34" t="s">
        <v>494</v>
      </c>
      <c r="BC2173" s="34" t="s">
        <v>494</v>
      </c>
      <c r="BD2173" s="34" t="s">
        <v>494</v>
      </c>
      <c r="BE2173" s="34" t="s">
        <v>494</v>
      </c>
      <c r="BF2173" s="34" t="s">
        <v>2400</v>
      </c>
    </row>
    <row r="2174" spans="1:58" ht="15" customHeight="1" x14ac:dyDescent="0.25">
      <c r="A2174" s="50">
        <v>2024</v>
      </c>
      <c r="B2174" s="50" t="s">
        <v>16</v>
      </c>
      <c r="C2174" s="51" t="str">
        <f>set_totals!$C$268</f>
        <v>11Apr24-RST-Night</v>
      </c>
      <c r="D2174" s="21">
        <f t="shared" si="101"/>
        <v>45393</v>
      </c>
      <c r="E2174" s="22">
        <f t="shared" si="102"/>
        <v>102</v>
      </c>
      <c r="F2174" s="17" t="s">
        <v>771</v>
      </c>
      <c r="G2174" s="17" t="s">
        <v>772</v>
      </c>
      <c r="H2174" s="17">
        <v>39</v>
      </c>
      <c r="I2174" s="17">
        <v>2.7</v>
      </c>
      <c r="J2174" s="17">
        <v>0.46</v>
      </c>
      <c r="K2174" s="17" t="s">
        <v>494</v>
      </c>
      <c r="L2174" s="17"/>
      <c r="M2174" s="17" t="s">
        <v>494</v>
      </c>
      <c r="N2174" s="50" t="s">
        <v>836</v>
      </c>
      <c r="P2174" s="50" t="s">
        <v>836</v>
      </c>
      <c r="Q2174" s="50" t="s">
        <v>496</v>
      </c>
      <c r="R2174" s="50" t="s">
        <v>2350</v>
      </c>
      <c r="S2174" s="50" t="s">
        <v>2506</v>
      </c>
      <c r="AD2174" s="50" t="s">
        <v>788</v>
      </c>
      <c r="AE2174" s="18">
        <f t="shared" si="103"/>
        <v>0.77546823108953278</v>
      </c>
      <c r="AF2174" s="34" t="s">
        <v>520</v>
      </c>
      <c r="AG2174" s="184">
        <v>45483</v>
      </c>
      <c r="AH2174" s="17" t="s">
        <v>496</v>
      </c>
      <c r="AI2174" s="34" t="s">
        <v>494</v>
      </c>
      <c r="AJ2174" s="34" t="s">
        <v>494</v>
      </c>
      <c r="AL2174" s="34" t="s">
        <v>494</v>
      </c>
      <c r="AM2174" s="50">
        <v>37</v>
      </c>
      <c r="AN2174" s="50">
        <v>5</v>
      </c>
      <c r="AO2174" s="50">
        <v>0.3</v>
      </c>
      <c r="AP2174" s="34" t="s">
        <v>496</v>
      </c>
      <c r="AQ2174" t="s">
        <v>1772</v>
      </c>
      <c r="AR2174" s="50" t="s">
        <v>836</v>
      </c>
      <c r="AU2174" s="50" t="s">
        <v>836</v>
      </c>
      <c r="AV2174" s="34" t="s">
        <v>494</v>
      </c>
      <c r="AW2174" s="34" t="s">
        <v>494</v>
      </c>
      <c r="AX2174" s="34" t="s">
        <v>494</v>
      </c>
      <c r="AY2174" s="34" t="s">
        <v>494</v>
      </c>
      <c r="AZ2174" s="34" t="s">
        <v>494</v>
      </c>
      <c r="BA2174" s="34" t="s">
        <v>494</v>
      </c>
      <c r="BB2174" s="34" t="s">
        <v>494</v>
      </c>
      <c r="BC2174" s="34" t="s">
        <v>494</v>
      </c>
      <c r="BD2174" s="34" t="s">
        <v>494</v>
      </c>
      <c r="BE2174" s="34" t="s">
        <v>494</v>
      </c>
      <c r="BF2174" s="34" t="s">
        <v>2400</v>
      </c>
    </row>
    <row r="2175" spans="1:58" ht="15" customHeight="1" x14ac:dyDescent="0.25">
      <c r="A2175" s="50">
        <v>2024</v>
      </c>
      <c r="B2175" s="50" t="s">
        <v>16</v>
      </c>
      <c r="C2175" s="51" t="str">
        <f>set_totals!$C$268</f>
        <v>11Apr24-RST-Night</v>
      </c>
      <c r="D2175" s="21">
        <f t="shared" si="101"/>
        <v>45393</v>
      </c>
      <c r="E2175" s="22">
        <f t="shared" si="102"/>
        <v>102</v>
      </c>
      <c r="F2175" s="17" t="s">
        <v>771</v>
      </c>
      <c r="G2175" s="17" t="s">
        <v>772</v>
      </c>
      <c r="H2175" s="17">
        <v>40</v>
      </c>
      <c r="I2175" s="17">
        <v>3</v>
      </c>
      <c r="J2175" s="17">
        <v>0.56999999999999995</v>
      </c>
      <c r="K2175" s="17" t="s">
        <v>494</v>
      </c>
      <c r="L2175" s="17"/>
      <c r="M2175" s="17" t="s">
        <v>494</v>
      </c>
      <c r="N2175" s="50" t="s">
        <v>837</v>
      </c>
      <c r="P2175" s="50" t="s">
        <v>837</v>
      </c>
      <c r="Q2175" s="50" t="s">
        <v>496</v>
      </c>
      <c r="R2175" s="50" t="s">
        <v>2350</v>
      </c>
      <c r="S2175" s="50" t="s">
        <v>2506</v>
      </c>
      <c r="AD2175" s="50" t="s">
        <v>830</v>
      </c>
      <c r="AE2175" s="18">
        <f t="shared" si="103"/>
        <v>0.890625</v>
      </c>
      <c r="AF2175" s="34" t="s">
        <v>520</v>
      </c>
      <c r="AG2175" s="184">
        <v>45483</v>
      </c>
      <c r="AH2175" s="17" t="s">
        <v>496</v>
      </c>
      <c r="AI2175" s="34" t="s">
        <v>494</v>
      </c>
      <c r="AJ2175" s="34" t="s">
        <v>494</v>
      </c>
      <c r="AL2175" s="34" t="s">
        <v>494</v>
      </c>
      <c r="AM2175" s="50">
        <v>37</v>
      </c>
      <c r="AN2175" s="50">
        <v>6</v>
      </c>
      <c r="AO2175" s="50">
        <v>0.5</v>
      </c>
      <c r="AP2175" s="34" t="s">
        <v>496</v>
      </c>
      <c r="AQ2175" t="s">
        <v>1772</v>
      </c>
      <c r="AR2175" s="50" t="s">
        <v>837</v>
      </c>
      <c r="AU2175" s="50" t="s">
        <v>837</v>
      </c>
      <c r="AV2175" s="34" t="s">
        <v>494</v>
      </c>
      <c r="AW2175" s="34" t="s">
        <v>494</v>
      </c>
      <c r="AX2175" s="34" t="s">
        <v>494</v>
      </c>
      <c r="AY2175" s="34" t="s">
        <v>494</v>
      </c>
      <c r="AZ2175" s="34" t="s">
        <v>494</v>
      </c>
      <c r="BA2175" s="34" t="s">
        <v>494</v>
      </c>
      <c r="BB2175" s="34" t="s">
        <v>494</v>
      </c>
      <c r="BC2175" s="34" t="s">
        <v>494</v>
      </c>
      <c r="BD2175" s="34" t="s">
        <v>494</v>
      </c>
      <c r="BE2175" s="34" t="s">
        <v>494</v>
      </c>
      <c r="BF2175" s="34" t="s">
        <v>2400</v>
      </c>
    </row>
    <row r="2176" spans="1:58" ht="15" customHeight="1" x14ac:dyDescent="0.25">
      <c r="A2176" s="50">
        <v>2024</v>
      </c>
      <c r="B2176" s="50" t="s">
        <v>16</v>
      </c>
      <c r="C2176" s="51" t="str">
        <f>set_totals!$C$268</f>
        <v>11Apr24-RST-Night</v>
      </c>
      <c r="D2176" s="21">
        <f t="shared" si="101"/>
        <v>45393</v>
      </c>
      <c r="E2176" s="22">
        <f t="shared" si="102"/>
        <v>102</v>
      </c>
      <c r="F2176" s="17" t="s">
        <v>771</v>
      </c>
      <c r="G2176" s="17" t="s">
        <v>772</v>
      </c>
      <c r="H2176" s="17">
        <v>39</v>
      </c>
      <c r="I2176" s="17">
        <v>3.1</v>
      </c>
      <c r="J2176" s="17" t="s">
        <v>790</v>
      </c>
      <c r="K2176" s="17" t="s">
        <v>494</v>
      </c>
      <c r="L2176" s="17"/>
      <c r="M2176" s="17" t="s">
        <v>494</v>
      </c>
      <c r="N2176" s="50" t="s">
        <v>838</v>
      </c>
      <c r="P2176" s="50" t="s">
        <v>838</v>
      </c>
      <c r="Q2176" s="50" t="s">
        <v>496</v>
      </c>
      <c r="R2176" s="50" t="s">
        <v>2350</v>
      </c>
      <c r="S2176" s="50" t="s">
        <v>2506</v>
      </c>
      <c r="AD2176" s="50" t="s">
        <v>788</v>
      </c>
      <c r="AE2176" s="18" t="e">
        <f t="shared" si="103"/>
        <v>#VALUE!</v>
      </c>
      <c r="AF2176" s="34" t="s">
        <v>520</v>
      </c>
      <c r="AG2176" s="184">
        <v>45483</v>
      </c>
      <c r="AH2176" s="17" t="s">
        <v>496</v>
      </c>
      <c r="AI2176" s="34" t="s">
        <v>494</v>
      </c>
      <c r="AJ2176" s="34" t="s">
        <v>494</v>
      </c>
      <c r="AL2176" s="34" t="s">
        <v>494</v>
      </c>
      <c r="AM2176" s="50">
        <v>36</v>
      </c>
      <c r="AN2176" s="50">
        <v>5</v>
      </c>
      <c r="AO2176" s="50">
        <v>0.4</v>
      </c>
      <c r="AP2176" s="34" t="s">
        <v>496</v>
      </c>
      <c r="AQ2176" t="s">
        <v>1772</v>
      </c>
      <c r="AR2176" s="50" t="s">
        <v>838</v>
      </c>
      <c r="AU2176" s="50" t="s">
        <v>838</v>
      </c>
      <c r="AV2176" s="34" t="s">
        <v>494</v>
      </c>
      <c r="AW2176" s="34" t="s">
        <v>494</v>
      </c>
      <c r="AX2176" s="34" t="s">
        <v>494</v>
      </c>
      <c r="AY2176" s="34" t="s">
        <v>494</v>
      </c>
      <c r="AZ2176" s="34" t="s">
        <v>494</v>
      </c>
      <c r="BA2176" s="34" t="s">
        <v>494</v>
      </c>
      <c r="BB2176" s="34" t="s">
        <v>494</v>
      </c>
      <c r="BC2176" s="34" t="s">
        <v>494</v>
      </c>
      <c r="BD2176" s="34" t="s">
        <v>494</v>
      </c>
      <c r="BE2176" s="34" t="s">
        <v>494</v>
      </c>
      <c r="BF2176" s="34" t="s">
        <v>2400</v>
      </c>
    </row>
    <row r="2177" spans="1:58" ht="15" customHeight="1" x14ac:dyDescent="0.25">
      <c r="A2177" s="50">
        <v>2024</v>
      </c>
      <c r="B2177" s="50" t="s">
        <v>16</v>
      </c>
      <c r="C2177" s="51" t="str">
        <f>set_totals!$C$268</f>
        <v>11Apr24-RST-Night</v>
      </c>
      <c r="D2177" s="21">
        <f t="shared" si="101"/>
        <v>45393</v>
      </c>
      <c r="E2177" s="22">
        <f t="shared" si="102"/>
        <v>102</v>
      </c>
      <c r="F2177" s="17" t="s">
        <v>771</v>
      </c>
      <c r="G2177" s="17" t="s">
        <v>772</v>
      </c>
      <c r="H2177" s="17">
        <v>40</v>
      </c>
      <c r="I2177" s="17">
        <v>3</v>
      </c>
      <c r="J2177" s="17">
        <v>0.55000000000000004</v>
      </c>
      <c r="K2177" s="17" t="s">
        <v>494</v>
      </c>
      <c r="L2177" s="17"/>
      <c r="M2177" s="17" t="s">
        <v>494</v>
      </c>
      <c r="N2177" s="50" t="s">
        <v>839</v>
      </c>
      <c r="P2177" s="50" t="s">
        <v>839</v>
      </c>
      <c r="Q2177" s="50" t="s">
        <v>496</v>
      </c>
      <c r="R2177" s="50" t="s">
        <v>2361</v>
      </c>
      <c r="S2177" s="50" t="s">
        <v>2506</v>
      </c>
      <c r="AD2177" s="50" t="s">
        <v>788</v>
      </c>
      <c r="AE2177" s="18">
        <f t="shared" si="103"/>
        <v>0.859375</v>
      </c>
      <c r="AF2177" s="34" t="s">
        <v>520</v>
      </c>
      <c r="AG2177" s="184">
        <v>45483</v>
      </c>
      <c r="AH2177" s="17" t="s">
        <v>496</v>
      </c>
      <c r="AI2177" s="34" t="s">
        <v>494</v>
      </c>
      <c r="AJ2177" s="34" t="s">
        <v>494</v>
      </c>
      <c r="AL2177" s="34" t="s">
        <v>494</v>
      </c>
      <c r="AM2177" s="50">
        <v>37</v>
      </c>
      <c r="AN2177" s="50">
        <v>6</v>
      </c>
      <c r="AO2177" s="50">
        <v>0.5</v>
      </c>
      <c r="AP2177" s="34" t="s">
        <v>496</v>
      </c>
      <c r="AQ2177" t="s">
        <v>1772</v>
      </c>
      <c r="AR2177" s="50" t="s">
        <v>839</v>
      </c>
      <c r="AU2177" s="50" t="s">
        <v>839</v>
      </c>
      <c r="AV2177" s="34" t="s">
        <v>494</v>
      </c>
      <c r="AW2177" s="34" t="s">
        <v>494</v>
      </c>
      <c r="AX2177" s="34" t="s">
        <v>494</v>
      </c>
      <c r="AY2177" s="34" t="s">
        <v>494</v>
      </c>
      <c r="AZ2177" s="34" t="s">
        <v>494</v>
      </c>
      <c r="BA2177" s="34" t="s">
        <v>494</v>
      </c>
      <c r="BB2177" s="34" t="s">
        <v>494</v>
      </c>
      <c r="BC2177" s="34" t="s">
        <v>494</v>
      </c>
      <c r="BD2177" s="34" t="s">
        <v>494</v>
      </c>
      <c r="BE2177" s="34" t="s">
        <v>494</v>
      </c>
      <c r="BF2177" s="34" t="s">
        <v>2400</v>
      </c>
    </row>
    <row r="2178" spans="1:58" ht="15" customHeight="1" x14ac:dyDescent="0.25">
      <c r="A2178" s="50">
        <v>2024</v>
      </c>
      <c r="B2178" s="50" t="s">
        <v>16</v>
      </c>
      <c r="C2178" s="51" t="str">
        <f>set_totals!$C$268</f>
        <v>11Apr24-RST-Night</v>
      </c>
      <c r="D2178" s="21">
        <f t="shared" si="101"/>
        <v>45393</v>
      </c>
      <c r="E2178" s="22">
        <f t="shared" si="102"/>
        <v>102</v>
      </c>
      <c r="F2178" s="17" t="s">
        <v>771</v>
      </c>
      <c r="G2178" s="17" t="s">
        <v>772</v>
      </c>
      <c r="H2178" s="17">
        <v>40</v>
      </c>
      <c r="I2178" s="17">
        <v>3</v>
      </c>
      <c r="J2178" s="17">
        <v>0.55000000000000004</v>
      </c>
      <c r="K2178" s="17" t="s">
        <v>494</v>
      </c>
      <c r="L2178" s="17"/>
      <c r="M2178" s="17" t="s">
        <v>494</v>
      </c>
      <c r="N2178" s="50" t="s">
        <v>840</v>
      </c>
      <c r="P2178" s="50" t="s">
        <v>840</v>
      </c>
      <c r="Q2178" s="50" t="s">
        <v>496</v>
      </c>
      <c r="R2178" s="50" t="s">
        <v>2361</v>
      </c>
      <c r="S2178" s="50" t="s">
        <v>2506</v>
      </c>
      <c r="AD2178" s="50" t="s">
        <v>788</v>
      </c>
      <c r="AE2178" s="18">
        <f t="shared" si="103"/>
        <v>0.859375</v>
      </c>
      <c r="AF2178" s="34" t="s">
        <v>520</v>
      </c>
      <c r="AG2178" s="184">
        <v>45502</v>
      </c>
      <c r="AH2178" s="17" t="s">
        <v>496</v>
      </c>
      <c r="AI2178" s="34" t="s">
        <v>494</v>
      </c>
      <c r="AJ2178" s="34" t="s">
        <v>494</v>
      </c>
      <c r="AL2178" s="34" t="s">
        <v>494</v>
      </c>
      <c r="AM2178" s="50">
        <v>38</v>
      </c>
      <c r="AN2178" s="50">
        <v>6</v>
      </c>
      <c r="AO2178" s="50">
        <v>0.6</v>
      </c>
      <c r="AP2178" s="34" t="s">
        <v>496</v>
      </c>
      <c r="AQ2178" t="s">
        <v>1772</v>
      </c>
      <c r="AR2178" s="50" t="s">
        <v>840</v>
      </c>
      <c r="AU2178" s="50" t="s">
        <v>840</v>
      </c>
      <c r="AV2178" s="34" t="s">
        <v>494</v>
      </c>
      <c r="AW2178" s="34" t="s">
        <v>494</v>
      </c>
      <c r="AX2178" s="34" t="s">
        <v>494</v>
      </c>
      <c r="AY2178" s="34" t="s">
        <v>494</v>
      </c>
      <c r="AZ2178" s="34" t="s">
        <v>494</v>
      </c>
      <c r="BA2178" s="34" t="s">
        <v>494</v>
      </c>
      <c r="BB2178" s="34" t="s">
        <v>494</v>
      </c>
      <c r="BC2178" s="34" t="s">
        <v>494</v>
      </c>
      <c r="BD2178" s="34" t="s">
        <v>494</v>
      </c>
      <c r="BE2178" s="34" t="s">
        <v>494</v>
      </c>
      <c r="BF2178" s="34" t="s">
        <v>2400</v>
      </c>
    </row>
    <row r="2179" spans="1:58" x14ac:dyDescent="0.2">
      <c r="A2179" s="50">
        <v>2024</v>
      </c>
      <c r="B2179" s="50" t="s">
        <v>16</v>
      </c>
      <c r="C2179" s="51" t="str">
        <f>set_totals!$C$268</f>
        <v>11Apr24-RST-Night</v>
      </c>
      <c r="D2179" s="21">
        <f t="shared" si="101"/>
        <v>45393</v>
      </c>
      <c r="E2179" s="22">
        <f t="shared" si="102"/>
        <v>102</v>
      </c>
      <c r="F2179" s="17" t="s">
        <v>771</v>
      </c>
      <c r="G2179" s="17" t="s">
        <v>772</v>
      </c>
      <c r="H2179" s="17">
        <v>38</v>
      </c>
      <c r="I2179" s="17">
        <v>3</v>
      </c>
      <c r="J2179" s="17">
        <v>0.42</v>
      </c>
      <c r="K2179" s="17" t="s">
        <v>494</v>
      </c>
      <c r="L2179" s="17"/>
      <c r="M2179" s="17" t="s">
        <v>494</v>
      </c>
      <c r="N2179" s="50" t="s">
        <v>841</v>
      </c>
      <c r="Q2179" s="50" t="s">
        <v>496</v>
      </c>
      <c r="R2179" s="51" t="s">
        <v>2361</v>
      </c>
      <c r="S2179" s="50" t="s">
        <v>2506</v>
      </c>
      <c r="AD2179" s="50" t="s">
        <v>788</v>
      </c>
      <c r="AE2179" s="18">
        <f t="shared" si="103"/>
        <v>0.76541769937308646</v>
      </c>
      <c r="AG2179" s="184"/>
    </row>
    <row r="2180" spans="1:58" ht="15" customHeight="1" x14ac:dyDescent="0.25">
      <c r="A2180" s="50">
        <v>2024</v>
      </c>
      <c r="B2180" s="50" t="s">
        <v>16</v>
      </c>
      <c r="C2180" s="51" t="str">
        <f>set_totals!$C$268</f>
        <v>11Apr24-RST-Night</v>
      </c>
      <c r="D2180" s="21">
        <f t="shared" ref="D2180:D2243" si="104">DATEVALUE(LEFT(C2180, SEARCH("-", C2180) - 1))</f>
        <v>45393</v>
      </c>
      <c r="E2180" s="22">
        <f t="shared" ref="E2180:E2243" si="105" xml:space="preserve"> D2180 - DATE(YEAR(D2180), 1, 0)</f>
        <v>102</v>
      </c>
      <c r="F2180" s="17" t="s">
        <v>771</v>
      </c>
      <c r="G2180" s="17" t="s">
        <v>772</v>
      </c>
      <c r="H2180" s="17">
        <v>38</v>
      </c>
      <c r="I2180" s="17">
        <v>3</v>
      </c>
      <c r="J2180" s="17">
        <v>0.45</v>
      </c>
      <c r="K2180" s="17" t="s">
        <v>494</v>
      </c>
      <c r="L2180" s="17"/>
      <c r="M2180" s="17" t="s">
        <v>494</v>
      </c>
      <c r="N2180" s="50" t="s">
        <v>842</v>
      </c>
      <c r="P2180" s="50" t="s">
        <v>842</v>
      </c>
      <c r="Q2180" s="50" t="s">
        <v>496</v>
      </c>
      <c r="R2180" s="50" t="s">
        <v>2350</v>
      </c>
      <c r="S2180" s="50" t="s">
        <v>2506</v>
      </c>
      <c r="AD2180" s="50" t="s">
        <v>788</v>
      </c>
      <c r="AE2180" s="18">
        <f t="shared" ref="AE2180:AE2243" si="106">IF(J2180="", "", 100000*(J2180/(H2180^3)))</f>
        <v>0.82009039218544977</v>
      </c>
      <c r="AF2180" s="34" t="s">
        <v>520</v>
      </c>
      <c r="AG2180" s="184">
        <v>45483</v>
      </c>
      <c r="AH2180" s="17" t="s">
        <v>496</v>
      </c>
      <c r="AI2180" s="34" t="s">
        <v>494</v>
      </c>
      <c r="AJ2180" s="34" t="s">
        <v>494</v>
      </c>
      <c r="AL2180" s="34" t="s">
        <v>494</v>
      </c>
      <c r="AM2180" s="50">
        <v>36</v>
      </c>
      <c r="AN2180" s="50">
        <v>5</v>
      </c>
      <c r="AO2180" s="50">
        <v>0.4</v>
      </c>
      <c r="AP2180" s="34" t="s">
        <v>496</v>
      </c>
      <c r="AQ2180" t="s">
        <v>1772</v>
      </c>
      <c r="AR2180" s="50" t="s">
        <v>842</v>
      </c>
      <c r="AU2180" s="50" t="s">
        <v>842</v>
      </c>
      <c r="AV2180" s="34" t="s">
        <v>494</v>
      </c>
      <c r="AW2180" s="34" t="s">
        <v>494</v>
      </c>
      <c r="AX2180" s="34" t="s">
        <v>494</v>
      </c>
      <c r="AY2180" s="34" t="s">
        <v>494</v>
      </c>
      <c r="AZ2180" s="34" t="s">
        <v>494</v>
      </c>
      <c r="BA2180" s="34" t="s">
        <v>494</v>
      </c>
      <c r="BB2180" s="34" t="s">
        <v>494</v>
      </c>
      <c r="BC2180" s="34" t="s">
        <v>494</v>
      </c>
      <c r="BD2180" s="34" t="s">
        <v>494</v>
      </c>
      <c r="BE2180" s="34" t="s">
        <v>494</v>
      </c>
      <c r="BF2180" s="34" t="s">
        <v>2400</v>
      </c>
    </row>
    <row r="2181" spans="1:58" ht="15" customHeight="1" x14ac:dyDescent="0.25">
      <c r="A2181" s="50">
        <v>2024</v>
      </c>
      <c r="B2181" s="50" t="s">
        <v>16</v>
      </c>
      <c r="C2181" s="51" t="str">
        <f>set_totals!$C$268</f>
        <v>11Apr24-RST-Night</v>
      </c>
      <c r="D2181" s="21">
        <f t="shared" si="104"/>
        <v>45393</v>
      </c>
      <c r="E2181" s="22">
        <f t="shared" si="105"/>
        <v>102</v>
      </c>
      <c r="F2181" s="17" t="s">
        <v>771</v>
      </c>
      <c r="G2181" s="17" t="s">
        <v>772</v>
      </c>
      <c r="H2181" s="17">
        <v>40</v>
      </c>
      <c r="I2181" s="17">
        <v>3.1</v>
      </c>
      <c r="J2181" s="17">
        <v>0.56000000000000005</v>
      </c>
      <c r="K2181" s="17" t="s">
        <v>494</v>
      </c>
      <c r="L2181" s="17"/>
      <c r="M2181" s="17" t="s">
        <v>494</v>
      </c>
      <c r="N2181" s="50" t="s">
        <v>843</v>
      </c>
      <c r="P2181" s="50" t="s">
        <v>843</v>
      </c>
      <c r="Q2181" s="50" t="s">
        <v>496</v>
      </c>
      <c r="R2181" s="50" t="s">
        <v>2361</v>
      </c>
      <c r="S2181" s="50" t="s">
        <v>2506</v>
      </c>
      <c r="AD2181" s="50" t="s">
        <v>788</v>
      </c>
      <c r="AE2181" s="18">
        <f t="shared" si="106"/>
        <v>0.87500000000000011</v>
      </c>
      <c r="AF2181" s="34" t="s">
        <v>520</v>
      </c>
      <c r="AG2181" s="184">
        <v>45483</v>
      </c>
      <c r="AH2181" s="17" t="s">
        <v>496</v>
      </c>
      <c r="AI2181" s="34" t="s">
        <v>494</v>
      </c>
      <c r="AJ2181" s="34" t="s">
        <v>494</v>
      </c>
      <c r="AL2181" s="34" t="s">
        <v>494</v>
      </c>
      <c r="AM2181" s="50">
        <v>39</v>
      </c>
      <c r="AN2181" s="50">
        <v>5</v>
      </c>
      <c r="AO2181" s="50">
        <v>0.5</v>
      </c>
      <c r="AP2181" s="34" t="s">
        <v>496</v>
      </c>
      <c r="AQ2181" t="s">
        <v>1772</v>
      </c>
      <c r="AR2181" s="50" t="s">
        <v>843</v>
      </c>
      <c r="AU2181" s="50" t="s">
        <v>843</v>
      </c>
      <c r="AV2181" s="34" t="s">
        <v>494</v>
      </c>
      <c r="AW2181" s="34" t="s">
        <v>494</v>
      </c>
      <c r="AX2181" s="34" t="s">
        <v>494</v>
      </c>
      <c r="AY2181" s="34" t="s">
        <v>494</v>
      </c>
      <c r="AZ2181" s="34" t="s">
        <v>494</v>
      </c>
      <c r="BA2181" s="34" t="s">
        <v>494</v>
      </c>
      <c r="BB2181" s="34" t="s">
        <v>494</v>
      </c>
      <c r="BC2181" s="34" t="s">
        <v>494</v>
      </c>
      <c r="BD2181" s="34" t="s">
        <v>494</v>
      </c>
      <c r="BE2181" s="34" t="s">
        <v>494</v>
      </c>
      <c r="BF2181" s="34" t="s">
        <v>2400</v>
      </c>
    </row>
    <row r="2182" spans="1:58" ht="15" customHeight="1" x14ac:dyDescent="0.25">
      <c r="A2182" s="50">
        <v>2024</v>
      </c>
      <c r="B2182" s="50" t="s">
        <v>16</v>
      </c>
      <c r="C2182" s="51" t="str">
        <f>set_totals!$C$268</f>
        <v>11Apr24-RST-Night</v>
      </c>
      <c r="D2182" s="21">
        <f t="shared" si="104"/>
        <v>45393</v>
      </c>
      <c r="E2182" s="22">
        <f t="shared" si="105"/>
        <v>102</v>
      </c>
      <c r="F2182" s="17" t="s">
        <v>771</v>
      </c>
      <c r="G2182" s="17" t="s">
        <v>772</v>
      </c>
      <c r="H2182" s="17">
        <v>36</v>
      </c>
      <c r="I2182" s="17">
        <v>2.9</v>
      </c>
      <c r="J2182" s="17">
        <v>0.38</v>
      </c>
      <c r="K2182" s="17" t="s">
        <v>494</v>
      </c>
      <c r="L2182" s="17"/>
      <c r="M2182" s="17" t="s">
        <v>494</v>
      </c>
      <c r="N2182" s="50" t="s">
        <v>844</v>
      </c>
      <c r="P2182" s="50" t="s">
        <v>844</v>
      </c>
      <c r="Q2182" s="50" t="s">
        <v>496</v>
      </c>
      <c r="R2182" s="50" t="s">
        <v>2361</v>
      </c>
      <c r="S2182" s="50" t="s">
        <v>2506</v>
      </c>
      <c r="AD2182" s="50" t="s">
        <v>788</v>
      </c>
      <c r="AE2182" s="18">
        <f t="shared" si="106"/>
        <v>0.81447187928669418</v>
      </c>
      <c r="AF2182" s="34" t="s">
        <v>520</v>
      </c>
      <c r="AG2182" s="184">
        <v>45483</v>
      </c>
      <c r="AH2182" s="17" t="s">
        <v>496</v>
      </c>
      <c r="AI2182" s="34" t="s">
        <v>494</v>
      </c>
      <c r="AJ2182" s="34" t="s">
        <v>494</v>
      </c>
      <c r="AL2182" s="34" t="s">
        <v>494</v>
      </c>
      <c r="AM2182" s="50">
        <v>36</v>
      </c>
      <c r="AN2182" s="50">
        <v>4</v>
      </c>
      <c r="AO2182" s="50">
        <v>0.4</v>
      </c>
      <c r="AP2182" s="34" t="s">
        <v>496</v>
      </c>
      <c r="AQ2182" t="s">
        <v>1772</v>
      </c>
      <c r="AR2182" s="50" t="s">
        <v>844</v>
      </c>
      <c r="AU2182" s="50" t="s">
        <v>844</v>
      </c>
      <c r="AV2182" s="34" t="s">
        <v>494</v>
      </c>
      <c r="AW2182" s="34" t="s">
        <v>494</v>
      </c>
      <c r="AX2182" s="34" t="s">
        <v>494</v>
      </c>
      <c r="AY2182" s="34" t="s">
        <v>494</v>
      </c>
      <c r="AZ2182" s="34" t="s">
        <v>494</v>
      </c>
      <c r="BA2182" s="34" t="s">
        <v>494</v>
      </c>
      <c r="BB2182" s="34" t="s">
        <v>494</v>
      </c>
      <c r="BC2182" s="34" t="s">
        <v>494</v>
      </c>
      <c r="BD2182" s="34" t="s">
        <v>494</v>
      </c>
      <c r="BE2182" s="34" t="s">
        <v>494</v>
      </c>
      <c r="BF2182" s="34" t="s">
        <v>2400</v>
      </c>
    </row>
    <row r="2183" spans="1:58" hidden="1" x14ac:dyDescent="0.2">
      <c r="A2183" s="50">
        <v>2024</v>
      </c>
      <c r="B2183" s="50" t="s">
        <v>16</v>
      </c>
      <c r="C2183" s="51" t="str">
        <f>set_totals!$C$268</f>
        <v>11Apr24-RST-Night</v>
      </c>
      <c r="D2183" s="21">
        <f t="shared" si="104"/>
        <v>45393</v>
      </c>
      <c r="E2183" s="22">
        <f t="shared" si="105"/>
        <v>102</v>
      </c>
      <c r="F2183" s="17" t="s">
        <v>775</v>
      </c>
      <c r="G2183" s="17" t="s">
        <v>772</v>
      </c>
      <c r="H2183" s="17">
        <v>38</v>
      </c>
      <c r="J2183" s="17">
        <v>0.52</v>
      </c>
      <c r="K2183" s="17" t="s">
        <v>494</v>
      </c>
      <c r="L2183" s="17"/>
      <c r="M2183" s="17" t="s">
        <v>494</v>
      </c>
      <c r="Q2183" s="50" t="s">
        <v>494</v>
      </c>
      <c r="AE2183" s="18">
        <f t="shared" si="106"/>
        <v>0.9476600087476309</v>
      </c>
    </row>
    <row r="2184" spans="1:58" hidden="1" x14ac:dyDescent="0.2">
      <c r="A2184" s="50">
        <v>2024</v>
      </c>
      <c r="B2184" s="50" t="s">
        <v>16</v>
      </c>
      <c r="C2184" s="51" t="str">
        <f>set_totals!$C$268</f>
        <v>11Apr24-RST-Night</v>
      </c>
      <c r="D2184" s="21">
        <f t="shared" si="104"/>
        <v>45393</v>
      </c>
      <c r="E2184" s="22">
        <f t="shared" si="105"/>
        <v>102</v>
      </c>
      <c r="F2184" s="17" t="s">
        <v>775</v>
      </c>
      <c r="G2184" s="17" t="s">
        <v>772</v>
      </c>
      <c r="H2184" s="17">
        <v>35</v>
      </c>
      <c r="J2184" s="17">
        <v>0.4</v>
      </c>
      <c r="K2184" s="17" t="s">
        <v>494</v>
      </c>
      <c r="L2184" s="17"/>
      <c r="M2184" s="17" t="s">
        <v>494</v>
      </c>
      <c r="Q2184" s="50" t="s">
        <v>494</v>
      </c>
      <c r="AE2184" s="18">
        <f t="shared" si="106"/>
        <v>0.93294460641399424</v>
      </c>
    </row>
    <row r="2185" spans="1:58" hidden="1" x14ac:dyDescent="0.2">
      <c r="A2185" s="50">
        <v>2024</v>
      </c>
      <c r="B2185" s="50" t="s">
        <v>16</v>
      </c>
      <c r="C2185" s="51" t="str">
        <f>set_totals!$C$268</f>
        <v>11Apr24-RST-Night</v>
      </c>
      <c r="D2185" s="21">
        <f t="shared" si="104"/>
        <v>45393</v>
      </c>
      <c r="E2185" s="22">
        <f t="shared" si="105"/>
        <v>102</v>
      </c>
      <c r="F2185" s="17" t="s">
        <v>775</v>
      </c>
      <c r="G2185" s="17" t="s">
        <v>772</v>
      </c>
      <c r="H2185" s="17">
        <v>37</v>
      </c>
      <c r="J2185" s="17">
        <v>0.42</v>
      </c>
      <c r="K2185" s="17" t="s">
        <v>494</v>
      </c>
      <c r="L2185" s="17"/>
      <c r="M2185" s="17" t="s">
        <v>494</v>
      </c>
      <c r="Q2185" s="50" t="s">
        <v>494</v>
      </c>
      <c r="AE2185" s="18">
        <f t="shared" si="106"/>
        <v>0.82917102639527762</v>
      </c>
    </row>
    <row r="2186" spans="1:58" hidden="1" x14ac:dyDescent="0.2">
      <c r="A2186" s="50">
        <v>2024</v>
      </c>
      <c r="B2186" s="50" t="s">
        <v>16</v>
      </c>
      <c r="C2186" s="51" t="str">
        <f>set_totals!$C$268</f>
        <v>11Apr24-RST-Night</v>
      </c>
      <c r="D2186" s="21">
        <f t="shared" si="104"/>
        <v>45393</v>
      </c>
      <c r="E2186" s="22">
        <f t="shared" si="105"/>
        <v>102</v>
      </c>
      <c r="F2186" s="17" t="s">
        <v>775</v>
      </c>
      <c r="G2186" s="17" t="s">
        <v>772</v>
      </c>
      <c r="H2186" s="17">
        <v>36</v>
      </c>
      <c r="J2186" s="17">
        <v>0.39</v>
      </c>
      <c r="K2186" s="17" t="s">
        <v>494</v>
      </c>
      <c r="L2186" s="17"/>
      <c r="M2186" s="17" t="s">
        <v>494</v>
      </c>
      <c r="Q2186" s="50" t="s">
        <v>494</v>
      </c>
      <c r="AE2186" s="18">
        <f t="shared" si="106"/>
        <v>0.83590534979423858</v>
      </c>
    </row>
    <row r="2187" spans="1:58" hidden="1" x14ac:dyDescent="0.2">
      <c r="A2187" s="50">
        <v>2024</v>
      </c>
      <c r="B2187" s="50" t="s">
        <v>16</v>
      </c>
      <c r="C2187" s="51" t="str">
        <f>set_totals!$C$268</f>
        <v>11Apr24-RST-Night</v>
      </c>
      <c r="D2187" s="21">
        <f t="shared" si="104"/>
        <v>45393</v>
      </c>
      <c r="E2187" s="22">
        <f t="shared" si="105"/>
        <v>102</v>
      </c>
      <c r="F2187" s="17" t="s">
        <v>775</v>
      </c>
      <c r="G2187" s="17" t="s">
        <v>772</v>
      </c>
      <c r="H2187" s="17">
        <v>35</v>
      </c>
      <c r="J2187" s="17">
        <v>0.37</v>
      </c>
      <c r="K2187" s="17" t="s">
        <v>494</v>
      </c>
      <c r="L2187" s="17"/>
      <c r="M2187" s="17" t="s">
        <v>494</v>
      </c>
      <c r="Q2187" s="50" t="s">
        <v>494</v>
      </c>
      <c r="AE2187" s="18">
        <f t="shared" si="106"/>
        <v>0.86297376093294464</v>
      </c>
    </row>
    <row r="2188" spans="1:58" hidden="1" x14ac:dyDescent="0.2">
      <c r="A2188" s="50">
        <v>2024</v>
      </c>
      <c r="B2188" s="50" t="s">
        <v>16</v>
      </c>
      <c r="C2188" s="51" t="str">
        <f>set_totals!$C$268</f>
        <v>11Apr24-RST-Night</v>
      </c>
      <c r="D2188" s="21">
        <f t="shared" si="104"/>
        <v>45393</v>
      </c>
      <c r="E2188" s="22">
        <f t="shared" si="105"/>
        <v>102</v>
      </c>
      <c r="F2188" s="17" t="s">
        <v>775</v>
      </c>
      <c r="G2188" s="17" t="s">
        <v>772</v>
      </c>
      <c r="H2188" s="17">
        <v>34</v>
      </c>
      <c r="J2188" s="17">
        <v>0.28999999999999998</v>
      </c>
      <c r="K2188" s="17" t="s">
        <v>494</v>
      </c>
      <c r="L2188" s="17"/>
      <c r="M2188" s="17" t="s">
        <v>494</v>
      </c>
      <c r="Q2188" s="50" t="s">
        <v>494</v>
      </c>
      <c r="AE2188" s="18">
        <f t="shared" si="106"/>
        <v>0.73783838795033574</v>
      </c>
    </row>
    <row r="2189" spans="1:58" hidden="1" x14ac:dyDescent="0.2">
      <c r="A2189" s="50">
        <v>2024</v>
      </c>
      <c r="B2189" s="50" t="s">
        <v>16</v>
      </c>
      <c r="C2189" s="51" t="str">
        <f>set_totals!$C$268</f>
        <v>11Apr24-RST-Night</v>
      </c>
      <c r="D2189" s="21">
        <f t="shared" si="104"/>
        <v>45393</v>
      </c>
      <c r="E2189" s="22">
        <f t="shared" si="105"/>
        <v>102</v>
      </c>
      <c r="F2189" s="17" t="s">
        <v>775</v>
      </c>
      <c r="G2189" s="17" t="s">
        <v>772</v>
      </c>
      <c r="H2189" s="17">
        <v>35</v>
      </c>
      <c r="J2189" s="17">
        <v>0.38</v>
      </c>
      <c r="K2189" s="17" t="s">
        <v>494</v>
      </c>
      <c r="L2189" s="17"/>
      <c r="M2189" s="17" t="s">
        <v>494</v>
      </c>
      <c r="Q2189" s="50" t="s">
        <v>494</v>
      </c>
      <c r="AE2189" s="18">
        <f t="shared" si="106"/>
        <v>0.88629737609329451</v>
      </c>
    </row>
    <row r="2190" spans="1:58" hidden="1" x14ac:dyDescent="0.2">
      <c r="A2190" s="50">
        <v>2024</v>
      </c>
      <c r="B2190" s="50" t="s">
        <v>16</v>
      </c>
      <c r="C2190" s="51" t="str">
        <f>set_totals!$C$268</f>
        <v>11Apr24-RST-Night</v>
      </c>
      <c r="D2190" s="21">
        <f t="shared" si="104"/>
        <v>45393</v>
      </c>
      <c r="E2190" s="22">
        <f t="shared" si="105"/>
        <v>102</v>
      </c>
      <c r="F2190" s="17" t="s">
        <v>775</v>
      </c>
      <c r="G2190" s="17" t="s">
        <v>772</v>
      </c>
      <c r="H2190" s="17">
        <v>35</v>
      </c>
      <c r="J2190" s="17">
        <v>0.36</v>
      </c>
      <c r="K2190" s="17" t="s">
        <v>494</v>
      </c>
      <c r="L2190" s="17"/>
      <c r="M2190" s="17" t="s">
        <v>494</v>
      </c>
      <c r="Q2190" s="50" t="s">
        <v>494</v>
      </c>
      <c r="AE2190" s="18">
        <f t="shared" si="106"/>
        <v>0.83965014577259467</v>
      </c>
    </row>
    <row r="2191" spans="1:58" hidden="1" x14ac:dyDescent="0.2">
      <c r="A2191" s="50">
        <v>2024</v>
      </c>
      <c r="B2191" s="50" t="s">
        <v>16</v>
      </c>
      <c r="C2191" s="51" t="str">
        <f>set_totals!$C$268</f>
        <v>11Apr24-RST-Night</v>
      </c>
      <c r="D2191" s="21">
        <f t="shared" si="104"/>
        <v>45393</v>
      </c>
      <c r="E2191" s="22">
        <f t="shared" si="105"/>
        <v>102</v>
      </c>
      <c r="F2191" s="17" t="s">
        <v>775</v>
      </c>
      <c r="G2191" s="17" t="s">
        <v>772</v>
      </c>
      <c r="H2191" s="17">
        <v>37</v>
      </c>
      <c r="J2191" s="17">
        <v>0.42</v>
      </c>
      <c r="K2191" s="17" t="s">
        <v>494</v>
      </c>
      <c r="L2191" s="17"/>
      <c r="M2191" s="17" t="s">
        <v>494</v>
      </c>
      <c r="Q2191" s="50" t="s">
        <v>494</v>
      </c>
      <c r="AE2191" s="18">
        <f t="shared" si="106"/>
        <v>0.82917102639527762</v>
      </c>
    </row>
    <row r="2192" spans="1:58" hidden="1" x14ac:dyDescent="0.2">
      <c r="A2192" s="50">
        <v>2024</v>
      </c>
      <c r="B2192" s="50" t="s">
        <v>16</v>
      </c>
      <c r="C2192" s="51" t="str">
        <f>set_totals!$C$268</f>
        <v>11Apr24-RST-Night</v>
      </c>
      <c r="D2192" s="21">
        <f t="shared" si="104"/>
        <v>45393</v>
      </c>
      <c r="E2192" s="22">
        <f t="shared" si="105"/>
        <v>102</v>
      </c>
      <c r="F2192" s="17" t="s">
        <v>775</v>
      </c>
      <c r="G2192" s="17" t="s">
        <v>772</v>
      </c>
      <c r="H2192" s="17">
        <v>34</v>
      </c>
      <c r="J2192" s="17">
        <v>0.34</v>
      </c>
      <c r="K2192" s="17" t="s">
        <v>494</v>
      </c>
      <c r="L2192" s="17"/>
      <c r="M2192" s="17" t="s">
        <v>494</v>
      </c>
      <c r="Q2192" s="50" t="s">
        <v>494</v>
      </c>
      <c r="AE2192" s="18">
        <f t="shared" si="106"/>
        <v>0.86505190311418689</v>
      </c>
    </row>
    <row r="2193" spans="1:31" hidden="1" x14ac:dyDescent="0.2">
      <c r="A2193" s="50">
        <v>2024</v>
      </c>
      <c r="B2193" s="50" t="s">
        <v>16</v>
      </c>
      <c r="C2193" s="51" t="str">
        <f>set_totals!$C$268</f>
        <v>11Apr24-RST-Night</v>
      </c>
      <c r="D2193" s="21">
        <f t="shared" si="104"/>
        <v>45393</v>
      </c>
      <c r="E2193" s="22">
        <f t="shared" si="105"/>
        <v>102</v>
      </c>
      <c r="F2193" s="17" t="s">
        <v>775</v>
      </c>
      <c r="G2193" s="17" t="s">
        <v>772</v>
      </c>
      <c r="H2193" s="17">
        <v>35</v>
      </c>
      <c r="J2193" s="17">
        <v>0.32</v>
      </c>
      <c r="K2193" s="17" t="s">
        <v>494</v>
      </c>
      <c r="L2193" s="17"/>
      <c r="M2193" s="17" t="s">
        <v>494</v>
      </c>
      <c r="Q2193" s="50" t="s">
        <v>494</v>
      </c>
      <c r="AE2193" s="18">
        <f t="shared" si="106"/>
        <v>0.74635568513119532</v>
      </c>
    </row>
    <row r="2194" spans="1:31" hidden="1" x14ac:dyDescent="0.2">
      <c r="A2194" s="50">
        <v>2024</v>
      </c>
      <c r="B2194" s="50" t="s">
        <v>16</v>
      </c>
      <c r="C2194" s="51" t="str">
        <f>set_totals!$C$268</f>
        <v>11Apr24-RST-Night</v>
      </c>
      <c r="D2194" s="21">
        <f t="shared" si="104"/>
        <v>45393</v>
      </c>
      <c r="E2194" s="22">
        <f t="shared" si="105"/>
        <v>102</v>
      </c>
      <c r="F2194" s="17" t="s">
        <v>775</v>
      </c>
      <c r="G2194" s="17" t="s">
        <v>772</v>
      </c>
      <c r="H2194" s="17">
        <v>32</v>
      </c>
      <c r="J2194" s="17">
        <v>0.28000000000000003</v>
      </c>
      <c r="K2194" s="17" t="s">
        <v>494</v>
      </c>
      <c r="L2194" s="17"/>
      <c r="M2194" s="17" t="s">
        <v>494</v>
      </c>
      <c r="Q2194" s="50" t="s">
        <v>494</v>
      </c>
      <c r="AE2194" s="18">
        <f t="shared" si="106"/>
        <v>0.85449218750000011</v>
      </c>
    </row>
    <row r="2195" spans="1:31" hidden="1" x14ac:dyDescent="0.2">
      <c r="A2195" s="50">
        <v>2024</v>
      </c>
      <c r="B2195" s="50" t="s">
        <v>16</v>
      </c>
      <c r="C2195" s="51" t="str">
        <f>set_totals!$C$268</f>
        <v>11Apr24-RST-Night</v>
      </c>
      <c r="D2195" s="21">
        <f t="shared" si="104"/>
        <v>45393</v>
      </c>
      <c r="E2195" s="22">
        <f t="shared" si="105"/>
        <v>102</v>
      </c>
      <c r="F2195" s="17" t="s">
        <v>775</v>
      </c>
      <c r="G2195" s="17" t="s">
        <v>772</v>
      </c>
      <c r="H2195" s="17">
        <v>35</v>
      </c>
      <c r="J2195" s="17">
        <v>0.36</v>
      </c>
      <c r="K2195" s="17" t="s">
        <v>494</v>
      </c>
      <c r="L2195" s="17"/>
      <c r="M2195" s="17" t="s">
        <v>494</v>
      </c>
      <c r="Q2195" s="50" t="s">
        <v>494</v>
      </c>
      <c r="AE2195" s="18">
        <f t="shared" si="106"/>
        <v>0.83965014577259467</v>
      </c>
    </row>
    <row r="2196" spans="1:31" hidden="1" x14ac:dyDescent="0.2">
      <c r="A2196" s="50">
        <v>2024</v>
      </c>
      <c r="B2196" s="50" t="s">
        <v>16</v>
      </c>
      <c r="C2196" s="51" t="str">
        <f>set_totals!$C$268</f>
        <v>11Apr24-RST-Night</v>
      </c>
      <c r="D2196" s="21">
        <f t="shared" si="104"/>
        <v>45393</v>
      </c>
      <c r="E2196" s="22">
        <f t="shared" si="105"/>
        <v>102</v>
      </c>
      <c r="F2196" s="17" t="s">
        <v>775</v>
      </c>
      <c r="G2196" s="17" t="s">
        <v>772</v>
      </c>
      <c r="H2196" s="17">
        <v>34</v>
      </c>
      <c r="J2196" s="17">
        <v>0.36</v>
      </c>
      <c r="K2196" s="17" t="s">
        <v>494</v>
      </c>
      <c r="L2196" s="17"/>
      <c r="M2196" s="17" t="s">
        <v>494</v>
      </c>
      <c r="Q2196" s="50" t="s">
        <v>494</v>
      </c>
      <c r="AE2196" s="18">
        <f t="shared" si="106"/>
        <v>0.91593730917972727</v>
      </c>
    </row>
    <row r="2197" spans="1:31" hidden="1" x14ac:dyDescent="0.2">
      <c r="A2197" s="50">
        <v>2024</v>
      </c>
      <c r="B2197" s="50" t="s">
        <v>16</v>
      </c>
      <c r="C2197" s="51" t="str">
        <f>set_totals!$C$268</f>
        <v>11Apr24-RST-Night</v>
      </c>
      <c r="D2197" s="21">
        <f t="shared" si="104"/>
        <v>45393</v>
      </c>
      <c r="E2197" s="22">
        <f t="shared" si="105"/>
        <v>102</v>
      </c>
      <c r="F2197" s="17" t="s">
        <v>775</v>
      </c>
      <c r="G2197" s="17" t="s">
        <v>772</v>
      </c>
      <c r="H2197" s="17">
        <v>34</v>
      </c>
      <c r="J2197" s="17">
        <v>0.32</v>
      </c>
      <c r="K2197" s="17" t="s">
        <v>494</v>
      </c>
      <c r="L2197" s="17"/>
      <c r="M2197" s="17" t="s">
        <v>494</v>
      </c>
      <c r="Q2197" s="50" t="s">
        <v>494</v>
      </c>
      <c r="AE2197" s="18">
        <f t="shared" si="106"/>
        <v>0.81416649704864652</v>
      </c>
    </row>
    <row r="2198" spans="1:31" hidden="1" x14ac:dyDescent="0.2">
      <c r="A2198" s="50">
        <v>2024</v>
      </c>
      <c r="B2198" s="50" t="s">
        <v>16</v>
      </c>
      <c r="C2198" s="51" t="str">
        <f>set_totals!$C$268</f>
        <v>11Apr24-RST-Night</v>
      </c>
      <c r="D2198" s="21">
        <f t="shared" si="104"/>
        <v>45393</v>
      </c>
      <c r="E2198" s="22">
        <f t="shared" si="105"/>
        <v>102</v>
      </c>
      <c r="F2198" s="17" t="s">
        <v>775</v>
      </c>
      <c r="G2198" s="17" t="s">
        <v>772</v>
      </c>
      <c r="H2198" s="17">
        <v>35</v>
      </c>
      <c r="J2198" s="17">
        <v>0.33</v>
      </c>
      <c r="K2198" s="17" t="s">
        <v>494</v>
      </c>
      <c r="L2198" s="17"/>
      <c r="M2198" s="17" t="s">
        <v>494</v>
      </c>
      <c r="Q2198" s="50" t="s">
        <v>494</v>
      </c>
      <c r="AE2198" s="18">
        <f t="shared" si="106"/>
        <v>0.76967930029154519</v>
      </c>
    </row>
    <row r="2199" spans="1:31" hidden="1" x14ac:dyDescent="0.2">
      <c r="A2199" s="50">
        <v>2024</v>
      </c>
      <c r="B2199" s="50" t="s">
        <v>16</v>
      </c>
      <c r="C2199" s="51" t="str">
        <f>set_totals!$C$268</f>
        <v>11Apr24-RST-Night</v>
      </c>
      <c r="D2199" s="21">
        <f t="shared" si="104"/>
        <v>45393</v>
      </c>
      <c r="E2199" s="22">
        <f t="shared" si="105"/>
        <v>102</v>
      </c>
      <c r="F2199" s="17" t="s">
        <v>775</v>
      </c>
      <c r="G2199" s="17" t="s">
        <v>772</v>
      </c>
      <c r="H2199" s="17">
        <v>36</v>
      </c>
      <c r="J2199" s="17">
        <v>0.39</v>
      </c>
      <c r="K2199" s="17" t="s">
        <v>494</v>
      </c>
      <c r="L2199" s="17"/>
      <c r="M2199" s="17" t="s">
        <v>494</v>
      </c>
      <c r="Q2199" s="50" t="s">
        <v>494</v>
      </c>
      <c r="AE2199" s="18">
        <f t="shared" si="106"/>
        <v>0.83590534979423858</v>
      </c>
    </row>
    <row r="2200" spans="1:31" hidden="1" x14ac:dyDescent="0.2">
      <c r="A2200" s="50">
        <v>2024</v>
      </c>
      <c r="B2200" s="50" t="s">
        <v>16</v>
      </c>
      <c r="C2200" s="51" t="str">
        <f>set_totals!$C$268</f>
        <v>11Apr24-RST-Night</v>
      </c>
      <c r="D2200" s="21">
        <f t="shared" si="104"/>
        <v>45393</v>
      </c>
      <c r="E2200" s="22">
        <f t="shared" si="105"/>
        <v>102</v>
      </c>
      <c r="F2200" s="17" t="s">
        <v>775</v>
      </c>
      <c r="G2200" s="17" t="s">
        <v>772</v>
      </c>
      <c r="H2200" s="17">
        <v>35</v>
      </c>
      <c r="J2200" s="17">
        <v>0.38</v>
      </c>
      <c r="K2200" s="17" t="s">
        <v>494</v>
      </c>
      <c r="L2200" s="17"/>
      <c r="M2200" s="17" t="s">
        <v>494</v>
      </c>
      <c r="Q2200" s="50" t="s">
        <v>494</v>
      </c>
      <c r="AE2200" s="18">
        <f t="shared" si="106"/>
        <v>0.88629737609329451</v>
      </c>
    </row>
    <row r="2201" spans="1:31" hidden="1" x14ac:dyDescent="0.2">
      <c r="A2201" s="50">
        <v>2024</v>
      </c>
      <c r="B2201" s="50" t="s">
        <v>16</v>
      </c>
      <c r="C2201" s="51" t="str">
        <f>set_totals!$C$268</f>
        <v>11Apr24-RST-Night</v>
      </c>
      <c r="D2201" s="21">
        <f t="shared" si="104"/>
        <v>45393</v>
      </c>
      <c r="E2201" s="22">
        <f t="shared" si="105"/>
        <v>102</v>
      </c>
      <c r="F2201" s="17" t="s">
        <v>775</v>
      </c>
      <c r="G2201" s="17" t="s">
        <v>772</v>
      </c>
      <c r="H2201" s="17">
        <v>34</v>
      </c>
      <c r="J2201" s="17">
        <v>0.35</v>
      </c>
      <c r="K2201" s="17" t="s">
        <v>494</v>
      </c>
      <c r="L2201" s="17"/>
      <c r="M2201" s="17" t="s">
        <v>494</v>
      </c>
      <c r="Q2201" s="50" t="s">
        <v>494</v>
      </c>
      <c r="AE2201" s="18">
        <f t="shared" si="106"/>
        <v>0.89049460614695697</v>
      </c>
    </row>
    <row r="2202" spans="1:31" hidden="1" x14ac:dyDescent="0.2">
      <c r="A2202" s="50">
        <v>2024</v>
      </c>
      <c r="B2202" s="50" t="s">
        <v>16</v>
      </c>
      <c r="C2202" s="51" t="str">
        <f>set_totals!$C$268</f>
        <v>11Apr24-RST-Night</v>
      </c>
      <c r="D2202" s="21">
        <f t="shared" si="104"/>
        <v>45393</v>
      </c>
      <c r="E2202" s="22">
        <f t="shared" si="105"/>
        <v>102</v>
      </c>
      <c r="F2202" s="17" t="s">
        <v>775</v>
      </c>
      <c r="G2202" s="17" t="s">
        <v>772</v>
      </c>
      <c r="H2202" s="17">
        <v>36</v>
      </c>
      <c r="J2202" s="17">
        <v>0.41</v>
      </c>
      <c r="K2202" s="17" t="s">
        <v>494</v>
      </c>
      <c r="L2202" s="17"/>
      <c r="M2202" s="17" t="s">
        <v>494</v>
      </c>
      <c r="Q2202" s="50" t="s">
        <v>494</v>
      </c>
      <c r="AE2202" s="18">
        <f t="shared" si="106"/>
        <v>0.87877229080932784</v>
      </c>
    </row>
    <row r="2203" spans="1:31" hidden="1" x14ac:dyDescent="0.2">
      <c r="A2203" s="50">
        <v>2024</v>
      </c>
      <c r="B2203" s="50" t="s">
        <v>16</v>
      </c>
      <c r="C2203" s="51" t="str">
        <f>set_totals!$C$268</f>
        <v>11Apr24-RST-Night</v>
      </c>
      <c r="D2203" s="21">
        <f t="shared" si="104"/>
        <v>45393</v>
      </c>
      <c r="E2203" s="22">
        <f t="shared" si="105"/>
        <v>102</v>
      </c>
      <c r="F2203" s="17" t="s">
        <v>775</v>
      </c>
      <c r="G2203" s="17" t="s">
        <v>772</v>
      </c>
      <c r="H2203" s="17">
        <v>36</v>
      </c>
      <c r="J2203" s="17">
        <v>0.38</v>
      </c>
      <c r="K2203" s="17" t="s">
        <v>494</v>
      </c>
      <c r="L2203" s="17"/>
      <c r="M2203" s="17" t="s">
        <v>494</v>
      </c>
      <c r="Q2203" s="50" t="s">
        <v>494</v>
      </c>
      <c r="AE2203" s="18">
        <f t="shared" si="106"/>
        <v>0.81447187928669418</v>
      </c>
    </row>
    <row r="2204" spans="1:31" hidden="1" x14ac:dyDescent="0.2">
      <c r="A2204" s="50">
        <v>2024</v>
      </c>
      <c r="B2204" s="50" t="s">
        <v>16</v>
      </c>
      <c r="C2204" s="51" t="str">
        <f>set_totals!$C$268</f>
        <v>11Apr24-RST-Night</v>
      </c>
      <c r="D2204" s="21">
        <f t="shared" si="104"/>
        <v>45393</v>
      </c>
      <c r="E2204" s="22">
        <f t="shared" si="105"/>
        <v>102</v>
      </c>
      <c r="F2204" s="17" t="s">
        <v>775</v>
      </c>
      <c r="G2204" s="17" t="s">
        <v>772</v>
      </c>
      <c r="H2204" s="17">
        <v>32</v>
      </c>
      <c r="J2204" s="17">
        <v>0.28999999999999998</v>
      </c>
      <c r="K2204" s="17" t="s">
        <v>494</v>
      </c>
      <c r="L2204" s="17"/>
      <c r="M2204" s="17" t="s">
        <v>494</v>
      </c>
      <c r="Q2204" s="50" t="s">
        <v>494</v>
      </c>
      <c r="AE2204" s="18">
        <f t="shared" si="106"/>
        <v>0.88500976562499989</v>
      </c>
    </row>
    <row r="2205" spans="1:31" hidden="1" x14ac:dyDescent="0.2">
      <c r="A2205" s="50">
        <v>2024</v>
      </c>
      <c r="B2205" s="50" t="s">
        <v>16</v>
      </c>
      <c r="C2205" s="51" t="str">
        <f>set_totals!$C$268</f>
        <v>11Apr24-RST-Night</v>
      </c>
      <c r="D2205" s="21">
        <f t="shared" si="104"/>
        <v>45393</v>
      </c>
      <c r="E2205" s="22">
        <f t="shared" si="105"/>
        <v>102</v>
      </c>
      <c r="F2205" s="17" t="s">
        <v>775</v>
      </c>
      <c r="G2205" s="17" t="s">
        <v>772</v>
      </c>
      <c r="H2205" s="17">
        <v>35</v>
      </c>
      <c r="J2205" s="17">
        <v>0.4</v>
      </c>
      <c r="K2205" s="17" t="s">
        <v>494</v>
      </c>
      <c r="L2205" s="17"/>
      <c r="M2205" s="17" t="s">
        <v>494</v>
      </c>
      <c r="Q2205" s="50" t="s">
        <v>494</v>
      </c>
      <c r="AE2205" s="18">
        <f t="shared" si="106"/>
        <v>0.93294460641399424</v>
      </c>
    </row>
    <row r="2206" spans="1:31" hidden="1" x14ac:dyDescent="0.2">
      <c r="A2206" s="50">
        <v>2024</v>
      </c>
      <c r="B2206" s="50" t="s">
        <v>16</v>
      </c>
      <c r="C2206" s="51" t="str">
        <f>set_totals!$C$268</f>
        <v>11Apr24-RST-Night</v>
      </c>
      <c r="D2206" s="21">
        <f t="shared" si="104"/>
        <v>45393</v>
      </c>
      <c r="E2206" s="22">
        <f t="shared" si="105"/>
        <v>102</v>
      </c>
      <c r="F2206" s="17" t="s">
        <v>775</v>
      </c>
      <c r="G2206" s="17" t="s">
        <v>772</v>
      </c>
      <c r="H2206" s="17">
        <v>36</v>
      </c>
      <c r="J2206" s="17">
        <v>0.43</v>
      </c>
      <c r="K2206" s="17" t="s">
        <v>494</v>
      </c>
      <c r="L2206" s="17"/>
      <c r="M2206" s="17" t="s">
        <v>494</v>
      </c>
      <c r="Q2206" s="50" t="s">
        <v>494</v>
      </c>
      <c r="AE2206" s="18">
        <f t="shared" si="106"/>
        <v>0.92163923182441698</v>
      </c>
    </row>
    <row r="2207" spans="1:31" hidden="1" x14ac:dyDescent="0.2">
      <c r="A2207" s="50">
        <v>2024</v>
      </c>
      <c r="B2207" s="50" t="s">
        <v>16</v>
      </c>
      <c r="C2207" s="51" t="str">
        <f>set_totals!$C$268</f>
        <v>11Apr24-RST-Night</v>
      </c>
      <c r="D2207" s="21">
        <f t="shared" si="104"/>
        <v>45393</v>
      </c>
      <c r="E2207" s="22">
        <f t="shared" si="105"/>
        <v>102</v>
      </c>
      <c r="F2207" s="17" t="s">
        <v>775</v>
      </c>
      <c r="G2207" s="17" t="s">
        <v>772</v>
      </c>
      <c r="H2207" s="17">
        <v>35</v>
      </c>
      <c r="J2207" s="17">
        <v>0.42</v>
      </c>
      <c r="K2207" s="17" t="s">
        <v>494</v>
      </c>
      <c r="L2207" s="17"/>
      <c r="M2207" s="17" t="s">
        <v>494</v>
      </c>
      <c r="Q2207" s="50" t="s">
        <v>494</v>
      </c>
      <c r="AE2207" s="18">
        <f t="shared" si="106"/>
        <v>0.97959183673469385</v>
      </c>
    </row>
    <row r="2208" spans="1:31" hidden="1" x14ac:dyDescent="0.2">
      <c r="A2208" s="50">
        <v>2024</v>
      </c>
      <c r="B2208" s="50" t="s">
        <v>16</v>
      </c>
      <c r="C2208" s="51" t="str">
        <f>set_totals!$C$268</f>
        <v>11Apr24-RST-Night</v>
      </c>
      <c r="D2208" s="21">
        <f t="shared" si="104"/>
        <v>45393</v>
      </c>
      <c r="E2208" s="22">
        <f t="shared" si="105"/>
        <v>102</v>
      </c>
      <c r="F2208" s="17" t="s">
        <v>775</v>
      </c>
      <c r="G2208" s="17" t="s">
        <v>772</v>
      </c>
      <c r="H2208" s="17">
        <v>36</v>
      </c>
      <c r="J2208" s="17">
        <v>0.44</v>
      </c>
      <c r="K2208" s="17" t="s">
        <v>494</v>
      </c>
      <c r="L2208" s="17"/>
      <c r="M2208" s="17" t="s">
        <v>494</v>
      </c>
      <c r="Q2208" s="50" t="s">
        <v>494</v>
      </c>
      <c r="AE2208" s="18">
        <f t="shared" si="106"/>
        <v>0.94307270233196161</v>
      </c>
    </row>
    <row r="2209" spans="1:31" hidden="1" x14ac:dyDescent="0.2">
      <c r="A2209" s="50">
        <v>2024</v>
      </c>
      <c r="B2209" s="50" t="s">
        <v>16</v>
      </c>
      <c r="C2209" s="51" t="str">
        <f>set_totals!$C$268</f>
        <v>11Apr24-RST-Night</v>
      </c>
      <c r="D2209" s="21">
        <f t="shared" si="104"/>
        <v>45393</v>
      </c>
      <c r="E2209" s="22">
        <f t="shared" si="105"/>
        <v>102</v>
      </c>
      <c r="F2209" s="17" t="s">
        <v>775</v>
      </c>
      <c r="G2209" s="17" t="s">
        <v>772</v>
      </c>
      <c r="H2209" s="17">
        <v>32</v>
      </c>
      <c r="J2209" s="17">
        <v>0.27</v>
      </c>
      <c r="K2209" s="17" t="s">
        <v>494</v>
      </c>
      <c r="L2209" s="17"/>
      <c r="M2209" s="17" t="s">
        <v>494</v>
      </c>
      <c r="Q2209" s="50" t="s">
        <v>494</v>
      </c>
      <c r="AE2209" s="18">
        <f t="shared" si="106"/>
        <v>0.823974609375</v>
      </c>
    </row>
    <row r="2210" spans="1:31" hidden="1" x14ac:dyDescent="0.2">
      <c r="A2210" s="50">
        <v>2024</v>
      </c>
      <c r="B2210" s="50" t="s">
        <v>16</v>
      </c>
      <c r="C2210" s="51" t="str">
        <f>set_totals!$C$268</f>
        <v>11Apr24-RST-Night</v>
      </c>
      <c r="D2210" s="21">
        <f t="shared" si="104"/>
        <v>45393</v>
      </c>
      <c r="E2210" s="22">
        <f t="shared" si="105"/>
        <v>102</v>
      </c>
      <c r="F2210" s="17" t="s">
        <v>775</v>
      </c>
      <c r="G2210" s="17" t="s">
        <v>772</v>
      </c>
      <c r="H2210" s="17">
        <v>35</v>
      </c>
      <c r="J2210" s="17">
        <v>0.33</v>
      </c>
      <c r="K2210" s="17" t="s">
        <v>494</v>
      </c>
      <c r="L2210" s="17"/>
      <c r="M2210" s="17" t="s">
        <v>494</v>
      </c>
      <c r="Q2210" s="50" t="s">
        <v>494</v>
      </c>
      <c r="AE2210" s="18">
        <f t="shared" si="106"/>
        <v>0.76967930029154519</v>
      </c>
    </row>
    <row r="2211" spans="1:31" hidden="1" x14ac:dyDescent="0.2">
      <c r="A2211" s="50">
        <v>2024</v>
      </c>
      <c r="B2211" s="50" t="s">
        <v>16</v>
      </c>
      <c r="C2211" s="51" t="str">
        <f>set_totals!$C$268</f>
        <v>11Apr24-RST-Night</v>
      </c>
      <c r="D2211" s="21">
        <f t="shared" si="104"/>
        <v>45393</v>
      </c>
      <c r="E2211" s="22">
        <f t="shared" si="105"/>
        <v>102</v>
      </c>
      <c r="F2211" s="17" t="s">
        <v>775</v>
      </c>
      <c r="G2211" s="17" t="s">
        <v>772</v>
      </c>
      <c r="H2211" s="17">
        <v>34</v>
      </c>
      <c r="J2211" s="17">
        <v>0.35</v>
      </c>
      <c r="K2211" s="17" t="s">
        <v>494</v>
      </c>
      <c r="L2211" s="17"/>
      <c r="M2211" s="17" t="s">
        <v>494</v>
      </c>
      <c r="Q2211" s="50" t="s">
        <v>494</v>
      </c>
      <c r="AE2211" s="18">
        <f t="shared" si="106"/>
        <v>0.89049460614695697</v>
      </c>
    </row>
    <row r="2212" spans="1:31" hidden="1" x14ac:dyDescent="0.2">
      <c r="A2212" s="50">
        <v>2024</v>
      </c>
      <c r="B2212" s="50" t="s">
        <v>16</v>
      </c>
      <c r="C2212" s="51" t="str">
        <f>set_totals!$C$268</f>
        <v>11Apr24-RST-Night</v>
      </c>
      <c r="D2212" s="21">
        <f t="shared" si="104"/>
        <v>45393</v>
      </c>
      <c r="E2212" s="22">
        <f t="shared" si="105"/>
        <v>102</v>
      </c>
      <c r="F2212" s="17" t="s">
        <v>775</v>
      </c>
      <c r="G2212" s="17" t="s">
        <v>772</v>
      </c>
      <c r="H2212" s="17">
        <v>35</v>
      </c>
      <c r="J2212" s="17">
        <v>0.41</v>
      </c>
      <c r="K2212" s="17" t="s">
        <v>494</v>
      </c>
      <c r="L2212" s="17"/>
      <c r="M2212" s="17" t="s">
        <v>494</v>
      </c>
      <c r="Q2212" s="50" t="s">
        <v>494</v>
      </c>
      <c r="AE2212" s="18">
        <f t="shared" si="106"/>
        <v>0.95626822157434399</v>
      </c>
    </row>
    <row r="2213" spans="1:31" hidden="1" x14ac:dyDescent="0.2">
      <c r="A2213" s="50">
        <v>2024</v>
      </c>
      <c r="B2213" s="50" t="s">
        <v>16</v>
      </c>
      <c r="C2213" s="51" t="str">
        <f>set_totals!$C$268</f>
        <v>11Apr24-RST-Night</v>
      </c>
      <c r="D2213" s="21">
        <f t="shared" si="104"/>
        <v>45393</v>
      </c>
      <c r="E2213" s="22">
        <f t="shared" si="105"/>
        <v>102</v>
      </c>
      <c r="F2213" s="17" t="s">
        <v>775</v>
      </c>
      <c r="G2213" s="17" t="s">
        <v>784</v>
      </c>
      <c r="H2213" s="17">
        <v>64</v>
      </c>
      <c r="J2213" s="17">
        <v>2.65</v>
      </c>
      <c r="K2213" s="17" t="s">
        <v>494</v>
      </c>
      <c r="L2213" s="17"/>
      <c r="M2213" s="17" t="s">
        <v>494</v>
      </c>
      <c r="Q2213" s="50" t="s">
        <v>494</v>
      </c>
      <c r="AE2213" s="18">
        <f t="shared" si="106"/>
        <v>1.010894775390625</v>
      </c>
    </row>
    <row r="2214" spans="1:31" hidden="1" x14ac:dyDescent="0.2">
      <c r="A2214" s="50">
        <v>2024</v>
      </c>
      <c r="B2214" s="50" t="s">
        <v>16</v>
      </c>
      <c r="C2214" s="51" t="str">
        <f>set_totals!$C$268</f>
        <v>11Apr24-RST-Night</v>
      </c>
      <c r="D2214" s="21">
        <f t="shared" si="104"/>
        <v>45393</v>
      </c>
      <c r="E2214" s="22">
        <f t="shared" si="105"/>
        <v>102</v>
      </c>
      <c r="F2214" s="17" t="s">
        <v>775</v>
      </c>
      <c r="G2214" s="17" t="s">
        <v>784</v>
      </c>
      <c r="H2214" s="17">
        <v>68</v>
      </c>
      <c r="J2214" s="17">
        <v>3.67</v>
      </c>
      <c r="K2214" s="17" t="s">
        <v>494</v>
      </c>
      <c r="L2214" s="17"/>
      <c r="M2214" s="17" t="s">
        <v>494</v>
      </c>
      <c r="Q2214" s="50" t="s">
        <v>494</v>
      </c>
      <c r="AE2214" s="18">
        <f t="shared" si="106"/>
        <v>1.167184001628333</v>
      </c>
    </row>
    <row r="2215" spans="1:31" hidden="1" x14ac:dyDescent="0.2">
      <c r="A2215" s="50">
        <v>2024</v>
      </c>
      <c r="B2215" s="50" t="s">
        <v>16</v>
      </c>
      <c r="C2215" s="51" t="str">
        <f>set_totals!$C$268</f>
        <v>11Apr24-RST-Night</v>
      </c>
      <c r="D2215" s="21">
        <f t="shared" si="104"/>
        <v>45393</v>
      </c>
      <c r="E2215" s="22">
        <f t="shared" si="105"/>
        <v>102</v>
      </c>
      <c r="F2215" s="17" t="s">
        <v>775</v>
      </c>
      <c r="G2215" s="17" t="s">
        <v>784</v>
      </c>
      <c r="H2215" s="17">
        <v>102</v>
      </c>
      <c r="J2215" s="17">
        <v>12.64</v>
      </c>
      <c r="K2215" s="17" t="s">
        <v>494</v>
      </c>
      <c r="L2215" s="17"/>
      <c r="M2215" s="17" t="s">
        <v>494</v>
      </c>
      <c r="Q2215" s="50" t="s">
        <v>494</v>
      </c>
      <c r="AE2215" s="18">
        <f t="shared" si="106"/>
        <v>1.1910954308674644</v>
      </c>
    </row>
    <row r="2216" spans="1:31" hidden="1" x14ac:dyDescent="0.2">
      <c r="A2216" s="50">
        <v>2024</v>
      </c>
      <c r="B2216" s="50" t="s">
        <v>16</v>
      </c>
      <c r="C2216" s="51" t="str">
        <f>set_totals!$C$268</f>
        <v>11Apr24-RST-Night</v>
      </c>
      <c r="D2216" s="21">
        <f t="shared" si="104"/>
        <v>45393</v>
      </c>
      <c r="E2216" s="22">
        <f t="shared" si="105"/>
        <v>102</v>
      </c>
      <c r="F2216" s="17" t="s">
        <v>771</v>
      </c>
      <c r="G2216" s="17" t="s">
        <v>772</v>
      </c>
      <c r="H2216" s="17">
        <v>47</v>
      </c>
      <c r="J2216" s="17">
        <v>0.99</v>
      </c>
      <c r="K2216" s="17" t="s">
        <v>494</v>
      </c>
      <c r="L2216" s="17"/>
      <c r="M2216" s="17" t="s">
        <v>494</v>
      </c>
      <c r="Q2216" s="50" t="s">
        <v>494</v>
      </c>
      <c r="AE2216" s="18">
        <f t="shared" si="106"/>
        <v>0.95354593876116078</v>
      </c>
    </row>
    <row r="2217" spans="1:31" hidden="1" x14ac:dyDescent="0.2">
      <c r="A2217" s="50">
        <v>2024</v>
      </c>
      <c r="B2217" s="50" t="s">
        <v>16</v>
      </c>
      <c r="C2217" s="51" t="str">
        <f>set_totals!$C$268</f>
        <v>11Apr24-RST-Night</v>
      </c>
      <c r="D2217" s="21">
        <f t="shared" si="104"/>
        <v>45393</v>
      </c>
      <c r="E2217" s="22">
        <f t="shared" si="105"/>
        <v>102</v>
      </c>
      <c r="F2217" s="17" t="s">
        <v>773</v>
      </c>
      <c r="G2217" s="17" t="s">
        <v>772</v>
      </c>
      <c r="H2217" s="17">
        <v>38</v>
      </c>
      <c r="J2217" s="17">
        <v>0.34</v>
      </c>
      <c r="K2217" s="17" t="s">
        <v>494</v>
      </c>
      <c r="L2217" s="17"/>
      <c r="M2217" s="17" t="s">
        <v>494</v>
      </c>
      <c r="Q2217" s="50" t="s">
        <v>494</v>
      </c>
      <c r="AE2217" s="18">
        <f t="shared" si="106"/>
        <v>0.61962385187345104</v>
      </c>
    </row>
    <row r="2218" spans="1:31" hidden="1" x14ac:dyDescent="0.2">
      <c r="A2218" s="50">
        <v>2024</v>
      </c>
      <c r="B2218" s="50" t="s">
        <v>16</v>
      </c>
      <c r="C2218" s="51" t="str">
        <f>set_totals!$C$268</f>
        <v>11Apr24-RST-Night</v>
      </c>
      <c r="D2218" s="21">
        <f t="shared" si="104"/>
        <v>45393</v>
      </c>
      <c r="E2218" s="22">
        <f t="shared" si="105"/>
        <v>102</v>
      </c>
      <c r="F2218" s="17" t="s">
        <v>771</v>
      </c>
      <c r="G2218" s="17" t="s">
        <v>772</v>
      </c>
      <c r="H2218" s="17">
        <v>42</v>
      </c>
      <c r="J2218" s="17">
        <v>0.76</v>
      </c>
      <c r="K2218" s="17" t="s">
        <v>494</v>
      </c>
      <c r="L2218" s="17"/>
      <c r="M2218" s="17" t="s">
        <v>494</v>
      </c>
      <c r="Q2218" s="50" t="s">
        <v>494</v>
      </c>
      <c r="AE2218" s="18">
        <f t="shared" si="106"/>
        <v>1.025807148256128</v>
      </c>
    </row>
    <row r="2219" spans="1:31" hidden="1" x14ac:dyDescent="0.2">
      <c r="A2219" s="50">
        <v>2024</v>
      </c>
      <c r="B2219" s="50" t="s">
        <v>16</v>
      </c>
      <c r="C2219" s="51" t="str">
        <f>set_totals!$C$268</f>
        <v>11Apr24-RST-Night</v>
      </c>
      <c r="D2219" s="21">
        <f t="shared" si="104"/>
        <v>45393</v>
      </c>
      <c r="E2219" s="22">
        <f t="shared" si="105"/>
        <v>102</v>
      </c>
      <c r="F2219" s="17" t="s">
        <v>773</v>
      </c>
      <c r="G2219" s="17" t="s">
        <v>772</v>
      </c>
      <c r="H2219" s="17">
        <v>38</v>
      </c>
      <c r="J2219" s="17">
        <v>0.39</v>
      </c>
      <c r="K2219" s="17" t="s">
        <v>494</v>
      </c>
      <c r="L2219" s="17"/>
      <c r="M2219" s="17" t="s">
        <v>494</v>
      </c>
      <c r="Q2219" s="50" t="s">
        <v>494</v>
      </c>
      <c r="AE2219" s="18">
        <f t="shared" si="106"/>
        <v>0.71074500656072315</v>
      </c>
    </row>
    <row r="2220" spans="1:31" hidden="1" x14ac:dyDescent="0.2">
      <c r="A2220" s="50">
        <v>2024</v>
      </c>
      <c r="B2220" s="50" t="s">
        <v>16</v>
      </c>
      <c r="C2220" s="51" t="str">
        <f>set_totals!$C$268</f>
        <v>11Apr24-RST-Night</v>
      </c>
      <c r="D2220" s="21">
        <f t="shared" si="104"/>
        <v>45393</v>
      </c>
      <c r="E2220" s="22">
        <f t="shared" si="105"/>
        <v>102</v>
      </c>
      <c r="F2220" s="17" t="s">
        <v>771</v>
      </c>
      <c r="G2220" s="17" t="s">
        <v>772</v>
      </c>
      <c r="H2220" s="17">
        <v>40</v>
      </c>
      <c r="J2220" s="17">
        <v>0.41</v>
      </c>
      <c r="K2220" s="17" t="s">
        <v>494</v>
      </c>
      <c r="L2220" s="17"/>
      <c r="M2220" s="17" t="s">
        <v>494</v>
      </c>
      <c r="Q2220" s="50" t="s">
        <v>494</v>
      </c>
      <c r="AE2220" s="18">
        <f t="shared" si="106"/>
        <v>0.640625</v>
      </c>
    </row>
    <row r="2221" spans="1:31" hidden="1" x14ac:dyDescent="0.2">
      <c r="A2221" s="50">
        <v>2024</v>
      </c>
      <c r="B2221" s="50" t="s">
        <v>16</v>
      </c>
      <c r="C2221" s="51" t="str">
        <f>set_totals!$C$268</f>
        <v>11Apr24-RST-Night</v>
      </c>
      <c r="D2221" s="21">
        <f t="shared" si="104"/>
        <v>45393</v>
      </c>
      <c r="E2221" s="22">
        <f t="shared" si="105"/>
        <v>102</v>
      </c>
      <c r="F2221" s="17" t="s">
        <v>771</v>
      </c>
      <c r="G2221" s="17" t="s">
        <v>772</v>
      </c>
      <c r="H2221" s="17">
        <v>38</v>
      </c>
      <c r="J2221" s="17">
        <v>0.45</v>
      </c>
      <c r="K2221" s="17" t="s">
        <v>494</v>
      </c>
      <c r="L2221" s="17"/>
      <c r="M2221" s="17" t="s">
        <v>494</v>
      </c>
      <c r="Q2221" s="50" t="s">
        <v>494</v>
      </c>
      <c r="AE2221" s="18">
        <f t="shared" si="106"/>
        <v>0.82009039218544977</v>
      </c>
    </row>
    <row r="2222" spans="1:31" hidden="1" x14ac:dyDescent="0.2">
      <c r="A2222" s="50">
        <v>2024</v>
      </c>
      <c r="B2222" s="50" t="s">
        <v>16</v>
      </c>
      <c r="C2222" s="51" t="str">
        <f>set_totals!$C$268</f>
        <v>11Apr24-RST-Night</v>
      </c>
      <c r="D2222" s="21">
        <f t="shared" si="104"/>
        <v>45393</v>
      </c>
      <c r="E2222" s="22">
        <f t="shared" si="105"/>
        <v>102</v>
      </c>
      <c r="F2222" s="17" t="s">
        <v>771</v>
      </c>
      <c r="G2222" s="17" t="s">
        <v>772</v>
      </c>
      <c r="H2222" s="17">
        <v>40</v>
      </c>
      <c r="J2222" s="17">
        <v>0.56999999999999995</v>
      </c>
      <c r="K2222" s="17" t="s">
        <v>494</v>
      </c>
      <c r="L2222" s="17"/>
      <c r="M2222" s="17" t="s">
        <v>494</v>
      </c>
      <c r="Q2222" s="50" t="s">
        <v>494</v>
      </c>
      <c r="AE2222" s="18">
        <f t="shared" si="106"/>
        <v>0.890625</v>
      </c>
    </row>
    <row r="2223" spans="1:31" hidden="1" x14ac:dyDescent="0.2">
      <c r="A2223" s="50">
        <v>2024</v>
      </c>
      <c r="B2223" s="50" t="s">
        <v>16</v>
      </c>
      <c r="C2223" s="51" t="str">
        <f>set_totals!$C$268</f>
        <v>11Apr24-RST-Night</v>
      </c>
      <c r="D2223" s="21">
        <f t="shared" si="104"/>
        <v>45393</v>
      </c>
      <c r="E2223" s="22">
        <f t="shared" si="105"/>
        <v>102</v>
      </c>
      <c r="F2223" s="17" t="s">
        <v>771</v>
      </c>
      <c r="G2223" s="17" t="s">
        <v>772</v>
      </c>
      <c r="H2223" s="17">
        <v>41</v>
      </c>
      <c r="J2223" s="17">
        <v>0.7</v>
      </c>
      <c r="K2223" s="17" t="s">
        <v>494</v>
      </c>
      <c r="L2223" s="17"/>
      <c r="M2223" s="17" t="s">
        <v>494</v>
      </c>
      <c r="Q2223" s="50" t="s">
        <v>494</v>
      </c>
      <c r="AE2223" s="18">
        <f t="shared" si="106"/>
        <v>1.0156556056934751</v>
      </c>
    </row>
    <row r="2224" spans="1:31" hidden="1" x14ac:dyDescent="0.2">
      <c r="A2224" s="50">
        <v>2024</v>
      </c>
      <c r="B2224" s="50" t="s">
        <v>16</v>
      </c>
      <c r="C2224" s="51" t="str">
        <f>set_totals!$C$268</f>
        <v>11Apr24-RST-Night</v>
      </c>
      <c r="D2224" s="21">
        <f t="shared" si="104"/>
        <v>45393</v>
      </c>
      <c r="E2224" s="22">
        <f t="shared" si="105"/>
        <v>102</v>
      </c>
      <c r="F2224" s="17" t="s">
        <v>773</v>
      </c>
      <c r="G2224" s="17" t="s">
        <v>772</v>
      </c>
      <c r="H2224" s="17">
        <v>38</v>
      </c>
      <c r="J2224" s="17">
        <v>0.35</v>
      </c>
      <c r="K2224" s="17" t="s">
        <v>494</v>
      </c>
      <c r="L2224" s="17"/>
      <c r="M2224" s="17" t="s">
        <v>494</v>
      </c>
      <c r="Q2224" s="50" t="s">
        <v>494</v>
      </c>
      <c r="AE2224" s="18">
        <f t="shared" si="106"/>
        <v>0.63784808281090533</v>
      </c>
    </row>
    <row r="2225" spans="1:31" hidden="1" x14ac:dyDescent="0.2">
      <c r="A2225" s="50">
        <v>2024</v>
      </c>
      <c r="B2225" s="50" t="s">
        <v>16</v>
      </c>
      <c r="C2225" s="51" t="str">
        <f>set_totals!$C$268</f>
        <v>11Apr24-RST-Night</v>
      </c>
      <c r="D2225" s="21">
        <f t="shared" si="104"/>
        <v>45393</v>
      </c>
      <c r="E2225" s="22">
        <f t="shared" si="105"/>
        <v>102</v>
      </c>
      <c r="F2225" s="17" t="s">
        <v>771</v>
      </c>
      <c r="G2225" s="17" t="s">
        <v>772</v>
      </c>
      <c r="H2225" s="17">
        <v>38</v>
      </c>
      <c r="J2225" s="17">
        <v>0.5</v>
      </c>
      <c r="K2225" s="17" t="s">
        <v>494</v>
      </c>
      <c r="L2225" s="17"/>
      <c r="M2225" s="17" t="s">
        <v>494</v>
      </c>
      <c r="Q2225" s="50" t="s">
        <v>494</v>
      </c>
      <c r="AE2225" s="18">
        <f t="shared" si="106"/>
        <v>0.91121154687272199</v>
      </c>
    </row>
    <row r="2226" spans="1:31" hidden="1" x14ac:dyDescent="0.2">
      <c r="A2226" s="50">
        <v>2024</v>
      </c>
      <c r="B2226" s="50" t="s">
        <v>16</v>
      </c>
      <c r="C2226" s="51" t="str">
        <f>set_totals!$C$268</f>
        <v>11Apr24-RST-Night</v>
      </c>
      <c r="D2226" s="21">
        <f t="shared" si="104"/>
        <v>45393</v>
      </c>
      <c r="E2226" s="22">
        <f t="shared" si="105"/>
        <v>102</v>
      </c>
      <c r="F2226" s="17" t="s">
        <v>771</v>
      </c>
      <c r="G2226" s="17" t="s">
        <v>772</v>
      </c>
      <c r="H2226" s="17">
        <v>40</v>
      </c>
      <c r="J2226" s="17">
        <v>0.56000000000000005</v>
      </c>
      <c r="K2226" s="17" t="s">
        <v>494</v>
      </c>
      <c r="L2226" s="17"/>
      <c r="M2226" s="17" t="s">
        <v>494</v>
      </c>
      <c r="Q2226" s="50" t="s">
        <v>494</v>
      </c>
      <c r="AE2226" s="18">
        <f t="shared" si="106"/>
        <v>0.87500000000000011</v>
      </c>
    </row>
    <row r="2227" spans="1:31" hidden="1" x14ac:dyDescent="0.2">
      <c r="A2227" s="50">
        <v>2024</v>
      </c>
      <c r="B2227" s="50" t="s">
        <v>16</v>
      </c>
      <c r="C2227" s="51" t="str">
        <f>set_totals!$C$268</f>
        <v>11Apr24-RST-Night</v>
      </c>
      <c r="D2227" s="21">
        <f t="shared" si="104"/>
        <v>45393</v>
      </c>
      <c r="E2227" s="22">
        <f t="shared" si="105"/>
        <v>102</v>
      </c>
      <c r="F2227" s="17" t="s">
        <v>773</v>
      </c>
      <c r="G2227" s="17" t="s">
        <v>772</v>
      </c>
      <c r="H2227" s="17">
        <v>36</v>
      </c>
      <c r="J2227" s="17">
        <v>0.32</v>
      </c>
      <c r="K2227" s="17" t="s">
        <v>494</v>
      </c>
      <c r="L2227" s="17"/>
      <c r="M2227" s="17" t="s">
        <v>494</v>
      </c>
      <c r="Q2227" s="50" t="s">
        <v>494</v>
      </c>
      <c r="AE2227" s="18">
        <f t="shared" si="106"/>
        <v>0.68587105624142664</v>
      </c>
    </row>
    <row r="2228" spans="1:31" hidden="1" x14ac:dyDescent="0.2">
      <c r="A2228" s="50">
        <v>2024</v>
      </c>
      <c r="B2228" s="50" t="s">
        <v>16</v>
      </c>
      <c r="C2228" s="51" t="str">
        <f>set_totals!$C$268</f>
        <v>11Apr24-RST-Night</v>
      </c>
      <c r="D2228" s="21">
        <f t="shared" si="104"/>
        <v>45393</v>
      </c>
      <c r="E2228" s="22">
        <f t="shared" si="105"/>
        <v>102</v>
      </c>
      <c r="F2228" s="17" t="s">
        <v>773</v>
      </c>
      <c r="G2228" s="17" t="s">
        <v>772</v>
      </c>
      <c r="H2228" s="17">
        <v>40</v>
      </c>
      <c r="J2228" s="17">
        <v>0.46</v>
      </c>
      <c r="K2228" s="17" t="s">
        <v>494</v>
      </c>
      <c r="L2228" s="17"/>
      <c r="M2228" s="17" t="s">
        <v>494</v>
      </c>
      <c r="Q2228" s="50" t="s">
        <v>494</v>
      </c>
      <c r="AE2228" s="18">
        <f t="shared" si="106"/>
        <v>0.71875</v>
      </c>
    </row>
    <row r="2229" spans="1:31" hidden="1" x14ac:dyDescent="0.2">
      <c r="A2229" s="50">
        <v>2024</v>
      </c>
      <c r="B2229" s="50" t="s">
        <v>16</v>
      </c>
      <c r="C2229" s="51" t="str">
        <f>set_totals!$C$268</f>
        <v>11Apr24-RST-Night</v>
      </c>
      <c r="D2229" s="21">
        <f t="shared" si="104"/>
        <v>45393</v>
      </c>
      <c r="E2229" s="22">
        <f t="shared" si="105"/>
        <v>102</v>
      </c>
      <c r="F2229" s="17" t="s">
        <v>771</v>
      </c>
      <c r="G2229" s="17" t="s">
        <v>772</v>
      </c>
      <c r="H2229" s="17">
        <v>35</v>
      </c>
      <c r="J2229" s="17">
        <v>0.32</v>
      </c>
      <c r="K2229" s="17" t="s">
        <v>494</v>
      </c>
      <c r="L2229" s="17"/>
      <c r="M2229" s="17" t="s">
        <v>494</v>
      </c>
      <c r="Q2229" s="50" t="s">
        <v>494</v>
      </c>
      <c r="AE2229" s="18">
        <f t="shared" si="106"/>
        <v>0.74635568513119532</v>
      </c>
    </row>
    <row r="2230" spans="1:31" hidden="1" x14ac:dyDescent="0.2">
      <c r="A2230" s="50">
        <v>2024</v>
      </c>
      <c r="B2230" s="50" t="s">
        <v>16</v>
      </c>
      <c r="C2230" s="51" t="str">
        <f>set_totals!$C$268</f>
        <v>11Apr24-RST-Night</v>
      </c>
      <c r="D2230" s="21">
        <f t="shared" si="104"/>
        <v>45393</v>
      </c>
      <c r="E2230" s="22">
        <f t="shared" si="105"/>
        <v>102</v>
      </c>
      <c r="F2230" s="17" t="s">
        <v>773</v>
      </c>
      <c r="G2230" s="17" t="s">
        <v>772</v>
      </c>
      <c r="H2230" s="17">
        <v>38</v>
      </c>
      <c r="J2230" s="17">
        <v>0.38</v>
      </c>
      <c r="K2230" s="17" t="s">
        <v>494</v>
      </c>
      <c r="L2230" s="17"/>
      <c r="M2230" s="17" t="s">
        <v>494</v>
      </c>
      <c r="Q2230" s="50" t="s">
        <v>494</v>
      </c>
      <c r="AE2230" s="18">
        <f t="shared" si="106"/>
        <v>0.69252077562326864</v>
      </c>
    </row>
    <row r="2231" spans="1:31" hidden="1" x14ac:dyDescent="0.2">
      <c r="A2231" s="50">
        <v>2024</v>
      </c>
      <c r="B2231" s="50" t="s">
        <v>16</v>
      </c>
      <c r="C2231" s="51" t="str">
        <f>set_totals!$C$268</f>
        <v>11Apr24-RST-Night</v>
      </c>
      <c r="D2231" s="21">
        <f t="shared" si="104"/>
        <v>45393</v>
      </c>
      <c r="E2231" s="22">
        <f t="shared" si="105"/>
        <v>102</v>
      </c>
      <c r="F2231" s="17" t="s">
        <v>771</v>
      </c>
      <c r="G2231" s="17" t="s">
        <v>772</v>
      </c>
      <c r="H2231" s="17">
        <v>35</v>
      </c>
      <c r="J2231" s="17">
        <v>0.37</v>
      </c>
      <c r="K2231" s="17" t="s">
        <v>494</v>
      </c>
      <c r="L2231" s="17"/>
      <c r="M2231" s="17" t="s">
        <v>494</v>
      </c>
      <c r="Q2231" s="50" t="s">
        <v>494</v>
      </c>
      <c r="AE2231" s="18">
        <f t="shared" si="106"/>
        <v>0.86297376093294464</v>
      </c>
    </row>
    <row r="2232" spans="1:31" hidden="1" x14ac:dyDescent="0.2">
      <c r="A2232" s="50">
        <v>2024</v>
      </c>
      <c r="B2232" s="50" t="s">
        <v>16</v>
      </c>
      <c r="C2232" s="51" t="str">
        <f>set_totals!$C$268</f>
        <v>11Apr24-RST-Night</v>
      </c>
      <c r="D2232" s="21">
        <f t="shared" si="104"/>
        <v>45393</v>
      </c>
      <c r="E2232" s="22">
        <f t="shared" si="105"/>
        <v>102</v>
      </c>
      <c r="F2232" s="17" t="s">
        <v>773</v>
      </c>
      <c r="G2232" s="17" t="s">
        <v>772</v>
      </c>
      <c r="H2232" s="17">
        <v>36</v>
      </c>
      <c r="J2232" s="17">
        <v>0.34</v>
      </c>
      <c r="K2232" s="17" t="s">
        <v>494</v>
      </c>
      <c r="L2232" s="17"/>
      <c r="M2232" s="17" t="s">
        <v>494</v>
      </c>
      <c r="Q2232" s="50" t="s">
        <v>494</v>
      </c>
      <c r="AE2232" s="18">
        <f t="shared" si="106"/>
        <v>0.72873799725651589</v>
      </c>
    </row>
    <row r="2233" spans="1:31" hidden="1" x14ac:dyDescent="0.2">
      <c r="A2233" s="50">
        <v>2024</v>
      </c>
      <c r="B2233" s="50" t="s">
        <v>16</v>
      </c>
      <c r="C2233" s="51" t="str">
        <f>set_totals!$C$268</f>
        <v>11Apr24-RST-Night</v>
      </c>
      <c r="D2233" s="21">
        <f t="shared" si="104"/>
        <v>45393</v>
      </c>
      <c r="E2233" s="22">
        <f t="shared" si="105"/>
        <v>102</v>
      </c>
      <c r="F2233" s="17" t="s">
        <v>773</v>
      </c>
      <c r="G2233" s="17" t="s">
        <v>772</v>
      </c>
      <c r="H2233" s="17">
        <v>40</v>
      </c>
      <c r="J2233" s="17">
        <v>0.47</v>
      </c>
      <c r="K2233" s="17" t="s">
        <v>494</v>
      </c>
      <c r="L2233" s="17"/>
      <c r="M2233" s="17" t="s">
        <v>494</v>
      </c>
      <c r="Q2233" s="50" t="s">
        <v>494</v>
      </c>
      <c r="AE2233" s="18">
        <f t="shared" si="106"/>
        <v>0.734375</v>
      </c>
    </row>
    <row r="2234" spans="1:31" hidden="1" x14ac:dyDescent="0.2">
      <c r="A2234" s="50">
        <v>2024</v>
      </c>
      <c r="B2234" s="50" t="s">
        <v>16</v>
      </c>
      <c r="C2234" s="51" t="str">
        <f>set_totals!$C$268</f>
        <v>11Apr24-RST-Night</v>
      </c>
      <c r="D2234" s="21">
        <f t="shared" si="104"/>
        <v>45393</v>
      </c>
      <c r="E2234" s="22">
        <f t="shared" si="105"/>
        <v>102</v>
      </c>
      <c r="F2234" s="17" t="s">
        <v>773</v>
      </c>
      <c r="G2234" s="17" t="s">
        <v>772</v>
      </c>
      <c r="H2234" s="17">
        <v>40</v>
      </c>
      <c r="J2234" s="17">
        <v>0.42</v>
      </c>
      <c r="K2234" s="17" t="s">
        <v>494</v>
      </c>
      <c r="L2234" s="17"/>
      <c r="M2234" s="17" t="s">
        <v>494</v>
      </c>
      <c r="Q2234" s="50" t="s">
        <v>494</v>
      </c>
      <c r="AE2234" s="18">
        <f t="shared" si="106"/>
        <v>0.65624999999999989</v>
      </c>
    </row>
    <row r="2235" spans="1:31" hidden="1" x14ac:dyDescent="0.2">
      <c r="A2235" s="50">
        <v>2024</v>
      </c>
      <c r="B2235" s="50" t="s">
        <v>16</v>
      </c>
      <c r="C2235" s="51" t="str">
        <f>set_totals!$C$268</f>
        <v>11Apr24-RST-Night</v>
      </c>
      <c r="D2235" s="21">
        <f t="shared" si="104"/>
        <v>45393</v>
      </c>
      <c r="E2235" s="22">
        <f t="shared" si="105"/>
        <v>102</v>
      </c>
      <c r="F2235" s="17" t="s">
        <v>773</v>
      </c>
      <c r="G2235" s="17" t="s">
        <v>772</v>
      </c>
      <c r="H2235" s="17">
        <v>40</v>
      </c>
      <c r="J2235" s="17">
        <v>0.43</v>
      </c>
      <c r="K2235" s="17" t="s">
        <v>494</v>
      </c>
      <c r="L2235" s="17"/>
      <c r="M2235" s="17" t="s">
        <v>494</v>
      </c>
      <c r="Q2235" s="50" t="s">
        <v>494</v>
      </c>
      <c r="AE2235" s="18">
        <f t="shared" si="106"/>
        <v>0.671875</v>
      </c>
    </row>
    <row r="2236" spans="1:31" hidden="1" x14ac:dyDescent="0.2">
      <c r="A2236" s="50">
        <v>2024</v>
      </c>
      <c r="B2236" s="50" t="s">
        <v>16</v>
      </c>
      <c r="C2236" s="51" t="str">
        <f>set_totals!$C$268</f>
        <v>11Apr24-RST-Night</v>
      </c>
      <c r="D2236" s="21">
        <f t="shared" si="104"/>
        <v>45393</v>
      </c>
      <c r="E2236" s="22">
        <f t="shared" si="105"/>
        <v>102</v>
      </c>
      <c r="F2236" s="17" t="s">
        <v>771</v>
      </c>
      <c r="G2236" s="17" t="s">
        <v>772</v>
      </c>
      <c r="H2236" s="17">
        <v>37</v>
      </c>
      <c r="J2236" s="17">
        <v>0.38</v>
      </c>
      <c r="K2236" s="17" t="s">
        <v>494</v>
      </c>
      <c r="L2236" s="17"/>
      <c r="M2236" s="17" t="s">
        <v>494</v>
      </c>
      <c r="Q2236" s="50" t="s">
        <v>494</v>
      </c>
      <c r="AE2236" s="18">
        <f t="shared" si="106"/>
        <v>0.75020235721477502</v>
      </c>
    </row>
    <row r="2237" spans="1:31" hidden="1" x14ac:dyDescent="0.2">
      <c r="A2237" s="50">
        <v>2024</v>
      </c>
      <c r="B2237" s="50" t="s">
        <v>16</v>
      </c>
      <c r="C2237" s="51" t="str">
        <f>set_totals!$C$268</f>
        <v>11Apr24-RST-Night</v>
      </c>
      <c r="D2237" s="21">
        <f t="shared" si="104"/>
        <v>45393</v>
      </c>
      <c r="E2237" s="22">
        <f t="shared" si="105"/>
        <v>102</v>
      </c>
      <c r="F2237" s="17" t="s">
        <v>773</v>
      </c>
      <c r="G2237" s="17" t="s">
        <v>772</v>
      </c>
      <c r="H2237" s="17">
        <v>37</v>
      </c>
      <c r="J2237" s="17">
        <v>0.33</v>
      </c>
      <c r="K2237" s="17" t="s">
        <v>494</v>
      </c>
      <c r="L2237" s="17"/>
      <c r="M2237" s="17" t="s">
        <v>494</v>
      </c>
      <c r="Q2237" s="50" t="s">
        <v>494</v>
      </c>
      <c r="AE2237" s="18">
        <f t="shared" si="106"/>
        <v>0.65149152073914685</v>
      </c>
    </row>
    <row r="2238" spans="1:31" hidden="1" x14ac:dyDescent="0.2">
      <c r="A2238" s="50">
        <v>2024</v>
      </c>
      <c r="B2238" s="50" t="s">
        <v>16</v>
      </c>
      <c r="C2238" s="51" t="str">
        <f>set_totals!$C$268</f>
        <v>11Apr24-RST-Night</v>
      </c>
      <c r="D2238" s="21">
        <f t="shared" si="104"/>
        <v>45393</v>
      </c>
      <c r="E2238" s="22">
        <f t="shared" si="105"/>
        <v>102</v>
      </c>
      <c r="F2238" s="17" t="s">
        <v>771</v>
      </c>
      <c r="G2238" s="17" t="s">
        <v>772</v>
      </c>
      <c r="H2238" s="17">
        <v>36</v>
      </c>
      <c r="J2238" s="17">
        <v>0.34</v>
      </c>
      <c r="K2238" s="17" t="s">
        <v>494</v>
      </c>
      <c r="L2238" s="17"/>
      <c r="M2238" s="17" t="s">
        <v>494</v>
      </c>
      <c r="Q2238" s="50" t="s">
        <v>494</v>
      </c>
      <c r="AE2238" s="18">
        <f t="shared" si="106"/>
        <v>0.72873799725651589</v>
      </c>
    </row>
    <row r="2239" spans="1:31" hidden="1" x14ac:dyDescent="0.2">
      <c r="A2239" s="50">
        <v>2024</v>
      </c>
      <c r="B2239" s="50" t="s">
        <v>16</v>
      </c>
      <c r="C2239" s="51" t="str">
        <f>set_totals!$C$268</f>
        <v>11Apr24-RST-Night</v>
      </c>
      <c r="D2239" s="21">
        <f t="shared" si="104"/>
        <v>45393</v>
      </c>
      <c r="E2239" s="22">
        <f t="shared" si="105"/>
        <v>102</v>
      </c>
      <c r="F2239" s="17" t="s">
        <v>771</v>
      </c>
      <c r="G2239" s="17" t="s">
        <v>772</v>
      </c>
      <c r="H2239" s="17">
        <v>35</v>
      </c>
      <c r="J2239" s="17">
        <v>0.37</v>
      </c>
      <c r="K2239" s="17" t="s">
        <v>494</v>
      </c>
      <c r="L2239" s="17"/>
      <c r="M2239" s="17" t="s">
        <v>494</v>
      </c>
      <c r="Q2239" s="50" t="s">
        <v>494</v>
      </c>
      <c r="AE2239" s="18">
        <f t="shared" si="106"/>
        <v>0.86297376093294464</v>
      </c>
    </row>
    <row r="2240" spans="1:31" hidden="1" x14ac:dyDescent="0.2">
      <c r="A2240" s="50">
        <v>2024</v>
      </c>
      <c r="B2240" s="50" t="s">
        <v>16</v>
      </c>
      <c r="C2240" s="51" t="str">
        <f>set_totals!$C$268</f>
        <v>11Apr24-RST-Night</v>
      </c>
      <c r="D2240" s="21">
        <f t="shared" si="104"/>
        <v>45393</v>
      </c>
      <c r="E2240" s="22">
        <f t="shared" si="105"/>
        <v>102</v>
      </c>
      <c r="F2240" s="17" t="s">
        <v>773</v>
      </c>
      <c r="G2240" s="17" t="s">
        <v>772</v>
      </c>
      <c r="H2240" s="17">
        <v>39</v>
      </c>
      <c r="J2240" s="17">
        <v>0.34</v>
      </c>
      <c r="K2240" s="17" t="s">
        <v>494</v>
      </c>
      <c r="L2240" s="17"/>
      <c r="M2240" s="17" t="s">
        <v>494</v>
      </c>
      <c r="Q2240" s="50" t="s">
        <v>494</v>
      </c>
      <c r="AE2240" s="18">
        <f t="shared" si="106"/>
        <v>0.57317217080530691</v>
      </c>
    </row>
    <row r="2241" spans="1:31" hidden="1" x14ac:dyDescent="0.2">
      <c r="A2241" s="50">
        <v>2024</v>
      </c>
      <c r="B2241" s="50" t="s">
        <v>16</v>
      </c>
      <c r="C2241" s="51" t="str">
        <f>set_totals!$C$271</f>
        <v>12Apr24-RST-Night</v>
      </c>
      <c r="D2241" s="21">
        <f t="shared" si="104"/>
        <v>45394</v>
      </c>
      <c r="E2241" s="22">
        <f t="shared" si="105"/>
        <v>103</v>
      </c>
      <c r="F2241" s="17" t="s">
        <v>775</v>
      </c>
      <c r="G2241" s="17" t="s">
        <v>772</v>
      </c>
      <c r="H2241" s="17">
        <v>36</v>
      </c>
      <c r="J2241" s="17">
        <v>0.39</v>
      </c>
      <c r="K2241" s="17" t="s">
        <v>494</v>
      </c>
      <c r="L2241" s="17"/>
      <c r="M2241" s="17" t="s">
        <v>494</v>
      </c>
      <c r="Q2241" s="50" t="s">
        <v>494</v>
      </c>
      <c r="AE2241" s="18">
        <f t="shared" si="106"/>
        <v>0.83590534979423858</v>
      </c>
    </row>
    <row r="2242" spans="1:31" hidden="1" x14ac:dyDescent="0.2">
      <c r="A2242" s="50">
        <v>2024</v>
      </c>
      <c r="B2242" s="50" t="s">
        <v>16</v>
      </c>
      <c r="C2242" s="51" t="str">
        <f>set_totals!$C$271</f>
        <v>12Apr24-RST-Night</v>
      </c>
      <c r="D2242" s="21">
        <f t="shared" si="104"/>
        <v>45394</v>
      </c>
      <c r="E2242" s="22">
        <f t="shared" si="105"/>
        <v>103</v>
      </c>
      <c r="F2242" s="17" t="s">
        <v>775</v>
      </c>
      <c r="G2242" s="17" t="s">
        <v>772</v>
      </c>
      <c r="H2242" s="17">
        <v>36</v>
      </c>
      <c r="J2242" s="17">
        <v>0.48</v>
      </c>
      <c r="K2242" s="17" t="s">
        <v>494</v>
      </c>
      <c r="L2242" s="17"/>
      <c r="M2242" s="17" t="s">
        <v>494</v>
      </c>
      <c r="Q2242" s="50" t="s">
        <v>494</v>
      </c>
      <c r="AE2242" s="18">
        <f t="shared" si="106"/>
        <v>1.0288065843621399</v>
      </c>
    </row>
    <row r="2243" spans="1:31" hidden="1" x14ac:dyDescent="0.2">
      <c r="A2243" s="50">
        <v>2024</v>
      </c>
      <c r="B2243" s="50" t="s">
        <v>16</v>
      </c>
      <c r="C2243" s="51" t="str">
        <f>set_totals!$C$271</f>
        <v>12Apr24-RST-Night</v>
      </c>
      <c r="D2243" s="21">
        <f t="shared" si="104"/>
        <v>45394</v>
      </c>
      <c r="E2243" s="22">
        <f t="shared" si="105"/>
        <v>103</v>
      </c>
      <c r="F2243" s="17" t="s">
        <v>775</v>
      </c>
      <c r="G2243" s="17" t="s">
        <v>772</v>
      </c>
      <c r="H2243" s="17">
        <v>35</v>
      </c>
      <c r="J2243" s="17">
        <v>0.33</v>
      </c>
      <c r="K2243" s="17" t="s">
        <v>494</v>
      </c>
      <c r="L2243" s="17"/>
      <c r="M2243" s="17" t="s">
        <v>494</v>
      </c>
      <c r="Q2243" s="50" t="s">
        <v>494</v>
      </c>
      <c r="AE2243" s="18">
        <f t="shared" si="106"/>
        <v>0.76967930029154519</v>
      </c>
    </row>
    <row r="2244" spans="1:31" hidden="1" x14ac:dyDescent="0.2">
      <c r="A2244" s="50">
        <v>2024</v>
      </c>
      <c r="B2244" s="50" t="s">
        <v>16</v>
      </c>
      <c r="C2244" s="51" t="str">
        <f>set_totals!$C$271</f>
        <v>12Apr24-RST-Night</v>
      </c>
      <c r="D2244" s="21">
        <f t="shared" ref="D2244:D2307" si="107">DATEVALUE(LEFT(C2244, SEARCH("-", C2244) - 1))</f>
        <v>45394</v>
      </c>
      <c r="E2244" s="22">
        <f t="shared" ref="E2244:E2307" si="108" xml:space="preserve"> D2244 - DATE(YEAR(D2244), 1, 0)</f>
        <v>103</v>
      </c>
      <c r="F2244" s="17" t="s">
        <v>775</v>
      </c>
      <c r="G2244" s="17" t="s">
        <v>772</v>
      </c>
      <c r="H2244" s="17">
        <v>34</v>
      </c>
      <c r="J2244" s="17">
        <v>0.36</v>
      </c>
      <c r="K2244" s="17" t="s">
        <v>494</v>
      </c>
      <c r="L2244" s="17"/>
      <c r="M2244" s="17" t="s">
        <v>494</v>
      </c>
      <c r="Q2244" s="50" t="s">
        <v>494</v>
      </c>
      <c r="AE2244" s="18">
        <f t="shared" ref="AE2244:AE2307" si="109">IF(J2244="", "", 100000*(J2244/(H2244^3)))</f>
        <v>0.91593730917972727</v>
      </c>
    </row>
    <row r="2245" spans="1:31" hidden="1" x14ac:dyDescent="0.2">
      <c r="A2245" s="50">
        <v>2024</v>
      </c>
      <c r="B2245" s="50" t="s">
        <v>16</v>
      </c>
      <c r="C2245" s="51" t="str">
        <f>set_totals!$C$271</f>
        <v>12Apr24-RST-Night</v>
      </c>
      <c r="D2245" s="21">
        <f t="shared" si="107"/>
        <v>45394</v>
      </c>
      <c r="E2245" s="22">
        <f t="shared" si="108"/>
        <v>103</v>
      </c>
      <c r="F2245" s="17" t="s">
        <v>775</v>
      </c>
      <c r="G2245" s="17" t="s">
        <v>772</v>
      </c>
      <c r="H2245" s="17">
        <v>36</v>
      </c>
      <c r="J2245" s="17">
        <v>0.36</v>
      </c>
      <c r="K2245" s="17" t="s">
        <v>494</v>
      </c>
      <c r="L2245" s="17"/>
      <c r="M2245" s="17" t="s">
        <v>494</v>
      </c>
      <c r="Q2245" s="50" t="s">
        <v>494</v>
      </c>
      <c r="AE2245" s="18">
        <f t="shared" si="109"/>
        <v>0.77160493827160492</v>
      </c>
    </row>
    <row r="2246" spans="1:31" hidden="1" x14ac:dyDescent="0.2">
      <c r="A2246" s="50">
        <v>2024</v>
      </c>
      <c r="B2246" s="50" t="s">
        <v>16</v>
      </c>
      <c r="C2246" s="51" t="str">
        <f>set_totals!$C$271</f>
        <v>12Apr24-RST-Night</v>
      </c>
      <c r="D2246" s="21">
        <f t="shared" si="107"/>
        <v>45394</v>
      </c>
      <c r="E2246" s="22">
        <f t="shared" si="108"/>
        <v>103</v>
      </c>
      <c r="F2246" s="17" t="s">
        <v>775</v>
      </c>
      <c r="G2246" s="17" t="s">
        <v>772</v>
      </c>
      <c r="H2246" s="17">
        <v>37</v>
      </c>
      <c r="J2246" s="17">
        <v>0.42</v>
      </c>
      <c r="K2246" s="17" t="s">
        <v>494</v>
      </c>
      <c r="L2246" s="17"/>
      <c r="M2246" s="17" t="s">
        <v>494</v>
      </c>
      <c r="Q2246" s="50" t="s">
        <v>494</v>
      </c>
      <c r="AE2246" s="18">
        <f t="shared" si="109"/>
        <v>0.82917102639527762</v>
      </c>
    </row>
    <row r="2247" spans="1:31" hidden="1" x14ac:dyDescent="0.2">
      <c r="A2247" s="50">
        <v>2024</v>
      </c>
      <c r="B2247" s="50" t="s">
        <v>16</v>
      </c>
      <c r="C2247" s="51" t="str">
        <f>set_totals!$C$271</f>
        <v>12Apr24-RST-Night</v>
      </c>
      <c r="D2247" s="21">
        <f t="shared" si="107"/>
        <v>45394</v>
      </c>
      <c r="E2247" s="22">
        <f t="shared" si="108"/>
        <v>103</v>
      </c>
      <c r="F2247" s="17" t="s">
        <v>775</v>
      </c>
      <c r="G2247" s="17" t="s">
        <v>772</v>
      </c>
      <c r="H2247" s="17">
        <v>39</v>
      </c>
      <c r="J2247" s="17">
        <v>0.5</v>
      </c>
      <c r="K2247" s="17" t="s">
        <v>494</v>
      </c>
      <c r="L2247" s="17"/>
      <c r="M2247" s="17" t="s">
        <v>494</v>
      </c>
      <c r="Q2247" s="50" t="s">
        <v>494</v>
      </c>
      <c r="AE2247" s="18">
        <f t="shared" si="109"/>
        <v>0.84290025118427492</v>
      </c>
    </row>
    <row r="2248" spans="1:31" hidden="1" x14ac:dyDescent="0.2">
      <c r="A2248" s="50">
        <v>2024</v>
      </c>
      <c r="B2248" s="50" t="s">
        <v>16</v>
      </c>
      <c r="C2248" s="51" t="str">
        <f>set_totals!$C$271</f>
        <v>12Apr24-RST-Night</v>
      </c>
      <c r="D2248" s="21">
        <f t="shared" si="107"/>
        <v>45394</v>
      </c>
      <c r="E2248" s="22">
        <f t="shared" si="108"/>
        <v>103</v>
      </c>
      <c r="F2248" s="17" t="s">
        <v>775</v>
      </c>
      <c r="G2248" s="17" t="s">
        <v>772</v>
      </c>
      <c r="H2248" s="17">
        <v>45</v>
      </c>
      <c r="J2248" s="17">
        <v>0.94</v>
      </c>
      <c r="K2248" s="17" t="s">
        <v>494</v>
      </c>
      <c r="L2248" s="17"/>
      <c r="M2248" s="17" t="s">
        <v>494</v>
      </c>
      <c r="Q2248" s="50" t="s">
        <v>494</v>
      </c>
      <c r="AE2248" s="18">
        <f t="shared" si="109"/>
        <v>1.0315500685871055</v>
      </c>
    </row>
    <row r="2249" spans="1:31" hidden="1" x14ac:dyDescent="0.2">
      <c r="A2249" s="50">
        <v>2024</v>
      </c>
      <c r="B2249" s="50" t="s">
        <v>16</v>
      </c>
      <c r="C2249" s="51" t="str">
        <f>set_totals!$C$271</f>
        <v>12Apr24-RST-Night</v>
      </c>
      <c r="D2249" s="21">
        <f t="shared" si="107"/>
        <v>45394</v>
      </c>
      <c r="E2249" s="22">
        <f t="shared" si="108"/>
        <v>103</v>
      </c>
      <c r="F2249" s="17" t="s">
        <v>775</v>
      </c>
      <c r="G2249" s="17" t="s">
        <v>772</v>
      </c>
      <c r="H2249" s="17">
        <v>36</v>
      </c>
      <c r="J2249" s="17">
        <v>0.42</v>
      </c>
      <c r="K2249" s="17" t="s">
        <v>494</v>
      </c>
      <c r="L2249" s="17"/>
      <c r="M2249" s="17" t="s">
        <v>494</v>
      </c>
      <c r="Q2249" s="50" t="s">
        <v>494</v>
      </c>
      <c r="AE2249" s="18">
        <f t="shared" si="109"/>
        <v>0.90020576131687247</v>
      </c>
    </row>
    <row r="2250" spans="1:31" hidden="1" x14ac:dyDescent="0.2">
      <c r="A2250" s="50">
        <v>2024</v>
      </c>
      <c r="B2250" s="50" t="s">
        <v>16</v>
      </c>
      <c r="C2250" s="51" t="str">
        <f>set_totals!$C$271</f>
        <v>12Apr24-RST-Night</v>
      </c>
      <c r="D2250" s="21">
        <f t="shared" si="107"/>
        <v>45394</v>
      </c>
      <c r="E2250" s="22">
        <f t="shared" si="108"/>
        <v>103</v>
      </c>
      <c r="F2250" s="17" t="s">
        <v>775</v>
      </c>
      <c r="G2250" s="17" t="s">
        <v>772</v>
      </c>
      <c r="H2250" s="17">
        <v>35</v>
      </c>
      <c r="J2250" s="17">
        <v>0.41</v>
      </c>
      <c r="K2250" s="17" t="s">
        <v>494</v>
      </c>
      <c r="L2250" s="17"/>
      <c r="M2250" s="17" t="s">
        <v>494</v>
      </c>
      <c r="Q2250" s="50" t="s">
        <v>494</v>
      </c>
      <c r="AE2250" s="18">
        <f t="shared" si="109"/>
        <v>0.95626822157434399</v>
      </c>
    </row>
    <row r="2251" spans="1:31" hidden="1" x14ac:dyDescent="0.2">
      <c r="A2251" s="50">
        <v>2024</v>
      </c>
      <c r="B2251" s="50" t="s">
        <v>16</v>
      </c>
      <c r="C2251" s="51" t="str">
        <f>set_totals!$C$271</f>
        <v>12Apr24-RST-Night</v>
      </c>
      <c r="D2251" s="21">
        <f t="shared" si="107"/>
        <v>45394</v>
      </c>
      <c r="E2251" s="22">
        <f t="shared" si="108"/>
        <v>103</v>
      </c>
      <c r="F2251" s="17" t="s">
        <v>775</v>
      </c>
      <c r="G2251" s="17" t="s">
        <v>772</v>
      </c>
      <c r="H2251" s="17">
        <v>41</v>
      </c>
      <c r="J2251" s="17">
        <v>0.76</v>
      </c>
      <c r="K2251" s="17" t="s">
        <v>494</v>
      </c>
      <c r="L2251" s="17"/>
      <c r="M2251" s="17" t="s">
        <v>494</v>
      </c>
      <c r="Q2251" s="50" t="s">
        <v>494</v>
      </c>
      <c r="AE2251" s="18">
        <f t="shared" si="109"/>
        <v>1.1027118004672016</v>
      </c>
    </row>
    <row r="2252" spans="1:31" hidden="1" x14ac:dyDescent="0.2">
      <c r="A2252" s="50">
        <v>2024</v>
      </c>
      <c r="B2252" s="50" t="s">
        <v>16</v>
      </c>
      <c r="C2252" s="51" t="str">
        <f>set_totals!$C$271</f>
        <v>12Apr24-RST-Night</v>
      </c>
      <c r="D2252" s="21">
        <f t="shared" si="107"/>
        <v>45394</v>
      </c>
      <c r="E2252" s="22">
        <f t="shared" si="108"/>
        <v>103</v>
      </c>
      <c r="F2252" s="17" t="s">
        <v>775</v>
      </c>
      <c r="G2252" s="17" t="s">
        <v>772</v>
      </c>
      <c r="H2252" s="17">
        <v>35</v>
      </c>
      <c r="J2252" s="17">
        <v>0.36</v>
      </c>
      <c r="K2252" s="17" t="s">
        <v>494</v>
      </c>
      <c r="L2252" s="17"/>
      <c r="M2252" s="17" t="s">
        <v>494</v>
      </c>
      <c r="Q2252" s="50" t="s">
        <v>494</v>
      </c>
      <c r="AE2252" s="18">
        <f t="shared" si="109"/>
        <v>0.83965014577259467</v>
      </c>
    </row>
    <row r="2253" spans="1:31" hidden="1" x14ac:dyDescent="0.2">
      <c r="A2253" s="50">
        <v>2024</v>
      </c>
      <c r="B2253" s="50" t="s">
        <v>16</v>
      </c>
      <c r="C2253" s="51" t="str">
        <f>set_totals!$C$271</f>
        <v>12Apr24-RST-Night</v>
      </c>
      <c r="D2253" s="21">
        <f t="shared" si="107"/>
        <v>45394</v>
      </c>
      <c r="E2253" s="22">
        <f t="shared" si="108"/>
        <v>103</v>
      </c>
      <c r="F2253" s="17" t="s">
        <v>775</v>
      </c>
      <c r="G2253" s="17" t="s">
        <v>772</v>
      </c>
      <c r="H2253" s="17">
        <v>37</v>
      </c>
      <c r="J2253" s="17">
        <v>0.44</v>
      </c>
      <c r="K2253" s="17" t="s">
        <v>494</v>
      </c>
      <c r="L2253" s="17"/>
      <c r="M2253" s="17" t="s">
        <v>494</v>
      </c>
      <c r="Q2253" s="50" t="s">
        <v>494</v>
      </c>
      <c r="AE2253" s="18">
        <f t="shared" si="109"/>
        <v>0.86865536098552898</v>
      </c>
    </row>
    <row r="2254" spans="1:31" hidden="1" x14ac:dyDescent="0.2">
      <c r="A2254" s="50">
        <v>2024</v>
      </c>
      <c r="B2254" s="50" t="s">
        <v>16</v>
      </c>
      <c r="C2254" s="51" t="str">
        <f>set_totals!$C$271</f>
        <v>12Apr24-RST-Night</v>
      </c>
      <c r="D2254" s="21">
        <f t="shared" si="107"/>
        <v>45394</v>
      </c>
      <c r="E2254" s="22">
        <f t="shared" si="108"/>
        <v>103</v>
      </c>
      <c r="F2254" s="17" t="s">
        <v>775</v>
      </c>
      <c r="G2254" s="17" t="s">
        <v>772</v>
      </c>
      <c r="H2254" s="17">
        <v>37</v>
      </c>
      <c r="J2254" s="17">
        <v>0.47</v>
      </c>
      <c r="K2254" s="17" t="s">
        <v>494</v>
      </c>
      <c r="L2254" s="17"/>
      <c r="M2254" s="17" t="s">
        <v>494</v>
      </c>
      <c r="Q2254" s="50" t="s">
        <v>494</v>
      </c>
      <c r="AE2254" s="18">
        <f t="shared" si="109"/>
        <v>0.9278818628709059</v>
      </c>
    </row>
    <row r="2255" spans="1:31" hidden="1" x14ac:dyDescent="0.2">
      <c r="A2255" s="50">
        <v>2024</v>
      </c>
      <c r="B2255" s="50" t="s">
        <v>16</v>
      </c>
      <c r="C2255" s="51" t="str">
        <f>set_totals!$C$271</f>
        <v>12Apr24-RST-Night</v>
      </c>
      <c r="D2255" s="21">
        <f t="shared" si="107"/>
        <v>45394</v>
      </c>
      <c r="E2255" s="22">
        <f t="shared" si="108"/>
        <v>103</v>
      </c>
      <c r="F2255" s="17" t="s">
        <v>775</v>
      </c>
      <c r="G2255" s="17" t="s">
        <v>772</v>
      </c>
      <c r="H2255" s="17">
        <v>36</v>
      </c>
      <c r="J2255" s="17">
        <v>0.46</v>
      </c>
      <c r="K2255" s="17" t="s">
        <v>494</v>
      </c>
      <c r="L2255" s="17"/>
      <c r="M2255" s="17" t="s">
        <v>494</v>
      </c>
      <c r="Q2255" s="50" t="s">
        <v>494</v>
      </c>
      <c r="AE2255" s="18">
        <f t="shared" si="109"/>
        <v>0.98593964334705086</v>
      </c>
    </row>
    <row r="2256" spans="1:31" hidden="1" x14ac:dyDescent="0.2">
      <c r="A2256" s="50">
        <v>2024</v>
      </c>
      <c r="B2256" s="50" t="s">
        <v>16</v>
      </c>
      <c r="C2256" s="51" t="str">
        <f>set_totals!$C$271</f>
        <v>12Apr24-RST-Night</v>
      </c>
      <c r="D2256" s="21">
        <f t="shared" si="107"/>
        <v>45394</v>
      </c>
      <c r="E2256" s="22">
        <f t="shared" si="108"/>
        <v>103</v>
      </c>
      <c r="F2256" s="17" t="s">
        <v>775</v>
      </c>
      <c r="G2256" s="17" t="s">
        <v>772</v>
      </c>
      <c r="H2256" s="17">
        <v>40</v>
      </c>
      <c r="J2256" s="17">
        <v>0.38</v>
      </c>
      <c r="K2256" s="17" t="s">
        <v>494</v>
      </c>
      <c r="L2256" s="17"/>
      <c r="M2256" s="17" t="s">
        <v>494</v>
      </c>
      <c r="Q2256" s="50" t="s">
        <v>494</v>
      </c>
      <c r="AE2256" s="18">
        <f t="shared" si="109"/>
        <v>0.59375</v>
      </c>
    </row>
    <row r="2257" spans="1:31" hidden="1" x14ac:dyDescent="0.2">
      <c r="A2257" s="50">
        <v>2024</v>
      </c>
      <c r="B2257" s="50" t="s">
        <v>16</v>
      </c>
      <c r="C2257" s="51" t="str">
        <f>set_totals!$C$271</f>
        <v>12Apr24-RST-Night</v>
      </c>
      <c r="D2257" s="21">
        <f t="shared" si="107"/>
        <v>45394</v>
      </c>
      <c r="E2257" s="22">
        <f t="shared" si="108"/>
        <v>103</v>
      </c>
      <c r="F2257" s="17" t="s">
        <v>775</v>
      </c>
      <c r="G2257" s="17" t="s">
        <v>772</v>
      </c>
      <c r="H2257" s="17">
        <v>35</v>
      </c>
      <c r="J2257" s="17">
        <v>0.38</v>
      </c>
      <c r="K2257" s="17" t="s">
        <v>494</v>
      </c>
      <c r="L2257" s="17"/>
      <c r="M2257" s="17" t="s">
        <v>494</v>
      </c>
      <c r="Q2257" s="50" t="s">
        <v>494</v>
      </c>
      <c r="AE2257" s="18">
        <f t="shared" si="109"/>
        <v>0.88629737609329451</v>
      </c>
    </row>
    <row r="2258" spans="1:31" hidden="1" x14ac:dyDescent="0.2">
      <c r="A2258" s="50">
        <v>2024</v>
      </c>
      <c r="B2258" s="50" t="s">
        <v>16</v>
      </c>
      <c r="C2258" s="51" t="str">
        <f>set_totals!$C$271</f>
        <v>12Apr24-RST-Night</v>
      </c>
      <c r="D2258" s="21">
        <f t="shared" si="107"/>
        <v>45394</v>
      </c>
      <c r="E2258" s="22">
        <f t="shared" si="108"/>
        <v>103</v>
      </c>
      <c r="F2258" s="17" t="s">
        <v>775</v>
      </c>
      <c r="G2258" s="17" t="s">
        <v>772</v>
      </c>
      <c r="H2258" s="17">
        <v>36</v>
      </c>
      <c r="J2258" s="17">
        <v>0.36</v>
      </c>
      <c r="K2258" s="17" t="s">
        <v>494</v>
      </c>
      <c r="L2258" s="17"/>
      <c r="M2258" s="17" t="s">
        <v>494</v>
      </c>
      <c r="Q2258" s="50" t="s">
        <v>494</v>
      </c>
      <c r="AE2258" s="18">
        <f t="shared" si="109"/>
        <v>0.77160493827160492</v>
      </c>
    </row>
    <row r="2259" spans="1:31" hidden="1" x14ac:dyDescent="0.2">
      <c r="A2259" s="50">
        <v>2024</v>
      </c>
      <c r="B2259" s="50" t="s">
        <v>16</v>
      </c>
      <c r="C2259" s="51" t="str">
        <f>set_totals!$C$271</f>
        <v>12Apr24-RST-Night</v>
      </c>
      <c r="D2259" s="21">
        <f t="shared" si="107"/>
        <v>45394</v>
      </c>
      <c r="E2259" s="22">
        <f t="shared" si="108"/>
        <v>103</v>
      </c>
      <c r="F2259" s="17" t="s">
        <v>775</v>
      </c>
      <c r="G2259" s="17" t="s">
        <v>772</v>
      </c>
      <c r="H2259" s="17">
        <v>35</v>
      </c>
      <c r="J2259" s="17">
        <v>0.36</v>
      </c>
      <c r="K2259" s="17" t="s">
        <v>494</v>
      </c>
      <c r="L2259" s="17"/>
      <c r="M2259" s="17" t="s">
        <v>494</v>
      </c>
      <c r="Q2259" s="50" t="s">
        <v>494</v>
      </c>
      <c r="AE2259" s="18">
        <f t="shared" si="109"/>
        <v>0.83965014577259467</v>
      </c>
    </row>
    <row r="2260" spans="1:31" hidden="1" x14ac:dyDescent="0.2">
      <c r="A2260" s="50">
        <v>2024</v>
      </c>
      <c r="B2260" s="50" t="s">
        <v>16</v>
      </c>
      <c r="C2260" s="51" t="str">
        <f>set_totals!$C$271</f>
        <v>12Apr24-RST-Night</v>
      </c>
      <c r="D2260" s="21">
        <f t="shared" si="107"/>
        <v>45394</v>
      </c>
      <c r="E2260" s="22">
        <f t="shared" si="108"/>
        <v>103</v>
      </c>
      <c r="F2260" s="17" t="s">
        <v>775</v>
      </c>
      <c r="G2260" s="17" t="s">
        <v>772</v>
      </c>
      <c r="H2260" s="17">
        <v>35</v>
      </c>
      <c r="J2260" s="17">
        <v>0.34</v>
      </c>
      <c r="K2260" s="17" t="s">
        <v>494</v>
      </c>
      <c r="L2260" s="17"/>
      <c r="M2260" s="17" t="s">
        <v>494</v>
      </c>
      <c r="Q2260" s="50" t="s">
        <v>494</v>
      </c>
      <c r="AE2260" s="18">
        <f t="shared" si="109"/>
        <v>0.79300291545189516</v>
      </c>
    </row>
    <row r="2261" spans="1:31" hidden="1" x14ac:dyDescent="0.2">
      <c r="A2261" s="50">
        <v>2024</v>
      </c>
      <c r="B2261" s="50" t="s">
        <v>16</v>
      </c>
      <c r="C2261" s="51" t="str">
        <f>set_totals!$C$271</f>
        <v>12Apr24-RST-Night</v>
      </c>
      <c r="D2261" s="21">
        <f t="shared" si="107"/>
        <v>45394</v>
      </c>
      <c r="E2261" s="22">
        <f t="shared" si="108"/>
        <v>103</v>
      </c>
      <c r="F2261" s="17" t="s">
        <v>775</v>
      </c>
      <c r="G2261" s="17" t="s">
        <v>772</v>
      </c>
      <c r="H2261" s="17">
        <v>31</v>
      </c>
      <c r="J2261" s="17">
        <v>0.3</v>
      </c>
      <c r="K2261" s="17" t="s">
        <v>494</v>
      </c>
      <c r="L2261" s="17"/>
      <c r="M2261" s="17" t="s">
        <v>494</v>
      </c>
      <c r="Q2261" s="50" t="s">
        <v>494</v>
      </c>
      <c r="AE2261" s="18">
        <f t="shared" si="109"/>
        <v>1.0070155416065254</v>
      </c>
    </row>
    <row r="2262" spans="1:31" hidden="1" x14ac:dyDescent="0.2">
      <c r="A2262" s="50">
        <v>2024</v>
      </c>
      <c r="B2262" s="50" t="s">
        <v>16</v>
      </c>
      <c r="C2262" s="51" t="str">
        <f>set_totals!$C$271</f>
        <v>12Apr24-RST-Night</v>
      </c>
      <c r="D2262" s="21">
        <f t="shared" si="107"/>
        <v>45394</v>
      </c>
      <c r="E2262" s="22">
        <f t="shared" si="108"/>
        <v>103</v>
      </c>
      <c r="F2262" s="17" t="s">
        <v>775</v>
      </c>
      <c r="G2262" s="17" t="s">
        <v>772</v>
      </c>
      <c r="H2262" s="17">
        <v>35</v>
      </c>
      <c r="J2262" s="17">
        <v>0.43</v>
      </c>
      <c r="K2262" s="17" t="s">
        <v>494</v>
      </c>
      <c r="L2262" s="17"/>
      <c r="M2262" s="17" t="s">
        <v>494</v>
      </c>
      <c r="Q2262" s="50" t="s">
        <v>494</v>
      </c>
      <c r="AE2262" s="18">
        <f t="shared" si="109"/>
        <v>1.0029154518950436</v>
      </c>
    </row>
    <row r="2263" spans="1:31" hidden="1" x14ac:dyDescent="0.2">
      <c r="A2263" s="50">
        <v>2024</v>
      </c>
      <c r="B2263" s="50" t="s">
        <v>16</v>
      </c>
      <c r="C2263" s="51" t="str">
        <f>set_totals!$C$271</f>
        <v>12Apr24-RST-Night</v>
      </c>
      <c r="D2263" s="21">
        <f t="shared" si="107"/>
        <v>45394</v>
      </c>
      <c r="E2263" s="22">
        <f t="shared" si="108"/>
        <v>103</v>
      </c>
      <c r="F2263" s="17" t="s">
        <v>775</v>
      </c>
      <c r="G2263" s="17" t="s">
        <v>772</v>
      </c>
      <c r="H2263" s="17">
        <v>36</v>
      </c>
      <c r="J2263" s="17">
        <v>0.38</v>
      </c>
      <c r="K2263" s="17" t="s">
        <v>494</v>
      </c>
      <c r="L2263" s="17"/>
      <c r="M2263" s="17" t="s">
        <v>494</v>
      </c>
      <c r="Q2263" s="50" t="s">
        <v>494</v>
      </c>
      <c r="AE2263" s="18">
        <f t="shared" si="109"/>
        <v>0.81447187928669418</v>
      </c>
    </row>
    <row r="2264" spans="1:31" hidden="1" x14ac:dyDescent="0.2">
      <c r="A2264" s="50">
        <v>2024</v>
      </c>
      <c r="B2264" s="50" t="s">
        <v>16</v>
      </c>
      <c r="C2264" s="51" t="str">
        <f>set_totals!$C$271</f>
        <v>12Apr24-RST-Night</v>
      </c>
      <c r="D2264" s="21">
        <f t="shared" si="107"/>
        <v>45394</v>
      </c>
      <c r="E2264" s="22">
        <f t="shared" si="108"/>
        <v>103</v>
      </c>
      <c r="F2264" s="17" t="s">
        <v>775</v>
      </c>
      <c r="G2264" s="17" t="s">
        <v>772</v>
      </c>
      <c r="H2264" s="17">
        <v>35</v>
      </c>
      <c r="J2264" s="17">
        <v>0.44</v>
      </c>
      <c r="K2264" s="17" t="s">
        <v>494</v>
      </c>
      <c r="L2264" s="17"/>
      <c r="M2264" s="17" t="s">
        <v>494</v>
      </c>
      <c r="Q2264" s="50" t="s">
        <v>494</v>
      </c>
      <c r="AE2264" s="18">
        <f t="shared" si="109"/>
        <v>1.0262390670553936</v>
      </c>
    </row>
    <row r="2265" spans="1:31" hidden="1" x14ac:dyDescent="0.2">
      <c r="A2265" s="50">
        <v>2024</v>
      </c>
      <c r="B2265" s="50" t="s">
        <v>16</v>
      </c>
      <c r="C2265" s="51" t="str">
        <f>set_totals!$C$271</f>
        <v>12Apr24-RST-Night</v>
      </c>
      <c r="D2265" s="21">
        <f t="shared" si="107"/>
        <v>45394</v>
      </c>
      <c r="E2265" s="22">
        <f t="shared" si="108"/>
        <v>103</v>
      </c>
      <c r="F2265" s="17" t="s">
        <v>775</v>
      </c>
      <c r="G2265" s="17" t="s">
        <v>772</v>
      </c>
      <c r="H2265" s="17">
        <v>36</v>
      </c>
      <c r="J2265" s="17">
        <v>0.4</v>
      </c>
      <c r="K2265" s="17" t="s">
        <v>494</v>
      </c>
      <c r="L2265" s="17"/>
      <c r="M2265" s="17" t="s">
        <v>494</v>
      </c>
      <c r="Q2265" s="50" t="s">
        <v>494</v>
      </c>
      <c r="AE2265" s="18">
        <f t="shared" si="109"/>
        <v>0.85733882030178332</v>
      </c>
    </row>
    <row r="2266" spans="1:31" hidden="1" x14ac:dyDescent="0.2">
      <c r="A2266" s="50">
        <v>2024</v>
      </c>
      <c r="B2266" s="50" t="s">
        <v>16</v>
      </c>
      <c r="C2266" s="51" t="str">
        <f>set_totals!$C$271</f>
        <v>12Apr24-RST-Night</v>
      </c>
      <c r="D2266" s="21">
        <f t="shared" si="107"/>
        <v>45394</v>
      </c>
      <c r="E2266" s="22">
        <f t="shared" si="108"/>
        <v>103</v>
      </c>
      <c r="F2266" s="17" t="s">
        <v>775</v>
      </c>
      <c r="G2266" s="17" t="s">
        <v>772</v>
      </c>
      <c r="H2266" s="17">
        <v>34</v>
      </c>
      <c r="J2266" s="17">
        <v>0.34</v>
      </c>
      <c r="K2266" s="17" t="s">
        <v>494</v>
      </c>
      <c r="L2266" s="17"/>
      <c r="M2266" s="17" t="s">
        <v>494</v>
      </c>
      <c r="Q2266" s="50" t="s">
        <v>494</v>
      </c>
      <c r="AE2266" s="18">
        <f t="shared" si="109"/>
        <v>0.86505190311418689</v>
      </c>
    </row>
    <row r="2267" spans="1:31" hidden="1" x14ac:dyDescent="0.2">
      <c r="A2267" s="50">
        <v>2024</v>
      </c>
      <c r="B2267" s="50" t="s">
        <v>16</v>
      </c>
      <c r="C2267" s="51" t="str">
        <f>set_totals!$C$271</f>
        <v>12Apr24-RST-Night</v>
      </c>
      <c r="D2267" s="21">
        <f t="shared" si="107"/>
        <v>45394</v>
      </c>
      <c r="E2267" s="22">
        <f t="shared" si="108"/>
        <v>103</v>
      </c>
      <c r="F2267" s="17" t="s">
        <v>775</v>
      </c>
      <c r="G2267" s="17" t="s">
        <v>772</v>
      </c>
      <c r="H2267" s="17">
        <v>35</v>
      </c>
      <c r="J2267" s="17">
        <v>0.35</v>
      </c>
      <c r="K2267" s="17" t="s">
        <v>494</v>
      </c>
      <c r="L2267" s="17"/>
      <c r="M2267" s="17" t="s">
        <v>494</v>
      </c>
      <c r="Q2267" s="50" t="s">
        <v>494</v>
      </c>
      <c r="AE2267" s="18">
        <f t="shared" si="109"/>
        <v>0.81632653061224481</v>
      </c>
    </row>
    <row r="2268" spans="1:31" hidden="1" x14ac:dyDescent="0.2">
      <c r="A2268" s="50">
        <v>2024</v>
      </c>
      <c r="B2268" s="50" t="s">
        <v>16</v>
      </c>
      <c r="C2268" s="51" t="str">
        <f>set_totals!$C$271</f>
        <v>12Apr24-RST-Night</v>
      </c>
      <c r="D2268" s="21">
        <f t="shared" si="107"/>
        <v>45394</v>
      </c>
      <c r="E2268" s="22">
        <f t="shared" si="108"/>
        <v>103</v>
      </c>
      <c r="F2268" s="17" t="s">
        <v>775</v>
      </c>
      <c r="G2268" s="17" t="s">
        <v>772</v>
      </c>
      <c r="H2268" s="17">
        <v>35</v>
      </c>
      <c r="J2268" s="17">
        <v>0.4</v>
      </c>
      <c r="K2268" s="17" t="s">
        <v>494</v>
      </c>
      <c r="L2268" s="17"/>
      <c r="M2268" s="17" t="s">
        <v>494</v>
      </c>
      <c r="Q2268" s="50" t="s">
        <v>494</v>
      </c>
      <c r="AE2268" s="18">
        <f t="shared" si="109"/>
        <v>0.93294460641399424</v>
      </c>
    </row>
    <row r="2269" spans="1:31" hidden="1" x14ac:dyDescent="0.2">
      <c r="A2269" s="50">
        <v>2024</v>
      </c>
      <c r="B2269" s="50" t="s">
        <v>16</v>
      </c>
      <c r="C2269" s="51" t="str">
        <f>set_totals!$C$271</f>
        <v>12Apr24-RST-Night</v>
      </c>
      <c r="D2269" s="21">
        <f t="shared" si="107"/>
        <v>45394</v>
      </c>
      <c r="E2269" s="22">
        <f t="shared" si="108"/>
        <v>103</v>
      </c>
      <c r="F2269" s="17" t="s">
        <v>775</v>
      </c>
      <c r="G2269" s="17" t="s">
        <v>772</v>
      </c>
      <c r="H2269" s="17">
        <v>33</v>
      </c>
      <c r="J2269" s="17">
        <v>0.27</v>
      </c>
      <c r="K2269" s="17" t="s">
        <v>494</v>
      </c>
      <c r="L2269" s="17"/>
      <c r="M2269" s="17" t="s">
        <v>494</v>
      </c>
      <c r="Q2269" s="50" t="s">
        <v>494</v>
      </c>
      <c r="AE2269" s="18">
        <f t="shared" si="109"/>
        <v>0.75131480090157776</v>
      </c>
    </row>
    <row r="2270" spans="1:31" hidden="1" x14ac:dyDescent="0.2">
      <c r="A2270" s="50">
        <v>2024</v>
      </c>
      <c r="B2270" s="50" t="s">
        <v>16</v>
      </c>
      <c r="C2270" s="51" t="str">
        <f>set_totals!$C$271</f>
        <v>12Apr24-RST-Night</v>
      </c>
      <c r="D2270" s="21">
        <f t="shared" si="107"/>
        <v>45394</v>
      </c>
      <c r="E2270" s="22">
        <f t="shared" si="108"/>
        <v>103</v>
      </c>
      <c r="F2270" s="17" t="s">
        <v>775</v>
      </c>
      <c r="G2270" s="17" t="s">
        <v>772</v>
      </c>
      <c r="H2270" s="17">
        <v>35</v>
      </c>
      <c r="J2270" s="17">
        <v>0.35</v>
      </c>
      <c r="K2270" s="17" t="s">
        <v>494</v>
      </c>
      <c r="L2270" s="17"/>
      <c r="M2270" s="17" t="s">
        <v>494</v>
      </c>
      <c r="Q2270" s="50" t="s">
        <v>494</v>
      </c>
      <c r="AE2270" s="18">
        <f t="shared" si="109"/>
        <v>0.81632653061224481</v>
      </c>
    </row>
    <row r="2271" spans="1:31" hidden="1" x14ac:dyDescent="0.2">
      <c r="A2271" s="50">
        <v>2024</v>
      </c>
      <c r="B2271" s="50" t="s">
        <v>16</v>
      </c>
      <c r="C2271" s="51" t="str">
        <f>set_totals!$C$271</f>
        <v>12Apr24-RST-Night</v>
      </c>
      <c r="D2271" s="21">
        <f t="shared" si="107"/>
        <v>45394</v>
      </c>
      <c r="E2271" s="22">
        <f t="shared" si="108"/>
        <v>103</v>
      </c>
      <c r="F2271" s="17" t="s">
        <v>846</v>
      </c>
      <c r="G2271" s="17" t="s">
        <v>784</v>
      </c>
      <c r="H2271" s="17">
        <v>70</v>
      </c>
      <c r="J2271" s="17">
        <v>3.31</v>
      </c>
      <c r="K2271" s="17" t="s">
        <v>494</v>
      </c>
      <c r="L2271" s="17"/>
      <c r="M2271" s="17" t="s">
        <v>494</v>
      </c>
      <c r="Q2271" s="50" t="s">
        <v>494</v>
      </c>
      <c r="AE2271" s="18">
        <f t="shared" si="109"/>
        <v>0.96501457725947526</v>
      </c>
    </row>
    <row r="2272" spans="1:31" hidden="1" x14ac:dyDescent="0.2">
      <c r="A2272" s="50">
        <v>2024</v>
      </c>
      <c r="B2272" s="50" t="s">
        <v>16</v>
      </c>
      <c r="C2272" s="51" t="str">
        <f>set_totals!$C$271</f>
        <v>12Apr24-RST-Night</v>
      </c>
      <c r="D2272" s="21">
        <f t="shared" si="107"/>
        <v>45394</v>
      </c>
      <c r="E2272" s="22">
        <f t="shared" si="108"/>
        <v>103</v>
      </c>
      <c r="F2272" s="17" t="s">
        <v>775</v>
      </c>
      <c r="G2272" s="17" t="s">
        <v>784</v>
      </c>
      <c r="H2272" s="17">
        <v>98</v>
      </c>
      <c r="J2272" s="17">
        <v>10.19</v>
      </c>
      <c r="K2272" s="17" t="s">
        <v>494</v>
      </c>
      <c r="L2272" s="17"/>
      <c r="M2272" s="17" t="s">
        <v>494</v>
      </c>
      <c r="Q2272" s="50" t="s">
        <v>494</v>
      </c>
      <c r="AE2272" s="18">
        <f t="shared" si="109"/>
        <v>1.0826696359510068</v>
      </c>
    </row>
    <row r="2273" spans="1:31" hidden="1" x14ac:dyDescent="0.2">
      <c r="A2273" s="50">
        <v>2024</v>
      </c>
      <c r="B2273" s="50" t="s">
        <v>16</v>
      </c>
      <c r="C2273" s="51" t="str">
        <f>set_totals!$C$271</f>
        <v>12Apr24-RST-Night</v>
      </c>
      <c r="D2273" s="21">
        <f t="shared" si="107"/>
        <v>45394</v>
      </c>
      <c r="E2273" s="22">
        <f t="shared" si="108"/>
        <v>103</v>
      </c>
      <c r="F2273" s="17" t="s">
        <v>775</v>
      </c>
      <c r="G2273" s="17" t="s">
        <v>772</v>
      </c>
      <c r="H2273" s="17">
        <v>110</v>
      </c>
      <c r="J2273" s="17">
        <v>14.45</v>
      </c>
      <c r="K2273" s="17" t="s">
        <v>494</v>
      </c>
      <c r="L2273" s="17"/>
      <c r="M2273" s="17" t="s">
        <v>494</v>
      </c>
      <c r="Q2273" s="50" t="s">
        <v>494</v>
      </c>
      <c r="AE2273" s="18">
        <f t="shared" si="109"/>
        <v>1.0856498873027798</v>
      </c>
    </row>
    <row r="2274" spans="1:31" hidden="1" x14ac:dyDescent="0.2">
      <c r="A2274" s="50">
        <v>2024</v>
      </c>
      <c r="B2274" s="50" t="s">
        <v>16</v>
      </c>
      <c r="C2274" s="51" t="str">
        <f>set_totals!$C$272</f>
        <v>16Apr24-RST-Night</v>
      </c>
      <c r="D2274" s="21">
        <f t="shared" si="107"/>
        <v>45398</v>
      </c>
      <c r="E2274" s="22">
        <f t="shared" si="108"/>
        <v>107</v>
      </c>
      <c r="F2274" s="17" t="s">
        <v>775</v>
      </c>
      <c r="G2274" s="17" t="s">
        <v>784</v>
      </c>
      <c r="H2274" s="17">
        <v>99</v>
      </c>
      <c r="J2274" s="17">
        <v>9.68</v>
      </c>
      <c r="K2274" s="17" t="s">
        <v>494</v>
      </c>
      <c r="L2274" s="17"/>
      <c r="M2274" s="17" t="s">
        <v>494</v>
      </c>
      <c r="Q2274" s="50" t="s">
        <v>494</v>
      </c>
      <c r="AE2274" s="18">
        <f t="shared" si="109"/>
        <v>0.99763062726025675</v>
      </c>
    </row>
    <row r="2275" spans="1:31" hidden="1" x14ac:dyDescent="0.2">
      <c r="A2275" s="50">
        <v>2024</v>
      </c>
      <c r="B2275" s="50" t="s">
        <v>16</v>
      </c>
      <c r="C2275" s="51" t="str">
        <f>set_totals!$C$272</f>
        <v>16Apr24-RST-Night</v>
      </c>
      <c r="D2275" s="21">
        <f t="shared" si="107"/>
        <v>45398</v>
      </c>
      <c r="E2275" s="22">
        <f t="shared" si="108"/>
        <v>107</v>
      </c>
      <c r="F2275" s="17" t="s">
        <v>775</v>
      </c>
      <c r="G2275" s="17" t="s">
        <v>784</v>
      </c>
      <c r="H2275" s="17">
        <v>109</v>
      </c>
      <c r="J2275" s="17">
        <v>14.48</v>
      </c>
      <c r="K2275" s="17" t="s">
        <v>494</v>
      </c>
      <c r="L2275" s="17"/>
      <c r="M2275" s="17" t="s">
        <v>494</v>
      </c>
      <c r="Q2275" s="50" t="s">
        <v>494</v>
      </c>
      <c r="AE2275" s="18">
        <f t="shared" si="109"/>
        <v>1.1181216791284212</v>
      </c>
    </row>
    <row r="2276" spans="1:31" hidden="1" x14ac:dyDescent="0.2">
      <c r="A2276" s="50">
        <v>2024</v>
      </c>
      <c r="B2276" s="50" t="s">
        <v>16</v>
      </c>
      <c r="C2276" s="51" t="str">
        <f>set_totals!$C$272</f>
        <v>16Apr24-RST-Night</v>
      </c>
      <c r="D2276" s="21">
        <f t="shared" si="107"/>
        <v>45398</v>
      </c>
      <c r="E2276" s="22">
        <f t="shared" si="108"/>
        <v>107</v>
      </c>
      <c r="F2276" s="17" t="s">
        <v>775</v>
      </c>
      <c r="G2276" s="17" t="s">
        <v>772</v>
      </c>
      <c r="H2276" s="17">
        <v>36</v>
      </c>
      <c r="J2276" s="17">
        <v>0.49</v>
      </c>
      <c r="K2276" s="17" t="s">
        <v>494</v>
      </c>
      <c r="L2276" s="17"/>
      <c r="M2276" s="17" t="s">
        <v>494</v>
      </c>
      <c r="Q2276" s="50" t="s">
        <v>494</v>
      </c>
      <c r="AE2276" s="18">
        <f t="shared" si="109"/>
        <v>1.0502400548696844</v>
      </c>
    </row>
    <row r="2277" spans="1:31" hidden="1" x14ac:dyDescent="0.2">
      <c r="A2277" s="50">
        <v>2024</v>
      </c>
      <c r="B2277" s="50" t="s">
        <v>16</v>
      </c>
      <c r="C2277" s="51" t="str">
        <f>set_totals!$C$272</f>
        <v>16Apr24-RST-Night</v>
      </c>
      <c r="D2277" s="21">
        <f t="shared" si="107"/>
        <v>45398</v>
      </c>
      <c r="E2277" s="22">
        <f t="shared" si="108"/>
        <v>107</v>
      </c>
      <c r="F2277" s="17" t="s">
        <v>775</v>
      </c>
      <c r="G2277" s="17" t="s">
        <v>772</v>
      </c>
      <c r="H2277" s="17">
        <v>42</v>
      </c>
      <c r="J2277" s="17">
        <v>0.72</v>
      </c>
      <c r="K2277" s="17" t="s">
        <v>494</v>
      </c>
      <c r="L2277" s="17"/>
      <c r="M2277" s="17" t="s">
        <v>494</v>
      </c>
      <c r="Q2277" s="50" t="s">
        <v>494</v>
      </c>
      <c r="AE2277" s="18">
        <f t="shared" si="109"/>
        <v>0.97181729834791064</v>
      </c>
    </row>
    <row r="2278" spans="1:31" hidden="1" x14ac:dyDescent="0.2">
      <c r="A2278" s="50">
        <v>2024</v>
      </c>
      <c r="B2278" s="50" t="s">
        <v>16</v>
      </c>
      <c r="C2278" s="51" t="str">
        <f>set_totals!$C$272</f>
        <v>16Apr24-RST-Night</v>
      </c>
      <c r="D2278" s="21">
        <f t="shared" si="107"/>
        <v>45398</v>
      </c>
      <c r="E2278" s="22">
        <f t="shared" si="108"/>
        <v>107</v>
      </c>
      <c r="F2278" s="17" t="s">
        <v>775</v>
      </c>
      <c r="G2278" s="17" t="s">
        <v>772</v>
      </c>
      <c r="H2278" s="17">
        <v>35</v>
      </c>
      <c r="J2278" s="17">
        <v>0.38</v>
      </c>
      <c r="K2278" s="17" t="s">
        <v>494</v>
      </c>
      <c r="L2278" s="17"/>
      <c r="M2278" s="17" t="s">
        <v>494</v>
      </c>
      <c r="Q2278" s="50" t="s">
        <v>494</v>
      </c>
      <c r="AE2278" s="18">
        <f t="shared" si="109"/>
        <v>0.88629737609329451</v>
      </c>
    </row>
    <row r="2279" spans="1:31" hidden="1" x14ac:dyDescent="0.2">
      <c r="A2279" s="50">
        <v>2024</v>
      </c>
      <c r="B2279" s="50" t="s">
        <v>16</v>
      </c>
      <c r="C2279" s="51" t="str">
        <f>set_totals!$C$272</f>
        <v>16Apr24-RST-Night</v>
      </c>
      <c r="D2279" s="21">
        <f t="shared" si="107"/>
        <v>45398</v>
      </c>
      <c r="E2279" s="22">
        <f t="shared" si="108"/>
        <v>107</v>
      </c>
      <c r="F2279" s="17" t="s">
        <v>775</v>
      </c>
      <c r="G2279" s="17" t="s">
        <v>772</v>
      </c>
      <c r="H2279" s="17">
        <v>34</v>
      </c>
      <c r="J2279" s="17">
        <v>0.34</v>
      </c>
      <c r="K2279" s="17" t="s">
        <v>494</v>
      </c>
      <c r="L2279" s="17"/>
      <c r="M2279" s="17" t="s">
        <v>494</v>
      </c>
      <c r="Q2279" s="50" t="s">
        <v>494</v>
      </c>
      <c r="AE2279" s="18">
        <f t="shared" si="109"/>
        <v>0.86505190311418689</v>
      </c>
    </row>
    <row r="2280" spans="1:31" hidden="1" x14ac:dyDescent="0.2">
      <c r="A2280" s="50">
        <v>2024</v>
      </c>
      <c r="B2280" s="50" t="s">
        <v>16</v>
      </c>
      <c r="C2280" s="51" t="str">
        <f>set_totals!$C$272</f>
        <v>16Apr24-RST-Night</v>
      </c>
      <c r="D2280" s="21">
        <f t="shared" si="107"/>
        <v>45398</v>
      </c>
      <c r="E2280" s="22">
        <f t="shared" si="108"/>
        <v>107</v>
      </c>
      <c r="F2280" s="17" t="s">
        <v>775</v>
      </c>
      <c r="G2280" s="17" t="s">
        <v>772</v>
      </c>
      <c r="H2280" s="17">
        <v>35</v>
      </c>
      <c r="J2280" s="17">
        <v>0.35</v>
      </c>
      <c r="K2280" s="17" t="s">
        <v>494</v>
      </c>
      <c r="L2280" s="17"/>
      <c r="M2280" s="17" t="s">
        <v>494</v>
      </c>
      <c r="Q2280" s="50" t="s">
        <v>494</v>
      </c>
      <c r="AE2280" s="18">
        <f t="shared" si="109"/>
        <v>0.81632653061224481</v>
      </c>
    </row>
    <row r="2281" spans="1:31" hidden="1" x14ac:dyDescent="0.2">
      <c r="A2281" s="50">
        <v>2024</v>
      </c>
      <c r="B2281" s="50" t="s">
        <v>16</v>
      </c>
      <c r="C2281" s="51" t="str">
        <f>set_totals!$C$272</f>
        <v>16Apr24-RST-Night</v>
      </c>
      <c r="D2281" s="21">
        <f t="shared" si="107"/>
        <v>45398</v>
      </c>
      <c r="E2281" s="22">
        <f t="shared" si="108"/>
        <v>107</v>
      </c>
      <c r="F2281" s="17" t="s">
        <v>775</v>
      </c>
      <c r="G2281" s="17" t="s">
        <v>772</v>
      </c>
      <c r="H2281" s="17">
        <v>34</v>
      </c>
      <c r="J2281" s="17">
        <v>0.34</v>
      </c>
      <c r="K2281" s="17" t="s">
        <v>494</v>
      </c>
      <c r="L2281" s="17"/>
      <c r="M2281" s="17" t="s">
        <v>494</v>
      </c>
      <c r="Q2281" s="50" t="s">
        <v>494</v>
      </c>
      <c r="AE2281" s="18">
        <f t="shared" si="109"/>
        <v>0.86505190311418689</v>
      </c>
    </row>
    <row r="2282" spans="1:31" hidden="1" x14ac:dyDescent="0.2">
      <c r="A2282" s="50">
        <v>2024</v>
      </c>
      <c r="B2282" s="50" t="s">
        <v>16</v>
      </c>
      <c r="C2282" s="51" t="str">
        <f>set_totals!$C$272</f>
        <v>16Apr24-RST-Night</v>
      </c>
      <c r="D2282" s="21">
        <f t="shared" si="107"/>
        <v>45398</v>
      </c>
      <c r="E2282" s="22">
        <f t="shared" si="108"/>
        <v>107</v>
      </c>
      <c r="F2282" s="17" t="s">
        <v>775</v>
      </c>
      <c r="G2282" s="17" t="s">
        <v>772</v>
      </c>
      <c r="H2282" s="17">
        <v>37</v>
      </c>
      <c r="J2282" s="17">
        <v>0.46</v>
      </c>
      <c r="K2282" s="17" t="s">
        <v>494</v>
      </c>
      <c r="L2282" s="17"/>
      <c r="M2282" s="17" t="s">
        <v>494</v>
      </c>
      <c r="Q2282" s="50" t="s">
        <v>494</v>
      </c>
      <c r="AE2282" s="18">
        <f t="shared" si="109"/>
        <v>0.90813969557578034</v>
      </c>
    </row>
    <row r="2283" spans="1:31" hidden="1" x14ac:dyDescent="0.2">
      <c r="A2283" s="50">
        <v>2024</v>
      </c>
      <c r="B2283" s="50" t="s">
        <v>16</v>
      </c>
      <c r="C2283" s="51" t="str">
        <f>set_totals!$C$272</f>
        <v>16Apr24-RST-Night</v>
      </c>
      <c r="D2283" s="21">
        <f t="shared" si="107"/>
        <v>45398</v>
      </c>
      <c r="E2283" s="22">
        <f t="shared" si="108"/>
        <v>107</v>
      </c>
      <c r="F2283" s="17" t="s">
        <v>775</v>
      </c>
      <c r="G2283" s="17" t="s">
        <v>772</v>
      </c>
      <c r="H2283" s="17">
        <v>34</v>
      </c>
      <c r="J2283" s="17">
        <v>0.39</v>
      </c>
      <c r="K2283" s="17" t="s">
        <v>494</v>
      </c>
      <c r="L2283" s="17"/>
      <c r="M2283" s="17" t="s">
        <v>494</v>
      </c>
      <c r="Q2283" s="50" t="s">
        <v>494</v>
      </c>
      <c r="AE2283" s="18">
        <f t="shared" si="109"/>
        <v>0.99226541827803794</v>
      </c>
    </row>
    <row r="2284" spans="1:31" hidden="1" x14ac:dyDescent="0.2">
      <c r="A2284" s="50">
        <v>2024</v>
      </c>
      <c r="B2284" s="50" t="s">
        <v>16</v>
      </c>
      <c r="C2284" s="51" t="str">
        <f>set_totals!$C$272</f>
        <v>16Apr24-RST-Night</v>
      </c>
      <c r="D2284" s="21">
        <f t="shared" si="107"/>
        <v>45398</v>
      </c>
      <c r="E2284" s="22">
        <f t="shared" si="108"/>
        <v>107</v>
      </c>
      <c r="F2284" s="17" t="s">
        <v>775</v>
      </c>
      <c r="G2284" s="17" t="s">
        <v>772</v>
      </c>
      <c r="H2284" s="17">
        <v>38</v>
      </c>
      <c r="J2284" s="17">
        <v>0.48</v>
      </c>
      <c r="K2284" s="17" t="s">
        <v>494</v>
      </c>
      <c r="L2284" s="17"/>
      <c r="M2284" s="17" t="s">
        <v>494</v>
      </c>
      <c r="Q2284" s="50" t="s">
        <v>494</v>
      </c>
      <c r="AE2284" s="18">
        <f t="shared" si="109"/>
        <v>0.87476308499781308</v>
      </c>
    </row>
    <row r="2285" spans="1:31" hidden="1" x14ac:dyDescent="0.2">
      <c r="A2285" s="50">
        <v>2024</v>
      </c>
      <c r="B2285" s="50" t="s">
        <v>16</v>
      </c>
      <c r="C2285" s="51" t="str">
        <f>set_totals!$C$272</f>
        <v>16Apr24-RST-Night</v>
      </c>
      <c r="D2285" s="21">
        <f t="shared" si="107"/>
        <v>45398</v>
      </c>
      <c r="E2285" s="22">
        <f t="shared" si="108"/>
        <v>107</v>
      </c>
      <c r="F2285" s="17" t="s">
        <v>775</v>
      </c>
      <c r="G2285" s="17" t="s">
        <v>772</v>
      </c>
      <c r="H2285" s="17">
        <v>34</v>
      </c>
      <c r="J2285" s="17">
        <v>0.31</v>
      </c>
      <c r="K2285" s="17" t="s">
        <v>494</v>
      </c>
      <c r="L2285" s="17"/>
      <c r="M2285" s="17" t="s">
        <v>494</v>
      </c>
      <c r="Q2285" s="50" t="s">
        <v>494</v>
      </c>
      <c r="AE2285" s="18">
        <f t="shared" si="109"/>
        <v>0.78872379401587622</v>
      </c>
    </row>
    <row r="2286" spans="1:31" hidden="1" x14ac:dyDescent="0.2">
      <c r="A2286" s="50">
        <v>2024</v>
      </c>
      <c r="B2286" s="50" t="s">
        <v>16</v>
      </c>
      <c r="C2286" s="51" t="str">
        <f>set_totals!$C$272</f>
        <v>16Apr24-RST-Night</v>
      </c>
      <c r="D2286" s="21">
        <f t="shared" si="107"/>
        <v>45398</v>
      </c>
      <c r="E2286" s="22">
        <f t="shared" si="108"/>
        <v>107</v>
      </c>
      <c r="F2286" s="17" t="s">
        <v>775</v>
      </c>
      <c r="G2286" s="17" t="s">
        <v>772</v>
      </c>
      <c r="H2286" s="17">
        <v>37</v>
      </c>
      <c r="J2286" s="17">
        <v>0.45</v>
      </c>
      <c r="K2286" s="17" t="s">
        <v>494</v>
      </c>
      <c r="L2286" s="17"/>
      <c r="M2286" s="17" t="s">
        <v>494</v>
      </c>
      <c r="Q2286" s="50" t="s">
        <v>494</v>
      </c>
      <c r="AE2286" s="18">
        <f t="shared" si="109"/>
        <v>0.88839752828065477</v>
      </c>
    </row>
    <row r="2287" spans="1:31" hidden="1" x14ac:dyDescent="0.2">
      <c r="A2287" s="50">
        <v>2024</v>
      </c>
      <c r="B2287" s="50" t="s">
        <v>16</v>
      </c>
      <c r="C2287" s="51" t="str">
        <f>set_totals!$C$272</f>
        <v>16Apr24-RST-Night</v>
      </c>
      <c r="D2287" s="21">
        <f t="shared" si="107"/>
        <v>45398</v>
      </c>
      <c r="E2287" s="22">
        <f t="shared" si="108"/>
        <v>107</v>
      </c>
      <c r="F2287" s="17" t="s">
        <v>775</v>
      </c>
      <c r="G2287" s="17" t="s">
        <v>772</v>
      </c>
      <c r="H2287" s="17">
        <v>36</v>
      </c>
      <c r="J2287" s="17">
        <v>0.38</v>
      </c>
      <c r="K2287" s="17" t="s">
        <v>494</v>
      </c>
      <c r="L2287" s="17"/>
      <c r="M2287" s="17" t="s">
        <v>494</v>
      </c>
      <c r="Q2287" s="50" t="s">
        <v>494</v>
      </c>
      <c r="AE2287" s="18">
        <f t="shared" si="109"/>
        <v>0.81447187928669418</v>
      </c>
    </row>
    <row r="2288" spans="1:31" hidden="1" x14ac:dyDescent="0.2">
      <c r="A2288" s="50">
        <v>2024</v>
      </c>
      <c r="B2288" s="50" t="s">
        <v>16</v>
      </c>
      <c r="C2288" s="51" t="str">
        <f>set_totals!$C$272</f>
        <v>16Apr24-RST-Night</v>
      </c>
      <c r="D2288" s="21">
        <f t="shared" si="107"/>
        <v>45398</v>
      </c>
      <c r="E2288" s="22">
        <f t="shared" si="108"/>
        <v>107</v>
      </c>
      <c r="F2288" s="17" t="s">
        <v>775</v>
      </c>
      <c r="G2288" s="17" t="s">
        <v>772</v>
      </c>
      <c r="H2288" s="17">
        <v>36</v>
      </c>
      <c r="J2288" s="17">
        <v>0.42</v>
      </c>
      <c r="K2288" s="17" t="s">
        <v>494</v>
      </c>
      <c r="L2288" s="17"/>
      <c r="M2288" s="17" t="s">
        <v>494</v>
      </c>
      <c r="Q2288" s="50" t="s">
        <v>494</v>
      </c>
      <c r="AE2288" s="18">
        <f t="shared" si="109"/>
        <v>0.90020576131687247</v>
      </c>
    </row>
    <row r="2289" spans="1:31" hidden="1" x14ac:dyDescent="0.2">
      <c r="A2289" s="50">
        <v>2024</v>
      </c>
      <c r="B2289" s="50" t="s">
        <v>16</v>
      </c>
      <c r="C2289" s="51" t="str">
        <f>set_totals!$C$276</f>
        <v>17Apr24-RST-Night</v>
      </c>
      <c r="D2289" s="21">
        <f t="shared" si="107"/>
        <v>45399</v>
      </c>
      <c r="E2289" s="22">
        <f t="shared" si="108"/>
        <v>108</v>
      </c>
      <c r="F2289" s="17" t="s">
        <v>775</v>
      </c>
      <c r="G2289" s="17" t="s">
        <v>784</v>
      </c>
      <c r="H2289" s="17">
        <v>92</v>
      </c>
      <c r="J2289" s="17">
        <v>7.49</v>
      </c>
      <c r="K2289" s="17" t="s">
        <v>494</v>
      </c>
      <c r="L2289" s="17"/>
      <c r="M2289" s="17" t="s">
        <v>494</v>
      </c>
      <c r="Q2289" s="50" t="s">
        <v>494</v>
      </c>
      <c r="AE2289" s="18">
        <f t="shared" si="109"/>
        <v>0.96187433221007645</v>
      </c>
    </row>
    <row r="2290" spans="1:31" hidden="1" x14ac:dyDescent="0.2">
      <c r="A2290" s="50">
        <v>2024</v>
      </c>
      <c r="B2290" s="50" t="s">
        <v>16</v>
      </c>
      <c r="C2290" s="51" t="str">
        <f>set_totals!$C$276</f>
        <v>17Apr24-RST-Night</v>
      </c>
      <c r="D2290" s="21">
        <f t="shared" si="107"/>
        <v>45399</v>
      </c>
      <c r="E2290" s="22">
        <f t="shared" si="108"/>
        <v>108</v>
      </c>
      <c r="F2290" s="17" t="s">
        <v>775</v>
      </c>
      <c r="G2290" s="17" t="s">
        <v>784</v>
      </c>
      <c r="H2290" s="17">
        <v>87</v>
      </c>
      <c r="J2290" s="17">
        <v>4.8</v>
      </c>
      <c r="K2290" s="17" t="s">
        <v>494</v>
      </c>
      <c r="L2290" s="17"/>
      <c r="M2290" s="17" t="s">
        <v>494</v>
      </c>
      <c r="Q2290" s="50" t="s">
        <v>494</v>
      </c>
      <c r="AE2290" s="18">
        <f t="shared" si="109"/>
        <v>0.72892606411815897</v>
      </c>
    </row>
    <row r="2291" spans="1:31" hidden="1" x14ac:dyDescent="0.2">
      <c r="A2291" s="50">
        <v>2024</v>
      </c>
      <c r="B2291" s="50" t="s">
        <v>16</v>
      </c>
      <c r="C2291" s="51" t="str">
        <f>set_totals!$C$276</f>
        <v>17Apr24-RST-Night</v>
      </c>
      <c r="D2291" s="21">
        <f t="shared" si="107"/>
        <v>45399</v>
      </c>
      <c r="E2291" s="22">
        <f t="shared" si="108"/>
        <v>108</v>
      </c>
      <c r="F2291" s="17" t="s">
        <v>775</v>
      </c>
      <c r="G2291" s="17" t="s">
        <v>784</v>
      </c>
      <c r="H2291" s="17">
        <v>86</v>
      </c>
      <c r="J2291" s="17">
        <v>6.77</v>
      </c>
      <c r="K2291" s="17" t="s">
        <v>494</v>
      </c>
      <c r="L2291" s="17"/>
      <c r="M2291" s="17" t="s">
        <v>494</v>
      </c>
      <c r="Q2291" s="50" t="s">
        <v>494</v>
      </c>
      <c r="AE2291" s="18">
        <f t="shared" si="109"/>
        <v>1.064371690542971</v>
      </c>
    </row>
    <row r="2292" spans="1:31" hidden="1" x14ac:dyDescent="0.2">
      <c r="A2292" s="50">
        <v>2024</v>
      </c>
      <c r="B2292" s="50" t="s">
        <v>16</v>
      </c>
      <c r="C2292" s="51" t="str">
        <f>set_totals!$C$276</f>
        <v>17Apr24-RST-Night</v>
      </c>
      <c r="D2292" s="21">
        <f t="shared" si="107"/>
        <v>45399</v>
      </c>
      <c r="E2292" s="22">
        <f t="shared" si="108"/>
        <v>108</v>
      </c>
      <c r="F2292" s="17" t="s">
        <v>775</v>
      </c>
      <c r="G2292" s="17" t="s">
        <v>784</v>
      </c>
      <c r="H2292" s="17">
        <v>101</v>
      </c>
      <c r="J2292" s="17">
        <v>12.58</v>
      </c>
      <c r="K2292" s="17" t="s">
        <v>494</v>
      </c>
      <c r="L2292" s="17"/>
      <c r="M2292" s="17" t="s">
        <v>494</v>
      </c>
      <c r="Q2292" s="50" t="s">
        <v>494</v>
      </c>
      <c r="AE2292" s="18">
        <f t="shared" si="109"/>
        <v>1.2210024060929767</v>
      </c>
    </row>
    <row r="2293" spans="1:31" hidden="1" x14ac:dyDescent="0.2">
      <c r="A2293" s="50">
        <v>2024</v>
      </c>
      <c r="B2293" s="50" t="s">
        <v>16</v>
      </c>
      <c r="C2293" s="51" t="str">
        <f>set_totals!$C$276</f>
        <v>17Apr24-RST-Night</v>
      </c>
      <c r="D2293" s="21">
        <f t="shared" si="107"/>
        <v>45399</v>
      </c>
      <c r="E2293" s="22">
        <f t="shared" si="108"/>
        <v>108</v>
      </c>
      <c r="F2293" s="17" t="s">
        <v>775</v>
      </c>
      <c r="G2293" s="17" t="s">
        <v>772</v>
      </c>
      <c r="H2293" s="17">
        <v>35</v>
      </c>
      <c r="J2293" s="17">
        <v>0.35</v>
      </c>
      <c r="K2293" s="17" t="s">
        <v>494</v>
      </c>
      <c r="L2293" s="17"/>
      <c r="M2293" s="17" t="s">
        <v>494</v>
      </c>
      <c r="Q2293" s="50" t="s">
        <v>494</v>
      </c>
      <c r="AE2293" s="18">
        <f t="shared" si="109"/>
        <v>0.81632653061224481</v>
      </c>
    </row>
    <row r="2294" spans="1:31" hidden="1" x14ac:dyDescent="0.2">
      <c r="A2294" s="50">
        <v>2024</v>
      </c>
      <c r="B2294" s="50" t="s">
        <v>16</v>
      </c>
      <c r="C2294" s="51" t="str">
        <f>set_totals!$C$276</f>
        <v>17Apr24-RST-Night</v>
      </c>
      <c r="D2294" s="21">
        <f t="shared" si="107"/>
        <v>45399</v>
      </c>
      <c r="E2294" s="22">
        <f t="shared" si="108"/>
        <v>108</v>
      </c>
      <c r="F2294" s="17" t="s">
        <v>775</v>
      </c>
      <c r="G2294" s="17" t="s">
        <v>772</v>
      </c>
      <c r="H2294" s="17">
        <v>38</v>
      </c>
      <c r="J2294" s="17">
        <v>0.49</v>
      </c>
      <c r="K2294" s="17" t="s">
        <v>494</v>
      </c>
      <c r="L2294" s="17"/>
      <c r="M2294" s="17" t="s">
        <v>494</v>
      </c>
      <c r="Q2294" s="50" t="s">
        <v>494</v>
      </c>
      <c r="AE2294" s="18">
        <f t="shared" si="109"/>
        <v>0.89298731593526748</v>
      </c>
    </row>
    <row r="2295" spans="1:31" hidden="1" x14ac:dyDescent="0.2">
      <c r="A2295" s="50">
        <v>2024</v>
      </c>
      <c r="B2295" s="50" t="s">
        <v>16</v>
      </c>
      <c r="C2295" s="51" t="str">
        <f>set_totals!$C$276</f>
        <v>17Apr24-RST-Night</v>
      </c>
      <c r="D2295" s="21">
        <f t="shared" si="107"/>
        <v>45399</v>
      </c>
      <c r="E2295" s="22">
        <f t="shared" si="108"/>
        <v>108</v>
      </c>
      <c r="F2295" s="17" t="s">
        <v>775</v>
      </c>
      <c r="G2295" s="17" t="s">
        <v>772</v>
      </c>
      <c r="H2295" s="17">
        <v>35</v>
      </c>
      <c r="J2295" s="17">
        <v>0.41</v>
      </c>
      <c r="K2295" s="17" t="s">
        <v>494</v>
      </c>
      <c r="L2295" s="17"/>
      <c r="M2295" s="17" t="s">
        <v>494</v>
      </c>
      <c r="Q2295" s="50" t="s">
        <v>494</v>
      </c>
      <c r="AE2295" s="18">
        <f t="shared" si="109"/>
        <v>0.95626822157434399</v>
      </c>
    </row>
    <row r="2296" spans="1:31" hidden="1" x14ac:dyDescent="0.2">
      <c r="A2296" s="50">
        <v>2024</v>
      </c>
      <c r="B2296" s="50" t="s">
        <v>16</v>
      </c>
      <c r="C2296" s="51" t="str">
        <f>set_totals!$C$276</f>
        <v>17Apr24-RST-Night</v>
      </c>
      <c r="D2296" s="21">
        <f t="shared" si="107"/>
        <v>45399</v>
      </c>
      <c r="E2296" s="22">
        <f t="shared" si="108"/>
        <v>108</v>
      </c>
      <c r="F2296" s="17" t="s">
        <v>775</v>
      </c>
      <c r="G2296" s="17" t="s">
        <v>772</v>
      </c>
      <c r="H2296" s="17">
        <v>34</v>
      </c>
      <c r="J2296" s="17">
        <v>0.33</v>
      </c>
      <c r="K2296" s="17" t="s">
        <v>494</v>
      </c>
      <c r="L2296" s="17"/>
      <c r="M2296" s="17" t="s">
        <v>494</v>
      </c>
      <c r="Q2296" s="50" t="s">
        <v>494</v>
      </c>
      <c r="AE2296" s="18">
        <f t="shared" si="109"/>
        <v>0.83960920008141671</v>
      </c>
    </row>
    <row r="2297" spans="1:31" hidden="1" x14ac:dyDescent="0.2">
      <c r="A2297" s="50">
        <v>2024</v>
      </c>
      <c r="B2297" s="50" t="s">
        <v>16</v>
      </c>
      <c r="C2297" s="51" t="str">
        <f>set_totals!$C$276</f>
        <v>17Apr24-RST-Night</v>
      </c>
      <c r="D2297" s="21">
        <f t="shared" si="107"/>
        <v>45399</v>
      </c>
      <c r="E2297" s="22">
        <f t="shared" si="108"/>
        <v>108</v>
      </c>
      <c r="F2297" s="17" t="s">
        <v>775</v>
      </c>
      <c r="G2297" s="17" t="s">
        <v>772</v>
      </c>
      <c r="H2297" s="17">
        <v>35</v>
      </c>
      <c r="J2297" s="17">
        <v>0.34</v>
      </c>
      <c r="K2297" s="17" t="s">
        <v>494</v>
      </c>
      <c r="L2297" s="17"/>
      <c r="M2297" s="17" t="s">
        <v>494</v>
      </c>
      <c r="Q2297" s="50" t="s">
        <v>494</v>
      </c>
      <c r="AE2297" s="18">
        <f t="shared" si="109"/>
        <v>0.79300291545189516</v>
      </c>
    </row>
    <row r="2298" spans="1:31" hidden="1" x14ac:dyDescent="0.2">
      <c r="A2298" s="50">
        <v>2024</v>
      </c>
      <c r="B2298" s="50" t="s">
        <v>16</v>
      </c>
      <c r="C2298" s="51" t="str">
        <f>set_totals!$C$276</f>
        <v>17Apr24-RST-Night</v>
      </c>
      <c r="D2298" s="21">
        <f t="shared" si="107"/>
        <v>45399</v>
      </c>
      <c r="E2298" s="22">
        <f t="shared" si="108"/>
        <v>108</v>
      </c>
      <c r="F2298" s="17" t="s">
        <v>775</v>
      </c>
      <c r="G2298" s="17" t="s">
        <v>772</v>
      </c>
      <c r="H2298" s="17">
        <v>35</v>
      </c>
      <c r="J2298" s="17">
        <v>0.39</v>
      </c>
      <c r="K2298" s="17" t="s">
        <v>494</v>
      </c>
      <c r="L2298" s="17"/>
      <c r="M2298" s="17" t="s">
        <v>494</v>
      </c>
      <c r="Q2298" s="50" t="s">
        <v>494</v>
      </c>
      <c r="AE2298" s="18">
        <f t="shared" si="109"/>
        <v>0.90962099125364437</v>
      </c>
    </row>
    <row r="2299" spans="1:31" hidden="1" x14ac:dyDescent="0.2">
      <c r="A2299" s="50">
        <v>2024</v>
      </c>
      <c r="B2299" s="50" t="s">
        <v>16</v>
      </c>
      <c r="C2299" s="51" t="str">
        <f>set_totals!$C$276</f>
        <v>17Apr24-RST-Night</v>
      </c>
      <c r="D2299" s="21">
        <f t="shared" si="107"/>
        <v>45399</v>
      </c>
      <c r="E2299" s="22">
        <f t="shared" si="108"/>
        <v>108</v>
      </c>
      <c r="F2299" s="17" t="s">
        <v>775</v>
      </c>
      <c r="G2299" s="17" t="s">
        <v>772</v>
      </c>
      <c r="H2299" s="17">
        <v>38</v>
      </c>
      <c r="J2299" s="17">
        <v>0.4</v>
      </c>
      <c r="K2299" s="17" t="s">
        <v>494</v>
      </c>
      <c r="L2299" s="17"/>
      <c r="M2299" s="17" t="s">
        <v>494</v>
      </c>
      <c r="Q2299" s="50" t="s">
        <v>494</v>
      </c>
      <c r="AE2299" s="18">
        <f t="shared" si="109"/>
        <v>0.72896923749817755</v>
      </c>
    </row>
    <row r="2300" spans="1:31" hidden="1" x14ac:dyDescent="0.2">
      <c r="A2300" s="50">
        <v>2024</v>
      </c>
      <c r="B2300" s="50" t="s">
        <v>16</v>
      </c>
      <c r="C2300" s="51" t="str">
        <f>set_totals!$C$276</f>
        <v>17Apr24-RST-Night</v>
      </c>
      <c r="D2300" s="21">
        <f t="shared" si="107"/>
        <v>45399</v>
      </c>
      <c r="E2300" s="22">
        <f t="shared" si="108"/>
        <v>108</v>
      </c>
      <c r="F2300" s="17" t="s">
        <v>775</v>
      </c>
      <c r="G2300" s="17" t="s">
        <v>772</v>
      </c>
      <c r="H2300" s="17">
        <v>26</v>
      </c>
      <c r="J2300" s="17">
        <v>0.17</v>
      </c>
      <c r="K2300" s="17" t="s">
        <v>494</v>
      </c>
      <c r="L2300" s="17"/>
      <c r="M2300" s="17" t="s">
        <v>494</v>
      </c>
      <c r="Q2300" s="50" t="s">
        <v>494</v>
      </c>
      <c r="AE2300" s="18">
        <f t="shared" si="109"/>
        <v>0.96722803823395553</v>
      </c>
    </row>
    <row r="2301" spans="1:31" hidden="1" x14ac:dyDescent="0.2">
      <c r="A2301" s="50">
        <v>2024</v>
      </c>
      <c r="B2301" s="50" t="s">
        <v>16</v>
      </c>
      <c r="C2301" s="51" t="str">
        <f>set_totals!$C$276</f>
        <v>17Apr24-RST-Night</v>
      </c>
      <c r="D2301" s="21">
        <f t="shared" si="107"/>
        <v>45399</v>
      </c>
      <c r="E2301" s="22">
        <f t="shared" si="108"/>
        <v>108</v>
      </c>
      <c r="F2301" s="17" t="s">
        <v>775</v>
      </c>
      <c r="G2301" s="17" t="s">
        <v>772</v>
      </c>
      <c r="H2301" s="17">
        <v>33</v>
      </c>
      <c r="J2301" s="17">
        <v>0.31</v>
      </c>
      <c r="K2301" s="17" t="s">
        <v>494</v>
      </c>
      <c r="L2301" s="17"/>
      <c r="M2301" s="17" t="s">
        <v>494</v>
      </c>
      <c r="Q2301" s="50" t="s">
        <v>494</v>
      </c>
      <c r="AE2301" s="18">
        <f t="shared" si="109"/>
        <v>0.86262069733144109</v>
      </c>
    </row>
    <row r="2302" spans="1:31" hidden="1" x14ac:dyDescent="0.2">
      <c r="A2302" s="50">
        <v>2024</v>
      </c>
      <c r="B2302" s="50" t="s">
        <v>16</v>
      </c>
      <c r="C2302" s="51" t="str">
        <f>set_totals!$C$276</f>
        <v>17Apr24-RST-Night</v>
      </c>
      <c r="D2302" s="21">
        <f t="shared" si="107"/>
        <v>45399</v>
      </c>
      <c r="E2302" s="22">
        <f t="shared" si="108"/>
        <v>108</v>
      </c>
      <c r="F2302" s="17" t="s">
        <v>775</v>
      </c>
      <c r="G2302" s="17" t="s">
        <v>772</v>
      </c>
      <c r="H2302" s="17">
        <v>35</v>
      </c>
      <c r="J2302" s="17">
        <v>0.36</v>
      </c>
      <c r="K2302" s="17" t="s">
        <v>494</v>
      </c>
      <c r="L2302" s="17"/>
      <c r="M2302" s="17" t="s">
        <v>494</v>
      </c>
      <c r="Q2302" s="50" t="s">
        <v>494</v>
      </c>
      <c r="AE2302" s="18">
        <f t="shared" si="109"/>
        <v>0.83965014577259467</v>
      </c>
    </row>
    <row r="2303" spans="1:31" hidden="1" x14ac:dyDescent="0.2">
      <c r="A2303" s="50">
        <v>2024</v>
      </c>
      <c r="B2303" s="50" t="s">
        <v>16</v>
      </c>
      <c r="C2303" s="51" t="str">
        <f>set_totals!$C$276</f>
        <v>17Apr24-RST-Night</v>
      </c>
      <c r="D2303" s="21">
        <f t="shared" si="107"/>
        <v>45399</v>
      </c>
      <c r="E2303" s="22">
        <f t="shared" si="108"/>
        <v>108</v>
      </c>
      <c r="F2303" s="17" t="s">
        <v>775</v>
      </c>
      <c r="G2303" s="17" t="s">
        <v>772</v>
      </c>
      <c r="H2303" s="17">
        <v>37</v>
      </c>
      <c r="J2303" s="17">
        <v>0.4</v>
      </c>
      <c r="K2303" s="17" t="s">
        <v>494</v>
      </c>
      <c r="L2303" s="17"/>
      <c r="M2303" s="17" t="s">
        <v>494</v>
      </c>
      <c r="Q2303" s="50" t="s">
        <v>494</v>
      </c>
      <c r="AE2303" s="18">
        <f t="shared" si="109"/>
        <v>0.78968669180502638</v>
      </c>
    </row>
    <row r="2304" spans="1:31" hidden="1" x14ac:dyDescent="0.2">
      <c r="A2304" s="50">
        <v>2024</v>
      </c>
      <c r="B2304" s="50" t="s">
        <v>16</v>
      </c>
      <c r="C2304" s="51" t="str">
        <f>set_totals!$C$276</f>
        <v>17Apr24-RST-Night</v>
      </c>
      <c r="D2304" s="21">
        <f t="shared" si="107"/>
        <v>45399</v>
      </c>
      <c r="E2304" s="22">
        <f t="shared" si="108"/>
        <v>108</v>
      </c>
      <c r="F2304" s="17" t="s">
        <v>775</v>
      </c>
      <c r="G2304" s="17" t="s">
        <v>772</v>
      </c>
      <c r="H2304" s="17">
        <v>35</v>
      </c>
      <c r="J2304" s="17">
        <v>0.4</v>
      </c>
      <c r="K2304" s="17" t="s">
        <v>494</v>
      </c>
      <c r="L2304" s="17"/>
      <c r="M2304" s="17" t="s">
        <v>494</v>
      </c>
      <c r="Q2304" s="50" t="s">
        <v>494</v>
      </c>
      <c r="AE2304" s="18">
        <f t="shared" si="109"/>
        <v>0.93294460641399424</v>
      </c>
    </row>
    <row r="2305" spans="1:31" hidden="1" x14ac:dyDescent="0.2">
      <c r="A2305" s="50">
        <v>2024</v>
      </c>
      <c r="B2305" s="50" t="s">
        <v>16</v>
      </c>
      <c r="C2305" s="51" t="str">
        <f>set_totals!$C$276</f>
        <v>17Apr24-RST-Night</v>
      </c>
      <c r="D2305" s="21">
        <f t="shared" si="107"/>
        <v>45399</v>
      </c>
      <c r="E2305" s="22">
        <f t="shared" si="108"/>
        <v>108</v>
      </c>
      <c r="F2305" s="17" t="s">
        <v>775</v>
      </c>
      <c r="G2305" s="17" t="s">
        <v>772</v>
      </c>
      <c r="H2305" s="17">
        <v>37</v>
      </c>
      <c r="J2305" s="17">
        <v>0.44</v>
      </c>
      <c r="K2305" s="17" t="s">
        <v>494</v>
      </c>
      <c r="L2305" s="17"/>
      <c r="M2305" s="17" t="s">
        <v>494</v>
      </c>
      <c r="Q2305" s="50" t="s">
        <v>494</v>
      </c>
      <c r="AE2305" s="18">
        <f t="shared" si="109"/>
        <v>0.86865536098552898</v>
      </c>
    </row>
    <row r="2306" spans="1:31" hidden="1" x14ac:dyDescent="0.2">
      <c r="A2306" s="50">
        <v>2024</v>
      </c>
      <c r="B2306" s="50" t="s">
        <v>16</v>
      </c>
      <c r="C2306" s="51" t="str">
        <f>set_totals!$C$276</f>
        <v>17Apr24-RST-Night</v>
      </c>
      <c r="D2306" s="21">
        <f t="shared" si="107"/>
        <v>45399</v>
      </c>
      <c r="E2306" s="22">
        <f t="shared" si="108"/>
        <v>108</v>
      </c>
      <c r="F2306" s="17" t="s">
        <v>775</v>
      </c>
      <c r="G2306" s="17" t="s">
        <v>772</v>
      </c>
      <c r="H2306" s="17">
        <v>33</v>
      </c>
      <c r="J2306" s="17">
        <v>0.28000000000000003</v>
      </c>
      <c r="K2306" s="17" t="s">
        <v>494</v>
      </c>
      <c r="L2306" s="17"/>
      <c r="M2306" s="17" t="s">
        <v>494</v>
      </c>
      <c r="Q2306" s="50" t="s">
        <v>494</v>
      </c>
      <c r="AE2306" s="18">
        <f t="shared" si="109"/>
        <v>0.77914127500904373</v>
      </c>
    </row>
    <row r="2307" spans="1:31" hidden="1" x14ac:dyDescent="0.2">
      <c r="A2307" s="50">
        <v>2024</v>
      </c>
      <c r="B2307" s="50" t="s">
        <v>16</v>
      </c>
      <c r="C2307" s="51" t="str">
        <f>set_totals!$C$276</f>
        <v>17Apr24-RST-Night</v>
      </c>
      <c r="D2307" s="21">
        <f t="shared" si="107"/>
        <v>45399</v>
      </c>
      <c r="E2307" s="22">
        <f t="shared" si="108"/>
        <v>108</v>
      </c>
      <c r="F2307" s="17" t="s">
        <v>775</v>
      </c>
      <c r="G2307" s="17" t="s">
        <v>772</v>
      </c>
      <c r="H2307" s="17">
        <v>38</v>
      </c>
      <c r="J2307" s="17">
        <v>0.45</v>
      </c>
      <c r="K2307" s="17" t="s">
        <v>494</v>
      </c>
      <c r="L2307" s="17"/>
      <c r="M2307" s="17" t="s">
        <v>494</v>
      </c>
      <c r="Q2307" s="50" t="s">
        <v>494</v>
      </c>
      <c r="AE2307" s="18">
        <f t="shared" si="109"/>
        <v>0.82009039218544977</v>
      </c>
    </row>
    <row r="2308" spans="1:31" hidden="1" x14ac:dyDescent="0.2">
      <c r="A2308" s="50">
        <v>2024</v>
      </c>
      <c r="B2308" s="50" t="s">
        <v>16</v>
      </c>
      <c r="C2308" s="51" t="str">
        <f>set_totals!$C$276</f>
        <v>17Apr24-RST-Night</v>
      </c>
      <c r="D2308" s="21">
        <f t="shared" ref="D2308:D2371" si="110">DATEVALUE(LEFT(C2308, SEARCH("-", C2308) - 1))</f>
        <v>45399</v>
      </c>
      <c r="E2308" s="22">
        <f t="shared" ref="E2308:E2371" si="111" xml:space="preserve"> D2308 - DATE(YEAR(D2308), 1, 0)</f>
        <v>108</v>
      </c>
      <c r="F2308" s="17" t="s">
        <v>775</v>
      </c>
      <c r="G2308" s="17" t="s">
        <v>772</v>
      </c>
      <c r="H2308" s="17">
        <v>35</v>
      </c>
      <c r="J2308" s="17">
        <v>0.33</v>
      </c>
      <c r="K2308" s="17" t="s">
        <v>494</v>
      </c>
      <c r="L2308" s="17"/>
      <c r="M2308" s="17" t="s">
        <v>494</v>
      </c>
      <c r="Q2308" s="50" t="s">
        <v>494</v>
      </c>
      <c r="AE2308" s="18">
        <f t="shared" ref="AE2308:AE2371" si="112">IF(J2308="", "", 100000*(J2308/(H2308^3)))</f>
        <v>0.76967930029154519</v>
      </c>
    </row>
    <row r="2309" spans="1:31" hidden="1" x14ac:dyDescent="0.2">
      <c r="A2309" s="50">
        <v>2024</v>
      </c>
      <c r="B2309" s="50" t="s">
        <v>16</v>
      </c>
      <c r="C2309" s="51" t="str">
        <f>set_totals!$C$276</f>
        <v>17Apr24-RST-Night</v>
      </c>
      <c r="D2309" s="21">
        <f t="shared" si="110"/>
        <v>45399</v>
      </c>
      <c r="E2309" s="22">
        <f t="shared" si="111"/>
        <v>108</v>
      </c>
      <c r="F2309" s="17" t="s">
        <v>775</v>
      </c>
      <c r="G2309" s="17" t="s">
        <v>772</v>
      </c>
      <c r="H2309" s="17">
        <v>33</v>
      </c>
      <c r="J2309" s="17">
        <v>0.31</v>
      </c>
      <c r="K2309" s="17" t="s">
        <v>494</v>
      </c>
      <c r="L2309" s="17"/>
      <c r="M2309" s="17" t="s">
        <v>494</v>
      </c>
      <c r="Q2309" s="50" t="s">
        <v>494</v>
      </c>
      <c r="AE2309" s="18">
        <f t="shared" si="112"/>
        <v>0.86262069733144109</v>
      </c>
    </row>
    <row r="2310" spans="1:31" hidden="1" x14ac:dyDescent="0.2">
      <c r="A2310" s="50">
        <v>2024</v>
      </c>
      <c r="B2310" s="50" t="s">
        <v>16</v>
      </c>
      <c r="C2310" s="51" t="str">
        <f>set_totals!$C$276</f>
        <v>17Apr24-RST-Night</v>
      </c>
      <c r="D2310" s="21">
        <f t="shared" si="110"/>
        <v>45399</v>
      </c>
      <c r="E2310" s="22">
        <f t="shared" si="111"/>
        <v>108</v>
      </c>
      <c r="F2310" s="17" t="s">
        <v>775</v>
      </c>
      <c r="G2310" s="17" t="s">
        <v>772</v>
      </c>
      <c r="H2310" s="17">
        <v>37</v>
      </c>
      <c r="J2310" s="17">
        <v>0.48</v>
      </c>
      <c r="K2310" s="17" t="s">
        <v>494</v>
      </c>
      <c r="L2310" s="17"/>
      <c r="M2310" s="17" t="s">
        <v>494</v>
      </c>
      <c r="Q2310" s="50" t="s">
        <v>494</v>
      </c>
      <c r="AE2310" s="18">
        <f t="shared" si="112"/>
        <v>0.94762403016603147</v>
      </c>
    </row>
    <row r="2311" spans="1:31" hidden="1" x14ac:dyDescent="0.2">
      <c r="A2311" s="50">
        <v>2024</v>
      </c>
      <c r="B2311" s="50" t="s">
        <v>16</v>
      </c>
      <c r="C2311" s="51" t="str">
        <f>set_totals!$C$276</f>
        <v>17Apr24-RST-Night</v>
      </c>
      <c r="D2311" s="21">
        <f t="shared" si="110"/>
        <v>45399</v>
      </c>
      <c r="E2311" s="22">
        <f t="shared" si="111"/>
        <v>108</v>
      </c>
      <c r="F2311" s="17" t="s">
        <v>775</v>
      </c>
      <c r="G2311" s="17" t="s">
        <v>772</v>
      </c>
      <c r="H2311" s="17">
        <v>37</v>
      </c>
      <c r="J2311" s="17">
        <v>0.44</v>
      </c>
      <c r="K2311" s="17" t="s">
        <v>494</v>
      </c>
      <c r="L2311" s="17"/>
      <c r="M2311" s="17" t="s">
        <v>494</v>
      </c>
      <c r="Q2311" s="50" t="s">
        <v>494</v>
      </c>
      <c r="AE2311" s="18">
        <f t="shared" si="112"/>
        <v>0.86865536098552898</v>
      </c>
    </row>
    <row r="2312" spans="1:31" hidden="1" x14ac:dyDescent="0.2">
      <c r="A2312" s="50">
        <v>2024</v>
      </c>
      <c r="B2312" s="50" t="s">
        <v>16</v>
      </c>
      <c r="C2312" s="51" t="str">
        <f>set_totals!$C$276</f>
        <v>17Apr24-RST-Night</v>
      </c>
      <c r="D2312" s="21">
        <f t="shared" si="110"/>
        <v>45399</v>
      </c>
      <c r="E2312" s="22">
        <f t="shared" si="111"/>
        <v>108</v>
      </c>
      <c r="F2312" s="17" t="s">
        <v>775</v>
      </c>
      <c r="G2312" s="17" t="s">
        <v>772</v>
      </c>
      <c r="H2312" s="17">
        <v>34</v>
      </c>
      <c r="J2312" s="17">
        <v>0.34</v>
      </c>
      <c r="K2312" s="17" t="s">
        <v>494</v>
      </c>
      <c r="L2312" s="17"/>
      <c r="M2312" s="17" t="s">
        <v>494</v>
      </c>
      <c r="Q2312" s="50" t="s">
        <v>494</v>
      </c>
      <c r="AE2312" s="18">
        <f t="shared" si="112"/>
        <v>0.86505190311418689</v>
      </c>
    </row>
    <row r="2313" spans="1:31" hidden="1" x14ac:dyDescent="0.2">
      <c r="A2313" s="50">
        <v>2024</v>
      </c>
      <c r="B2313" s="50" t="s">
        <v>16</v>
      </c>
      <c r="C2313" s="51" t="str">
        <f>set_totals!$C$276</f>
        <v>17Apr24-RST-Night</v>
      </c>
      <c r="D2313" s="21">
        <f t="shared" si="110"/>
        <v>45399</v>
      </c>
      <c r="E2313" s="22">
        <f t="shared" si="111"/>
        <v>108</v>
      </c>
      <c r="F2313" s="17" t="s">
        <v>775</v>
      </c>
      <c r="G2313" s="17" t="s">
        <v>772</v>
      </c>
      <c r="H2313" s="17">
        <v>34</v>
      </c>
      <c r="J2313" s="17">
        <v>0.37</v>
      </c>
      <c r="K2313" s="17" t="s">
        <v>494</v>
      </c>
      <c r="L2313" s="17"/>
      <c r="M2313" s="17" t="s">
        <v>494</v>
      </c>
      <c r="Q2313" s="50" t="s">
        <v>494</v>
      </c>
      <c r="AE2313" s="18">
        <f t="shared" si="112"/>
        <v>0.94138001221249745</v>
      </c>
    </row>
    <row r="2314" spans="1:31" hidden="1" x14ac:dyDescent="0.2">
      <c r="A2314" s="50">
        <v>2024</v>
      </c>
      <c r="B2314" s="50" t="s">
        <v>16</v>
      </c>
      <c r="C2314" s="51" t="str">
        <f>set_totals!$C$276</f>
        <v>17Apr24-RST-Night</v>
      </c>
      <c r="D2314" s="21">
        <f t="shared" si="110"/>
        <v>45399</v>
      </c>
      <c r="E2314" s="22">
        <f t="shared" si="111"/>
        <v>108</v>
      </c>
      <c r="F2314" s="17" t="s">
        <v>775</v>
      </c>
      <c r="G2314" s="17" t="s">
        <v>772</v>
      </c>
      <c r="H2314" s="17">
        <v>34</v>
      </c>
      <c r="J2314" s="17">
        <v>0.35</v>
      </c>
      <c r="K2314" s="17" t="s">
        <v>494</v>
      </c>
      <c r="L2314" s="17"/>
      <c r="M2314" s="17" t="s">
        <v>494</v>
      </c>
      <c r="Q2314" s="50" t="s">
        <v>494</v>
      </c>
      <c r="AE2314" s="18">
        <f t="shared" si="112"/>
        <v>0.89049460614695697</v>
      </c>
    </row>
    <row r="2315" spans="1:31" hidden="1" x14ac:dyDescent="0.2">
      <c r="A2315" s="50">
        <v>2024</v>
      </c>
      <c r="B2315" s="50" t="s">
        <v>16</v>
      </c>
      <c r="C2315" s="51" t="str">
        <f>set_totals!$C$276</f>
        <v>17Apr24-RST-Night</v>
      </c>
      <c r="D2315" s="21">
        <f t="shared" si="110"/>
        <v>45399</v>
      </c>
      <c r="E2315" s="22">
        <f t="shared" si="111"/>
        <v>108</v>
      </c>
      <c r="F2315" s="17" t="s">
        <v>775</v>
      </c>
      <c r="G2315" s="17" t="s">
        <v>772</v>
      </c>
      <c r="H2315" s="17">
        <v>35</v>
      </c>
      <c r="J2315" s="17">
        <v>0.4</v>
      </c>
      <c r="K2315" s="17" t="s">
        <v>494</v>
      </c>
      <c r="L2315" s="17"/>
      <c r="M2315" s="17" t="s">
        <v>494</v>
      </c>
      <c r="Q2315" s="50" t="s">
        <v>494</v>
      </c>
      <c r="AE2315" s="18">
        <f t="shared" si="112"/>
        <v>0.93294460641399424</v>
      </c>
    </row>
    <row r="2316" spans="1:31" hidden="1" x14ac:dyDescent="0.2">
      <c r="A2316" s="50">
        <v>2024</v>
      </c>
      <c r="B2316" s="50" t="s">
        <v>16</v>
      </c>
      <c r="C2316" s="51" t="str">
        <f>set_totals!$C$276</f>
        <v>17Apr24-RST-Night</v>
      </c>
      <c r="D2316" s="21">
        <f t="shared" si="110"/>
        <v>45399</v>
      </c>
      <c r="E2316" s="22">
        <f t="shared" si="111"/>
        <v>108</v>
      </c>
      <c r="F2316" s="17" t="s">
        <v>775</v>
      </c>
      <c r="G2316" s="17" t="s">
        <v>772</v>
      </c>
      <c r="H2316" s="17">
        <v>38</v>
      </c>
      <c r="J2316" s="17">
        <v>0.54</v>
      </c>
      <c r="K2316" s="17" t="s">
        <v>494</v>
      </c>
      <c r="L2316" s="17"/>
      <c r="M2316" s="17" t="s">
        <v>494</v>
      </c>
      <c r="Q2316" s="50" t="s">
        <v>494</v>
      </c>
      <c r="AE2316" s="18">
        <f t="shared" si="112"/>
        <v>0.98410847062253981</v>
      </c>
    </row>
    <row r="2317" spans="1:31" hidden="1" x14ac:dyDescent="0.2">
      <c r="A2317" s="50">
        <v>2024</v>
      </c>
      <c r="B2317" s="50" t="s">
        <v>16</v>
      </c>
      <c r="C2317" s="51" t="str">
        <f>set_totals!$C$276</f>
        <v>17Apr24-RST-Night</v>
      </c>
      <c r="D2317" s="21">
        <f t="shared" si="110"/>
        <v>45399</v>
      </c>
      <c r="E2317" s="22">
        <f t="shared" si="111"/>
        <v>108</v>
      </c>
      <c r="F2317" s="17" t="s">
        <v>775</v>
      </c>
      <c r="G2317" s="17" t="s">
        <v>772</v>
      </c>
      <c r="H2317" s="17">
        <v>32</v>
      </c>
      <c r="J2317" s="17">
        <v>0.3</v>
      </c>
      <c r="K2317" s="17" t="s">
        <v>494</v>
      </c>
      <c r="L2317" s="17"/>
      <c r="M2317" s="17" t="s">
        <v>494</v>
      </c>
      <c r="Q2317" s="50" t="s">
        <v>494</v>
      </c>
      <c r="AE2317" s="18">
        <f t="shared" si="112"/>
        <v>0.91552734375</v>
      </c>
    </row>
    <row r="2318" spans="1:31" hidden="1" x14ac:dyDescent="0.2">
      <c r="A2318" s="50">
        <v>2024</v>
      </c>
      <c r="B2318" s="50" t="s">
        <v>16</v>
      </c>
      <c r="C2318" s="51" t="str">
        <f>set_totals!$C$276</f>
        <v>17Apr24-RST-Night</v>
      </c>
      <c r="D2318" s="21">
        <f t="shared" si="110"/>
        <v>45399</v>
      </c>
      <c r="E2318" s="22">
        <f t="shared" si="111"/>
        <v>108</v>
      </c>
      <c r="F2318" s="17" t="s">
        <v>775</v>
      </c>
      <c r="G2318" s="17" t="s">
        <v>772</v>
      </c>
      <c r="H2318" s="17">
        <v>35</v>
      </c>
      <c r="J2318" s="17">
        <v>0.37</v>
      </c>
      <c r="K2318" s="17" t="s">
        <v>494</v>
      </c>
      <c r="L2318" s="17"/>
      <c r="M2318" s="17" t="s">
        <v>494</v>
      </c>
      <c r="Q2318" s="50" t="s">
        <v>494</v>
      </c>
      <c r="AE2318" s="18">
        <f t="shared" si="112"/>
        <v>0.86297376093294464</v>
      </c>
    </row>
    <row r="2319" spans="1:31" hidden="1" x14ac:dyDescent="0.2">
      <c r="A2319" s="50">
        <v>2024</v>
      </c>
      <c r="B2319" s="50" t="s">
        <v>16</v>
      </c>
      <c r="C2319" s="51" t="str">
        <f>set_totals!$C$276</f>
        <v>17Apr24-RST-Night</v>
      </c>
      <c r="D2319" s="21">
        <f t="shared" si="110"/>
        <v>45399</v>
      </c>
      <c r="E2319" s="22">
        <f t="shared" si="111"/>
        <v>108</v>
      </c>
      <c r="F2319" s="17" t="s">
        <v>773</v>
      </c>
      <c r="G2319" s="17" t="s">
        <v>772</v>
      </c>
      <c r="H2319" s="17">
        <v>38</v>
      </c>
      <c r="J2319" s="17">
        <v>0.41</v>
      </c>
      <c r="K2319" s="17" t="s">
        <v>494</v>
      </c>
      <c r="L2319" s="17"/>
      <c r="M2319" s="17" t="s">
        <v>494</v>
      </c>
      <c r="Q2319" s="50" t="s">
        <v>494</v>
      </c>
      <c r="AE2319" s="18">
        <f t="shared" si="112"/>
        <v>0.74719346843563206</v>
      </c>
    </row>
    <row r="2320" spans="1:31" hidden="1" x14ac:dyDescent="0.2">
      <c r="A2320" s="50">
        <v>2024</v>
      </c>
      <c r="B2320" s="50" t="s">
        <v>16</v>
      </c>
      <c r="C2320" s="51" t="str">
        <f>set_totals!$C$276</f>
        <v>17Apr24-RST-Night</v>
      </c>
      <c r="D2320" s="21">
        <f t="shared" si="110"/>
        <v>45399</v>
      </c>
      <c r="E2320" s="22">
        <f t="shared" si="111"/>
        <v>108</v>
      </c>
      <c r="F2320" s="17" t="s">
        <v>775</v>
      </c>
      <c r="G2320" s="17" t="s">
        <v>772</v>
      </c>
      <c r="H2320" s="17">
        <v>34</v>
      </c>
      <c r="J2320" s="17">
        <v>0.32</v>
      </c>
      <c r="K2320" s="17" t="s">
        <v>494</v>
      </c>
      <c r="L2320" s="17"/>
      <c r="M2320" s="17" t="s">
        <v>494</v>
      </c>
      <c r="Q2320" s="50" t="s">
        <v>494</v>
      </c>
      <c r="AE2320" s="18">
        <f t="shared" si="112"/>
        <v>0.81416649704864652</v>
      </c>
    </row>
    <row r="2321" spans="1:31" hidden="1" x14ac:dyDescent="0.2">
      <c r="A2321" s="50">
        <v>2024</v>
      </c>
      <c r="B2321" s="50" t="s">
        <v>16</v>
      </c>
      <c r="C2321" s="51" t="str">
        <f>set_totals!$C$276</f>
        <v>17Apr24-RST-Night</v>
      </c>
      <c r="D2321" s="21">
        <f t="shared" si="110"/>
        <v>45399</v>
      </c>
      <c r="E2321" s="22">
        <f t="shared" si="111"/>
        <v>108</v>
      </c>
      <c r="F2321" s="17" t="s">
        <v>775</v>
      </c>
      <c r="G2321" s="17" t="s">
        <v>772</v>
      </c>
      <c r="H2321" s="17">
        <v>32</v>
      </c>
      <c r="J2321" s="17">
        <v>0.28999999999999998</v>
      </c>
      <c r="K2321" s="17" t="s">
        <v>494</v>
      </c>
      <c r="L2321" s="17"/>
      <c r="M2321" s="17" t="s">
        <v>494</v>
      </c>
      <c r="Q2321" s="50" t="s">
        <v>494</v>
      </c>
      <c r="AE2321" s="18">
        <f t="shared" si="112"/>
        <v>0.88500976562499989</v>
      </c>
    </row>
    <row r="2322" spans="1:31" hidden="1" x14ac:dyDescent="0.2">
      <c r="A2322" s="50">
        <v>2024</v>
      </c>
      <c r="B2322" s="50" t="s">
        <v>16</v>
      </c>
      <c r="C2322" s="51" t="str">
        <f>set_totals!$C$276</f>
        <v>17Apr24-RST-Night</v>
      </c>
      <c r="D2322" s="21">
        <f t="shared" si="110"/>
        <v>45399</v>
      </c>
      <c r="E2322" s="22">
        <f t="shared" si="111"/>
        <v>108</v>
      </c>
      <c r="F2322" s="17" t="s">
        <v>775</v>
      </c>
      <c r="G2322" s="17" t="s">
        <v>772</v>
      </c>
      <c r="H2322" s="17">
        <v>41</v>
      </c>
      <c r="J2322" s="17">
        <v>0.65</v>
      </c>
      <c r="K2322" s="17" t="s">
        <v>494</v>
      </c>
      <c r="L2322" s="17"/>
      <c r="M2322" s="17" t="s">
        <v>494</v>
      </c>
      <c r="Q2322" s="50" t="s">
        <v>494</v>
      </c>
      <c r="AE2322" s="18">
        <f t="shared" si="112"/>
        <v>0.94310877671536975</v>
      </c>
    </row>
    <row r="2323" spans="1:31" hidden="1" x14ac:dyDescent="0.2">
      <c r="A2323" s="50">
        <v>2024</v>
      </c>
      <c r="B2323" s="50" t="s">
        <v>16</v>
      </c>
      <c r="C2323" s="51" t="str">
        <f>set_totals!$C$276</f>
        <v>17Apr24-RST-Night</v>
      </c>
      <c r="D2323" s="21">
        <f t="shared" si="110"/>
        <v>45399</v>
      </c>
      <c r="E2323" s="22">
        <f t="shared" si="111"/>
        <v>108</v>
      </c>
      <c r="F2323" s="17" t="s">
        <v>775</v>
      </c>
      <c r="G2323" s="17" t="s">
        <v>772</v>
      </c>
      <c r="H2323" s="17">
        <v>36</v>
      </c>
      <c r="J2323" s="17">
        <v>0.41</v>
      </c>
      <c r="K2323" s="17" t="s">
        <v>494</v>
      </c>
      <c r="L2323" s="17"/>
      <c r="M2323" s="17" t="s">
        <v>494</v>
      </c>
      <c r="Q2323" s="50" t="s">
        <v>494</v>
      </c>
      <c r="AE2323" s="18">
        <f t="shared" si="112"/>
        <v>0.87877229080932784</v>
      </c>
    </row>
    <row r="2324" spans="1:31" hidden="1" x14ac:dyDescent="0.2">
      <c r="A2324" s="50">
        <v>2024</v>
      </c>
      <c r="B2324" s="50" t="s">
        <v>16</v>
      </c>
      <c r="C2324" s="51" t="str">
        <f>set_totals!$C$276</f>
        <v>17Apr24-RST-Night</v>
      </c>
      <c r="D2324" s="21">
        <f t="shared" si="110"/>
        <v>45399</v>
      </c>
      <c r="E2324" s="22">
        <f t="shared" si="111"/>
        <v>108</v>
      </c>
      <c r="F2324" s="17" t="s">
        <v>773</v>
      </c>
      <c r="G2324" s="17" t="s">
        <v>772</v>
      </c>
      <c r="H2324" s="17">
        <v>38</v>
      </c>
      <c r="J2324" s="17">
        <v>0.38</v>
      </c>
      <c r="K2324" s="17" t="s">
        <v>494</v>
      </c>
      <c r="L2324" s="17"/>
      <c r="M2324" s="17" t="s">
        <v>494</v>
      </c>
      <c r="Q2324" s="50" t="s">
        <v>494</v>
      </c>
      <c r="AE2324" s="18">
        <f t="shared" si="112"/>
        <v>0.69252077562326864</v>
      </c>
    </row>
    <row r="2325" spans="1:31" hidden="1" x14ac:dyDescent="0.2">
      <c r="A2325" s="50">
        <v>2024</v>
      </c>
      <c r="B2325" s="50" t="s">
        <v>16</v>
      </c>
      <c r="C2325" s="51" t="str">
        <f>set_totals!$C$276</f>
        <v>17Apr24-RST-Night</v>
      </c>
      <c r="D2325" s="21">
        <f t="shared" si="110"/>
        <v>45399</v>
      </c>
      <c r="E2325" s="22">
        <f t="shared" si="111"/>
        <v>108</v>
      </c>
      <c r="F2325" s="17" t="s">
        <v>771</v>
      </c>
      <c r="G2325" s="17" t="s">
        <v>772</v>
      </c>
      <c r="H2325" s="17">
        <v>41</v>
      </c>
      <c r="J2325" s="17">
        <v>0.5</v>
      </c>
      <c r="K2325" s="17" t="s">
        <v>494</v>
      </c>
      <c r="L2325" s="17"/>
      <c r="M2325" s="17" t="s">
        <v>494</v>
      </c>
      <c r="Q2325" s="50" t="s">
        <v>494</v>
      </c>
      <c r="AE2325" s="18">
        <f t="shared" si="112"/>
        <v>0.7254682897810536</v>
      </c>
    </row>
    <row r="2326" spans="1:31" hidden="1" x14ac:dyDescent="0.2">
      <c r="A2326" s="50">
        <v>2024</v>
      </c>
      <c r="B2326" s="50" t="s">
        <v>16</v>
      </c>
      <c r="C2326" s="51" t="str">
        <f>set_totals!$C$276</f>
        <v>17Apr24-RST-Night</v>
      </c>
      <c r="D2326" s="21">
        <f t="shared" si="110"/>
        <v>45399</v>
      </c>
      <c r="E2326" s="22">
        <f t="shared" si="111"/>
        <v>108</v>
      </c>
      <c r="F2326" s="17" t="s">
        <v>771</v>
      </c>
      <c r="G2326" s="17" t="s">
        <v>772</v>
      </c>
      <c r="H2326" s="17">
        <v>39</v>
      </c>
      <c r="J2326" s="17">
        <v>0.49</v>
      </c>
      <c r="K2326" s="17" t="s">
        <v>494</v>
      </c>
      <c r="L2326" s="17"/>
      <c r="M2326" s="17" t="s">
        <v>494</v>
      </c>
      <c r="Q2326" s="50" t="s">
        <v>494</v>
      </c>
      <c r="AE2326" s="18">
        <f t="shared" si="112"/>
        <v>0.8260422461605893</v>
      </c>
    </row>
    <row r="2327" spans="1:31" hidden="1" x14ac:dyDescent="0.2">
      <c r="A2327" s="50">
        <v>2024</v>
      </c>
      <c r="B2327" s="50" t="s">
        <v>16</v>
      </c>
      <c r="C2327" s="51" t="str">
        <f>set_totals!$C$276</f>
        <v>17Apr24-RST-Night</v>
      </c>
      <c r="D2327" s="21">
        <f t="shared" si="110"/>
        <v>45399</v>
      </c>
      <c r="E2327" s="22">
        <f t="shared" si="111"/>
        <v>108</v>
      </c>
      <c r="F2327" s="17" t="s">
        <v>771</v>
      </c>
      <c r="G2327" s="17" t="s">
        <v>772</v>
      </c>
      <c r="H2327" s="17">
        <v>38</v>
      </c>
      <c r="J2327" s="17">
        <v>0.47</v>
      </c>
      <c r="K2327" s="17" t="s">
        <v>494</v>
      </c>
      <c r="L2327" s="17"/>
      <c r="M2327" s="17" t="s">
        <v>494</v>
      </c>
      <c r="Q2327" s="50" t="s">
        <v>494</v>
      </c>
      <c r="AE2327" s="18">
        <f t="shared" si="112"/>
        <v>0.85653885406035857</v>
      </c>
    </row>
    <row r="2328" spans="1:31" hidden="1" x14ac:dyDescent="0.2">
      <c r="A2328" s="50">
        <v>2024</v>
      </c>
      <c r="B2328" s="50" t="s">
        <v>16</v>
      </c>
      <c r="C2328" s="51" t="str">
        <f>set_totals!$C$284</f>
        <v>18Apr24-RST-Night</v>
      </c>
      <c r="D2328" s="21">
        <f t="shared" si="110"/>
        <v>45400</v>
      </c>
      <c r="E2328" s="22">
        <f t="shared" si="111"/>
        <v>109</v>
      </c>
      <c r="F2328" s="17" t="s">
        <v>775</v>
      </c>
      <c r="G2328" s="17" t="s">
        <v>784</v>
      </c>
      <c r="H2328" s="17">
        <v>99</v>
      </c>
      <c r="J2328" s="17">
        <v>10.36</v>
      </c>
      <c r="K2328" s="17" t="s">
        <v>494</v>
      </c>
      <c r="L2328" s="17"/>
      <c r="M2328" s="17" t="s">
        <v>494</v>
      </c>
      <c r="Q2328" s="50" t="s">
        <v>494</v>
      </c>
      <c r="AE2328" s="18">
        <f t="shared" si="112"/>
        <v>1.0677121176049855</v>
      </c>
    </row>
    <row r="2329" spans="1:31" hidden="1" x14ac:dyDescent="0.2">
      <c r="A2329" s="50">
        <v>2024</v>
      </c>
      <c r="B2329" s="50" t="s">
        <v>16</v>
      </c>
      <c r="C2329" s="51" t="str">
        <f>set_totals!$C$284</f>
        <v>18Apr24-RST-Night</v>
      </c>
      <c r="D2329" s="21">
        <f t="shared" si="110"/>
        <v>45400</v>
      </c>
      <c r="E2329" s="22">
        <f t="shared" si="111"/>
        <v>109</v>
      </c>
      <c r="F2329" s="17" t="s">
        <v>775</v>
      </c>
      <c r="G2329" s="17" t="s">
        <v>784</v>
      </c>
      <c r="H2329" s="17">
        <v>94</v>
      </c>
      <c r="J2329" s="17">
        <v>8.49</v>
      </c>
      <c r="K2329" s="17" t="s">
        <v>494</v>
      </c>
      <c r="L2329" s="17"/>
      <c r="M2329" s="17" t="s">
        <v>494</v>
      </c>
      <c r="Q2329" s="50" t="s">
        <v>494</v>
      </c>
      <c r="AE2329" s="18">
        <f t="shared" si="112"/>
        <v>1.0221723510204868</v>
      </c>
    </row>
    <row r="2330" spans="1:31" hidden="1" x14ac:dyDescent="0.2">
      <c r="A2330" s="50">
        <v>2024</v>
      </c>
      <c r="B2330" s="50" t="s">
        <v>16</v>
      </c>
      <c r="C2330" s="51" t="str">
        <f>set_totals!$C$284</f>
        <v>18Apr24-RST-Night</v>
      </c>
      <c r="D2330" s="21">
        <f t="shared" si="110"/>
        <v>45400</v>
      </c>
      <c r="E2330" s="22">
        <f t="shared" si="111"/>
        <v>109</v>
      </c>
      <c r="F2330" s="17" t="s">
        <v>775</v>
      </c>
      <c r="G2330" s="17" t="s">
        <v>784</v>
      </c>
      <c r="H2330" s="17">
        <v>81</v>
      </c>
      <c r="J2330" s="17">
        <v>6.58</v>
      </c>
      <c r="K2330" s="17" t="s">
        <v>494</v>
      </c>
      <c r="L2330" s="17"/>
      <c r="M2330" s="17" t="s">
        <v>494</v>
      </c>
      <c r="Q2330" s="50" t="s">
        <v>494</v>
      </c>
      <c r="AE2330" s="18">
        <f t="shared" si="112"/>
        <v>1.2381430864385699</v>
      </c>
    </row>
    <row r="2331" spans="1:31" hidden="1" x14ac:dyDescent="0.2">
      <c r="A2331" s="50">
        <v>2024</v>
      </c>
      <c r="B2331" s="50" t="s">
        <v>16</v>
      </c>
      <c r="C2331" s="51" t="str">
        <f>set_totals!$C$284</f>
        <v>18Apr24-RST-Night</v>
      </c>
      <c r="D2331" s="21">
        <f t="shared" si="110"/>
        <v>45400</v>
      </c>
      <c r="E2331" s="22">
        <f t="shared" si="111"/>
        <v>109</v>
      </c>
      <c r="F2331" s="17" t="s">
        <v>771</v>
      </c>
      <c r="G2331" s="17" t="s">
        <v>772</v>
      </c>
      <c r="H2331" s="17">
        <v>36</v>
      </c>
      <c r="J2331" s="17">
        <v>0.49</v>
      </c>
      <c r="K2331" s="17" t="s">
        <v>494</v>
      </c>
      <c r="L2331" s="17"/>
      <c r="M2331" s="17" t="s">
        <v>494</v>
      </c>
      <c r="Q2331" s="50" t="s">
        <v>494</v>
      </c>
      <c r="AE2331" s="18">
        <f t="shared" si="112"/>
        <v>1.0502400548696844</v>
      </c>
    </row>
    <row r="2332" spans="1:31" hidden="1" x14ac:dyDescent="0.2">
      <c r="A2332" s="50">
        <v>2024</v>
      </c>
      <c r="B2332" s="50" t="s">
        <v>16</v>
      </c>
      <c r="C2332" s="51" t="str">
        <f>set_totals!$C$284</f>
        <v>18Apr24-RST-Night</v>
      </c>
      <c r="D2332" s="21">
        <f t="shared" si="110"/>
        <v>45400</v>
      </c>
      <c r="E2332" s="22">
        <f t="shared" si="111"/>
        <v>109</v>
      </c>
      <c r="F2332" s="17" t="s">
        <v>775</v>
      </c>
      <c r="G2332" s="17" t="s">
        <v>772</v>
      </c>
      <c r="H2332" s="17">
        <v>35</v>
      </c>
      <c r="J2332" s="17">
        <v>0.32</v>
      </c>
      <c r="K2332" s="17" t="s">
        <v>494</v>
      </c>
      <c r="L2332" s="17"/>
      <c r="M2332" s="17" t="s">
        <v>494</v>
      </c>
      <c r="Q2332" s="50" t="s">
        <v>494</v>
      </c>
      <c r="AE2332" s="18">
        <f t="shared" si="112"/>
        <v>0.74635568513119532</v>
      </c>
    </row>
    <row r="2333" spans="1:31" hidden="1" x14ac:dyDescent="0.2">
      <c r="A2333" s="50">
        <v>2024</v>
      </c>
      <c r="B2333" s="50" t="s">
        <v>16</v>
      </c>
      <c r="C2333" s="51" t="str">
        <f>set_totals!$C$284</f>
        <v>18Apr24-RST-Night</v>
      </c>
      <c r="D2333" s="21">
        <f t="shared" si="110"/>
        <v>45400</v>
      </c>
      <c r="E2333" s="22">
        <f t="shared" si="111"/>
        <v>109</v>
      </c>
      <c r="F2333" s="17" t="s">
        <v>775</v>
      </c>
      <c r="G2333" s="17" t="s">
        <v>772</v>
      </c>
      <c r="H2333" s="17">
        <v>36</v>
      </c>
      <c r="J2333" s="17">
        <v>0.47</v>
      </c>
      <c r="K2333" s="17" t="s">
        <v>494</v>
      </c>
      <c r="L2333" s="17"/>
      <c r="M2333" s="17" t="s">
        <v>494</v>
      </c>
      <c r="Q2333" s="50" t="s">
        <v>494</v>
      </c>
      <c r="AE2333" s="18">
        <f t="shared" si="112"/>
        <v>1.0073731138545954</v>
      </c>
    </row>
    <row r="2334" spans="1:31" hidden="1" x14ac:dyDescent="0.2">
      <c r="A2334" s="50">
        <v>2024</v>
      </c>
      <c r="B2334" s="50" t="s">
        <v>16</v>
      </c>
      <c r="C2334" s="51" t="str">
        <f>set_totals!$C$284</f>
        <v>18Apr24-RST-Night</v>
      </c>
      <c r="D2334" s="21">
        <f t="shared" si="110"/>
        <v>45400</v>
      </c>
      <c r="E2334" s="22">
        <f t="shared" si="111"/>
        <v>109</v>
      </c>
      <c r="F2334" s="17" t="s">
        <v>775</v>
      </c>
      <c r="G2334" s="17" t="s">
        <v>772</v>
      </c>
      <c r="H2334" s="17">
        <v>36</v>
      </c>
      <c r="J2334" s="17">
        <v>0.38</v>
      </c>
      <c r="K2334" s="17" t="s">
        <v>494</v>
      </c>
      <c r="L2334" s="17"/>
      <c r="M2334" s="17" t="s">
        <v>494</v>
      </c>
      <c r="Q2334" s="50" t="s">
        <v>494</v>
      </c>
      <c r="AE2334" s="18">
        <f t="shared" si="112"/>
        <v>0.81447187928669418</v>
      </c>
    </row>
    <row r="2335" spans="1:31" hidden="1" x14ac:dyDescent="0.2">
      <c r="A2335" s="50">
        <v>2024</v>
      </c>
      <c r="B2335" s="50" t="s">
        <v>16</v>
      </c>
      <c r="C2335" s="51" t="str">
        <f>set_totals!$C$284</f>
        <v>18Apr24-RST-Night</v>
      </c>
      <c r="D2335" s="21">
        <f t="shared" si="110"/>
        <v>45400</v>
      </c>
      <c r="E2335" s="22">
        <f t="shared" si="111"/>
        <v>109</v>
      </c>
      <c r="F2335" s="17" t="s">
        <v>775</v>
      </c>
      <c r="G2335" s="17" t="s">
        <v>772</v>
      </c>
      <c r="H2335" s="17">
        <v>35</v>
      </c>
      <c r="J2335" s="17">
        <v>0.35</v>
      </c>
      <c r="K2335" s="17" t="s">
        <v>494</v>
      </c>
      <c r="L2335" s="17"/>
      <c r="M2335" s="17" t="s">
        <v>494</v>
      </c>
      <c r="Q2335" s="50" t="s">
        <v>494</v>
      </c>
      <c r="AE2335" s="18">
        <f t="shared" si="112"/>
        <v>0.81632653061224481</v>
      </c>
    </row>
    <row r="2336" spans="1:31" hidden="1" x14ac:dyDescent="0.2">
      <c r="A2336" s="50">
        <v>2024</v>
      </c>
      <c r="B2336" s="50" t="s">
        <v>16</v>
      </c>
      <c r="C2336" s="51" t="str">
        <f>set_totals!$C$284</f>
        <v>18Apr24-RST-Night</v>
      </c>
      <c r="D2336" s="21">
        <f t="shared" si="110"/>
        <v>45400</v>
      </c>
      <c r="E2336" s="22">
        <f t="shared" si="111"/>
        <v>109</v>
      </c>
      <c r="F2336" s="17" t="s">
        <v>775</v>
      </c>
      <c r="G2336" s="17" t="s">
        <v>772</v>
      </c>
      <c r="H2336" s="17">
        <v>37</v>
      </c>
      <c r="J2336" s="17">
        <v>0.4</v>
      </c>
      <c r="K2336" s="17" t="s">
        <v>494</v>
      </c>
      <c r="L2336" s="17"/>
      <c r="M2336" s="17" t="s">
        <v>494</v>
      </c>
      <c r="Q2336" s="50" t="s">
        <v>494</v>
      </c>
      <c r="AE2336" s="18">
        <f t="shared" si="112"/>
        <v>0.78968669180502638</v>
      </c>
    </row>
    <row r="2337" spans="1:31" hidden="1" x14ac:dyDescent="0.2">
      <c r="A2337" s="50">
        <v>2024</v>
      </c>
      <c r="B2337" s="50" t="s">
        <v>16</v>
      </c>
      <c r="C2337" s="51" t="str">
        <f>set_totals!$C$284</f>
        <v>18Apr24-RST-Night</v>
      </c>
      <c r="D2337" s="21">
        <f t="shared" si="110"/>
        <v>45400</v>
      </c>
      <c r="E2337" s="22">
        <f t="shared" si="111"/>
        <v>109</v>
      </c>
      <c r="F2337" s="17" t="s">
        <v>775</v>
      </c>
      <c r="G2337" s="17" t="s">
        <v>772</v>
      </c>
      <c r="H2337" s="17">
        <v>36</v>
      </c>
      <c r="J2337" s="17">
        <v>0.37</v>
      </c>
      <c r="K2337" s="17" t="s">
        <v>494</v>
      </c>
      <c r="L2337" s="17"/>
      <c r="M2337" s="17" t="s">
        <v>494</v>
      </c>
      <c r="Q2337" s="50" t="s">
        <v>494</v>
      </c>
      <c r="AE2337" s="18">
        <f t="shared" si="112"/>
        <v>0.79303840877914944</v>
      </c>
    </row>
    <row r="2338" spans="1:31" hidden="1" x14ac:dyDescent="0.2">
      <c r="A2338" s="50">
        <v>2024</v>
      </c>
      <c r="B2338" s="50" t="s">
        <v>16</v>
      </c>
      <c r="C2338" s="51" t="str">
        <f>set_totals!$C$284</f>
        <v>18Apr24-RST-Night</v>
      </c>
      <c r="D2338" s="21">
        <f t="shared" si="110"/>
        <v>45400</v>
      </c>
      <c r="E2338" s="22">
        <f t="shared" si="111"/>
        <v>109</v>
      </c>
      <c r="F2338" s="17" t="s">
        <v>775</v>
      </c>
      <c r="G2338" s="17" t="s">
        <v>772</v>
      </c>
      <c r="H2338" s="17">
        <v>34</v>
      </c>
      <c r="J2338" s="17">
        <v>0.37</v>
      </c>
      <c r="K2338" s="17" t="s">
        <v>494</v>
      </c>
      <c r="L2338" s="17"/>
      <c r="M2338" s="17" t="s">
        <v>494</v>
      </c>
      <c r="Q2338" s="50" t="s">
        <v>494</v>
      </c>
      <c r="AE2338" s="18">
        <f t="shared" si="112"/>
        <v>0.94138001221249745</v>
      </c>
    </row>
    <row r="2339" spans="1:31" hidden="1" x14ac:dyDescent="0.2">
      <c r="A2339" s="50">
        <v>2024</v>
      </c>
      <c r="B2339" s="50" t="s">
        <v>16</v>
      </c>
      <c r="C2339" s="51" t="str">
        <f>set_totals!$C$284</f>
        <v>18Apr24-RST-Night</v>
      </c>
      <c r="D2339" s="21">
        <f t="shared" si="110"/>
        <v>45400</v>
      </c>
      <c r="E2339" s="22">
        <f t="shared" si="111"/>
        <v>109</v>
      </c>
      <c r="F2339" s="17" t="s">
        <v>775</v>
      </c>
      <c r="G2339" s="17" t="s">
        <v>772</v>
      </c>
      <c r="H2339" s="17">
        <v>33</v>
      </c>
      <c r="J2339" s="17">
        <v>0.31</v>
      </c>
      <c r="K2339" s="17" t="s">
        <v>494</v>
      </c>
      <c r="L2339" s="17"/>
      <c r="M2339" s="17" t="s">
        <v>494</v>
      </c>
      <c r="Q2339" s="50" t="s">
        <v>494</v>
      </c>
      <c r="AE2339" s="18">
        <f t="shared" si="112"/>
        <v>0.86262069733144109</v>
      </c>
    </row>
    <row r="2340" spans="1:31" hidden="1" x14ac:dyDescent="0.2">
      <c r="A2340" s="50">
        <v>2024</v>
      </c>
      <c r="B2340" s="50" t="s">
        <v>16</v>
      </c>
      <c r="C2340" s="51" t="str">
        <f>set_totals!$C$284</f>
        <v>18Apr24-RST-Night</v>
      </c>
      <c r="D2340" s="21">
        <f t="shared" si="110"/>
        <v>45400</v>
      </c>
      <c r="E2340" s="22">
        <f t="shared" si="111"/>
        <v>109</v>
      </c>
      <c r="F2340" s="17" t="s">
        <v>775</v>
      </c>
      <c r="G2340" s="17" t="s">
        <v>772</v>
      </c>
      <c r="H2340" s="17">
        <v>35</v>
      </c>
      <c r="J2340" s="17">
        <v>0.45</v>
      </c>
      <c r="K2340" s="17" t="s">
        <v>494</v>
      </c>
      <c r="L2340" s="17"/>
      <c r="M2340" s="17" t="s">
        <v>494</v>
      </c>
      <c r="Q2340" s="50" t="s">
        <v>494</v>
      </c>
      <c r="AE2340" s="18">
        <f t="shared" si="112"/>
        <v>1.0495626822157436</v>
      </c>
    </row>
    <row r="2341" spans="1:31" hidden="1" x14ac:dyDescent="0.2">
      <c r="A2341" s="50">
        <v>2024</v>
      </c>
      <c r="B2341" s="50" t="s">
        <v>16</v>
      </c>
      <c r="C2341" s="51" t="str">
        <f>set_totals!$C$284</f>
        <v>18Apr24-RST-Night</v>
      </c>
      <c r="D2341" s="21">
        <f t="shared" si="110"/>
        <v>45400</v>
      </c>
      <c r="E2341" s="22">
        <f t="shared" si="111"/>
        <v>109</v>
      </c>
      <c r="F2341" s="17" t="s">
        <v>771</v>
      </c>
      <c r="G2341" s="17" t="s">
        <v>772</v>
      </c>
      <c r="H2341" s="17">
        <v>41</v>
      </c>
      <c r="J2341" s="17">
        <v>0.56999999999999995</v>
      </c>
      <c r="K2341" s="17" t="s">
        <v>494</v>
      </c>
      <c r="L2341" s="17"/>
      <c r="M2341" s="17" t="s">
        <v>494</v>
      </c>
      <c r="Q2341" s="50" t="s">
        <v>494</v>
      </c>
      <c r="AE2341" s="18">
        <f t="shared" si="112"/>
        <v>0.82703385035040111</v>
      </c>
    </row>
    <row r="2342" spans="1:31" hidden="1" x14ac:dyDescent="0.2">
      <c r="A2342" s="50">
        <v>2024</v>
      </c>
      <c r="B2342" s="50" t="s">
        <v>16</v>
      </c>
      <c r="C2342" s="51" t="str">
        <f>set_totals!$C$284</f>
        <v>18Apr24-RST-Night</v>
      </c>
      <c r="D2342" s="21">
        <f t="shared" si="110"/>
        <v>45400</v>
      </c>
      <c r="E2342" s="22">
        <f t="shared" si="111"/>
        <v>109</v>
      </c>
      <c r="F2342" s="17" t="s">
        <v>775</v>
      </c>
      <c r="G2342" s="17" t="s">
        <v>772</v>
      </c>
      <c r="H2342" s="17">
        <v>32</v>
      </c>
      <c r="J2342" s="17">
        <v>0.26</v>
      </c>
      <c r="K2342" s="17" t="s">
        <v>494</v>
      </c>
      <c r="L2342" s="17"/>
      <c r="M2342" s="17" t="s">
        <v>494</v>
      </c>
      <c r="Q2342" s="50" t="s">
        <v>494</v>
      </c>
      <c r="AE2342" s="18">
        <f t="shared" si="112"/>
        <v>0.79345703125</v>
      </c>
    </row>
    <row r="2343" spans="1:31" hidden="1" x14ac:dyDescent="0.2">
      <c r="A2343" s="50">
        <v>2024</v>
      </c>
      <c r="B2343" s="50" t="s">
        <v>16</v>
      </c>
      <c r="C2343" s="51" t="str">
        <f>set_totals!$C$284</f>
        <v>18Apr24-RST-Night</v>
      </c>
      <c r="D2343" s="21">
        <f t="shared" si="110"/>
        <v>45400</v>
      </c>
      <c r="E2343" s="22">
        <f t="shared" si="111"/>
        <v>109</v>
      </c>
      <c r="F2343" s="17" t="s">
        <v>775</v>
      </c>
      <c r="G2343" s="17" t="s">
        <v>772</v>
      </c>
      <c r="H2343" s="17">
        <v>36</v>
      </c>
      <c r="J2343" s="17">
        <v>0.4</v>
      </c>
      <c r="K2343" s="17" t="s">
        <v>494</v>
      </c>
      <c r="L2343" s="17"/>
      <c r="M2343" s="17" t="s">
        <v>494</v>
      </c>
      <c r="Q2343" s="50" t="s">
        <v>494</v>
      </c>
      <c r="AE2343" s="18">
        <f t="shared" si="112"/>
        <v>0.85733882030178332</v>
      </c>
    </row>
    <row r="2344" spans="1:31" hidden="1" x14ac:dyDescent="0.2">
      <c r="A2344" s="50">
        <v>2024</v>
      </c>
      <c r="B2344" s="50" t="s">
        <v>16</v>
      </c>
      <c r="C2344" s="51" t="str">
        <f>set_totals!$C$284</f>
        <v>18Apr24-RST-Night</v>
      </c>
      <c r="D2344" s="21">
        <f t="shared" si="110"/>
        <v>45400</v>
      </c>
      <c r="E2344" s="22">
        <f t="shared" si="111"/>
        <v>109</v>
      </c>
      <c r="F2344" s="17" t="s">
        <v>775</v>
      </c>
      <c r="G2344" s="17" t="s">
        <v>772</v>
      </c>
      <c r="H2344" s="17">
        <v>31</v>
      </c>
      <c r="J2344" s="17">
        <v>0.31</v>
      </c>
      <c r="K2344" s="17" t="s">
        <v>494</v>
      </c>
      <c r="L2344" s="17"/>
      <c r="M2344" s="17" t="s">
        <v>494</v>
      </c>
      <c r="Q2344" s="50" t="s">
        <v>494</v>
      </c>
      <c r="AE2344" s="18">
        <f t="shared" si="112"/>
        <v>1.0405827263267431</v>
      </c>
    </row>
    <row r="2345" spans="1:31" hidden="1" x14ac:dyDescent="0.2">
      <c r="A2345" s="50">
        <v>2024</v>
      </c>
      <c r="B2345" s="50" t="s">
        <v>16</v>
      </c>
      <c r="C2345" s="51" t="str">
        <f>set_totals!$C$284</f>
        <v>18Apr24-RST-Night</v>
      </c>
      <c r="D2345" s="21">
        <f t="shared" si="110"/>
        <v>45400</v>
      </c>
      <c r="E2345" s="22">
        <f t="shared" si="111"/>
        <v>109</v>
      </c>
      <c r="F2345" s="17" t="s">
        <v>775</v>
      </c>
      <c r="G2345" s="17" t="s">
        <v>772</v>
      </c>
      <c r="H2345" s="17">
        <v>35</v>
      </c>
      <c r="J2345" s="17">
        <v>0.33</v>
      </c>
      <c r="K2345" s="17" t="s">
        <v>494</v>
      </c>
      <c r="L2345" s="17"/>
      <c r="M2345" s="17" t="s">
        <v>494</v>
      </c>
      <c r="Q2345" s="50" t="s">
        <v>494</v>
      </c>
      <c r="AE2345" s="18">
        <f t="shared" si="112"/>
        <v>0.76967930029154519</v>
      </c>
    </row>
    <row r="2346" spans="1:31" hidden="1" x14ac:dyDescent="0.2">
      <c r="A2346" s="50">
        <v>2024</v>
      </c>
      <c r="B2346" s="50" t="s">
        <v>16</v>
      </c>
      <c r="C2346" s="51" t="str">
        <f>set_totals!$C$284</f>
        <v>18Apr24-RST-Night</v>
      </c>
      <c r="D2346" s="21">
        <f t="shared" si="110"/>
        <v>45400</v>
      </c>
      <c r="E2346" s="22">
        <f t="shared" si="111"/>
        <v>109</v>
      </c>
      <c r="F2346" s="17" t="s">
        <v>775</v>
      </c>
      <c r="G2346" s="17" t="s">
        <v>772</v>
      </c>
      <c r="H2346" s="17">
        <v>34</v>
      </c>
      <c r="J2346" s="17">
        <v>0.36</v>
      </c>
      <c r="K2346" s="17" t="s">
        <v>494</v>
      </c>
      <c r="L2346" s="17"/>
      <c r="M2346" s="17" t="s">
        <v>494</v>
      </c>
      <c r="Q2346" s="50" t="s">
        <v>494</v>
      </c>
      <c r="AE2346" s="18">
        <f t="shared" si="112"/>
        <v>0.91593730917972727</v>
      </c>
    </row>
    <row r="2347" spans="1:31" hidden="1" x14ac:dyDescent="0.2">
      <c r="A2347" s="50">
        <v>2024</v>
      </c>
      <c r="B2347" s="50" t="s">
        <v>16</v>
      </c>
      <c r="C2347" s="51" t="str">
        <f>set_totals!$C$284</f>
        <v>18Apr24-RST-Night</v>
      </c>
      <c r="D2347" s="21">
        <f t="shared" si="110"/>
        <v>45400</v>
      </c>
      <c r="E2347" s="22">
        <f t="shared" si="111"/>
        <v>109</v>
      </c>
      <c r="F2347" s="17" t="s">
        <v>775</v>
      </c>
      <c r="G2347" s="17" t="s">
        <v>772</v>
      </c>
      <c r="H2347" s="17">
        <v>36</v>
      </c>
      <c r="J2347" s="17">
        <v>0.38</v>
      </c>
      <c r="K2347" s="17" t="s">
        <v>494</v>
      </c>
      <c r="L2347" s="17"/>
      <c r="M2347" s="17" t="s">
        <v>494</v>
      </c>
      <c r="Q2347" s="50" t="s">
        <v>494</v>
      </c>
      <c r="AE2347" s="18">
        <f t="shared" si="112"/>
        <v>0.81447187928669418</v>
      </c>
    </row>
    <row r="2348" spans="1:31" hidden="1" x14ac:dyDescent="0.2">
      <c r="A2348" s="50">
        <v>2024</v>
      </c>
      <c r="B2348" s="50" t="s">
        <v>16</v>
      </c>
      <c r="C2348" s="51" t="str">
        <f>set_totals!$C$289</f>
        <v>19Apr24-RST-Night</v>
      </c>
      <c r="D2348" s="21">
        <f t="shared" si="110"/>
        <v>45401</v>
      </c>
      <c r="E2348" s="22">
        <f t="shared" si="111"/>
        <v>110</v>
      </c>
      <c r="F2348" s="17" t="s">
        <v>775</v>
      </c>
      <c r="G2348" s="17" t="s">
        <v>784</v>
      </c>
      <c r="H2348" s="17">
        <v>72</v>
      </c>
      <c r="J2348" s="17">
        <v>3.86</v>
      </c>
      <c r="K2348" s="17" t="s">
        <v>494</v>
      </c>
      <c r="L2348" s="17"/>
      <c r="M2348" s="17" t="s">
        <v>494</v>
      </c>
      <c r="Q2348" s="50" t="s">
        <v>494</v>
      </c>
      <c r="AE2348" s="18">
        <f t="shared" si="112"/>
        <v>1.0341649519890259</v>
      </c>
    </row>
    <row r="2349" spans="1:31" hidden="1" x14ac:dyDescent="0.2">
      <c r="A2349" s="50">
        <v>2024</v>
      </c>
      <c r="B2349" s="50" t="s">
        <v>16</v>
      </c>
      <c r="C2349" s="51" t="str">
        <f>set_totals!$C$289</f>
        <v>19Apr24-RST-Night</v>
      </c>
      <c r="D2349" s="21">
        <f t="shared" si="110"/>
        <v>45401</v>
      </c>
      <c r="E2349" s="22">
        <f t="shared" si="111"/>
        <v>110</v>
      </c>
      <c r="F2349" s="17" t="s">
        <v>775</v>
      </c>
      <c r="G2349" s="17" t="s">
        <v>772</v>
      </c>
      <c r="H2349" s="17">
        <v>36</v>
      </c>
      <c r="J2349" s="17">
        <v>0.42</v>
      </c>
      <c r="K2349" s="17" t="s">
        <v>494</v>
      </c>
      <c r="L2349" s="17"/>
      <c r="M2349" s="17" t="s">
        <v>494</v>
      </c>
      <c r="Q2349" s="50" t="s">
        <v>494</v>
      </c>
      <c r="AE2349" s="18">
        <f t="shared" si="112"/>
        <v>0.90020576131687247</v>
      </c>
    </row>
    <row r="2350" spans="1:31" hidden="1" x14ac:dyDescent="0.2">
      <c r="A2350" s="50">
        <v>2024</v>
      </c>
      <c r="B2350" s="50" t="s">
        <v>16</v>
      </c>
      <c r="C2350" s="51" t="str">
        <f>set_totals!$C$289</f>
        <v>19Apr24-RST-Night</v>
      </c>
      <c r="D2350" s="21">
        <f t="shared" si="110"/>
        <v>45401</v>
      </c>
      <c r="E2350" s="22">
        <f t="shared" si="111"/>
        <v>110</v>
      </c>
      <c r="F2350" s="17" t="s">
        <v>775</v>
      </c>
      <c r="G2350" s="17" t="s">
        <v>772</v>
      </c>
      <c r="H2350" s="17">
        <v>34</v>
      </c>
      <c r="J2350" s="17">
        <v>0.31</v>
      </c>
      <c r="K2350" s="17" t="s">
        <v>494</v>
      </c>
      <c r="L2350" s="17"/>
      <c r="M2350" s="17" t="s">
        <v>494</v>
      </c>
      <c r="Q2350" s="50" t="s">
        <v>494</v>
      </c>
      <c r="AE2350" s="18">
        <f t="shared" si="112"/>
        <v>0.78872379401587622</v>
      </c>
    </row>
    <row r="2351" spans="1:31" hidden="1" x14ac:dyDescent="0.2">
      <c r="A2351" s="50">
        <v>2024</v>
      </c>
      <c r="B2351" s="50" t="s">
        <v>16</v>
      </c>
      <c r="C2351" s="51" t="str">
        <f>set_totals!$C$289</f>
        <v>19Apr24-RST-Night</v>
      </c>
      <c r="D2351" s="21">
        <f t="shared" si="110"/>
        <v>45401</v>
      </c>
      <c r="E2351" s="22">
        <f t="shared" si="111"/>
        <v>110</v>
      </c>
      <c r="F2351" s="17" t="s">
        <v>775</v>
      </c>
      <c r="G2351" s="17" t="s">
        <v>772</v>
      </c>
      <c r="H2351" s="17">
        <v>38</v>
      </c>
      <c r="J2351" s="17">
        <v>0.37</v>
      </c>
      <c r="K2351" s="17" t="s">
        <v>494</v>
      </c>
      <c r="L2351" s="17"/>
      <c r="M2351" s="17" t="s">
        <v>494</v>
      </c>
      <c r="Q2351" s="50" t="s">
        <v>494</v>
      </c>
      <c r="AE2351" s="18">
        <f t="shared" si="112"/>
        <v>0.67429654468581424</v>
      </c>
    </row>
    <row r="2352" spans="1:31" hidden="1" x14ac:dyDescent="0.2">
      <c r="A2352" s="50">
        <v>2024</v>
      </c>
      <c r="B2352" s="50" t="s">
        <v>16</v>
      </c>
      <c r="C2352" s="51" t="str">
        <f>set_totals!$C$289</f>
        <v>19Apr24-RST-Night</v>
      </c>
      <c r="D2352" s="21">
        <f t="shared" si="110"/>
        <v>45401</v>
      </c>
      <c r="E2352" s="22">
        <f t="shared" si="111"/>
        <v>110</v>
      </c>
      <c r="F2352" s="17" t="s">
        <v>775</v>
      </c>
      <c r="G2352" s="17" t="s">
        <v>772</v>
      </c>
      <c r="H2352" s="17">
        <v>35</v>
      </c>
      <c r="J2352" s="17">
        <v>0.39</v>
      </c>
      <c r="K2352" s="17" t="s">
        <v>494</v>
      </c>
      <c r="L2352" s="17"/>
      <c r="M2352" s="17" t="s">
        <v>494</v>
      </c>
      <c r="Q2352" s="50" t="s">
        <v>494</v>
      </c>
      <c r="AE2352" s="18">
        <f t="shared" si="112"/>
        <v>0.90962099125364437</v>
      </c>
    </row>
    <row r="2353" spans="1:31" hidden="1" x14ac:dyDescent="0.2">
      <c r="A2353" s="50">
        <v>2024</v>
      </c>
      <c r="B2353" s="50" t="s">
        <v>16</v>
      </c>
      <c r="C2353" s="51" t="str">
        <f>set_totals!$C$289</f>
        <v>19Apr24-RST-Night</v>
      </c>
      <c r="D2353" s="21">
        <f t="shared" si="110"/>
        <v>45401</v>
      </c>
      <c r="E2353" s="22">
        <f t="shared" si="111"/>
        <v>110</v>
      </c>
      <c r="F2353" s="17" t="s">
        <v>773</v>
      </c>
      <c r="G2353" s="17" t="s">
        <v>772</v>
      </c>
      <c r="H2353" s="17">
        <v>37</v>
      </c>
      <c r="J2353" s="17">
        <v>0.37</v>
      </c>
      <c r="K2353" s="17" t="s">
        <v>494</v>
      </c>
      <c r="L2353" s="17"/>
      <c r="M2353" s="17" t="s">
        <v>494</v>
      </c>
      <c r="Q2353" s="50" t="s">
        <v>494</v>
      </c>
      <c r="AE2353" s="18">
        <f t="shared" si="112"/>
        <v>0.73046018991964934</v>
      </c>
    </row>
    <row r="2354" spans="1:31" hidden="1" x14ac:dyDescent="0.2">
      <c r="A2354" s="50">
        <v>2024</v>
      </c>
      <c r="B2354" s="50" t="s">
        <v>16</v>
      </c>
      <c r="C2354" s="51" t="str">
        <f>set_totals!$C$289</f>
        <v>19Apr24-RST-Night</v>
      </c>
      <c r="D2354" s="21">
        <f t="shared" si="110"/>
        <v>45401</v>
      </c>
      <c r="E2354" s="22">
        <f t="shared" si="111"/>
        <v>110</v>
      </c>
      <c r="F2354" s="17" t="s">
        <v>773</v>
      </c>
      <c r="G2354" s="17" t="s">
        <v>772</v>
      </c>
      <c r="H2354" s="17">
        <v>40</v>
      </c>
      <c r="J2354" s="17">
        <v>0.44</v>
      </c>
      <c r="K2354" s="17" t="s">
        <v>494</v>
      </c>
      <c r="L2354" s="17"/>
      <c r="M2354" s="17" t="s">
        <v>494</v>
      </c>
      <c r="Q2354" s="50" t="s">
        <v>494</v>
      </c>
      <c r="AE2354" s="18">
        <f t="shared" si="112"/>
        <v>0.6875</v>
      </c>
    </row>
    <row r="2355" spans="1:31" hidden="1" x14ac:dyDescent="0.2">
      <c r="A2355" s="50">
        <v>2024</v>
      </c>
      <c r="B2355" s="50" t="s">
        <v>16</v>
      </c>
      <c r="C2355" s="51" t="str">
        <f>set_totals!$C$289</f>
        <v>19Apr24-RST-Night</v>
      </c>
      <c r="D2355" s="21">
        <f t="shared" si="110"/>
        <v>45401</v>
      </c>
      <c r="E2355" s="22">
        <f t="shared" si="111"/>
        <v>110</v>
      </c>
      <c r="F2355" s="17" t="s">
        <v>775</v>
      </c>
      <c r="G2355" s="17" t="s">
        <v>772</v>
      </c>
      <c r="H2355" s="17">
        <v>36</v>
      </c>
      <c r="J2355" s="17">
        <v>0.34</v>
      </c>
      <c r="K2355" s="17" t="s">
        <v>494</v>
      </c>
      <c r="L2355" s="17"/>
      <c r="M2355" s="17" t="s">
        <v>494</v>
      </c>
      <c r="Q2355" s="50" t="s">
        <v>494</v>
      </c>
      <c r="AE2355" s="18">
        <f t="shared" si="112"/>
        <v>0.72873799725651589</v>
      </c>
    </row>
    <row r="2356" spans="1:31" hidden="1" x14ac:dyDescent="0.2">
      <c r="A2356" s="50">
        <v>2024</v>
      </c>
      <c r="B2356" s="50" t="s">
        <v>16</v>
      </c>
      <c r="C2356" s="51" t="str">
        <f>set_totals!$C$289</f>
        <v>19Apr24-RST-Night</v>
      </c>
      <c r="D2356" s="21">
        <f t="shared" si="110"/>
        <v>45401</v>
      </c>
      <c r="E2356" s="22">
        <f t="shared" si="111"/>
        <v>110</v>
      </c>
      <c r="F2356" s="17" t="s">
        <v>775</v>
      </c>
      <c r="G2356" s="17" t="s">
        <v>772</v>
      </c>
      <c r="H2356" s="17">
        <v>37</v>
      </c>
      <c r="J2356" s="17">
        <v>0.37</v>
      </c>
      <c r="K2356" s="17" t="s">
        <v>494</v>
      </c>
      <c r="L2356" s="17"/>
      <c r="M2356" s="17" t="s">
        <v>494</v>
      </c>
      <c r="Q2356" s="50" t="s">
        <v>494</v>
      </c>
      <c r="AE2356" s="18">
        <f t="shared" si="112"/>
        <v>0.73046018991964934</v>
      </c>
    </row>
    <row r="2357" spans="1:31" hidden="1" x14ac:dyDescent="0.2">
      <c r="A2357" s="50">
        <v>2024</v>
      </c>
      <c r="B2357" s="50" t="s">
        <v>16</v>
      </c>
      <c r="C2357" s="51" t="str">
        <f>set_totals!$C$289</f>
        <v>19Apr24-RST-Night</v>
      </c>
      <c r="D2357" s="21">
        <f t="shared" si="110"/>
        <v>45401</v>
      </c>
      <c r="E2357" s="22">
        <f t="shared" si="111"/>
        <v>110</v>
      </c>
      <c r="F2357" s="17" t="s">
        <v>775</v>
      </c>
      <c r="G2357" s="17" t="s">
        <v>772</v>
      </c>
      <c r="H2357" s="17">
        <v>34</v>
      </c>
      <c r="J2357" s="17">
        <v>0.32</v>
      </c>
      <c r="K2357" s="17" t="s">
        <v>494</v>
      </c>
      <c r="L2357" s="17"/>
      <c r="M2357" s="17" t="s">
        <v>494</v>
      </c>
      <c r="Q2357" s="50" t="s">
        <v>494</v>
      </c>
      <c r="AE2357" s="18">
        <f t="shared" si="112"/>
        <v>0.81416649704864652</v>
      </c>
    </row>
    <row r="2358" spans="1:31" hidden="1" x14ac:dyDescent="0.2">
      <c r="A2358" s="50">
        <v>2024</v>
      </c>
      <c r="B2358" s="50" t="s">
        <v>16</v>
      </c>
      <c r="C2358" s="51" t="str">
        <f>set_totals!$C$289</f>
        <v>19Apr24-RST-Night</v>
      </c>
      <c r="D2358" s="21">
        <f t="shared" si="110"/>
        <v>45401</v>
      </c>
      <c r="E2358" s="22">
        <f t="shared" si="111"/>
        <v>110</v>
      </c>
      <c r="F2358" s="17" t="s">
        <v>775</v>
      </c>
      <c r="G2358" s="17" t="s">
        <v>772</v>
      </c>
      <c r="H2358" s="17">
        <v>36</v>
      </c>
      <c r="J2358" s="17">
        <v>0.32</v>
      </c>
      <c r="K2358" s="17" t="s">
        <v>494</v>
      </c>
      <c r="L2358" s="17"/>
      <c r="M2358" s="17" t="s">
        <v>494</v>
      </c>
      <c r="Q2358" s="50" t="s">
        <v>494</v>
      </c>
      <c r="AE2358" s="18">
        <f t="shared" si="112"/>
        <v>0.68587105624142664</v>
      </c>
    </row>
    <row r="2359" spans="1:31" hidden="1" x14ac:dyDescent="0.2">
      <c r="A2359" s="50">
        <v>2024</v>
      </c>
      <c r="B2359" s="50" t="s">
        <v>16</v>
      </c>
      <c r="C2359" s="51" t="str">
        <f>set_totals!$C$289</f>
        <v>19Apr24-RST-Night</v>
      </c>
      <c r="D2359" s="21">
        <f t="shared" si="110"/>
        <v>45401</v>
      </c>
      <c r="E2359" s="22">
        <f t="shared" si="111"/>
        <v>110</v>
      </c>
      <c r="F2359" s="17" t="s">
        <v>775</v>
      </c>
      <c r="G2359" s="17" t="s">
        <v>772</v>
      </c>
      <c r="H2359" s="17">
        <v>36</v>
      </c>
      <c r="J2359" s="17">
        <v>0.38</v>
      </c>
      <c r="K2359" s="17" t="s">
        <v>494</v>
      </c>
      <c r="L2359" s="17"/>
      <c r="M2359" s="17" t="s">
        <v>494</v>
      </c>
      <c r="Q2359" s="50" t="s">
        <v>494</v>
      </c>
      <c r="AE2359" s="18">
        <f t="shared" si="112"/>
        <v>0.81447187928669418</v>
      </c>
    </row>
    <row r="2360" spans="1:31" hidden="1" x14ac:dyDescent="0.2">
      <c r="A2360" s="50">
        <v>2024</v>
      </c>
      <c r="B2360" s="50" t="s">
        <v>16</v>
      </c>
      <c r="C2360" s="51" t="str">
        <f>set_totals!$C$289</f>
        <v>19Apr24-RST-Night</v>
      </c>
      <c r="D2360" s="21">
        <f t="shared" si="110"/>
        <v>45401</v>
      </c>
      <c r="E2360" s="22">
        <f t="shared" si="111"/>
        <v>110</v>
      </c>
      <c r="F2360" s="17" t="s">
        <v>775</v>
      </c>
      <c r="G2360" s="17" t="s">
        <v>772</v>
      </c>
      <c r="H2360" s="17">
        <v>36</v>
      </c>
      <c r="J2360" s="17">
        <v>0.42</v>
      </c>
      <c r="K2360" s="17" t="s">
        <v>494</v>
      </c>
      <c r="L2360" s="17"/>
      <c r="M2360" s="17" t="s">
        <v>494</v>
      </c>
      <c r="Q2360" s="50" t="s">
        <v>494</v>
      </c>
      <c r="AE2360" s="18">
        <f t="shared" si="112"/>
        <v>0.90020576131687247</v>
      </c>
    </row>
    <row r="2361" spans="1:31" hidden="1" x14ac:dyDescent="0.2">
      <c r="A2361" s="50">
        <v>2024</v>
      </c>
      <c r="B2361" s="50" t="s">
        <v>16</v>
      </c>
      <c r="C2361" s="51" t="str">
        <f>set_totals!$C$289</f>
        <v>19Apr24-RST-Night</v>
      </c>
      <c r="D2361" s="21">
        <f t="shared" si="110"/>
        <v>45401</v>
      </c>
      <c r="E2361" s="22">
        <f t="shared" si="111"/>
        <v>110</v>
      </c>
      <c r="F2361" s="17" t="s">
        <v>771</v>
      </c>
      <c r="G2361" s="17" t="s">
        <v>772</v>
      </c>
      <c r="H2361" s="17">
        <v>42</v>
      </c>
      <c r="J2361" s="17">
        <v>0.69</v>
      </c>
      <c r="K2361" s="17" t="s">
        <v>494</v>
      </c>
      <c r="L2361" s="17"/>
      <c r="M2361" s="17" t="s">
        <v>494</v>
      </c>
      <c r="Q2361" s="50" t="s">
        <v>494</v>
      </c>
      <c r="AE2361" s="18">
        <f t="shared" si="112"/>
        <v>0.93132491091674763</v>
      </c>
    </row>
    <row r="2362" spans="1:31" hidden="1" x14ac:dyDescent="0.2">
      <c r="A2362" s="50">
        <v>2024</v>
      </c>
      <c r="B2362" s="50" t="s">
        <v>16</v>
      </c>
      <c r="C2362" s="51" t="str">
        <f>set_totals!$C$289</f>
        <v>19Apr24-RST-Night</v>
      </c>
      <c r="D2362" s="21">
        <f t="shared" si="110"/>
        <v>45401</v>
      </c>
      <c r="E2362" s="22">
        <f t="shared" si="111"/>
        <v>110</v>
      </c>
      <c r="F2362" s="17" t="s">
        <v>775</v>
      </c>
      <c r="G2362" s="17" t="s">
        <v>772</v>
      </c>
      <c r="H2362" s="17">
        <v>35</v>
      </c>
      <c r="J2362" s="17">
        <v>0.34</v>
      </c>
      <c r="K2362" s="17" t="s">
        <v>494</v>
      </c>
      <c r="L2362" s="17"/>
      <c r="M2362" s="17" t="s">
        <v>494</v>
      </c>
      <c r="Q2362" s="50" t="s">
        <v>494</v>
      </c>
      <c r="AE2362" s="18">
        <f t="shared" si="112"/>
        <v>0.79300291545189516</v>
      </c>
    </row>
    <row r="2363" spans="1:31" hidden="1" x14ac:dyDescent="0.2">
      <c r="A2363" s="50">
        <v>2024</v>
      </c>
      <c r="B2363" s="50" t="s">
        <v>16</v>
      </c>
      <c r="C2363" s="51" t="str">
        <f>set_totals!$C$289</f>
        <v>19Apr24-RST-Night</v>
      </c>
      <c r="D2363" s="21">
        <f t="shared" si="110"/>
        <v>45401</v>
      </c>
      <c r="E2363" s="22">
        <f t="shared" si="111"/>
        <v>110</v>
      </c>
      <c r="F2363" s="17" t="s">
        <v>775</v>
      </c>
      <c r="G2363" s="17" t="s">
        <v>772</v>
      </c>
      <c r="H2363" s="17">
        <v>34</v>
      </c>
      <c r="J2363" s="17">
        <v>0.32</v>
      </c>
      <c r="K2363" s="17" t="s">
        <v>494</v>
      </c>
      <c r="L2363" s="17"/>
      <c r="M2363" s="17" t="s">
        <v>494</v>
      </c>
      <c r="Q2363" s="50" t="s">
        <v>494</v>
      </c>
      <c r="AE2363" s="18">
        <f t="shared" si="112"/>
        <v>0.81416649704864652</v>
      </c>
    </row>
    <row r="2364" spans="1:31" hidden="1" x14ac:dyDescent="0.2">
      <c r="A2364" s="50">
        <v>2024</v>
      </c>
      <c r="B2364" s="50" t="s">
        <v>16</v>
      </c>
      <c r="C2364" s="51" t="str">
        <f>set_totals!$C$289</f>
        <v>19Apr24-RST-Night</v>
      </c>
      <c r="D2364" s="21">
        <f t="shared" si="110"/>
        <v>45401</v>
      </c>
      <c r="E2364" s="22">
        <f t="shared" si="111"/>
        <v>110</v>
      </c>
      <c r="F2364" s="17" t="s">
        <v>775</v>
      </c>
      <c r="G2364" s="17" t="s">
        <v>772</v>
      </c>
      <c r="H2364" s="17">
        <v>35</v>
      </c>
      <c r="J2364" s="17">
        <v>0.31</v>
      </c>
      <c r="K2364" s="17" t="s">
        <v>494</v>
      </c>
      <c r="L2364" s="17"/>
      <c r="M2364" s="17" t="s">
        <v>494</v>
      </c>
      <c r="Q2364" s="50" t="s">
        <v>494</v>
      </c>
      <c r="AE2364" s="18">
        <f t="shared" si="112"/>
        <v>0.72303206997084546</v>
      </c>
    </row>
    <row r="2365" spans="1:31" hidden="1" x14ac:dyDescent="0.2">
      <c r="A2365" s="50">
        <v>2024</v>
      </c>
      <c r="B2365" s="50" t="s">
        <v>16</v>
      </c>
      <c r="C2365" s="51" t="str">
        <f>set_totals!$C$289</f>
        <v>19Apr24-RST-Night</v>
      </c>
      <c r="D2365" s="21">
        <f t="shared" si="110"/>
        <v>45401</v>
      </c>
      <c r="E2365" s="22">
        <f t="shared" si="111"/>
        <v>110</v>
      </c>
      <c r="F2365" s="17" t="s">
        <v>775</v>
      </c>
      <c r="G2365" s="17" t="s">
        <v>772</v>
      </c>
      <c r="H2365" s="17">
        <v>33</v>
      </c>
      <c r="J2365" s="17">
        <v>0.31</v>
      </c>
      <c r="K2365" s="17" t="s">
        <v>494</v>
      </c>
      <c r="L2365" s="17"/>
      <c r="M2365" s="17" t="s">
        <v>494</v>
      </c>
      <c r="Q2365" s="50" t="s">
        <v>494</v>
      </c>
      <c r="AE2365" s="18">
        <f t="shared" si="112"/>
        <v>0.86262069733144109</v>
      </c>
    </row>
    <row r="2366" spans="1:31" hidden="1" x14ac:dyDescent="0.2">
      <c r="A2366" s="50">
        <v>2024</v>
      </c>
      <c r="B2366" s="50" t="s">
        <v>16</v>
      </c>
      <c r="C2366" s="51" t="str">
        <f>set_totals!$C$289</f>
        <v>19Apr24-RST-Night</v>
      </c>
      <c r="D2366" s="21">
        <f t="shared" si="110"/>
        <v>45401</v>
      </c>
      <c r="E2366" s="22">
        <f t="shared" si="111"/>
        <v>110</v>
      </c>
      <c r="F2366" s="17" t="s">
        <v>775</v>
      </c>
      <c r="G2366" s="17" t="s">
        <v>772</v>
      </c>
      <c r="H2366" s="17">
        <v>36</v>
      </c>
      <c r="J2366" s="17">
        <v>0.34</v>
      </c>
      <c r="K2366" s="17" t="s">
        <v>494</v>
      </c>
      <c r="L2366" s="17"/>
      <c r="M2366" s="17" t="s">
        <v>494</v>
      </c>
      <c r="Q2366" s="50" t="s">
        <v>494</v>
      </c>
      <c r="AE2366" s="18">
        <f t="shared" si="112"/>
        <v>0.72873799725651589</v>
      </c>
    </row>
    <row r="2367" spans="1:31" hidden="1" x14ac:dyDescent="0.2">
      <c r="A2367" s="50">
        <v>2024</v>
      </c>
      <c r="B2367" s="50" t="s">
        <v>16</v>
      </c>
      <c r="C2367" s="51" t="str">
        <f>set_totals!$C$289</f>
        <v>19Apr24-RST-Night</v>
      </c>
      <c r="D2367" s="21">
        <f t="shared" si="110"/>
        <v>45401</v>
      </c>
      <c r="E2367" s="22">
        <f t="shared" si="111"/>
        <v>110</v>
      </c>
      <c r="F2367" s="17" t="s">
        <v>775</v>
      </c>
      <c r="G2367" s="17" t="s">
        <v>772</v>
      </c>
      <c r="H2367" s="17">
        <v>36</v>
      </c>
      <c r="J2367" s="17">
        <v>0.41</v>
      </c>
      <c r="K2367" s="17" t="s">
        <v>494</v>
      </c>
      <c r="L2367" s="17"/>
      <c r="M2367" s="17" t="s">
        <v>494</v>
      </c>
      <c r="Q2367" s="50" t="s">
        <v>494</v>
      </c>
      <c r="AE2367" s="18">
        <f t="shared" si="112"/>
        <v>0.87877229080932784</v>
      </c>
    </row>
    <row r="2368" spans="1:31" hidden="1" x14ac:dyDescent="0.2">
      <c r="A2368" s="50">
        <v>2024</v>
      </c>
      <c r="B2368" s="50" t="s">
        <v>16</v>
      </c>
      <c r="C2368" s="51" t="str">
        <f>set_totals!$C$289</f>
        <v>19Apr24-RST-Night</v>
      </c>
      <c r="D2368" s="21">
        <f t="shared" si="110"/>
        <v>45401</v>
      </c>
      <c r="E2368" s="22">
        <f t="shared" si="111"/>
        <v>110</v>
      </c>
      <c r="F2368" s="17" t="s">
        <v>775</v>
      </c>
      <c r="G2368" s="17" t="s">
        <v>772</v>
      </c>
      <c r="H2368" s="17">
        <v>38</v>
      </c>
      <c r="J2368" s="17">
        <v>0.51</v>
      </c>
      <c r="K2368" s="17" t="s">
        <v>494</v>
      </c>
      <c r="L2368" s="17"/>
      <c r="M2368" s="17" t="s">
        <v>494</v>
      </c>
      <c r="Q2368" s="50" t="s">
        <v>494</v>
      </c>
      <c r="AE2368" s="18">
        <f t="shared" si="112"/>
        <v>0.9294357778101765</v>
      </c>
    </row>
    <row r="2369" spans="1:31" hidden="1" x14ac:dyDescent="0.2">
      <c r="A2369" s="50">
        <v>2024</v>
      </c>
      <c r="B2369" s="50" t="s">
        <v>16</v>
      </c>
      <c r="C2369" s="51" t="str">
        <f>set_totals!$C$289</f>
        <v>19Apr24-RST-Night</v>
      </c>
      <c r="D2369" s="21">
        <f t="shared" si="110"/>
        <v>45401</v>
      </c>
      <c r="E2369" s="22">
        <f t="shared" si="111"/>
        <v>110</v>
      </c>
      <c r="F2369" s="17" t="s">
        <v>775</v>
      </c>
      <c r="G2369" s="17" t="s">
        <v>772</v>
      </c>
      <c r="H2369" s="17">
        <v>38</v>
      </c>
      <c r="J2369" s="17">
        <v>0.47</v>
      </c>
      <c r="K2369" s="17" t="s">
        <v>494</v>
      </c>
      <c r="L2369" s="17"/>
      <c r="M2369" s="17" t="s">
        <v>494</v>
      </c>
      <c r="Q2369" s="50" t="s">
        <v>494</v>
      </c>
      <c r="AE2369" s="18">
        <f t="shared" si="112"/>
        <v>0.85653885406035857</v>
      </c>
    </row>
    <row r="2370" spans="1:31" hidden="1" x14ac:dyDescent="0.2">
      <c r="A2370" s="50">
        <v>2024</v>
      </c>
      <c r="B2370" s="50" t="s">
        <v>16</v>
      </c>
      <c r="C2370" s="51" t="str">
        <f>set_totals!$C$289</f>
        <v>19Apr24-RST-Night</v>
      </c>
      <c r="D2370" s="21">
        <f t="shared" si="110"/>
        <v>45401</v>
      </c>
      <c r="E2370" s="22">
        <f t="shared" si="111"/>
        <v>110</v>
      </c>
      <c r="F2370" s="17" t="s">
        <v>775</v>
      </c>
      <c r="G2370" s="17" t="s">
        <v>772</v>
      </c>
      <c r="H2370" s="17">
        <v>35</v>
      </c>
      <c r="J2370" s="17">
        <v>0.32</v>
      </c>
      <c r="K2370" s="17" t="s">
        <v>494</v>
      </c>
      <c r="L2370" s="17"/>
      <c r="M2370" s="17" t="s">
        <v>494</v>
      </c>
      <c r="Q2370" s="50" t="s">
        <v>494</v>
      </c>
      <c r="AE2370" s="18">
        <f t="shared" si="112"/>
        <v>0.74635568513119532</v>
      </c>
    </row>
    <row r="2371" spans="1:31" hidden="1" x14ac:dyDescent="0.2">
      <c r="A2371" s="50">
        <v>2024</v>
      </c>
      <c r="B2371" s="50" t="s">
        <v>16</v>
      </c>
      <c r="C2371" s="51" t="str">
        <f>set_totals!$C$289</f>
        <v>19Apr24-RST-Night</v>
      </c>
      <c r="D2371" s="21">
        <f t="shared" si="110"/>
        <v>45401</v>
      </c>
      <c r="E2371" s="22">
        <f t="shared" si="111"/>
        <v>110</v>
      </c>
      <c r="F2371" s="17" t="s">
        <v>775</v>
      </c>
      <c r="G2371" s="17" t="s">
        <v>772</v>
      </c>
      <c r="H2371" s="17">
        <v>31</v>
      </c>
      <c r="J2371" s="17">
        <v>0.21</v>
      </c>
      <c r="K2371" s="17" t="s">
        <v>494</v>
      </c>
      <c r="L2371" s="17"/>
      <c r="M2371" s="17" t="s">
        <v>494</v>
      </c>
      <c r="Q2371" s="50" t="s">
        <v>494</v>
      </c>
      <c r="AE2371" s="18">
        <f t="shared" si="112"/>
        <v>0.70491087912456774</v>
      </c>
    </row>
    <row r="2372" spans="1:31" hidden="1" x14ac:dyDescent="0.2">
      <c r="A2372" s="50">
        <v>2024</v>
      </c>
      <c r="B2372" s="50" t="s">
        <v>16</v>
      </c>
      <c r="C2372" s="51" t="str">
        <f>set_totals!$C$289</f>
        <v>19Apr24-RST-Night</v>
      </c>
      <c r="D2372" s="21">
        <f t="shared" ref="D2372:D2435" si="113">DATEVALUE(LEFT(C2372, SEARCH("-", C2372) - 1))</f>
        <v>45401</v>
      </c>
      <c r="E2372" s="22">
        <f t="shared" ref="E2372:E2435" si="114" xml:space="preserve"> D2372 - DATE(YEAR(D2372), 1, 0)</f>
        <v>110</v>
      </c>
      <c r="F2372" s="17" t="s">
        <v>775</v>
      </c>
      <c r="G2372" s="17" t="s">
        <v>772</v>
      </c>
      <c r="H2372" s="17">
        <v>33</v>
      </c>
      <c r="J2372" s="17">
        <v>0.35</v>
      </c>
      <c r="K2372" s="17" t="s">
        <v>494</v>
      </c>
      <c r="L2372" s="17"/>
      <c r="M2372" s="17" t="s">
        <v>494</v>
      </c>
      <c r="Q2372" s="50" t="s">
        <v>494</v>
      </c>
      <c r="AE2372" s="18">
        <f t="shared" ref="AE2372:AE2435" si="115">IF(J2372="", "", 100000*(J2372/(H2372^3)))</f>
        <v>0.97392659376130442</v>
      </c>
    </row>
    <row r="2373" spans="1:31" hidden="1" x14ac:dyDescent="0.2">
      <c r="A2373" s="50">
        <v>2024</v>
      </c>
      <c r="B2373" s="50" t="s">
        <v>16</v>
      </c>
      <c r="C2373" s="51" t="str">
        <f>set_totals!$C$289</f>
        <v>19Apr24-RST-Night</v>
      </c>
      <c r="D2373" s="21">
        <f t="shared" si="113"/>
        <v>45401</v>
      </c>
      <c r="E2373" s="22">
        <f t="shared" si="114"/>
        <v>110</v>
      </c>
      <c r="F2373" s="17" t="s">
        <v>775</v>
      </c>
      <c r="G2373" s="17" t="s">
        <v>772</v>
      </c>
      <c r="H2373" s="17">
        <v>35</v>
      </c>
      <c r="J2373" s="17">
        <v>0.32</v>
      </c>
      <c r="K2373" s="17" t="s">
        <v>494</v>
      </c>
      <c r="L2373" s="17"/>
      <c r="M2373" s="17" t="s">
        <v>494</v>
      </c>
      <c r="Q2373" s="50" t="s">
        <v>494</v>
      </c>
      <c r="AE2373" s="18">
        <f t="shared" si="115"/>
        <v>0.74635568513119532</v>
      </c>
    </row>
    <row r="2374" spans="1:31" hidden="1" x14ac:dyDescent="0.2">
      <c r="A2374" s="50">
        <v>2024</v>
      </c>
      <c r="B2374" s="50" t="s">
        <v>16</v>
      </c>
      <c r="C2374" s="51" t="str">
        <f>set_totals!$C$289</f>
        <v>19Apr24-RST-Night</v>
      </c>
      <c r="D2374" s="21">
        <f t="shared" si="113"/>
        <v>45401</v>
      </c>
      <c r="E2374" s="22">
        <f t="shared" si="114"/>
        <v>110</v>
      </c>
      <c r="F2374" s="17" t="s">
        <v>775</v>
      </c>
      <c r="G2374" s="17" t="s">
        <v>772</v>
      </c>
      <c r="H2374" s="17">
        <v>37</v>
      </c>
      <c r="J2374" s="17">
        <v>0.5</v>
      </c>
      <c r="K2374" s="17" t="s">
        <v>494</v>
      </c>
      <c r="L2374" s="17"/>
      <c r="M2374" s="17" t="s">
        <v>494</v>
      </c>
      <c r="Q2374" s="50" t="s">
        <v>494</v>
      </c>
      <c r="AE2374" s="18">
        <f t="shared" si="115"/>
        <v>0.98710836475628283</v>
      </c>
    </row>
    <row r="2375" spans="1:31" hidden="1" x14ac:dyDescent="0.2">
      <c r="A2375" s="50">
        <v>2024</v>
      </c>
      <c r="B2375" s="50" t="s">
        <v>16</v>
      </c>
      <c r="C2375" s="51" t="str">
        <f>set_totals!$C$289</f>
        <v>19Apr24-RST-Night</v>
      </c>
      <c r="D2375" s="21">
        <f t="shared" si="113"/>
        <v>45401</v>
      </c>
      <c r="E2375" s="22">
        <f t="shared" si="114"/>
        <v>110</v>
      </c>
      <c r="F2375" s="17" t="s">
        <v>775</v>
      </c>
      <c r="G2375" s="17" t="s">
        <v>772</v>
      </c>
      <c r="H2375" s="17">
        <v>37</v>
      </c>
      <c r="J2375" s="17">
        <v>0.49</v>
      </c>
      <c r="K2375" s="17" t="s">
        <v>494</v>
      </c>
      <c r="L2375" s="17"/>
      <c r="M2375" s="17" t="s">
        <v>494</v>
      </c>
      <c r="Q2375" s="50" t="s">
        <v>494</v>
      </c>
      <c r="AE2375" s="18">
        <f t="shared" si="115"/>
        <v>0.96736619746115726</v>
      </c>
    </row>
    <row r="2376" spans="1:31" hidden="1" x14ac:dyDescent="0.2">
      <c r="A2376" s="50">
        <v>2024</v>
      </c>
      <c r="B2376" s="50" t="s">
        <v>16</v>
      </c>
      <c r="C2376" s="51" t="str">
        <f>set_totals!$C$290</f>
        <v>23Apr24-RST-Night</v>
      </c>
      <c r="D2376" s="21">
        <f t="shared" si="113"/>
        <v>45405</v>
      </c>
      <c r="E2376" s="22">
        <f t="shared" si="114"/>
        <v>114</v>
      </c>
      <c r="F2376" s="17" t="s">
        <v>775</v>
      </c>
      <c r="G2376" s="17" t="s">
        <v>772</v>
      </c>
      <c r="H2376" s="17">
        <v>36</v>
      </c>
      <c r="J2376" s="17">
        <v>0.32</v>
      </c>
      <c r="K2376" s="17" t="s">
        <v>494</v>
      </c>
      <c r="L2376" s="17"/>
      <c r="M2376" s="17" t="s">
        <v>494</v>
      </c>
      <c r="Q2376" s="50" t="s">
        <v>494</v>
      </c>
      <c r="AE2376" s="18">
        <f t="shared" si="115"/>
        <v>0.68587105624142664</v>
      </c>
    </row>
    <row r="2377" spans="1:31" hidden="1" x14ac:dyDescent="0.2">
      <c r="A2377" s="50">
        <v>2024</v>
      </c>
      <c r="B2377" s="50" t="s">
        <v>16</v>
      </c>
      <c r="C2377" s="51" t="str">
        <f>set_totals!$C$290</f>
        <v>23Apr24-RST-Night</v>
      </c>
      <c r="D2377" s="21">
        <f t="shared" si="113"/>
        <v>45405</v>
      </c>
      <c r="E2377" s="22">
        <f t="shared" si="114"/>
        <v>114</v>
      </c>
      <c r="F2377" s="17" t="s">
        <v>775</v>
      </c>
      <c r="G2377" s="17" t="s">
        <v>772</v>
      </c>
      <c r="H2377" s="17">
        <v>34</v>
      </c>
      <c r="J2377" s="17">
        <v>0.28999999999999998</v>
      </c>
      <c r="K2377" s="17" t="s">
        <v>494</v>
      </c>
      <c r="L2377" s="17"/>
      <c r="M2377" s="17" t="s">
        <v>494</v>
      </c>
      <c r="Q2377" s="50" t="s">
        <v>494</v>
      </c>
      <c r="AE2377" s="18">
        <f t="shared" si="115"/>
        <v>0.73783838795033574</v>
      </c>
    </row>
    <row r="2378" spans="1:31" hidden="1" x14ac:dyDescent="0.2">
      <c r="A2378" s="50">
        <v>2024</v>
      </c>
      <c r="B2378" s="50" t="s">
        <v>16</v>
      </c>
      <c r="C2378" s="51" t="str">
        <f>set_totals!$C$290</f>
        <v>23Apr24-RST-Night</v>
      </c>
      <c r="D2378" s="21">
        <f t="shared" si="113"/>
        <v>45405</v>
      </c>
      <c r="E2378" s="22">
        <f t="shared" si="114"/>
        <v>114</v>
      </c>
      <c r="F2378" s="17" t="s">
        <v>775</v>
      </c>
      <c r="G2378" s="17" t="s">
        <v>772</v>
      </c>
      <c r="H2378" s="17">
        <v>55</v>
      </c>
      <c r="J2378" s="17">
        <v>1.52</v>
      </c>
      <c r="K2378" s="17" t="s">
        <v>494</v>
      </c>
      <c r="L2378" s="17"/>
      <c r="M2378" s="17" t="s">
        <v>494</v>
      </c>
      <c r="Q2378" s="50" t="s">
        <v>494</v>
      </c>
      <c r="AE2378" s="18">
        <f t="shared" si="115"/>
        <v>0.91359879789631859</v>
      </c>
    </row>
    <row r="2379" spans="1:31" hidden="1" x14ac:dyDescent="0.2">
      <c r="A2379" s="50">
        <v>2024</v>
      </c>
      <c r="B2379" s="50" t="s">
        <v>16</v>
      </c>
      <c r="C2379" s="51" t="str">
        <f>set_totals!$C$290</f>
        <v>23Apr24-RST-Night</v>
      </c>
      <c r="D2379" s="21">
        <f t="shared" si="113"/>
        <v>45405</v>
      </c>
      <c r="E2379" s="22">
        <f t="shared" si="114"/>
        <v>114</v>
      </c>
      <c r="F2379" s="17" t="s">
        <v>775</v>
      </c>
      <c r="G2379" s="17" t="s">
        <v>772</v>
      </c>
      <c r="H2379" s="17">
        <v>37</v>
      </c>
      <c r="J2379" s="17">
        <v>0.37</v>
      </c>
      <c r="K2379" s="17" t="s">
        <v>494</v>
      </c>
      <c r="L2379" s="17"/>
      <c r="M2379" s="17" t="s">
        <v>494</v>
      </c>
      <c r="Q2379" s="50" t="s">
        <v>494</v>
      </c>
      <c r="AE2379" s="18">
        <f t="shared" si="115"/>
        <v>0.73046018991964934</v>
      </c>
    </row>
    <row r="2380" spans="1:31" hidden="1" x14ac:dyDescent="0.2">
      <c r="A2380" s="50">
        <v>2024</v>
      </c>
      <c r="B2380" s="50" t="s">
        <v>16</v>
      </c>
      <c r="C2380" s="51" t="str">
        <f>set_totals!$C$290</f>
        <v>23Apr24-RST-Night</v>
      </c>
      <c r="D2380" s="21">
        <f t="shared" si="113"/>
        <v>45405</v>
      </c>
      <c r="E2380" s="22">
        <f t="shared" si="114"/>
        <v>114</v>
      </c>
      <c r="F2380" s="17" t="s">
        <v>775</v>
      </c>
      <c r="G2380" s="17" t="s">
        <v>772</v>
      </c>
      <c r="H2380" s="17">
        <v>35</v>
      </c>
      <c r="J2380" s="17">
        <v>0.41</v>
      </c>
      <c r="K2380" s="17" t="s">
        <v>494</v>
      </c>
      <c r="L2380" s="17"/>
      <c r="M2380" s="17" t="s">
        <v>494</v>
      </c>
      <c r="Q2380" s="50" t="s">
        <v>494</v>
      </c>
      <c r="AE2380" s="18">
        <f t="shared" si="115"/>
        <v>0.95626822157434399</v>
      </c>
    </row>
    <row r="2381" spans="1:31" hidden="1" x14ac:dyDescent="0.2">
      <c r="A2381" s="50">
        <v>2024</v>
      </c>
      <c r="B2381" s="50" t="s">
        <v>16</v>
      </c>
      <c r="C2381" s="51" t="str">
        <f>set_totals!$C$290</f>
        <v>23Apr24-RST-Night</v>
      </c>
      <c r="D2381" s="21">
        <f t="shared" si="113"/>
        <v>45405</v>
      </c>
      <c r="E2381" s="22">
        <f t="shared" si="114"/>
        <v>114</v>
      </c>
      <c r="F2381" s="17" t="s">
        <v>775</v>
      </c>
      <c r="G2381" s="17" t="s">
        <v>772</v>
      </c>
      <c r="H2381" s="17" t="s">
        <v>790</v>
      </c>
      <c r="J2381" s="17" t="s">
        <v>790</v>
      </c>
      <c r="K2381" s="17" t="s">
        <v>494</v>
      </c>
      <c r="L2381" s="17"/>
      <c r="M2381" s="17" t="s">
        <v>494</v>
      </c>
      <c r="Q2381" s="50" t="s">
        <v>494</v>
      </c>
      <c r="AE2381" s="18" t="e">
        <f t="shared" si="115"/>
        <v>#VALUE!</v>
      </c>
    </row>
    <row r="2382" spans="1:31" hidden="1" x14ac:dyDescent="0.2">
      <c r="A2382" s="50">
        <v>2024</v>
      </c>
      <c r="B2382" s="50" t="s">
        <v>16</v>
      </c>
      <c r="C2382" s="51" t="str">
        <f>set_totals!$C$290</f>
        <v>23Apr24-RST-Night</v>
      </c>
      <c r="D2382" s="21">
        <f t="shared" si="113"/>
        <v>45405</v>
      </c>
      <c r="E2382" s="22">
        <f t="shared" si="114"/>
        <v>114</v>
      </c>
      <c r="F2382" s="17" t="s">
        <v>775</v>
      </c>
      <c r="G2382" s="17" t="s">
        <v>772</v>
      </c>
      <c r="H2382" s="17">
        <v>36</v>
      </c>
      <c r="J2382" s="17">
        <v>0.38</v>
      </c>
      <c r="K2382" s="17" t="s">
        <v>494</v>
      </c>
      <c r="L2382" s="17"/>
      <c r="M2382" s="17" t="s">
        <v>494</v>
      </c>
      <c r="Q2382" s="50" t="s">
        <v>494</v>
      </c>
      <c r="AE2382" s="18">
        <f t="shared" si="115"/>
        <v>0.81447187928669418</v>
      </c>
    </row>
    <row r="2383" spans="1:31" hidden="1" x14ac:dyDescent="0.2">
      <c r="A2383" s="50">
        <v>2024</v>
      </c>
      <c r="B2383" s="50" t="s">
        <v>16</v>
      </c>
      <c r="C2383" s="51" t="str">
        <f>set_totals!$C$290</f>
        <v>23Apr24-RST-Night</v>
      </c>
      <c r="D2383" s="21">
        <f t="shared" si="113"/>
        <v>45405</v>
      </c>
      <c r="E2383" s="22">
        <f t="shared" si="114"/>
        <v>114</v>
      </c>
      <c r="F2383" s="17" t="s">
        <v>775</v>
      </c>
      <c r="G2383" s="17" t="s">
        <v>772</v>
      </c>
      <c r="H2383" s="17">
        <v>35</v>
      </c>
      <c r="J2383" s="17">
        <v>0.35</v>
      </c>
      <c r="K2383" s="17" t="s">
        <v>494</v>
      </c>
      <c r="L2383" s="17"/>
      <c r="M2383" s="17" t="s">
        <v>494</v>
      </c>
      <c r="Q2383" s="50" t="s">
        <v>494</v>
      </c>
      <c r="AE2383" s="18">
        <f t="shared" si="115"/>
        <v>0.81632653061224481</v>
      </c>
    </row>
    <row r="2384" spans="1:31" hidden="1" x14ac:dyDescent="0.2">
      <c r="A2384" s="50">
        <v>2024</v>
      </c>
      <c r="B2384" s="50" t="s">
        <v>16</v>
      </c>
      <c r="C2384" s="51" t="str">
        <f>set_totals!$C$290</f>
        <v>23Apr24-RST-Night</v>
      </c>
      <c r="D2384" s="21">
        <f t="shared" si="113"/>
        <v>45405</v>
      </c>
      <c r="E2384" s="22">
        <f t="shared" si="114"/>
        <v>114</v>
      </c>
      <c r="F2384" s="17" t="s">
        <v>775</v>
      </c>
      <c r="G2384" s="17" t="s">
        <v>772</v>
      </c>
      <c r="H2384" s="17">
        <v>36</v>
      </c>
      <c r="J2384" s="17">
        <v>0.38</v>
      </c>
      <c r="K2384" s="17" t="s">
        <v>494</v>
      </c>
      <c r="L2384" s="17"/>
      <c r="M2384" s="17" t="s">
        <v>494</v>
      </c>
      <c r="Q2384" s="50" t="s">
        <v>494</v>
      </c>
      <c r="AE2384" s="18">
        <f t="shared" si="115"/>
        <v>0.81447187928669418</v>
      </c>
    </row>
    <row r="2385" spans="1:31" hidden="1" x14ac:dyDescent="0.2">
      <c r="A2385" s="50">
        <v>2024</v>
      </c>
      <c r="B2385" s="50" t="s">
        <v>16</v>
      </c>
      <c r="C2385" s="51" t="str">
        <f>set_totals!$C$290</f>
        <v>23Apr24-RST-Night</v>
      </c>
      <c r="D2385" s="21">
        <f t="shared" si="113"/>
        <v>45405</v>
      </c>
      <c r="E2385" s="22">
        <f t="shared" si="114"/>
        <v>114</v>
      </c>
      <c r="F2385" s="17" t="s">
        <v>775</v>
      </c>
      <c r="G2385" s="17" t="s">
        <v>772</v>
      </c>
      <c r="H2385" s="17">
        <v>34</v>
      </c>
      <c r="J2385" s="17">
        <v>0.35</v>
      </c>
      <c r="K2385" s="17" t="s">
        <v>494</v>
      </c>
      <c r="L2385" s="17"/>
      <c r="M2385" s="17" t="s">
        <v>494</v>
      </c>
      <c r="Q2385" s="50" t="s">
        <v>494</v>
      </c>
      <c r="AE2385" s="18">
        <f t="shared" si="115"/>
        <v>0.89049460614695697</v>
      </c>
    </row>
    <row r="2386" spans="1:31" hidden="1" x14ac:dyDescent="0.2">
      <c r="A2386" s="50">
        <v>2024</v>
      </c>
      <c r="B2386" s="50" t="s">
        <v>16</v>
      </c>
      <c r="C2386" s="51" t="str">
        <f>set_totals!$C$290</f>
        <v>23Apr24-RST-Night</v>
      </c>
      <c r="D2386" s="21">
        <f t="shared" si="113"/>
        <v>45405</v>
      </c>
      <c r="E2386" s="22">
        <f t="shared" si="114"/>
        <v>114</v>
      </c>
      <c r="F2386" s="17" t="s">
        <v>775</v>
      </c>
      <c r="G2386" s="17" t="s">
        <v>772</v>
      </c>
      <c r="H2386" s="17">
        <v>36</v>
      </c>
      <c r="J2386" s="17">
        <v>0.33</v>
      </c>
      <c r="K2386" s="17" t="s">
        <v>494</v>
      </c>
      <c r="L2386" s="17"/>
      <c r="M2386" s="17" t="s">
        <v>494</v>
      </c>
      <c r="Q2386" s="50" t="s">
        <v>494</v>
      </c>
      <c r="AE2386" s="18">
        <f t="shared" si="115"/>
        <v>0.70730452674897115</v>
      </c>
    </row>
    <row r="2387" spans="1:31" hidden="1" x14ac:dyDescent="0.2">
      <c r="A2387" s="50">
        <v>2024</v>
      </c>
      <c r="B2387" s="50" t="s">
        <v>16</v>
      </c>
      <c r="C2387" s="51" t="str">
        <f>set_totals!$C$290</f>
        <v>23Apr24-RST-Night</v>
      </c>
      <c r="D2387" s="21">
        <f t="shared" si="113"/>
        <v>45405</v>
      </c>
      <c r="E2387" s="22">
        <f t="shared" si="114"/>
        <v>114</v>
      </c>
      <c r="F2387" s="17" t="s">
        <v>775</v>
      </c>
      <c r="G2387" s="17" t="s">
        <v>772</v>
      </c>
      <c r="H2387" s="17">
        <v>37</v>
      </c>
      <c r="J2387" s="17">
        <v>0.38</v>
      </c>
      <c r="K2387" s="17" t="s">
        <v>494</v>
      </c>
      <c r="L2387" s="17"/>
      <c r="M2387" s="17" t="s">
        <v>494</v>
      </c>
      <c r="Q2387" s="50" t="s">
        <v>494</v>
      </c>
      <c r="AE2387" s="18">
        <f t="shared" si="115"/>
        <v>0.75020235721477502</v>
      </c>
    </row>
    <row r="2388" spans="1:31" hidden="1" x14ac:dyDescent="0.2">
      <c r="A2388" s="50">
        <v>2024</v>
      </c>
      <c r="B2388" s="50" t="s">
        <v>16</v>
      </c>
      <c r="C2388" s="51" t="str">
        <f>set_totals!$C$290</f>
        <v>23Apr24-RST-Night</v>
      </c>
      <c r="D2388" s="21">
        <f t="shared" si="113"/>
        <v>45405</v>
      </c>
      <c r="E2388" s="22">
        <f t="shared" si="114"/>
        <v>114</v>
      </c>
      <c r="F2388" s="17" t="s">
        <v>775</v>
      </c>
      <c r="G2388" s="17" t="s">
        <v>772</v>
      </c>
      <c r="H2388" s="17">
        <v>34</v>
      </c>
      <c r="J2388" s="17">
        <v>0.35</v>
      </c>
      <c r="K2388" s="17" t="s">
        <v>494</v>
      </c>
      <c r="L2388" s="17"/>
      <c r="M2388" s="17" t="s">
        <v>494</v>
      </c>
      <c r="Q2388" s="50" t="s">
        <v>494</v>
      </c>
      <c r="AE2388" s="18">
        <f t="shared" si="115"/>
        <v>0.89049460614695697</v>
      </c>
    </row>
    <row r="2389" spans="1:31" hidden="1" x14ac:dyDescent="0.2">
      <c r="A2389" s="50">
        <v>2024</v>
      </c>
      <c r="B2389" s="50" t="s">
        <v>16</v>
      </c>
      <c r="C2389" s="51" t="str">
        <f>set_totals!$C$290</f>
        <v>23Apr24-RST-Night</v>
      </c>
      <c r="D2389" s="21">
        <f t="shared" si="113"/>
        <v>45405</v>
      </c>
      <c r="E2389" s="22">
        <f t="shared" si="114"/>
        <v>114</v>
      </c>
      <c r="F2389" s="17" t="s">
        <v>775</v>
      </c>
      <c r="G2389" s="17" t="s">
        <v>772</v>
      </c>
      <c r="H2389" s="17">
        <v>38</v>
      </c>
      <c r="J2389" s="17">
        <v>0.44</v>
      </c>
      <c r="K2389" s="17" t="s">
        <v>494</v>
      </c>
      <c r="L2389" s="17"/>
      <c r="M2389" s="17" t="s">
        <v>494</v>
      </c>
      <c r="Q2389" s="50" t="s">
        <v>494</v>
      </c>
      <c r="AE2389" s="18">
        <f t="shared" si="115"/>
        <v>0.80186616124799526</v>
      </c>
    </row>
    <row r="2390" spans="1:31" hidden="1" x14ac:dyDescent="0.2">
      <c r="A2390" s="50">
        <v>2024</v>
      </c>
      <c r="B2390" s="50" t="s">
        <v>16</v>
      </c>
      <c r="C2390" s="51" t="str">
        <f>set_totals!$C$290</f>
        <v>23Apr24-RST-Night</v>
      </c>
      <c r="D2390" s="21">
        <f t="shared" si="113"/>
        <v>45405</v>
      </c>
      <c r="E2390" s="22">
        <f t="shared" si="114"/>
        <v>114</v>
      </c>
      <c r="F2390" s="17" t="s">
        <v>775</v>
      </c>
      <c r="G2390" s="17" t="s">
        <v>772</v>
      </c>
      <c r="H2390" s="17">
        <v>37</v>
      </c>
      <c r="J2390" s="17">
        <v>0.35</v>
      </c>
      <c r="K2390" s="17" t="s">
        <v>494</v>
      </c>
      <c r="L2390" s="17"/>
      <c r="M2390" s="17" t="s">
        <v>494</v>
      </c>
      <c r="Q2390" s="50" t="s">
        <v>494</v>
      </c>
      <c r="AE2390" s="18">
        <f t="shared" si="115"/>
        <v>0.69097585532939798</v>
      </c>
    </row>
    <row r="2391" spans="1:31" hidden="1" x14ac:dyDescent="0.2">
      <c r="A2391" s="50">
        <v>2024</v>
      </c>
      <c r="B2391" s="50" t="s">
        <v>16</v>
      </c>
      <c r="C2391" s="51" t="str">
        <f>set_totals!$C$290</f>
        <v>23Apr24-RST-Night</v>
      </c>
      <c r="D2391" s="21">
        <f t="shared" si="113"/>
        <v>45405</v>
      </c>
      <c r="E2391" s="22">
        <f t="shared" si="114"/>
        <v>114</v>
      </c>
      <c r="F2391" s="17" t="s">
        <v>775</v>
      </c>
      <c r="G2391" s="17" t="s">
        <v>772</v>
      </c>
      <c r="H2391" s="17">
        <v>37</v>
      </c>
      <c r="J2391" s="17">
        <v>0.47</v>
      </c>
      <c r="K2391" s="17" t="s">
        <v>494</v>
      </c>
      <c r="L2391" s="17"/>
      <c r="M2391" s="17" t="s">
        <v>494</v>
      </c>
      <c r="Q2391" s="50" t="s">
        <v>494</v>
      </c>
      <c r="AE2391" s="18">
        <f t="shared" si="115"/>
        <v>0.9278818628709059</v>
      </c>
    </row>
    <row r="2392" spans="1:31" hidden="1" x14ac:dyDescent="0.2">
      <c r="A2392" s="50">
        <v>2024</v>
      </c>
      <c r="B2392" s="50" t="s">
        <v>16</v>
      </c>
      <c r="C2392" s="51" t="str">
        <f>set_totals!$C$290</f>
        <v>23Apr24-RST-Night</v>
      </c>
      <c r="D2392" s="21">
        <f t="shared" si="113"/>
        <v>45405</v>
      </c>
      <c r="E2392" s="22">
        <f t="shared" si="114"/>
        <v>114</v>
      </c>
      <c r="F2392" s="17" t="s">
        <v>775</v>
      </c>
      <c r="G2392" s="17" t="s">
        <v>772</v>
      </c>
      <c r="H2392" s="17">
        <v>35</v>
      </c>
      <c r="J2392" s="17">
        <v>0.33</v>
      </c>
      <c r="K2392" s="17" t="s">
        <v>494</v>
      </c>
      <c r="L2392" s="17"/>
      <c r="M2392" s="17" t="s">
        <v>494</v>
      </c>
      <c r="Q2392" s="50" t="s">
        <v>494</v>
      </c>
      <c r="AE2392" s="18">
        <f t="shared" si="115"/>
        <v>0.76967930029154519</v>
      </c>
    </row>
    <row r="2393" spans="1:31" hidden="1" x14ac:dyDescent="0.2">
      <c r="A2393" s="50">
        <v>2024</v>
      </c>
      <c r="B2393" s="50" t="s">
        <v>16</v>
      </c>
      <c r="C2393" s="51" t="str">
        <f>set_totals!$C$290</f>
        <v>23Apr24-RST-Night</v>
      </c>
      <c r="D2393" s="21">
        <f t="shared" si="113"/>
        <v>45405</v>
      </c>
      <c r="E2393" s="22">
        <f t="shared" si="114"/>
        <v>114</v>
      </c>
      <c r="F2393" s="17" t="s">
        <v>775</v>
      </c>
      <c r="G2393" s="17" t="s">
        <v>772</v>
      </c>
      <c r="H2393" s="17">
        <v>36</v>
      </c>
      <c r="J2393" s="17">
        <v>0.43</v>
      </c>
      <c r="K2393" s="17" t="s">
        <v>494</v>
      </c>
      <c r="L2393" s="17"/>
      <c r="M2393" s="17" t="s">
        <v>494</v>
      </c>
      <c r="Q2393" s="50" t="s">
        <v>494</v>
      </c>
      <c r="AE2393" s="18">
        <f t="shared" si="115"/>
        <v>0.92163923182441698</v>
      </c>
    </row>
    <row r="2394" spans="1:31" hidden="1" x14ac:dyDescent="0.2">
      <c r="A2394" s="50">
        <v>2024</v>
      </c>
      <c r="B2394" s="50" t="s">
        <v>16</v>
      </c>
      <c r="C2394" s="51" t="str">
        <f>set_totals!$C$290</f>
        <v>23Apr24-RST-Night</v>
      </c>
      <c r="D2394" s="21">
        <f t="shared" si="113"/>
        <v>45405</v>
      </c>
      <c r="E2394" s="22">
        <f t="shared" si="114"/>
        <v>114</v>
      </c>
      <c r="F2394" s="17" t="s">
        <v>775</v>
      </c>
      <c r="G2394" s="17" t="s">
        <v>772</v>
      </c>
      <c r="H2394" s="17">
        <v>39</v>
      </c>
      <c r="J2394" s="17">
        <v>0.42</v>
      </c>
      <c r="K2394" s="17" t="s">
        <v>494</v>
      </c>
      <c r="L2394" s="17"/>
      <c r="M2394" s="17" t="s">
        <v>494</v>
      </c>
      <c r="Q2394" s="50" t="s">
        <v>494</v>
      </c>
      <c r="AE2394" s="18">
        <f t="shared" si="115"/>
        <v>0.70803621099479086</v>
      </c>
    </row>
    <row r="2395" spans="1:31" hidden="1" x14ac:dyDescent="0.2">
      <c r="A2395" s="50">
        <v>2024</v>
      </c>
      <c r="B2395" s="50" t="s">
        <v>16</v>
      </c>
      <c r="C2395" s="51" t="str">
        <f>set_totals!$C$290</f>
        <v>23Apr24-RST-Night</v>
      </c>
      <c r="D2395" s="21">
        <f t="shared" si="113"/>
        <v>45405</v>
      </c>
      <c r="E2395" s="22">
        <f t="shared" si="114"/>
        <v>114</v>
      </c>
      <c r="F2395" s="17" t="s">
        <v>775</v>
      </c>
      <c r="G2395" s="17" t="s">
        <v>772</v>
      </c>
      <c r="H2395" s="17">
        <v>38</v>
      </c>
      <c r="J2395" s="17">
        <v>0.41</v>
      </c>
      <c r="K2395" s="17" t="s">
        <v>494</v>
      </c>
      <c r="L2395" s="17"/>
      <c r="M2395" s="17" t="s">
        <v>494</v>
      </c>
      <c r="Q2395" s="50" t="s">
        <v>494</v>
      </c>
      <c r="AE2395" s="18">
        <f t="shared" si="115"/>
        <v>0.74719346843563206</v>
      </c>
    </row>
    <row r="2396" spans="1:31" hidden="1" x14ac:dyDescent="0.2">
      <c r="A2396" s="50">
        <v>2024</v>
      </c>
      <c r="B2396" s="50" t="s">
        <v>16</v>
      </c>
      <c r="C2396" s="51" t="str">
        <f>set_totals!$C$290</f>
        <v>23Apr24-RST-Night</v>
      </c>
      <c r="D2396" s="21">
        <f t="shared" si="113"/>
        <v>45405</v>
      </c>
      <c r="E2396" s="22">
        <f t="shared" si="114"/>
        <v>114</v>
      </c>
      <c r="F2396" s="17" t="s">
        <v>775</v>
      </c>
      <c r="G2396" s="17" t="s">
        <v>772</v>
      </c>
      <c r="H2396" s="17">
        <v>38</v>
      </c>
      <c r="J2396" s="17">
        <v>0.42</v>
      </c>
      <c r="K2396" s="17" t="s">
        <v>494</v>
      </c>
      <c r="L2396" s="17"/>
      <c r="M2396" s="17" t="s">
        <v>494</v>
      </c>
      <c r="Q2396" s="50" t="s">
        <v>494</v>
      </c>
      <c r="AE2396" s="18">
        <f t="shared" si="115"/>
        <v>0.76541769937308646</v>
      </c>
    </row>
    <row r="2397" spans="1:31" hidden="1" x14ac:dyDescent="0.2">
      <c r="A2397" s="50">
        <v>2024</v>
      </c>
      <c r="B2397" s="50" t="s">
        <v>16</v>
      </c>
      <c r="C2397" s="51" t="str">
        <f>set_totals!$C$290</f>
        <v>23Apr24-RST-Night</v>
      </c>
      <c r="D2397" s="21">
        <f t="shared" si="113"/>
        <v>45405</v>
      </c>
      <c r="E2397" s="22">
        <f t="shared" si="114"/>
        <v>114</v>
      </c>
      <c r="F2397" s="17" t="s">
        <v>775</v>
      </c>
      <c r="G2397" s="17" t="s">
        <v>772</v>
      </c>
      <c r="H2397" s="17">
        <v>35</v>
      </c>
      <c r="J2397" s="17">
        <v>0.33</v>
      </c>
      <c r="K2397" s="17" t="s">
        <v>494</v>
      </c>
      <c r="L2397" s="17"/>
      <c r="M2397" s="17" t="s">
        <v>494</v>
      </c>
      <c r="Q2397" s="50" t="s">
        <v>494</v>
      </c>
      <c r="AE2397" s="18">
        <f t="shared" si="115"/>
        <v>0.76967930029154519</v>
      </c>
    </row>
    <row r="2398" spans="1:31" hidden="1" x14ac:dyDescent="0.2">
      <c r="A2398" s="50">
        <v>2024</v>
      </c>
      <c r="B2398" s="50" t="s">
        <v>16</v>
      </c>
      <c r="C2398" s="51" t="str">
        <f>set_totals!$C$290</f>
        <v>23Apr24-RST-Night</v>
      </c>
      <c r="D2398" s="21">
        <f t="shared" si="113"/>
        <v>45405</v>
      </c>
      <c r="E2398" s="22">
        <f t="shared" si="114"/>
        <v>114</v>
      </c>
      <c r="F2398" s="17" t="s">
        <v>775</v>
      </c>
      <c r="G2398" s="17" t="s">
        <v>772</v>
      </c>
      <c r="H2398" s="17">
        <v>36</v>
      </c>
      <c r="J2398" s="17">
        <v>0.36</v>
      </c>
      <c r="K2398" s="17" t="s">
        <v>494</v>
      </c>
      <c r="L2398" s="17"/>
      <c r="M2398" s="17" t="s">
        <v>494</v>
      </c>
      <c r="Q2398" s="50" t="s">
        <v>494</v>
      </c>
      <c r="AE2398" s="18">
        <f t="shared" si="115"/>
        <v>0.77160493827160492</v>
      </c>
    </row>
    <row r="2399" spans="1:31" hidden="1" x14ac:dyDescent="0.2">
      <c r="A2399" s="50">
        <v>2024</v>
      </c>
      <c r="B2399" s="50" t="s">
        <v>16</v>
      </c>
      <c r="C2399" s="51" t="str">
        <f>set_totals!$C$290</f>
        <v>23Apr24-RST-Night</v>
      </c>
      <c r="D2399" s="21">
        <f t="shared" si="113"/>
        <v>45405</v>
      </c>
      <c r="E2399" s="22">
        <f t="shared" si="114"/>
        <v>114</v>
      </c>
      <c r="F2399" s="17" t="s">
        <v>775</v>
      </c>
      <c r="G2399" s="17" t="s">
        <v>772</v>
      </c>
      <c r="H2399" s="17">
        <v>38</v>
      </c>
      <c r="J2399" s="17">
        <v>0.42</v>
      </c>
      <c r="K2399" s="17" t="s">
        <v>494</v>
      </c>
      <c r="L2399" s="17"/>
      <c r="M2399" s="17" t="s">
        <v>494</v>
      </c>
      <c r="Q2399" s="50" t="s">
        <v>494</v>
      </c>
      <c r="AE2399" s="18">
        <f t="shared" si="115"/>
        <v>0.76541769937308646</v>
      </c>
    </row>
    <row r="2400" spans="1:31" hidden="1" x14ac:dyDescent="0.2">
      <c r="A2400" s="50">
        <v>2024</v>
      </c>
      <c r="B2400" s="50" t="s">
        <v>16</v>
      </c>
      <c r="C2400" s="51" t="str">
        <f>set_totals!$C$290</f>
        <v>23Apr24-RST-Night</v>
      </c>
      <c r="D2400" s="21">
        <f t="shared" si="113"/>
        <v>45405</v>
      </c>
      <c r="E2400" s="22">
        <f t="shared" si="114"/>
        <v>114</v>
      </c>
      <c r="F2400" s="17" t="s">
        <v>775</v>
      </c>
      <c r="G2400" s="17" t="s">
        <v>772</v>
      </c>
      <c r="H2400" s="17">
        <v>35</v>
      </c>
      <c r="J2400" s="17">
        <v>0.43</v>
      </c>
      <c r="K2400" s="17" t="s">
        <v>494</v>
      </c>
      <c r="L2400" s="17"/>
      <c r="M2400" s="17" t="s">
        <v>494</v>
      </c>
      <c r="Q2400" s="50" t="s">
        <v>494</v>
      </c>
      <c r="AE2400" s="18">
        <f t="shared" si="115"/>
        <v>1.0029154518950436</v>
      </c>
    </row>
    <row r="2401" spans="1:31" hidden="1" x14ac:dyDescent="0.2">
      <c r="A2401" s="50">
        <v>2024</v>
      </c>
      <c r="B2401" s="50" t="s">
        <v>16</v>
      </c>
      <c r="C2401" s="51" t="str">
        <f>set_totals!$C$290</f>
        <v>23Apr24-RST-Night</v>
      </c>
      <c r="D2401" s="21">
        <f t="shared" si="113"/>
        <v>45405</v>
      </c>
      <c r="E2401" s="22">
        <f t="shared" si="114"/>
        <v>114</v>
      </c>
      <c r="F2401" s="17" t="s">
        <v>775</v>
      </c>
      <c r="G2401" s="17" t="s">
        <v>772</v>
      </c>
      <c r="H2401" s="17">
        <v>34</v>
      </c>
      <c r="J2401" s="17">
        <v>0.35</v>
      </c>
      <c r="K2401" s="17" t="s">
        <v>494</v>
      </c>
      <c r="L2401" s="17"/>
      <c r="M2401" s="17" t="s">
        <v>494</v>
      </c>
      <c r="Q2401" s="50" t="s">
        <v>494</v>
      </c>
      <c r="AE2401" s="18">
        <f t="shared" si="115"/>
        <v>0.89049460614695697</v>
      </c>
    </row>
    <row r="2402" spans="1:31" hidden="1" x14ac:dyDescent="0.2">
      <c r="A2402" s="50">
        <v>2024</v>
      </c>
      <c r="B2402" s="50" t="s">
        <v>16</v>
      </c>
      <c r="C2402" s="51" t="str">
        <f>set_totals!$C$290</f>
        <v>23Apr24-RST-Night</v>
      </c>
      <c r="D2402" s="21">
        <f t="shared" si="113"/>
        <v>45405</v>
      </c>
      <c r="E2402" s="22">
        <f t="shared" si="114"/>
        <v>114</v>
      </c>
      <c r="F2402" s="17" t="s">
        <v>775</v>
      </c>
      <c r="G2402" s="17" t="s">
        <v>772</v>
      </c>
      <c r="H2402" s="17">
        <v>30</v>
      </c>
      <c r="J2402" s="17">
        <v>0.2</v>
      </c>
      <c r="K2402" s="17" t="s">
        <v>494</v>
      </c>
      <c r="L2402" s="17"/>
      <c r="M2402" s="17" t="s">
        <v>494</v>
      </c>
      <c r="Q2402" s="50" t="s">
        <v>494</v>
      </c>
      <c r="AE2402" s="18">
        <f t="shared" si="115"/>
        <v>0.7407407407407407</v>
      </c>
    </row>
    <row r="2403" spans="1:31" hidden="1" x14ac:dyDescent="0.2">
      <c r="A2403" s="50">
        <v>2024</v>
      </c>
      <c r="B2403" s="50" t="s">
        <v>16</v>
      </c>
      <c r="C2403" s="51" t="str">
        <f>set_totals!$C$290</f>
        <v>23Apr24-RST-Night</v>
      </c>
      <c r="D2403" s="21">
        <f t="shared" si="113"/>
        <v>45405</v>
      </c>
      <c r="E2403" s="22">
        <f t="shared" si="114"/>
        <v>114</v>
      </c>
      <c r="F2403" s="17" t="s">
        <v>775</v>
      </c>
      <c r="G2403" s="17" t="s">
        <v>772</v>
      </c>
      <c r="H2403" s="17">
        <v>36</v>
      </c>
      <c r="J2403" s="17">
        <v>0.41</v>
      </c>
      <c r="K2403" s="17" t="s">
        <v>494</v>
      </c>
      <c r="L2403" s="17"/>
      <c r="M2403" s="17" t="s">
        <v>494</v>
      </c>
      <c r="Q2403" s="50" t="s">
        <v>494</v>
      </c>
      <c r="AE2403" s="18">
        <f t="shared" si="115"/>
        <v>0.87877229080932784</v>
      </c>
    </row>
    <row r="2404" spans="1:31" hidden="1" x14ac:dyDescent="0.2">
      <c r="A2404" s="50">
        <v>2024</v>
      </c>
      <c r="B2404" s="50" t="s">
        <v>16</v>
      </c>
      <c r="C2404" s="51" t="str">
        <f>set_totals!$C$290</f>
        <v>23Apr24-RST-Night</v>
      </c>
      <c r="D2404" s="21">
        <f t="shared" si="113"/>
        <v>45405</v>
      </c>
      <c r="E2404" s="22">
        <f t="shared" si="114"/>
        <v>114</v>
      </c>
      <c r="F2404" s="17" t="s">
        <v>775</v>
      </c>
      <c r="G2404" s="17" t="s">
        <v>772</v>
      </c>
      <c r="H2404" s="17">
        <v>37</v>
      </c>
      <c r="J2404" s="17">
        <v>0.46</v>
      </c>
      <c r="K2404" s="17" t="s">
        <v>494</v>
      </c>
      <c r="L2404" s="17"/>
      <c r="M2404" s="17" t="s">
        <v>494</v>
      </c>
      <c r="Q2404" s="50" t="s">
        <v>494</v>
      </c>
      <c r="AE2404" s="18">
        <f t="shared" si="115"/>
        <v>0.90813969557578034</v>
      </c>
    </row>
    <row r="2405" spans="1:31" hidden="1" x14ac:dyDescent="0.2">
      <c r="A2405" s="50">
        <v>2024</v>
      </c>
      <c r="B2405" s="50" t="s">
        <v>16</v>
      </c>
      <c r="C2405" s="51" t="str">
        <f>set_totals!$C$290</f>
        <v>23Apr24-RST-Night</v>
      </c>
      <c r="D2405" s="21">
        <f t="shared" si="113"/>
        <v>45405</v>
      </c>
      <c r="E2405" s="22">
        <f t="shared" si="114"/>
        <v>114</v>
      </c>
      <c r="F2405" s="17" t="s">
        <v>775</v>
      </c>
      <c r="G2405" s="17" t="s">
        <v>772</v>
      </c>
      <c r="H2405" s="17">
        <v>32</v>
      </c>
      <c r="J2405" s="17">
        <v>0.26</v>
      </c>
      <c r="K2405" s="17" t="s">
        <v>494</v>
      </c>
      <c r="L2405" s="17"/>
      <c r="M2405" s="17" t="s">
        <v>494</v>
      </c>
      <c r="Q2405" s="50" t="s">
        <v>494</v>
      </c>
      <c r="AE2405" s="18">
        <f t="shared" si="115"/>
        <v>0.79345703125</v>
      </c>
    </row>
    <row r="2406" spans="1:31" hidden="1" x14ac:dyDescent="0.2">
      <c r="A2406" s="50">
        <v>2024</v>
      </c>
      <c r="B2406" s="50" t="s">
        <v>16</v>
      </c>
      <c r="C2406" s="51" t="str">
        <f>set_totals!$C$290</f>
        <v>23Apr24-RST-Night</v>
      </c>
      <c r="D2406" s="21">
        <f t="shared" si="113"/>
        <v>45405</v>
      </c>
      <c r="E2406" s="22">
        <f t="shared" si="114"/>
        <v>114</v>
      </c>
      <c r="F2406" s="17" t="s">
        <v>775</v>
      </c>
      <c r="G2406" s="17" t="s">
        <v>772</v>
      </c>
      <c r="H2406" s="17">
        <v>38</v>
      </c>
      <c r="J2406" s="17">
        <v>0.43</v>
      </c>
      <c r="K2406" s="17" t="s">
        <v>494</v>
      </c>
      <c r="L2406" s="17"/>
      <c r="M2406" s="17" t="s">
        <v>494</v>
      </c>
      <c r="Q2406" s="50" t="s">
        <v>494</v>
      </c>
      <c r="AE2406" s="18">
        <f t="shared" si="115"/>
        <v>0.78364193031054097</v>
      </c>
    </row>
    <row r="2407" spans="1:31" hidden="1" x14ac:dyDescent="0.2">
      <c r="A2407" s="50">
        <v>2024</v>
      </c>
      <c r="B2407" s="50" t="s">
        <v>16</v>
      </c>
      <c r="C2407" s="51" t="str">
        <f>set_totals!$C$290</f>
        <v>23Apr24-RST-Night</v>
      </c>
      <c r="D2407" s="21">
        <f t="shared" si="113"/>
        <v>45405</v>
      </c>
      <c r="E2407" s="22">
        <f t="shared" si="114"/>
        <v>114</v>
      </c>
      <c r="F2407" s="17" t="s">
        <v>775</v>
      </c>
      <c r="G2407" s="17" t="s">
        <v>772</v>
      </c>
      <c r="H2407" s="17">
        <v>51</v>
      </c>
      <c r="J2407" s="17">
        <v>1.39</v>
      </c>
      <c r="K2407" s="17" t="s">
        <v>494</v>
      </c>
      <c r="L2407" s="17"/>
      <c r="M2407" s="17" t="s">
        <v>494</v>
      </c>
      <c r="Q2407" s="50" t="s">
        <v>494</v>
      </c>
      <c r="AE2407" s="18">
        <f t="shared" si="115"/>
        <v>1.0478624360163133</v>
      </c>
    </row>
    <row r="2408" spans="1:31" hidden="1" x14ac:dyDescent="0.2">
      <c r="A2408" s="50">
        <v>2024</v>
      </c>
      <c r="B2408" s="50" t="s">
        <v>16</v>
      </c>
      <c r="C2408" s="51" t="str">
        <f>set_totals!$C$290</f>
        <v>23Apr24-RST-Night</v>
      </c>
      <c r="D2408" s="21">
        <f t="shared" si="113"/>
        <v>45405</v>
      </c>
      <c r="E2408" s="22">
        <f t="shared" si="114"/>
        <v>114</v>
      </c>
      <c r="F2408" s="17" t="s">
        <v>771</v>
      </c>
      <c r="G2408" s="17" t="s">
        <v>772</v>
      </c>
      <c r="H2408" s="17">
        <v>39</v>
      </c>
      <c r="J2408" s="17">
        <v>0.44</v>
      </c>
      <c r="K2408" s="17" t="s">
        <v>494</v>
      </c>
      <c r="L2408" s="17"/>
      <c r="M2408" s="17" t="s">
        <v>494</v>
      </c>
      <c r="Q2408" s="50" t="s">
        <v>494</v>
      </c>
      <c r="AE2408" s="18">
        <f t="shared" si="115"/>
        <v>0.74175222104216187</v>
      </c>
    </row>
    <row r="2409" spans="1:31" hidden="1" x14ac:dyDescent="0.2">
      <c r="A2409" s="50">
        <v>2024</v>
      </c>
      <c r="B2409" s="50" t="s">
        <v>16</v>
      </c>
      <c r="C2409" s="51" t="str">
        <f>set_totals!$C$290</f>
        <v>23Apr24-RST-Night</v>
      </c>
      <c r="D2409" s="21">
        <f t="shared" si="113"/>
        <v>45405</v>
      </c>
      <c r="E2409" s="22">
        <f t="shared" si="114"/>
        <v>114</v>
      </c>
      <c r="F2409" s="17" t="s">
        <v>773</v>
      </c>
      <c r="G2409" s="17" t="s">
        <v>772</v>
      </c>
      <c r="H2409" s="17">
        <v>42</v>
      </c>
      <c r="J2409" s="17">
        <v>0.45</v>
      </c>
      <c r="K2409" s="17" t="s">
        <v>494</v>
      </c>
      <c r="L2409" s="17"/>
      <c r="M2409" s="17" t="s">
        <v>494</v>
      </c>
      <c r="Q2409" s="50" t="s">
        <v>494</v>
      </c>
      <c r="AE2409" s="18">
        <f t="shared" si="115"/>
        <v>0.60738581146744419</v>
      </c>
    </row>
    <row r="2410" spans="1:31" hidden="1" x14ac:dyDescent="0.2">
      <c r="A2410" s="50">
        <v>2024</v>
      </c>
      <c r="B2410" s="50" t="s">
        <v>16</v>
      </c>
      <c r="C2410" s="51" t="str">
        <f>set_totals!$C$290</f>
        <v>23Apr24-RST-Night</v>
      </c>
      <c r="D2410" s="21">
        <f t="shared" si="113"/>
        <v>45405</v>
      </c>
      <c r="E2410" s="22">
        <f t="shared" si="114"/>
        <v>114</v>
      </c>
      <c r="F2410" s="17" t="s">
        <v>773</v>
      </c>
      <c r="G2410" s="17" t="s">
        <v>772</v>
      </c>
      <c r="H2410" s="17">
        <v>42</v>
      </c>
      <c r="J2410" s="17">
        <v>0.49</v>
      </c>
      <c r="K2410" s="17" t="s">
        <v>494</v>
      </c>
      <c r="L2410" s="17"/>
      <c r="M2410" s="17" t="s">
        <v>494</v>
      </c>
      <c r="Q2410" s="50" t="s">
        <v>494</v>
      </c>
      <c r="AE2410" s="18">
        <f t="shared" si="115"/>
        <v>0.66137566137566139</v>
      </c>
    </row>
    <row r="2411" spans="1:31" hidden="1" x14ac:dyDescent="0.2">
      <c r="A2411" s="50">
        <v>2024</v>
      </c>
      <c r="B2411" s="50" t="s">
        <v>16</v>
      </c>
      <c r="C2411" s="51" t="str">
        <f>set_totals!$C$290</f>
        <v>23Apr24-RST-Night</v>
      </c>
      <c r="D2411" s="21">
        <f t="shared" si="113"/>
        <v>45405</v>
      </c>
      <c r="E2411" s="22">
        <f t="shared" si="114"/>
        <v>114</v>
      </c>
      <c r="F2411" s="17" t="s">
        <v>773</v>
      </c>
      <c r="G2411" s="17" t="s">
        <v>772</v>
      </c>
      <c r="H2411" s="17">
        <v>31</v>
      </c>
      <c r="J2411" s="17">
        <v>0.19</v>
      </c>
      <c r="K2411" s="17" t="s">
        <v>494</v>
      </c>
      <c r="L2411" s="17"/>
      <c r="M2411" s="17" t="s">
        <v>494</v>
      </c>
      <c r="Q2411" s="50" t="s">
        <v>494</v>
      </c>
      <c r="AE2411" s="18">
        <f t="shared" si="115"/>
        <v>0.6377765096841328</v>
      </c>
    </row>
    <row r="2412" spans="1:31" hidden="1" x14ac:dyDescent="0.2">
      <c r="A2412" s="50">
        <v>2024</v>
      </c>
      <c r="B2412" s="50" t="s">
        <v>16</v>
      </c>
      <c r="C2412" s="51" t="str">
        <f>set_totals!$C$290</f>
        <v>23Apr24-RST-Night</v>
      </c>
      <c r="D2412" s="21">
        <f t="shared" si="113"/>
        <v>45405</v>
      </c>
      <c r="E2412" s="22">
        <f t="shared" si="114"/>
        <v>114</v>
      </c>
      <c r="F2412" s="17" t="s">
        <v>775</v>
      </c>
      <c r="G2412" s="17" t="s">
        <v>784</v>
      </c>
      <c r="H2412" s="17">
        <v>116</v>
      </c>
      <c r="J2412" s="17">
        <v>13.8</v>
      </c>
      <c r="K2412" s="17" t="s">
        <v>494</v>
      </c>
      <c r="L2412" s="17"/>
      <c r="M2412" s="17" t="s">
        <v>494</v>
      </c>
      <c r="P2412" s="50" t="s">
        <v>847</v>
      </c>
      <c r="Q2412" s="50" t="s">
        <v>494</v>
      </c>
      <c r="AD2412" s="50" t="s">
        <v>848</v>
      </c>
      <c r="AE2412" s="18">
        <f t="shared" si="115"/>
        <v>0.88410758948706392</v>
      </c>
    </row>
    <row r="2413" spans="1:31" hidden="1" x14ac:dyDescent="0.2">
      <c r="A2413" s="50">
        <v>2024</v>
      </c>
      <c r="B2413" s="50" t="s">
        <v>16</v>
      </c>
      <c r="C2413" s="51" t="str">
        <f>set_totals!$C$290</f>
        <v>23Apr24-RST-Night</v>
      </c>
      <c r="D2413" s="21">
        <f t="shared" si="113"/>
        <v>45405</v>
      </c>
      <c r="E2413" s="22">
        <f t="shared" si="114"/>
        <v>114</v>
      </c>
      <c r="F2413" s="17" t="s">
        <v>775</v>
      </c>
      <c r="G2413" s="17" t="s">
        <v>784</v>
      </c>
      <c r="H2413" s="17">
        <v>100</v>
      </c>
      <c r="J2413" s="17">
        <v>8.68</v>
      </c>
      <c r="K2413" s="17" t="s">
        <v>494</v>
      </c>
      <c r="L2413" s="17"/>
      <c r="M2413" s="17" t="s">
        <v>494</v>
      </c>
      <c r="Q2413" s="50" t="s">
        <v>494</v>
      </c>
      <c r="AE2413" s="18">
        <f t="shared" si="115"/>
        <v>0.86799999999999999</v>
      </c>
    </row>
    <row r="2414" spans="1:31" hidden="1" x14ac:dyDescent="0.2">
      <c r="A2414" s="50">
        <v>2024</v>
      </c>
      <c r="B2414" s="50" t="s">
        <v>16</v>
      </c>
      <c r="C2414" s="51" t="str">
        <f>set_totals!$C$290</f>
        <v>23Apr24-RST-Night</v>
      </c>
      <c r="D2414" s="21">
        <f t="shared" si="113"/>
        <v>45405</v>
      </c>
      <c r="E2414" s="22">
        <f t="shared" si="114"/>
        <v>114</v>
      </c>
      <c r="F2414" s="17" t="s">
        <v>775</v>
      </c>
      <c r="G2414" s="17" t="s">
        <v>784</v>
      </c>
      <c r="H2414" s="17">
        <v>95</v>
      </c>
      <c r="J2414" s="17">
        <v>8.27</v>
      </c>
      <c r="K2414" s="17" t="s">
        <v>494</v>
      </c>
      <c r="L2414" s="17"/>
      <c r="M2414" s="17" t="s">
        <v>494</v>
      </c>
      <c r="Q2414" s="50" t="s">
        <v>494</v>
      </c>
      <c r="AE2414" s="18">
        <f t="shared" si="115"/>
        <v>0.96457209505758856</v>
      </c>
    </row>
    <row r="2415" spans="1:31" hidden="1" x14ac:dyDescent="0.2">
      <c r="A2415" s="50">
        <v>2024</v>
      </c>
      <c r="B2415" s="50" t="s">
        <v>16</v>
      </c>
      <c r="C2415" s="51" t="str">
        <f>set_totals!$C$295</f>
        <v>24Apr24-RST-Night</v>
      </c>
      <c r="D2415" s="21">
        <f t="shared" si="113"/>
        <v>45406</v>
      </c>
      <c r="E2415" s="22">
        <f t="shared" si="114"/>
        <v>115</v>
      </c>
      <c r="F2415" s="17" t="s">
        <v>775</v>
      </c>
      <c r="G2415" s="17" t="s">
        <v>772</v>
      </c>
      <c r="H2415" s="17">
        <v>70</v>
      </c>
      <c r="J2415" s="17">
        <v>3.09</v>
      </c>
      <c r="K2415" s="17" t="s">
        <v>494</v>
      </c>
      <c r="L2415" s="17"/>
      <c r="M2415" s="17" t="s">
        <v>494</v>
      </c>
      <c r="Q2415" s="50" t="s">
        <v>494</v>
      </c>
      <c r="AE2415" s="18">
        <f t="shared" si="115"/>
        <v>0.9008746355685131</v>
      </c>
    </row>
    <row r="2416" spans="1:31" hidden="1" x14ac:dyDescent="0.2">
      <c r="A2416" s="50">
        <v>2024</v>
      </c>
      <c r="B2416" s="50" t="s">
        <v>16</v>
      </c>
      <c r="C2416" s="51" t="str">
        <f>set_totals!$C$295</f>
        <v>24Apr24-RST-Night</v>
      </c>
      <c r="D2416" s="21">
        <f t="shared" si="113"/>
        <v>45406</v>
      </c>
      <c r="E2416" s="22">
        <f t="shared" si="114"/>
        <v>115</v>
      </c>
      <c r="F2416" s="17" t="s">
        <v>775</v>
      </c>
      <c r="G2416" s="17" t="s">
        <v>772</v>
      </c>
      <c r="H2416" s="17">
        <v>36</v>
      </c>
      <c r="J2416" s="17">
        <v>0.4</v>
      </c>
      <c r="K2416" s="17" t="s">
        <v>494</v>
      </c>
      <c r="L2416" s="17"/>
      <c r="M2416" s="17" t="s">
        <v>494</v>
      </c>
      <c r="Q2416" s="50" t="s">
        <v>494</v>
      </c>
      <c r="AE2416" s="18">
        <f t="shared" si="115"/>
        <v>0.85733882030178332</v>
      </c>
    </row>
    <row r="2417" spans="1:31" hidden="1" x14ac:dyDescent="0.2">
      <c r="A2417" s="50">
        <v>2024</v>
      </c>
      <c r="B2417" s="50" t="s">
        <v>16</v>
      </c>
      <c r="C2417" s="51" t="str">
        <f>set_totals!$C$295</f>
        <v>24Apr24-RST-Night</v>
      </c>
      <c r="D2417" s="21">
        <f t="shared" si="113"/>
        <v>45406</v>
      </c>
      <c r="E2417" s="22">
        <f t="shared" si="114"/>
        <v>115</v>
      </c>
      <c r="F2417" s="17" t="s">
        <v>775</v>
      </c>
      <c r="G2417" s="17" t="s">
        <v>772</v>
      </c>
      <c r="H2417" s="17">
        <v>35</v>
      </c>
      <c r="J2417" s="17">
        <v>0.5</v>
      </c>
      <c r="K2417" s="17" t="s">
        <v>494</v>
      </c>
      <c r="L2417" s="17"/>
      <c r="M2417" s="17" t="s">
        <v>494</v>
      </c>
      <c r="Q2417" s="50" t="s">
        <v>494</v>
      </c>
      <c r="AE2417" s="18">
        <f t="shared" si="115"/>
        <v>1.1661807580174928</v>
      </c>
    </row>
    <row r="2418" spans="1:31" hidden="1" x14ac:dyDescent="0.2">
      <c r="A2418" s="50">
        <v>2024</v>
      </c>
      <c r="B2418" s="50" t="s">
        <v>16</v>
      </c>
      <c r="C2418" s="51" t="str">
        <f>set_totals!$C$295</f>
        <v>24Apr24-RST-Night</v>
      </c>
      <c r="D2418" s="21">
        <f t="shared" si="113"/>
        <v>45406</v>
      </c>
      <c r="E2418" s="22">
        <f t="shared" si="114"/>
        <v>115</v>
      </c>
      <c r="F2418" s="17" t="s">
        <v>775</v>
      </c>
      <c r="G2418" s="17" t="s">
        <v>772</v>
      </c>
      <c r="H2418" s="17">
        <v>38</v>
      </c>
      <c r="J2418" s="17">
        <v>0.51</v>
      </c>
      <c r="K2418" s="17" t="s">
        <v>494</v>
      </c>
      <c r="L2418" s="17"/>
      <c r="M2418" s="17" t="s">
        <v>494</v>
      </c>
      <c r="Q2418" s="50" t="s">
        <v>494</v>
      </c>
      <c r="AE2418" s="18">
        <f t="shared" si="115"/>
        <v>0.9294357778101765</v>
      </c>
    </row>
    <row r="2419" spans="1:31" hidden="1" x14ac:dyDescent="0.2">
      <c r="A2419" s="50">
        <v>2024</v>
      </c>
      <c r="B2419" s="50" t="s">
        <v>16</v>
      </c>
      <c r="C2419" s="51" t="str">
        <f>set_totals!$C$295</f>
        <v>24Apr24-RST-Night</v>
      </c>
      <c r="D2419" s="21">
        <f t="shared" si="113"/>
        <v>45406</v>
      </c>
      <c r="E2419" s="22">
        <f t="shared" si="114"/>
        <v>115</v>
      </c>
      <c r="F2419" s="17" t="s">
        <v>775</v>
      </c>
      <c r="G2419" s="17" t="s">
        <v>784</v>
      </c>
      <c r="H2419" s="17">
        <v>83</v>
      </c>
      <c r="J2419" s="17">
        <v>5.75</v>
      </c>
      <c r="K2419" s="17" t="s">
        <v>494</v>
      </c>
      <c r="L2419" s="17"/>
      <c r="M2419" s="17" t="s">
        <v>494</v>
      </c>
      <c r="Q2419" s="50" t="s">
        <v>494</v>
      </c>
      <c r="AE2419" s="18">
        <f t="shared" si="115"/>
        <v>1.0056192253409049</v>
      </c>
    </row>
    <row r="2420" spans="1:31" hidden="1" x14ac:dyDescent="0.2">
      <c r="A2420" s="50">
        <v>2024</v>
      </c>
      <c r="B2420" s="50" t="s">
        <v>16</v>
      </c>
      <c r="C2420" s="51" t="str">
        <f>set_totals!$C$295</f>
        <v>24Apr24-RST-Night</v>
      </c>
      <c r="D2420" s="21">
        <f t="shared" si="113"/>
        <v>45406</v>
      </c>
      <c r="E2420" s="22">
        <f t="shared" si="114"/>
        <v>115</v>
      </c>
      <c r="F2420" s="17" t="s">
        <v>775</v>
      </c>
      <c r="G2420" s="17" t="s">
        <v>784</v>
      </c>
      <c r="H2420" s="17">
        <v>80</v>
      </c>
      <c r="J2420" s="17">
        <v>5.55</v>
      </c>
      <c r="K2420" s="17" t="s">
        <v>494</v>
      </c>
      <c r="L2420" s="17"/>
      <c r="M2420" s="17" t="s">
        <v>494</v>
      </c>
      <c r="Q2420" s="50" t="s">
        <v>494</v>
      </c>
      <c r="AE2420" s="18">
        <f t="shared" si="115"/>
        <v>1.083984375</v>
      </c>
    </row>
    <row r="2421" spans="1:31" hidden="1" x14ac:dyDescent="0.2">
      <c r="A2421" s="50">
        <v>2024</v>
      </c>
      <c r="B2421" s="50" t="s">
        <v>16</v>
      </c>
      <c r="C2421" s="51" t="str">
        <f>set_totals!$C$295</f>
        <v>24Apr24-RST-Night</v>
      </c>
      <c r="D2421" s="21">
        <f t="shared" si="113"/>
        <v>45406</v>
      </c>
      <c r="E2421" s="22">
        <f t="shared" si="114"/>
        <v>115</v>
      </c>
      <c r="F2421" s="17" t="s">
        <v>775</v>
      </c>
      <c r="G2421" s="17" t="s">
        <v>784</v>
      </c>
      <c r="H2421" s="17">
        <v>95</v>
      </c>
      <c r="J2421" s="17">
        <v>9.17</v>
      </c>
      <c r="K2421" s="17" t="s">
        <v>494</v>
      </c>
      <c r="L2421" s="17"/>
      <c r="M2421" s="17" t="s">
        <v>494</v>
      </c>
      <c r="Q2421" s="50" t="s">
        <v>494</v>
      </c>
      <c r="AE2421" s="18">
        <f t="shared" si="115"/>
        <v>1.069543665257326</v>
      </c>
    </row>
    <row r="2422" spans="1:31" hidden="1" x14ac:dyDescent="0.2">
      <c r="A2422" s="50">
        <v>2024</v>
      </c>
      <c r="B2422" s="50" t="s">
        <v>16</v>
      </c>
      <c r="C2422" s="51" t="str">
        <f>set_totals!$C$295</f>
        <v>24Apr24-RST-Night</v>
      </c>
      <c r="D2422" s="21">
        <f t="shared" si="113"/>
        <v>45406</v>
      </c>
      <c r="E2422" s="22">
        <f t="shared" si="114"/>
        <v>115</v>
      </c>
      <c r="F2422" s="17" t="s">
        <v>343</v>
      </c>
      <c r="G2422" s="17" t="s">
        <v>784</v>
      </c>
      <c r="H2422" s="17">
        <v>102</v>
      </c>
      <c r="J2422" s="17">
        <v>10.76</v>
      </c>
      <c r="K2422" s="17" t="s">
        <v>494</v>
      </c>
      <c r="L2422" s="17"/>
      <c r="M2422" s="17" t="s">
        <v>494</v>
      </c>
      <c r="P2422" s="50" t="s">
        <v>852</v>
      </c>
      <c r="Q2422" s="50" t="s">
        <v>494</v>
      </c>
      <c r="AD2422" s="50" t="s">
        <v>2528</v>
      </c>
      <c r="AE2422" s="18">
        <f t="shared" si="115"/>
        <v>1.0139388319726199</v>
      </c>
    </row>
    <row r="2423" spans="1:31" hidden="1" x14ac:dyDescent="0.2">
      <c r="A2423" s="50">
        <v>2024</v>
      </c>
      <c r="B2423" s="50" t="s">
        <v>16</v>
      </c>
      <c r="C2423" s="51" t="str">
        <f>set_totals!$C$298</f>
        <v>25Apr24-RST-Night</v>
      </c>
      <c r="D2423" s="21">
        <f t="shared" si="113"/>
        <v>45407</v>
      </c>
      <c r="E2423" s="22">
        <f t="shared" si="114"/>
        <v>116</v>
      </c>
      <c r="F2423" s="17" t="s">
        <v>771</v>
      </c>
      <c r="G2423" s="17" t="s">
        <v>772</v>
      </c>
      <c r="H2423" s="17">
        <v>41</v>
      </c>
      <c r="J2423" s="17">
        <v>0.51</v>
      </c>
      <c r="K2423" s="17" t="s">
        <v>494</v>
      </c>
      <c r="L2423" s="17"/>
      <c r="M2423" s="17" t="s">
        <v>494</v>
      </c>
      <c r="Q2423" s="50" t="s">
        <v>494</v>
      </c>
      <c r="AE2423" s="18">
        <f t="shared" si="115"/>
        <v>0.73997765557667472</v>
      </c>
    </row>
    <row r="2424" spans="1:31" hidden="1" x14ac:dyDescent="0.2">
      <c r="A2424" s="50">
        <v>2024</v>
      </c>
      <c r="B2424" s="50" t="s">
        <v>16</v>
      </c>
      <c r="C2424" s="51" t="str">
        <f>set_totals!$C$298</f>
        <v>25Apr24-RST-Night</v>
      </c>
      <c r="D2424" s="21">
        <f t="shared" si="113"/>
        <v>45407</v>
      </c>
      <c r="E2424" s="22">
        <f t="shared" si="114"/>
        <v>116</v>
      </c>
      <c r="F2424" s="17" t="s">
        <v>773</v>
      </c>
      <c r="G2424" s="17" t="s">
        <v>772</v>
      </c>
      <c r="H2424" s="17">
        <v>40</v>
      </c>
      <c r="J2424" s="17">
        <v>0.44</v>
      </c>
      <c r="K2424" s="17" t="s">
        <v>494</v>
      </c>
      <c r="L2424" s="17"/>
      <c r="M2424" s="17" t="s">
        <v>494</v>
      </c>
      <c r="Q2424" s="50" t="s">
        <v>494</v>
      </c>
      <c r="AE2424" s="18">
        <f t="shared" si="115"/>
        <v>0.6875</v>
      </c>
    </row>
    <row r="2425" spans="1:31" hidden="1" x14ac:dyDescent="0.2">
      <c r="A2425" s="50">
        <v>2024</v>
      </c>
      <c r="B2425" s="50" t="s">
        <v>16</v>
      </c>
      <c r="C2425" s="51" t="str">
        <f>set_totals!$C$298</f>
        <v>25Apr24-RST-Night</v>
      </c>
      <c r="D2425" s="21">
        <f t="shared" si="113"/>
        <v>45407</v>
      </c>
      <c r="E2425" s="22">
        <f t="shared" si="114"/>
        <v>116</v>
      </c>
      <c r="F2425" s="17" t="s">
        <v>775</v>
      </c>
      <c r="G2425" s="17" t="s">
        <v>772</v>
      </c>
      <c r="H2425" s="17">
        <v>36</v>
      </c>
      <c r="J2425" s="17">
        <v>0.34</v>
      </c>
      <c r="K2425" s="17" t="s">
        <v>494</v>
      </c>
      <c r="L2425" s="17"/>
      <c r="M2425" s="17" t="s">
        <v>494</v>
      </c>
      <c r="Q2425" s="50" t="s">
        <v>494</v>
      </c>
      <c r="AE2425" s="18">
        <f t="shared" si="115"/>
        <v>0.72873799725651589</v>
      </c>
    </row>
    <row r="2426" spans="1:31" hidden="1" x14ac:dyDescent="0.2">
      <c r="A2426" s="50">
        <v>2024</v>
      </c>
      <c r="B2426" s="50" t="s">
        <v>16</v>
      </c>
      <c r="C2426" s="51" t="str">
        <f>set_totals!$C$298</f>
        <v>25Apr24-RST-Night</v>
      </c>
      <c r="D2426" s="21">
        <f t="shared" si="113"/>
        <v>45407</v>
      </c>
      <c r="E2426" s="22">
        <f t="shared" si="114"/>
        <v>116</v>
      </c>
      <c r="F2426" s="17" t="s">
        <v>775</v>
      </c>
      <c r="G2426" s="17" t="s">
        <v>772</v>
      </c>
      <c r="H2426" s="17">
        <v>37</v>
      </c>
      <c r="J2426" s="17">
        <v>0.42</v>
      </c>
      <c r="K2426" s="17" t="s">
        <v>494</v>
      </c>
      <c r="L2426" s="17"/>
      <c r="M2426" s="17" t="s">
        <v>494</v>
      </c>
      <c r="Q2426" s="50" t="s">
        <v>494</v>
      </c>
      <c r="AE2426" s="18">
        <f t="shared" si="115"/>
        <v>0.82917102639527762</v>
      </c>
    </row>
    <row r="2427" spans="1:31" hidden="1" x14ac:dyDescent="0.2">
      <c r="A2427" s="50">
        <v>2024</v>
      </c>
      <c r="B2427" s="50" t="s">
        <v>16</v>
      </c>
      <c r="C2427" s="51" t="str">
        <f>set_totals!$C$298</f>
        <v>25Apr24-RST-Night</v>
      </c>
      <c r="D2427" s="21">
        <f t="shared" si="113"/>
        <v>45407</v>
      </c>
      <c r="E2427" s="22">
        <f t="shared" si="114"/>
        <v>116</v>
      </c>
      <c r="F2427" s="17" t="s">
        <v>775</v>
      </c>
      <c r="G2427" s="17" t="s">
        <v>772</v>
      </c>
      <c r="H2427" s="17">
        <v>35</v>
      </c>
      <c r="J2427" s="17">
        <v>0.38</v>
      </c>
      <c r="K2427" s="17" t="s">
        <v>494</v>
      </c>
      <c r="L2427" s="17"/>
      <c r="M2427" s="17" t="s">
        <v>494</v>
      </c>
      <c r="Q2427" s="50" t="s">
        <v>494</v>
      </c>
      <c r="AE2427" s="18">
        <f t="shared" si="115"/>
        <v>0.88629737609329451</v>
      </c>
    </row>
    <row r="2428" spans="1:31" hidden="1" x14ac:dyDescent="0.2">
      <c r="A2428" s="50">
        <v>2024</v>
      </c>
      <c r="B2428" s="50" t="s">
        <v>16</v>
      </c>
      <c r="C2428" s="51" t="str">
        <f>set_totals!$C$298</f>
        <v>25Apr24-RST-Night</v>
      </c>
      <c r="D2428" s="21">
        <f t="shared" si="113"/>
        <v>45407</v>
      </c>
      <c r="E2428" s="22">
        <f t="shared" si="114"/>
        <v>116</v>
      </c>
      <c r="F2428" s="17" t="s">
        <v>775</v>
      </c>
      <c r="G2428" s="17" t="s">
        <v>772</v>
      </c>
      <c r="H2428" s="17">
        <v>36</v>
      </c>
      <c r="J2428" s="17">
        <v>0.38</v>
      </c>
      <c r="K2428" s="17" t="s">
        <v>494</v>
      </c>
      <c r="L2428" s="17"/>
      <c r="M2428" s="17" t="s">
        <v>494</v>
      </c>
      <c r="Q2428" s="50" t="s">
        <v>494</v>
      </c>
      <c r="AE2428" s="18">
        <f t="shared" si="115"/>
        <v>0.81447187928669418</v>
      </c>
    </row>
    <row r="2429" spans="1:31" hidden="1" x14ac:dyDescent="0.2">
      <c r="A2429" s="50">
        <v>2024</v>
      </c>
      <c r="B2429" s="50" t="s">
        <v>16</v>
      </c>
      <c r="C2429" s="51" t="str">
        <f>set_totals!$C$298</f>
        <v>25Apr24-RST-Night</v>
      </c>
      <c r="D2429" s="21">
        <f t="shared" si="113"/>
        <v>45407</v>
      </c>
      <c r="E2429" s="22">
        <f t="shared" si="114"/>
        <v>116</v>
      </c>
      <c r="F2429" s="17" t="s">
        <v>775</v>
      </c>
      <c r="G2429" s="17" t="s">
        <v>772</v>
      </c>
      <c r="H2429" s="17">
        <v>37</v>
      </c>
      <c r="J2429" s="17">
        <v>0.43</v>
      </c>
      <c r="K2429" s="17" t="s">
        <v>494</v>
      </c>
      <c r="L2429" s="17"/>
      <c r="M2429" s="17" t="s">
        <v>494</v>
      </c>
      <c r="Q2429" s="50" t="s">
        <v>494</v>
      </c>
      <c r="AE2429" s="18">
        <f t="shared" si="115"/>
        <v>0.84891319369040341</v>
      </c>
    </row>
    <row r="2430" spans="1:31" hidden="1" x14ac:dyDescent="0.2">
      <c r="A2430" s="50">
        <v>2024</v>
      </c>
      <c r="B2430" s="50" t="s">
        <v>16</v>
      </c>
      <c r="C2430" s="51" t="str">
        <f>set_totals!$C$298</f>
        <v>25Apr24-RST-Night</v>
      </c>
      <c r="D2430" s="21">
        <f t="shared" si="113"/>
        <v>45407</v>
      </c>
      <c r="E2430" s="22">
        <f t="shared" si="114"/>
        <v>116</v>
      </c>
      <c r="F2430" s="17" t="s">
        <v>775</v>
      </c>
      <c r="G2430" s="17" t="s">
        <v>772</v>
      </c>
      <c r="H2430" s="17">
        <v>35</v>
      </c>
      <c r="J2430" s="17">
        <v>0.34</v>
      </c>
      <c r="K2430" s="17" t="s">
        <v>494</v>
      </c>
      <c r="L2430" s="17"/>
      <c r="M2430" s="17" t="s">
        <v>494</v>
      </c>
      <c r="Q2430" s="50" t="s">
        <v>494</v>
      </c>
      <c r="AE2430" s="18">
        <f t="shared" si="115"/>
        <v>0.79300291545189516</v>
      </c>
    </row>
    <row r="2431" spans="1:31" hidden="1" x14ac:dyDescent="0.2">
      <c r="A2431" s="50">
        <v>2024</v>
      </c>
      <c r="B2431" s="50" t="s">
        <v>16</v>
      </c>
      <c r="C2431" s="51" t="str">
        <f>set_totals!$C$298</f>
        <v>25Apr24-RST-Night</v>
      </c>
      <c r="D2431" s="21">
        <f t="shared" si="113"/>
        <v>45407</v>
      </c>
      <c r="E2431" s="22">
        <f t="shared" si="114"/>
        <v>116</v>
      </c>
      <c r="F2431" s="17" t="s">
        <v>775</v>
      </c>
      <c r="G2431" s="17" t="s">
        <v>772</v>
      </c>
      <c r="H2431" s="17">
        <v>37</v>
      </c>
      <c r="J2431" s="17">
        <v>0.37</v>
      </c>
      <c r="K2431" s="17" t="s">
        <v>494</v>
      </c>
      <c r="L2431" s="17"/>
      <c r="M2431" s="17" t="s">
        <v>494</v>
      </c>
      <c r="Q2431" s="50" t="s">
        <v>494</v>
      </c>
      <c r="AE2431" s="18">
        <f t="shared" si="115"/>
        <v>0.73046018991964934</v>
      </c>
    </row>
    <row r="2432" spans="1:31" hidden="1" x14ac:dyDescent="0.2">
      <c r="A2432" s="50">
        <v>2024</v>
      </c>
      <c r="B2432" s="50" t="s">
        <v>16</v>
      </c>
      <c r="C2432" s="51" t="str">
        <f>set_totals!$C$298</f>
        <v>25Apr24-RST-Night</v>
      </c>
      <c r="D2432" s="21">
        <f t="shared" si="113"/>
        <v>45407</v>
      </c>
      <c r="E2432" s="22">
        <f t="shared" si="114"/>
        <v>116</v>
      </c>
      <c r="F2432" s="17" t="s">
        <v>775</v>
      </c>
      <c r="G2432" s="17" t="s">
        <v>772</v>
      </c>
      <c r="H2432" s="17">
        <v>35</v>
      </c>
      <c r="J2432" s="17">
        <v>0.35</v>
      </c>
      <c r="K2432" s="17" t="s">
        <v>494</v>
      </c>
      <c r="L2432" s="17"/>
      <c r="M2432" s="17" t="s">
        <v>494</v>
      </c>
      <c r="Q2432" s="50" t="s">
        <v>494</v>
      </c>
      <c r="AE2432" s="18">
        <f t="shared" si="115"/>
        <v>0.81632653061224481</v>
      </c>
    </row>
    <row r="2433" spans="1:31" hidden="1" x14ac:dyDescent="0.2">
      <c r="A2433" s="50">
        <v>2024</v>
      </c>
      <c r="B2433" s="50" t="s">
        <v>16</v>
      </c>
      <c r="C2433" s="51" t="str">
        <f>set_totals!$C$298</f>
        <v>25Apr24-RST-Night</v>
      </c>
      <c r="D2433" s="21">
        <f t="shared" si="113"/>
        <v>45407</v>
      </c>
      <c r="E2433" s="22">
        <f t="shared" si="114"/>
        <v>116</v>
      </c>
      <c r="F2433" s="17" t="s">
        <v>775</v>
      </c>
      <c r="G2433" s="17" t="s">
        <v>772</v>
      </c>
      <c r="H2433" s="17">
        <v>35</v>
      </c>
      <c r="J2433" s="17">
        <v>0.33</v>
      </c>
      <c r="K2433" s="17" t="s">
        <v>494</v>
      </c>
      <c r="L2433" s="17"/>
      <c r="M2433" s="17" t="s">
        <v>494</v>
      </c>
      <c r="Q2433" s="50" t="s">
        <v>494</v>
      </c>
      <c r="AE2433" s="18">
        <f t="shared" si="115"/>
        <v>0.76967930029154519</v>
      </c>
    </row>
    <row r="2434" spans="1:31" hidden="1" x14ac:dyDescent="0.2">
      <c r="A2434" s="50">
        <v>2024</v>
      </c>
      <c r="B2434" s="50" t="s">
        <v>16</v>
      </c>
      <c r="C2434" s="51" t="str">
        <f>set_totals!$C$298</f>
        <v>25Apr24-RST-Night</v>
      </c>
      <c r="D2434" s="21">
        <f t="shared" si="113"/>
        <v>45407</v>
      </c>
      <c r="E2434" s="22">
        <f t="shared" si="114"/>
        <v>116</v>
      </c>
      <c r="F2434" s="17" t="s">
        <v>775</v>
      </c>
      <c r="G2434" s="17" t="s">
        <v>772</v>
      </c>
      <c r="H2434" s="17">
        <v>35</v>
      </c>
      <c r="J2434" s="17">
        <v>0.37</v>
      </c>
      <c r="K2434" s="17" t="s">
        <v>494</v>
      </c>
      <c r="L2434" s="17"/>
      <c r="M2434" s="17" t="s">
        <v>494</v>
      </c>
      <c r="Q2434" s="50" t="s">
        <v>494</v>
      </c>
      <c r="AE2434" s="18">
        <f t="shared" si="115"/>
        <v>0.86297376093294464</v>
      </c>
    </row>
    <row r="2435" spans="1:31" hidden="1" x14ac:dyDescent="0.2">
      <c r="A2435" s="50">
        <v>2024</v>
      </c>
      <c r="B2435" s="50" t="s">
        <v>16</v>
      </c>
      <c r="C2435" s="51" t="str">
        <f>set_totals!$C$298</f>
        <v>25Apr24-RST-Night</v>
      </c>
      <c r="D2435" s="21">
        <f t="shared" si="113"/>
        <v>45407</v>
      </c>
      <c r="E2435" s="22">
        <f t="shared" si="114"/>
        <v>116</v>
      </c>
      <c r="F2435" s="17" t="s">
        <v>775</v>
      </c>
      <c r="G2435" s="17" t="s">
        <v>772</v>
      </c>
      <c r="H2435" s="17">
        <v>35</v>
      </c>
      <c r="J2435" s="17">
        <v>0.35</v>
      </c>
      <c r="K2435" s="17" t="s">
        <v>494</v>
      </c>
      <c r="L2435" s="17"/>
      <c r="M2435" s="17" t="s">
        <v>494</v>
      </c>
      <c r="Q2435" s="50" t="s">
        <v>494</v>
      </c>
      <c r="AE2435" s="18">
        <f t="shared" si="115"/>
        <v>0.81632653061224481</v>
      </c>
    </row>
    <row r="2436" spans="1:31" hidden="1" x14ac:dyDescent="0.2">
      <c r="A2436" s="50">
        <v>2024</v>
      </c>
      <c r="B2436" s="50" t="s">
        <v>16</v>
      </c>
      <c r="C2436" s="51" t="str">
        <f>set_totals!$C$298</f>
        <v>25Apr24-RST-Night</v>
      </c>
      <c r="D2436" s="21">
        <f t="shared" ref="D2436:D2499" si="116">DATEVALUE(LEFT(C2436, SEARCH("-", C2436) - 1))</f>
        <v>45407</v>
      </c>
      <c r="E2436" s="22">
        <f t="shared" ref="E2436:E2499" si="117" xml:space="preserve"> D2436 - DATE(YEAR(D2436), 1, 0)</f>
        <v>116</v>
      </c>
      <c r="F2436" s="17" t="s">
        <v>775</v>
      </c>
      <c r="G2436" s="17" t="s">
        <v>772</v>
      </c>
      <c r="H2436" s="17">
        <v>34</v>
      </c>
      <c r="J2436" s="17">
        <v>0.3</v>
      </c>
      <c r="K2436" s="17" t="s">
        <v>494</v>
      </c>
      <c r="L2436" s="17"/>
      <c r="M2436" s="17" t="s">
        <v>494</v>
      </c>
      <c r="Q2436" s="50" t="s">
        <v>494</v>
      </c>
      <c r="AE2436" s="18">
        <f t="shared" ref="AE2436:AE2499" si="118">IF(J2436="", "", 100000*(J2436/(H2436^3)))</f>
        <v>0.76328109098310604</v>
      </c>
    </row>
    <row r="2437" spans="1:31" hidden="1" x14ac:dyDescent="0.2">
      <c r="A2437" s="50">
        <v>2024</v>
      </c>
      <c r="B2437" s="50" t="s">
        <v>16</v>
      </c>
      <c r="C2437" s="51" t="str">
        <f>set_totals!$C$298</f>
        <v>25Apr24-RST-Night</v>
      </c>
      <c r="D2437" s="21">
        <f t="shared" si="116"/>
        <v>45407</v>
      </c>
      <c r="E2437" s="22">
        <f t="shared" si="117"/>
        <v>116</v>
      </c>
      <c r="F2437" s="17" t="s">
        <v>775</v>
      </c>
      <c r="G2437" s="17" t="s">
        <v>772</v>
      </c>
      <c r="H2437" s="17">
        <v>36</v>
      </c>
      <c r="J2437" s="17">
        <v>0.35</v>
      </c>
      <c r="K2437" s="17" t="s">
        <v>494</v>
      </c>
      <c r="L2437" s="17"/>
      <c r="M2437" s="17" t="s">
        <v>494</v>
      </c>
      <c r="Q2437" s="50" t="s">
        <v>494</v>
      </c>
      <c r="AE2437" s="18">
        <f t="shared" si="118"/>
        <v>0.7501714677640603</v>
      </c>
    </row>
    <row r="2438" spans="1:31" hidden="1" x14ac:dyDescent="0.2">
      <c r="A2438" s="50">
        <v>2024</v>
      </c>
      <c r="B2438" s="50" t="s">
        <v>16</v>
      </c>
      <c r="C2438" s="51" t="str">
        <f>set_totals!$C$298</f>
        <v>25Apr24-RST-Night</v>
      </c>
      <c r="D2438" s="21">
        <f t="shared" si="116"/>
        <v>45407</v>
      </c>
      <c r="E2438" s="22">
        <f t="shared" si="117"/>
        <v>116</v>
      </c>
      <c r="F2438" s="17" t="s">
        <v>775</v>
      </c>
      <c r="G2438" s="17" t="s">
        <v>772</v>
      </c>
      <c r="H2438" s="17">
        <v>36</v>
      </c>
      <c r="J2438" s="17">
        <v>0.44</v>
      </c>
      <c r="K2438" s="17" t="s">
        <v>494</v>
      </c>
      <c r="L2438" s="17"/>
      <c r="M2438" s="17" t="s">
        <v>494</v>
      </c>
      <c r="Q2438" s="50" t="s">
        <v>494</v>
      </c>
      <c r="AE2438" s="18">
        <f t="shared" si="118"/>
        <v>0.94307270233196161</v>
      </c>
    </row>
    <row r="2439" spans="1:31" hidden="1" x14ac:dyDescent="0.2">
      <c r="A2439" s="50">
        <v>2024</v>
      </c>
      <c r="B2439" s="50" t="s">
        <v>16</v>
      </c>
      <c r="C2439" s="51" t="str">
        <f>set_totals!$C$298</f>
        <v>25Apr24-RST-Night</v>
      </c>
      <c r="D2439" s="21">
        <f t="shared" si="116"/>
        <v>45407</v>
      </c>
      <c r="E2439" s="22">
        <f t="shared" si="117"/>
        <v>116</v>
      </c>
      <c r="F2439" s="17" t="s">
        <v>775</v>
      </c>
      <c r="G2439" s="17" t="s">
        <v>772</v>
      </c>
      <c r="H2439" s="17">
        <v>34</v>
      </c>
      <c r="J2439" s="17">
        <v>0.34</v>
      </c>
      <c r="K2439" s="17" t="s">
        <v>494</v>
      </c>
      <c r="L2439" s="17"/>
      <c r="M2439" s="17" t="s">
        <v>494</v>
      </c>
      <c r="Q2439" s="50" t="s">
        <v>494</v>
      </c>
      <c r="AE2439" s="18">
        <f t="shared" si="118"/>
        <v>0.86505190311418689</v>
      </c>
    </row>
    <row r="2440" spans="1:31" hidden="1" x14ac:dyDescent="0.2">
      <c r="A2440" s="50">
        <v>2024</v>
      </c>
      <c r="B2440" s="50" t="s">
        <v>16</v>
      </c>
      <c r="C2440" s="51" t="str">
        <f>set_totals!$C$298</f>
        <v>25Apr24-RST-Night</v>
      </c>
      <c r="D2440" s="21">
        <f t="shared" si="116"/>
        <v>45407</v>
      </c>
      <c r="E2440" s="22">
        <f t="shared" si="117"/>
        <v>116</v>
      </c>
      <c r="F2440" s="17" t="s">
        <v>775</v>
      </c>
      <c r="G2440" s="17" t="s">
        <v>772</v>
      </c>
      <c r="H2440" s="17">
        <v>32</v>
      </c>
      <c r="J2440" s="17">
        <v>0.24</v>
      </c>
      <c r="K2440" s="17" t="s">
        <v>494</v>
      </c>
      <c r="L2440" s="17"/>
      <c r="M2440" s="17" t="s">
        <v>494</v>
      </c>
      <c r="Q2440" s="50" t="s">
        <v>494</v>
      </c>
      <c r="AE2440" s="18">
        <f t="shared" si="118"/>
        <v>0.732421875</v>
      </c>
    </row>
    <row r="2441" spans="1:31" hidden="1" x14ac:dyDescent="0.2">
      <c r="A2441" s="50">
        <v>2024</v>
      </c>
      <c r="B2441" s="50" t="s">
        <v>16</v>
      </c>
      <c r="C2441" s="51" t="str">
        <f>set_totals!$C$298</f>
        <v>25Apr24-RST-Night</v>
      </c>
      <c r="D2441" s="21">
        <f t="shared" si="116"/>
        <v>45407</v>
      </c>
      <c r="E2441" s="22">
        <f t="shared" si="117"/>
        <v>116</v>
      </c>
      <c r="F2441" s="17" t="s">
        <v>775</v>
      </c>
      <c r="G2441" s="17" t="s">
        <v>772</v>
      </c>
      <c r="H2441" s="17">
        <v>36</v>
      </c>
      <c r="J2441" s="17">
        <v>0.41</v>
      </c>
      <c r="K2441" s="17" t="s">
        <v>494</v>
      </c>
      <c r="L2441" s="17"/>
      <c r="M2441" s="17" t="s">
        <v>494</v>
      </c>
      <c r="Q2441" s="50" t="s">
        <v>494</v>
      </c>
      <c r="AE2441" s="18">
        <f t="shared" si="118"/>
        <v>0.87877229080932784</v>
      </c>
    </row>
    <row r="2442" spans="1:31" hidden="1" x14ac:dyDescent="0.2">
      <c r="A2442" s="50">
        <v>2024</v>
      </c>
      <c r="B2442" s="50" t="s">
        <v>16</v>
      </c>
      <c r="C2442" s="51" t="str">
        <f>set_totals!$C$298</f>
        <v>25Apr24-RST-Night</v>
      </c>
      <c r="D2442" s="21">
        <f t="shared" si="116"/>
        <v>45407</v>
      </c>
      <c r="E2442" s="22">
        <f t="shared" si="117"/>
        <v>116</v>
      </c>
      <c r="F2442" s="17" t="s">
        <v>775</v>
      </c>
      <c r="G2442" s="17" t="s">
        <v>772</v>
      </c>
      <c r="H2442" s="17">
        <v>34</v>
      </c>
      <c r="J2442" s="17">
        <v>0.33</v>
      </c>
      <c r="K2442" s="17" t="s">
        <v>494</v>
      </c>
      <c r="L2442" s="17"/>
      <c r="M2442" s="17" t="s">
        <v>494</v>
      </c>
      <c r="Q2442" s="50" t="s">
        <v>494</v>
      </c>
      <c r="AE2442" s="18">
        <f t="shared" si="118"/>
        <v>0.83960920008141671</v>
      </c>
    </row>
    <row r="2443" spans="1:31" hidden="1" x14ac:dyDescent="0.2">
      <c r="A2443" s="50">
        <v>2024</v>
      </c>
      <c r="B2443" s="50" t="s">
        <v>16</v>
      </c>
      <c r="C2443" s="51" t="str">
        <f>set_totals!$C$298</f>
        <v>25Apr24-RST-Night</v>
      </c>
      <c r="D2443" s="21">
        <f t="shared" si="116"/>
        <v>45407</v>
      </c>
      <c r="E2443" s="22">
        <f t="shared" si="117"/>
        <v>116</v>
      </c>
      <c r="F2443" s="17" t="s">
        <v>775</v>
      </c>
      <c r="G2443" s="17" t="s">
        <v>772</v>
      </c>
      <c r="H2443" s="17">
        <v>33</v>
      </c>
      <c r="J2443" s="17">
        <v>0.28999999999999998</v>
      </c>
      <c r="K2443" s="17" t="s">
        <v>494</v>
      </c>
      <c r="L2443" s="17"/>
      <c r="M2443" s="17" t="s">
        <v>494</v>
      </c>
      <c r="Q2443" s="50" t="s">
        <v>494</v>
      </c>
      <c r="AE2443" s="18">
        <f t="shared" si="118"/>
        <v>0.80696774911650937</v>
      </c>
    </row>
    <row r="2444" spans="1:31" hidden="1" x14ac:dyDescent="0.2">
      <c r="A2444" s="50">
        <v>2024</v>
      </c>
      <c r="B2444" s="50" t="s">
        <v>16</v>
      </c>
      <c r="C2444" s="51" t="str">
        <f>set_totals!$C$298</f>
        <v>25Apr24-RST-Night</v>
      </c>
      <c r="D2444" s="21">
        <f t="shared" si="116"/>
        <v>45407</v>
      </c>
      <c r="E2444" s="22">
        <f t="shared" si="117"/>
        <v>116</v>
      </c>
      <c r="F2444" s="17" t="s">
        <v>775</v>
      </c>
      <c r="G2444" s="17" t="s">
        <v>772</v>
      </c>
      <c r="H2444" s="17">
        <v>37</v>
      </c>
      <c r="J2444" s="17">
        <v>0.42</v>
      </c>
      <c r="K2444" s="17" t="s">
        <v>494</v>
      </c>
      <c r="L2444" s="17"/>
      <c r="M2444" s="17" t="s">
        <v>494</v>
      </c>
      <c r="Q2444" s="50" t="s">
        <v>494</v>
      </c>
      <c r="AE2444" s="18">
        <f t="shared" si="118"/>
        <v>0.82917102639527762</v>
      </c>
    </row>
    <row r="2445" spans="1:31" hidden="1" x14ac:dyDescent="0.2">
      <c r="A2445" s="50">
        <v>2024</v>
      </c>
      <c r="B2445" s="50" t="s">
        <v>16</v>
      </c>
      <c r="C2445" s="51" t="str">
        <f>set_totals!$C$298</f>
        <v>25Apr24-RST-Night</v>
      </c>
      <c r="D2445" s="21">
        <f t="shared" si="116"/>
        <v>45407</v>
      </c>
      <c r="E2445" s="22">
        <f t="shared" si="117"/>
        <v>116</v>
      </c>
      <c r="F2445" s="17" t="s">
        <v>775</v>
      </c>
      <c r="G2445" s="17" t="s">
        <v>772</v>
      </c>
      <c r="H2445" s="17">
        <v>37</v>
      </c>
      <c r="J2445" s="17">
        <v>0.45</v>
      </c>
      <c r="K2445" s="17" t="s">
        <v>494</v>
      </c>
      <c r="L2445" s="17"/>
      <c r="M2445" s="17" t="s">
        <v>494</v>
      </c>
      <c r="Q2445" s="50" t="s">
        <v>494</v>
      </c>
      <c r="AE2445" s="18">
        <f t="shared" si="118"/>
        <v>0.88839752828065477</v>
      </c>
    </row>
    <row r="2446" spans="1:31" hidden="1" x14ac:dyDescent="0.2">
      <c r="A2446" s="50">
        <v>2024</v>
      </c>
      <c r="B2446" s="50" t="s">
        <v>16</v>
      </c>
      <c r="C2446" s="51" t="str">
        <f>set_totals!$C$298</f>
        <v>25Apr24-RST-Night</v>
      </c>
      <c r="D2446" s="21">
        <f t="shared" si="116"/>
        <v>45407</v>
      </c>
      <c r="E2446" s="22">
        <f t="shared" si="117"/>
        <v>116</v>
      </c>
      <c r="F2446" s="17" t="s">
        <v>775</v>
      </c>
      <c r="G2446" s="17" t="s">
        <v>772</v>
      </c>
      <c r="H2446" s="17">
        <v>34</v>
      </c>
      <c r="J2446" s="17">
        <v>0.31</v>
      </c>
      <c r="K2446" s="17" t="s">
        <v>494</v>
      </c>
      <c r="L2446" s="17"/>
      <c r="M2446" s="17" t="s">
        <v>494</v>
      </c>
      <c r="Q2446" s="50" t="s">
        <v>494</v>
      </c>
      <c r="AE2446" s="18">
        <f t="shared" si="118"/>
        <v>0.78872379401587622</v>
      </c>
    </row>
    <row r="2447" spans="1:31" hidden="1" x14ac:dyDescent="0.2">
      <c r="A2447" s="50">
        <v>2024</v>
      </c>
      <c r="B2447" s="50" t="s">
        <v>16</v>
      </c>
      <c r="C2447" s="51" t="str">
        <f>set_totals!$C$298</f>
        <v>25Apr24-RST-Night</v>
      </c>
      <c r="D2447" s="21">
        <f t="shared" si="116"/>
        <v>45407</v>
      </c>
      <c r="E2447" s="22">
        <f t="shared" si="117"/>
        <v>116</v>
      </c>
      <c r="F2447" s="17" t="s">
        <v>775</v>
      </c>
      <c r="G2447" s="17" t="s">
        <v>772</v>
      </c>
      <c r="H2447" s="17">
        <v>35</v>
      </c>
      <c r="J2447" s="17">
        <v>0.39</v>
      </c>
      <c r="K2447" s="17" t="s">
        <v>494</v>
      </c>
      <c r="L2447" s="17"/>
      <c r="M2447" s="17" t="s">
        <v>494</v>
      </c>
      <c r="Q2447" s="50" t="s">
        <v>494</v>
      </c>
      <c r="AE2447" s="18">
        <f t="shared" si="118"/>
        <v>0.90962099125364437</v>
      </c>
    </row>
    <row r="2448" spans="1:31" hidden="1" x14ac:dyDescent="0.2">
      <c r="A2448" s="50">
        <v>2024</v>
      </c>
      <c r="B2448" s="50" t="s">
        <v>16</v>
      </c>
      <c r="C2448" s="51" t="str">
        <f>set_totals!$C$298</f>
        <v>25Apr24-RST-Night</v>
      </c>
      <c r="D2448" s="21">
        <f t="shared" si="116"/>
        <v>45407</v>
      </c>
      <c r="E2448" s="22">
        <f t="shared" si="117"/>
        <v>116</v>
      </c>
      <c r="F2448" s="17" t="s">
        <v>775</v>
      </c>
      <c r="G2448" s="17" t="s">
        <v>772</v>
      </c>
      <c r="H2448" s="17">
        <v>35</v>
      </c>
      <c r="J2448" s="17">
        <v>0.35</v>
      </c>
      <c r="K2448" s="17" t="s">
        <v>494</v>
      </c>
      <c r="L2448" s="17"/>
      <c r="M2448" s="17" t="s">
        <v>494</v>
      </c>
      <c r="Q2448" s="50" t="s">
        <v>494</v>
      </c>
      <c r="AE2448" s="18">
        <f t="shared" si="118"/>
        <v>0.81632653061224481</v>
      </c>
    </row>
    <row r="2449" spans="1:31" hidden="1" x14ac:dyDescent="0.2">
      <c r="A2449" s="50">
        <v>2024</v>
      </c>
      <c r="B2449" s="50" t="s">
        <v>16</v>
      </c>
      <c r="C2449" s="51" t="str">
        <f>set_totals!$C$298</f>
        <v>25Apr24-RST-Night</v>
      </c>
      <c r="D2449" s="21">
        <f t="shared" si="116"/>
        <v>45407</v>
      </c>
      <c r="E2449" s="22">
        <f t="shared" si="117"/>
        <v>116</v>
      </c>
      <c r="F2449" s="17" t="s">
        <v>775</v>
      </c>
      <c r="G2449" s="17" t="s">
        <v>772</v>
      </c>
      <c r="H2449" s="17">
        <v>35</v>
      </c>
      <c r="J2449" s="17">
        <v>0.33</v>
      </c>
      <c r="K2449" s="17" t="s">
        <v>494</v>
      </c>
      <c r="L2449" s="17"/>
      <c r="M2449" s="17" t="s">
        <v>494</v>
      </c>
      <c r="Q2449" s="50" t="s">
        <v>494</v>
      </c>
      <c r="AE2449" s="18">
        <f t="shared" si="118"/>
        <v>0.76967930029154519</v>
      </c>
    </row>
    <row r="2450" spans="1:31" hidden="1" x14ac:dyDescent="0.2">
      <c r="A2450" s="50">
        <v>2024</v>
      </c>
      <c r="B2450" s="50" t="s">
        <v>16</v>
      </c>
      <c r="C2450" s="51" t="str">
        <f>set_totals!$C$298</f>
        <v>25Apr24-RST-Night</v>
      </c>
      <c r="D2450" s="21">
        <f t="shared" si="116"/>
        <v>45407</v>
      </c>
      <c r="E2450" s="22">
        <f t="shared" si="117"/>
        <v>116</v>
      </c>
      <c r="F2450" s="17" t="s">
        <v>775</v>
      </c>
      <c r="G2450" s="17" t="s">
        <v>772</v>
      </c>
      <c r="H2450" s="17">
        <v>33</v>
      </c>
      <c r="J2450" s="17">
        <v>0.28000000000000003</v>
      </c>
      <c r="K2450" s="17" t="s">
        <v>494</v>
      </c>
      <c r="L2450" s="17"/>
      <c r="M2450" s="17" t="s">
        <v>494</v>
      </c>
      <c r="Q2450" s="50" t="s">
        <v>494</v>
      </c>
      <c r="AE2450" s="18">
        <f t="shared" si="118"/>
        <v>0.77914127500904373</v>
      </c>
    </row>
    <row r="2451" spans="1:31" hidden="1" x14ac:dyDescent="0.2">
      <c r="A2451" s="50">
        <v>2024</v>
      </c>
      <c r="B2451" s="50" t="s">
        <v>16</v>
      </c>
      <c r="C2451" s="51" t="str">
        <f>set_totals!$C$298</f>
        <v>25Apr24-RST-Night</v>
      </c>
      <c r="D2451" s="21">
        <f t="shared" si="116"/>
        <v>45407</v>
      </c>
      <c r="E2451" s="22">
        <f t="shared" si="117"/>
        <v>116</v>
      </c>
      <c r="F2451" s="17" t="s">
        <v>775</v>
      </c>
      <c r="G2451" s="17" t="s">
        <v>772</v>
      </c>
      <c r="H2451" s="17">
        <v>36</v>
      </c>
      <c r="J2451" s="17">
        <v>0.41</v>
      </c>
      <c r="K2451" s="17" t="s">
        <v>494</v>
      </c>
      <c r="L2451" s="17"/>
      <c r="M2451" s="17" t="s">
        <v>494</v>
      </c>
      <c r="Q2451" s="50" t="s">
        <v>494</v>
      </c>
      <c r="AE2451" s="18">
        <f t="shared" si="118"/>
        <v>0.87877229080932784</v>
      </c>
    </row>
    <row r="2452" spans="1:31" hidden="1" x14ac:dyDescent="0.2">
      <c r="A2452" s="50">
        <v>2024</v>
      </c>
      <c r="B2452" s="50" t="s">
        <v>16</v>
      </c>
      <c r="C2452" s="51" t="str">
        <f>set_totals!$C$298</f>
        <v>25Apr24-RST-Night</v>
      </c>
      <c r="D2452" s="21">
        <f t="shared" si="116"/>
        <v>45407</v>
      </c>
      <c r="E2452" s="22">
        <f t="shared" si="117"/>
        <v>116</v>
      </c>
      <c r="F2452" s="17" t="s">
        <v>775</v>
      </c>
      <c r="G2452" s="17" t="s">
        <v>772</v>
      </c>
      <c r="H2452" s="17">
        <v>38</v>
      </c>
      <c r="J2452" s="17">
        <v>0.41</v>
      </c>
      <c r="K2452" s="17" t="s">
        <v>494</v>
      </c>
      <c r="L2452" s="17"/>
      <c r="M2452" s="17" t="s">
        <v>494</v>
      </c>
      <c r="Q2452" s="50" t="s">
        <v>494</v>
      </c>
      <c r="AE2452" s="18">
        <f t="shared" si="118"/>
        <v>0.74719346843563206</v>
      </c>
    </row>
    <row r="2453" spans="1:31" hidden="1" x14ac:dyDescent="0.2">
      <c r="A2453" s="50">
        <v>2024</v>
      </c>
      <c r="B2453" s="50" t="s">
        <v>16</v>
      </c>
      <c r="C2453" s="51" t="str">
        <f>set_totals!$C$298</f>
        <v>25Apr24-RST-Night</v>
      </c>
      <c r="D2453" s="21">
        <f t="shared" si="116"/>
        <v>45407</v>
      </c>
      <c r="E2453" s="22">
        <f t="shared" si="117"/>
        <v>116</v>
      </c>
      <c r="F2453" s="17" t="s">
        <v>775</v>
      </c>
      <c r="G2453" s="17" t="s">
        <v>772</v>
      </c>
      <c r="H2453" s="17">
        <v>35</v>
      </c>
      <c r="J2453" s="17">
        <v>0.32</v>
      </c>
      <c r="K2453" s="17" t="s">
        <v>494</v>
      </c>
      <c r="L2453" s="17"/>
      <c r="M2453" s="17" t="s">
        <v>494</v>
      </c>
      <c r="Q2453" s="50" t="s">
        <v>494</v>
      </c>
      <c r="AE2453" s="18">
        <f t="shared" si="118"/>
        <v>0.74635568513119532</v>
      </c>
    </row>
    <row r="2454" spans="1:31" hidden="1" x14ac:dyDescent="0.2">
      <c r="A2454" s="50">
        <v>2024</v>
      </c>
      <c r="B2454" s="50" t="s">
        <v>16</v>
      </c>
      <c r="C2454" s="51" t="str">
        <f>set_totals!$C$298</f>
        <v>25Apr24-RST-Night</v>
      </c>
      <c r="D2454" s="21">
        <f t="shared" si="116"/>
        <v>45407</v>
      </c>
      <c r="E2454" s="22">
        <f t="shared" si="117"/>
        <v>116</v>
      </c>
      <c r="F2454" s="17" t="s">
        <v>775</v>
      </c>
      <c r="G2454" s="17" t="s">
        <v>772</v>
      </c>
      <c r="H2454" s="17">
        <v>37</v>
      </c>
      <c r="J2454" s="17">
        <v>0.37</v>
      </c>
      <c r="K2454" s="17" t="s">
        <v>494</v>
      </c>
      <c r="L2454" s="17"/>
      <c r="M2454" s="17" t="s">
        <v>494</v>
      </c>
      <c r="Q2454" s="50" t="s">
        <v>494</v>
      </c>
      <c r="AE2454" s="18">
        <f t="shared" si="118"/>
        <v>0.73046018991964934</v>
      </c>
    </row>
    <row r="2455" spans="1:31" hidden="1" x14ac:dyDescent="0.2">
      <c r="A2455" s="50">
        <v>2024</v>
      </c>
      <c r="B2455" s="50" t="s">
        <v>16</v>
      </c>
      <c r="C2455" s="51" t="str">
        <f>set_totals!$C$298</f>
        <v>25Apr24-RST-Night</v>
      </c>
      <c r="D2455" s="21">
        <f t="shared" si="116"/>
        <v>45407</v>
      </c>
      <c r="E2455" s="22">
        <f t="shared" si="117"/>
        <v>116</v>
      </c>
      <c r="F2455" s="17" t="s">
        <v>343</v>
      </c>
      <c r="G2455" s="17" t="s">
        <v>784</v>
      </c>
      <c r="H2455" s="17">
        <v>116</v>
      </c>
      <c r="J2455" s="17">
        <v>16.66</v>
      </c>
      <c r="K2455" s="17" t="s">
        <v>494</v>
      </c>
      <c r="L2455" s="17"/>
      <c r="M2455" s="17" t="s">
        <v>494</v>
      </c>
      <c r="P2455" s="50" t="s">
        <v>855</v>
      </c>
      <c r="Q2455" s="50" t="s">
        <v>494</v>
      </c>
      <c r="AD2455" s="50" t="s">
        <v>2529</v>
      </c>
      <c r="AE2455" s="18">
        <f t="shared" si="118"/>
        <v>1.06733568411989</v>
      </c>
    </row>
    <row r="2456" spans="1:31" hidden="1" x14ac:dyDescent="0.2">
      <c r="A2456" s="50">
        <v>2024</v>
      </c>
      <c r="B2456" s="50" t="s">
        <v>16</v>
      </c>
      <c r="C2456" s="51" t="str">
        <f>set_totals!$C$303</f>
        <v>26Apr24-RST-Night</v>
      </c>
      <c r="D2456" s="21">
        <f t="shared" si="116"/>
        <v>45408</v>
      </c>
      <c r="E2456" s="22">
        <f t="shared" si="117"/>
        <v>117</v>
      </c>
      <c r="F2456" s="17" t="s">
        <v>771</v>
      </c>
      <c r="G2456" s="17" t="s">
        <v>772</v>
      </c>
      <c r="H2456" s="17">
        <v>52</v>
      </c>
      <c r="J2456" s="17">
        <v>1.54</v>
      </c>
      <c r="K2456" s="17" t="s">
        <v>494</v>
      </c>
      <c r="L2456" s="17"/>
      <c r="M2456" s="17" t="s">
        <v>494</v>
      </c>
      <c r="Q2456" s="50" t="s">
        <v>494</v>
      </c>
      <c r="AE2456" s="18">
        <f t="shared" si="118"/>
        <v>1.0952435138825671</v>
      </c>
    </row>
    <row r="2457" spans="1:31" hidden="1" x14ac:dyDescent="0.2">
      <c r="A2457" s="50">
        <v>2024</v>
      </c>
      <c r="B2457" s="50" t="s">
        <v>16</v>
      </c>
      <c r="C2457" s="51" t="str">
        <f>set_totals!$C$303</f>
        <v>26Apr24-RST-Night</v>
      </c>
      <c r="D2457" s="21">
        <f t="shared" si="116"/>
        <v>45408</v>
      </c>
      <c r="E2457" s="22">
        <f t="shared" si="117"/>
        <v>117</v>
      </c>
      <c r="F2457" s="17" t="s">
        <v>775</v>
      </c>
      <c r="G2457" s="17" t="s">
        <v>772</v>
      </c>
      <c r="H2457" s="17">
        <v>69</v>
      </c>
      <c r="J2457" s="17">
        <v>3.31</v>
      </c>
      <c r="K2457" s="17" t="s">
        <v>494</v>
      </c>
      <c r="L2457" s="17"/>
      <c r="M2457" s="17" t="s">
        <v>494</v>
      </c>
      <c r="Q2457" s="50" t="s">
        <v>494</v>
      </c>
      <c r="AE2457" s="18">
        <f t="shared" si="118"/>
        <v>1.0075827450693893</v>
      </c>
    </row>
    <row r="2458" spans="1:31" hidden="1" x14ac:dyDescent="0.2">
      <c r="A2458" s="50">
        <v>2024</v>
      </c>
      <c r="B2458" s="50" t="s">
        <v>16</v>
      </c>
      <c r="C2458" s="51" t="str">
        <f>set_totals!$C$303</f>
        <v>26Apr24-RST-Night</v>
      </c>
      <c r="D2458" s="21">
        <f t="shared" si="116"/>
        <v>45408</v>
      </c>
      <c r="E2458" s="22">
        <f t="shared" si="117"/>
        <v>117</v>
      </c>
      <c r="F2458" s="17" t="s">
        <v>775</v>
      </c>
      <c r="G2458" s="17" t="s">
        <v>772</v>
      </c>
      <c r="H2458" s="17">
        <v>35</v>
      </c>
      <c r="J2458" s="17">
        <v>0.35</v>
      </c>
      <c r="K2458" s="17" t="s">
        <v>494</v>
      </c>
      <c r="L2458" s="17"/>
      <c r="M2458" s="17" t="s">
        <v>494</v>
      </c>
      <c r="Q2458" s="50" t="s">
        <v>494</v>
      </c>
      <c r="AE2458" s="18">
        <f t="shared" si="118"/>
        <v>0.81632653061224481</v>
      </c>
    </row>
    <row r="2459" spans="1:31" hidden="1" x14ac:dyDescent="0.2">
      <c r="A2459" s="50">
        <v>2024</v>
      </c>
      <c r="B2459" s="50" t="s">
        <v>16</v>
      </c>
      <c r="C2459" s="51" t="str">
        <f>set_totals!$C$303</f>
        <v>26Apr24-RST-Night</v>
      </c>
      <c r="D2459" s="21">
        <f t="shared" si="116"/>
        <v>45408</v>
      </c>
      <c r="E2459" s="22">
        <f t="shared" si="117"/>
        <v>117</v>
      </c>
      <c r="F2459" s="17" t="s">
        <v>775</v>
      </c>
      <c r="G2459" s="17" t="s">
        <v>772</v>
      </c>
      <c r="H2459" s="17">
        <v>36</v>
      </c>
      <c r="J2459" s="17">
        <v>0.4</v>
      </c>
      <c r="K2459" s="17" t="s">
        <v>494</v>
      </c>
      <c r="L2459" s="17"/>
      <c r="M2459" s="17" t="s">
        <v>494</v>
      </c>
      <c r="Q2459" s="50" t="s">
        <v>494</v>
      </c>
      <c r="AE2459" s="18">
        <f t="shared" si="118"/>
        <v>0.85733882030178332</v>
      </c>
    </row>
    <row r="2460" spans="1:31" hidden="1" x14ac:dyDescent="0.2">
      <c r="A2460" s="50">
        <v>2024</v>
      </c>
      <c r="B2460" s="50" t="s">
        <v>16</v>
      </c>
      <c r="C2460" s="51" t="str">
        <f>set_totals!$C$303</f>
        <v>26Apr24-RST-Night</v>
      </c>
      <c r="D2460" s="21">
        <f t="shared" si="116"/>
        <v>45408</v>
      </c>
      <c r="E2460" s="22">
        <f t="shared" si="117"/>
        <v>117</v>
      </c>
      <c r="F2460" s="17" t="s">
        <v>775</v>
      </c>
      <c r="G2460" s="17" t="s">
        <v>772</v>
      </c>
      <c r="H2460" s="17">
        <v>36</v>
      </c>
      <c r="J2460" s="17">
        <v>0.41</v>
      </c>
      <c r="K2460" s="17" t="s">
        <v>494</v>
      </c>
      <c r="L2460" s="17"/>
      <c r="M2460" s="17" t="s">
        <v>494</v>
      </c>
      <c r="Q2460" s="50" t="s">
        <v>494</v>
      </c>
      <c r="AE2460" s="18">
        <f t="shared" si="118"/>
        <v>0.87877229080932784</v>
      </c>
    </row>
    <row r="2461" spans="1:31" hidden="1" x14ac:dyDescent="0.2">
      <c r="A2461" s="50">
        <v>2024</v>
      </c>
      <c r="B2461" s="50" t="s">
        <v>16</v>
      </c>
      <c r="C2461" s="51" t="str">
        <f>set_totals!$C$303</f>
        <v>26Apr24-RST-Night</v>
      </c>
      <c r="D2461" s="21">
        <f t="shared" si="116"/>
        <v>45408</v>
      </c>
      <c r="E2461" s="22">
        <f t="shared" si="117"/>
        <v>117</v>
      </c>
      <c r="F2461" s="17" t="s">
        <v>775</v>
      </c>
      <c r="G2461" s="17" t="s">
        <v>772</v>
      </c>
      <c r="H2461" s="17">
        <v>33</v>
      </c>
      <c r="J2461" s="17">
        <v>0.27</v>
      </c>
      <c r="K2461" s="17" t="s">
        <v>494</v>
      </c>
      <c r="L2461" s="17"/>
      <c r="M2461" s="17" t="s">
        <v>494</v>
      </c>
      <c r="Q2461" s="50" t="s">
        <v>494</v>
      </c>
      <c r="AE2461" s="18">
        <f t="shared" si="118"/>
        <v>0.75131480090157776</v>
      </c>
    </row>
    <row r="2462" spans="1:31" hidden="1" x14ac:dyDescent="0.2">
      <c r="A2462" s="50">
        <v>2024</v>
      </c>
      <c r="B2462" s="50" t="s">
        <v>16</v>
      </c>
      <c r="C2462" s="51" t="str">
        <f>set_totals!$C$303</f>
        <v>26Apr24-RST-Night</v>
      </c>
      <c r="D2462" s="21">
        <f t="shared" si="116"/>
        <v>45408</v>
      </c>
      <c r="E2462" s="22">
        <f t="shared" si="117"/>
        <v>117</v>
      </c>
      <c r="F2462" s="17" t="s">
        <v>775</v>
      </c>
      <c r="G2462" s="17" t="s">
        <v>772</v>
      </c>
      <c r="H2462" s="17">
        <v>28</v>
      </c>
      <c r="J2462" s="17">
        <v>0.28999999999999998</v>
      </c>
      <c r="K2462" s="17" t="s">
        <v>494</v>
      </c>
      <c r="L2462" s="17"/>
      <c r="M2462" s="17" t="s">
        <v>494</v>
      </c>
      <c r="Q2462" s="50" t="s">
        <v>494</v>
      </c>
      <c r="AE2462" s="18">
        <f t="shared" si="118"/>
        <v>1.3210641399416907</v>
      </c>
    </row>
    <row r="2463" spans="1:31" hidden="1" x14ac:dyDescent="0.2">
      <c r="A2463" s="50">
        <v>2024</v>
      </c>
      <c r="B2463" s="50" t="s">
        <v>16</v>
      </c>
      <c r="C2463" s="51" t="str">
        <f>set_totals!$C$303</f>
        <v>26Apr24-RST-Night</v>
      </c>
      <c r="D2463" s="21">
        <f t="shared" si="116"/>
        <v>45408</v>
      </c>
      <c r="E2463" s="22">
        <f t="shared" si="117"/>
        <v>117</v>
      </c>
      <c r="F2463" s="17" t="s">
        <v>775</v>
      </c>
      <c r="G2463" s="17" t="s">
        <v>772</v>
      </c>
      <c r="H2463" s="17">
        <v>34</v>
      </c>
      <c r="J2463" s="17">
        <v>0.32</v>
      </c>
      <c r="K2463" s="17" t="s">
        <v>494</v>
      </c>
      <c r="L2463" s="17"/>
      <c r="M2463" s="17" t="s">
        <v>494</v>
      </c>
      <c r="Q2463" s="50" t="s">
        <v>494</v>
      </c>
      <c r="AE2463" s="18">
        <f t="shared" si="118"/>
        <v>0.81416649704864652</v>
      </c>
    </row>
    <row r="2464" spans="1:31" hidden="1" x14ac:dyDescent="0.2">
      <c r="A2464" s="50">
        <v>2024</v>
      </c>
      <c r="B2464" s="50" t="s">
        <v>16</v>
      </c>
      <c r="C2464" s="51" t="str">
        <f>set_totals!$C$303</f>
        <v>26Apr24-RST-Night</v>
      </c>
      <c r="D2464" s="21">
        <f t="shared" si="116"/>
        <v>45408</v>
      </c>
      <c r="E2464" s="22">
        <f t="shared" si="117"/>
        <v>117</v>
      </c>
      <c r="F2464" s="17" t="s">
        <v>775</v>
      </c>
      <c r="G2464" s="17" t="s">
        <v>772</v>
      </c>
      <c r="H2464" s="17">
        <v>28</v>
      </c>
      <c r="J2464" s="17">
        <v>0.19</v>
      </c>
      <c r="K2464" s="17" t="s">
        <v>494</v>
      </c>
      <c r="L2464" s="17"/>
      <c r="M2464" s="17" t="s">
        <v>494</v>
      </c>
      <c r="Q2464" s="50" t="s">
        <v>494</v>
      </c>
      <c r="AE2464" s="18">
        <f t="shared" si="118"/>
        <v>0.86552478134110788</v>
      </c>
    </row>
    <row r="2465" spans="1:31" hidden="1" x14ac:dyDescent="0.2">
      <c r="A2465" s="50">
        <v>2024</v>
      </c>
      <c r="B2465" s="50" t="s">
        <v>16</v>
      </c>
      <c r="C2465" s="51" t="str">
        <f>set_totals!$C$303</f>
        <v>26Apr24-RST-Night</v>
      </c>
      <c r="D2465" s="21">
        <f t="shared" si="116"/>
        <v>45408</v>
      </c>
      <c r="E2465" s="22">
        <f t="shared" si="117"/>
        <v>117</v>
      </c>
      <c r="F2465" s="17" t="s">
        <v>775</v>
      </c>
      <c r="G2465" s="17" t="s">
        <v>772</v>
      </c>
      <c r="H2465" s="17">
        <v>35</v>
      </c>
      <c r="J2465" s="17">
        <v>0.37</v>
      </c>
      <c r="K2465" s="17" t="s">
        <v>494</v>
      </c>
      <c r="L2465" s="17"/>
      <c r="M2465" s="17" t="s">
        <v>494</v>
      </c>
      <c r="Q2465" s="50" t="s">
        <v>494</v>
      </c>
      <c r="AE2465" s="18">
        <f t="shared" si="118"/>
        <v>0.86297376093294464</v>
      </c>
    </row>
    <row r="2466" spans="1:31" hidden="1" x14ac:dyDescent="0.2">
      <c r="A2466" s="50">
        <v>2024</v>
      </c>
      <c r="B2466" s="50" t="s">
        <v>16</v>
      </c>
      <c r="C2466" s="51" t="str">
        <f>set_totals!$C$303</f>
        <v>26Apr24-RST-Night</v>
      </c>
      <c r="D2466" s="21">
        <f t="shared" si="116"/>
        <v>45408</v>
      </c>
      <c r="E2466" s="22">
        <f t="shared" si="117"/>
        <v>117</v>
      </c>
      <c r="F2466" s="17" t="s">
        <v>775</v>
      </c>
      <c r="G2466" s="17" t="s">
        <v>772</v>
      </c>
      <c r="H2466" s="17">
        <v>34</v>
      </c>
      <c r="J2466" s="17">
        <v>0.3</v>
      </c>
      <c r="K2466" s="17" t="s">
        <v>494</v>
      </c>
      <c r="L2466" s="17"/>
      <c r="M2466" s="17" t="s">
        <v>494</v>
      </c>
      <c r="Q2466" s="50" t="s">
        <v>494</v>
      </c>
      <c r="AE2466" s="18">
        <f t="shared" si="118"/>
        <v>0.76328109098310604</v>
      </c>
    </row>
    <row r="2467" spans="1:31" hidden="1" x14ac:dyDescent="0.2">
      <c r="A2467" s="50">
        <v>2024</v>
      </c>
      <c r="B2467" s="50" t="s">
        <v>16</v>
      </c>
      <c r="C2467" s="51" t="str">
        <f>set_totals!$C$303</f>
        <v>26Apr24-RST-Night</v>
      </c>
      <c r="D2467" s="21">
        <f t="shared" si="116"/>
        <v>45408</v>
      </c>
      <c r="E2467" s="22">
        <f t="shared" si="117"/>
        <v>117</v>
      </c>
      <c r="F2467" s="17" t="s">
        <v>775</v>
      </c>
      <c r="G2467" s="17" t="s">
        <v>772</v>
      </c>
      <c r="H2467" s="17">
        <v>33</v>
      </c>
      <c r="J2467" s="17">
        <v>0.27</v>
      </c>
      <c r="K2467" s="17" t="s">
        <v>494</v>
      </c>
      <c r="L2467" s="17"/>
      <c r="M2467" s="17" t="s">
        <v>494</v>
      </c>
      <c r="Q2467" s="50" t="s">
        <v>494</v>
      </c>
      <c r="AE2467" s="18">
        <f t="shared" si="118"/>
        <v>0.75131480090157776</v>
      </c>
    </row>
    <row r="2468" spans="1:31" hidden="1" x14ac:dyDescent="0.2">
      <c r="A2468" s="50">
        <v>2024</v>
      </c>
      <c r="B2468" s="50" t="s">
        <v>16</v>
      </c>
      <c r="C2468" s="51" t="str">
        <f>set_totals!$C$303</f>
        <v>26Apr24-RST-Night</v>
      </c>
      <c r="D2468" s="21">
        <f t="shared" si="116"/>
        <v>45408</v>
      </c>
      <c r="E2468" s="22">
        <f t="shared" si="117"/>
        <v>117</v>
      </c>
      <c r="F2468" s="17" t="s">
        <v>775</v>
      </c>
      <c r="G2468" s="17" t="s">
        <v>772</v>
      </c>
      <c r="H2468" s="17">
        <v>33</v>
      </c>
      <c r="J2468" s="17">
        <v>0.23</v>
      </c>
      <c r="K2468" s="17" t="s">
        <v>494</v>
      </c>
      <c r="L2468" s="17"/>
      <c r="M2468" s="17" t="s">
        <v>494</v>
      </c>
      <c r="Q2468" s="50" t="s">
        <v>494</v>
      </c>
      <c r="AE2468" s="18">
        <f t="shared" si="118"/>
        <v>0.64000890447171443</v>
      </c>
    </row>
    <row r="2469" spans="1:31" hidden="1" x14ac:dyDescent="0.2">
      <c r="A2469" s="50">
        <v>2024</v>
      </c>
      <c r="B2469" s="50" t="s">
        <v>16</v>
      </c>
      <c r="C2469" s="51" t="str">
        <f>set_totals!$C$303</f>
        <v>26Apr24-RST-Night</v>
      </c>
      <c r="D2469" s="21">
        <f t="shared" si="116"/>
        <v>45408</v>
      </c>
      <c r="E2469" s="22">
        <f t="shared" si="117"/>
        <v>117</v>
      </c>
      <c r="F2469" s="17" t="s">
        <v>775</v>
      </c>
      <c r="G2469" s="17" t="s">
        <v>772</v>
      </c>
      <c r="H2469" s="17">
        <v>35</v>
      </c>
      <c r="J2469" s="17">
        <v>0.38</v>
      </c>
      <c r="K2469" s="17" t="s">
        <v>494</v>
      </c>
      <c r="L2469" s="17"/>
      <c r="M2469" s="17" t="s">
        <v>494</v>
      </c>
      <c r="Q2469" s="50" t="s">
        <v>494</v>
      </c>
      <c r="AE2469" s="18">
        <f t="shared" si="118"/>
        <v>0.88629737609329451</v>
      </c>
    </row>
    <row r="2470" spans="1:31" hidden="1" x14ac:dyDescent="0.2">
      <c r="A2470" s="50">
        <v>2024</v>
      </c>
      <c r="B2470" s="50" t="s">
        <v>16</v>
      </c>
      <c r="C2470" s="51" t="str">
        <f>set_totals!$C$303</f>
        <v>26Apr24-RST-Night</v>
      </c>
      <c r="D2470" s="21">
        <f t="shared" si="116"/>
        <v>45408</v>
      </c>
      <c r="E2470" s="22">
        <f t="shared" si="117"/>
        <v>117</v>
      </c>
      <c r="F2470" s="17" t="s">
        <v>775</v>
      </c>
      <c r="G2470" s="17" t="s">
        <v>772</v>
      </c>
      <c r="H2470" s="17">
        <v>34</v>
      </c>
      <c r="J2470" s="17">
        <v>0.28999999999999998</v>
      </c>
      <c r="K2470" s="17" t="s">
        <v>494</v>
      </c>
      <c r="L2470" s="17"/>
      <c r="M2470" s="17" t="s">
        <v>494</v>
      </c>
      <c r="Q2470" s="50" t="s">
        <v>494</v>
      </c>
      <c r="AE2470" s="18">
        <f t="shared" si="118"/>
        <v>0.73783838795033574</v>
      </c>
    </row>
    <row r="2471" spans="1:31" hidden="1" x14ac:dyDescent="0.2">
      <c r="A2471" s="50">
        <v>2024</v>
      </c>
      <c r="B2471" s="50" t="s">
        <v>16</v>
      </c>
      <c r="C2471" s="51" t="str">
        <f>set_totals!$C$303</f>
        <v>26Apr24-RST-Night</v>
      </c>
      <c r="D2471" s="21">
        <f t="shared" si="116"/>
        <v>45408</v>
      </c>
      <c r="E2471" s="22">
        <f t="shared" si="117"/>
        <v>117</v>
      </c>
      <c r="F2471" s="17" t="s">
        <v>775</v>
      </c>
      <c r="G2471" s="17" t="s">
        <v>772</v>
      </c>
      <c r="H2471" s="17">
        <v>42</v>
      </c>
      <c r="J2471" s="17">
        <v>0.23</v>
      </c>
      <c r="K2471" s="17" t="s">
        <v>494</v>
      </c>
      <c r="L2471" s="17"/>
      <c r="M2471" s="17" t="s">
        <v>494</v>
      </c>
      <c r="Q2471" s="50" t="s">
        <v>494</v>
      </c>
      <c r="AE2471" s="18">
        <f t="shared" si="118"/>
        <v>0.31044163697224925</v>
      </c>
    </row>
    <row r="2472" spans="1:31" hidden="1" x14ac:dyDescent="0.2">
      <c r="A2472" s="50">
        <v>2024</v>
      </c>
      <c r="B2472" s="50" t="s">
        <v>16</v>
      </c>
      <c r="C2472" s="51" t="str">
        <f>set_totals!$C$303</f>
        <v>26Apr24-RST-Night</v>
      </c>
      <c r="D2472" s="21">
        <f t="shared" si="116"/>
        <v>45408</v>
      </c>
      <c r="E2472" s="22">
        <f t="shared" si="117"/>
        <v>117</v>
      </c>
      <c r="F2472" s="17" t="s">
        <v>775</v>
      </c>
      <c r="G2472" s="17" t="s">
        <v>772</v>
      </c>
      <c r="H2472" s="17">
        <v>34</v>
      </c>
      <c r="J2472" s="17">
        <v>0.33</v>
      </c>
      <c r="K2472" s="17" t="s">
        <v>494</v>
      </c>
      <c r="L2472" s="17"/>
      <c r="M2472" s="17" t="s">
        <v>494</v>
      </c>
      <c r="Q2472" s="50" t="s">
        <v>494</v>
      </c>
      <c r="AE2472" s="18">
        <f t="shared" si="118"/>
        <v>0.83960920008141671</v>
      </c>
    </row>
    <row r="2473" spans="1:31" hidden="1" x14ac:dyDescent="0.2">
      <c r="A2473" s="50">
        <v>2024</v>
      </c>
      <c r="B2473" s="50" t="s">
        <v>16</v>
      </c>
      <c r="C2473" s="51" t="str">
        <f>set_totals!$C$303</f>
        <v>26Apr24-RST-Night</v>
      </c>
      <c r="D2473" s="21">
        <f t="shared" si="116"/>
        <v>45408</v>
      </c>
      <c r="E2473" s="22">
        <f t="shared" si="117"/>
        <v>117</v>
      </c>
      <c r="F2473" s="17" t="s">
        <v>775</v>
      </c>
      <c r="G2473" s="17" t="s">
        <v>772</v>
      </c>
      <c r="H2473" s="17">
        <v>35</v>
      </c>
      <c r="J2473" s="17">
        <v>0.37</v>
      </c>
      <c r="K2473" s="17" t="s">
        <v>494</v>
      </c>
      <c r="L2473" s="17"/>
      <c r="M2473" s="17" t="s">
        <v>494</v>
      </c>
      <c r="Q2473" s="50" t="s">
        <v>494</v>
      </c>
      <c r="AE2473" s="18">
        <f t="shared" si="118"/>
        <v>0.86297376093294464</v>
      </c>
    </row>
    <row r="2474" spans="1:31" hidden="1" x14ac:dyDescent="0.2">
      <c r="A2474" s="50">
        <v>2024</v>
      </c>
      <c r="B2474" s="50" t="s">
        <v>16</v>
      </c>
      <c r="C2474" s="51" t="str">
        <f>set_totals!$C$303</f>
        <v>26Apr24-RST-Night</v>
      </c>
      <c r="D2474" s="21">
        <f t="shared" si="116"/>
        <v>45408</v>
      </c>
      <c r="E2474" s="22">
        <f t="shared" si="117"/>
        <v>117</v>
      </c>
      <c r="F2474" s="17" t="s">
        <v>775</v>
      </c>
      <c r="G2474" s="17" t="s">
        <v>772</v>
      </c>
      <c r="H2474" s="17">
        <v>34</v>
      </c>
      <c r="J2474" s="17">
        <v>0.35</v>
      </c>
      <c r="K2474" s="17" t="s">
        <v>494</v>
      </c>
      <c r="L2474" s="17"/>
      <c r="M2474" s="17" t="s">
        <v>494</v>
      </c>
      <c r="Q2474" s="50" t="s">
        <v>494</v>
      </c>
      <c r="AE2474" s="18">
        <f t="shared" si="118"/>
        <v>0.89049460614695697</v>
      </c>
    </row>
    <row r="2475" spans="1:31" hidden="1" x14ac:dyDescent="0.2">
      <c r="A2475" s="50">
        <v>2024</v>
      </c>
      <c r="B2475" s="50" t="s">
        <v>16</v>
      </c>
      <c r="C2475" s="51" t="str">
        <f>set_totals!$C$303</f>
        <v>26Apr24-RST-Night</v>
      </c>
      <c r="D2475" s="21">
        <f t="shared" si="116"/>
        <v>45408</v>
      </c>
      <c r="E2475" s="22">
        <f t="shared" si="117"/>
        <v>117</v>
      </c>
      <c r="F2475" s="17" t="s">
        <v>775</v>
      </c>
      <c r="G2475" s="17" t="s">
        <v>772</v>
      </c>
      <c r="H2475" s="17">
        <v>35</v>
      </c>
      <c r="J2475" s="17">
        <v>0.33</v>
      </c>
      <c r="K2475" s="17" t="s">
        <v>494</v>
      </c>
      <c r="L2475" s="17"/>
      <c r="M2475" s="17" t="s">
        <v>494</v>
      </c>
      <c r="Q2475" s="50" t="s">
        <v>494</v>
      </c>
      <c r="AE2475" s="18">
        <f t="shared" si="118"/>
        <v>0.76967930029154519</v>
      </c>
    </row>
    <row r="2476" spans="1:31" hidden="1" x14ac:dyDescent="0.2">
      <c r="A2476" s="50">
        <v>2024</v>
      </c>
      <c r="B2476" s="50" t="s">
        <v>16</v>
      </c>
      <c r="C2476" s="51" t="str">
        <f>set_totals!$C$303</f>
        <v>26Apr24-RST-Night</v>
      </c>
      <c r="D2476" s="21">
        <f t="shared" si="116"/>
        <v>45408</v>
      </c>
      <c r="E2476" s="22">
        <f t="shared" si="117"/>
        <v>117</v>
      </c>
      <c r="F2476" s="17" t="s">
        <v>775</v>
      </c>
      <c r="G2476" s="17" t="s">
        <v>772</v>
      </c>
      <c r="H2476" s="17">
        <v>30</v>
      </c>
      <c r="J2476" s="17">
        <v>0.24</v>
      </c>
      <c r="K2476" s="17" t="s">
        <v>494</v>
      </c>
      <c r="L2476" s="17"/>
      <c r="M2476" s="17" t="s">
        <v>494</v>
      </c>
      <c r="Q2476" s="50" t="s">
        <v>494</v>
      </c>
      <c r="AE2476" s="18">
        <f t="shared" si="118"/>
        <v>0.88888888888888884</v>
      </c>
    </row>
    <row r="2477" spans="1:31" hidden="1" x14ac:dyDescent="0.2">
      <c r="A2477" s="50">
        <v>2024</v>
      </c>
      <c r="B2477" s="50" t="s">
        <v>16</v>
      </c>
      <c r="C2477" s="51" t="str">
        <f>set_totals!$C$303</f>
        <v>26Apr24-RST-Night</v>
      </c>
      <c r="D2477" s="21">
        <f t="shared" si="116"/>
        <v>45408</v>
      </c>
      <c r="E2477" s="22">
        <f t="shared" si="117"/>
        <v>117</v>
      </c>
      <c r="F2477" s="17" t="s">
        <v>775</v>
      </c>
      <c r="G2477" s="17" t="s">
        <v>772</v>
      </c>
      <c r="H2477" s="17">
        <v>29</v>
      </c>
      <c r="J2477" s="17">
        <v>0.19</v>
      </c>
      <c r="K2477" s="17" t="s">
        <v>494</v>
      </c>
      <c r="L2477" s="17"/>
      <c r="M2477" s="17" t="s">
        <v>494</v>
      </c>
      <c r="Q2477" s="50" t="s">
        <v>494</v>
      </c>
      <c r="AE2477" s="18">
        <f t="shared" si="118"/>
        <v>0.77903973102628232</v>
      </c>
    </row>
    <row r="2478" spans="1:31" hidden="1" x14ac:dyDescent="0.2">
      <c r="A2478" s="50">
        <v>2024</v>
      </c>
      <c r="B2478" s="50" t="s">
        <v>16</v>
      </c>
      <c r="C2478" s="51" t="str">
        <f>set_totals!$C$303</f>
        <v>26Apr24-RST-Night</v>
      </c>
      <c r="D2478" s="21">
        <f t="shared" si="116"/>
        <v>45408</v>
      </c>
      <c r="E2478" s="22">
        <f t="shared" si="117"/>
        <v>117</v>
      </c>
      <c r="F2478" s="17" t="s">
        <v>775</v>
      </c>
      <c r="G2478" s="17" t="s">
        <v>772</v>
      </c>
      <c r="H2478" s="17">
        <v>36</v>
      </c>
      <c r="J2478" s="17">
        <v>0.38</v>
      </c>
      <c r="K2478" s="17" t="s">
        <v>494</v>
      </c>
      <c r="L2478" s="17"/>
      <c r="M2478" s="17" t="s">
        <v>494</v>
      </c>
      <c r="Q2478" s="50" t="s">
        <v>494</v>
      </c>
      <c r="AE2478" s="18">
        <f t="shared" si="118"/>
        <v>0.81447187928669418</v>
      </c>
    </row>
    <row r="2479" spans="1:31" hidden="1" x14ac:dyDescent="0.2">
      <c r="A2479" s="50">
        <v>2024</v>
      </c>
      <c r="B2479" s="50" t="s">
        <v>16</v>
      </c>
      <c r="C2479" s="51" t="str">
        <f>set_totals!$C$303</f>
        <v>26Apr24-RST-Night</v>
      </c>
      <c r="D2479" s="21">
        <f t="shared" si="116"/>
        <v>45408</v>
      </c>
      <c r="E2479" s="22">
        <f t="shared" si="117"/>
        <v>117</v>
      </c>
      <c r="F2479" s="17" t="s">
        <v>775</v>
      </c>
      <c r="G2479" s="17" t="s">
        <v>772</v>
      </c>
      <c r="H2479" s="17">
        <v>37</v>
      </c>
      <c r="J2479" s="17">
        <v>0.37</v>
      </c>
      <c r="K2479" s="17" t="s">
        <v>494</v>
      </c>
      <c r="L2479" s="17"/>
      <c r="M2479" s="17" t="s">
        <v>494</v>
      </c>
      <c r="Q2479" s="50" t="s">
        <v>494</v>
      </c>
      <c r="AE2479" s="18">
        <f t="shared" si="118"/>
        <v>0.73046018991964934</v>
      </c>
    </row>
    <row r="2480" spans="1:31" hidden="1" x14ac:dyDescent="0.2">
      <c r="A2480" s="50">
        <v>2024</v>
      </c>
      <c r="B2480" s="50" t="s">
        <v>16</v>
      </c>
      <c r="C2480" s="51" t="str">
        <f>set_totals!$C$303</f>
        <v>26Apr24-RST-Night</v>
      </c>
      <c r="D2480" s="21">
        <f t="shared" si="116"/>
        <v>45408</v>
      </c>
      <c r="E2480" s="22">
        <f t="shared" si="117"/>
        <v>117</v>
      </c>
      <c r="F2480" s="17" t="s">
        <v>775</v>
      </c>
      <c r="G2480" s="17" t="s">
        <v>772</v>
      </c>
      <c r="H2480" s="17">
        <v>32</v>
      </c>
      <c r="J2480" s="17">
        <v>0.28000000000000003</v>
      </c>
      <c r="K2480" s="17" t="s">
        <v>494</v>
      </c>
      <c r="L2480" s="17"/>
      <c r="M2480" s="17" t="s">
        <v>494</v>
      </c>
      <c r="Q2480" s="50" t="s">
        <v>494</v>
      </c>
      <c r="AE2480" s="18">
        <f t="shared" si="118"/>
        <v>0.85449218750000011</v>
      </c>
    </row>
    <row r="2481" spans="1:31" hidden="1" x14ac:dyDescent="0.2">
      <c r="A2481" s="50">
        <v>2024</v>
      </c>
      <c r="B2481" s="50" t="s">
        <v>16</v>
      </c>
      <c r="C2481" s="51" t="str">
        <f>set_totals!$C$303</f>
        <v>26Apr24-RST-Night</v>
      </c>
      <c r="D2481" s="21">
        <f t="shared" si="116"/>
        <v>45408</v>
      </c>
      <c r="E2481" s="22">
        <f t="shared" si="117"/>
        <v>117</v>
      </c>
      <c r="F2481" s="17" t="s">
        <v>775</v>
      </c>
      <c r="G2481" s="17" t="s">
        <v>772</v>
      </c>
      <c r="H2481" s="17">
        <v>36</v>
      </c>
      <c r="J2481" s="17">
        <v>0.4</v>
      </c>
      <c r="K2481" s="17" t="s">
        <v>494</v>
      </c>
      <c r="L2481" s="17"/>
      <c r="M2481" s="17" t="s">
        <v>494</v>
      </c>
      <c r="Q2481" s="50" t="s">
        <v>494</v>
      </c>
      <c r="AE2481" s="18">
        <f t="shared" si="118"/>
        <v>0.85733882030178332</v>
      </c>
    </row>
    <row r="2482" spans="1:31" hidden="1" x14ac:dyDescent="0.2">
      <c r="A2482" s="50">
        <v>2024</v>
      </c>
      <c r="B2482" s="50" t="s">
        <v>16</v>
      </c>
      <c r="C2482" s="51" t="str">
        <f>set_totals!$C$303</f>
        <v>26Apr24-RST-Night</v>
      </c>
      <c r="D2482" s="21">
        <f t="shared" si="116"/>
        <v>45408</v>
      </c>
      <c r="E2482" s="22">
        <f t="shared" si="117"/>
        <v>117</v>
      </c>
      <c r="F2482" s="17" t="s">
        <v>775</v>
      </c>
      <c r="G2482" s="17" t="s">
        <v>772</v>
      </c>
      <c r="H2482" s="17">
        <v>33</v>
      </c>
      <c r="J2482" s="17">
        <v>0.35</v>
      </c>
      <c r="K2482" s="17" t="s">
        <v>494</v>
      </c>
      <c r="L2482" s="17"/>
      <c r="M2482" s="17" t="s">
        <v>494</v>
      </c>
      <c r="Q2482" s="50" t="s">
        <v>494</v>
      </c>
      <c r="AE2482" s="18">
        <f t="shared" si="118"/>
        <v>0.97392659376130442</v>
      </c>
    </row>
    <row r="2483" spans="1:31" hidden="1" x14ac:dyDescent="0.2">
      <c r="A2483" s="50">
        <v>2024</v>
      </c>
      <c r="B2483" s="50" t="s">
        <v>16</v>
      </c>
      <c r="C2483" s="51" t="str">
        <f>set_totals!$C$303</f>
        <v>26Apr24-RST-Night</v>
      </c>
      <c r="D2483" s="21">
        <f t="shared" si="116"/>
        <v>45408</v>
      </c>
      <c r="E2483" s="22">
        <f t="shared" si="117"/>
        <v>117</v>
      </c>
      <c r="F2483" s="17" t="s">
        <v>775</v>
      </c>
      <c r="G2483" s="17" t="s">
        <v>772</v>
      </c>
      <c r="H2483" s="17">
        <v>34</v>
      </c>
      <c r="J2483" s="17">
        <v>0.36</v>
      </c>
      <c r="K2483" s="17" t="s">
        <v>494</v>
      </c>
      <c r="L2483" s="17"/>
      <c r="M2483" s="17" t="s">
        <v>494</v>
      </c>
      <c r="Q2483" s="50" t="s">
        <v>494</v>
      </c>
      <c r="AE2483" s="18">
        <f t="shared" si="118"/>
        <v>0.91593730917972727</v>
      </c>
    </row>
    <row r="2484" spans="1:31" hidden="1" x14ac:dyDescent="0.2">
      <c r="A2484" s="50">
        <v>2024</v>
      </c>
      <c r="B2484" s="50" t="s">
        <v>16</v>
      </c>
      <c r="C2484" s="51" t="str">
        <f>set_totals!$C$303</f>
        <v>26Apr24-RST-Night</v>
      </c>
      <c r="D2484" s="21">
        <f t="shared" si="116"/>
        <v>45408</v>
      </c>
      <c r="E2484" s="22">
        <f t="shared" si="117"/>
        <v>117</v>
      </c>
      <c r="F2484" s="17" t="s">
        <v>775</v>
      </c>
      <c r="G2484" s="17" t="s">
        <v>772</v>
      </c>
      <c r="H2484" s="17">
        <v>34</v>
      </c>
      <c r="J2484" s="17">
        <v>0.33</v>
      </c>
      <c r="K2484" s="17" t="s">
        <v>494</v>
      </c>
      <c r="L2484" s="17"/>
      <c r="M2484" s="17" t="s">
        <v>494</v>
      </c>
      <c r="Q2484" s="50" t="s">
        <v>494</v>
      </c>
      <c r="AE2484" s="18">
        <f t="shared" si="118"/>
        <v>0.83960920008141671</v>
      </c>
    </row>
    <row r="2485" spans="1:31" hidden="1" x14ac:dyDescent="0.2">
      <c r="A2485" s="50">
        <v>2024</v>
      </c>
      <c r="B2485" s="50" t="s">
        <v>16</v>
      </c>
      <c r="C2485" s="51" t="str">
        <f>set_totals!$C$303</f>
        <v>26Apr24-RST-Night</v>
      </c>
      <c r="D2485" s="21">
        <f t="shared" si="116"/>
        <v>45408</v>
      </c>
      <c r="E2485" s="22">
        <f t="shared" si="117"/>
        <v>117</v>
      </c>
      <c r="F2485" s="17" t="s">
        <v>775</v>
      </c>
      <c r="G2485" s="17" t="s">
        <v>772</v>
      </c>
      <c r="H2485" s="17">
        <v>29</v>
      </c>
      <c r="J2485" s="17">
        <v>0.17</v>
      </c>
      <c r="K2485" s="17" t="s">
        <v>494</v>
      </c>
      <c r="L2485" s="17"/>
      <c r="M2485" s="17" t="s">
        <v>494</v>
      </c>
      <c r="Q2485" s="50" t="s">
        <v>494</v>
      </c>
      <c r="AE2485" s="18">
        <f t="shared" si="118"/>
        <v>0.69703554881298946</v>
      </c>
    </row>
    <row r="2486" spans="1:31" hidden="1" x14ac:dyDescent="0.2">
      <c r="A2486" s="50">
        <v>2024</v>
      </c>
      <c r="B2486" s="50" t="s">
        <v>16</v>
      </c>
      <c r="C2486" s="51" t="str">
        <f>set_totals!$C$303</f>
        <v>26Apr24-RST-Night</v>
      </c>
      <c r="D2486" s="21">
        <f t="shared" si="116"/>
        <v>45408</v>
      </c>
      <c r="E2486" s="22">
        <f t="shared" si="117"/>
        <v>117</v>
      </c>
      <c r="F2486" s="17" t="s">
        <v>775</v>
      </c>
      <c r="G2486" s="17" t="s">
        <v>772</v>
      </c>
      <c r="H2486" s="17">
        <v>37</v>
      </c>
      <c r="J2486" s="17">
        <v>0.41</v>
      </c>
      <c r="K2486" s="17" t="s">
        <v>494</v>
      </c>
      <c r="L2486" s="17"/>
      <c r="M2486" s="17" t="s">
        <v>494</v>
      </c>
      <c r="Q2486" s="50" t="s">
        <v>494</v>
      </c>
      <c r="AE2486" s="18">
        <f t="shared" si="118"/>
        <v>0.80942885910015194</v>
      </c>
    </row>
    <row r="2487" spans="1:31" hidden="1" x14ac:dyDescent="0.2">
      <c r="A2487" s="50">
        <v>2024</v>
      </c>
      <c r="B2487" s="50" t="s">
        <v>16</v>
      </c>
      <c r="C2487" s="51" t="str">
        <f>set_totals!$C$303</f>
        <v>26Apr24-RST-Night</v>
      </c>
      <c r="D2487" s="21">
        <f t="shared" si="116"/>
        <v>45408</v>
      </c>
      <c r="E2487" s="22">
        <f t="shared" si="117"/>
        <v>117</v>
      </c>
      <c r="F2487" s="17" t="s">
        <v>775</v>
      </c>
      <c r="G2487" s="17" t="s">
        <v>784</v>
      </c>
      <c r="H2487" s="17">
        <v>84</v>
      </c>
      <c r="J2487" s="17">
        <v>6.32</v>
      </c>
      <c r="K2487" s="17" t="s">
        <v>494</v>
      </c>
      <c r="L2487" s="17"/>
      <c r="M2487" s="17" t="s">
        <v>494</v>
      </c>
      <c r="Q2487" s="50" t="s">
        <v>494</v>
      </c>
      <c r="AE2487" s="18">
        <f t="shared" si="118"/>
        <v>1.0662995356872909</v>
      </c>
    </row>
    <row r="2488" spans="1:31" hidden="1" x14ac:dyDescent="0.2">
      <c r="A2488" s="50">
        <v>2024</v>
      </c>
      <c r="B2488" s="50" t="s">
        <v>16</v>
      </c>
      <c r="C2488" s="51" t="str">
        <f>set_totals!$C$307</f>
        <v>30Apr24-RST-Night</v>
      </c>
      <c r="D2488" s="21">
        <f t="shared" si="116"/>
        <v>45412</v>
      </c>
      <c r="E2488" s="22">
        <f t="shared" si="117"/>
        <v>121</v>
      </c>
      <c r="F2488" s="17" t="s">
        <v>771</v>
      </c>
      <c r="G2488" s="17" t="s">
        <v>784</v>
      </c>
      <c r="H2488" s="17">
        <v>63</v>
      </c>
      <c r="J2488" s="17">
        <v>2.82</v>
      </c>
      <c r="K2488" s="17" t="s">
        <v>496</v>
      </c>
      <c r="L2488" s="17"/>
      <c r="M2488" s="17" t="s">
        <v>496</v>
      </c>
      <c r="Q2488" s="50" t="s">
        <v>494</v>
      </c>
      <c r="AE2488" s="18">
        <f t="shared" si="118"/>
        <v>1.127787975860538</v>
      </c>
    </row>
    <row r="2489" spans="1:31" hidden="1" x14ac:dyDescent="0.2">
      <c r="A2489" s="50">
        <v>2024</v>
      </c>
      <c r="B2489" s="50" t="s">
        <v>16</v>
      </c>
      <c r="C2489" s="51" t="str">
        <f>set_totals!$C$307</f>
        <v>30Apr24-RST-Night</v>
      </c>
      <c r="D2489" s="21">
        <f t="shared" si="116"/>
        <v>45412</v>
      </c>
      <c r="E2489" s="22">
        <f t="shared" si="117"/>
        <v>121</v>
      </c>
      <c r="F2489" s="17" t="s">
        <v>771</v>
      </c>
      <c r="G2489" s="17" t="s">
        <v>784</v>
      </c>
      <c r="H2489" s="17">
        <v>64</v>
      </c>
      <c r="J2489" s="17">
        <v>2.82</v>
      </c>
      <c r="K2489" s="17" t="s">
        <v>496</v>
      </c>
      <c r="L2489" s="17"/>
      <c r="M2489" s="17" t="s">
        <v>496</v>
      </c>
      <c r="Q2489" s="50" t="s">
        <v>494</v>
      </c>
      <c r="AE2489" s="18">
        <f t="shared" si="118"/>
        <v>1.07574462890625</v>
      </c>
    </row>
    <row r="2490" spans="1:31" hidden="1" x14ac:dyDescent="0.2">
      <c r="A2490" s="50">
        <v>2024</v>
      </c>
      <c r="B2490" s="50" t="s">
        <v>16</v>
      </c>
      <c r="C2490" s="51" t="str">
        <f>set_totals!$C$307</f>
        <v>30Apr24-RST-Night</v>
      </c>
      <c r="D2490" s="21">
        <f t="shared" si="116"/>
        <v>45412</v>
      </c>
      <c r="E2490" s="22">
        <f t="shared" si="117"/>
        <v>121</v>
      </c>
      <c r="F2490" s="17" t="s">
        <v>771</v>
      </c>
      <c r="G2490" s="17" t="s">
        <v>784</v>
      </c>
      <c r="H2490" s="17">
        <v>65</v>
      </c>
      <c r="J2490" s="17">
        <v>3.15</v>
      </c>
      <c r="K2490" s="17" t="s">
        <v>496</v>
      </c>
      <c r="L2490" s="17"/>
      <c r="M2490" s="17" t="s">
        <v>496</v>
      </c>
      <c r="Q2490" s="50" t="s">
        <v>494</v>
      </c>
      <c r="AE2490" s="18">
        <f t="shared" si="118"/>
        <v>1.1470186618115612</v>
      </c>
    </row>
    <row r="2491" spans="1:31" hidden="1" x14ac:dyDescent="0.2">
      <c r="A2491" s="50">
        <v>2024</v>
      </c>
      <c r="B2491" s="50" t="s">
        <v>16</v>
      </c>
      <c r="C2491" s="51" t="str">
        <f>set_totals!$C$307</f>
        <v>30Apr24-RST-Night</v>
      </c>
      <c r="D2491" s="21">
        <f t="shared" si="116"/>
        <v>45412</v>
      </c>
      <c r="E2491" s="22">
        <f t="shared" si="117"/>
        <v>121</v>
      </c>
      <c r="F2491" s="17" t="s">
        <v>771</v>
      </c>
      <c r="G2491" s="17" t="s">
        <v>784</v>
      </c>
      <c r="H2491" s="17">
        <v>67</v>
      </c>
      <c r="J2491" s="17">
        <v>2.06</v>
      </c>
      <c r="K2491" s="17" t="s">
        <v>496</v>
      </c>
      <c r="L2491" s="17"/>
      <c r="M2491" s="17" t="s">
        <v>496</v>
      </c>
      <c r="Q2491" s="50" t="s">
        <v>494</v>
      </c>
      <c r="AE2491" s="18">
        <f t="shared" si="118"/>
        <v>0.68492467491014519</v>
      </c>
    </row>
    <row r="2492" spans="1:31" hidden="1" x14ac:dyDescent="0.2">
      <c r="A2492" s="50">
        <v>2024</v>
      </c>
      <c r="B2492" s="50" t="s">
        <v>16</v>
      </c>
      <c r="C2492" s="51" t="str">
        <f>set_totals!$C$307</f>
        <v>30Apr24-RST-Night</v>
      </c>
      <c r="D2492" s="21">
        <f t="shared" si="116"/>
        <v>45412</v>
      </c>
      <c r="E2492" s="22">
        <f t="shared" si="117"/>
        <v>121</v>
      </c>
      <c r="F2492" s="17" t="s">
        <v>771</v>
      </c>
      <c r="G2492" s="17" t="s">
        <v>784</v>
      </c>
      <c r="H2492" s="17">
        <v>47</v>
      </c>
      <c r="J2492" s="17">
        <v>3.41</v>
      </c>
      <c r="K2492" s="17" t="s">
        <v>496</v>
      </c>
      <c r="L2492" s="17"/>
      <c r="M2492" s="17" t="s">
        <v>496</v>
      </c>
      <c r="Q2492" s="50" t="s">
        <v>494</v>
      </c>
      <c r="AE2492" s="18">
        <f t="shared" si="118"/>
        <v>3.284436011288443</v>
      </c>
    </row>
    <row r="2493" spans="1:31" hidden="1" x14ac:dyDescent="0.2">
      <c r="A2493" s="50">
        <v>2024</v>
      </c>
      <c r="B2493" s="50" t="s">
        <v>16</v>
      </c>
      <c r="C2493" s="51" t="str">
        <f>set_totals!$C$307</f>
        <v>30Apr24-RST-Night</v>
      </c>
      <c r="D2493" s="21">
        <f t="shared" si="116"/>
        <v>45412</v>
      </c>
      <c r="E2493" s="22">
        <f t="shared" si="117"/>
        <v>121</v>
      </c>
      <c r="F2493" s="17" t="s">
        <v>771</v>
      </c>
      <c r="G2493" s="17" t="s">
        <v>784</v>
      </c>
      <c r="H2493" s="17">
        <v>59</v>
      </c>
      <c r="J2493" s="17">
        <v>2.41</v>
      </c>
      <c r="K2493" s="17" t="s">
        <v>496</v>
      </c>
      <c r="L2493" s="17"/>
      <c r="M2493" s="17" t="s">
        <v>496</v>
      </c>
      <c r="Q2493" s="50" t="s">
        <v>494</v>
      </c>
      <c r="AE2493" s="18">
        <f t="shared" si="118"/>
        <v>1.173440322525672</v>
      </c>
    </row>
    <row r="2494" spans="1:31" hidden="1" x14ac:dyDescent="0.2">
      <c r="A2494" s="50">
        <v>2024</v>
      </c>
      <c r="B2494" s="50" t="s">
        <v>16</v>
      </c>
      <c r="C2494" s="51" t="str">
        <f>set_totals!$C$307</f>
        <v>30Apr24-RST-Night</v>
      </c>
      <c r="D2494" s="21">
        <f t="shared" si="116"/>
        <v>45412</v>
      </c>
      <c r="E2494" s="22">
        <f t="shared" si="117"/>
        <v>121</v>
      </c>
      <c r="F2494" s="17" t="s">
        <v>771</v>
      </c>
      <c r="G2494" s="17" t="s">
        <v>784</v>
      </c>
      <c r="H2494" s="17">
        <v>63</v>
      </c>
      <c r="J2494" s="17">
        <v>2.72</v>
      </c>
      <c r="K2494" s="17" t="s">
        <v>496</v>
      </c>
      <c r="L2494" s="17"/>
      <c r="M2494" s="17" t="s">
        <v>496</v>
      </c>
      <c r="Q2494" s="50" t="s">
        <v>494</v>
      </c>
      <c r="AE2494" s="18">
        <f t="shared" si="118"/>
        <v>1.087795494447044</v>
      </c>
    </row>
    <row r="2495" spans="1:31" hidden="1" x14ac:dyDescent="0.2">
      <c r="A2495" s="50">
        <v>2024</v>
      </c>
      <c r="B2495" s="50" t="s">
        <v>16</v>
      </c>
      <c r="C2495" s="51" t="str">
        <f>set_totals!$C$307</f>
        <v>30Apr24-RST-Night</v>
      </c>
      <c r="D2495" s="21">
        <f t="shared" si="116"/>
        <v>45412</v>
      </c>
      <c r="E2495" s="22">
        <f t="shared" si="117"/>
        <v>121</v>
      </c>
      <c r="F2495" s="17" t="s">
        <v>771</v>
      </c>
      <c r="G2495" s="17" t="s">
        <v>784</v>
      </c>
      <c r="H2495" s="17">
        <v>66</v>
      </c>
      <c r="J2495" s="17">
        <v>3.68</v>
      </c>
      <c r="K2495" s="17" t="s">
        <v>496</v>
      </c>
      <c r="L2495" s="17"/>
      <c r="M2495" s="17" t="s">
        <v>496</v>
      </c>
      <c r="Q2495" s="50" t="s">
        <v>494</v>
      </c>
      <c r="AE2495" s="18">
        <f t="shared" si="118"/>
        <v>1.2800178089434289</v>
      </c>
    </row>
    <row r="2496" spans="1:31" hidden="1" x14ac:dyDescent="0.2">
      <c r="A2496" s="50">
        <v>2024</v>
      </c>
      <c r="B2496" s="50" t="s">
        <v>16</v>
      </c>
      <c r="C2496" s="51" t="str">
        <f>set_totals!$C$307</f>
        <v>30Apr24-RST-Night</v>
      </c>
      <c r="D2496" s="21">
        <f t="shared" si="116"/>
        <v>45412</v>
      </c>
      <c r="E2496" s="22">
        <f t="shared" si="117"/>
        <v>121</v>
      </c>
      <c r="F2496" s="17" t="s">
        <v>771</v>
      </c>
      <c r="G2496" s="17" t="s">
        <v>784</v>
      </c>
      <c r="H2496" s="17">
        <v>65</v>
      </c>
      <c r="J2496" s="17">
        <v>2.88</v>
      </c>
      <c r="K2496" s="17" t="s">
        <v>496</v>
      </c>
      <c r="L2496" s="17"/>
      <c r="M2496" s="17" t="s">
        <v>496</v>
      </c>
      <c r="Q2496" s="50" t="s">
        <v>494</v>
      </c>
      <c r="AE2496" s="18">
        <f t="shared" si="118"/>
        <v>1.0487027765134274</v>
      </c>
    </row>
    <row r="2497" spans="1:31" hidden="1" x14ac:dyDescent="0.2">
      <c r="A2497" s="50">
        <v>2024</v>
      </c>
      <c r="B2497" s="50" t="s">
        <v>16</v>
      </c>
      <c r="C2497" s="51" t="str">
        <f>set_totals!$C$307</f>
        <v>30Apr24-RST-Night</v>
      </c>
      <c r="D2497" s="21">
        <f t="shared" si="116"/>
        <v>45412</v>
      </c>
      <c r="E2497" s="22">
        <f t="shared" si="117"/>
        <v>121</v>
      </c>
      <c r="F2497" s="17" t="s">
        <v>771</v>
      </c>
      <c r="G2497" s="17" t="s">
        <v>784</v>
      </c>
      <c r="H2497" s="17">
        <v>61</v>
      </c>
      <c r="J2497" s="17">
        <v>2.52</v>
      </c>
      <c r="K2497" s="17" t="s">
        <v>496</v>
      </c>
      <c r="L2497" s="17"/>
      <c r="M2497" s="17" t="s">
        <v>496</v>
      </c>
      <c r="Q2497" s="50" t="s">
        <v>494</v>
      </c>
      <c r="AE2497" s="18">
        <f t="shared" si="118"/>
        <v>1.1102250849190021</v>
      </c>
    </row>
    <row r="2498" spans="1:31" hidden="1" x14ac:dyDescent="0.2">
      <c r="A2498" s="50">
        <v>2024</v>
      </c>
      <c r="B2498" s="50" t="s">
        <v>16</v>
      </c>
      <c r="C2498" s="51" t="str">
        <f>set_totals!$C$307</f>
        <v>30Apr24-RST-Night</v>
      </c>
      <c r="D2498" s="21">
        <f t="shared" si="116"/>
        <v>45412</v>
      </c>
      <c r="E2498" s="22">
        <f t="shared" si="117"/>
        <v>121</v>
      </c>
      <c r="F2498" s="17" t="s">
        <v>771</v>
      </c>
      <c r="G2498" s="17" t="s">
        <v>784</v>
      </c>
      <c r="H2498" s="17">
        <v>60</v>
      </c>
      <c r="J2498" s="17">
        <v>2.4300000000000002</v>
      </c>
      <c r="K2498" s="17" t="s">
        <v>496</v>
      </c>
      <c r="L2498" s="17"/>
      <c r="M2498" s="17" t="s">
        <v>496</v>
      </c>
      <c r="Q2498" s="50" t="s">
        <v>494</v>
      </c>
      <c r="AE2498" s="18">
        <f t="shared" si="118"/>
        <v>1.125</v>
      </c>
    </row>
    <row r="2499" spans="1:31" hidden="1" x14ac:dyDescent="0.2">
      <c r="A2499" s="50">
        <v>2024</v>
      </c>
      <c r="B2499" s="50" t="s">
        <v>16</v>
      </c>
      <c r="C2499" s="51" t="str">
        <f>set_totals!$C$307</f>
        <v>30Apr24-RST-Night</v>
      </c>
      <c r="D2499" s="21">
        <f t="shared" si="116"/>
        <v>45412</v>
      </c>
      <c r="E2499" s="22">
        <f t="shared" si="117"/>
        <v>121</v>
      </c>
      <c r="F2499" s="17" t="s">
        <v>771</v>
      </c>
      <c r="G2499" s="17" t="s">
        <v>784</v>
      </c>
      <c r="H2499" s="17">
        <v>66</v>
      </c>
      <c r="J2499" s="17">
        <v>3.23</v>
      </c>
      <c r="K2499" s="17" t="s">
        <v>496</v>
      </c>
      <c r="L2499" s="17"/>
      <c r="M2499" s="17" t="s">
        <v>496</v>
      </c>
      <c r="Q2499" s="50" t="s">
        <v>494</v>
      </c>
      <c r="AE2499" s="18">
        <f t="shared" si="118"/>
        <v>1.1234938920889332</v>
      </c>
    </row>
    <row r="2500" spans="1:31" hidden="1" x14ac:dyDescent="0.2">
      <c r="A2500" s="50">
        <v>2024</v>
      </c>
      <c r="B2500" s="50" t="s">
        <v>16</v>
      </c>
      <c r="C2500" s="51" t="str">
        <f>set_totals!$C$307</f>
        <v>30Apr24-RST-Night</v>
      </c>
      <c r="D2500" s="21">
        <f t="shared" ref="D2500:D2563" si="119">DATEVALUE(LEFT(C2500, SEARCH("-", C2500) - 1))</f>
        <v>45412</v>
      </c>
      <c r="E2500" s="22">
        <f t="shared" ref="E2500:E2563" si="120" xml:space="preserve"> D2500 - DATE(YEAR(D2500), 1, 0)</f>
        <v>121</v>
      </c>
      <c r="F2500" s="17" t="s">
        <v>771</v>
      </c>
      <c r="G2500" s="17" t="s">
        <v>784</v>
      </c>
      <c r="H2500" s="17">
        <v>65</v>
      </c>
      <c r="J2500" s="17">
        <v>2.84</v>
      </c>
      <c r="K2500" s="17" t="s">
        <v>496</v>
      </c>
      <c r="L2500" s="17"/>
      <c r="M2500" s="17" t="s">
        <v>496</v>
      </c>
      <c r="Q2500" s="50" t="s">
        <v>494</v>
      </c>
      <c r="AE2500" s="18">
        <f t="shared" ref="AE2500:AE2563" si="121">IF(J2500="", "", 100000*(J2500/(H2500^3)))</f>
        <v>1.0341374601729629</v>
      </c>
    </row>
    <row r="2501" spans="1:31" hidden="1" x14ac:dyDescent="0.2">
      <c r="A2501" s="50">
        <v>2024</v>
      </c>
      <c r="B2501" s="50" t="s">
        <v>16</v>
      </c>
      <c r="C2501" s="51" t="str">
        <f>set_totals!$C$307</f>
        <v>30Apr24-RST-Night</v>
      </c>
      <c r="D2501" s="21">
        <f t="shared" si="119"/>
        <v>45412</v>
      </c>
      <c r="E2501" s="22">
        <f t="shared" si="120"/>
        <v>121</v>
      </c>
      <c r="F2501" s="17" t="s">
        <v>771</v>
      </c>
      <c r="G2501" s="17" t="s">
        <v>784</v>
      </c>
      <c r="H2501" s="17">
        <v>62</v>
      </c>
      <c r="J2501" s="17">
        <v>2.78</v>
      </c>
      <c r="K2501" s="17" t="s">
        <v>496</v>
      </c>
      <c r="L2501" s="17"/>
      <c r="M2501" s="17" t="s">
        <v>496</v>
      </c>
      <c r="Q2501" s="50" t="s">
        <v>494</v>
      </c>
      <c r="AE2501" s="18">
        <f t="shared" si="121"/>
        <v>1.1664596690275586</v>
      </c>
    </row>
    <row r="2502" spans="1:31" hidden="1" x14ac:dyDescent="0.2">
      <c r="A2502" s="50">
        <v>2024</v>
      </c>
      <c r="B2502" s="50" t="s">
        <v>16</v>
      </c>
      <c r="C2502" s="51" t="str">
        <f>set_totals!$C$307</f>
        <v>30Apr24-RST-Night</v>
      </c>
      <c r="D2502" s="21">
        <f t="shared" si="119"/>
        <v>45412</v>
      </c>
      <c r="E2502" s="22">
        <f t="shared" si="120"/>
        <v>121</v>
      </c>
      <c r="F2502" s="17" t="s">
        <v>771</v>
      </c>
      <c r="G2502" s="17" t="s">
        <v>784</v>
      </c>
      <c r="H2502" s="17">
        <v>65</v>
      </c>
      <c r="J2502" s="17">
        <v>3.19</v>
      </c>
      <c r="K2502" s="17" t="s">
        <v>496</v>
      </c>
      <c r="L2502" s="17"/>
      <c r="M2502" s="17" t="s">
        <v>496</v>
      </c>
      <c r="Q2502" s="50" t="s">
        <v>494</v>
      </c>
      <c r="AE2502" s="18">
        <f t="shared" si="121"/>
        <v>1.1615839781520254</v>
      </c>
    </row>
    <row r="2503" spans="1:31" hidden="1" x14ac:dyDescent="0.2">
      <c r="A2503" s="50">
        <v>2024</v>
      </c>
      <c r="B2503" s="50" t="s">
        <v>16</v>
      </c>
      <c r="C2503" s="51" t="str">
        <f>set_totals!$C$307</f>
        <v>30Apr24-RST-Night</v>
      </c>
      <c r="D2503" s="21">
        <f t="shared" si="119"/>
        <v>45412</v>
      </c>
      <c r="E2503" s="22">
        <f t="shared" si="120"/>
        <v>121</v>
      </c>
      <c r="F2503" s="17" t="s">
        <v>771</v>
      </c>
      <c r="G2503" s="17" t="s">
        <v>784</v>
      </c>
      <c r="H2503" s="17">
        <v>52</v>
      </c>
      <c r="J2503" s="17">
        <v>1.33</v>
      </c>
      <c r="K2503" s="17" t="s">
        <v>496</v>
      </c>
      <c r="L2503" s="17"/>
      <c r="M2503" s="17" t="s">
        <v>496</v>
      </c>
      <c r="Q2503" s="50" t="s">
        <v>494</v>
      </c>
      <c r="AE2503" s="18">
        <f t="shared" si="121"/>
        <v>0.94589212562585345</v>
      </c>
    </row>
    <row r="2504" spans="1:31" hidden="1" x14ac:dyDescent="0.2">
      <c r="A2504" s="50">
        <v>2024</v>
      </c>
      <c r="B2504" s="50" t="s">
        <v>16</v>
      </c>
      <c r="C2504" s="51" t="str">
        <f>set_totals!$C$307</f>
        <v>30Apr24-RST-Night</v>
      </c>
      <c r="D2504" s="21">
        <f t="shared" si="119"/>
        <v>45412</v>
      </c>
      <c r="E2504" s="22">
        <f t="shared" si="120"/>
        <v>121</v>
      </c>
      <c r="F2504" s="17" t="s">
        <v>771</v>
      </c>
      <c r="G2504" s="17" t="s">
        <v>784</v>
      </c>
      <c r="H2504" s="17">
        <v>65</v>
      </c>
      <c r="J2504" s="17">
        <v>3.32</v>
      </c>
      <c r="K2504" s="17" t="s">
        <v>496</v>
      </c>
      <c r="L2504" s="17"/>
      <c r="M2504" s="17" t="s">
        <v>496</v>
      </c>
      <c r="Q2504" s="50" t="s">
        <v>494</v>
      </c>
      <c r="AE2504" s="18">
        <f t="shared" si="121"/>
        <v>1.2089212562585343</v>
      </c>
    </row>
    <row r="2505" spans="1:31" hidden="1" x14ac:dyDescent="0.2">
      <c r="A2505" s="50">
        <v>2024</v>
      </c>
      <c r="B2505" s="50" t="s">
        <v>16</v>
      </c>
      <c r="C2505" s="51" t="str">
        <f>set_totals!$C$307</f>
        <v>30Apr24-RST-Night</v>
      </c>
      <c r="D2505" s="21">
        <f t="shared" si="119"/>
        <v>45412</v>
      </c>
      <c r="E2505" s="22">
        <f t="shared" si="120"/>
        <v>121</v>
      </c>
      <c r="F2505" s="17" t="s">
        <v>771</v>
      </c>
      <c r="G2505" s="17" t="s">
        <v>784</v>
      </c>
      <c r="H2505" s="17">
        <v>66</v>
      </c>
      <c r="J2505" s="17">
        <v>3.2</v>
      </c>
      <c r="K2505" s="17" t="s">
        <v>496</v>
      </c>
      <c r="L2505" s="17"/>
      <c r="M2505" s="17" t="s">
        <v>496</v>
      </c>
      <c r="Q2505" s="50" t="s">
        <v>494</v>
      </c>
      <c r="AE2505" s="18">
        <f t="shared" si="121"/>
        <v>1.1130589642986339</v>
      </c>
    </row>
    <row r="2506" spans="1:31" hidden="1" x14ac:dyDescent="0.2">
      <c r="A2506" s="50">
        <v>2024</v>
      </c>
      <c r="B2506" s="50" t="s">
        <v>16</v>
      </c>
      <c r="C2506" s="51" t="str">
        <f>set_totals!$C$307</f>
        <v>30Apr24-RST-Night</v>
      </c>
      <c r="D2506" s="21">
        <f t="shared" si="119"/>
        <v>45412</v>
      </c>
      <c r="E2506" s="22">
        <f t="shared" si="120"/>
        <v>121</v>
      </c>
      <c r="F2506" s="17" t="s">
        <v>771</v>
      </c>
      <c r="G2506" s="17" t="s">
        <v>784</v>
      </c>
      <c r="H2506" s="17">
        <v>62</v>
      </c>
      <c r="J2506" s="17">
        <v>2.57</v>
      </c>
      <c r="K2506" s="17" t="s">
        <v>496</v>
      </c>
      <c r="L2506" s="17"/>
      <c r="M2506" s="17" t="s">
        <v>496</v>
      </c>
      <c r="Q2506" s="50" t="s">
        <v>494</v>
      </c>
      <c r="AE2506" s="18">
        <f t="shared" si="121"/>
        <v>1.0783458091369875</v>
      </c>
    </row>
    <row r="2507" spans="1:31" hidden="1" x14ac:dyDescent="0.2">
      <c r="A2507" s="50">
        <v>2024</v>
      </c>
      <c r="B2507" s="50" t="s">
        <v>16</v>
      </c>
      <c r="C2507" s="51" t="str">
        <f>set_totals!$C$307</f>
        <v>30Apr24-RST-Night</v>
      </c>
      <c r="D2507" s="21">
        <f t="shared" si="119"/>
        <v>45412</v>
      </c>
      <c r="E2507" s="22">
        <f t="shared" si="120"/>
        <v>121</v>
      </c>
      <c r="F2507" s="17" t="s">
        <v>771</v>
      </c>
      <c r="G2507" s="17" t="s">
        <v>784</v>
      </c>
      <c r="H2507" s="17">
        <v>64</v>
      </c>
      <c r="J2507" s="17">
        <v>3.32</v>
      </c>
      <c r="K2507" s="17" t="s">
        <v>496</v>
      </c>
      <c r="L2507" s="17"/>
      <c r="M2507" s="17" t="s">
        <v>496</v>
      </c>
      <c r="Q2507" s="50" t="s">
        <v>494</v>
      </c>
      <c r="AE2507" s="18">
        <f t="shared" si="121"/>
        <v>1.2664794921875</v>
      </c>
    </row>
    <row r="2508" spans="1:31" hidden="1" x14ac:dyDescent="0.2">
      <c r="A2508" s="50">
        <v>2024</v>
      </c>
      <c r="B2508" s="50" t="s">
        <v>16</v>
      </c>
      <c r="C2508" s="51" t="str">
        <f>set_totals!$C$307</f>
        <v>30Apr24-RST-Night</v>
      </c>
      <c r="D2508" s="21">
        <f t="shared" si="119"/>
        <v>45412</v>
      </c>
      <c r="E2508" s="22">
        <f t="shared" si="120"/>
        <v>121</v>
      </c>
      <c r="F2508" s="17" t="s">
        <v>771</v>
      </c>
      <c r="G2508" s="17" t="s">
        <v>784</v>
      </c>
      <c r="H2508" s="17">
        <v>69</v>
      </c>
      <c r="J2508" s="17">
        <v>3.26</v>
      </c>
      <c r="K2508" s="17" t="s">
        <v>496</v>
      </c>
      <c r="L2508" s="17"/>
      <c r="M2508" s="17" t="s">
        <v>496</v>
      </c>
      <c r="Q2508" s="50" t="s">
        <v>494</v>
      </c>
      <c r="AE2508" s="18">
        <f t="shared" si="121"/>
        <v>0.99236246191124133</v>
      </c>
    </row>
    <row r="2509" spans="1:31" hidden="1" x14ac:dyDescent="0.2">
      <c r="A2509" s="50">
        <v>2024</v>
      </c>
      <c r="B2509" s="50" t="s">
        <v>16</v>
      </c>
      <c r="C2509" s="51" t="str">
        <f>set_totals!$C$307</f>
        <v>30Apr24-RST-Night</v>
      </c>
      <c r="D2509" s="21">
        <f t="shared" si="119"/>
        <v>45412</v>
      </c>
      <c r="E2509" s="22">
        <f t="shared" si="120"/>
        <v>121</v>
      </c>
      <c r="F2509" s="17" t="s">
        <v>771</v>
      </c>
      <c r="G2509" s="17" t="s">
        <v>784</v>
      </c>
      <c r="H2509" s="17">
        <v>64</v>
      </c>
      <c r="J2509" s="17">
        <v>2.79</v>
      </c>
      <c r="K2509" s="17" t="s">
        <v>496</v>
      </c>
      <c r="L2509" s="17"/>
      <c r="M2509" s="17" t="s">
        <v>496</v>
      </c>
      <c r="Q2509" s="50" t="s">
        <v>494</v>
      </c>
      <c r="AE2509" s="18">
        <f t="shared" si="121"/>
        <v>1.064300537109375</v>
      </c>
    </row>
    <row r="2510" spans="1:31" hidden="1" x14ac:dyDescent="0.2">
      <c r="A2510" s="50">
        <v>2024</v>
      </c>
      <c r="B2510" s="50" t="s">
        <v>16</v>
      </c>
      <c r="C2510" s="51" t="str">
        <f>set_totals!$C$307</f>
        <v>30Apr24-RST-Night</v>
      </c>
      <c r="D2510" s="21">
        <f t="shared" si="119"/>
        <v>45412</v>
      </c>
      <c r="E2510" s="22">
        <f t="shared" si="120"/>
        <v>121</v>
      </c>
      <c r="F2510" s="17" t="s">
        <v>771</v>
      </c>
      <c r="G2510" s="17" t="s">
        <v>784</v>
      </c>
      <c r="H2510" s="17">
        <v>66</v>
      </c>
      <c r="J2510" s="17">
        <v>3.14</v>
      </c>
      <c r="K2510" s="17" t="s">
        <v>496</v>
      </c>
      <c r="L2510" s="17"/>
      <c r="M2510" s="17" t="s">
        <v>496</v>
      </c>
      <c r="Q2510" s="50" t="s">
        <v>494</v>
      </c>
      <c r="AE2510" s="18">
        <f t="shared" si="121"/>
        <v>1.0921891087180344</v>
      </c>
    </row>
    <row r="2511" spans="1:31" hidden="1" x14ac:dyDescent="0.2">
      <c r="A2511" s="50">
        <v>2024</v>
      </c>
      <c r="B2511" s="50" t="s">
        <v>16</v>
      </c>
      <c r="C2511" s="51" t="str">
        <f>set_totals!$C$307</f>
        <v>30Apr24-RST-Night</v>
      </c>
      <c r="D2511" s="21">
        <f t="shared" si="119"/>
        <v>45412</v>
      </c>
      <c r="E2511" s="22">
        <f t="shared" si="120"/>
        <v>121</v>
      </c>
      <c r="F2511" s="17" t="s">
        <v>771</v>
      </c>
      <c r="G2511" s="17" t="s">
        <v>784</v>
      </c>
      <c r="H2511" s="17">
        <v>62</v>
      </c>
      <c r="J2511" s="17">
        <v>2.65</v>
      </c>
      <c r="K2511" s="17" t="s">
        <v>496</v>
      </c>
      <c r="L2511" s="17"/>
      <c r="M2511" s="17" t="s">
        <v>496</v>
      </c>
      <c r="Q2511" s="50" t="s">
        <v>494</v>
      </c>
      <c r="AE2511" s="18">
        <f t="shared" si="121"/>
        <v>1.1119129938572052</v>
      </c>
    </row>
    <row r="2512" spans="1:31" hidden="1" x14ac:dyDescent="0.2">
      <c r="A2512" s="50">
        <v>2024</v>
      </c>
      <c r="B2512" s="50" t="s">
        <v>16</v>
      </c>
      <c r="C2512" s="51" t="str">
        <f>set_totals!$C$307</f>
        <v>30Apr24-RST-Night</v>
      </c>
      <c r="D2512" s="21">
        <f t="shared" si="119"/>
        <v>45412</v>
      </c>
      <c r="E2512" s="22">
        <f t="shared" si="120"/>
        <v>121</v>
      </c>
      <c r="F2512" s="17" t="s">
        <v>771</v>
      </c>
      <c r="G2512" s="17" t="s">
        <v>784</v>
      </c>
      <c r="H2512" s="17">
        <v>64</v>
      </c>
      <c r="J2512" s="17">
        <v>2.96</v>
      </c>
      <c r="K2512" s="17" t="s">
        <v>496</v>
      </c>
      <c r="L2512" s="17"/>
      <c r="M2512" s="17" t="s">
        <v>496</v>
      </c>
      <c r="Q2512" s="50" t="s">
        <v>494</v>
      </c>
      <c r="AE2512" s="18">
        <f t="shared" si="121"/>
        <v>1.129150390625</v>
      </c>
    </row>
    <row r="2513" spans="1:31" hidden="1" x14ac:dyDescent="0.2">
      <c r="A2513" s="50">
        <v>2024</v>
      </c>
      <c r="B2513" s="50" t="s">
        <v>16</v>
      </c>
      <c r="C2513" s="51" t="str">
        <f>set_totals!$C$307</f>
        <v>30Apr24-RST-Night</v>
      </c>
      <c r="D2513" s="21">
        <f t="shared" si="119"/>
        <v>45412</v>
      </c>
      <c r="E2513" s="22">
        <f t="shared" si="120"/>
        <v>121</v>
      </c>
      <c r="F2513" s="17" t="s">
        <v>771</v>
      </c>
      <c r="G2513" s="17" t="s">
        <v>784</v>
      </c>
      <c r="H2513" s="17">
        <v>62</v>
      </c>
      <c r="J2513" s="17">
        <v>2.92</v>
      </c>
      <c r="K2513" s="17" t="s">
        <v>496</v>
      </c>
      <c r="L2513" s="17"/>
      <c r="M2513" s="17" t="s">
        <v>496</v>
      </c>
      <c r="Q2513" s="50" t="s">
        <v>494</v>
      </c>
      <c r="AE2513" s="18">
        <f t="shared" si="121"/>
        <v>1.2252022422879392</v>
      </c>
    </row>
    <row r="2514" spans="1:31" hidden="1" x14ac:dyDescent="0.2">
      <c r="A2514" s="50">
        <v>2024</v>
      </c>
      <c r="B2514" s="50" t="s">
        <v>16</v>
      </c>
      <c r="C2514" s="51" t="str">
        <f>set_totals!$C$307</f>
        <v>30Apr24-RST-Night</v>
      </c>
      <c r="D2514" s="21">
        <f t="shared" si="119"/>
        <v>45412</v>
      </c>
      <c r="E2514" s="22">
        <f t="shared" si="120"/>
        <v>121</v>
      </c>
      <c r="F2514" s="17" t="s">
        <v>771</v>
      </c>
      <c r="G2514" s="17" t="s">
        <v>784</v>
      </c>
      <c r="H2514" s="17">
        <v>67</v>
      </c>
      <c r="J2514" s="17">
        <v>3.27</v>
      </c>
      <c r="K2514" s="17" t="s">
        <v>496</v>
      </c>
      <c r="L2514" s="17"/>
      <c r="M2514" s="17" t="s">
        <v>496</v>
      </c>
      <c r="Q2514" s="50" t="s">
        <v>494</v>
      </c>
      <c r="AE2514" s="18">
        <f t="shared" si="121"/>
        <v>1.0872347994932887</v>
      </c>
    </row>
    <row r="2515" spans="1:31" hidden="1" x14ac:dyDescent="0.2">
      <c r="A2515" s="50">
        <v>2024</v>
      </c>
      <c r="B2515" s="50" t="s">
        <v>16</v>
      </c>
      <c r="C2515" s="51" t="str">
        <f>set_totals!$C$307</f>
        <v>30Apr24-RST-Night</v>
      </c>
      <c r="D2515" s="21">
        <f t="shared" si="119"/>
        <v>45412</v>
      </c>
      <c r="E2515" s="22">
        <f t="shared" si="120"/>
        <v>121</v>
      </c>
      <c r="F2515" s="17" t="s">
        <v>771</v>
      </c>
      <c r="G2515" s="17" t="s">
        <v>784</v>
      </c>
      <c r="H2515" s="17">
        <v>61</v>
      </c>
      <c r="J2515" s="17">
        <v>2.57</v>
      </c>
      <c r="K2515" s="17" t="s">
        <v>496</v>
      </c>
      <c r="L2515" s="17"/>
      <c r="M2515" s="17" t="s">
        <v>496</v>
      </c>
      <c r="Q2515" s="50" t="s">
        <v>494</v>
      </c>
      <c r="AE2515" s="18">
        <f t="shared" si="121"/>
        <v>1.1322533604134266</v>
      </c>
    </row>
    <row r="2516" spans="1:31" hidden="1" x14ac:dyDescent="0.2">
      <c r="A2516" s="50">
        <v>2024</v>
      </c>
      <c r="B2516" s="50" t="s">
        <v>16</v>
      </c>
      <c r="C2516" s="51" t="str">
        <f>set_totals!$C$307</f>
        <v>30Apr24-RST-Night</v>
      </c>
      <c r="D2516" s="21">
        <f t="shared" si="119"/>
        <v>45412</v>
      </c>
      <c r="E2516" s="22">
        <f t="shared" si="120"/>
        <v>121</v>
      </c>
      <c r="F2516" s="17" t="s">
        <v>771</v>
      </c>
      <c r="G2516" s="17" t="s">
        <v>784</v>
      </c>
      <c r="H2516" s="17">
        <v>65</v>
      </c>
      <c r="J2516" s="17">
        <v>3.79</v>
      </c>
      <c r="K2516" s="17" t="s">
        <v>496</v>
      </c>
      <c r="L2516" s="17"/>
      <c r="M2516" s="17" t="s">
        <v>496</v>
      </c>
      <c r="Q2516" s="50" t="s">
        <v>494</v>
      </c>
      <c r="AE2516" s="18">
        <f t="shared" si="121"/>
        <v>1.3800637232589894</v>
      </c>
    </row>
    <row r="2517" spans="1:31" hidden="1" x14ac:dyDescent="0.2">
      <c r="A2517" s="50">
        <v>2024</v>
      </c>
      <c r="B2517" s="50" t="s">
        <v>16</v>
      </c>
      <c r="C2517" s="51" t="str">
        <f>set_totals!$C$307</f>
        <v>30Apr24-RST-Night</v>
      </c>
      <c r="D2517" s="21">
        <f t="shared" si="119"/>
        <v>45412</v>
      </c>
      <c r="E2517" s="22">
        <f t="shared" si="120"/>
        <v>121</v>
      </c>
      <c r="F2517" s="17" t="s">
        <v>771</v>
      </c>
      <c r="G2517" s="17" t="s">
        <v>784</v>
      </c>
      <c r="H2517" s="17">
        <v>65</v>
      </c>
      <c r="J2517" s="17">
        <v>3.16</v>
      </c>
      <c r="K2517" s="17" t="s">
        <v>496</v>
      </c>
      <c r="L2517" s="17"/>
      <c r="M2517" s="17" t="s">
        <v>496</v>
      </c>
      <c r="Q2517" s="50" t="s">
        <v>494</v>
      </c>
      <c r="AE2517" s="18">
        <f t="shared" si="121"/>
        <v>1.1506599908966773</v>
      </c>
    </row>
    <row r="2518" spans="1:31" hidden="1" x14ac:dyDescent="0.2">
      <c r="A2518" s="50">
        <v>2024</v>
      </c>
      <c r="B2518" s="50" t="s">
        <v>16</v>
      </c>
      <c r="C2518" s="51" t="str">
        <f>set_totals!$C$307</f>
        <v>30Apr24-RST-Night</v>
      </c>
      <c r="D2518" s="21">
        <f t="shared" si="119"/>
        <v>45412</v>
      </c>
      <c r="E2518" s="22">
        <f t="shared" si="120"/>
        <v>121</v>
      </c>
      <c r="F2518" s="17" t="s">
        <v>775</v>
      </c>
      <c r="G2518" s="17" t="s">
        <v>772</v>
      </c>
      <c r="H2518" s="17">
        <v>35</v>
      </c>
      <c r="J2518" s="17">
        <v>0.35</v>
      </c>
      <c r="K2518" s="17" t="s">
        <v>494</v>
      </c>
      <c r="L2518" s="17"/>
      <c r="M2518" s="17" t="s">
        <v>494</v>
      </c>
      <c r="Q2518" s="50" t="s">
        <v>494</v>
      </c>
      <c r="AE2518" s="18">
        <f t="shared" si="121"/>
        <v>0.81632653061224481</v>
      </c>
    </row>
    <row r="2519" spans="1:31" hidden="1" x14ac:dyDescent="0.2">
      <c r="A2519" s="50">
        <v>2024</v>
      </c>
      <c r="B2519" s="50" t="s">
        <v>16</v>
      </c>
      <c r="C2519" s="51" t="str">
        <f>set_totals!$C$307</f>
        <v>30Apr24-RST-Night</v>
      </c>
      <c r="D2519" s="21">
        <f t="shared" si="119"/>
        <v>45412</v>
      </c>
      <c r="E2519" s="22">
        <f t="shared" si="120"/>
        <v>121</v>
      </c>
      <c r="F2519" s="17" t="s">
        <v>775</v>
      </c>
      <c r="G2519" s="17" t="s">
        <v>772</v>
      </c>
      <c r="H2519" s="17">
        <v>37</v>
      </c>
      <c r="J2519" s="17">
        <v>0.38</v>
      </c>
      <c r="K2519" s="17" t="s">
        <v>494</v>
      </c>
      <c r="L2519" s="17"/>
      <c r="M2519" s="17" t="s">
        <v>494</v>
      </c>
      <c r="Q2519" s="50" t="s">
        <v>494</v>
      </c>
      <c r="AE2519" s="18">
        <f t="shared" si="121"/>
        <v>0.75020235721477502</v>
      </c>
    </row>
    <row r="2520" spans="1:31" hidden="1" x14ac:dyDescent="0.2">
      <c r="A2520" s="50">
        <v>2024</v>
      </c>
      <c r="B2520" s="50" t="s">
        <v>16</v>
      </c>
      <c r="C2520" s="51" t="str">
        <f>set_totals!$C$307</f>
        <v>30Apr24-RST-Night</v>
      </c>
      <c r="D2520" s="21">
        <f t="shared" si="119"/>
        <v>45412</v>
      </c>
      <c r="E2520" s="22">
        <f t="shared" si="120"/>
        <v>121</v>
      </c>
      <c r="F2520" s="17" t="s">
        <v>775</v>
      </c>
      <c r="G2520" s="17" t="s">
        <v>772</v>
      </c>
      <c r="H2520" s="17">
        <v>34</v>
      </c>
      <c r="J2520" s="17">
        <v>0.28000000000000003</v>
      </c>
      <c r="K2520" s="17" t="s">
        <v>494</v>
      </c>
      <c r="L2520" s="17"/>
      <c r="M2520" s="17" t="s">
        <v>494</v>
      </c>
      <c r="Q2520" s="50" t="s">
        <v>494</v>
      </c>
      <c r="AE2520" s="18">
        <f t="shared" si="121"/>
        <v>0.71239568491756577</v>
      </c>
    </row>
    <row r="2521" spans="1:31" hidden="1" x14ac:dyDescent="0.2">
      <c r="A2521" s="50">
        <v>2024</v>
      </c>
      <c r="B2521" s="50" t="s">
        <v>16</v>
      </c>
      <c r="C2521" s="51" t="str">
        <f>set_totals!$C$307</f>
        <v>30Apr24-RST-Night</v>
      </c>
      <c r="D2521" s="21">
        <f t="shared" si="119"/>
        <v>45412</v>
      </c>
      <c r="E2521" s="22">
        <f t="shared" si="120"/>
        <v>121</v>
      </c>
      <c r="F2521" s="17" t="s">
        <v>775</v>
      </c>
      <c r="G2521" s="17" t="s">
        <v>772</v>
      </c>
      <c r="H2521" s="17">
        <v>37</v>
      </c>
      <c r="J2521" s="17">
        <v>0.39</v>
      </c>
      <c r="K2521" s="17" t="s">
        <v>494</v>
      </c>
      <c r="L2521" s="17"/>
      <c r="M2521" s="17" t="s">
        <v>494</v>
      </c>
      <c r="Q2521" s="50" t="s">
        <v>494</v>
      </c>
      <c r="AE2521" s="18">
        <f t="shared" si="121"/>
        <v>0.76994452450990081</v>
      </c>
    </row>
    <row r="2522" spans="1:31" hidden="1" x14ac:dyDescent="0.2">
      <c r="A2522" s="50">
        <v>2024</v>
      </c>
      <c r="B2522" s="50" t="s">
        <v>16</v>
      </c>
      <c r="C2522" s="51" t="str">
        <f>set_totals!$C$307</f>
        <v>30Apr24-RST-Night</v>
      </c>
      <c r="D2522" s="21">
        <f t="shared" si="119"/>
        <v>45412</v>
      </c>
      <c r="E2522" s="22">
        <f t="shared" si="120"/>
        <v>121</v>
      </c>
      <c r="F2522" s="17" t="s">
        <v>775</v>
      </c>
      <c r="G2522" s="17" t="s">
        <v>772</v>
      </c>
      <c r="H2522" s="17">
        <v>35</v>
      </c>
      <c r="J2522" s="17">
        <v>0.34</v>
      </c>
      <c r="K2522" s="17" t="s">
        <v>494</v>
      </c>
      <c r="L2522" s="17"/>
      <c r="M2522" s="17" t="s">
        <v>494</v>
      </c>
      <c r="Q2522" s="50" t="s">
        <v>494</v>
      </c>
      <c r="AE2522" s="18">
        <f t="shared" si="121"/>
        <v>0.79300291545189516</v>
      </c>
    </row>
    <row r="2523" spans="1:31" hidden="1" x14ac:dyDescent="0.2">
      <c r="A2523" s="50">
        <v>2024</v>
      </c>
      <c r="B2523" s="50" t="s">
        <v>16</v>
      </c>
      <c r="C2523" s="51" t="str">
        <f>set_totals!$C$307</f>
        <v>30Apr24-RST-Night</v>
      </c>
      <c r="D2523" s="21">
        <f t="shared" si="119"/>
        <v>45412</v>
      </c>
      <c r="E2523" s="22">
        <f t="shared" si="120"/>
        <v>121</v>
      </c>
      <c r="F2523" s="17" t="s">
        <v>775</v>
      </c>
      <c r="G2523" s="17" t="s">
        <v>772</v>
      </c>
      <c r="H2523" s="17">
        <v>35</v>
      </c>
      <c r="J2523" s="17">
        <v>0.44</v>
      </c>
      <c r="K2523" s="17" t="s">
        <v>494</v>
      </c>
      <c r="L2523" s="17"/>
      <c r="M2523" s="17" t="s">
        <v>494</v>
      </c>
      <c r="Q2523" s="50" t="s">
        <v>494</v>
      </c>
      <c r="AE2523" s="18">
        <f t="shared" si="121"/>
        <v>1.0262390670553936</v>
      </c>
    </row>
    <row r="2524" spans="1:31" hidden="1" x14ac:dyDescent="0.2">
      <c r="A2524" s="50">
        <v>2024</v>
      </c>
      <c r="B2524" s="50" t="s">
        <v>16</v>
      </c>
      <c r="C2524" s="51" t="str">
        <f>set_totals!$C$307</f>
        <v>30Apr24-RST-Night</v>
      </c>
      <c r="D2524" s="21">
        <f t="shared" si="119"/>
        <v>45412</v>
      </c>
      <c r="E2524" s="22">
        <f t="shared" si="120"/>
        <v>121</v>
      </c>
      <c r="F2524" s="17" t="s">
        <v>775</v>
      </c>
      <c r="G2524" s="17" t="s">
        <v>772</v>
      </c>
      <c r="H2524" s="17">
        <v>34</v>
      </c>
      <c r="J2524" s="17">
        <v>0.36</v>
      </c>
      <c r="K2524" s="17" t="s">
        <v>494</v>
      </c>
      <c r="L2524" s="17"/>
      <c r="M2524" s="17" t="s">
        <v>494</v>
      </c>
      <c r="Q2524" s="50" t="s">
        <v>494</v>
      </c>
      <c r="AE2524" s="18">
        <f t="shared" si="121"/>
        <v>0.91593730917972727</v>
      </c>
    </row>
    <row r="2525" spans="1:31" hidden="1" x14ac:dyDescent="0.2">
      <c r="A2525" s="50">
        <v>2024</v>
      </c>
      <c r="B2525" s="50" t="s">
        <v>16</v>
      </c>
      <c r="C2525" s="51" t="str">
        <f>set_totals!$C$307</f>
        <v>30Apr24-RST-Night</v>
      </c>
      <c r="D2525" s="21">
        <f t="shared" si="119"/>
        <v>45412</v>
      </c>
      <c r="E2525" s="22">
        <f t="shared" si="120"/>
        <v>121</v>
      </c>
      <c r="F2525" s="17" t="s">
        <v>775</v>
      </c>
      <c r="G2525" s="17" t="s">
        <v>772</v>
      </c>
      <c r="H2525" s="17">
        <v>35</v>
      </c>
      <c r="J2525" s="17">
        <v>0.36</v>
      </c>
      <c r="K2525" s="17" t="s">
        <v>494</v>
      </c>
      <c r="L2525" s="17"/>
      <c r="M2525" s="17" t="s">
        <v>494</v>
      </c>
      <c r="Q2525" s="50" t="s">
        <v>494</v>
      </c>
      <c r="AE2525" s="18">
        <f t="shared" si="121"/>
        <v>0.83965014577259467</v>
      </c>
    </row>
    <row r="2526" spans="1:31" hidden="1" x14ac:dyDescent="0.2">
      <c r="A2526" s="50">
        <v>2024</v>
      </c>
      <c r="B2526" s="50" t="s">
        <v>16</v>
      </c>
      <c r="C2526" s="51" t="str">
        <f>set_totals!$C$307</f>
        <v>30Apr24-RST-Night</v>
      </c>
      <c r="D2526" s="21">
        <f t="shared" si="119"/>
        <v>45412</v>
      </c>
      <c r="E2526" s="22">
        <f t="shared" si="120"/>
        <v>121</v>
      </c>
      <c r="F2526" s="17" t="s">
        <v>775</v>
      </c>
      <c r="G2526" s="17" t="s">
        <v>772</v>
      </c>
      <c r="H2526" s="17">
        <v>35</v>
      </c>
      <c r="J2526" s="17">
        <v>0.31</v>
      </c>
      <c r="K2526" s="17" t="s">
        <v>494</v>
      </c>
      <c r="L2526" s="17"/>
      <c r="M2526" s="17" t="s">
        <v>494</v>
      </c>
      <c r="Q2526" s="50" t="s">
        <v>494</v>
      </c>
      <c r="AE2526" s="18">
        <f t="shared" si="121"/>
        <v>0.72303206997084546</v>
      </c>
    </row>
    <row r="2527" spans="1:31" hidden="1" x14ac:dyDescent="0.2">
      <c r="A2527" s="50">
        <v>2024</v>
      </c>
      <c r="B2527" s="50" t="s">
        <v>16</v>
      </c>
      <c r="C2527" s="51" t="str">
        <f>set_totals!$C$307</f>
        <v>30Apr24-RST-Night</v>
      </c>
      <c r="D2527" s="21">
        <f t="shared" si="119"/>
        <v>45412</v>
      </c>
      <c r="E2527" s="22">
        <f t="shared" si="120"/>
        <v>121</v>
      </c>
      <c r="F2527" s="17" t="s">
        <v>775</v>
      </c>
      <c r="G2527" s="17" t="s">
        <v>772</v>
      </c>
      <c r="H2527" s="17">
        <v>36</v>
      </c>
      <c r="J2527" s="17">
        <v>0.36</v>
      </c>
      <c r="K2527" s="17" t="s">
        <v>494</v>
      </c>
      <c r="L2527" s="17"/>
      <c r="M2527" s="17" t="s">
        <v>494</v>
      </c>
      <c r="Q2527" s="50" t="s">
        <v>494</v>
      </c>
      <c r="AE2527" s="18">
        <f t="shared" si="121"/>
        <v>0.77160493827160492</v>
      </c>
    </row>
    <row r="2528" spans="1:31" hidden="1" x14ac:dyDescent="0.2">
      <c r="A2528" s="50">
        <v>2024</v>
      </c>
      <c r="B2528" s="50" t="s">
        <v>16</v>
      </c>
      <c r="C2528" s="51" t="str">
        <f>set_totals!$C$307</f>
        <v>30Apr24-RST-Night</v>
      </c>
      <c r="D2528" s="21">
        <f t="shared" si="119"/>
        <v>45412</v>
      </c>
      <c r="E2528" s="22">
        <f t="shared" si="120"/>
        <v>121</v>
      </c>
      <c r="F2528" s="17" t="s">
        <v>775</v>
      </c>
      <c r="G2528" s="17" t="s">
        <v>772</v>
      </c>
      <c r="H2528" s="17">
        <v>35</v>
      </c>
      <c r="J2528" s="17">
        <v>0.37</v>
      </c>
      <c r="K2528" s="17" t="s">
        <v>494</v>
      </c>
      <c r="L2528" s="17"/>
      <c r="M2528" s="17" t="s">
        <v>494</v>
      </c>
      <c r="Q2528" s="50" t="s">
        <v>494</v>
      </c>
      <c r="AE2528" s="18">
        <f t="shared" si="121"/>
        <v>0.86297376093294464</v>
      </c>
    </row>
    <row r="2529" spans="1:31" hidden="1" x14ac:dyDescent="0.2">
      <c r="A2529" s="50">
        <v>2024</v>
      </c>
      <c r="B2529" s="50" t="s">
        <v>16</v>
      </c>
      <c r="C2529" s="51" t="str">
        <f>set_totals!$C$307</f>
        <v>30Apr24-RST-Night</v>
      </c>
      <c r="D2529" s="21">
        <f t="shared" si="119"/>
        <v>45412</v>
      </c>
      <c r="E2529" s="22">
        <f t="shared" si="120"/>
        <v>121</v>
      </c>
      <c r="F2529" s="17" t="s">
        <v>775</v>
      </c>
      <c r="G2529" s="17" t="s">
        <v>772</v>
      </c>
      <c r="H2529" s="17">
        <v>34</v>
      </c>
      <c r="J2529" s="17">
        <v>0.28000000000000003</v>
      </c>
      <c r="K2529" s="17" t="s">
        <v>494</v>
      </c>
      <c r="L2529" s="17"/>
      <c r="M2529" s="17" t="s">
        <v>494</v>
      </c>
      <c r="Q2529" s="50" t="s">
        <v>494</v>
      </c>
      <c r="AE2529" s="18">
        <f t="shared" si="121"/>
        <v>0.71239568491756577</v>
      </c>
    </row>
    <row r="2530" spans="1:31" hidden="1" x14ac:dyDescent="0.2">
      <c r="A2530" s="50">
        <v>2024</v>
      </c>
      <c r="B2530" s="50" t="s">
        <v>16</v>
      </c>
      <c r="C2530" s="51" t="str">
        <f>set_totals!$C$307</f>
        <v>30Apr24-RST-Night</v>
      </c>
      <c r="D2530" s="21">
        <f t="shared" si="119"/>
        <v>45412</v>
      </c>
      <c r="E2530" s="22">
        <f t="shared" si="120"/>
        <v>121</v>
      </c>
      <c r="F2530" s="17" t="s">
        <v>775</v>
      </c>
      <c r="G2530" s="17" t="s">
        <v>772</v>
      </c>
      <c r="H2530" s="17">
        <v>36</v>
      </c>
      <c r="J2530" s="17">
        <v>0.42</v>
      </c>
      <c r="K2530" s="17" t="s">
        <v>494</v>
      </c>
      <c r="L2530" s="17"/>
      <c r="M2530" s="17" t="s">
        <v>494</v>
      </c>
      <c r="Q2530" s="50" t="s">
        <v>494</v>
      </c>
      <c r="AE2530" s="18">
        <f t="shared" si="121"/>
        <v>0.90020576131687247</v>
      </c>
    </row>
    <row r="2531" spans="1:31" hidden="1" x14ac:dyDescent="0.2">
      <c r="A2531" s="50">
        <v>2024</v>
      </c>
      <c r="B2531" s="50" t="s">
        <v>16</v>
      </c>
      <c r="C2531" s="51" t="str">
        <f>set_totals!$C$307</f>
        <v>30Apr24-RST-Night</v>
      </c>
      <c r="D2531" s="21">
        <f t="shared" si="119"/>
        <v>45412</v>
      </c>
      <c r="E2531" s="22">
        <f t="shared" si="120"/>
        <v>121</v>
      </c>
      <c r="F2531" s="17" t="s">
        <v>775</v>
      </c>
      <c r="G2531" s="17" t="s">
        <v>772</v>
      </c>
      <c r="H2531" s="17">
        <v>34</v>
      </c>
      <c r="J2531" s="17">
        <v>0.3</v>
      </c>
      <c r="K2531" s="17" t="s">
        <v>494</v>
      </c>
      <c r="L2531" s="17"/>
      <c r="M2531" s="17" t="s">
        <v>494</v>
      </c>
      <c r="Q2531" s="50" t="s">
        <v>494</v>
      </c>
      <c r="AE2531" s="18">
        <f t="shared" si="121"/>
        <v>0.76328109098310604</v>
      </c>
    </row>
    <row r="2532" spans="1:31" hidden="1" x14ac:dyDescent="0.2">
      <c r="A2532" s="50">
        <v>2024</v>
      </c>
      <c r="B2532" s="50" t="s">
        <v>16</v>
      </c>
      <c r="C2532" s="51" t="str">
        <f>set_totals!$C$307</f>
        <v>30Apr24-RST-Night</v>
      </c>
      <c r="D2532" s="21">
        <f t="shared" si="119"/>
        <v>45412</v>
      </c>
      <c r="E2532" s="22">
        <f t="shared" si="120"/>
        <v>121</v>
      </c>
      <c r="F2532" s="17" t="s">
        <v>775</v>
      </c>
      <c r="G2532" s="17" t="s">
        <v>772</v>
      </c>
      <c r="H2532" s="17">
        <v>35</v>
      </c>
      <c r="J2532" s="17">
        <v>0.31</v>
      </c>
      <c r="K2532" s="17" t="s">
        <v>494</v>
      </c>
      <c r="L2532" s="17"/>
      <c r="M2532" s="17" t="s">
        <v>494</v>
      </c>
      <c r="Q2532" s="50" t="s">
        <v>494</v>
      </c>
      <c r="AE2532" s="18">
        <f t="shared" si="121"/>
        <v>0.72303206997084546</v>
      </c>
    </row>
    <row r="2533" spans="1:31" hidden="1" x14ac:dyDescent="0.2">
      <c r="A2533" s="50">
        <v>2024</v>
      </c>
      <c r="B2533" s="50" t="s">
        <v>16</v>
      </c>
      <c r="C2533" s="51" t="str">
        <f>set_totals!$C$307</f>
        <v>30Apr24-RST-Night</v>
      </c>
      <c r="D2533" s="21">
        <f t="shared" si="119"/>
        <v>45412</v>
      </c>
      <c r="E2533" s="22">
        <f t="shared" si="120"/>
        <v>121</v>
      </c>
      <c r="F2533" s="17" t="s">
        <v>775</v>
      </c>
      <c r="G2533" s="17" t="s">
        <v>772</v>
      </c>
      <c r="H2533" s="17">
        <v>34</v>
      </c>
      <c r="J2533" s="17">
        <v>0.25</v>
      </c>
      <c r="K2533" s="17" t="s">
        <v>494</v>
      </c>
      <c r="L2533" s="17"/>
      <c r="M2533" s="17" t="s">
        <v>494</v>
      </c>
      <c r="Q2533" s="50" t="s">
        <v>494</v>
      </c>
      <c r="AE2533" s="18">
        <f t="shared" si="121"/>
        <v>0.63606757581925499</v>
      </c>
    </row>
    <row r="2534" spans="1:31" hidden="1" x14ac:dyDescent="0.2">
      <c r="A2534" s="50">
        <v>2024</v>
      </c>
      <c r="B2534" s="50" t="s">
        <v>16</v>
      </c>
      <c r="C2534" s="51" t="str">
        <f>set_totals!$C$307</f>
        <v>30Apr24-RST-Night</v>
      </c>
      <c r="D2534" s="21">
        <f t="shared" si="119"/>
        <v>45412</v>
      </c>
      <c r="E2534" s="22">
        <f t="shared" si="120"/>
        <v>121</v>
      </c>
      <c r="F2534" s="17" t="s">
        <v>775</v>
      </c>
      <c r="G2534" s="17" t="s">
        <v>772</v>
      </c>
      <c r="H2534" s="17">
        <v>38</v>
      </c>
      <c r="J2534" s="17">
        <v>0.44</v>
      </c>
      <c r="K2534" s="17" t="s">
        <v>494</v>
      </c>
      <c r="L2534" s="17"/>
      <c r="M2534" s="17" t="s">
        <v>494</v>
      </c>
      <c r="Q2534" s="50" t="s">
        <v>494</v>
      </c>
      <c r="AE2534" s="18">
        <f t="shared" si="121"/>
        <v>0.80186616124799526</v>
      </c>
    </row>
    <row r="2535" spans="1:31" hidden="1" x14ac:dyDescent="0.2">
      <c r="A2535" s="50">
        <v>2024</v>
      </c>
      <c r="B2535" s="50" t="s">
        <v>16</v>
      </c>
      <c r="C2535" s="51" t="str">
        <f>set_totals!$C$307</f>
        <v>30Apr24-RST-Night</v>
      </c>
      <c r="D2535" s="21">
        <f t="shared" si="119"/>
        <v>45412</v>
      </c>
      <c r="E2535" s="22">
        <f t="shared" si="120"/>
        <v>121</v>
      </c>
      <c r="F2535" s="17" t="s">
        <v>775</v>
      </c>
      <c r="G2535" s="17" t="s">
        <v>772</v>
      </c>
      <c r="H2535" s="17">
        <v>34</v>
      </c>
      <c r="J2535" s="17">
        <v>0.32</v>
      </c>
      <c r="K2535" s="17" t="s">
        <v>494</v>
      </c>
      <c r="L2535" s="17"/>
      <c r="M2535" s="17" t="s">
        <v>494</v>
      </c>
      <c r="Q2535" s="50" t="s">
        <v>494</v>
      </c>
      <c r="AE2535" s="18">
        <f t="shared" si="121"/>
        <v>0.81416649704864652</v>
      </c>
    </row>
    <row r="2536" spans="1:31" hidden="1" x14ac:dyDescent="0.2">
      <c r="A2536" s="50">
        <v>2024</v>
      </c>
      <c r="B2536" s="50" t="s">
        <v>16</v>
      </c>
      <c r="C2536" s="51" t="str">
        <f>set_totals!$C$307</f>
        <v>30Apr24-RST-Night</v>
      </c>
      <c r="D2536" s="21">
        <f t="shared" si="119"/>
        <v>45412</v>
      </c>
      <c r="E2536" s="22">
        <f t="shared" si="120"/>
        <v>121</v>
      </c>
      <c r="F2536" s="17" t="s">
        <v>775</v>
      </c>
      <c r="G2536" s="17" t="s">
        <v>772</v>
      </c>
      <c r="H2536" s="17">
        <v>35</v>
      </c>
      <c r="J2536" s="17">
        <v>0.32</v>
      </c>
      <c r="K2536" s="17" t="s">
        <v>494</v>
      </c>
      <c r="L2536" s="17"/>
      <c r="M2536" s="17" t="s">
        <v>494</v>
      </c>
      <c r="Q2536" s="50" t="s">
        <v>494</v>
      </c>
      <c r="AE2536" s="18">
        <f t="shared" si="121"/>
        <v>0.74635568513119532</v>
      </c>
    </row>
    <row r="2537" spans="1:31" hidden="1" x14ac:dyDescent="0.2">
      <c r="A2537" s="50">
        <v>2024</v>
      </c>
      <c r="B2537" s="50" t="s">
        <v>16</v>
      </c>
      <c r="C2537" s="51" t="str">
        <f>set_totals!$C$307</f>
        <v>30Apr24-RST-Night</v>
      </c>
      <c r="D2537" s="21">
        <f t="shared" si="119"/>
        <v>45412</v>
      </c>
      <c r="E2537" s="22">
        <f t="shared" si="120"/>
        <v>121</v>
      </c>
      <c r="F2537" s="17" t="s">
        <v>775</v>
      </c>
      <c r="G2537" s="17" t="s">
        <v>772</v>
      </c>
      <c r="H2537" s="17">
        <v>37</v>
      </c>
      <c r="J2537" s="17">
        <v>0.42</v>
      </c>
      <c r="K2537" s="17" t="s">
        <v>494</v>
      </c>
      <c r="L2537" s="17"/>
      <c r="M2537" s="17" t="s">
        <v>494</v>
      </c>
      <c r="Q2537" s="50" t="s">
        <v>494</v>
      </c>
      <c r="AE2537" s="18">
        <f t="shared" si="121"/>
        <v>0.82917102639527762</v>
      </c>
    </row>
    <row r="2538" spans="1:31" hidden="1" x14ac:dyDescent="0.2">
      <c r="A2538" s="50">
        <v>2024</v>
      </c>
      <c r="B2538" s="50" t="s">
        <v>16</v>
      </c>
      <c r="C2538" s="51" t="str">
        <f>set_totals!$C$307</f>
        <v>30Apr24-RST-Night</v>
      </c>
      <c r="D2538" s="21">
        <f t="shared" si="119"/>
        <v>45412</v>
      </c>
      <c r="E2538" s="22">
        <f t="shared" si="120"/>
        <v>121</v>
      </c>
      <c r="F2538" s="17" t="s">
        <v>775</v>
      </c>
      <c r="G2538" s="17" t="s">
        <v>772</v>
      </c>
      <c r="H2538" s="17">
        <v>35</v>
      </c>
      <c r="J2538" s="17">
        <v>0.32</v>
      </c>
      <c r="K2538" s="17" t="s">
        <v>494</v>
      </c>
      <c r="L2538" s="17"/>
      <c r="M2538" s="17" t="s">
        <v>494</v>
      </c>
      <c r="Q2538" s="50" t="s">
        <v>494</v>
      </c>
      <c r="AE2538" s="18">
        <f t="shared" si="121"/>
        <v>0.74635568513119532</v>
      </c>
    </row>
    <row r="2539" spans="1:31" hidden="1" x14ac:dyDescent="0.2">
      <c r="A2539" s="50">
        <v>2024</v>
      </c>
      <c r="B2539" s="50" t="s">
        <v>16</v>
      </c>
      <c r="C2539" s="51" t="str">
        <f>set_totals!$C$307</f>
        <v>30Apr24-RST-Night</v>
      </c>
      <c r="D2539" s="21">
        <f t="shared" si="119"/>
        <v>45412</v>
      </c>
      <c r="E2539" s="22">
        <f t="shared" si="120"/>
        <v>121</v>
      </c>
      <c r="F2539" s="17" t="s">
        <v>775</v>
      </c>
      <c r="G2539" s="17" t="s">
        <v>772</v>
      </c>
      <c r="H2539" s="17">
        <v>35</v>
      </c>
      <c r="J2539" s="17">
        <v>0.36</v>
      </c>
      <c r="K2539" s="17" t="s">
        <v>494</v>
      </c>
      <c r="L2539" s="17"/>
      <c r="M2539" s="17" t="s">
        <v>494</v>
      </c>
      <c r="Q2539" s="50" t="s">
        <v>494</v>
      </c>
      <c r="AE2539" s="18">
        <f t="shared" si="121"/>
        <v>0.83965014577259467</v>
      </c>
    </row>
    <row r="2540" spans="1:31" hidden="1" x14ac:dyDescent="0.2">
      <c r="A2540" s="50">
        <v>2024</v>
      </c>
      <c r="B2540" s="50" t="s">
        <v>16</v>
      </c>
      <c r="C2540" s="51" t="str">
        <f>set_totals!$C$307</f>
        <v>30Apr24-RST-Night</v>
      </c>
      <c r="D2540" s="21">
        <f t="shared" si="119"/>
        <v>45412</v>
      </c>
      <c r="E2540" s="22">
        <f t="shared" si="120"/>
        <v>121</v>
      </c>
      <c r="F2540" s="17" t="s">
        <v>775</v>
      </c>
      <c r="G2540" s="17" t="s">
        <v>772</v>
      </c>
      <c r="H2540" s="17">
        <v>34</v>
      </c>
      <c r="J2540" s="17">
        <v>0.32</v>
      </c>
      <c r="K2540" s="17" t="s">
        <v>494</v>
      </c>
      <c r="L2540" s="17"/>
      <c r="M2540" s="17" t="s">
        <v>494</v>
      </c>
      <c r="Q2540" s="50" t="s">
        <v>494</v>
      </c>
      <c r="AE2540" s="18">
        <f t="shared" si="121"/>
        <v>0.81416649704864652</v>
      </c>
    </row>
    <row r="2541" spans="1:31" hidden="1" x14ac:dyDescent="0.2">
      <c r="A2541" s="50">
        <v>2024</v>
      </c>
      <c r="B2541" s="50" t="s">
        <v>16</v>
      </c>
      <c r="C2541" s="51" t="str">
        <f>set_totals!$C$307</f>
        <v>30Apr24-RST-Night</v>
      </c>
      <c r="D2541" s="21">
        <f t="shared" si="119"/>
        <v>45412</v>
      </c>
      <c r="E2541" s="22">
        <f t="shared" si="120"/>
        <v>121</v>
      </c>
      <c r="F2541" s="17" t="s">
        <v>775</v>
      </c>
      <c r="G2541" s="17" t="s">
        <v>772</v>
      </c>
      <c r="H2541" s="17">
        <v>36</v>
      </c>
      <c r="J2541" s="17">
        <v>0.36</v>
      </c>
      <c r="K2541" s="17" t="s">
        <v>494</v>
      </c>
      <c r="L2541" s="17"/>
      <c r="M2541" s="17" t="s">
        <v>494</v>
      </c>
      <c r="Q2541" s="50" t="s">
        <v>494</v>
      </c>
      <c r="AE2541" s="18">
        <f t="shared" si="121"/>
        <v>0.77160493827160492</v>
      </c>
    </row>
    <row r="2542" spans="1:31" hidden="1" x14ac:dyDescent="0.2">
      <c r="A2542" s="50">
        <v>2024</v>
      </c>
      <c r="B2542" s="50" t="s">
        <v>16</v>
      </c>
      <c r="C2542" s="51" t="str">
        <f>set_totals!$C$307</f>
        <v>30Apr24-RST-Night</v>
      </c>
      <c r="D2542" s="21">
        <f t="shared" si="119"/>
        <v>45412</v>
      </c>
      <c r="E2542" s="22">
        <f t="shared" si="120"/>
        <v>121</v>
      </c>
      <c r="F2542" s="17" t="s">
        <v>775</v>
      </c>
      <c r="G2542" s="17" t="s">
        <v>772</v>
      </c>
      <c r="H2542" s="17">
        <v>35</v>
      </c>
      <c r="J2542" s="17">
        <v>0.32</v>
      </c>
      <c r="K2542" s="17" t="s">
        <v>494</v>
      </c>
      <c r="L2542" s="17"/>
      <c r="M2542" s="17" t="s">
        <v>494</v>
      </c>
      <c r="Q2542" s="50" t="s">
        <v>494</v>
      </c>
      <c r="AE2542" s="18">
        <f t="shared" si="121"/>
        <v>0.74635568513119532</v>
      </c>
    </row>
    <row r="2543" spans="1:31" hidden="1" x14ac:dyDescent="0.2">
      <c r="A2543" s="50">
        <v>2024</v>
      </c>
      <c r="B2543" s="50" t="s">
        <v>16</v>
      </c>
      <c r="C2543" s="51" t="str">
        <f>set_totals!$C$307</f>
        <v>30Apr24-RST-Night</v>
      </c>
      <c r="D2543" s="21">
        <f t="shared" si="119"/>
        <v>45412</v>
      </c>
      <c r="E2543" s="22">
        <f t="shared" si="120"/>
        <v>121</v>
      </c>
      <c r="F2543" s="17" t="s">
        <v>775</v>
      </c>
      <c r="G2543" s="17" t="s">
        <v>772</v>
      </c>
      <c r="H2543" s="17">
        <v>39</v>
      </c>
      <c r="J2543" s="17">
        <v>0.46</v>
      </c>
      <c r="K2543" s="17" t="s">
        <v>494</v>
      </c>
      <c r="L2543" s="17"/>
      <c r="M2543" s="17" t="s">
        <v>494</v>
      </c>
      <c r="Q2543" s="50" t="s">
        <v>494</v>
      </c>
      <c r="AE2543" s="18">
        <f t="shared" si="121"/>
        <v>0.77546823108953278</v>
      </c>
    </row>
    <row r="2544" spans="1:31" hidden="1" x14ac:dyDescent="0.2">
      <c r="A2544" s="50">
        <v>2024</v>
      </c>
      <c r="B2544" s="50" t="s">
        <v>16</v>
      </c>
      <c r="C2544" s="51" t="str">
        <f>set_totals!$C$307</f>
        <v>30Apr24-RST-Night</v>
      </c>
      <c r="D2544" s="21">
        <f t="shared" si="119"/>
        <v>45412</v>
      </c>
      <c r="E2544" s="22">
        <f t="shared" si="120"/>
        <v>121</v>
      </c>
      <c r="F2544" s="17" t="s">
        <v>775</v>
      </c>
      <c r="G2544" s="17" t="s">
        <v>772</v>
      </c>
      <c r="H2544" s="17">
        <v>35</v>
      </c>
      <c r="J2544" s="17">
        <v>0.34</v>
      </c>
      <c r="K2544" s="17" t="s">
        <v>494</v>
      </c>
      <c r="L2544" s="17"/>
      <c r="M2544" s="17" t="s">
        <v>494</v>
      </c>
      <c r="Q2544" s="50" t="s">
        <v>494</v>
      </c>
      <c r="AE2544" s="18">
        <f t="shared" si="121"/>
        <v>0.79300291545189516</v>
      </c>
    </row>
    <row r="2545" spans="1:31" hidden="1" x14ac:dyDescent="0.2">
      <c r="A2545" s="50">
        <v>2024</v>
      </c>
      <c r="B2545" s="50" t="s">
        <v>16</v>
      </c>
      <c r="C2545" s="51" t="str">
        <f>set_totals!$C$307</f>
        <v>30Apr24-RST-Night</v>
      </c>
      <c r="D2545" s="21">
        <f t="shared" si="119"/>
        <v>45412</v>
      </c>
      <c r="E2545" s="22">
        <f t="shared" si="120"/>
        <v>121</v>
      </c>
      <c r="F2545" s="17" t="s">
        <v>775</v>
      </c>
      <c r="G2545" s="17" t="s">
        <v>772</v>
      </c>
      <c r="H2545" s="17">
        <v>34</v>
      </c>
      <c r="J2545" s="17">
        <v>0.37</v>
      </c>
      <c r="K2545" s="17" t="s">
        <v>494</v>
      </c>
      <c r="L2545" s="17"/>
      <c r="M2545" s="17" t="s">
        <v>494</v>
      </c>
      <c r="Q2545" s="50" t="s">
        <v>494</v>
      </c>
      <c r="AE2545" s="18">
        <f t="shared" si="121"/>
        <v>0.94138001221249745</v>
      </c>
    </row>
    <row r="2546" spans="1:31" hidden="1" x14ac:dyDescent="0.2">
      <c r="A2546" s="50">
        <v>2024</v>
      </c>
      <c r="B2546" s="50" t="s">
        <v>16</v>
      </c>
      <c r="C2546" s="51" t="str">
        <f>set_totals!$C$307</f>
        <v>30Apr24-RST-Night</v>
      </c>
      <c r="D2546" s="21">
        <f t="shared" si="119"/>
        <v>45412</v>
      </c>
      <c r="E2546" s="22">
        <f t="shared" si="120"/>
        <v>121</v>
      </c>
      <c r="F2546" s="17" t="s">
        <v>775</v>
      </c>
      <c r="G2546" s="17" t="s">
        <v>772</v>
      </c>
      <c r="H2546" s="17">
        <v>37</v>
      </c>
      <c r="J2546" s="17">
        <v>0.38</v>
      </c>
      <c r="K2546" s="17" t="s">
        <v>494</v>
      </c>
      <c r="L2546" s="17"/>
      <c r="M2546" s="17" t="s">
        <v>494</v>
      </c>
      <c r="Q2546" s="50" t="s">
        <v>494</v>
      </c>
      <c r="AE2546" s="18">
        <f t="shared" si="121"/>
        <v>0.75020235721477502</v>
      </c>
    </row>
    <row r="2547" spans="1:31" hidden="1" x14ac:dyDescent="0.2">
      <c r="A2547" s="50">
        <v>2024</v>
      </c>
      <c r="B2547" s="50" t="s">
        <v>16</v>
      </c>
      <c r="C2547" s="51" t="str">
        <f>set_totals!$C$307</f>
        <v>30Apr24-RST-Night</v>
      </c>
      <c r="D2547" s="21">
        <f t="shared" si="119"/>
        <v>45412</v>
      </c>
      <c r="E2547" s="22">
        <f t="shared" si="120"/>
        <v>121</v>
      </c>
      <c r="F2547" s="17" t="s">
        <v>775</v>
      </c>
      <c r="G2547" s="17" t="s">
        <v>772</v>
      </c>
      <c r="H2547" s="17">
        <v>34</v>
      </c>
      <c r="J2547" s="17">
        <v>0.31</v>
      </c>
      <c r="K2547" s="17" t="s">
        <v>494</v>
      </c>
      <c r="L2547" s="17"/>
      <c r="M2547" s="17" t="s">
        <v>494</v>
      </c>
      <c r="Q2547" s="50" t="s">
        <v>494</v>
      </c>
      <c r="AE2547" s="18">
        <f t="shared" si="121"/>
        <v>0.78872379401587622</v>
      </c>
    </row>
    <row r="2548" spans="1:31" hidden="1" x14ac:dyDescent="0.2">
      <c r="A2548" s="50">
        <v>2024</v>
      </c>
      <c r="B2548" s="50" t="s">
        <v>16</v>
      </c>
      <c r="C2548" s="51" t="str">
        <f>set_totals!$C$307</f>
        <v>30Apr24-RST-Night</v>
      </c>
      <c r="D2548" s="21">
        <f t="shared" si="119"/>
        <v>45412</v>
      </c>
      <c r="E2548" s="22">
        <f t="shared" si="120"/>
        <v>121</v>
      </c>
      <c r="F2548" s="17" t="s">
        <v>775</v>
      </c>
      <c r="G2548" s="17" t="s">
        <v>784</v>
      </c>
      <c r="H2548" s="17">
        <v>84</v>
      </c>
      <c r="J2548" s="17">
        <v>6.15</v>
      </c>
      <c r="K2548" s="17" t="s">
        <v>494</v>
      </c>
      <c r="L2548" s="17"/>
      <c r="M2548" s="17" t="s">
        <v>494</v>
      </c>
      <c r="Q2548" s="50" t="s">
        <v>494</v>
      </c>
      <c r="AE2548" s="18">
        <f t="shared" si="121"/>
        <v>1.0376174279235506</v>
      </c>
    </row>
    <row r="2549" spans="1:31" hidden="1" x14ac:dyDescent="0.2">
      <c r="A2549" s="50">
        <v>2024</v>
      </c>
      <c r="B2549" s="50" t="s">
        <v>16</v>
      </c>
      <c r="C2549" s="51" t="str">
        <f>set_totals!$C$307</f>
        <v>30Apr24-RST-Night</v>
      </c>
      <c r="D2549" s="21">
        <f t="shared" si="119"/>
        <v>45412</v>
      </c>
      <c r="E2549" s="22">
        <f t="shared" si="120"/>
        <v>121</v>
      </c>
      <c r="F2549" s="17" t="s">
        <v>775</v>
      </c>
      <c r="G2549" s="17" t="s">
        <v>784</v>
      </c>
      <c r="H2549" s="17">
        <v>123</v>
      </c>
      <c r="J2549" s="17">
        <v>18.440000000000001</v>
      </c>
      <c r="K2549" s="17" t="s">
        <v>494</v>
      </c>
      <c r="L2549" s="17"/>
      <c r="M2549" s="17" t="s">
        <v>494</v>
      </c>
      <c r="Q2549" s="50" t="s">
        <v>494</v>
      </c>
      <c r="AE2549" s="18">
        <f t="shared" si="121"/>
        <v>0.9909359454490837</v>
      </c>
    </row>
    <row r="2550" spans="1:31" hidden="1" x14ac:dyDescent="0.2">
      <c r="A2550" s="50">
        <v>2024</v>
      </c>
      <c r="B2550" s="50" t="s">
        <v>16</v>
      </c>
      <c r="C2550" s="51" t="str">
        <f>set_totals!$C$307</f>
        <v>30Apr24-RST-Night</v>
      </c>
      <c r="D2550" s="21">
        <f t="shared" si="119"/>
        <v>45412</v>
      </c>
      <c r="E2550" s="22">
        <f t="shared" si="120"/>
        <v>121</v>
      </c>
      <c r="F2550" s="17" t="s">
        <v>775</v>
      </c>
      <c r="G2550" s="17" t="s">
        <v>784</v>
      </c>
      <c r="H2550" s="17">
        <v>116</v>
      </c>
      <c r="J2550" s="17">
        <v>14.62</v>
      </c>
      <c r="K2550" s="17" t="s">
        <v>494</v>
      </c>
      <c r="L2550" s="17"/>
      <c r="M2550" s="17" t="s">
        <v>494</v>
      </c>
      <c r="Q2550" s="50" t="s">
        <v>494</v>
      </c>
      <c r="AE2550" s="18">
        <f t="shared" si="121"/>
        <v>0.9366415187174546</v>
      </c>
    </row>
    <row r="2551" spans="1:31" hidden="1" x14ac:dyDescent="0.2">
      <c r="A2551" s="50">
        <v>2024</v>
      </c>
      <c r="B2551" s="50" t="s">
        <v>16</v>
      </c>
      <c r="C2551" s="51" t="str">
        <f>set_totals!$C$307</f>
        <v>30Apr24-RST-Night</v>
      </c>
      <c r="D2551" s="21">
        <f t="shared" si="119"/>
        <v>45412</v>
      </c>
      <c r="E2551" s="22">
        <f t="shared" si="120"/>
        <v>121</v>
      </c>
      <c r="F2551" s="17" t="s">
        <v>775</v>
      </c>
      <c r="G2551" s="17" t="s">
        <v>784</v>
      </c>
      <c r="H2551" s="17">
        <v>120</v>
      </c>
      <c r="J2551" s="17">
        <v>19.690000000000001</v>
      </c>
      <c r="K2551" s="17" t="s">
        <v>494</v>
      </c>
      <c r="L2551" s="17"/>
      <c r="M2551" s="17" t="s">
        <v>494</v>
      </c>
      <c r="Q2551" s="50" t="s">
        <v>494</v>
      </c>
      <c r="AE2551" s="18">
        <f t="shared" si="121"/>
        <v>1.1394675925925928</v>
      </c>
    </row>
    <row r="2552" spans="1:31" hidden="1" x14ac:dyDescent="0.2">
      <c r="A2552" s="50">
        <v>2024</v>
      </c>
      <c r="B2552" s="50" t="s">
        <v>16</v>
      </c>
      <c r="C2552" s="51" t="str">
        <f>set_totals!$C$307</f>
        <v>30Apr24-RST-Night</v>
      </c>
      <c r="D2552" s="21">
        <f t="shared" si="119"/>
        <v>45412</v>
      </c>
      <c r="E2552" s="22">
        <f t="shared" si="120"/>
        <v>121</v>
      </c>
      <c r="F2552" s="17" t="s">
        <v>789</v>
      </c>
      <c r="G2552" s="17" t="s">
        <v>784</v>
      </c>
      <c r="H2552" s="17">
        <v>89</v>
      </c>
      <c r="J2552" s="17">
        <v>7.75</v>
      </c>
      <c r="K2552" s="17" t="s">
        <v>494</v>
      </c>
      <c r="L2552" s="17"/>
      <c r="M2552" s="17" t="s">
        <v>494</v>
      </c>
      <c r="Q2552" s="50" t="s">
        <v>494</v>
      </c>
      <c r="AE2552" s="18">
        <f t="shared" si="121"/>
        <v>1.0993391198761933</v>
      </c>
    </row>
    <row r="2553" spans="1:31" hidden="1" x14ac:dyDescent="0.2">
      <c r="A2553" s="50">
        <v>2024</v>
      </c>
      <c r="B2553" s="50" t="s">
        <v>16</v>
      </c>
      <c r="C2553" s="51" t="str">
        <f>set_totals!$C$307</f>
        <v>30Apr24-RST-Night</v>
      </c>
      <c r="D2553" s="21">
        <f t="shared" si="119"/>
        <v>45412</v>
      </c>
      <c r="E2553" s="22">
        <f t="shared" si="120"/>
        <v>121</v>
      </c>
      <c r="F2553" s="17" t="s">
        <v>775</v>
      </c>
      <c r="G2553" s="17" t="s">
        <v>784</v>
      </c>
      <c r="H2553" s="17">
        <v>88</v>
      </c>
      <c r="J2553" s="17">
        <v>8.07</v>
      </c>
      <c r="K2553" s="17" t="s">
        <v>494</v>
      </c>
      <c r="L2553" s="17"/>
      <c r="M2553" s="17" t="s">
        <v>494</v>
      </c>
      <c r="Q2553" s="50" t="s">
        <v>494</v>
      </c>
      <c r="AE2553" s="18">
        <f t="shared" si="121"/>
        <v>1.1842012584522916</v>
      </c>
    </row>
    <row r="2554" spans="1:31" hidden="1" x14ac:dyDescent="0.2">
      <c r="A2554" s="50">
        <v>2024</v>
      </c>
      <c r="B2554" s="50" t="s">
        <v>16</v>
      </c>
      <c r="C2554" s="51" t="str">
        <f>set_totals!$C$311</f>
        <v>01May24-RST-Night</v>
      </c>
      <c r="D2554" s="21">
        <f t="shared" si="119"/>
        <v>45413</v>
      </c>
      <c r="E2554" s="22">
        <f t="shared" si="120"/>
        <v>122</v>
      </c>
      <c r="F2554" s="17" t="s">
        <v>775</v>
      </c>
      <c r="G2554" s="17" t="s">
        <v>772</v>
      </c>
      <c r="H2554" s="17">
        <v>35</v>
      </c>
      <c r="J2554" s="17">
        <v>0.31</v>
      </c>
      <c r="K2554" s="17" t="s">
        <v>494</v>
      </c>
      <c r="L2554" s="17"/>
      <c r="M2554" s="17" t="s">
        <v>494</v>
      </c>
      <c r="Q2554" s="50" t="s">
        <v>494</v>
      </c>
      <c r="AE2554" s="18">
        <f t="shared" si="121"/>
        <v>0.72303206997084546</v>
      </c>
    </row>
    <row r="2555" spans="1:31" hidden="1" x14ac:dyDescent="0.2">
      <c r="A2555" s="50">
        <v>2024</v>
      </c>
      <c r="B2555" s="50" t="s">
        <v>16</v>
      </c>
      <c r="C2555" s="51" t="str">
        <f>set_totals!$C$311</f>
        <v>01May24-RST-Night</v>
      </c>
      <c r="D2555" s="21">
        <f t="shared" si="119"/>
        <v>45413</v>
      </c>
      <c r="E2555" s="22">
        <f t="shared" si="120"/>
        <v>122</v>
      </c>
      <c r="F2555" s="17" t="s">
        <v>775</v>
      </c>
      <c r="G2555" s="17" t="s">
        <v>772</v>
      </c>
      <c r="H2555" s="17">
        <v>37</v>
      </c>
      <c r="J2555" s="17">
        <v>0.38</v>
      </c>
      <c r="K2555" s="17" t="s">
        <v>494</v>
      </c>
      <c r="L2555" s="17"/>
      <c r="M2555" s="17" t="s">
        <v>494</v>
      </c>
      <c r="Q2555" s="50" t="s">
        <v>494</v>
      </c>
      <c r="AE2555" s="18">
        <f t="shared" si="121"/>
        <v>0.75020235721477502</v>
      </c>
    </row>
    <row r="2556" spans="1:31" hidden="1" x14ac:dyDescent="0.2">
      <c r="A2556" s="50">
        <v>2024</v>
      </c>
      <c r="B2556" s="50" t="s">
        <v>16</v>
      </c>
      <c r="C2556" s="51" t="str">
        <f>set_totals!$C$311</f>
        <v>01May24-RST-Night</v>
      </c>
      <c r="D2556" s="21">
        <f t="shared" si="119"/>
        <v>45413</v>
      </c>
      <c r="E2556" s="22">
        <f t="shared" si="120"/>
        <v>122</v>
      </c>
      <c r="F2556" s="17" t="s">
        <v>775</v>
      </c>
      <c r="G2556" s="17" t="s">
        <v>772</v>
      </c>
      <c r="H2556" s="17">
        <v>36</v>
      </c>
      <c r="J2556" s="17">
        <v>0.4</v>
      </c>
      <c r="K2556" s="17" t="s">
        <v>494</v>
      </c>
      <c r="L2556" s="17"/>
      <c r="M2556" s="17" t="s">
        <v>494</v>
      </c>
      <c r="Q2556" s="50" t="s">
        <v>494</v>
      </c>
      <c r="AE2556" s="18">
        <f t="shared" si="121"/>
        <v>0.85733882030178332</v>
      </c>
    </row>
    <row r="2557" spans="1:31" hidden="1" x14ac:dyDescent="0.2">
      <c r="A2557" s="50">
        <v>2024</v>
      </c>
      <c r="B2557" s="50" t="s">
        <v>16</v>
      </c>
      <c r="C2557" s="51" t="str">
        <f>set_totals!$C$311</f>
        <v>01May24-RST-Night</v>
      </c>
      <c r="D2557" s="21">
        <f t="shared" si="119"/>
        <v>45413</v>
      </c>
      <c r="E2557" s="22">
        <f t="shared" si="120"/>
        <v>122</v>
      </c>
      <c r="F2557" s="17" t="s">
        <v>775</v>
      </c>
      <c r="G2557" s="17" t="s">
        <v>772</v>
      </c>
      <c r="H2557" s="17">
        <v>35</v>
      </c>
      <c r="J2557" s="17">
        <v>0.32</v>
      </c>
      <c r="K2557" s="17" t="s">
        <v>494</v>
      </c>
      <c r="L2557" s="17"/>
      <c r="M2557" s="17" t="s">
        <v>494</v>
      </c>
      <c r="Q2557" s="50" t="s">
        <v>494</v>
      </c>
      <c r="AE2557" s="18">
        <f t="shared" si="121"/>
        <v>0.74635568513119532</v>
      </c>
    </row>
    <row r="2558" spans="1:31" hidden="1" x14ac:dyDescent="0.2">
      <c r="A2558" s="50">
        <v>2024</v>
      </c>
      <c r="B2558" s="50" t="s">
        <v>16</v>
      </c>
      <c r="C2558" s="51" t="str">
        <f>set_totals!$C$311</f>
        <v>01May24-RST-Night</v>
      </c>
      <c r="D2558" s="21">
        <f t="shared" si="119"/>
        <v>45413</v>
      </c>
      <c r="E2558" s="22">
        <f t="shared" si="120"/>
        <v>122</v>
      </c>
      <c r="F2558" s="17" t="s">
        <v>775</v>
      </c>
      <c r="G2558" s="17" t="s">
        <v>772</v>
      </c>
      <c r="H2558" s="17">
        <v>34</v>
      </c>
      <c r="J2558" s="17">
        <v>0.34</v>
      </c>
      <c r="K2558" s="17" t="s">
        <v>494</v>
      </c>
      <c r="L2558" s="17"/>
      <c r="M2558" s="17" t="s">
        <v>494</v>
      </c>
      <c r="Q2558" s="50" t="s">
        <v>494</v>
      </c>
      <c r="AE2558" s="18">
        <f t="shared" si="121"/>
        <v>0.86505190311418689</v>
      </c>
    </row>
    <row r="2559" spans="1:31" hidden="1" x14ac:dyDescent="0.2">
      <c r="A2559" s="50">
        <v>2024</v>
      </c>
      <c r="B2559" s="50" t="s">
        <v>16</v>
      </c>
      <c r="C2559" s="51" t="str">
        <f>set_totals!$C$311</f>
        <v>01May24-RST-Night</v>
      </c>
      <c r="D2559" s="21">
        <f t="shared" si="119"/>
        <v>45413</v>
      </c>
      <c r="E2559" s="22">
        <f t="shared" si="120"/>
        <v>122</v>
      </c>
      <c r="F2559" s="17" t="s">
        <v>775</v>
      </c>
      <c r="G2559" s="17" t="s">
        <v>772</v>
      </c>
      <c r="H2559" s="17">
        <v>32</v>
      </c>
      <c r="J2559" s="17">
        <v>0.28000000000000003</v>
      </c>
      <c r="K2559" s="17" t="s">
        <v>494</v>
      </c>
      <c r="L2559" s="17"/>
      <c r="M2559" s="17" t="s">
        <v>494</v>
      </c>
      <c r="Q2559" s="50" t="s">
        <v>494</v>
      </c>
      <c r="AE2559" s="18">
        <f t="shared" si="121"/>
        <v>0.85449218750000011</v>
      </c>
    </row>
    <row r="2560" spans="1:31" hidden="1" x14ac:dyDescent="0.2">
      <c r="A2560" s="50">
        <v>2024</v>
      </c>
      <c r="B2560" s="50" t="s">
        <v>16</v>
      </c>
      <c r="C2560" s="51" t="str">
        <f>set_totals!$C$311</f>
        <v>01May24-RST-Night</v>
      </c>
      <c r="D2560" s="21">
        <f t="shared" si="119"/>
        <v>45413</v>
      </c>
      <c r="E2560" s="22">
        <f t="shared" si="120"/>
        <v>122</v>
      </c>
      <c r="F2560" s="17" t="s">
        <v>775</v>
      </c>
      <c r="G2560" s="17" t="s">
        <v>772</v>
      </c>
      <c r="H2560" s="17">
        <v>35</v>
      </c>
      <c r="J2560" s="17">
        <v>0.4</v>
      </c>
      <c r="K2560" s="17" t="s">
        <v>494</v>
      </c>
      <c r="L2560" s="17"/>
      <c r="M2560" s="17" t="s">
        <v>494</v>
      </c>
      <c r="Q2560" s="50" t="s">
        <v>494</v>
      </c>
      <c r="AE2560" s="18">
        <f t="shared" si="121"/>
        <v>0.93294460641399424</v>
      </c>
    </row>
    <row r="2561" spans="1:31" hidden="1" x14ac:dyDescent="0.2">
      <c r="A2561" s="50">
        <v>2024</v>
      </c>
      <c r="B2561" s="50" t="s">
        <v>16</v>
      </c>
      <c r="C2561" s="51" t="str">
        <f>set_totals!$C$311</f>
        <v>01May24-RST-Night</v>
      </c>
      <c r="D2561" s="21">
        <f t="shared" si="119"/>
        <v>45413</v>
      </c>
      <c r="E2561" s="22">
        <f t="shared" si="120"/>
        <v>122</v>
      </c>
      <c r="F2561" s="17" t="s">
        <v>775</v>
      </c>
      <c r="G2561" s="17" t="s">
        <v>772</v>
      </c>
      <c r="H2561" s="17">
        <v>33</v>
      </c>
      <c r="J2561" s="17">
        <v>0.25</v>
      </c>
      <c r="K2561" s="17" t="s">
        <v>494</v>
      </c>
      <c r="L2561" s="17"/>
      <c r="M2561" s="17" t="s">
        <v>494</v>
      </c>
      <c r="Q2561" s="50" t="s">
        <v>494</v>
      </c>
      <c r="AE2561" s="18">
        <f t="shared" si="121"/>
        <v>0.69566185268664604</v>
      </c>
    </row>
    <row r="2562" spans="1:31" hidden="1" x14ac:dyDescent="0.2">
      <c r="A2562" s="50">
        <v>2024</v>
      </c>
      <c r="B2562" s="50" t="s">
        <v>16</v>
      </c>
      <c r="C2562" s="51" t="str">
        <f>set_totals!$C$311</f>
        <v>01May24-RST-Night</v>
      </c>
      <c r="D2562" s="21">
        <f t="shared" si="119"/>
        <v>45413</v>
      </c>
      <c r="E2562" s="22">
        <f t="shared" si="120"/>
        <v>122</v>
      </c>
      <c r="F2562" s="17" t="s">
        <v>775</v>
      </c>
      <c r="G2562" s="17" t="s">
        <v>772</v>
      </c>
      <c r="H2562" s="17">
        <v>36</v>
      </c>
      <c r="J2562" s="17">
        <v>0.36</v>
      </c>
      <c r="K2562" s="17" t="s">
        <v>494</v>
      </c>
      <c r="L2562" s="17"/>
      <c r="M2562" s="17" t="s">
        <v>494</v>
      </c>
      <c r="Q2562" s="50" t="s">
        <v>494</v>
      </c>
      <c r="AE2562" s="18">
        <f t="shared" si="121"/>
        <v>0.77160493827160492</v>
      </c>
    </row>
    <row r="2563" spans="1:31" hidden="1" x14ac:dyDescent="0.2">
      <c r="A2563" s="50">
        <v>2024</v>
      </c>
      <c r="B2563" s="50" t="s">
        <v>16</v>
      </c>
      <c r="C2563" s="51" t="str">
        <f>set_totals!$C$311</f>
        <v>01May24-RST-Night</v>
      </c>
      <c r="D2563" s="21">
        <f t="shared" si="119"/>
        <v>45413</v>
      </c>
      <c r="E2563" s="22">
        <f t="shared" si="120"/>
        <v>122</v>
      </c>
      <c r="F2563" s="17" t="s">
        <v>775</v>
      </c>
      <c r="G2563" s="17" t="s">
        <v>772</v>
      </c>
      <c r="H2563" s="17">
        <v>35</v>
      </c>
      <c r="J2563" s="17">
        <v>0.35</v>
      </c>
      <c r="K2563" s="17" t="s">
        <v>494</v>
      </c>
      <c r="L2563" s="17"/>
      <c r="M2563" s="17" t="s">
        <v>494</v>
      </c>
      <c r="Q2563" s="50" t="s">
        <v>494</v>
      </c>
      <c r="AE2563" s="18">
        <f t="shared" si="121"/>
        <v>0.81632653061224481</v>
      </c>
    </row>
    <row r="2564" spans="1:31" hidden="1" x14ac:dyDescent="0.2">
      <c r="A2564" s="50">
        <v>2024</v>
      </c>
      <c r="B2564" s="50" t="s">
        <v>16</v>
      </c>
      <c r="C2564" s="51" t="str">
        <f>set_totals!$C$311</f>
        <v>01May24-RST-Night</v>
      </c>
      <c r="D2564" s="21">
        <f t="shared" ref="D2564:D2627" si="122">DATEVALUE(LEFT(C2564, SEARCH("-", C2564) - 1))</f>
        <v>45413</v>
      </c>
      <c r="E2564" s="22">
        <f t="shared" ref="E2564:E2627" si="123" xml:space="preserve"> D2564 - DATE(YEAR(D2564), 1, 0)</f>
        <v>122</v>
      </c>
      <c r="F2564" s="17" t="s">
        <v>775</v>
      </c>
      <c r="G2564" s="17" t="s">
        <v>772</v>
      </c>
      <c r="H2564" s="17">
        <v>37</v>
      </c>
      <c r="J2564" s="17">
        <v>0.47</v>
      </c>
      <c r="K2564" s="17" t="s">
        <v>494</v>
      </c>
      <c r="L2564" s="17"/>
      <c r="M2564" s="17" t="s">
        <v>494</v>
      </c>
      <c r="Q2564" s="50" t="s">
        <v>494</v>
      </c>
      <c r="AE2564" s="18">
        <f t="shared" ref="AE2564:AE2627" si="124">IF(J2564="", "", 100000*(J2564/(H2564^3)))</f>
        <v>0.9278818628709059</v>
      </c>
    </row>
    <row r="2565" spans="1:31" hidden="1" x14ac:dyDescent="0.2">
      <c r="A2565" s="50">
        <v>2024</v>
      </c>
      <c r="B2565" s="50" t="s">
        <v>16</v>
      </c>
      <c r="C2565" s="51" t="str">
        <f>set_totals!$C$311</f>
        <v>01May24-RST-Night</v>
      </c>
      <c r="D2565" s="21">
        <f t="shared" si="122"/>
        <v>45413</v>
      </c>
      <c r="E2565" s="22">
        <f t="shared" si="123"/>
        <v>122</v>
      </c>
      <c r="F2565" s="17" t="s">
        <v>775</v>
      </c>
      <c r="G2565" s="17" t="s">
        <v>772</v>
      </c>
      <c r="H2565" s="17">
        <v>34</v>
      </c>
      <c r="J2565" s="17">
        <v>0.34</v>
      </c>
      <c r="K2565" s="17" t="s">
        <v>494</v>
      </c>
      <c r="L2565" s="17"/>
      <c r="M2565" s="17" t="s">
        <v>494</v>
      </c>
      <c r="Q2565" s="50" t="s">
        <v>494</v>
      </c>
      <c r="AE2565" s="18">
        <f t="shared" si="124"/>
        <v>0.86505190311418689</v>
      </c>
    </row>
    <row r="2566" spans="1:31" hidden="1" x14ac:dyDescent="0.2">
      <c r="A2566" s="50">
        <v>2024</v>
      </c>
      <c r="B2566" s="50" t="s">
        <v>16</v>
      </c>
      <c r="C2566" s="51" t="str">
        <f>set_totals!$C$311</f>
        <v>01May24-RST-Night</v>
      </c>
      <c r="D2566" s="21">
        <f t="shared" si="122"/>
        <v>45413</v>
      </c>
      <c r="E2566" s="22">
        <f t="shared" si="123"/>
        <v>122</v>
      </c>
      <c r="F2566" s="17" t="s">
        <v>775</v>
      </c>
      <c r="G2566" s="17" t="s">
        <v>772</v>
      </c>
      <c r="H2566" s="17">
        <v>34</v>
      </c>
      <c r="J2566" s="17">
        <v>0.34</v>
      </c>
      <c r="K2566" s="17" t="s">
        <v>494</v>
      </c>
      <c r="L2566" s="17"/>
      <c r="M2566" s="17" t="s">
        <v>494</v>
      </c>
      <c r="Q2566" s="50" t="s">
        <v>494</v>
      </c>
      <c r="AE2566" s="18">
        <f t="shared" si="124"/>
        <v>0.86505190311418689</v>
      </c>
    </row>
    <row r="2567" spans="1:31" hidden="1" x14ac:dyDescent="0.2">
      <c r="A2567" s="50">
        <v>2024</v>
      </c>
      <c r="B2567" s="50" t="s">
        <v>16</v>
      </c>
      <c r="C2567" s="51" t="str">
        <f>set_totals!$C$311</f>
        <v>01May24-RST-Night</v>
      </c>
      <c r="D2567" s="21">
        <f t="shared" si="122"/>
        <v>45413</v>
      </c>
      <c r="E2567" s="22">
        <f t="shared" si="123"/>
        <v>122</v>
      </c>
      <c r="F2567" s="17" t="s">
        <v>775</v>
      </c>
      <c r="G2567" s="17" t="s">
        <v>772</v>
      </c>
      <c r="H2567" s="17">
        <v>37</v>
      </c>
      <c r="J2567" s="17">
        <v>0.43</v>
      </c>
      <c r="K2567" s="17" t="s">
        <v>494</v>
      </c>
      <c r="L2567" s="17"/>
      <c r="M2567" s="17" t="s">
        <v>494</v>
      </c>
      <c r="Q2567" s="50" t="s">
        <v>494</v>
      </c>
      <c r="AE2567" s="18">
        <f t="shared" si="124"/>
        <v>0.84891319369040341</v>
      </c>
    </row>
    <row r="2568" spans="1:31" hidden="1" x14ac:dyDescent="0.2">
      <c r="A2568" s="50">
        <v>2024</v>
      </c>
      <c r="B2568" s="50" t="s">
        <v>16</v>
      </c>
      <c r="C2568" s="51" t="str">
        <f>set_totals!$C$311</f>
        <v>01May24-RST-Night</v>
      </c>
      <c r="D2568" s="21">
        <f t="shared" si="122"/>
        <v>45413</v>
      </c>
      <c r="E2568" s="22">
        <f t="shared" si="123"/>
        <v>122</v>
      </c>
      <c r="F2568" s="17" t="s">
        <v>775</v>
      </c>
      <c r="G2568" s="17" t="s">
        <v>772</v>
      </c>
      <c r="H2568" s="17">
        <v>33</v>
      </c>
      <c r="J2568" s="17">
        <v>0.28000000000000003</v>
      </c>
      <c r="K2568" s="17" t="s">
        <v>494</v>
      </c>
      <c r="L2568" s="17"/>
      <c r="M2568" s="17" t="s">
        <v>494</v>
      </c>
      <c r="Q2568" s="50" t="s">
        <v>494</v>
      </c>
      <c r="AE2568" s="18">
        <f t="shared" si="124"/>
        <v>0.77914127500904373</v>
      </c>
    </row>
    <row r="2569" spans="1:31" hidden="1" x14ac:dyDescent="0.2">
      <c r="A2569" s="50">
        <v>2024</v>
      </c>
      <c r="B2569" s="50" t="s">
        <v>16</v>
      </c>
      <c r="C2569" s="51" t="str">
        <f>set_totals!$C$311</f>
        <v>01May24-RST-Night</v>
      </c>
      <c r="D2569" s="21">
        <f t="shared" si="122"/>
        <v>45413</v>
      </c>
      <c r="E2569" s="22">
        <f t="shared" si="123"/>
        <v>122</v>
      </c>
      <c r="F2569" s="17" t="s">
        <v>775</v>
      </c>
      <c r="G2569" s="17" t="s">
        <v>772</v>
      </c>
      <c r="H2569" s="17">
        <v>36</v>
      </c>
      <c r="J2569" s="17">
        <v>0.44</v>
      </c>
      <c r="K2569" s="17" t="s">
        <v>494</v>
      </c>
      <c r="L2569" s="17"/>
      <c r="M2569" s="17" t="s">
        <v>494</v>
      </c>
      <c r="Q2569" s="50" t="s">
        <v>494</v>
      </c>
      <c r="AE2569" s="18">
        <f t="shared" si="124"/>
        <v>0.94307270233196161</v>
      </c>
    </row>
    <row r="2570" spans="1:31" hidden="1" x14ac:dyDescent="0.2">
      <c r="A2570" s="50">
        <v>2024</v>
      </c>
      <c r="B2570" s="50" t="s">
        <v>16</v>
      </c>
      <c r="C2570" s="51" t="str">
        <f>set_totals!$C$311</f>
        <v>01May24-RST-Night</v>
      </c>
      <c r="D2570" s="21">
        <f t="shared" si="122"/>
        <v>45413</v>
      </c>
      <c r="E2570" s="22">
        <f t="shared" si="123"/>
        <v>122</v>
      </c>
      <c r="F2570" s="17" t="s">
        <v>775</v>
      </c>
      <c r="G2570" s="17" t="s">
        <v>772</v>
      </c>
      <c r="H2570" s="17">
        <v>34</v>
      </c>
      <c r="J2570" s="17">
        <v>0.39</v>
      </c>
      <c r="K2570" s="17" t="s">
        <v>494</v>
      </c>
      <c r="L2570" s="17"/>
      <c r="M2570" s="17" t="s">
        <v>494</v>
      </c>
      <c r="Q2570" s="50" t="s">
        <v>494</v>
      </c>
      <c r="AE2570" s="18">
        <f t="shared" si="124"/>
        <v>0.99226541827803794</v>
      </c>
    </row>
    <row r="2571" spans="1:31" hidden="1" x14ac:dyDescent="0.2">
      <c r="A2571" s="50">
        <v>2024</v>
      </c>
      <c r="B2571" s="50" t="s">
        <v>16</v>
      </c>
      <c r="C2571" s="51" t="str">
        <f>set_totals!$C$311</f>
        <v>01May24-RST-Night</v>
      </c>
      <c r="D2571" s="21">
        <f t="shared" si="122"/>
        <v>45413</v>
      </c>
      <c r="E2571" s="22">
        <f t="shared" si="123"/>
        <v>122</v>
      </c>
      <c r="F2571" s="17" t="s">
        <v>775</v>
      </c>
      <c r="G2571" s="17" t="s">
        <v>772</v>
      </c>
      <c r="H2571" s="17">
        <v>35</v>
      </c>
      <c r="J2571" s="17">
        <v>0.33</v>
      </c>
      <c r="K2571" s="17" t="s">
        <v>494</v>
      </c>
      <c r="L2571" s="17"/>
      <c r="M2571" s="17" t="s">
        <v>494</v>
      </c>
      <c r="Q2571" s="50" t="s">
        <v>494</v>
      </c>
      <c r="AE2571" s="18">
        <f t="shared" si="124"/>
        <v>0.76967930029154519</v>
      </c>
    </row>
    <row r="2572" spans="1:31" hidden="1" x14ac:dyDescent="0.2">
      <c r="A2572" s="50">
        <v>2024</v>
      </c>
      <c r="B2572" s="50" t="s">
        <v>16</v>
      </c>
      <c r="C2572" s="51" t="str">
        <f>set_totals!$C$311</f>
        <v>01May24-RST-Night</v>
      </c>
      <c r="D2572" s="21">
        <f t="shared" si="122"/>
        <v>45413</v>
      </c>
      <c r="E2572" s="22">
        <f t="shared" si="123"/>
        <v>122</v>
      </c>
      <c r="F2572" s="17" t="s">
        <v>775</v>
      </c>
      <c r="G2572" s="17" t="s">
        <v>772</v>
      </c>
      <c r="H2572" s="17">
        <v>36</v>
      </c>
      <c r="J2572" s="17">
        <v>0.35</v>
      </c>
      <c r="K2572" s="17" t="s">
        <v>494</v>
      </c>
      <c r="L2572" s="17"/>
      <c r="M2572" s="17" t="s">
        <v>494</v>
      </c>
      <c r="Q2572" s="50" t="s">
        <v>494</v>
      </c>
      <c r="AE2572" s="18">
        <f t="shared" si="124"/>
        <v>0.7501714677640603</v>
      </c>
    </row>
    <row r="2573" spans="1:31" hidden="1" x14ac:dyDescent="0.2">
      <c r="A2573" s="50">
        <v>2024</v>
      </c>
      <c r="B2573" s="50" t="s">
        <v>16</v>
      </c>
      <c r="C2573" s="51" t="str">
        <f>set_totals!$C$311</f>
        <v>01May24-RST-Night</v>
      </c>
      <c r="D2573" s="21">
        <f t="shared" si="122"/>
        <v>45413</v>
      </c>
      <c r="E2573" s="22">
        <f t="shared" si="123"/>
        <v>122</v>
      </c>
      <c r="F2573" s="17" t="s">
        <v>775</v>
      </c>
      <c r="G2573" s="17" t="s">
        <v>772</v>
      </c>
      <c r="H2573" s="17">
        <v>34</v>
      </c>
      <c r="J2573" s="17">
        <v>0.35</v>
      </c>
      <c r="K2573" s="17" t="s">
        <v>494</v>
      </c>
      <c r="L2573" s="17"/>
      <c r="M2573" s="17" t="s">
        <v>494</v>
      </c>
      <c r="Q2573" s="50" t="s">
        <v>494</v>
      </c>
      <c r="AE2573" s="18">
        <f t="shared" si="124"/>
        <v>0.89049460614695697</v>
      </c>
    </row>
    <row r="2574" spans="1:31" hidden="1" x14ac:dyDescent="0.2">
      <c r="A2574" s="50">
        <v>2024</v>
      </c>
      <c r="B2574" s="50" t="s">
        <v>16</v>
      </c>
      <c r="C2574" s="51" t="str">
        <f>set_totals!$C$311</f>
        <v>01May24-RST-Night</v>
      </c>
      <c r="D2574" s="21">
        <f t="shared" si="122"/>
        <v>45413</v>
      </c>
      <c r="E2574" s="22">
        <f t="shared" si="123"/>
        <v>122</v>
      </c>
      <c r="F2574" s="17" t="s">
        <v>775</v>
      </c>
      <c r="G2574" s="17" t="s">
        <v>772</v>
      </c>
      <c r="H2574" s="17">
        <v>35</v>
      </c>
      <c r="J2574" s="17">
        <v>0.32</v>
      </c>
      <c r="K2574" s="17" t="s">
        <v>494</v>
      </c>
      <c r="L2574" s="17"/>
      <c r="M2574" s="17" t="s">
        <v>494</v>
      </c>
      <c r="Q2574" s="50" t="s">
        <v>494</v>
      </c>
      <c r="AE2574" s="18">
        <f t="shared" si="124"/>
        <v>0.74635568513119532</v>
      </c>
    </row>
    <row r="2575" spans="1:31" hidden="1" x14ac:dyDescent="0.2">
      <c r="A2575" s="50">
        <v>2024</v>
      </c>
      <c r="B2575" s="50" t="s">
        <v>16</v>
      </c>
      <c r="C2575" s="51" t="str">
        <f>set_totals!$C$311</f>
        <v>01May24-RST-Night</v>
      </c>
      <c r="D2575" s="21">
        <f t="shared" si="122"/>
        <v>45413</v>
      </c>
      <c r="E2575" s="22">
        <f t="shared" si="123"/>
        <v>122</v>
      </c>
      <c r="F2575" s="17" t="s">
        <v>775</v>
      </c>
      <c r="G2575" s="17" t="s">
        <v>772</v>
      </c>
      <c r="H2575" s="17">
        <v>34</v>
      </c>
      <c r="J2575" s="17">
        <v>0.33</v>
      </c>
      <c r="K2575" s="17" t="s">
        <v>494</v>
      </c>
      <c r="L2575" s="17"/>
      <c r="M2575" s="17" t="s">
        <v>494</v>
      </c>
      <c r="Q2575" s="50" t="s">
        <v>494</v>
      </c>
      <c r="AE2575" s="18">
        <f t="shared" si="124"/>
        <v>0.83960920008141671</v>
      </c>
    </row>
    <row r="2576" spans="1:31" hidden="1" x14ac:dyDescent="0.2">
      <c r="A2576" s="50">
        <v>2024</v>
      </c>
      <c r="B2576" s="50" t="s">
        <v>16</v>
      </c>
      <c r="C2576" s="51" t="str">
        <f>set_totals!$C$311</f>
        <v>01May24-RST-Night</v>
      </c>
      <c r="D2576" s="21">
        <f t="shared" si="122"/>
        <v>45413</v>
      </c>
      <c r="E2576" s="22">
        <f t="shared" si="123"/>
        <v>122</v>
      </c>
      <c r="F2576" s="17" t="s">
        <v>775</v>
      </c>
      <c r="G2576" s="17" t="s">
        <v>772</v>
      </c>
      <c r="H2576" s="17">
        <v>32</v>
      </c>
      <c r="J2576" s="17">
        <v>0.33</v>
      </c>
      <c r="K2576" s="17" t="s">
        <v>494</v>
      </c>
      <c r="L2576" s="17"/>
      <c r="M2576" s="17" t="s">
        <v>494</v>
      </c>
      <c r="Q2576" s="50" t="s">
        <v>494</v>
      </c>
      <c r="AE2576" s="18">
        <f t="shared" si="124"/>
        <v>1.007080078125</v>
      </c>
    </row>
    <row r="2577" spans="1:31" hidden="1" x14ac:dyDescent="0.2">
      <c r="A2577" s="50">
        <v>2024</v>
      </c>
      <c r="B2577" s="50" t="s">
        <v>16</v>
      </c>
      <c r="C2577" s="51" t="str">
        <f>set_totals!$C$311</f>
        <v>01May24-RST-Night</v>
      </c>
      <c r="D2577" s="21">
        <f t="shared" si="122"/>
        <v>45413</v>
      </c>
      <c r="E2577" s="22">
        <f t="shared" si="123"/>
        <v>122</v>
      </c>
      <c r="F2577" s="17" t="s">
        <v>775</v>
      </c>
      <c r="G2577" s="17" t="s">
        <v>772</v>
      </c>
      <c r="H2577" s="17">
        <v>36</v>
      </c>
      <c r="J2577" s="17">
        <v>0.39</v>
      </c>
      <c r="K2577" s="17" t="s">
        <v>494</v>
      </c>
      <c r="L2577" s="17"/>
      <c r="M2577" s="17" t="s">
        <v>494</v>
      </c>
      <c r="Q2577" s="50" t="s">
        <v>494</v>
      </c>
      <c r="AE2577" s="18">
        <f t="shared" si="124"/>
        <v>0.83590534979423858</v>
      </c>
    </row>
    <row r="2578" spans="1:31" hidden="1" x14ac:dyDescent="0.2">
      <c r="A2578" s="50">
        <v>2024</v>
      </c>
      <c r="B2578" s="50" t="s">
        <v>16</v>
      </c>
      <c r="C2578" s="51" t="str">
        <f>set_totals!$C$311</f>
        <v>01May24-RST-Night</v>
      </c>
      <c r="D2578" s="21">
        <f t="shared" si="122"/>
        <v>45413</v>
      </c>
      <c r="E2578" s="22">
        <f t="shared" si="123"/>
        <v>122</v>
      </c>
      <c r="F2578" s="17" t="s">
        <v>775</v>
      </c>
      <c r="G2578" s="17" t="s">
        <v>772</v>
      </c>
      <c r="H2578" s="17">
        <v>37</v>
      </c>
      <c r="J2578" s="17">
        <v>0.38</v>
      </c>
      <c r="K2578" s="17" t="s">
        <v>494</v>
      </c>
      <c r="L2578" s="17"/>
      <c r="M2578" s="17" t="s">
        <v>494</v>
      </c>
      <c r="Q2578" s="50" t="s">
        <v>494</v>
      </c>
      <c r="AE2578" s="18">
        <f t="shared" si="124"/>
        <v>0.75020235721477502</v>
      </c>
    </row>
    <row r="2579" spans="1:31" hidden="1" x14ac:dyDescent="0.2">
      <c r="A2579" s="50">
        <v>2024</v>
      </c>
      <c r="B2579" s="50" t="s">
        <v>16</v>
      </c>
      <c r="C2579" s="51" t="str">
        <f>set_totals!$C$311</f>
        <v>01May24-RST-Night</v>
      </c>
      <c r="D2579" s="21">
        <f t="shared" si="122"/>
        <v>45413</v>
      </c>
      <c r="E2579" s="22">
        <f t="shared" si="123"/>
        <v>122</v>
      </c>
      <c r="F2579" s="17" t="s">
        <v>775</v>
      </c>
      <c r="G2579" s="17" t="s">
        <v>772</v>
      </c>
      <c r="H2579" s="17">
        <v>34</v>
      </c>
      <c r="J2579" s="17">
        <v>0.32</v>
      </c>
      <c r="K2579" s="17" t="s">
        <v>494</v>
      </c>
      <c r="L2579" s="17"/>
      <c r="M2579" s="17" t="s">
        <v>494</v>
      </c>
      <c r="Q2579" s="50" t="s">
        <v>494</v>
      </c>
      <c r="AE2579" s="18">
        <f t="shared" si="124"/>
        <v>0.81416649704864652</v>
      </c>
    </row>
    <row r="2580" spans="1:31" hidden="1" x14ac:dyDescent="0.2">
      <c r="A2580" s="50">
        <v>2024</v>
      </c>
      <c r="B2580" s="50" t="s">
        <v>16</v>
      </c>
      <c r="C2580" s="51" t="str">
        <f>set_totals!$C$311</f>
        <v>01May24-RST-Night</v>
      </c>
      <c r="D2580" s="21">
        <f t="shared" si="122"/>
        <v>45413</v>
      </c>
      <c r="E2580" s="22">
        <f t="shared" si="123"/>
        <v>122</v>
      </c>
      <c r="F2580" s="17" t="s">
        <v>775</v>
      </c>
      <c r="G2580" s="17" t="s">
        <v>772</v>
      </c>
      <c r="H2580" s="17">
        <v>35</v>
      </c>
      <c r="J2580" s="17">
        <v>0.35</v>
      </c>
      <c r="K2580" s="17" t="s">
        <v>494</v>
      </c>
      <c r="L2580" s="17"/>
      <c r="M2580" s="17" t="s">
        <v>494</v>
      </c>
      <c r="Q2580" s="50" t="s">
        <v>494</v>
      </c>
      <c r="AE2580" s="18">
        <f t="shared" si="124"/>
        <v>0.81632653061224481</v>
      </c>
    </row>
    <row r="2581" spans="1:31" hidden="1" x14ac:dyDescent="0.2">
      <c r="A2581" s="50">
        <v>2024</v>
      </c>
      <c r="B2581" s="50" t="s">
        <v>16</v>
      </c>
      <c r="C2581" s="51" t="str">
        <f>set_totals!$C$311</f>
        <v>01May24-RST-Night</v>
      </c>
      <c r="D2581" s="21">
        <f t="shared" si="122"/>
        <v>45413</v>
      </c>
      <c r="E2581" s="22">
        <f t="shared" si="123"/>
        <v>122</v>
      </c>
      <c r="F2581" s="17" t="s">
        <v>775</v>
      </c>
      <c r="G2581" s="17" t="s">
        <v>772</v>
      </c>
      <c r="H2581" s="17">
        <v>40</v>
      </c>
      <c r="J2581" s="17">
        <v>0.59</v>
      </c>
      <c r="K2581" s="17" t="s">
        <v>494</v>
      </c>
      <c r="L2581" s="17"/>
      <c r="M2581" s="17" t="s">
        <v>494</v>
      </c>
      <c r="Q2581" s="50" t="s">
        <v>494</v>
      </c>
      <c r="AE2581" s="18">
        <f t="shared" si="124"/>
        <v>0.92187499999999989</v>
      </c>
    </row>
    <row r="2582" spans="1:31" hidden="1" x14ac:dyDescent="0.2">
      <c r="A2582" s="50">
        <v>2024</v>
      </c>
      <c r="B2582" s="50" t="s">
        <v>16</v>
      </c>
      <c r="C2582" s="51" t="str">
        <f>set_totals!$C$311</f>
        <v>01May24-RST-Night</v>
      </c>
      <c r="D2582" s="21">
        <f t="shared" si="122"/>
        <v>45413</v>
      </c>
      <c r="E2582" s="22">
        <f t="shared" si="123"/>
        <v>122</v>
      </c>
      <c r="F2582" s="17" t="s">
        <v>775</v>
      </c>
      <c r="G2582" s="17" t="s">
        <v>772</v>
      </c>
      <c r="H2582" s="17">
        <v>37</v>
      </c>
      <c r="J2582" s="17">
        <v>0.41</v>
      </c>
      <c r="K2582" s="17" t="s">
        <v>494</v>
      </c>
      <c r="L2582" s="17"/>
      <c r="M2582" s="17" t="s">
        <v>494</v>
      </c>
      <c r="Q2582" s="50" t="s">
        <v>494</v>
      </c>
      <c r="AE2582" s="18">
        <f t="shared" si="124"/>
        <v>0.80942885910015194</v>
      </c>
    </row>
    <row r="2583" spans="1:31" hidden="1" x14ac:dyDescent="0.2">
      <c r="A2583" s="50">
        <v>2024</v>
      </c>
      <c r="B2583" s="50" t="s">
        <v>16</v>
      </c>
      <c r="C2583" s="51" t="str">
        <f>set_totals!$C$311</f>
        <v>01May24-RST-Night</v>
      </c>
      <c r="D2583" s="21">
        <f t="shared" si="122"/>
        <v>45413</v>
      </c>
      <c r="E2583" s="22">
        <f t="shared" si="123"/>
        <v>122</v>
      </c>
      <c r="F2583" s="17" t="s">
        <v>775</v>
      </c>
      <c r="G2583" s="17" t="s">
        <v>772</v>
      </c>
      <c r="H2583" s="17">
        <v>32</v>
      </c>
      <c r="J2583" s="17">
        <v>0.3</v>
      </c>
      <c r="K2583" s="17" t="s">
        <v>494</v>
      </c>
      <c r="L2583" s="17"/>
      <c r="M2583" s="17" t="s">
        <v>494</v>
      </c>
      <c r="Q2583" s="50" t="s">
        <v>494</v>
      </c>
      <c r="AE2583" s="18">
        <f t="shared" si="124"/>
        <v>0.91552734375</v>
      </c>
    </row>
    <row r="2584" spans="1:31" hidden="1" x14ac:dyDescent="0.2">
      <c r="A2584" s="50">
        <v>2024</v>
      </c>
      <c r="B2584" s="50" t="s">
        <v>16</v>
      </c>
      <c r="C2584" s="51" t="str">
        <f>set_totals!$C$311</f>
        <v>01May24-RST-Night</v>
      </c>
      <c r="D2584" s="21">
        <f t="shared" si="122"/>
        <v>45413</v>
      </c>
      <c r="E2584" s="22">
        <f t="shared" si="123"/>
        <v>122</v>
      </c>
      <c r="F2584" s="17" t="s">
        <v>771</v>
      </c>
      <c r="G2584" s="17" t="s">
        <v>772</v>
      </c>
      <c r="H2584" s="17">
        <v>58</v>
      </c>
      <c r="J2584" s="17">
        <v>2.23</v>
      </c>
      <c r="K2584" s="17" t="s">
        <v>496</v>
      </c>
      <c r="L2584" s="17"/>
      <c r="M2584" s="17" t="s">
        <v>496</v>
      </c>
      <c r="Q2584" s="50" t="s">
        <v>494</v>
      </c>
      <c r="AD2584" s="50" t="s">
        <v>863</v>
      </c>
      <c r="AE2584" s="18">
        <f t="shared" si="124"/>
        <v>1.1429332895977695</v>
      </c>
    </row>
    <row r="2585" spans="1:31" hidden="1" x14ac:dyDescent="0.2">
      <c r="A2585" s="50">
        <v>2024</v>
      </c>
      <c r="B2585" s="50" t="s">
        <v>16</v>
      </c>
      <c r="C2585" s="51" t="str">
        <f>set_totals!$C$311</f>
        <v>01May24-RST-Night</v>
      </c>
      <c r="D2585" s="21">
        <f t="shared" si="122"/>
        <v>45413</v>
      </c>
      <c r="E2585" s="22">
        <f t="shared" si="123"/>
        <v>122</v>
      </c>
      <c r="F2585" s="17" t="s">
        <v>771</v>
      </c>
      <c r="G2585" s="17" t="s">
        <v>772</v>
      </c>
      <c r="H2585" s="17">
        <v>67</v>
      </c>
      <c r="J2585" s="17">
        <v>3.32</v>
      </c>
      <c r="K2585" s="17" t="s">
        <v>496</v>
      </c>
      <c r="L2585" s="17"/>
      <c r="M2585" s="17" t="s">
        <v>496</v>
      </c>
      <c r="Q2585" s="50" t="s">
        <v>494</v>
      </c>
      <c r="AD2585" s="50" t="s">
        <v>864</v>
      </c>
      <c r="AE2585" s="18">
        <f t="shared" si="124"/>
        <v>1.1038591848066417</v>
      </c>
    </row>
    <row r="2586" spans="1:31" hidden="1" x14ac:dyDescent="0.2">
      <c r="A2586" s="50">
        <v>2024</v>
      </c>
      <c r="B2586" s="50" t="s">
        <v>16</v>
      </c>
      <c r="C2586" s="51" t="str">
        <f>set_totals!$C$311</f>
        <v>01May24-RST-Night</v>
      </c>
      <c r="D2586" s="21">
        <f t="shared" si="122"/>
        <v>45413</v>
      </c>
      <c r="E2586" s="22">
        <f t="shared" si="123"/>
        <v>122</v>
      </c>
      <c r="F2586" s="17" t="s">
        <v>771</v>
      </c>
      <c r="G2586" s="17" t="s">
        <v>772</v>
      </c>
      <c r="H2586" s="17">
        <v>65</v>
      </c>
      <c r="J2586" s="17">
        <v>3.03</v>
      </c>
      <c r="K2586" s="17" t="s">
        <v>496</v>
      </c>
      <c r="L2586" s="17"/>
      <c r="M2586" s="17" t="s">
        <v>496</v>
      </c>
      <c r="Q2586" s="50" t="s">
        <v>494</v>
      </c>
      <c r="AD2586" s="50" t="s">
        <v>865</v>
      </c>
      <c r="AE2586" s="18">
        <f t="shared" si="124"/>
        <v>1.1033227127901684</v>
      </c>
    </row>
    <row r="2587" spans="1:31" hidden="1" x14ac:dyDescent="0.2">
      <c r="A2587" s="50">
        <v>2024</v>
      </c>
      <c r="B2587" s="50" t="s">
        <v>16</v>
      </c>
      <c r="C2587" s="51" t="str">
        <f>set_totals!$C$311</f>
        <v>01May24-RST-Night</v>
      </c>
      <c r="D2587" s="21">
        <f t="shared" si="122"/>
        <v>45413</v>
      </c>
      <c r="E2587" s="22">
        <f t="shared" si="123"/>
        <v>122</v>
      </c>
      <c r="F2587" s="17" t="s">
        <v>771</v>
      </c>
      <c r="G2587" s="17" t="s">
        <v>772</v>
      </c>
      <c r="H2587" s="17">
        <v>37</v>
      </c>
      <c r="J2587" s="17">
        <v>0.45</v>
      </c>
      <c r="K2587" s="17" t="s">
        <v>494</v>
      </c>
      <c r="L2587" s="17"/>
      <c r="M2587" s="17" t="s">
        <v>494</v>
      </c>
      <c r="Q2587" s="50" t="s">
        <v>494</v>
      </c>
      <c r="AE2587" s="18">
        <f t="shared" si="124"/>
        <v>0.88839752828065477</v>
      </c>
    </row>
    <row r="2588" spans="1:31" hidden="1" x14ac:dyDescent="0.2">
      <c r="A2588" s="50">
        <v>2024</v>
      </c>
      <c r="B2588" s="50" t="s">
        <v>16</v>
      </c>
      <c r="C2588" s="51" t="str">
        <f>set_totals!$C$311</f>
        <v>01May24-RST-Night</v>
      </c>
      <c r="D2588" s="21">
        <f t="shared" si="122"/>
        <v>45413</v>
      </c>
      <c r="E2588" s="22">
        <f t="shared" si="123"/>
        <v>122</v>
      </c>
      <c r="F2588" s="17" t="s">
        <v>771</v>
      </c>
      <c r="G2588" s="17" t="s">
        <v>772</v>
      </c>
      <c r="H2588" s="17">
        <v>31</v>
      </c>
      <c r="J2588" s="17">
        <v>0.61</v>
      </c>
      <c r="K2588" s="17" t="s">
        <v>494</v>
      </c>
      <c r="L2588" s="17"/>
      <c r="M2588" s="17" t="s">
        <v>494</v>
      </c>
      <c r="Q2588" s="50" t="s">
        <v>494</v>
      </c>
      <c r="AE2588" s="18">
        <f t="shared" si="124"/>
        <v>2.0475982679332683</v>
      </c>
    </row>
    <row r="2589" spans="1:31" hidden="1" x14ac:dyDescent="0.2">
      <c r="A2589" s="50">
        <v>2024</v>
      </c>
      <c r="B2589" s="50" t="s">
        <v>16</v>
      </c>
      <c r="C2589" s="51" t="str">
        <f>set_totals!$C$314</f>
        <v>02May24-RST-Night</v>
      </c>
      <c r="D2589" s="21">
        <f t="shared" si="122"/>
        <v>45414</v>
      </c>
      <c r="E2589" s="22">
        <f t="shared" si="123"/>
        <v>123</v>
      </c>
      <c r="F2589" s="17" t="s">
        <v>775</v>
      </c>
      <c r="G2589" s="17" t="s">
        <v>772</v>
      </c>
      <c r="H2589" s="17">
        <v>33</v>
      </c>
      <c r="J2589" s="17">
        <v>0.32</v>
      </c>
      <c r="K2589" s="17" t="s">
        <v>494</v>
      </c>
      <c r="L2589" s="17"/>
      <c r="M2589" s="17" t="s">
        <v>494</v>
      </c>
      <c r="Q2589" s="50" t="s">
        <v>494</v>
      </c>
      <c r="AE2589" s="18">
        <f t="shared" si="124"/>
        <v>0.89044717143890695</v>
      </c>
    </row>
    <row r="2590" spans="1:31" hidden="1" x14ac:dyDescent="0.2">
      <c r="A2590" s="50">
        <v>2024</v>
      </c>
      <c r="B2590" s="50" t="s">
        <v>16</v>
      </c>
      <c r="C2590" s="51" t="str">
        <f>set_totals!$C$314</f>
        <v>02May24-RST-Night</v>
      </c>
      <c r="D2590" s="21">
        <f t="shared" si="122"/>
        <v>45414</v>
      </c>
      <c r="E2590" s="22">
        <f t="shared" si="123"/>
        <v>123</v>
      </c>
      <c r="F2590" s="17" t="s">
        <v>775</v>
      </c>
      <c r="G2590" s="17" t="s">
        <v>772</v>
      </c>
      <c r="H2590" s="17">
        <v>34</v>
      </c>
      <c r="J2590" s="17">
        <v>0.34</v>
      </c>
      <c r="K2590" s="17" t="s">
        <v>494</v>
      </c>
      <c r="L2590" s="17"/>
      <c r="M2590" s="17" t="s">
        <v>494</v>
      </c>
      <c r="Q2590" s="50" t="s">
        <v>494</v>
      </c>
      <c r="AE2590" s="18">
        <f t="shared" si="124"/>
        <v>0.86505190311418689</v>
      </c>
    </row>
    <row r="2591" spans="1:31" hidden="1" x14ac:dyDescent="0.2">
      <c r="A2591" s="50">
        <v>2024</v>
      </c>
      <c r="B2591" s="50" t="s">
        <v>16</v>
      </c>
      <c r="C2591" s="51" t="str">
        <f>set_totals!$C$314</f>
        <v>02May24-RST-Night</v>
      </c>
      <c r="D2591" s="21">
        <f t="shared" si="122"/>
        <v>45414</v>
      </c>
      <c r="E2591" s="22">
        <f t="shared" si="123"/>
        <v>123</v>
      </c>
      <c r="F2591" s="17" t="s">
        <v>775</v>
      </c>
      <c r="G2591" s="17" t="s">
        <v>772</v>
      </c>
      <c r="H2591" s="17">
        <v>35</v>
      </c>
      <c r="J2591" s="17">
        <v>0.35</v>
      </c>
      <c r="K2591" s="17" t="s">
        <v>494</v>
      </c>
      <c r="L2591" s="17"/>
      <c r="M2591" s="17" t="s">
        <v>494</v>
      </c>
      <c r="Q2591" s="50" t="s">
        <v>494</v>
      </c>
      <c r="AE2591" s="18">
        <f t="shared" si="124"/>
        <v>0.81632653061224481</v>
      </c>
    </row>
    <row r="2592" spans="1:31" hidden="1" x14ac:dyDescent="0.2">
      <c r="A2592" s="50">
        <v>2024</v>
      </c>
      <c r="B2592" s="50" t="s">
        <v>16</v>
      </c>
      <c r="C2592" s="51" t="str">
        <f>set_totals!$C$314</f>
        <v>02May24-RST-Night</v>
      </c>
      <c r="D2592" s="21">
        <f t="shared" si="122"/>
        <v>45414</v>
      </c>
      <c r="E2592" s="22">
        <f t="shared" si="123"/>
        <v>123</v>
      </c>
      <c r="F2592" s="17" t="s">
        <v>775</v>
      </c>
      <c r="G2592" s="17" t="s">
        <v>772</v>
      </c>
      <c r="H2592" s="17">
        <v>38</v>
      </c>
      <c r="J2592" s="17">
        <v>0.46</v>
      </c>
      <c r="K2592" s="17" t="s">
        <v>494</v>
      </c>
      <c r="L2592" s="17"/>
      <c r="M2592" s="17" t="s">
        <v>494</v>
      </c>
      <c r="Q2592" s="50" t="s">
        <v>494</v>
      </c>
      <c r="AE2592" s="18">
        <f t="shared" si="124"/>
        <v>0.83831462312290428</v>
      </c>
    </row>
    <row r="2593" spans="1:31" hidden="1" x14ac:dyDescent="0.2">
      <c r="A2593" s="50">
        <v>2024</v>
      </c>
      <c r="B2593" s="50" t="s">
        <v>16</v>
      </c>
      <c r="C2593" s="51" t="str">
        <f>set_totals!$C$314</f>
        <v>02May24-RST-Night</v>
      </c>
      <c r="D2593" s="21">
        <f t="shared" si="122"/>
        <v>45414</v>
      </c>
      <c r="E2593" s="22">
        <f t="shared" si="123"/>
        <v>123</v>
      </c>
      <c r="F2593" s="17" t="s">
        <v>775</v>
      </c>
      <c r="G2593" s="17" t="s">
        <v>772</v>
      </c>
      <c r="H2593" s="17">
        <v>37</v>
      </c>
      <c r="J2593" s="17">
        <v>0.43</v>
      </c>
      <c r="K2593" s="17" t="s">
        <v>494</v>
      </c>
      <c r="L2593" s="17"/>
      <c r="M2593" s="17" t="s">
        <v>494</v>
      </c>
      <c r="Q2593" s="50" t="s">
        <v>494</v>
      </c>
      <c r="AE2593" s="18">
        <f t="shared" si="124"/>
        <v>0.84891319369040341</v>
      </c>
    </row>
    <row r="2594" spans="1:31" hidden="1" x14ac:dyDescent="0.2">
      <c r="A2594" s="50">
        <v>2024</v>
      </c>
      <c r="B2594" s="50" t="s">
        <v>16</v>
      </c>
      <c r="C2594" s="51" t="str">
        <f>set_totals!$C$314</f>
        <v>02May24-RST-Night</v>
      </c>
      <c r="D2594" s="21">
        <f t="shared" si="122"/>
        <v>45414</v>
      </c>
      <c r="E2594" s="22">
        <f t="shared" si="123"/>
        <v>123</v>
      </c>
      <c r="F2594" s="17" t="s">
        <v>775</v>
      </c>
      <c r="G2594" s="17" t="s">
        <v>772</v>
      </c>
      <c r="H2594" s="17">
        <v>35</v>
      </c>
      <c r="J2594" s="17">
        <v>0.33</v>
      </c>
      <c r="K2594" s="17" t="s">
        <v>494</v>
      </c>
      <c r="L2594" s="17"/>
      <c r="M2594" s="17" t="s">
        <v>494</v>
      </c>
      <c r="Q2594" s="50" t="s">
        <v>494</v>
      </c>
      <c r="AE2594" s="18">
        <f t="shared" si="124"/>
        <v>0.76967930029154519</v>
      </c>
    </row>
    <row r="2595" spans="1:31" hidden="1" x14ac:dyDescent="0.2">
      <c r="A2595" s="50">
        <v>2024</v>
      </c>
      <c r="B2595" s="50" t="s">
        <v>16</v>
      </c>
      <c r="C2595" s="51" t="str">
        <f>set_totals!$C$314</f>
        <v>02May24-RST-Night</v>
      </c>
      <c r="D2595" s="21">
        <f t="shared" si="122"/>
        <v>45414</v>
      </c>
      <c r="E2595" s="22">
        <f t="shared" si="123"/>
        <v>123</v>
      </c>
      <c r="F2595" s="17" t="s">
        <v>775</v>
      </c>
      <c r="G2595" s="17" t="s">
        <v>772</v>
      </c>
      <c r="H2595" s="17">
        <v>35</v>
      </c>
      <c r="J2595" s="17">
        <v>0.35</v>
      </c>
      <c r="K2595" s="17" t="s">
        <v>494</v>
      </c>
      <c r="L2595" s="17"/>
      <c r="M2595" s="17" t="s">
        <v>494</v>
      </c>
      <c r="Q2595" s="50" t="s">
        <v>494</v>
      </c>
      <c r="AE2595" s="18">
        <f t="shared" si="124"/>
        <v>0.81632653061224481</v>
      </c>
    </row>
    <row r="2596" spans="1:31" hidden="1" x14ac:dyDescent="0.2">
      <c r="A2596" s="50">
        <v>2024</v>
      </c>
      <c r="B2596" s="50" t="s">
        <v>16</v>
      </c>
      <c r="C2596" s="51" t="str">
        <f>set_totals!$C$314</f>
        <v>02May24-RST-Night</v>
      </c>
      <c r="D2596" s="21">
        <f t="shared" si="122"/>
        <v>45414</v>
      </c>
      <c r="E2596" s="22">
        <f t="shared" si="123"/>
        <v>123</v>
      </c>
      <c r="F2596" s="17" t="s">
        <v>775</v>
      </c>
      <c r="G2596" s="17" t="s">
        <v>772</v>
      </c>
      <c r="H2596" s="17">
        <v>36</v>
      </c>
      <c r="J2596" s="17">
        <v>0.38</v>
      </c>
      <c r="K2596" s="17" t="s">
        <v>494</v>
      </c>
      <c r="L2596" s="17"/>
      <c r="M2596" s="17" t="s">
        <v>494</v>
      </c>
      <c r="Q2596" s="50" t="s">
        <v>494</v>
      </c>
      <c r="AE2596" s="18">
        <f t="shared" si="124"/>
        <v>0.81447187928669418</v>
      </c>
    </row>
    <row r="2597" spans="1:31" hidden="1" x14ac:dyDescent="0.2">
      <c r="A2597" s="50">
        <v>2024</v>
      </c>
      <c r="B2597" s="50" t="s">
        <v>16</v>
      </c>
      <c r="C2597" s="51" t="str">
        <f>set_totals!$C$314</f>
        <v>02May24-RST-Night</v>
      </c>
      <c r="D2597" s="21">
        <f t="shared" si="122"/>
        <v>45414</v>
      </c>
      <c r="E2597" s="22">
        <f t="shared" si="123"/>
        <v>123</v>
      </c>
      <c r="F2597" s="17" t="s">
        <v>775</v>
      </c>
      <c r="G2597" s="17" t="s">
        <v>772</v>
      </c>
      <c r="H2597" s="17">
        <v>34</v>
      </c>
      <c r="J2597" s="17">
        <v>0.37</v>
      </c>
      <c r="K2597" s="17" t="s">
        <v>494</v>
      </c>
      <c r="L2597" s="17"/>
      <c r="M2597" s="17" t="s">
        <v>494</v>
      </c>
      <c r="Q2597" s="50" t="s">
        <v>494</v>
      </c>
      <c r="AE2597" s="18">
        <f t="shared" si="124"/>
        <v>0.94138001221249745</v>
      </c>
    </row>
    <row r="2598" spans="1:31" hidden="1" x14ac:dyDescent="0.2">
      <c r="A2598" s="50">
        <v>2024</v>
      </c>
      <c r="B2598" s="50" t="s">
        <v>16</v>
      </c>
      <c r="C2598" s="51" t="str">
        <f>set_totals!$C$314</f>
        <v>02May24-RST-Night</v>
      </c>
      <c r="D2598" s="21">
        <f t="shared" si="122"/>
        <v>45414</v>
      </c>
      <c r="E2598" s="22">
        <f t="shared" si="123"/>
        <v>123</v>
      </c>
      <c r="F2598" s="17" t="s">
        <v>775</v>
      </c>
      <c r="G2598" s="17" t="s">
        <v>772</v>
      </c>
      <c r="H2598" s="17">
        <v>34</v>
      </c>
      <c r="J2598" s="17">
        <v>0.3</v>
      </c>
      <c r="K2598" s="17" t="s">
        <v>494</v>
      </c>
      <c r="L2598" s="17"/>
      <c r="M2598" s="17" t="s">
        <v>494</v>
      </c>
      <c r="Q2598" s="50" t="s">
        <v>494</v>
      </c>
      <c r="AE2598" s="18">
        <f t="shared" si="124"/>
        <v>0.76328109098310604</v>
      </c>
    </row>
    <row r="2599" spans="1:31" hidden="1" x14ac:dyDescent="0.2">
      <c r="A2599" s="50">
        <v>2024</v>
      </c>
      <c r="B2599" s="50" t="s">
        <v>16</v>
      </c>
      <c r="C2599" s="51" t="str">
        <f>set_totals!$C$314</f>
        <v>02May24-RST-Night</v>
      </c>
      <c r="D2599" s="21">
        <f t="shared" si="122"/>
        <v>45414</v>
      </c>
      <c r="E2599" s="22">
        <f t="shared" si="123"/>
        <v>123</v>
      </c>
      <c r="F2599" s="17" t="s">
        <v>775</v>
      </c>
      <c r="G2599" s="17" t="s">
        <v>772</v>
      </c>
      <c r="H2599" s="17">
        <v>36</v>
      </c>
      <c r="J2599" s="17">
        <v>0.4</v>
      </c>
      <c r="K2599" s="17" t="s">
        <v>494</v>
      </c>
      <c r="L2599" s="17"/>
      <c r="M2599" s="17" t="s">
        <v>494</v>
      </c>
      <c r="Q2599" s="50" t="s">
        <v>494</v>
      </c>
      <c r="AE2599" s="18">
        <f t="shared" si="124"/>
        <v>0.85733882030178332</v>
      </c>
    </row>
    <row r="2600" spans="1:31" hidden="1" x14ac:dyDescent="0.2">
      <c r="A2600" s="50">
        <v>2024</v>
      </c>
      <c r="B2600" s="50" t="s">
        <v>16</v>
      </c>
      <c r="C2600" s="51" t="str">
        <f>set_totals!$C$314</f>
        <v>02May24-RST-Night</v>
      </c>
      <c r="D2600" s="21">
        <f t="shared" si="122"/>
        <v>45414</v>
      </c>
      <c r="E2600" s="22">
        <f t="shared" si="123"/>
        <v>123</v>
      </c>
      <c r="F2600" s="17" t="s">
        <v>775</v>
      </c>
      <c r="G2600" s="17" t="s">
        <v>772</v>
      </c>
      <c r="H2600" s="17">
        <v>32</v>
      </c>
      <c r="J2600" s="17">
        <v>0.27</v>
      </c>
      <c r="K2600" s="17" t="s">
        <v>494</v>
      </c>
      <c r="L2600" s="17"/>
      <c r="M2600" s="17" t="s">
        <v>494</v>
      </c>
      <c r="Q2600" s="50" t="s">
        <v>494</v>
      </c>
      <c r="AE2600" s="18">
        <f t="shared" si="124"/>
        <v>0.823974609375</v>
      </c>
    </row>
    <row r="2601" spans="1:31" hidden="1" x14ac:dyDescent="0.2">
      <c r="A2601" s="50">
        <v>2024</v>
      </c>
      <c r="B2601" s="50" t="s">
        <v>16</v>
      </c>
      <c r="C2601" s="51" t="str">
        <f>set_totals!$C$314</f>
        <v>02May24-RST-Night</v>
      </c>
      <c r="D2601" s="21">
        <f t="shared" si="122"/>
        <v>45414</v>
      </c>
      <c r="E2601" s="22">
        <f t="shared" si="123"/>
        <v>123</v>
      </c>
      <c r="F2601" s="17" t="s">
        <v>775</v>
      </c>
      <c r="G2601" s="17" t="s">
        <v>772</v>
      </c>
      <c r="H2601" s="17">
        <v>33</v>
      </c>
      <c r="J2601" s="17">
        <v>0.28000000000000003</v>
      </c>
      <c r="K2601" s="17" t="s">
        <v>494</v>
      </c>
      <c r="L2601" s="17"/>
      <c r="M2601" s="17" t="s">
        <v>494</v>
      </c>
      <c r="Q2601" s="50" t="s">
        <v>494</v>
      </c>
      <c r="AE2601" s="18">
        <f t="shared" si="124"/>
        <v>0.77914127500904373</v>
      </c>
    </row>
    <row r="2602" spans="1:31" hidden="1" x14ac:dyDescent="0.2">
      <c r="A2602" s="50">
        <v>2024</v>
      </c>
      <c r="B2602" s="50" t="s">
        <v>16</v>
      </c>
      <c r="C2602" s="51" t="str">
        <f>set_totals!$C$314</f>
        <v>02May24-RST-Night</v>
      </c>
      <c r="D2602" s="21">
        <f t="shared" si="122"/>
        <v>45414</v>
      </c>
      <c r="E2602" s="22">
        <f t="shared" si="123"/>
        <v>123</v>
      </c>
      <c r="F2602" s="17" t="s">
        <v>775</v>
      </c>
      <c r="G2602" s="17" t="s">
        <v>772</v>
      </c>
      <c r="H2602" s="17">
        <v>34</v>
      </c>
      <c r="J2602" s="17">
        <v>0.35</v>
      </c>
      <c r="K2602" s="17" t="s">
        <v>494</v>
      </c>
      <c r="L2602" s="17"/>
      <c r="M2602" s="17" t="s">
        <v>494</v>
      </c>
      <c r="Q2602" s="50" t="s">
        <v>494</v>
      </c>
      <c r="AE2602" s="18">
        <f t="shared" si="124"/>
        <v>0.89049460614695697</v>
      </c>
    </row>
    <row r="2603" spans="1:31" hidden="1" x14ac:dyDescent="0.2">
      <c r="A2603" s="50">
        <v>2024</v>
      </c>
      <c r="B2603" s="50" t="s">
        <v>16</v>
      </c>
      <c r="C2603" s="51" t="str">
        <f>set_totals!$C$314</f>
        <v>02May24-RST-Night</v>
      </c>
      <c r="D2603" s="21">
        <f t="shared" si="122"/>
        <v>45414</v>
      </c>
      <c r="E2603" s="22">
        <f t="shared" si="123"/>
        <v>123</v>
      </c>
      <c r="F2603" s="17" t="s">
        <v>775</v>
      </c>
      <c r="G2603" s="17" t="s">
        <v>772</v>
      </c>
      <c r="H2603" s="17">
        <v>32</v>
      </c>
      <c r="J2603" s="17">
        <v>0.28999999999999998</v>
      </c>
      <c r="K2603" s="17" t="s">
        <v>494</v>
      </c>
      <c r="L2603" s="17"/>
      <c r="M2603" s="17" t="s">
        <v>494</v>
      </c>
      <c r="Q2603" s="50" t="s">
        <v>494</v>
      </c>
      <c r="AE2603" s="18">
        <f t="shared" si="124"/>
        <v>0.88500976562499989</v>
      </c>
    </row>
    <row r="2604" spans="1:31" hidden="1" x14ac:dyDescent="0.2">
      <c r="A2604" s="50">
        <v>2024</v>
      </c>
      <c r="B2604" s="50" t="s">
        <v>16</v>
      </c>
      <c r="C2604" s="51" t="str">
        <f>set_totals!$C$314</f>
        <v>02May24-RST-Night</v>
      </c>
      <c r="D2604" s="21">
        <f t="shared" si="122"/>
        <v>45414</v>
      </c>
      <c r="E2604" s="22">
        <f t="shared" si="123"/>
        <v>123</v>
      </c>
      <c r="F2604" s="17" t="s">
        <v>775</v>
      </c>
      <c r="G2604" s="17" t="s">
        <v>772</v>
      </c>
      <c r="H2604" s="17">
        <v>34</v>
      </c>
      <c r="J2604" s="17">
        <v>0.37</v>
      </c>
      <c r="K2604" s="17" t="s">
        <v>494</v>
      </c>
      <c r="L2604" s="17"/>
      <c r="M2604" s="17" t="s">
        <v>494</v>
      </c>
      <c r="Q2604" s="50" t="s">
        <v>494</v>
      </c>
      <c r="AE2604" s="18">
        <f t="shared" si="124"/>
        <v>0.94138001221249745</v>
      </c>
    </row>
    <row r="2605" spans="1:31" hidden="1" x14ac:dyDescent="0.2">
      <c r="A2605" s="50">
        <v>2024</v>
      </c>
      <c r="B2605" s="50" t="s">
        <v>16</v>
      </c>
      <c r="C2605" s="51" t="str">
        <f>set_totals!$C$314</f>
        <v>02May24-RST-Night</v>
      </c>
      <c r="D2605" s="21">
        <f t="shared" si="122"/>
        <v>45414</v>
      </c>
      <c r="E2605" s="22">
        <f t="shared" si="123"/>
        <v>123</v>
      </c>
      <c r="F2605" s="17" t="s">
        <v>775</v>
      </c>
      <c r="G2605" s="17" t="s">
        <v>772</v>
      </c>
      <c r="H2605" s="17">
        <v>35</v>
      </c>
      <c r="J2605" s="17">
        <v>0.43</v>
      </c>
      <c r="K2605" s="17" t="s">
        <v>494</v>
      </c>
      <c r="L2605" s="17"/>
      <c r="M2605" s="17" t="s">
        <v>494</v>
      </c>
      <c r="Q2605" s="50" t="s">
        <v>494</v>
      </c>
      <c r="AE2605" s="18">
        <f t="shared" si="124"/>
        <v>1.0029154518950436</v>
      </c>
    </row>
    <row r="2606" spans="1:31" hidden="1" x14ac:dyDescent="0.2">
      <c r="A2606" s="50">
        <v>2024</v>
      </c>
      <c r="B2606" s="50" t="s">
        <v>16</v>
      </c>
      <c r="C2606" s="51" t="str">
        <f>set_totals!$C$314</f>
        <v>02May24-RST-Night</v>
      </c>
      <c r="D2606" s="21">
        <f t="shared" si="122"/>
        <v>45414</v>
      </c>
      <c r="E2606" s="22">
        <f t="shared" si="123"/>
        <v>123</v>
      </c>
      <c r="F2606" s="17" t="s">
        <v>775</v>
      </c>
      <c r="G2606" s="17" t="s">
        <v>772</v>
      </c>
      <c r="H2606" s="17">
        <v>35</v>
      </c>
      <c r="J2606" s="17">
        <v>0.35</v>
      </c>
      <c r="K2606" s="17" t="s">
        <v>494</v>
      </c>
      <c r="L2606" s="17"/>
      <c r="M2606" s="17" t="s">
        <v>494</v>
      </c>
      <c r="Q2606" s="50" t="s">
        <v>494</v>
      </c>
      <c r="AE2606" s="18">
        <f t="shared" si="124"/>
        <v>0.81632653061224481</v>
      </c>
    </row>
    <row r="2607" spans="1:31" hidden="1" x14ac:dyDescent="0.2">
      <c r="A2607" s="50">
        <v>2024</v>
      </c>
      <c r="B2607" s="50" t="s">
        <v>16</v>
      </c>
      <c r="C2607" s="51" t="str">
        <f>set_totals!$C$314</f>
        <v>02May24-RST-Night</v>
      </c>
      <c r="D2607" s="21">
        <f t="shared" si="122"/>
        <v>45414</v>
      </c>
      <c r="E2607" s="22">
        <f t="shared" si="123"/>
        <v>123</v>
      </c>
      <c r="F2607" s="17" t="s">
        <v>775</v>
      </c>
      <c r="G2607" s="17" t="s">
        <v>772</v>
      </c>
      <c r="H2607" s="17">
        <v>34</v>
      </c>
      <c r="J2607" s="17">
        <v>0.34</v>
      </c>
      <c r="K2607" s="17" t="s">
        <v>494</v>
      </c>
      <c r="L2607" s="17"/>
      <c r="M2607" s="17" t="s">
        <v>494</v>
      </c>
      <c r="Q2607" s="50" t="s">
        <v>494</v>
      </c>
      <c r="AE2607" s="18">
        <f t="shared" si="124"/>
        <v>0.86505190311418689</v>
      </c>
    </row>
    <row r="2608" spans="1:31" hidden="1" x14ac:dyDescent="0.2">
      <c r="A2608" s="50">
        <v>2024</v>
      </c>
      <c r="B2608" s="50" t="s">
        <v>16</v>
      </c>
      <c r="C2608" s="51" t="str">
        <f>set_totals!$C$314</f>
        <v>02May24-RST-Night</v>
      </c>
      <c r="D2608" s="21">
        <f t="shared" si="122"/>
        <v>45414</v>
      </c>
      <c r="E2608" s="22">
        <f t="shared" si="123"/>
        <v>123</v>
      </c>
      <c r="F2608" s="17" t="s">
        <v>775</v>
      </c>
      <c r="G2608" s="17" t="s">
        <v>772</v>
      </c>
      <c r="H2608" s="17">
        <v>33</v>
      </c>
      <c r="J2608" s="17">
        <v>0.3</v>
      </c>
      <c r="K2608" s="17" t="s">
        <v>494</v>
      </c>
      <c r="L2608" s="17"/>
      <c r="M2608" s="17" t="s">
        <v>494</v>
      </c>
      <c r="Q2608" s="50" t="s">
        <v>494</v>
      </c>
      <c r="AE2608" s="18">
        <f t="shared" si="124"/>
        <v>0.83479422322397523</v>
      </c>
    </row>
    <row r="2609" spans="1:31" hidden="1" x14ac:dyDescent="0.2">
      <c r="A2609" s="50">
        <v>2024</v>
      </c>
      <c r="B2609" s="50" t="s">
        <v>16</v>
      </c>
      <c r="C2609" s="51" t="str">
        <f>set_totals!$C$314</f>
        <v>02May24-RST-Night</v>
      </c>
      <c r="D2609" s="21">
        <f t="shared" si="122"/>
        <v>45414</v>
      </c>
      <c r="E2609" s="22">
        <f t="shared" si="123"/>
        <v>123</v>
      </c>
      <c r="F2609" s="17" t="s">
        <v>775</v>
      </c>
      <c r="G2609" s="17" t="s">
        <v>772</v>
      </c>
      <c r="H2609" s="17">
        <v>35</v>
      </c>
      <c r="J2609" s="17">
        <v>0.35</v>
      </c>
      <c r="K2609" s="17" t="s">
        <v>494</v>
      </c>
      <c r="L2609" s="17"/>
      <c r="M2609" s="17" t="s">
        <v>494</v>
      </c>
      <c r="Q2609" s="50" t="s">
        <v>494</v>
      </c>
      <c r="AE2609" s="18">
        <f t="shared" si="124"/>
        <v>0.81632653061224481</v>
      </c>
    </row>
    <row r="2610" spans="1:31" hidden="1" x14ac:dyDescent="0.2">
      <c r="A2610" s="50">
        <v>2024</v>
      </c>
      <c r="B2610" s="50" t="s">
        <v>16</v>
      </c>
      <c r="C2610" s="51" t="str">
        <f>set_totals!$C$314</f>
        <v>02May24-RST-Night</v>
      </c>
      <c r="D2610" s="21">
        <f t="shared" si="122"/>
        <v>45414</v>
      </c>
      <c r="E2610" s="22">
        <f t="shared" si="123"/>
        <v>123</v>
      </c>
      <c r="F2610" s="17" t="s">
        <v>775</v>
      </c>
      <c r="G2610" s="17" t="s">
        <v>772</v>
      </c>
      <c r="H2610" s="17">
        <v>33</v>
      </c>
      <c r="J2610" s="17">
        <v>0.36</v>
      </c>
      <c r="K2610" s="17" t="s">
        <v>494</v>
      </c>
      <c r="L2610" s="17"/>
      <c r="M2610" s="17" t="s">
        <v>494</v>
      </c>
      <c r="Q2610" s="50" t="s">
        <v>494</v>
      </c>
      <c r="AE2610" s="18">
        <f t="shared" si="124"/>
        <v>1.0017530678687703</v>
      </c>
    </row>
    <row r="2611" spans="1:31" hidden="1" x14ac:dyDescent="0.2">
      <c r="A2611" s="50">
        <v>2024</v>
      </c>
      <c r="B2611" s="50" t="s">
        <v>16</v>
      </c>
      <c r="C2611" s="51" t="str">
        <f>set_totals!$C$314</f>
        <v>02May24-RST-Night</v>
      </c>
      <c r="D2611" s="21">
        <f t="shared" si="122"/>
        <v>45414</v>
      </c>
      <c r="E2611" s="22">
        <f t="shared" si="123"/>
        <v>123</v>
      </c>
      <c r="F2611" s="17" t="s">
        <v>775</v>
      </c>
      <c r="G2611" s="17" t="s">
        <v>772</v>
      </c>
      <c r="H2611" s="17">
        <v>34</v>
      </c>
      <c r="J2611" s="17">
        <v>0.36</v>
      </c>
      <c r="K2611" s="17" t="s">
        <v>494</v>
      </c>
      <c r="L2611" s="17"/>
      <c r="M2611" s="17" t="s">
        <v>494</v>
      </c>
      <c r="Q2611" s="50" t="s">
        <v>494</v>
      </c>
      <c r="AE2611" s="18">
        <f t="shared" si="124"/>
        <v>0.91593730917972727</v>
      </c>
    </row>
    <row r="2612" spans="1:31" hidden="1" x14ac:dyDescent="0.2">
      <c r="A2612" s="50">
        <v>2024</v>
      </c>
      <c r="B2612" s="50" t="s">
        <v>16</v>
      </c>
      <c r="C2612" s="51" t="str">
        <f>set_totals!$C$314</f>
        <v>02May24-RST-Night</v>
      </c>
      <c r="D2612" s="21">
        <f t="shared" si="122"/>
        <v>45414</v>
      </c>
      <c r="E2612" s="22">
        <f t="shared" si="123"/>
        <v>123</v>
      </c>
      <c r="F2612" s="17" t="s">
        <v>775</v>
      </c>
      <c r="G2612" s="17" t="s">
        <v>772</v>
      </c>
      <c r="H2612" s="17">
        <v>33</v>
      </c>
      <c r="J2612" s="17">
        <v>0.32</v>
      </c>
      <c r="K2612" s="17" t="s">
        <v>494</v>
      </c>
      <c r="L2612" s="17"/>
      <c r="M2612" s="17" t="s">
        <v>494</v>
      </c>
      <c r="Q2612" s="50" t="s">
        <v>494</v>
      </c>
      <c r="AE2612" s="18">
        <f t="shared" si="124"/>
        <v>0.89044717143890695</v>
      </c>
    </row>
    <row r="2613" spans="1:31" hidden="1" x14ac:dyDescent="0.2">
      <c r="A2613" s="50">
        <v>2024</v>
      </c>
      <c r="B2613" s="50" t="s">
        <v>16</v>
      </c>
      <c r="C2613" s="51" t="str">
        <f>set_totals!$C$314</f>
        <v>02May24-RST-Night</v>
      </c>
      <c r="D2613" s="21">
        <f t="shared" si="122"/>
        <v>45414</v>
      </c>
      <c r="E2613" s="22">
        <f t="shared" si="123"/>
        <v>123</v>
      </c>
      <c r="F2613" s="17" t="s">
        <v>775</v>
      </c>
      <c r="G2613" s="17" t="s">
        <v>772</v>
      </c>
      <c r="H2613" s="17">
        <v>36</v>
      </c>
      <c r="J2613" s="17">
        <v>0.42</v>
      </c>
      <c r="K2613" s="17" t="s">
        <v>494</v>
      </c>
      <c r="L2613" s="17"/>
      <c r="M2613" s="17" t="s">
        <v>494</v>
      </c>
      <c r="Q2613" s="50" t="s">
        <v>494</v>
      </c>
      <c r="AE2613" s="18">
        <f t="shared" si="124"/>
        <v>0.90020576131687247</v>
      </c>
    </row>
    <row r="2614" spans="1:31" hidden="1" x14ac:dyDescent="0.2">
      <c r="A2614" s="50">
        <v>2024</v>
      </c>
      <c r="B2614" s="50" t="s">
        <v>16</v>
      </c>
      <c r="C2614" s="51" t="str">
        <f>set_totals!$C$314</f>
        <v>02May24-RST-Night</v>
      </c>
      <c r="D2614" s="21">
        <f t="shared" si="122"/>
        <v>45414</v>
      </c>
      <c r="E2614" s="22">
        <f t="shared" si="123"/>
        <v>123</v>
      </c>
      <c r="F2614" s="17" t="s">
        <v>775</v>
      </c>
      <c r="G2614" s="17" t="s">
        <v>772</v>
      </c>
      <c r="H2614" s="17">
        <v>36</v>
      </c>
      <c r="J2614" s="17">
        <v>0.37</v>
      </c>
      <c r="K2614" s="17" t="s">
        <v>494</v>
      </c>
      <c r="L2614" s="17"/>
      <c r="M2614" s="17" t="s">
        <v>494</v>
      </c>
      <c r="Q2614" s="50" t="s">
        <v>494</v>
      </c>
      <c r="AE2614" s="18">
        <f t="shared" si="124"/>
        <v>0.79303840877914944</v>
      </c>
    </row>
    <row r="2615" spans="1:31" hidden="1" x14ac:dyDescent="0.2">
      <c r="A2615" s="50">
        <v>2024</v>
      </c>
      <c r="B2615" s="50" t="s">
        <v>16</v>
      </c>
      <c r="C2615" s="51" t="str">
        <f>set_totals!$C$314</f>
        <v>02May24-RST-Night</v>
      </c>
      <c r="D2615" s="21">
        <f t="shared" si="122"/>
        <v>45414</v>
      </c>
      <c r="E2615" s="22">
        <f t="shared" si="123"/>
        <v>123</v>
      </c>
      <c r="F2615" s="17" t="s">
        <v>775</v>
      </c>
      <c r="G2615" s="17" t="s">
        <v>772</v>
      </c>
      <c r="H2615" s="17">
        <v>35</v>
      </c>
      <c r="J2615" s="17">
        <v>0.36</v>
      </c>
      <c r="K2615" s="17" t="s">
        <v>494</v>
      </c>
      <c r="L2615" s="17"/>
      <c r="M2615" s="17" t="s">
        <v>494</v>
      </c>
      <c r="Q2615" s="50" t="s">
        <v>494</v>
      </c>
      <c r="AE2615" s="18">
        <f t="shared" si="124"/>
        <v>0.83965014577259467</v>
      </c>
    </row>
    <row r="2616" spans="1:31" hidden="1" x14ac:dyDescent="0.2">
      <c r="A2616" s="50">
        <v>2024</v>
      </c>
      <c r="B2616" s="50" t="s">
        <v>16</v>
      </c>
      <c r="C2616" s="51" t="str">
        <f>set_totals!$C$314</f>
        <v>02May24-RST-Night</v>
      </c>
      <c r="D2616" s="21">
        <f t="shared" si="122"/>
        <v>45414</v>
      </c>
      <c r="E2616" s="22">
        <f t="shared" si="123"/>
        <v>123</v>
      </c>
      <c r="F2616" s="17" t="s">
        <v>775</v>
      </c>
      <c r="G2616" s="17" t="s">
        <v>772</v>
      </c>
      <c r="H2616" s="17">
        <v>35</v>
      </c>
      <c r="J2616" s="17">
        <v>0.36</v>
      </c>
      <c r="K2616" s="17" t="s">
        <v>494</v>
      </c>
      <c r="L2616" s="17"/>
      <c r="M2616" s="17" t="s">
        <v>494</v>
      </c>
      <c r="Q2616" s="50" t="s">
        <v>494</v>
      </c>
      <c r="AE2616" s="18">
        <f t="shared" si="124"/>
        <v>0.83965014577259467</v>
      </c>
    </row>
    <row r="2617" spans="1:31" hidden="1" x14ac:dyDescent="0.2">
      <c r="A2617" s="50">
        <v>2024</v>
      </c>
      <c r="B2617" s="50" t="s">
        <v>16</v>
      </c>
      <c r="C2617" s="51" t="str">
        <f>set_totals!$C$314</f>
        <v>02May24-RST-Night</v>
      </c>
      <c r="D2617" s="21">
        <f t="shared" si="122"/>
        <v>45414</v>
      </c>
      <c r="E2617" s="22">
        <f t="shared" si="123"/>
        <v>123</v>
      </c>
      <c r="F2617" s="17" t="s">
        <v>775</v>
      </c>
      <c r="G2617" s="17" t="s">
        <v>772</v>
      </c>
      <c r="H2617" s="17">
        <v>32</v>
      </c>
      <c r="J2617" s="17">
        <v>0.28000000000000003</v>
      </c>
      <c r="K2617" s="17" t="s">
        <v>494</v>
      </c>
      <c r="L2617" s="17"/>
      <c r="M2617" s="17" t="s">
        <v>494</v>
      </c>
      <c r="Q2617" s="50" t="s">
        <v>494</v>
      </c>
      <c r="AE2617" s="18">
        <f t="shared" si="124"/>
        <v>0.85449218750000011</v>
      </c>
    </row>
    <row r="2618" spans="1:31" hidden="1" x14ac:dyDescent="0.2">
      <c r="A2618" s="50">
        <v>2024</v>
      </c>
      <c r="B2618" s="50" t="s">
        <v>16</v>
      </c>
      <c r="C2618" s="51" t="str">
        <f>set_totals!$C$314</f>
        <v>02May24-RST-Night</v>
      </c>
      <c r="D2618" s="21">
        <f t="shared" si="122"/>
        <v>45414</v>
      </c>
      <c r="E2618" s="22">
        <f t="shared" si="123"/>
        <v>123</v>
      </c>
      <c r="F2618" s="17" t="s">
        <v>775</v>
      </c>
      <c r="G2618" s="17" t="s">
        <v>772</v>
      </c>
      <c r="H2618" s="17">
        <v>33</v>
      </c>
      <c r="J2618" s="17">
        <v>0.33</v>
      </c>
      <c r="K2618" s="17" t="s">
        <v>494</v>
      </c>
      <c r="L2618" s="17"/>
      <c r="M2618" s="17" t="s">
        <v>494</v>
      </c>
      <c r="Q2618" s="50" t="s">
        <v>494</v>
      </c>
      <c r="AE2618" s="18">
        <f t="shared" si="124"/>
        <v>0.91827364554637281</v>
      </c>
    </row>
    <row r="2619" spans="1:31" hidden="1" x14ac:dyDescent="0.2">
      <c r="A2619" s="50">
        <v>2024</v>
      </c>
      <c r="B2619" s="50" t="s">
        <v>16</v>
      </c>
      <c r="C2619" s="51" t="str">
        <f>set_totals!$C$314</f>
        <v>02May24-RST-Night</v>
      </c>
      <c r="D2619" s="21">
        <f t="shared" si="122"/>
        <v>45414</v>
      </c>
      <c r="E2619" s="22">
        <f t="shared" si="123"/>
        <v>123</v>
      </c>
      <c r="F2619" s="17" t="s">
        <v>775</v>
      </c>
      <c r="G2619" s="17" t="s">
        <v>784</v>
      </c>
      <c r="H2619" s="17">
        <v>92</v>
      </c>
      <c r="J2619" s="17">
        <v>7.56</v>
      </c>
      <c r="K2619" s="17" t="s">
        <v>494</v>
      </c>
      <c r="L2619" s="17"/>
      <c r="M2619" s="17" t="s">
        <v>494</v>
      </c>
      <c r="Q2619" s="50" t="s">
        <v>494</v>
      </c>
      <c r="AE2619" s="18">
        <f t="shared" si="124"/>
        <v>0.97086381195035754</v>
      </c>
    </row>
    <row r="2620" spans="1:31" hidden="1" x14ac:dyDescent="0.2">
      <c r="A2620" s="50">
        <v>2024</v>
      </c>
      <c r="B2620" s="50" t="s">
        <v>16</v>
      </c>
      <c r="C2620" s="51" t="str">
        <f>set_totals!$C$314</f>
        <v>02May24-RST-Night</v>
      </c>
      <c r="D2620" s="21">
        <f t="shared" si="122"/>
        <v>45414</v>
      </c>
      <c r="E2620" s="22">
        <f t="shared" si="123"/>
        <v>123</v>
      </c>
      <c r="F2620" s="17" t="s">
        <v>775</v>
      </c>
      <c r="G2620" s="17" t="s">
        <v>784</v>
      </c>
      <c r="H2620" s="17">
        <v>93</v>
      </c>
      <c r="J2620" s="17">
        <v>10.25</v>
      </c>
      <c r="K2620" s="17" t="s">
        <v>494</v>
      </c>
      <c r="L2620" s="17"/>
      <c r="M2620" s="17" t="s">
        <v>494</v>
      </c>
      <c r="Q2620" s="50" t="s">
        <v>494</v>
      </c>
      <c r="AE2620" s="18">
        <f t="shared" si="124"/>
        <v>1.2743097903045539</v>
      </c>
    </row>
    <row r="2621" spans="1:31" hidden="1" x14ac:dyDescent="0.2">
      <c r="A2621" s="50">
        <v>2024</v>
      </c>
      <c r="B2621" s="50" t="s">
        <v>16</v>
      </c>
      <c r="C2621" s="51" t="str">
        <f>set_totals!$C$314</f>
        <v>02May24-RST-Night</v>
      </c>
      <c r="D2621" s="21">
        <f t="shared" si="122"/>
        <v>45414</v>
      </c>
      <c r="E2621" s="22">
        <f t="shared" si="123"/>
        <v>123</v>
      </c>
      <c r="F2621" s="17" t="s">
        <v>775</v>
      </c>
      <c r="G2621" s="17" t="s">
        <v>784</v>
      </c>
      <c r="H2621" s="17">
        <v>108</v>
      </c>
      <c r="J2621" s="17">
        <v>11.77</v>
      </c>
      <c r="K2621" s="17" t="s">
        <v>494</v>
      </c>
      <c r="L2621" s="17"/>
      <c r="M2621" s="17" t="s">
        <v>494</v>
      </c>
      <c r="Q2621" s="50" t="s">
        <v>494</v>
      </c>
      <c r="AE2621" s="18">
        <f t="shared" si="124"/>
        <v>0.93434054768073971</v>
      </c>
    </row>
    <row r="2622" spans="1:31" hidden="1" x14ac:dyDescent="0.2">
      <c r="A2622" s="50">
        <v>2024</v>
      </c>
      <c r="B2622" s="50" t="s">
        <v>16</v>
      </c>
      <c r="C2622" s="51" t="str">
        <f>set_totals!$C$314</f>
        <v>02May24-RST-Night</v>
      </c>
      <c r="D2622" s="21">
        <f t="shared" si="122"/>
        <v>45414</v>
      </c>
      <c r="E2622" s="22">
        <f t="shared" si="123"/>
        <v>123</v>
      </c>
      <c r="F2622" s="17" t="s">
        <v>775</v>
      </c>
      <c r="G2622" s="17" t="s">
        <v>784</v>
      </c>
      <c r="H2622" s="17">
        <v>104</v>
      </c>
      <c r="J2622" s="17">
        <v>11.82</v>
      </c>
      <c r="K2622" s="17" t="s">
        <v>494</v>
      </c>
      <c r="L2622" s="17"/>
      <c r="M2622" s="17" t="s">
        <v>494</v>
      </c>
      <c r="Q2622" s="50" t="s">
        <v>494</v>
      </c>
      <c r="AE2622" s="18">
        <f t="shared" si="124"/>
        <v>1.0507936959490214</v>
      </c>
    </row>
    <row r="2623" spans="1:31" hidden="1" x14ac:dyDescent="0.2">
      <c r="A2623" s="50">
        <v>2024</v>
      </c>
      <c r="B2623" s="50" t="s">
        <v>16</v>
      </c>
      <c r="C2623" s="51" t="str">
        <f>set_totals!$C$314</f>
        <v>02May24-RST-Night</v>
      </c>
      <c r="D2623" s="21">
        <f t="shared" si="122"/>
        <v>45414</v>
      </c>
      <c r="E2623" s="22">
        <f t="shared" si="123"/>
        <v>123</v>
      </c>
      <c r="F2623" s="17" t="s">
        <v>775</v>
      </c>
      <c r="G2623" s="17" t="s">
        <v>772</v>
      </c>
      <c r="H2623" s="17">
        <v>95</v>
      </c>
      <c r="J2623" s="17">
        <v>9.34</v>
      </c>
      <c r="K2623" s="17" t="s">
        <v>494</v>
      </c>
      <c r="L2623" s="17"/>
      <c r="M2623" s="17" t="s">
        <v>494</v>
      </c>
      <c r="Q2623" s="50" t="s">
        <v>494</v>
      </c>
      <c r="AE2623" s="18">
        <f t="shared" si="124"/>
        <v>1.0893716285172765</v>
      </c>
    </row>
    <row r="2624" spans="1:31" hidden="1" x14ac:dyDescent="0.2">
      <c r="A2624" s="50">
        <v>2024</v>
      </c>
      <c r="B2624" s="50" t="s">
        <v>16</v>
      </c>
      <c r="C2624" s="51" t="str">
        <f>set_totals!$C$314</f>
        <v>02May24-RST-Night</v>
      </c>
      <c r="D2624" s="21">
        <f t="shared" si="122"/>
        <v>45414</v>
      </c>
      <c r="E2624" s="22">
        <f t="shared" si="123"/>
        <v>123</v>
      </c>
      <c r="F2624" s="17" t="s">
        <v>775</v>
      </c>
      <c r="G2624" s="17" t="s">
        <v>784</v>
      </c>
      <c r="H2624" s="17">
        <v>93</v>
      </c>
      <c r="J2624" s="17">
        <v>8.82</v>
      </c>
      <c r="K2624" s="17" t="s">
        <v>494</v>
      </c>
      <c r="L2624" s="17"/>
      <c r="M2624" s="17" t="s">
        <v>494</v>
      </c>
      <c r="Q2624" s="50" t="s">
        <v>494</v>
      </c>
      <c r="AE2624" s="18">
        <f t="shared" si="124"/>
        <v>1.0965280341937722</v>
      </c>
    </row>
    <row r="2625" spans="1:31" hidden="1" x14ac:dyDescent="0.2">
      <c r="A2625" s="50">
        <v>2024</v>
      </c>
      <c r="B2625" s="50" t="s">
        <v>16</v>
      </c>
      <c r="C2625" s="51" t="str">
        <f>set_totals!$C$314</f>
        <v>02May24-RST-Night</v>
      </c>
      <c r="D2625" s="21">
        <f t="shared" si="122"/>
        <v>45414</v>
      </c>
      <c r="E2625" s="22">
        <f t="shared" si="123"/>
        <v>123</v>
      </c>
      <c r="F2625" s="17" t="s">
        <v>775</v>
      </c>
      <c r="G2625" s="17" t="s">
        <v>772</v>
      </c>
      <c r="H2625" s="17">
        <v>80</v>
      </c>
      <c r="J2625" s="17">
        <v>6.09</v>
      </c>
      <c r="K2625" s="17" t="s">
        <v>494</v>
      </c>
      <c r="L2625" s="17"/>
      <c r="M2625" s="17" t="s">
        <v>494</v>
      </c>
      <c r="Q2625" s="50" t="s">
        <v>494</v>
      </c>
      <c r="AE2625" s="18">
        <f t="shared" si="124"/>
        <v>1.189453125</v>
      </c>
    </row>
    <row r="2626" spans="1:31" hidden="1" x14ac:dyDescent="0.2">
      <c r="A2626" s="50">
        <v>2024</v>
      </c>
      <c r="B2626" s="50" t="s">
        <v>16</v>
      </c>
      <c r="C2626" s="51" t="str">
        <f>set_totals!$C$314</f>
        <v>02May24-RST-Night</v>
      </c>
      <c r="D2626" s="21">
        <f t="shared" si="122"/>
        <v>45414</v>
      </c>
      <c r="E2626" s="22">
        <f t="shared" si="123"/>
        <v>123</v>
      </c>
      <c r="F2626" s="17" t="s">
        <v>775</v>
      </c>
      <c r="G2626" s="17" t="s">
        <v>784</v>
      </c>
      <c r="H2626" s="17">
        <v>102</v>
      </c>
      <c r="J2626" s="17">
        <v>10.39</v>
      </c>
      <c r="K2626" s="17" t="s">
        <v>494</v>
      </c>
      <c r="L2626" s="17"/>
      <c r="M2626" s="17" t="s">
        <v>494</v>
      </c>
      <c r="Q2626" s="50" t="s">
        <v>494</v>
      </c>
      <c r="AE2626" s="18">
        <f t="shared" si="124"/>
        <v>0.97907290559437921</v>
      </c>
    </row>
    <row r="2627" spans="1:31" hidden="1" x14ac:dyDescent="0.2">
      <c r="A2627" s="50">
        <v>2024</v>
      </c>
      <c r="B2627" s="50" t="s">
        <v>16</v>
      </c>
      <c r="C2627" s="51" t="str">
        <f>set_totals!$C$314</f>
        <v>02May24-RST-Night</v>
      </c>
      <c r="D2627" s="21">
        <f t="shared" si="122"/>
        <v>45414</v>
      </c>
      <c r="E2627" s="22">
        <f t="shared" si="123"/>
        <v>123</v>
      </c>
      <c r="F2627" s="17" t="s">
        <v>775</v>
      </c>
      <c r="G2627" s="17" t="s">
        <v>784</v>
      </c>
      <c r="H2627" s="17">
        <v>102</v>
      </c>
      <c r="J2627" s="17">
        <v>10.85</v>
      </c>
      <c r="K2627" s="17" t="s">
        <v>494</v>
      </c>
      <c r="L2627" s="17"/>
      <c r="M2627" s="17" t="s">
        <v>494</v>
      </c>
      <c r="Q2627" s="50" t="s">
        <v>494</v>
      </c>
      <c r="AE2627" s="18">
        <f t="shared" si="124"/>
        <v>1.0224197329835432</v>
      </c>
    </row>
    <row r="2628" spans="1:31" hidden="1" x14ac:dyDescent="0.2">
      <c r="A2628" s="50">
        <v>2024</v>
      </c>
      <c r="B2628" s="50" t="s">
        <v>16</v>
      </c>
      <c r="C2628" s="51" t="str">
        <f>set_totals!$C$314</f>
        <v>02May24-RST-Night</v>
      </c>
      <c r="D2628" s="21">
        <f t="shared" ref="D2628:D2691" si="125">DATEVALUE(LEFT(C2628, SEARCH("-", C2628) - 1))</f>
        <v>45414</v>
      </c>
      <c r="E2628" s="22">
        <f t="shared" ref="E2628:E2691" si="126" xml:space="preserve"> D2628 - DATE(YEAR(D2628), 1, 0)</f>
        <v>123</v>
      </c>
      <c r="F2628" s="17" t="s">
        <v>775</v>
      </c>
      <c r="G2628" s="17" t="s">
        <v>784</v>
      </c>
      <c r="H2628" s="17">
        <v>118</v>
      </c>
      <c r="J2628" s="17">
        <v>16.16</v>
      </c>
      <c r="K2628" s="17" t="s">
        <v>494</v>
      </c>
      <c r="L2628" s="17"/>
      <c r="M2628" s="17" t="s">
        <v>494</v>
      </c>
      <c r="Q2628" s="50" t="s">
        <v>494</v>
      </c>
      <c r="AE2628" s="18">
        <f t="shared" ref="AE2628:AE2691" si="127">IF(J2628="", "", 100000*(J2628/(H2628^3)))</f>
        <v>0.98354749024973331</v>
      </c>
    </row>
    <row r="2629" spans="1:31" hidden="1" x14ac:dyDescent="0.2">
      <c r="A2629" s="50">
        <v>2024</v>
      </c>
      <c r="B2629" s="50" t="s">
        <v>16</v>
      </c>
      <c r="C2629" s="51" t="str">
        <f>set_totals!$C$314</f>
        <v>02May24-RST-Night</v>
      </c>
      <c r="D2629" s="21">
        <f t="shared" si="125"/>
        <v>45414</v>
      </c>
      <c r="E2629" s="22">
        <f t="shared" si="126"/>
        <v>123</v>
      </c>
      <c r="F2629" s="17" t="s">
        <v>775</v>
      </c>
      <c r="G2629" s="17" t="s">
        <v>784</v>
      </c>
      <c r="H2629" s="17">
        <v>108</v>
      </c>
      <c r="J2629" s="17">
        <v>11.03</v>
      </c>
      <c r="K2629" s="17" t="s">
        <v>494</v>
      </c>
      <c r="L2629" s="17"/>
      <c r="M2629" s="17" t="s">
        <v>494</v>
      </c>
      <c r="Q2629" s="50" t="s">
        <v>494</v>
      </c>
      <c r="AE2629" s="18">
        <f t="shared" si="127"/>
        <v>0.87559696184524705</v>
      </c>
    </row>
    <row r="2630" spans="1:31" hidden="1" x14ac:dyDescent="0.2">
      <c r="A2630" s="50">
        <v>2024</v>
      </c>
      <c r="B2630" s="50" t="s">
        <v>16</v>
      </c>
      <c r="C2630" s="51" t="str">
        <f>set_totals!$C$314</f>
        <v>02May24-RST-Night</v>
      </c>
      <c r="D2630" s="21">
        <f t="shared" si="125"/>
        <v>45414</v>
      </c>
      <c r="E2630" s="22">
        <f t="shared" si="126"/>
        <v>123</v>
      </c>
      <c r="F2630" s="17" t="s">
        <v>775</v>
      </c>
      <c r="G2630" s="17" t="s">
        <v>784</v>
      </c>
      <c r="H2630" s="17">
        <v>110</v>
      </c>
      <c r="J2630" s="17">
        <v>15.37</v>
      </c>
      <c r="K2630" s="17" t="s">
        <v>494</v>
      </c>
      <c r="L2630" s="17"/>
      <c r="M2630" s="17" t="s">
        <v>494</v>
      </c>
      <c r="Q2630" s="50" t="s">
        <v>494</v>
      </c>
      <c r="AE2630" s="18">
        <f t="shared" si="127"/>
        <v>1.1547708489857249</v>
      </c>
    </row>
    <row r="2631" spans="1:31" hidden="1" x14ac:dyDescent="0.2">
      <c r="A2631" s="50">
        <v>2024</v>
      </c>
      <c r="B2631" s="50" t="s">
        <v>16</v>
      </c>
      <c r="C2631" s="51" t="str">
        <f>set_totals!$C$314</f>
        <v>02May24-RST-Night</v>
      </c>
      <c r="D2631" s="21">
        <f t="shared" si="125"/>
        <v>45414</v>
      </c>
      <c r="E2631" s="22">
        <f t="shared" si="126"/>
        <v>123</v>
      </c>
      <c r="F2631" s="17" t="s">
        <v>775</v>
      </c>
      <c r="G2631" s="17" t="s">
        <v>784</v>
      </c>
      <c r="H2631" s="17">
        <v>106</v>
      </c>
      <c r="J2631" s="17">
        <v>13.1</v>
      </c>
      <c r="K2631" s="17" t="s">
        <v>494</v>
      </c>
      <c r="L2631" s="17"/>
      <c r="M2631" s="17" t="s">
        <v>494</v>
      </c>
      <c r="Q2631" s="50" t="s">
        <v>494</v>
      </c>
      <c r="AE2631" s="18">
        <f t="shared" si="127"/>
        <v>1.0999012607723153</v>
      </c>
    </row>
    <row r="2632" spans="1:31" hidden="1" x14ac:dyDescent="0.2">
      <c r="A2632" s="50">
        <v>2024</v>
      </c>
      <c r="B2632" s="50" t="s">
        <v>16</v>
      </c>
      <c r="C2632" s="51" t="str">
        <f>set_totals!$C$314</f>
        <v>02May24-RST-Night</v>
      </c>
      <c r="D2632" s="21">
        <f t="shared" si="125"/>
        <v>45414</v>
      </c>
      <c r="E2632" s="22">
        <f t="shared" si="126"/>
        <v>123</v>
      </c>
      <c r="F2632" s="17" t="s">
        <v>771</v>
      </c>
      <c r="G2632" s="17" t="s">
        <v>784</v>
      </c>
      <c r="H2632" s="17">
        <v>66</v>
      </c>
      <c r="J2632" s="17">
        <v>2.95</v>
      </c>
      <c r="K2632" s="17" t="s">
        <v>496</v>
      </c>
      <c r="L2632" s="17"/>
      <c r="M2632" s="17" t="s">
        <v>496</v>
      </c>
      <c r="Q2632" s="50" t="s">
        <v>494</v>
      </c>
      <c r="AD2632" s="50" t="s">
        <v>867</v>
      </c>
      <c r="AE2632" s="18">
        <f t="shared" si="127"/>
        <v>1.0261012327128032</v>
      </c>
    </row>
    <row r="2633" spans="1:31" hidden="1" x14ac:dyDescent="0.2">
      <c r="A2633" s="50">
        <v>2024</v>
      </c>
      <c r="B2633" s="50" t="s">
        <v>16</v>
      </c>
      <c r="C2633" s="51" t="str">
        <f>set_totals!$C$319</f>
        <v>03May24-RST-Night</v>
      </c>
      <c r="D2633" s="21">
        <f t="shared" si="125"/>
        <v>45415</v>
      </c>
      <c r="E2633" s="22">
        <f t="shared" si="126"/>
        <v>124</v>
      </c>
      <c r="F2633" s="17" t="s">
        <v>775</v>
      </c>
      <c r="G2633" s="17" t="s">
        <v>772</v>
      </c>
      <c r="H2633" s="17">
        <v>35</v>
      </c>
      <c r="J2633" s="17">
        <v>0.33</v>
      </c>
      <c r="K2633" s="17" t="s">
        <v>494</v>
      </c>
      <c r="L2633" s="17"/>
      <c r="M2633" s="17" t="s">
        <v>494</v>
      </c>
      <c r="Q2633" s="50" t="s">
        <v>494</v>
      </c>
      <c r="AE2633" s="18">
        <f t="shared" si="127"/>
        <v>0.76967930029154519</v>
      </c>
    </row>
    <row r="2634" spans="1:31" hidden="1" x14ac:dyDescent="0.2">
      <c r="A2634" s="50">
        <v>2024</v>
      </c>
      <c r="B2634" s="50" t="s">
        <v>16</v>
      </c>
      <c r="C2634" s="51" t="str">
        <f>set_totals!$C$319</f>
        <v>03May24-RST-Night</v>
      </c>
      <c r="D2634" s="21">
        <f t="shared" si="125"/>
        <v>45415</v>
      </c>
      <c r="E2634" s="22">
        <f t="shared" si="126"/>
        <v>124</v>
      </c>
      <c r="F2634" s="17" t="s">
        <v>775</v>
      </c>
      <c r="G2634" s="17" t="s">
        <v>772</v>
      </c>
      <c r="H2634" s="17">
        <v>34</v>
      </c>
      <c r="J2634" s="17">
        <v>0.35</v>
      </c>
      <c r="K2634" s="17" t="s">
        <v>494</v>
      </c>
      <c r="L2634" s="17"/>
      <c r="M2634" s="17" t="s">
        <v>494</v>
      </c>
      <c r="Q2634" s="50" t="s">
        <v>494</v>
      </c>
      <c r="AE2634" s="18">
        <f t="shared" si="127"/>
        <v>0.89049460614695697</v>
      </c>
    </row>
    <row r="2635" spans="1:31" hidden="1" x14ac:dyDescent="0.2">
      <c r="A2635" s="50">
        <v>2024</v>
      </c>
      <c r="B2635" s="50" t="s">
        <v>16</v>
      </c>
      <c r="C2635" s="51" t="str">
        <f>set_totals!$C$319</f>
        <v>03May24-RST-Night</v>
      </c>
      <c r="D2635" s="21">
        <f t="shared" si="125"/>
        <v>45415</v>
      </c>
      <c r="E2635" s="22">
        <f t="shared" si="126"/>
        <v>124</v>
      </c>
      <c r="F2635" s="17" t="s">
        <v>775</v>
      </c>
      <c r="G2635" s="17" t="s">
        <v>772</v>
      </c>
      <c r="H2635" s="17">
        <v>33</v>
      </c>
      <c r="J2635" s="17">
        <v>0.28999999999999998</v>
      </c>
      <c r="K2635" s="17" t="s">
        <v>494</v>
      </c>
      <c r="L2635" s="17"/>
      <c r="M2635" s="17" t="s">
        <v>494</v>
      </c>
      <c r="Q2635" s="50" t="s">
        <v>494</v>
      </c>
      <c r="AE2635" s="18">
        <f t="shared" si="127"/>
        <v>0.80696774911650937</v>
      </c>
    </row>
    <row r="2636" spans="1:31" hidden="1" x14ac:dyDescent="0.2">
      <c r="A2636" s="50">
        <v>2024</v>
      </c>
      <c r="B2636" s="50" t="s">
        <v>16</v>
      </c>
      <c r="C2636" s="51" t="str">
        <f>set_totals!$C$319</f>
        <v>03May24-RST-Night</v>
      </c>
      <c r="D2636" s="21">
        <f t="shared" si="125"/>
        <v>45415</v>
      </c>
      <c r="E2636" s="22">
        <f t="shared" si="126"/>
        <v>124</v>
      </c>
      <c r="F2636" s="17" t="s">
        <v>775</v>
      </c>
      <c r="G2636" s="17" t="s">
        <v>772</v>
      </c>
      <c r="H2636" s="17">
        <v>32</v>
      </c>
      <c r="J2636" s="17">
        <v>0.25</v>
      </c>
      <c r="K2636" s="17" t="s">
        <v>494</v>
      </c>
      <c r="L2636" s="17"/>
      <c r="M2636" s="17" t="s">
        <v>494</v>
      </c>
      <c r="Q2636" s="50" t="s">
        <v>494</v>
      </c>
      <c r="AE2636" s="18">
        <f t="shared" si="127"/>
        <v>0.762939453125</v>
      </c>
    </row>
    <row r="2637" spans="1:31" hidden="1" x14ac:dyDescent="0.2">
      <c r="A2637" s="50">
        <v>2024</v>
      </c>
      <c r="B2637" s="50" t="s">
        <v>16</v>
      </c>
      <c r="C2637" s="51" t="str">
        <f>set_totals!$C$319</f>
        <v>03May24-RST-Night</v>
      </c>
      <c r="D2637" s="21">
        <f t="shared" si="125"/>
        <v>45415</v>
      </c>
      <c r="E2637" s="22">
        <f t="shared" si="126"/>
        <v>124</v>
      </c>
      <c r="F2637" s="17" t="s">
        <v>775</v>
      </c>
      <c r="G2637" s="17" t="s">
        <v>772</v>
      </c>
      <c r="H2637" s="17">
        <v>37</v>
      </c>
      <c r="J2637" s="17">
        <v>0.4</v>
      </c>
      <c r="K2637" s="17" t="s">
        <v>494</v>
      </c>
      <c r="L2637" s="17"/>
      <c r="M2637" s="17" t="s">
        <v>494</v>
      </c>
      <c r="Q2637" s="50" t="s">
        <v>494</v>
      </c>
      <c r="AE2637" s="18">
        <f t="shared" si="127"/>
        <v>0.78968669180502638</v>
      </c>
    </row>
    <row r="2638" spans="1:31" hidden="1" x14ac:dyDescent="0.2">
      <c r="A2638" s="50">
        <v>2024</v>
      </c>
      <c r="B2638" s="50" t="s">
        <v>16</v>
      </c>
      <c r="C2638" s="51" t="str">
        <f>set_totals!$C$319</f>
        <v>03May24-RST-Night</v>
      </c>
      <c r="D2638" s="21">
        <f t="shared" si="125"/>
        <v>45415</v>
      </c>
      <c r="E2638" s="22">
        <f t="shared" si="126"/>
        <v>124</v>
      </c>
      <c r="F2638" s="17" t="s">
        <v>775</v>
      </c>
      <c r="G2638" s="17" t="s">
        <v>772</v>
      </c>
      <c r="H2638" s="17">
        <v>34</v>
      </c>
      <c r="J2638" s="17">
        <v>0.27</v>
      </c>
      <c r="K2638" s="17" t="s">
        <v>494</v>
      </c>
      <c r="L2638" s="17"/>
      <c r="M2638" s="17" t="s">
        <v>494</v>
      </c>
      <c r="Q2638" s="50" t="s">
        <v>494</v>
      </c>
      <c r="AE2638" s="18">
        <f t="shared" si="127"/>
        <v>0.68695298188479548</v>
      </c>
    </row>
    <row r="2639" spans="1:31" hidden="1" x14ac:dyDescent="0.2">
      <c r="A2639" s="50">
        <v>2024</v>
      </c>
      <c r="B2639" s="50" t="s">
        <v>16</v>
      </c>
      <c r="C2639" s="51" t="str">
        <f>set_totals!$C$319</f>
        <v>03May24-RST-Night</v>
      </c>
      <c r="D2639" s="21">
        <f t="shared" si="125"/>
        <v>45415</v>
      </c>
      <c r="E2639" s="22">
        <f t="shared" si="126"/>
        <v>124</v>
      </c>
      <c r="F2639" s="17" t="s">
        <v>775</v>
      </c>
      <c r="G2639" s="17" t="s">
        <v>772</v>
      </c>
      <c r="H2639" s="17">
        <v>35</v>
      </c>
      <c r="J2639" s="17">
        <v>0.4</v>
      </c>
      <c r="K2639" s="17" t="s">
        <v>494</v>
      </c>
      <c r="L2639" s="17"/>
      <c r="M2639" s="17" t="s">
        <v>494</v>
      </c>
      <c r="Q2639" s="50" t="s">
        <v>494</v>
      </c>
      <c r="AE2639" s="18">
        <f t="shared" si="127"/>
        <v>0.93294460641399424</v>
      </c>
    </row>
    <row r="2640" spans="1:31" hidden="1" x14ac:dyDescent="0.2">
      <c r="A2640" s="50">
        <v>2024</v>
      </c>
      <c r="B2640" s="50" t="s">
        <v>16</v>
      </c>
      <c r="C2640" s="51" t="str">
        <f>set_totals!$C$319</f>
        <v>03May24-RST-Night</v>
      </c>
      <c r="D2640" s="21">
        <f t="shared" si="125"/>
        <v>45415</v>
      </c>
      <c r="E2640" s="22">
        <f t="shared" si="126"/>
        <v>124</v>
      </c>
      <c r="F2640" s="17" t="s">
        <v>775</v>
      </c>
      <c r="G2640" s="17" t="s">
        <v>772</v>
      </c>
      <c r="H2640" s="17">
        <v>35</v>
      </c>
      <c r="J2640" s="17">
        <v>0.42</v>
      </c>
      <c r="K2640" s="17" t="s">
        <v>494</v>
      </c>
      <c r="L2640" s="17"/>
      <c r="M2640" s="17" t="s">
        <v>494</v>
      </c>
      <c r="Q2640" s="50" t="s">
        <v>494</v>
      </c>
      <c r="AE2640" s="18">
        <f t="shared" si="127"/>
        <v>0.97959183673469385</v>
      </c>
    </row>
    <row r="2641" spans="1:31" hidden="1" x14ac:dyDescent="0.2">
      <c r="A2641" s="50">
        <v>2024</v>
      </c>
      <c r="B2641" s="50" t="s">
        <v>16</v>
      </c>
      <c r="C2641" s="51" t="str">
        <f>set_totals!$C$319</f>
        <v>03May24-RST-Night</v>
      </c>
      <c r="D2641" s="21">
        <f t="shared" si="125"/>
        <v>45415</v>
      </c>
      <c r="E2641" s="22">
        <f t="shared" si="126"/>
        <v>124</v>
      </c>
      <c r="F2641" s="17" t="s">
        <v>775</v>
      </c>
      <c r="G2641" s="17" t="s">
        <v>772</v>
      </c>
      <c r="H2641" s="17">
        <v>36</v>
      </c>
      <c r="J2641" s="17">
        <v>0.33</v>
      </c>
      <c r="K2641" s="17" t="s">
        <v>494</v>
      </c>
      <c r="L2641" s="17"/>
      <c r="M2641" s="17" t="s">
        <v>494</v>
      </c>
      <c r="Q2641" s="50" t="s">
        <v>494</v>
      </c>
      <c r="AE2641" s="18">
        <f t="shared" si="127"/>
        <v>0.70730452674897115</v>
      </c>
    </row>
    <row r="2642" spans="1:31" hidden="1" x14ac:dyDescent="0.2">
      <c r="A2642" s="50">
        <v>2024</v>
      </c>
      <c r="B2642" s="50" t="s">
        <v>16</v>
      </c>
      <c r="C2642" s="51" t="str">
        <f>set_totals!$C$319</f>
        <v>03May24-RST-Night</v>
      </c>
      <c r="D2642" s="21">
        <f t="shared" si="125"/>
        <v>45415</v>
      </c>
      <c r="E2642" s="22">
        <f t="shared" si="126"/>
        <v>124</v>
      </c>
      <c r="F2642" s="17" t="s">
        <v>775</v>
      </c>
      <c r="G2642" s="17" t="s">
        <v>772</v>
      </c>
      <c r="H2642" s="17">
        <v>35</v>
      </c>
      <c r="J2642" s="17">
        <v>0.37</v>
      </c>
      <c r="K2642" s="17" t="s">
        <v>494</v>
      </c>
      <c r="L2642" s="17"/>
      <c r="M2642" s="17" t="s">
        <v>494</v>
      </c>
      <c r="Q2642" s="50" t="s">
        <v>494</v>
      </c>
      <c r="AE2642" s="18">
        <f t="shared" si="127"/>
        <v>0.86297376093294464</v>
      </c>
    </row>
    <row r="2643" spans="1:31" hidden="1" x14ac:dyDescent="0.2">
      <c r="A2643" s="50">
        <v>2024</v>
      </c>
      <c r="B2643" s="50" t="s">
        <v>16</v>
      </c>
      <c r="C2643" s="51" t="str">
        <f>set_totals!$C$319</f>
        <v>03May24-RST-Night</v>
      </c>
      <c r="D2643" s="21">
        <f t="shared" si="125"/>
        <v>45415</v>
      </c>
      <c r="E2643" s="22">
        <f t="shared" si="126"/>
        <v>124</v>
      </c>
      <c r="F2643" s="17" t="s">
        <v>775</v>
      </c>
      <c r="G2643" s="17" t="s">
        <v>772</v>
      </c>
      <c r="H2643" s="17">
        <v>37</v>
      </c>
      <c r="J2643" s="17">
        <v>0.37</v>
      </c>
      <c r="K2643" s="17" t="s">
        <v>494</v>
      </c>
      <c r="L2643" s="17"/>
      <c r="M2643" s="17" t="s">
        <v>494</v>
      </c>
      <c r="Q2643" s="50" t="s">
        <v>494</v>
      </c>
      <c r="AE2643" s="18">
        <f t="shared" si="127"/>
        <v>0.73046018991964934</v>
      </c>
    </row>
    <row r="2644" spans="1:31" hidden="1" x14ac:dyDescent="0.2">
      <c r="A2644" s="50">
        <v>2024</v>
      </c>
      <c r="B2644" s="50" t="s">
        <v>16</v>
      </c>
      <c r="C2644" s="51" t="str">
        <f>set_totals!$C$319</f>
        <v>03May24-RST-Night</v>
      </c>
      <c r="D2644" s="21">
        <f t="shared" si="125"/>
        <v>45415</v>
      </c>
      <c r="E2644" s="22">
        <f t="shared" si="126"/>
        <v>124</v>
      </c>
      <c r="F2644" s="17" t="s">
        <v>775</v>
      </c>
      <c r="G2644" s="17" t="s">
        <v>772</v>
      </c>
      <c r="H2644" s="17">
        <v>36</v>
      </c>
      <c r="J2644" s="17">
        <v>0.35</v>
      </c>
      <c r="K2644" s="17" t="s">
        <v>494</v>
      </c>
      <c r="L2644" s="17"/>
      <c r="M2644" s="17" t="s">
        <v>494</v>
      </c>
      <c r="Q2644" s="50" t="s">
        <v>494</v>
      </c>
      <c r="AE2644" s="18">
        <f t="shared" si="127"/>
        <v>0.7501714677640603</v>
      </c>
    </row>
    <row r="2645" spans="1:31" hidden="1" x14ac:dyDescent="0.2">
      <c r="A2645" s="50">
        <v>2024</v>
      </c>
      <c r="B2645" s="50" t="s">
        <v>16</v>
      </c>
      <c r="C2645" s="51" t="str">
        <f>set_totals!$C$319</f>
        <v>03May24-RST-Night</v>
      </c>
      <c r="D2645" s="21">
        <f t="shared" si="125"/>
        <v>45415</v>
      </c>
      <c r="E2645" s="22">
        <f t="shared" si="126"/>
        <v>124</v>
      </c>
      <c r="F2645" s="17" t="s">
        <v>775</v>
      </c>
      <c r="G2645" s="17" t="s">
        <v>772</v>
      </c>
      <c r="H2645" s="17">
        <v>35</v>
      </c>
      <c r="J2645" s="17">
        <v>0.33</v>
      </c>
      <c r="K2645" s="17" t="s">
        <v>494</v>
      </c>
      <c r="L2645" s="17"/>
      <c r="M2645" s="17" t="s">
        <v>494</v>
      </c>
      <c r="Q2645" s="50" t="s">
        <v>494</v>
      </c>
      <c r="AE2645" s="18">
        <f t="shared" si="127"/>
        <v>0.76967930029154519</v>
      </c>
    </row>
    <row r="2646" spans="1:31" hidden="1" x14ac:dyDescent="0.2">
      <c r="A2646" s="50">
        <v>2024</v>
      </c>
      <c r="B2646" s="50" t="s">
        <v>16</v>
      </c>
      <c r="C2646" s="51" t="str">
        <f>set_totals!$C$319</f>
        <v>03May24-RST-Night</v>
      </c>
      <c r="D2646" s="21">
        <f t="shared" si="125"/>
        <v>45415</v>
      </c>
      <c r="E2646" s="22">
        <f t="shared" si="126"/>
        <v>124</v>
      </c>
      <c r="F2646" s="17" t="s">
        <v>775</v>
      </c>
      <c r="G2646" s="17" t="s">
        <v>772</v>
      </c>
      <c r="H2646" s="17">
        <v>35</v>
      </c>
      <c r="J2646" s="17">
        <v>0.38</v>
      </c>
      <c r="K2646" s="17" t="s">
        <v>494</v>
      </c>
      <c r="L2646" s="17"/>
      <c r="M2646" s="17" t="s">
        <v>494</v>
      </c>
      <c r="Q2646" s="50" t="s">
        <v>494</v>
      </c>
      <c r="AE2646" s="18">
        <f t="shared" si="127"/>
        <v>0.88629737609329451</v>
      </c>
    </row>
    <row r="2647" spans="1:31" hidden="1" x14ac:dyDescent="0.2">
      <c r="A2647" s="50">
        <v>2024</v>
      </c>
      <c r="B2647" s="50" t="s">
        <v>16</v>
      </c>
      <c r="C2647" s="51" t="str">
        <f>set_totals!$C$319</f>
        <v>03May24-RST-Night</v>
      </c>
      <c r="D2647" s="21">
        <f t="shared" si="125"/>
        <v>45415</v>
      </c>
      <c r="E2647" s="22">
        <f t="shared" si="126"/>
        <v>124</v>
      </c>
      <c r="F2647" s="17" t="s">
        <v>775</v>
      </c>
      <c r="G2647" s="17" t="s">
        <v>772</v>
      </c>
      <c r="H2647" s="17">
        <v>34</v>
      </c>
      <c r="J2647" s="17">
        <v>0.27</v>
      </c>
      <c r="K2647" s="17" t="s">
        <v>494</v>
      </c>
      <c r="L2647" s="17"/>
      <c r="M2647" s="17" t="s">
        <v>494</v>
      </c>
      <c r="Q2647" s="50" t="s">
        <v>494</v>
      </c>
      <c r="AE2647" s="18">
        <f t="shared" si="127"/>
        <v>0.68695298188479548</v>
      </c>
    </row>
    <row r="2648" spans="1:31" hidden="1" x14ac:dyDescent="0.2">
      <c r="A2648" s="50">
        <v>2024</v>
      </c>
      <c r="B2648" s="50" t="s">
        <v>16</v>
      </c>
      <c r="C2648" s="51" t="str">
        <f>set_totals!$C$319</f>
        <v>03May24-RST-Night</v>
      </c>
      <c r="D2648" s="21">
        <f t="shared" si="125"/>
        <v>45415</v>
      </c>
      <c r="E2648" s="22">
        <f t="shared" si="126"/>
        <v>124</v>
      </c>
      <c r="F2648" s="17" t="s">
        <v>775</v>
      </c>
      <c r="G2648" s="17" t="s">
        <v>772</v>
      </c>
      <c r="H2648" s="17">
        <v>32</v>
      </c>
      <c r="J2648" s="17">
        <v>0.28000000000000003</v>
      </c>
      <c r="K2648" s="17" t="s">
        <v>494</v>
      </c>
      <c r="L2648" s="17"/>
      <c r="M2648" s="17" t="s">
        <v>494</v>
      </c>
      <c r="Q2648" s="50" t="s">
        <v>494</v>
      </c>
      <c r="AE2648" s="18">
        <f t="shared" si="127"/>
        <v>0.85449218750000011</v>
      </c>
    </row>
    <row r="2649" spans="1:31" hidden="1" x14ac:dyDescent="0.2">
      <c r="A2649" s="50">
        <v>2024</v>
      </c>
      <c r="B2649" s="50" t="s">
        <v>16</v>
      </c>
      <c r="C2649" s="51" t="str">
        <f>set_totals!$C$319</f>
        <v>03May24-RST-Night</v>
      </c>
      <c r="D2649" s="21">
        <f t="shared" si="125"/>
        <v>45415</v>
      </c>
      <c r="E2649" s="22">
        <f t="shared" si="126"/>
        <v>124</v>
      </c>
      <c r="F2649" s="17" t="s">
        <v>775</v>
      </c>
      <c r="G2649" s="17" t="s">
        <v>772</v>
      </c>
      <c r="H2649" s="17">
        <v>31</v>
      </c>
      <c r="J2649" s="17">
        <v>0.25</v>
      </c>
      <c r="K2649" s="17" t="s">
        <v>494</v>
      </c>
      <c r="L2649" s="17"/>
      <c r="M2649" s="17" t="s">
        <v>494</v>
      </c>
      <c r="Q2649" s="50" t="s">
        <v>494</v>
      </c>
      <c r="AE2649" s="18">
        <f t="shared" si="127"/>
        <v>0.83917961800543783</v>
      </c>
    </row>
    <row r="2650" spans="1:31" hidden="1" x14ac:dyDescent="0.2">
      <c r="A2650" s="50">
        <v>2024</v>
      </c>
      <c r="B2650" s="50" t="s">
        <v>16</v>
      </c>
      <c r="C2650" s="51" t="str">
        <f>set_totals!$C$319</f>
        <v>03May24-RST-Night</v>
      </c>
      <c r="D2650" s="21">
        <f t="shared" si="125"/>
        <v>45415</v>
      </c>
      <c r="E2650" s="22">
        <f t="shared" si="126"/>
        <v>124</v>
      </c>
      <c r="F2650" s="17" t="s">
        <v>775</v>
      </c>
      <c r="G2650" s="17" t="s">
        <v>772</v>
      </c>
      <c r="H2650" s="17">
        <v>34</v>
      </c>
      <c r="J2650" s="17">
        <v>0.38</v>
      </c>
      <c r="K2650" s="17" t="s">
        <v>494</v>
      </c>
      <c r="L2650" s="17"/>
      <c r="M2650" s="17" t="s">
        <v>494</v>
      </c>
      <c r="Q2650" s="50" t="s">
        <v>494</v>
      </c>
      <c r="AE2650" s="18">
        <f t="shared" si="127"/>
        <v>0.96682271524526764</v>
      </c>
    </row>
    <row r="2651" spans="1:31" hidden="1" x14ac:dyDescent="0.2">
      <c r="A2651" s="50">
        <v>2024</v>
      </c>
      <c r="B2651" s="50" t="s">
        <v>16</v>
      </c>
      <c r="C2651" s="51" t="str">
        <f>set_totals!$C$319</f>
        <v>03May24-RST-Night</v>
      </c>
      <c r="D2651" s="21">
        <f t="shared" si="125"/>
        <v>45415</v>
      </c>
      <c r="E2651" s="22">
        <f t="shared" si="126"/>
        <v>124</v>
      </c>
      <c r="F2651" s="17" t="s">
        <v>775</v>
      </c>
      <c r="G2651" s="17" t="s">
        <v>772</v>
      </c>
      <c r="H2651" s="17">
        <v>33</v>
      </c>
      <c r="J2651" s="17">
        <v>0.3</v>
      </c>
      <c r="K2651" s="17" t="s">
        <v>494</v>
      </c>
      <c r="L2651" s="17"/>
      <c r="M2651" s="17" t="s">
        <v>494</v>
      </c>
      <c r="Q2651" s="50" t="s">
        <v>494</v>
      </c>
      <c r="AE2651" s="18">
        <f t="shared" si="127"/>
        <v>0.83479422322397523</v>
      </c>
    </row>
    <row r="2652" spans="1:31" hidden="1" x14ac:dyDescent="0.2">
      <c r="A2652" s="50">
        <v>2024</v>
      </c>
      <c r="B2652" s="50" t="s">
        <v>16</v>
      </c>
      <c r="C2652" s="51" t="str">
        <f>set_totals!$C$319</f>
        <v>03May24-RST-Night</v>
      </c>
      <c r="D2652" s="21">
        <f t="shared" si="125"/>
        <v>45415</v>
      </c>
      <c r="E2652" s="22">
        <f t="shared" si="126"/>
        <v>124</v>
      </c>
      <c r="F2652" s="17" t="s">
        <v>775</v>
      </c>
      <c r="G2652" s="17" t="s">
        <v>772</v>
      </c>
      <c r="H2652" s="17">
        <v>37</v>
      </c>
      <c r="J2652" s="17">
        <v>0.39</v>
      </c>
      <c r="K2652" s="17" t="s">
        <v>494</v>
      </c>
      <c r="L2652" s="17"/>
      <c r="M2652" s="17" t="s">
        <v>494</v>
      </c>
      <c r="Q2652" s="50" t="s">
        <v>494</v>
      </c>
      <c r="AE2652" s="18">
        <f t="shared" si="127"/>
        <v>0.76994452450990081</v>
      </c>
    </row>
    <row r="2653" spans="1:31" hidden="1" x14ac:dyDescent="0.2">
      <c r="A2653" s="50">
        <v>2024</v>
      </c>
      <c r="B2653" s="50" t="s">
        <v>16</v>
      </c>
      <c r="C2653" s="51" t="str">
        <f>set_totals!$C$319</f>
        <v>03May24-RST-Night</v>
      </c>
      <c r="D2653" s="21">
        <f t="shared" si="125"/>
        <v>45415</v>
      </c>
      <c r="E2653" s="22">
        <f t="shared" si="126"/>
        <v>124</v>
      </c>
      <c r="F2653" s="17" t="s">
        <v>775</v>
      </c>
      <c r="G2653" s="17" t="s">
        <v>772</v>
      </c>
      <c r="H2653" s="17">
        <v>35</v>
      </c>
      <c r="J2653" s="17">
        <v>0.37</v>
      </c>
      <c r="K2653" s="17" t="s">
        <v>494</v>
      </c>
      <c r="L2653" s="17"/>
      <c r="M2653" s="17" t="s">
        <v>494</v>
      </c>
      <c r="Q2653" s="50" t="s">
        <v>494</v>
      </c>
      <c r="AE2653" s="18">
        <f t="shared" si="127"/>
        <v>0.86297376093294464</v>
      </c>
    </row>
    <row r="2654" spans="1:31" hidden="1" x14ac:dyDescent="0.2">
      <c r="A2654" s="50">
        <v>2024</v>
      </c>
      <c r="B2654" s="50" t="s">
        <v>16</v>
      </c>
      <c r="C2654" s="51" t="str">
        <f>set_totals!$C$319</f>
        <v>03May24-RST-Night</v>
      </c>
      <c r="D2654" s="21">
        <f t="shared" si="125"/>
        <v>45415</v>
      </c>
      <c r="E2654" s="22">
        <f t="shared" si="126"/>
        <v>124</v>
      </c>
      <c r="F2654" s="17" t="s">
        <v>775</v>
      </c>
      <c r="G2654" s="17" t="s">
        <v>772</v>
      </c>
      <c r="H2654" s="17">
        <v>36</v>
      </c>
      <c r="J2654" s="17">
        <v>0.37</v>
      </c>
      <c r="K2654" s="17" t="s">
        <v>494</v>
      </c>
      <c r="L2654" s="17"/>
      <c r="M2654" s="17" t="s">
        <v>494</v>
      </c>
      <c r="Q2654" s="50" t="s">
        <v>494</v>
      </c>
      <c r="AE2654" s="18">
        <f t="shared" si="127"/>
        <v>0.79303840877914944</v>
      </c>
    </row>
    <row r="2655" spans="1:31" hidden="1" x14ac:dyDescent="0.2">
      <c r="A2655" s="50">
        <v>2024</v>
      </c>
      <c r="B2655" s="50" t="s">
        <v>16</v>
      </c>
      <c r="C2655" s="51" t="str">
        <f>set_totals!$C$319</f>
        <v>03May24-RST-Night</v>
      </c>
      <c r="D2655" s="21">
        <f t="shared" si="125"/>
        <v>45415</v>
      </c>
      <c r="E2655" s="22">
        <f t="shared" si="126"/>
        <v>124</v>
      </c>
      <c r="F2655" s="17" t="s">
        <v>775</v>
      </c>
      <c r="G2655" s="17" t="s">
        <v>772</v>
      </c>
      <c r="H2655" s="17">
        <v>40</v>
      </c>
      <c r="J2655" s="17">
        <v>0.68</v>
      </c>
      <c r="K2655" s="17" t="s">
        <v>494</v>
      </c>
      <c r="L2655" s="17"/>
      <c r="M2655" s="17" t="s">
        <v>494</v>
      </c>
      <c r="Q2655" s="50" t="s">
        <v>494</v>
      </c>
      <c r="AE2655" s="18">
        <f t="shared" si="127"/>
        <v>1.0625</v>
      </c>
    </row>
    <row r="2656" spans="1:31" hidden="1" x14ac:dyDescent="0.2">
      <c r="A2656" s="50">
        <v>2024</v>
      </c>
      <c r="B2656" s="50" t="s">
        <v>16</v>
      </c>
      <c r="C2656" s="51" t="str">
        <f>set_totals!$C$319</f>
        <v>03May24-RST-Night</v>
      </c>
      <c r="D2656" s="21">
        <f t="shared" si="125"/>
        <v>45415</v>
      </c>
      <c r="E2656" s="22">
        <f t="shared" si="126"/>
        <v>124</v>
      </c>
      <c r="F2656" s="17" t="s">
        <v>775</v>
      </c>
      <c r="G2656" s="17" t="s">
        <v>772</v>
      </c>
      <c r="H2656" s="17">
        <v>35</v>
      </c>
      <c r="J2656" s="17">
        <v>0.35</v>
      </c>
      <c r="K2656" s="17" t="s">
        <v>494</v>
      </c>
      <c r="L2656" s="17"/>
      <c r="M2656" s="17" t="s">
        <v>494</v>
      </c>
      <c r="Q2656" s="50" t="s">
        <v>494</v>
      </c>
      <c r="AE2656" s="18">
        <f t="shared" si="127"/>
        <v>0.81632653061224481</v>
      </c>
    </row>
    <row r="2657" spans="1:58" hidden="1" x14ac:dyDescent="0.2">
      <c r="A2657" s="50">
        <v>2024</v>
      </c>
      <c r="B2657" s="50" t="s">
        <v>16</v>
      </c>
      <c r="C2657" s="51" t="str">
        <f>set_totals!$C$319</f>
        <v>03May24-RST-Night</v>
      </c>
      <c r="D2657" s="21">
        <f t="shared" si="125"/>
        <v>45415</v>
      </c>
      <c r="E2657" s="22">
        <f t="shared" si="126"/>
        <v>124</v>
      </c>
      <c r="F2657" s="17" t="s">
        <v>775</v>
      </c>
      <c r="G2657" s="17" t="s">
        <v>772</v>
      </c>
      <c r="H2657" s="17">
        <v>34</v>
      </c>
      <c r="J2657" s="17">
        <v>0.33</v>
      </c>
      <c r="K2657" s="17" t="s">
        <v>494</v>
      </c>
      <c r="L2657" s="17"/>
      <c r="M2657" s="17" t="s">
        <v>494</v>
      </c>
      <c r="Q2657" s="50" t="s">
        <v>494</v>
      </c>
      <c r="AE2657" s="18">
        <f t="shared" si="127"/>
        <v>0.83960920008141671</v>
      </c>
    </row>
    <row r="2658" spans="1:58" hidden="1" x14ac:dyDescent="0.2">
      <c r="A2658" s="50">
        <v>2024</v>
      </c>
      <c r="B2658" s="50" t="s">
        <v>16</v>
      </c>
      <c r="C2658" s="51" t="str">
        <f>set_totals!$C$319</f>
        <v>03May24-RST-Night</v>
      </c>
      <c r="D2658" s="21">
        <f t="shared" si="125"/>
        <v>45415</v>
      </c>
      <c r="E2658" s="22">
        <f t="shared" si="126"/>
        <v>124</v>
      </c>
      <c r="F2658" s="17" t="s">
        <v>775</v>
      </c>
      <c r="G2658" s="17" t="s">
        <v>772</v>
      </c>
      <c r="H2658" s="17">
        <v>35</v>
      </c>
      <c r="J2658" s="17">
        <v>0.31</v>
      </c>
      <c r="K2658" s="17" t="s">
        <v>494</v>
      </c>
      <c r="L2658" s="17"/>
      <c r="M2658" s="17" t="s">
        <v>494</v>
      </c>
      <c r="Q2658" s="50" t="s">
        <v>494</v>
      </c>
      <c r="AE2658" s="18">
        <f t="shared" si="127"/>
        <v>0.72303206997084546</v>
      </c>
    </row>
    <row r="2659" spans="1:58" hidden="1" x14ac:dyDescent="0.2">
      <c r="A2659" s="50">
        <v>2024</v>
      </c>
      <c r="B2659" s="50" t="s">
        <v>16</v>
      </c>
      <c r="C2659" s="51" t="str">
        <f>set_totals!$C$319</f>
        <v>03May24-RST-Night</v>
      </c>
      <c r="D2659" s="21">
        <f t="shared" si="125"/>
        <v>45415</v>
      </c>
      <c r="E2659" s="22">
        <f t="shared" si="126"/>
        <v>124</v>
      </c>
      <c r="F2659" s="17" t="s">
        <v>775</v>
      </c>
      <c r="G2659" s="17" t="s">
        <v>772</v>
      </c>
      <c r="H2659" s="17">
        <v>34</v>
      </c>
      <c r="J2659" s="17">
        <v>0.35</v>
      </c>
      <c r="K2659" s="17" t="s">
        <v>494</v>
      </c>
      <c r="L2659" s="17"/>
      <c r="M2659" s="17" t="s">
        <v>494</v>
      </c>
      <c r="Q2659" s="50" t="s">
        <v>494</v>
      </c>
      <c r="AE2659" s="18">
        <f t="shared" si="127"/>
        <v>0.89049460614695697</v>
      </c>
    </row>
    <row r="2660" spans="1:58" hidden="1" x14ac:dyDescent="0.2">
      <c r="A2660" s="50">
        <v>2024</v>
      </c>
      <c r="B2660" s="50" t="s">
        <v>16</v>
      </c>
      <c r="C2660" s="51" t="str">
        <f>set_totals!$C$319</f>
        <v>03May24-RST-Night</v>
      </c>
      <c r="D2660" s="21">
        <f t="shared" si="125"/>
        <v>45415</v>
      </c>
      <c r="E2660" s="22">
        <f t="shared" si="126"/>
        <v>124</v>
      </c>
      <c r="F2660" s="17" t="s">
        <v>775</v>
      </c>
      <c r="G2660" s="17" t="s">
        <v>772</v>
      </c>
      <c r="H2660" s="17">
        <v>34</v>
      </c>
      <c r="J2660" s="17">
        <v>0.27</v>
      </c>
      <c r="K2660" s="17" t="s">
        <v>494</v>
      </c>
      <c r="L2660" s="17"/>
      <c r="M2660" s="17" t="s">
        <v>494</v>
      </c>
      <c r="Q2660" s="50" t="s">
        <v>494</v>
      </c>
      <c r="AE2660" s="18">
        <f t="shared" si="127"/>
        <v>0.68695298188479548</v>
      </c>
    </row>
    <row r="2661" spans="1:58" hidden="1" x14ac:dyDescent="0.2">
      <c r="A2661" s="50">
        <v>2024</v>
      </c>
      <c r="B2661" s="50" t="s">
        <v>16</v>
      </c>
      <c r="C2661" s="51" t="str">
        <f>set_totals!$C$319</f>
        <v>03May24-RST-Night</v>
      </c>
      <c r="D2661" s="21">
        <f t="shared" si="125"/>
        <v>45415</v>
      </c>
      <c r="E2661" s="22">
        <f t="shared" si="126"/>
        <v>124</v>
      </c>
      <c r="F2661" s="17" t="s">
        <v>775</v>
      </c>
      <c r="G2661" s="17" t="s">
        <v>772</v>
      </c>
      <c r="H2661" s="17">
        <v>30</v>
      </c>
      <c r="J2661" s="17">
        <v>0.26</v>
      </c>
      <c r="K2661" s="17" t="s">
        <v>494</v>
      </c>
      <c r="L2661" s="17"/>
      <c r="M2661" s="17" t="s">
        <v>494</v>
      </c>
      <c r="Q2661" s="50" t="s">
        <v>494</v>
      </c>
      <c r="AE2661" s="18">
        <f t="shared" si="127"/>
        <v>0.96296296296296302</v>
      </c>
    </row>
    <row r="2662" spans="1:58" hidden="1" x14ac:dyDescent="0.2">
      <c r="A2662" s="50">
        <v>2024</v>
      </c>
      <c r="B2662" s="50" t="s">
        <v>16</v>
      </c>
      <c r="C2662" s="51" t="str">
        <f>set_totals!$C$319</f>
        <v>03May24-RST-Night</v>
      </c>
      <c r="D2662" s="21">
        <f t="shared" si="125"/>
        <v>45415</v>
      </c>
      <c r="E2662" s="22">
        <f t="shared" si="126"/>
        <v>124</v>
      </c>
      <c r="F2662" s="17" t="s">
        <v>775</v>
      </c>
      <c r="G2662" s="17" t="s">
        <v>772</v>
      </c>
      <c r="H2662" s="17">
        <v>32</v>
      </c>
      <c r="J2662" s="17">
        <v>0.28000000000000003</v>
      </c>
      <c r="K2662" s="17" t="s">
        <v>494</v>
      </c>
      <c r="L2662" s="17"/>
      <c r="M2662" s="17" t="s">
        <v>494</v>
      </c>
      <c r="Q2662" s="50" t="s">
        <v>494</v>
      </c>
      <c r="AE2662" s="18">
        <f t="shared" si="127"/>
        <v>0.85449218750000011</v>
      </c>
    </row>
    <row r="2663" spans="1:58" hidden="1" x14ac:dyDescent="0.2">
      <c r="A2663" s="50">
        <v>2024</v>
      </c>
      <c r="B2663" s="50" t="s">
        <v>16</v>
      </c>
      <c r="C2663" s="51" t="str">
        <f>set_totals!$C$319</f>
        <v>03May24-RST-Night</v>
      </c>
      <c r="D2663" s="21">
        <f t="shared" si="125"/>
        <v>45415</v>
      </c>
      <c r="E2663" s="22">
        <f t="shared" si="126"/>
        <v>124</v>
      </c>
      <c r="F2663" s="17" t="s">
        <v>775</v>
      </c>
      <c r="G2663" s="17" t="s">
        <v>784</v>
      </c>
      <c r="H2663" s="17">
        <v>110</v>
      </c>
      <c r="J2663" s="17">
        <v>14.2</v>
      </c>
      <c r="K2663" s="17" t="s">
        <v>494</v>
      </c>
      <c r="L2663" s="17"/>
      <c r="M2663" s="17" t="s">
        <v>494</v>
      </c>
      <c r="P2663" s="50" t="s">
        <v>869</v>
      </c>
      <c r="Q2663" s="50" t="s">
        <v>494</v>
      </c>
      <c r="AD2663" s="50" t="s">
        <v>870</v>
      </c>
      <c r="AE2663" s="18">
        <f t="shared" si="127"/>
        <v>1.0668670172802404</v>
      </c>
    </row>
    <row r="2664" spans="1:58" hidden="1" x14ac:dyDescent="0.2">
      <c r="A2664" s="50">
        <v>2024</v>
      </c>
      <c r="B2664" s="50" t="s">
        <v>16</v>
      </c>
      <c r="C2664" s="51" t="str">
        <f>set_totals!$C$319</f>
        <v>03May24-RST-Night</v>
      </c>
      <c r="D2664" s="21">
        <f t="shared" si="125"/>
        <v>45415</v>
      </c>
      <c r="E2664" s="22">
        <f t="shared" si="126"/>
        <v>124</v>
      </c>
      <c r="F2664" s="17" t="s">
        <v>775</v>
      </c>
      <c r="G2664" s="17" t="s">
        <v>784</v>
      </c>
      <c r="H2664" s="17">
        <v>98</v>
      </c>
      <c r="J2664" s="17">
        <v>10.23</v>
      </c>
      <c r="K2664" s="17" t="s">
        <v>494</v>
      </c>
      <c r="L2664" s="17"/>
      <c r="M2664" s="17" t="s">
        <v>494</v>
      </c>
      <c r="Q2664" s="50" t="s">
        <v>494</v>
      </c>
      <c r="AE2664" s="18">
        <f t="shared" si="127"/>
        <v>1.0869195658271638</v>
      </c>
    </row>
    <row r="2665" spans="1:58" hidden="1" x14ac:dyDescent="0.2">
      <c r="A2665" s="50">
        <v>2024</v>
      </c>
      <c r="B2665" s="50" t="s">
        <v>16</v>
      </c>
      <c r="C2665" s="51" t="str">
        <f>set_totals!$C$319</f>
        <v>03May24-RST-Night</v>
      </c>
      <c r="D2665" s="21">
        <f t="shared" si="125"/>
        <v>45415</v>
      </c>
      <c r="E2665" s="22">
        <f t="shared" si="126"/>
        <v>124</v>
      </c>
      <c r="F2665" s="17" t="s">
        <v>775</v>
      </c>
      <c r="G2665" s="17" t="s">
        <v>784</v>
      </c>
      <c r="H2665" s="17">
        <v>92</v>
      </c>
      <c r="J2665" s="17">
        <v>8.2899999999999991</v>
      </c>
      <c r="K2665" s="17" t="s">
        <v>494</v>
      </c>
      <c r="L2665" s="17"/>
      <c r="M2665" s="17" t="s">
        <v>494</v>
      </c>
      <c r="Q2665" s="50" t="s">
        <v>494</v>
      </c>
      <c r="AE2665" s="18">
        <f t="shared" si="127"/>
        <v>1.0646112435275745</v>
      </c>
    </row>
    <row r="2666" spans="1:58" ht="15" customHeight="1" x14ac:dyDescent="0.25">
      <c r="A2666" s="50">
        <v>2024</v>
      </c>
      <c r="B2666" s="50" t="s">
        <v>16</v>
      </c>
      <c r="C2666" s="51" t="str">
        <f>set_totals!$C$323</f>
        <v>07May24-RST-Night</v>
      </c>
      <c r="D2666" s="21">
        <f t="shared" si="125"/>
        <v>45419</v>
      </c>
      <c r="E2666" s="22">
        <f t="shared" si="126"/>
        <v>128</v>
      </c>
      <c r="F2666" s="17" t="s">
        <v>771</v>
      </c>
      <c r="G2666" s="17" t="s">
        <v>772</v>
      </c>
      <c r="H2666" s="17">
        <v>47</v>
      </c>
      <c r="I2666" s="17">
        <v>9</v>
      </c>
      <c r="J2666" s="17">
        <v>0.89</v>
      </c>
      <c r="K2666" s="17" t="s">
        <v>494</v>
      </c>
      <c r="L2666" s="17"/>
      <c r="M2666" s="17" t="s">
        <v>494</v>
      </c>
      <c r="N2666" s="50" t="s">
        <v>875</v>
      </c>
      <c r="P2666" s="50" t="s">
        <v>875</v>
      </c>
      <c r="Q2666" s="50" t="s">
        <v>496</v>
      </c>
      <c r="R2666" s="50" t="s">
        <v>2361</v>
      </c>
      <c r="S2666" s="50" t="s">
        <v>2506</v>
      </c>
      <c r="AD2666" s="50" t="s">
        <v>788</v>
      </c>
      <c r="AE2666" s="18">
        <f t="shared" si="127"/>
        <v>0.85722816716912442</v>
      </c>
      <c r="AF2666" s="34" t="s">
        <v>520</v>
      </c>
      <c r="AG2666" s="184">
        <v>45505</v>
      </c>
      <c r="AH2666" s="17" t="s">
        <v>496</v>
      </c>
      <c r="AI2666" s="34" t="s">
        <v>494</v>
      </c>
      <c r="AJ2666" s="34" t="s">
        <v>494</v>
      </c>
      <c r="AL2666" s="34" t="s">
        <v>494</v>
      </c>
      <c r="AM2666" s="50">
        <v>43</v>
      </c>
      <c r="AN2666" s="50">
        <v>8</v>
      </c>
      <c r="AO2666" s="50">
        <v>0.9</v>
      </c>
      <c r="AP2666" s="50" t="s">
        <v>496</v>
      </c>
      <c r="AQ2666" t="s">
        <v>1772</v>
      </c>
      <c r="AR2666" s="50" t="s">
        <v>875</v>
      </c>
      <c r="AU2666" s="50" t="s">
        <v>875</v>
      </c>
      <c r="AV2666" s="34" t="s">
        <v>494</v>
      </c>
      <c r="AW2666" s="34" t="s">
        <v>494</v>
      </c>
      <c r="AX2666" s="34" t="s">
        <v>494</v>
      </c>
      <c r="AY2666" s="34" t="s">
        <v>494</v>
      </c>
      <c r="AZ2666" s="34" t="s">
        <v>494</v>
      </c>
      <c r="BA2666" s="34" t="s">
        <v>494</v>
      </c>
      <c r="BB2666" s="34" t="s">
        <v>494</v>
      </c>
      <c r="BC2666" s="34" t="s">
        <v>494</v>
      </c>
      <c r="BD2666" s="34" t="s">
        <v>494</v>
      </c>
      <c r="BE2666" s="34" t="s">
        <v>494</v>
      </c>
      <c r="BF2666" s="34" t="s">
        <v>2400</v>
      </c>
    </row>
    <row r="2667" spans="1:58" hidden="1" x14ac:dyDescent="0.2">
      <c r="A2667" s="50">
        <v>2024</v>
      </c>
      <c r="B2667" s="50" t="s">
        <v>16</v>
      </c>
      <c r="C2667" s="51" t="str">
        <f>set_totals!$C$323</f>
        <v>07May24-RST-Night</v>
      </c>
      <c r="D2667" s="21">
        <f t="shared" si="125"/>
        <v>45419</v>
      </c>
      <c r="E2667" s="22">
        <f t="shared" si="126"/>
        <v>128</v>
      </c>
      <c r="F2667" s="17" t="s">
        <v>775</v>
      </c>
      <c r="G2667" s="17" t="s">
        <v>772</v>
      </c>
      <c r="H2667" s="17">
        <v>35</v>
      </c>
      <c r="J2667" s="17">
        <v>0.4</v>
      </c>
      <c r="K2667" s="17" t="s">
        <v>494</v>
      </c>
      <c r="L2667" s="17"/>
      <c r="M2667" s="17" t="s">
        <v>494</v>
      </c>
      <c r="Q2667" s="50" t="s">
        <v>494</v>
      </c>
      <c r="AE2667" s="18">
        <f t="shared" si="127"/>
        <v>0.93294460641399424</v>
      </c>
    </row>
    <row r="2668" spans="1:58" hidden="1" x14ac:dyDescent="0.2">
      <c r="A2668" s="50">
        <v>2024</v>
      </c>
      <c r="B2668" s="50" t="s">
        <v>16</v>
      </c>
      <c r="C2668" s="51" t="str">
        <f>set_totals!$C$323</f>
        <v>07May24-RST-Night</v>
      </c>
      <c r="D2668" s="21">
        <f t="shared" si="125"/>
        <v>45419</v>
      </c>
      <c r="E2668" s="22">
        <f t="shared" si="126"/>
        <v>128</v>
      </c>
      <c r="F2668" s="17" t="s">
        <v>775</v>
      </c>
      <c r="G2668" s="17" t="s">
        <v>772</v>
      </c>
      <c r="H2668" s="17">
        <v>39</v>
      </c>
      <c r="J2668" s="17">
        <v>0.44</v>
      </c>
      <c r="K2668" s="17" t="s">
        <v>494</v>
      </c>
      <c r="L2668" s="17"/>
      <c r="M2668" s="17" t="s">
        <v>494</v>
      </c>
      <c r="Q2668" s="50" t="s">
        <v>494</v>
      </c>
      <c r="AE2668" s="18">
        <f t="shared" si="127"/>
        <v>0.74175222104216187</v>
      </c>
    </row>
    <row r="2669" spans="1:58" hidden="1" x14ac:dyDescent="0.2">
      <c r="A2669" s="50">
        <v>2024</v>
      </c>
      <c r="B2669" s="50" t="s">
        <v>16</v>
      </c>
      <c r="C2669" s="51" t="str">
        <f>set_totals!$C$323</f>
        <v>07May24-RST-Night</v>
      </c>
      <c r="D2669" s="21">
        <f t="shared" si="125"/>
        <v>45419</v>
      </c>
      <c r="E2669" s="22">
        <f t="shared" si="126"/>
        <v>128</v>
      </c>
      <c r="F2669" s="17" t="s">
        <v>775</v>
      </c>
      <c r="G2669" s="17" t="s">
        <v>772</v>
      </c>
      <c r="H2669" s="17">
        <v>39</v>
      </c>
      <c r="J2669" s="17">
        <v>0.4</v>
      </c>
      <c r="K2669" s="17" t="s">
        <v>494</v>
      </c>
      <c r="L2669" s="17"/>
      <c r="M2669" s="17" t="s">
        <v>494</v>
      </c>
      <c r="Q2669" s="50" t="s">
        <v>494</v>
      </c>
      <c r="AE2669" s="18">
        <f t="shared" si="127"/>
        <v>0.67432020094741996</v>
      </c>
    </row>
    <row r="2670" spans="1:58" hidden="1" x14ac:dyDescent="0.2">
      <c r="A2670" s="50">
        <v>2024</v>
      </c>
      <c r="B2670" s="50" t="s">
        <v>16</v>
      </c>
      <c r="C2670" s="51" t="str">
        <f>set_totals!$C$323</f>
        <v>07May24-RST-Night</v>
      </c>
      <c r="D2670" s="21">
        <f t="shared" si="125"/>
        <v>45419</v>
      </c>
      <c r="E2670" s="22">
        <f t="shared" si="126"/>
        <v>128</v>
      </c>
      <c r="F2670" s="17" t="s">
        <v>775</v>
      </c>
      <c r="G2670" s="17" t="s">
        <v>772</v>
      </c>
      <c r="H2670" s="17">
        <v>39</v>
      </c>
      <c r="J2670" s="17">
        <v>0.4</v>
      </c>
      <c r="K2670" s="17" t="s">
        <v>494</v>
      </c>
      <c r="L2670" s="17"/>
      <c r="M2670" s="17" t="s">
        <v>494</v>
      </c>
      <c r="Q2670" s="50" t="s">
        <v>494</v>
      </c>
      <c r="AE2670" s="18">
        <f t="shared" si="127"/>
        <v>0.67432020094741996</v>
      </c>
    </row>
    <row r="2671" spans="1:58" hidden="1" x14ac:dyDescent="0.2">
      <c r="A2671" s="50">
        <v>2024</v>
      </c>
      <c r="B2671" s="50" t="s">
        <v>16</v>
      </c>
      <c r="C2671" s="51" t="str">
        <f>set_totals!$C$323</f>
        <v>07May24-RST-Night</v>
      </c>
      <c r="D2671" s="21">
        <f t="shared" si="125"/>
        <v>45419</v>
      </c>
      <c r="E2671" s="22">
        <f t="shared" si="126"/>
        <v>128</v>
      </c>
      <c r="F2671" s="17" t="s">
        <v>775</v>
      </c>
      <c r="G2671" s="17" t="s">
        <v>772</v>
      </c>
      <c r="H2671" s="17">
        <v>35</v>
      </c>
      <c r="J2671" s="17">
        <v>0.37</v>
      </c>
      <c r="K2671" s="17" t="s">
        <v>494</v>
      </c>
      <c r="L2671" s="17"/>
      <c r="M2671" s="17" t="s">
        <v>494</v>
      </c>
      <c r="Q2671" s="50" t="s">
        <v>494</v>
      </c>
      <c r="AE2671" s="18">
        <f t="shared" si="127"/>
        <v>0.86297376093294464</v>
      </c>
    </row>
    <row r="2672" spans="1:58" hidden="1" x14ac:dyDescent="0.2">
      <c r="A2672" s="50">
        <v>2024</v>
      </c>
      <c r="B2672" s="50" t="s">
        <v>16</v>
      </c>
      <c r="C2672" s="51" t="str">
        <f>set_totals!$C$323</f>
        <v>07May24-RST-Night</v>
      </c>
      <c r="D2672" s="21">
        <f t="shared" si="125"/>
        <v>45419</v>
      </c>
      <c r="E2672" s="22">
        <f t="shared" si="126"/>
        <v>128</v>
      </c>
      <c r="F2672" s="17" t="s">
        <v>775</v>
      </c>
      <c r="G2672" s="17" t="s">
        <v>772</v>
      </c>
      <c r="H2672" s="17">
        <v>34</v>
      </c>
      <c r="J2672" s="17">
        <v>0.35</v>
      </c>
      <c r="K2672" s="17" t="s">
        <v>494</v>
      </c>
      <c r="L2672" s="17"/>
      <c r="M2672" s="17" t="s">
        <v>494</v>
      </c>
      <c r="Q2672" s="50" t="s">
        <v>494</v>
      </c>
      <c r="AE2672" s="18">
        <f t="shared" si="127"/>
        <v>0.89049460614695697</v>
      </c>
    </row>
    <row r="2673" spans="1:31" hidden="1" x14ac:dyDescent="0.2">
      <c r="A2673" s="50">
        <v>2024</v>
      </c>
      <c r="B2673" s="50" t="s">
        <v>16</v>
      </c>
      <c r="C2673" s="51" t="str">
        <f>set_totals!$C$323</f>
        <v>07May24-RST-Night</v>
      </c>
      <c r="D2673" s="21">
        <f t="shared" si="125"/>
        <v>45419</v>
      </c>
      <c r="E2673" s="22">
        <f t="shared" si="126"/>
        <v>128</v>
      </c>
      <c r="F2673" s="17" t="s">
        <v>775</v>
      </c>
      <c r="G2673" s="17" t="s">
        <v>772</v>
      </c>
      <c r="H2673" s="17">
        <v>36</v>
      </c>
      <c r="J2673" s="17">
        <v>0.43</v>
      </c>
      <c r="K2673" s="17" t="s">
        <v>494</v>
      </c>
      <c r="L2673" s="17"/>
      <c r="M2673" s="17" t="s">
        <v>494</v>
      </c>
      <c r="Q2673" s="50" t="s">
        <v>494</v>
      </c>
      <c r="AE2673" s="18">
        <f t="shared" si="127"/>
        <v>0.92163923182441698</v>
      </c>
    </row>
    <row r="2674" spans="1:31" hidden="1" x14ac:dyDescent="0.2">
      <c r="A2674" s="50">
        <v>2024</v>
      </c>
      <c r="B2674" s="50" t="s">
        <v>16</v>
      </c>
      <c r="C2674" s="51" t="str">
        <f>set_totals!$C$323</f>
        <v>07May24-RST-Night</v>
      </c>
      <c r="D2674" s="21">
        <f t="shared" si="125"/>
        <v>45419</v>
      </c>
      <c r="E2674" s="22">
        <f t="shared" si="126"/>
        <v>128</v>
      </c>
      <c r="F2674" s="17" t="s">
        <v>775</v>
      </c>
      <c r="G2674" s="17" t="s">
        <v>772</v>
      </c>
      <c r="H2674" s="17">
        <v>35</v>
      </c>
      <c r="J2674" s="17">
        <v>0.3</v>
      </c>
      <c r="K2674" s="17" t="s">
        <v>494</v>
      </c>
      <c r="L2674" s="17"/>
      <c r="M2674" s="17" t="s">
        <v>494</v>
      </c>
      <c r="Q2674" s="50" t="s">
        <v>494</v>
      </c>
      <c r="AE2674" s="18">
        <f t="shared" si="127"/>
        <v>0.69970845481049559</v>
      </c>
    </row>
    <row r="2675" spans="1:31" hidden="1" x14ac:dyDescent="0.2">
      <c r="A2675" s="50">
        <v>2024</v>
      </c>
      <c r="B2675" s="50" t="s">
        <v>16</v>
      </c>
      <c r="C2675" s="51" t="str">
        <f>set_totals!$C$323</f>
        <v>07May24-RST-Night</v>
      </c>
      <c r="D2675" s="21">
        <f t="shared" si="125"/>
        <v>45419</v>
      </c>
      <c r="E2675" s="22">
        <f t="shared" si="126"/>
        <v>128</v>
      </c>
      <c r="F2675" s="17" t="s">
        <v>775</v>
      </c>
      <c r="G2675" s="17" t="s">
        <v>772</v>
      </c>
      <c r="H2675" s="17">
        <v>47</v>
      </c>
      <c r="J2675" s="17">
        <v>0.88</v>
      </c>
      <c r="K2675" s="17" t="s">
        <v>494</v>
      </c>
      <c r="L2675" s="17"/>
      <c r="M2675" s="17" t="s">
        <v>494</v>
      </c>
      <c r="Q2675" s="50" t="s">
        <v>494</v>
      </c>
      <c r="AE2675" s="18">
        <f t="shared" si="127"/>
        <v>0.84759639000992071</v>
      </c>
    </row>
    <row r="2676" spans="1:31" hidden="1" x14ac:dyDescent="0.2">
      <c r="A2676" s="50">
        <v>2024</v>
      </c>
      <c r="B2676" s="50" t="s">
        <v>16</v>
      </c>
      <c r="C2676" s="51" t="str">
        <f>set_totals!$C$323</f>
        <v>07May24-RST-Night</v>
      </c>
      <c r="D2676" s="21">
        <f t="shared" si="125"/>
        <v>45419</v>
      </c>
      <c r="E2676" s="22">
        <f t="shared" si="126"/>
        <v>128</v>
      </c>
      <c r="F2676" s="17" t="s">
        <v>775</v>
      </c>
      <c r="G2676" s="17" t="s">
        <v>772</v>
      </c>
      <c r="H2676" s="17">
        <v>33</v>
      </c>
      <c r="J2676" s="17">
        <v>0.28000000000000003</v>
      </c>
      <c r="K2676" s="17" t="s">
        <v>494</v>
      </c>
      <c r="L2676" s="17"/>
      <c r="M2676" s="17" t="s">
        <v>494</v>
      </c>
      <c r="Q2676" s="50" t="s">
        <v>494</v>
      </c>
      <c r="AE2676" s="18">
        <f t="shared" si="127"/>
        <v>0.77914127500904373</v>
      </c>
    </row>
    <row r="2677" spans="1:31" hidden="1" x14ac:dyDescent="0.2">
      <c r="A2677" s="50">
        <v>2024</v>
      </c>
      <c r="B2677" s="50" t="s">
        <v>16</v>
      </c>
      <c r="C2677" s="51" t="str">
        <f>set_totals!$C$323</f>
        <v>07May24-RST-Night</v>
      </c>
      <c r="D2677" s="21">
        <f t="shared" si="125"/>
        <v>45419</v>
      </c>
      <c r="E2677" s="22">
        <f t="shared" si="126"/>
        <v>128</v>
      </c>
      <c r="F2677" s="17" t="s">
        <v>775</v>
      </c>
      <c r="G2677" s="17" t="s">
        <v>772</v>
      </c>
      <c r="H2677" s="17">
        <v>35</v>
      </c>
      <c r="J2677" s="17">
        <v>0.35</v>
      </c>
      <c r="K2677" s="17" t="s">
        <v>494</v>
      </c>
      <c r="L2677" s="17"/>
      <c r="M2677" s="17" t="s">
        <v>494</v>
      </c>
      <c r="Q2677" s="50" t="s">
        <v>494</v>
      </c>
      <c r="AE2677" s="18">
        <f t="shared" si="127"/>
        <v>0.81632653061224481</v>
      </c>
    </row>
    <row r="2678" spans="1:31" hidden="1" x14ac:dyDescent="0.2">
      <c r="A2678" s="50">
        <v>2024</v>
      </c>
      <c r="B2678" s="50" t="s">
        <v>16</v>
      </c>
      <c r="C2678" s="51" t="str">
        <f>set_totals!$C$323</f>
        <v>07May24-RST-Night</v>
      </c>
      <c r="D2678" s="21">
        <f t="shared" si="125"/>
        <v>45419</v>
      </c>
      <c r="E2678" s="22">
        <f t="shared" si="126"/>
        <v>128</v>
      </c>
      <c r="F2678" s="17" t="s">
        <v>775</v>
      </c>
      <c r="G2678" s="17" t="s">
        <v>772</v>
      </c>
      <c r="H2678" s="17">
        <v>37</v>
      </c>
      <c r="J2678" s="17">
        <v>0.42</v>
      </c>
      <c r="K2678" s="17" t="s">
        <v>494</v>
      </c>
      <c r="L2678" s="17"/>
      <c r="M2678" s="17" t="s">
        <v>494</v>
      </c>
      <c r="Q2678" s="50" t="s">
        <v>494</v>
      </c>
      <c r="AE2678" s="18">
        <f t="shared" si="127"/>
        <v>0.82917102639527762</v>
      </c>
    </row>
    <row r="2679" spans="1:31" hidden="1" x14ac:dyDescent="0.2">
      <c r="A2679" s="50">
        <v>2024</v>
      </c>
      <c r="B2679" s="50" t="s">
        <v>16</v>
      </c>
      <c r="C2679" s="51" t="str">
        <f>set_totals!$C$323</f>
        <v>07May24-RST-Night</v>
      </c>
      <c r="D2679" s="21">
        <f t="shared" si="125"/>
        <v>45419</v>
      </c>
      <c r="E2679" s="22">
        <f t="shared" si="126"/>
        <v>128</v>
      </c>
      <c r="F2679" s="17" t="s">
        <v>775</v>
      </c>
      <c r="G2679" s="17" t="s">
        <v>772</v>
      </c>
      <c r="H2679" s="17">
        <v>39</v>
      </c>
      <c r="J2679" s="17">
        <v>0.37</v>
      </c>
      <c r="K2679" s="17" t="s">
        <v>494</v>
      </c>
      <c r="L2679" s="17"/>
      <c r="M2679" s="17" t="s">
        <v>494</v>
      </c>
      <c r="Q2679" s="50" t="s">
        <v>494</v>
      </c>
      <c r="AE2679" s="18">
        <f t="shared" si="127"/>
        <v>0.62374618587636332</v>
      </c>
    </row>
    <row r="2680" spans="1:31" hidden="1" x14ac:dyDescent="0.2">
      <c r="A2680" s="50">
        <v>2024</v>
      </c>
      <c r="B2680" s="50" t="s">
        <v>16</v>
      </c>
      <c r="C2680" s="51" t="str">
        <f>set_totals!$C$323</f>
        <v>07May24-RST-Night</v>
      </c>
      <c r="D2680" s="21">
        <f t="shared" si="125"/>
        <v>45419</v>
      </c>
      <c r="E2680" s="22">
        <f t="shared" si="126"/>
        <v>128</v>
      </c>
      <c r="F2680" s="17" t="s">
        <v>775</v>
      </c>
      <c r="G2680" s="17" t="s">
        <v>772</v>
      </c>
      <c r="H2680" s="17">
        <v>35</v>
      </c>
      <c r="J2680" s="17">
        <v>0.35</v>
      </c>
      <c r="K2680" s="17" t="s">
        <v>494</v>
      </c>
      <c r="L2680" s="17"/>
      <c r="M2680" s="17" t="s">
        <v>494</v>
      </c>
      <c r="Q2680" s="50" t="s">
        <v>494</v>
      </c>
      <c r="AE2680" s="18">
        <f t="shared" si="127"/>
        <v>0.81632653061224481</v>
      </c>
    </row>
    <row r="2681" spans="1:31" hidden="1" x14ac:dyDescent="0.2">
      <c r="A2681" s="50">
        <v>2024</v>
      </c>
      <c r="B2681" s="50" t="s">
        <v>16</v>
      </c>
      <c r="C2681" s="51" t="str">
        <f>set_totals!$C$323</f>
        <v>07May24-RST-Night</v>
      </c>
      <c r="D2681" s="21">
        <f t="shared" si="125"/>
        <v>45419</v>
      </c>
      <c r="E2681" s="22">
        <f t="shared" si="126"/>
        <v>128</v>
      </c>
      <c r="F2681" s="17" t="s">
        <v>775</v>
      </c>
      <c r="G2681" s="17" t="s">
        <v>772</v>
      </c>
      <c r="H2681" s="17">
        <v>35</v>
      </c>
      <c r="J2681" s="17">
        <v>0.32</v>
      </c>
      <c r="K2681" s="17" t="s">
        <v>494</v>
      </c>
      <c r="L2681" s="17"/>
      <c r="M2681" s="17" t="s">
        <v>494</v>
      </c>
      <c r="Q2681" s="50" t="s">
        <v>494</v>
      </c>
      <c r="AE2681" s="18">
        <f t="shared" si="127"/>
        <v>0.74635568513119532</v>
      </c>
    </row>
    <row r="2682" spans="1:31" hidden="1" x14ac:dyDescent="0.2">
      <c r="A2682" s="50">
        <v>2024</v>
      </c>
      <c r="B2682" s="50" t="s">
        <v>16</v>
      </c>
      <c r="C2682" s="51" t="str">
        <f>set_totals!$C$323</f>
        <v>07May24-RST-Night</v>
      </c>
      <c r="D2682" s="21">
        <f t="shared" si="125"/>
        <v>45419</v>
      </c>
      <c r="E2682" s="22">
        <f t="shared" si="126"/>
        <v>128</v>
      </c>
      <c r="F2682" s="17" t="s">
        <v>775</v>
      </c>
      <c r="G2682" s="17" t="s">
        <v>772</v>
      </c>
      <c r="H2682" s="17">
        <v>35</v>
      </c>
      <c r="J2682" s="17">
        <v>0.26</v>
      </c>
      <c r="K2682" s="17" t="s">
        <v>494</v>
      </c>
      <c r="L2682" s="17"/>
      <c r="M2682" s="17" t="s">
        <v>494</v>
      </c>
      <c r="Q2682" s="50" t="s">
        <v>494</v>
      </c>
      <c r="AE2682" s="18">
        <f t="shared" si="127"/>
        <v>0.60641399416909625</v>
      </c>
    </row>
    <row r="2683" spans="1:31" hidden="1" x14ac:dyDescent="0.2">
      <c r="A2683" s="50">
        <v>2024</v>
      </c>
      <c r="B2683" s="50" t="s">
        <v>16</v>
      </c>
      <c r="C2683" s="51" t="str">
        <f>set_totals!$C$323</f>
        <v>07May24-RST-Night</v>
      </c>
      <c r="D2683" s="21">
        <f t="shared" si="125"/>
        <v>45419</v>
      </c>
      <c r="E2683" s="22">
        <f t="shared" si="126"/>
        <v>128</v>
      </c>
      <c r="F2683" s="17" t="s">
        <v>775</v>
      </c>
      <c r="G2683" s="17" t="s">
        <v>772</v>
      </c>
      <c r="H2683" s="17">
        <v>36</v>
      </c>
      <c r="J2683" s="17">
        <v>0.36</v>
      </c>
      <c r="K2683" s="17" t="s">
        <v>494</v>
      </c>
      <c r="L2683" s="17"/>
      <c r="M2683" s="17" t="s">
        <v>494</v>
      </c>
      <c r="Q2683" s="50" t="s">
        <v>494</v>
      </c>
      <c r="AE2683" s="18">
        <f t="shared" si="127"/>
        <v>0.77160493827160492</v>
      </c>
    </row>
    <row r="2684" spans="1:31" hidden="1" x14ac:dyDescent="0.2">
      <c r="A2684" s="50">
        <v>2024</v>
      </c>
      <c r="B2684" s="50" t="s">
        <v>16</v>
      </c>
      <c r="C2684" s="51" t="str">
        <f>set_totals!$C$323</f>
        <v>07May24-RST-Night</v>
      </c>
      <c r="D2684" s="21">
        <f t="shared" si="125"/>
        <v>45419</v>
      </c>
      <c r="E2684" s="22">
        <f t="shared" si="126"/>
        <v>128</v>
      </c>
      <c r="F2684" s="17" t="s">
        <v>775</v>
      </c>
      <c r="G2684" s="17" t="s">
        <v>772</v>
      </c>
      <c r="H2684" s="17">
        <v>37</v>
      </c>
      <c r="J2684" s="17">
        <v>0.38</v>
      </c>
      <c r="K2684" s="17" t="s">
        <v>494</v>
      </c>
      <c r="L2684" s="17"/>
      <c r="M2684" s="17" t="s">
        <v>494</v>
      </c>
      <c r="Q2684" s="50" t="s">
        <v>494</v>
      </c>
      <c r="AE2684" s="18">
        <f t="shared" si="127"/>
        <v>0.75020235721477502</v>
      </c>
    </row>
    <row r="2685" spans="1:31" hidden="1" x14ac:dyDescent="0.2">
      <c r="A2685" s="50">
        <v>2024</v>
      </c>
      <c r="B2685" s="50" t="s">
        <v>16</v>
      </c>
      <c r="C2685" s="51" t="str">
        <f>set_totals!$C$323</f>
        <v>07May24-RST-Night</v>
      </c>
      <c r="D2685" s="21">
        <f t="shared" si="125"/>
        <v>45419</v>
      </c>
      <c r="E2685" s="22">
        <f t="shared" si="126"/>
        <v>128</v>
      </c>
      <c r="F2685" s="17" t="s">
        <v>775</v>
      </c>
      <c r="G2685" s="17" t="s">
        <v>772</v>
      </c>
      <c r="H2685" s="17">
        <v>35</v>
      </c>
      <c r="J2685" s="17">
        <v>0.33</v>
      </c>
      <c r="K2685" s="17" t="s">
        <v>494</v>
      </c>
      <c r="L2685" s="17"/>
      <c r="M2685" s="17" t="s">
        <v>494</v>
      </c>
      <c r="Q2685" s="50" t="s">
        <v>494</v>
      </c>
      <c r="AE2685" s="18">
        <f t="shared" si="127"/>
        <v>0.76967930029154519</v>
      </c>
    </row>
    <row r="2686" spans="1:31" hidden="1" x14ac:dyDescent="0.2">
      <c r="A2686" s="50">
        <v>2024</v>
      </c>
      <c r="B2686" s="50" t="s">
        <v>16</v>
      </c>
      <c r="C2686" s="51" t="str">
        <f>set_totals!$C$323</f>
        <v>07May24-RST-Night</v>
      </c>
      <c r="D2686" s="21">
        <f t="shared" si="125"/>
        <v>45419</v>
      </c>
      <c r="E2686" s="22">
        <f t="shared" si="126"/>
        <v>128</v>
      </c>
      <c r="F2686" s="17" t="s">
        <v>775</v>
      </c>
      <c r="G2686" s="17" t="s">
        <v>772</v>
      </c>
      <c r="H2686" s="17">
        <v>38</v>
      </c>
      <c r="J2686" s="17">
        <v>0.49</v>
      </c>
      <c r="K2686" s="17" t="s">
        <v>494</v>
      </c>
      <c r="L2686" s="17"/>
      <c r="M2686" s="17" t="s">
        <v>494</v>
      </c>
      <c r="Q2686" s="50" t="s">
        <v>494</v>
      </c>
      <c r="AE2686" s="18">
        <f t="shared" si="127"/>
        <v>0.89298731593526748</v>
      </c>
    </row>
    <row r="2687" spans="1:31" hidden="1" x14ac:dyDescent="0.2">
      <c r="A2687" s="50">
        <v>2024</v>
      </c>
      <c r="B2687" s="50" t="s">
        <v>16</v>
      </c>
      <c r="C2687" s="51" t="str">
        <f>set_totals!$C$323</f>
        <v>07May24-RST-Night</v>
      </c>
      <c r="D2687" s="21">
        <f t="shared" si="125"/>
        <v>45419</v>
      </c>
      <c r="E2687" s="22">
        <f t="shared" si="126"/>
        <v>128</v>
      </c>
      <c r="F2687" s="17" t="s">
        <v>775</v>
      </c>
      <c r="G2687" s="17" t="s">
        <v>772</v>
      </c>
      <c r="H2687" s="17">
        <v>35</v>
      </c>
      <c r="J2687" s="17">
        <v>0.36</v>
      </c>
      <c r="K2687" s="17" t="s">
        <v>494</v>
      </c>
      <c r="L2687" s="17"/>
      <c r="M2687" s="17" t="s">
        <v>494</v>
      </c>
      <c r="Q2687" s="50" t="s">
        <v>494</v>
      </c>
      <c r="AE2687" s="18">
        <f t="shared" si="127"/>
        <v>0.83965014577259467</v>
      </c>
    </row>
    <row r="2688" spans="1:31" hidden="1" x14ac:dyDescent="0.2">
      <c r="A2688" s="50">
        <v>2024</v>
      </c>
      <c r="B2688" s="50" t="s">
        <v>16</v>
      </c>
      <c r="C2688" s="51" t="str">
        <f>set_totals!$C$323</f>
        <v>07May24-RST-Night</v>
      </c>
      <c r="D2688" s="21">
        <f t="shared" si="125"/>
        <v>45419</v>
      </c>
      <c r="E2688" s="22">
        <f t="shared" si="126"/>
        <v>128</v>
      </c>
      <c r="F2688" s="17" t="s">
        <v>775</v>
      </c>
      <c r="G2688" s="17" t="s">
        <v>772</v>
      </c>
      <c r="H2688" s="17">
        <v>37</v>
      </c>
      <c r="J2688" s="17">
        <v>0.43</v>
      </c>
      <c r="K2688" s="17" t="s">
        <v>494</v>
      </c>
      <c r="L2688" s="17"/>
      <c r="M2688" s="17" t="s">
        <v>494</v>
      </c>
      <c r="Q2688" s="50" t="s">
        <v>494</v>
      </c>
      <c r="AE2688" s="18">
        <f t="shared" si="127"/>
        <v>0.84891319369040341</v>
      </c>
    </row>
    <row r="2689" spans="1:31" hidden="1" x14ac:dyDescent="0.2">
      <c r="A2689" s="50">
        <v>2024</v>
      </c>
      <c r="B2689" s="50" t="s">
        <v>16</v>
      </c>
      <c r="C2689" s="51" t="str">
        <f>set_totals!$C$323</f>
        <v>07May24-RST-Night</v>
      </c>
      <c r="D2689" s="21">
        <f t="shared" si="125"/>
        <v>45419</v>
      </c>
      <c r="E2689" s="22">
        <f t="shared" si="126"/>
        <v>128</v>
      </c>
      <c r="F2689" s="17" t="s">
        <v>775</v>
      </c>
      <c r="G2689" s="17" t="s">
        <v>772</v>
      </c>
      <c r="H2689" s="17">
        <v>38</v>
      </c>
      <c r="J2689" s="17">
        <v>0.4</v>
      </c>
      <c r="K2689" s="17" t="s">
        <v>494</v>
      </c>
      <c r="L2689" s="17"/>
      <c r="M2689" s="17" t="s">
        <v>494</v>
      </c>
      <c r="Q2689" s="50" t="s">
        <v>494</v>
      </c>
      <c r="AE2689" s="18">
        <f t="shared" si="127"/>
        <v>0.72896923749817755</v>
      </c>
    </row>
    <row r="2690" spans="1:31" hidden="1" x14ac:dyDescent="0.2">
      <c r="A2690" s="50">
        <v>2024</v>
      </c>
      <c r="B2690" s="50" t="s">
        <v>16</v>
      </c>
      <c r="C2690" s="51" t="str">
        <f>set_totals!$C$323</f>
        <v>07May24-RST-Night</v>
      </c>
      <c r="D2690" s="21">
        <f t="shared" si="125"/>
        <v>45419</v>
      </c>
      <c r="E2690" s="22">
        <f t="shared" si="126"/>
        <v>128</v>
      </c>
      <c r="F2690" s="17" t="s">
        <v>775</v>
      </c>
      <c r="G2690" s="17" t="s">
        <v>772</v>
      </c>
      <c r="H2690" s="17">
        <v>46</v>
      </c>
      <c r="J2690" s="17">
        <v>0.91</v>
      </c>
      <c r="K2690" s="17" t="s">
        <v>494</v>
      </c>
      <c r="L2690" s="17"/>
      <c r="M2690" s="17" t="s">
        <v>494</v>
      </c>
      <c r="Q2690" s="50" t="s">
        <v>494</v>
      </c>
      <c r="AE2690" s="18">
        <f t="shared" si="127"/>
        <v>0.93490589298923321</v>
      </c>
    </row>
    <row r="2691" spans="1:31" hidden="1" x14ac:dyDescent="0.2">
      <c r="A2691" s="50">
        <v>2024</v>
      </c>
      <c r="B2691" s="50" t="s">
        <v>16</v>
      </c>
      <c r="C2691" s="51" t="str">
        <f>set_totals!$C$323</f>
        <v>07May24-RST-Night</v>
      </c>
      <c r="D2691" s="21">
        <f t="shared" si="125"/>
        <v>45419</v>
      </c>
      <c r="E2691" s="22">
        <f t="shared" si="126"/>
        <v>128</v>
      </c>
      <c r="F2691" s="17" t="s">
        <v>775</v>
      </c>
      <c r="G2691" s="17" t="s">
        <v>772</v>
      </c>
      <c r="H2691" s="17">
        <v>31</v>
      </c>
      <c r="J2691" s="17">
        <v>0.33</v>
      </c>
      <c r="K2691" s="17" t="s">
        <v>494</v>
      </c>
      <c r="L2691" s="17"/>
      <c r="M2691" s="17" t="s">
        <v>494</v>
      </c>
      <c r="Q2691" s="50" t="s">
        <v>494</v>
      </c>
      <c r="AE2691" s="18">
        <f t="shared" si="127"/>
        <v>1.107717095767178</v>
      </c>
    </row>
    <row r="2692" spans="1:31" hidden="1" x14ac:dyDescent="0.2">
      <c r="A2692" s="50">
        <v>2024</v>
      </c>
      <c r="B2692" s="50" t="s">
        <v>16</v>
      </c>
      <c r="C2692" s="51" t="str">
        <f>set_totals!$C$323</f>
        <v>07May24-RST-Night</v>
      </c>
      <c r="D2692" s="21">
        <f t="shared" ref="D2692:D2755" si="128">DATEVALUE(LEFT(C2692, SEARCH("-", C2692) - 1))</f>
        <v>45419</v>
      </c>
      <c r="E2692" s="22">
        <f t="shared" ref="E2692:E2755" si="129" xml:space="preserve"> D2692 - DATE(YEAR(D2692), 1, 0)</f>
        <v>128</v>
      </c>
      <c r="F2692" s="17" t="s">
        <v>775</v>
      </c>
      <c r="G2692" s="17" t="s">
        <v>772</v>
      </c>
      <c r="H2692" s="17">
        <v>39</v>
      </c>
      <c r="J2692" s="17">
        <v>0.45</v>
      </c>
      <c r="K2692" s="17" t="s">
        <v>494</v>
      </c>
      <c r="L2692" s="17"/>
      <c r="M2692" s="17" t="s">
        <v>494</v>
      </c>
      <c r="Q2692" s="50" t="s">
        <v>494</v>
      </c>
      <c r="AE2692" s="18">
        <f t="shared" ref="AE2692:AE2755" si="130">IF(J2692="", "", 100000*(J2692/(H2692^3)))</f>
        <v>0.75861022606584738</v>
      </c>
    </row>
    <row r="2693" spans="1:31" hidden="1" x14ac:dyDescent="0.2">
      <c r="A2693" s="50">
        <v>2024</v>
      </c>
      <c r="B2693" s="50" t="s">
        <v>16</v>
      </c>
      <c r="C2693" s="51" t="str">
        <f>set_totals!$C$323</f>
        <v>07May24-RST-Night</v>
      </c>
      <c r="D2693" s="21">
        <f t="shared" si="128"/>
        <v>45419</v>
      </c>
      <c r="E2693" s="22">
        <f t="shared" si="129"/>
        <v>128</v>
      </c>
      <c r="F2693" s="17" t="s">
        <v>775</v>
      </c>
      <c r="G2693" s="17" t="s">
        <v>772</v>
      </c>
      <c r="H2693" s="17">
        <v>38</v>
      </c>
      <c r="J2693" s="17">
        <v>0.44</v>
      </c>
      <c r="K2693" s="17" t="s">
        <v>494</v>
      </c>
      <c r="L2693" s="17"/>
      <c r="M2693" s="17" t="s">
        <v>494</v>
      </c>
      <c r="Q2693" s="50" t="s">
        <v>494</v>
      </c>
      <c r="AE2693" s="18">
        <f t="shared" si="130"/>
        <v>0.80186616124799526</v>
      </c>
    </row>
    <row r="2694" spans="1:31" hidden="1" x14ac:dyDescent="0.2">
      <c r="A2694" s="50">
        <v>2024</v>
      </c>
      <c r="B2694" s="50" t="s">
        <v>16</v>
      </c>
      <c r="C2694" s="51" t="str">
        <f>set_totals!$C$323</f>
        <v>07May24-RST-Night</v>
      </c>
      <c r="D2694" s="21">
        <f t="shared" si="128"/>
        <v>45419</v>
      </c>
      <c r="E2694" s="22">
        <f t="shared" si="129"/>
        <v>128</v>
      </c>
      <c r="F2694" s="17" t="s">
        <v>775</v>
      </c>
      <c r="G2694" s="17" t="s">
        <v>772</v>
      </c>
      <c r="H2694" s="17">
        <v>36</v>
      </c>
      <c r="J2694" s="17">
        <v>0.42</v>
      </c>
      <c r="K2694" s="17" t="s">
        <v>494</v>
      </c>
      <c r="L2694" s="17"/>
      <c r="M2694" s="17" t="s">
        <v>494</v>
      </c>
      <c r="Q2694" s="50" t="s">
        <v>494</v>
      </c>
      <c r="AE2694" s="18">
        <f t="shared" si="130"/>
        <v>0.90020576131687247</v>
      </c>
    </row>
    <row r="2695" spans="1:31" hidden="1" x14ac:dyDescent="0.2">
      <c r="A2695" s="50">
        <v>2024</v>
      </c>
      <c r="B2695" s="50" t="s">
        <v>16</v>
      </c>
      <c r="C2695" s="51" t="str">
        <f>set_totals!$C$323</f>
        <v>07May24-RST-Night</v>
      </c>
      <c r="D2695" s="21">
        <f t="shared" si="128"/>
        <v>45419</v>
      </c>
      <c r="E2695" s="22">
        <f t="shared" si="129"/>
        <v>128</v>
      </c>
      <c r="F2695" s="17" t="s">
        <v>775</v>
      </c>
      <c r="G2695" s="17" t="s">
        <v>772</v>
      </c>
      <c r="H2695" s="17">
        <v>36</v>
      </c>
      <c r="J2695" s="17">
        <v>0.41</v>
      </c>
      <c r="K2695" s="17" t="s">
        <v>494</v>
      </c>
      <c r="L2695" s="17"/>
      <c r="M2695" s="17" t="s">
        <v>494</v>
      </c>
      <c r="Q2695" s="50" t="s">
        <v>494</v>
      </c>
      <c r="AE2695" s="18">
        <f t="shared" si="130"/>
        <v>0.87877229080932784</v>
      </c>
    </row>
    <row r="2696" spans="1:31" hidden="1" x14ac:dyDescent="0.2">
      <c r="A2696" s="50">
        <v>2024</v>
      </c>
      <c r="B2696" s="50" t="s">
        <v>16</v>
      </c>
      <c r="C2696" s="51" t="str">
        <f>set_totals!$C$323</f>
        <v>07May24-RST-Night</v>
      </c>
      <c r="D2696" s="21">
        <f t="shared" si="128"/>
        <v>45419</v>
      </c>
      <c r="E2696" s="22">
        <f t="shared" si="129"/>
        <v>128</v>
      </c>
      <c r="F2696" s="17" t="s">
        <v>775</v>
      </c>
      <c r="G2696" s="17" t="s">
        <v>772</v>
      </c>
      <c r="H2696" s="17">
        <v>35</v>
      </c>
      <c r="J2696" s="17">
        <v>0.34</v>
      </c>
      <c r="K2696" s="17" t="s">
        <v>494</v>
      </c>
      <c r="L2696" s="17"/>
      <c r="M2696" s="17" t="s">
        <v>494</v>
      </c>
      <c r="Q2696" s="50" t="s">
        <v>494</v>
      </c>
      <c r="AE2696" s="18">
        <f t="shared" si="130"/>
        <v>0.79300291545189516</v>
      </c>
    </row>
    <row r="2697" spans="1:31" hidden="1" x14ac:dyDescent="0.2">
      <c r="A2697" s="50">
        <v>2024</v>
      </c>
      <c r="B2697" s="50" t="s">
        <v>16</v>
      </c>
      <c r="C2697" s="51" t="str">
        <f>set_totals!$C$323</f>
        <v>07May24-RST-Night</v>
      </c>
      <c r="D2697" s="21">
        <f t="shared" si="128"/>
        <v>45419</v>
      </c>
      <c r="E2697" s="22">
        <f t="shared" si="129"/>
        <v>128</v>
      </c>
      <c r="F2697" s="17" t="s">
        <v>775</v>
      </c>
      <c r="G2697" s="17" t="s">
        <v>784</v>
      </c>
      <c r="H2697" s="17">
        <v>88</v>
      </c>
      <c r="J2697" s="17">
        <v>6.48</v>
      </c>
      <c r="K2697" s="17" t="s">
        <v>494</v>
      </c>
      <c r="L2697" s="17"/>
      <c r="M2697" s="17" t="s">
        <v>494</v>
      </c>
      <c r="Q2697" s="50" t="s">
        <v>494</v>
      </c>
      <c r="AE2697" s="18">
        <f t="shared" si="130"/>
        <v>0.95088279489105942</v>
      </c>
    </row>
    <row r="2698" spans="1:31" hidden="1" x14ac:dyDescent="0.2">
      <c r="A2698" s="50">
        <v>2024</v>
      </c>
      <c r="B2698" s="50" t="s">
        <v>16</v>
      </c>
      <c r="C2698" s="51" t="str">
        <f>set_totals!$C$323</f>
        <v>07May24-RST-Night</v>
      </c>
      <c r="D2698" s="21">
        <f t="shared" si="128"/>
        <v>45419</v>
      </c>
      <c r="E2698" s="22">
        <f t="shared" si="129"/>
        <v>128</v>
      </c>
      <c r="F2698" s="17" t="s">
        <v>775</v>
      </c>
      <c r="G2698" s="17" t="s">
        <v>784</v>
      </c>
      <c r="H2698" s="17">
        <v>95</v>
      </c>
      <c r="J2698" s="17">
        <v>8.2899999999999991</v>
      </c>
      <c r="K2698" s="17" t="s">
        <v>494</v>
      </c>
      <c r="L2698" s="17"/>
      <c r="M2698" s="17" t="s">
        <v>494</v>
      </c>
      <c r="Q2698" s="50" t="s">
        <v>494</v>
      </c>
      <c r="AE2698" s="18">
        <f t="shared" si="130"/>
        <v>0.96690479661758255</v>
      </c>
    </row>
    <row r="2699" spans="1:31" hidden="1" x14ac:dyDescent="0.2">
      <c r="A2699" s="50">
        <v>2024</v>
      </c>
      <c r="B2699" s="50" t="s">
        <v>16</v>
      </c>
      <c r="C2699" s="51" t="str">
        <f>set_totals!$C$323</f>
        <v>07May24-RST-Night</v>
      </c>
      <c r="D2699" s="21">
        <f t="shared" si="128"/>
        <v>45419</v>
      </c>
      <c r="E2699" s="22">
        <f t="shared" si="129"/>
        <v>128</v>
      </c>
      <c r="F2699" s="17" t="s">
        <v>775</v>
      </c>
      <c r="G2699" s="17" t="s">
        <v>784</v>
      </c>
      <c r="H2699" s="17">
        <v>90</v>
      </c>
      <c r="J2699" s="17">
        <v>6.31</v>
      </c>
      <c r="K2699" s="17" t="s">
        <v>494</v>
      </c>
      <c r="L2699" s="17"/>
      <c r="M2699" s="17" t="s">
        <v>494</v>
      </c>
      <c r="Q2699" s="50" t="s">
        <v>494</v>
      </c>
      <c r="AE2699" s="18">
        <f t="shared" si="130"/>
        <v>0.86556927297668029</v>
      </c>
    </row>
    <row r="2700" spans="1:31" hidden="1" x14ac:dyDescent="0.2">
      <c r="A2700" s="50">
        <v>2024</v>
      </c>
      <c r="B2700" s="50" t="s">
        <v>16</v>
      </c>
      <c r="C2700" s="51" t="str">
        <f>set_totals!$C$323</f>
        <v>07May24-RST-Night</v>
      </c>
      <c r="D2700" s="21">
        <f t="shared" si="128"/>
        <v>45419</v>
      </c>
      <c r="E2700" s="22">
        <f t="shared" si="129"/>
        <v>128</v>
      </c>
      <c r="F2700" s="17" t="s">
        <v>775</v>
      </c>
      <c r="G2700" s="17" t="s">
        <v>784</v>
      </c>
      <c r="H2700" s="17">
        <v>100</v>
      </c>
      <c r="J2700" s="17">
        <v>8.3800000000000008</v>
      </c>
      <c r="K2700" s="17" t="s">
        <v>494</v>
      </c>
      <c r="L2700" s="17"/>
      <c r="M2700" s="17" t="s">
        <v>494</v>
      </c>
      <c r="Q2700" s="50" t="s">
        <v>494</v>
      </c>
      <c r="AE2700" s="18">
        <f t="shared" si="130"/>
        <v>0.83800000000000008</v>
      </c>
    </row>
    <row r="2701" spans="1:31" hidden="1" x14ac:dyDescent="0.2">
      <c r="A2701" s="50">
        <v>2024</v>
      </c>
      <c r="B2701" s="50" t="s">
        <v>16</v>
      </c>
      <c r="C2701" s="51" t="str">
        <f>set_totals!$C$323</f>
        <v>07May24-RST-Night</v>
      </c>
      <c r="D2701" s="21">
        <f t="shared" si="128"/>
        <v>45419</v>
      </c>
      <c r="E2701" s="22">
        <f t="shared" si="129"/>
        <v>128</v>
      </c>
      <c r="F2701" s="17" t="s">
        <v>775</v>
      </c>
      <c r="G2701" s="17" t="s">
        <v>784</v>
      </c>
      <c r="H2701" s="17">
        <v>90</v>
      </c>
      <c r="J2701" s="17">
        <v>7.51</v>
      </c>
      <c r="K2701" s="17" t="s">
        <v>494</v>
      </c>
      <c r="L2701" s="17"/>
      <c r="M2701" s="17" t="s">
        <v>494</v>
      </c>
      <c r="Q2701" s="50" t="s">
        <v>494</v>
      </c>
      <c r="AE2701" s="18">
        <f t="shared" si="130"/>
        <v>1.0301783264746227</v>
      </c>
    </row>
    <row r="2702" spans="1:31" hidden="1" x14ac:dyDescent="0.2">
      <c r="A2702" s="50">
        <v>2024</v>
      </c>
      <c r="B2702" s="50" t="s">
        <v>16</v>
      </c>
      <c r="C2702" s="51" t="str">
        <f>set_totals!$C$323</f>
        <v>07May24-RST-Night</v>
      </c>
      <c r="D2702" s="21">
        <f t="shared" si="128"/>
        <v>45419</v>
      </c>
      <c r="E2702" s="22">
        <f t="shared" si="129"/>
        <v>128</v>
      </c>
      <c r="F2702" s="17" t="s">
        <v>775</v>
      </c>
      <c r="G2702" s="17" t="s">
        <v>772</v>
      </c>
      <c r="H2702" s="17">
        <v>89</v>
      </c>
      <c r="J2702" s="17">
        <v>10.3</v>
      </c>
      <c r="K2702" s="17" t="s">
        <v>494</v>
      </c>
      <c r="L2702" s="17"/>
      <c r="M2702" s="17" t="s">
        <v>494</v>
      </c>
      <c r="Q2702" s="50" t="s">
        <v>494</v>
      </c>
      <c r="AE2702" s="18">
        <f t="shared" si="130"/>
        <v>1.4610571528677148</v>
      </c>
    </row>
    <row r="2703" spans="1:31" hidden="1" x14ac:dyDescent="0.2">
      <c r="A2703" s="50">
        <v>2024</v>
      </c>
      <c r="B2703" s="50" t="s">
        <v>16</v>
      </c>
      <c r="C2703" s="51" t="str">
        <f>set_totals!$C$323</f>
        <v>07May24-RST-Night</v>
      </c>
      <c r="D2703" s="21">
        <f t="shared" si="128"/>
        <v>45419</v>
      </c>
      <c r="E2703" s="22">
        <f t="shared" si="129"/>
        <v>128</v>
      </c>
      <c r="F2703" s="17" t="s">
        <v>775</v>
      </c>
      <c r="G2703" s="17" t="s">
        <v>784</v>
      </c>
      <c r="H2703" s="17">
        <v>96</v>
      </c>
      <c r="J2703" s="17">
        <v>10.49</v>
      </c>
      <c r="K2703" s="17" t="s">
        <v>494</v>
      </c>
      <c r="L2703" s="17"/>
      <c r="M2703" s="17" t="s">
        <v>494</v>
      </c>
      <c r="Q2703" s="50" t="s">
        <v>494</v>
      </c>
      <c r="AE2703" s="18">
        <f t="shared" si="130"/>
        <v>1.1856644241898149</v>
      </c>
    </row>
    <row r="2704" spans="1:31" hidden="1" x14ac:dyDescent="0.2">
      <c r="A2704" s="50">
        <v>2024</v>
      </c>
      <c r="B2704" s="50" t="s">
        <v>16</v>
      </c>
      <c r="C2704" s="51" t="str">
        <f>set_totals!$C$323</f>
        <v>07May24-RST-Night</v>
      </c>
      <c r="D2704" s="21">
        <f t="shared" si="128"/>
        <v>45419</v>
      </c>
      <c r="E2704" s="22">
        <f t="shared" si="129"/>
        <v>128</v>
      </c>
      <c r="F2704" s="17" t="s">
        <v>771</v>
      </c>
      <c r="G2704" s="17" t="s">
        <v>784</v>
      </c>
      <c r="H2704" s="17">
        <v>88</v>
      </c>
      <c r="J2704" s="17">
        <v>7.68</v>
      </c>
      <c r="K2704" s="17" t="s">
        <v>494</v>
      </c>
      <c r="L2704" s="17"/>
      <c r="M2704" s="17" t="s">
        <v>494</v>
      </c>
      <c r="P2704" s="50" t="s">
        <v>873</v>
      </c>
      <c r="Q2704" s="50" t="s">
        <v>494</v>
      </c>
      <c r="AD2704" s="50" t="s">
        <v>874</v>
      </c>
      <c r="AE2704" s="18">
        <f t="shared" si="130"/>
        <v>1.1269722013523666</v>
      </c>
    </row>
    <row r="2705" spans="1:31" hidden="1" x14ac:dyDescent="0.2">
      <c r="A2705" s="50">
        <v>2024</v>
      </c>
      <c r="B2705" s="50" t="s">
        <v>16</v>
      </c>
      <c r="C2705" s="51" t="str">
        <f>set_totals!$C$328</f>
        <v>08May24-RST-Night</v>
      </c>
      <c r="D2705" s="21">
        <f t="shared" si="128"/>
        <v>45420</v>
      </c>
      <c r="E2705" s="22">
        <f t="shared" si="129"/>
        <v>129</v>
      </c>
      <c r="F2705" s="17" t="s">
        <v>775</v>
      </c>
      <c r="G2705" s="17" t="s">
        <v>772</v>
      </c>
      <c r="H2705" s="17">
        <v>35</v>
      </c>
      <c r="J2705" s="17">
        <v>0.31</v>
      </c>
      <c r="K2705" s="17" t="s">
        <v>494</v>
      </c>
      <c r="L2705" s="17"/>
      <c r="M2705" s="17" t="s">
        <v>494</v>
      </c>
      <c r="Q2705" s="50" t="s">
        <v>494</v>
      </c>
      <c r="AE2705" s="18">
        <f t="shared" si="130"/>
        <v>0.72303206997084546</v>
      </c>
    </row>
    <row r="2706" spans="1:31" hidden="1" x14ac:dyDescent="0.2">
      <c r="A2706" s="50">
        <v>2024</v>
      </c>
      <c r="B2706" s="50" t="s">
        <v>16</v>
      </c>
      <c r="C2706" s="51" t="str">
        <f>set_totals!$C$328</f>
        <v>08May24-RST-Night</v>
      </c>
      <c r="D2706" s="21">
        <f t="shared" si="128"/>
        <v>45420</v>
      </c>
      <c r="E2706" s="22">
        <f t="shared" si="129"/>
        <v>129</v>
      </c>
      <c r="F2706" s="17" t="s">
        <v>775</v>
      </c>
      <c r="G2706" s="17" t="s">
        <v>772</v>
      </c>
      <c r="H2706" s="17">
        <v>37</v>
      </c>
      <c r="J2706" s="17">
        <v>0.41</v>
      </c>
      <c r="K2706" s="17" t="s">
        <v>494</v>
      </c>
      <c r="L2706" s="17"/>
      <c r="M2706" s="17" t="s">
        <v>494</v>
      </c>
      <c r="Q2706" s="50" t="s">
        <v>494</v>
      </c>
      <c r="AE2706" s="18">
        <f t="shared" si="130"/>
        <v>0.80942885910015194</v>
      </c>
    </row>
    <row r="2707" spans="1:31" hidden="1" x14ac:dyDescent="0.2">
      <c r="A2707" s="50">
        <v>2024</v>
      </c>
      <c r="B2707" s="50" t="s">
        <v>16</v>
      </c>
      <c r="C2707" s="51" t="str">
        <f>set_totals!$C$328</f>
        <v>08May24-RST-Night</v>
      </c>
      <c r="D2707" s="21">
        <f t="shared" si="128"/>
        <v>45420</v>
      </c>
      <c r="E2707" s="22">
        <f t="shared" si="129"/>
        <v>129</v>
      </c>
      <c r="F2707" s="17" t="s">
        <v>775</v>
      </c>
      <c r="G2707" s="17" t="s">
        <v>772</v>
      </c>
      <c r="H2707" s="17">
        <v>37</v>
      </c>
      <c r="J2707" s="17">
        <v>0.45</v>
      </c>
      <c r="K2707" s="17" t="s">
        <v>494</v>
      </c>
      <c r="L2707" s="17"/>
      <c r="M2707" s="17" t="s">
        <v>494</v>
      </c>
      <c r="Q2707" s="50" t="s">
        <v>494</v>
      </c>
      <c r="AE2707" s="18">
        <f t="shared" si="130"/>
        <v>0.88839752828065477</v>
      </c>
    </row>
    <row r="2708" spans="1:31" hidden="1" x14ac:dyDescent="0.2">
      <c r="A2708" s="50">
        <v>2024</v>
      </c>
      <c r="B2708" s="50" t="s">
        <v>16</v>
      </c>
      <c r="C2708" s="51" t="str">
        <f>set_totals!$C$328</f>
        <v>08May24-RST-Night</v>
      </c>
      <c r="D2708" s="21">
        <f t="shared" si="128"/>
        <v>45420</v>
      </c>
      <c r="E2708" s="22">
        <f t="shared" si="129"/>
        <v>129</v>
      </c>
      <c r="F2708" s="17" t="s">
        <v>775</v>
      </c>
      <c r="G2708" s="17" t="s">
        <v>772</v>
      </c>
      <c r="H2708" s="17">
        <v>34</v>
      </c>
      <c r="J2708" s="17">
        <v>0.27</v>
      </c>
      <c r="K2708" s="17" t="s">
        <v>494</v>
      </c>
      <c r="L2708" s="17"/>
      <c r="M2708" s="17" t="s">
        <v>494</v>
      </c>
      <c r="Q2708" s="50" t="s">
        <v>494</v>
      </c>
      <c r="AE2708" s="18">
        <f t="shared" si="130"/>
        <v>0.68695298188479548</v>
      </c>
    </row>
    <row r="2709" spans="1:31" hidden="1" x14ac:dyDescent="0.2">
      <c r="A2709" s="50">
        <v>2024</v>
      </c>
      <c r="B2709" s="50" t="s">
        <v>16</v>
      </c>
      <c r="C2709" s="51" t="str">
        <f>set_totals!$C$328</f>
        <v>08May24-RST-Night</v>
      </c>
      <c r="D2709" s="21">
        <f t="shared" si="128"/>
        <v>45420</v>
      </c>
      <c r="E2709" s="22">
        <f t="shared" si="129"/>
        <v>129</v>
      </c>
      <c r="F2709" s="17" t="s">
        <v>775</v>
      </c>
      <c r="G2709" s="17" t="s">
        <v>772</v>
      </c>
      <c r="H2709" s="17">
        <v>35</v>
      </c>
      <c r="J2709" s="17" t="s">
        <v>790</v>
      </c>
      <c r="K2709" s="17" t="s">
        <v>494</v>
      </c>
      <c r="L2709" s="17"/>
      <c r="M2709" s="17" t="s">
        <v>494</v>
      </c>
      <c r="Q2709" s="50" t="s">
        <v>494</v>
      </c>
      <c r="AE2709" s="18" t="e">
        <f t="shared" si="130"/>
        <v>#VALUE!</v>
      </c>
    </row>
    <row r="2710" spans="1:31" hidden="1" x14ac:dyDescent="0.2">
      <c r="A2710" s="50">
        <v>2024</v>
      </c>
      <c r="B2710" s="50" t="s">
        <v>16</v>
      </c>
      <c r="C2710" s="51" t="str">
        <f>set_totals!$C$328</f>
        <v>08May24-RST-Night</v>
      </c>
      <c r="D2710" s="21">
        <f t="shared" si="128"/>
        <v>45420</v>
      </c>
      <c r="E2710" s="22">
        <f t="shared" si="129"/>
        <v>129</v>
      </c>
      <c r="F2710" s="17" t="s">
        <v>775</v>
      </c>
      <c r="G2710" s="17" t="s">
        <v>772</v>
      </c>
      <c r="H2710" s="17">
        <v>35</v>
      </c>
      <c r="J2710" s="17">
        <v>0.38</v>
      </c>
      <c r="K2710" s="17" t="s">
        <v>494</v>
      </c>
      <c r="L2710" s="17"/>
      <c r="M2710" s="17" t="s">
        <v>494</v>
      </c>
      <c r="Q2710" s="50" t="s">
        <v>494</v>
      </c>
      <c r="AE2710" s="18">
        <f t="shared" si="130"/>
        <v>0.88629737609329451</v>
      </c>
    </row>
    <row r="2711" spans="1:31" hidden="1" x14ac:dyDescent="0.2">
      <c r="A2711" s="50">
        <v>2024</v>
      </c>
      <c r="B2711" s="50" t="s">
        <v>16</v>
      </c>
      <c r="C2711" s="51" t="str">
        <f>set_totals!$C$328</f>
        <v>08May24-RST-Night</v>
      </c>
      <c r="D2711" s="21">
        <f t="shared" si="128"/>
        <v>45420</v>
      </c>
      <c r="E2711" s="22">
        <f t="shared" si="129"/>
        <v>129</v>
      </c>
      <c r="F2711" s="17" t="s">
        <v>775</v>
      </c>
      <c r="G2711" s="17" t="s">
        <v>772</v>
      </c>
      <c r="H2711" s="17">
        <v>42</v>
      </c>
      <c r="J2711" s="17">
        <v>1.01</v>
      </c>
      <c r="K2711" s="17" t="s">
        <v>494</v>
      </c>
      <c r="L2711" s="17"/>
      <c r="M2711" s="17" t="s">
        <v>494</v>
      </c>
      <c r="Q2711" s="50" t="s">
        <v>494</v>
      </c>
      <c r="AD2711" s="50" t="s">
        <v>798</v>
      </c>
      <c r="AE2711" s="18">
        <f t="shared" si="130"/>
        <v>1.3632437101824857</v>
      </c>
    </row>
    <row r="2712" spans="1:31" hidden="1" x14ac:dyDescent="0.2">
      <c r="A2712" s="50">
        <v>2024</v>
      </c>
      <c r="B2712" s="50" t="s">
        <v>16</v>
      </c>
      <c r="C2712" s="51" t="str">
        <f>set_totals!$C$328</f>
        <v>08May24-RST-Night</v>
      </c>
      <c r="D2712" s="21">
        <f t="shared" si="128"/>
        <v>45420</v>
      </c>
      <c r="E2712" s="22">
        <f t="shared" si="129"/>
        <v>129</v>
      </c>
      <c r="F2712" s="17" t="s">
        <v>775</v>
      </c>
      <c r="G2712" s="17" t="s">
        <v>772</v>
      </c>
      <c r="H2712" s="17">
        <v>35</v>
      </c>
      <c r="J2712" s="17">
        <v>0.33</v>
      </c>
      <c r="K2712" s="17" t="s">
        <v>494</v>
      </c>
      <c r="L2712" s="17"/>
      <c r="M2712" s="17" t="s">
        <v>494</v>
      </c>
      <c r="Q2712" s="50" t="s">
        <v>494</v>
      </c>
      <c r="AE2712" s="18">
        <f t="shared" si="130"/>
        <v>0.76967930029154519</v>
      </c>
    </row>
    <row r="2713" spans="1:31" hidden="1" x14ac:dyDescent="0.2">
      <c r="A2713" s="50">
        <v>2024</v>
      </c>
      <c r="B2713" s="50" t="s">
        <v>16</v>
      </c>
      <c r="C2713" s="51" t="str">
        <f>set_totals!$C$328</f>
        <v>08May24-RST-Night</v>
      </c>
      <c r="D2713" s="21">
        <f t="shared" si="128"/>
        <v>45420</v>
      </c>
      <c r="E2713" s="22">
        <f t="shared" si="129"/>
        <v>129</v>
      </c>
      <c r="F2713" s="17" t="s">
        <v>775</v>
      </c>
      <c r="G2713" s="17" t="s">
        <v>772</v>
      </c>
      <c r="H2713" s="17">
        <v>38</v>
      </c>
      <c r="J2713" s="17">
        <v>0.45</v>
      </c>
      <c r="K2713" s="17" t="s">
        <v>494</v>
      </c>
      <c r="L2713" s="17"/>
      <c r="M2713" s="17" t="s">
        <v>494</v>
      </c>
      <c r="Q2713" s="50" t="s">
        <v>494</v>
      </c>
      <c r="AE2713" s="18">
        <f t="shared" si="130"/>
        <v>0.82009039218544977</v>
      </c>
    </row>
    <row r="2714" spans="1:31" hidden="1" x14ac:dyDescent="0.2">
      <c r="A2714" s="50">
        <v>2024</v>
      </c>
      <c r="B2714" s="50" t="s">
        <v>16</v>
      </c>
      <c r="C2714" s="51" t="str">
        <f>set_totals!$C$328</f>
        <v>08May24-RST-Night</v>
      </c>
      <c r="D2714" s="21">
        <f t="shared" si="128"/>
        <v>45420</v>
      </c>
      <c r="E2714" s="22">
        <f t="shared" si="129"/>
        <v>129</v>
      </c>
      <c r="F2714" s="17" t="s">
        <v>775</v>
      </c>
      <c r="G2714" s="17" t="s">
        <v>772</v>
      </c>
      <c r="H2714" s="17">
        <v>37</v>
      </c>
      <c r="J2714" s="17">
        <v>0.4</v>
      </c>
      <c r="K2714" s="17" t="s">
        <v>494</v>
      </c>
      <c r="L2714" s="17"/>
      <c r="M2714" s="17" t="s">
        <v>494</v>
      </c>
      <c r="Q2714" s="50" t="s">
        <v>494</v>
      </c>
      <c r="AE2714" s="18">
        <f t="shared" si="130"/>
        <v>0.78968669180502638</v>
      </c>
    </row>
    <row r="2715" spans="1:31" hidden="1" x14ac:dyDescent="0.2">
      <c r="A2715" s="50">
        <v>2024</v>
      </c>
      <c r="B2715" s="50" t="s">
        <v>16</v>
      </c>
      <c r="C2715" s="51" t="str">
        <f>set_totals!$C$328</f>
        <v>08May24-RST-Night</v>
      </c>
      <c r="D2715" s="21">
        <f t="shared" si="128"/>
        <v>45420</v>
      </c>
      <c r="E2715" s="22">
        <f t="shared" si="129"/>
        <v>129</v>
      </c>
      <c r="F2715" s="17" t="s">
        <v>775</v>
      </c>
      <c r="G2715" s="17" t="s">
        <v>772</v>
      </c>
      <c r="H2715" s="17">
        <v>35</v>
      </c>
      <c r="J2715" s="17">
        <v>0.3</v>
      </c>
      <c r="K2715" s="17" t="s">
        <v>494</v>
      </c>
      <c r="L2715" s="17"/>
      <c r="M2715" s="17" t="s">
        <v>494</v>
      </c>
      <c r="Q2715" s="50" t="s">
        <v>494</v>
      </c>
      <c r="AD2715" s="50" t="s">
        <v>798</v>
      </c>
      <c r="AE2715" s="18">
        <f t="shared" si="130"/>
        <v>0.69970845481049559</v>
      </c>
    </row>
    <row r="2716" spans="1:31" hidden="1" x14ac:dyDescent="0.2">
      <c r="A2716" s="50">
        <v>2024</v>
      </c>
      <c r="B2716" s="50" t="s">
        <v>16</v>
      </c>
      <c r="C2716" s="51" t="str">
        <f>set_totals!$C$328</f>
        <v>08May24-RST-Night</v>
      </c>
      <c r="D2716" s="21">
        <f t="shared" si="128"/>
        <v>45420</v>
      </c>
      <c r="E2716" s="22">
        <f t="shared" si="129"/>
        <v>129</v>
      </c>
      <c r="F2716" s="17" t="s">
        <v>775</v>
      </c>
      <c r="G2716" s="17" t="s">
        <v>772</v>
      </c>
      <c r="H2716" s="17">
        <v>37</v>
      </c>
      <c r="J2716" s="17">
        <v>0.43</v>
      </c>
      <c r="K2716" s="17" t="s">
        <v>494</v>
      </c>
      <c r="L2716" s="17"/>
      <c r="M2716" s="17" t="s">
        <v>494</v>
      </c>
      <c r="Q2716" s="50" t="s">
        <v>494</v>
      </c>
      <c r="AE2716" s="18">
        <f t="shared" si="130"/>
        <v>0.84891319369040341</v>
      </c>
    </row>
    <row r="2717" spans="1:31" hidden="1" x14ac:dyDescent="0.2">
      <c r="A2717" s="50">
        <v>2024</v>
      </c>
      <c r="B2717" s="50" t="s">
        <v>16</v>
      </c>
      <c r="C2717" s="51" t="str">
        <f>set_totals!$C$328</f>
        <v>08May24-RST-Night</v>
      </c>
      <c r="D2717" s="21">
        <f t="shared" si="128"/>
        <v>45420</v>
      </c>
      <c r="E2717" s="22">
        <f t="shared" si="129"/>
        <v>129</v>
      </c>
      <c r="F2717" s="17" t="s">
        <v>775</v>
      </c>
      <c r="G2717" s="17" t="s">
        <v>772</v>
      </c>
      <c r="H2717" s="17">
        <v>35</v>
      </c>
      <c r="J2717" s="17">
        <v>0.31</v>
      </c>
      <c r="K2717" s="17" t="s">
        <v>494</v>
      </c>
      <c r="L2717" s="17"/>
      <c r="M2717" s="17" t="s">
        <v>494</v>
      </c>
      <c r="Q2717" s="50" t="s">
        <v>494</v>
      </c>
      <c r="AE2717" s="18">
        <f t="shared" si="130"/>
        <v>0.72303206997084546</v>
      </c>
    </row>
    <row r="2718" spans="1:31" hidden="1" x14ac:dyDescent="0.2">
      <c r="A2718" s="50">
        <v>2024</v>
      </c>
      <c r="B2718" s="50" t="s">
        <v>16</v>
      </c>
      <c r="C2718" s="51" t="str">
        <f>set_totals!$C$328</f>
        <v>08May24-RST-Night</v>
      </c>
      <c r="D2718" s="21">
        <f t="shared" si="128"/>
        <v>45420</v>
      </c>
      <c r="E2718" s="22">
        <f t="shared" si="129"/>
        <v>129</v>
      </c>
      <c r="F2718" s="17" t="s">
        <v>775</v>
      </c>
      <c r="G2718" s="17" t="s">
        <v>772</v>
      </c>
      <c r="H2718" s="17">
        <v>36</v>
      </c>
      <c r="J2718" s="17">
        <v>0.35</v>
      </c>
      <c r="K2718" s="17" t="s">
        <v>494</v>
      </c>
      <c r="L2718" s="17"/>
      <c r="M2718" s="17" t="s">
        <v>494</v>
      </c>
      <c r="Q2718" s="50" t="s">
        <v>494</v>
      </c>
      <c r="AE2718" s="18">
        <f t="shared" si="130"/>
        <v>0.7501714677640603</v>
      </c>
    </row>
    <row r="2719" spans="1:31" hidden="1" x14ac:dyDescent="0.2">
      <c r="A2719" s="50">
        <v>2024</v>
      </c>
      <c r="B2719" s="50" t="s">
        <v>16</v>
      </c>
      <c r="C2719" s="51" t="str">
        <f>set_totals!$C$328</f>
        <v>08May24-RST-Night</v>
      </c>
      <c r="D2719" s="21">
        <f t="shared" si="128"/>
        <v>45420</v>
      </c>
      <c r="E2719" s="22">
        <f t="shared" si="129"/>
        <v>129</v>
      </c>
      <c r="F2719" s="17" t="s">
        <v>775</v>
      </c>
      <c r="G2719" s="17" t="s">
        <v>772</v>
      </c>
      <c r="H2719" s="17">
        <v>36</v>
      </c>
      <c r="J2719" s="17">
        <v>0.33</v>
      </c>
      <c r="K2719" s="17" t="s">
        <v>494</v>
      </c>
      <c r="L2719" s="17"/>
      <c r="M2719" s="17" t="s">
        <v>494</v>
      </c>
      <c r="Q2719" s="50" t="s">
        <v>494</v>
      </c>
      <c r="AE2719" s="18">
        <f t="shared" si="130"/>
        <v>0.70730452674897115</v>
      </c>
    </row>
    <row r="2720" spans="1:31" hidden="1" x14ac:dyDescent="0.2">
      <c r="A2720" s="50">
        <v>2024</v>
      </c>
      <c r="B2720" s="50" t="s">
        <v>16</v>
      </c>
      <c r="C2720" s="51" t="str">
        <f>set_totals!$C$328</f>
        <v>08May24-RST-Night</v>
      </c>
      <c r="D2720" s="21">
        <f t="shared" si="128"/>
        <v>45420</v>
      </c>
      <c r="E2720" s="22">
        <f t="shared" si="129"/>
        <v>129</v>
      </c>
      <c r="F2720" s="17" t="s">
        <v>775</v>
      </c>
      <c r="G2720" s="17" t="s">
        <v>772</v>
      </c>
      <c r="H2720" s="17">
        <v>36</v>
      </c>
      <c r="J2720" s="17">
        <v>0.41</v>
      </c>
      <c r="K2720" s="17" t="s">
        <v>494</v>
      </c>
      <c r="L2720" s="17"/>
      <c r="M2720" s="17" t="s">
        <v>494</v>
      </c>
      <c r="Q2720" s="50" t="s">
        <v>494</v>
      </c>
      <c r="AE2720" s="18">
        <f t="shared" si="130"/>
        <v>0.87877229080932784</v>
      </c>
    </row>
    <row r="2721" spans="1:31" hidden="1" x14ac:dyDescent="0.2">
      <c r="A2721" s="50">
        <v>2024</v>
      </c>
      <c r="B2721" s="50" t="s">
        <v>16</v>
      </c>
      <c r="C2721" s="51" t="str">
        <f>set_totals!$C$328</f>
        <v>08May24-RST-Night</v>
      </c>
      <c r="D2721" s="21">
        <f t="shared" si="128"/>
        <v>45420</v>
      </c>
      <c r="E2721" s="22">
        <f t="shared" si="129"/>
        <v>129</v>
      </c>
      <c r="F2721" s="17" t="s">
        <v>775</v>
      </c>
      <c r="G2721" s="17" t="s">
        <v>772</v>
      </c>
      <c r="H2721" s="17">
        <v>35</v>
      </c>
      <c r="J2721" s="17">
        <v>0.34</v>
      </c>
      <c r="K2721" s="17" t="s">
        <v>494</v>
      </c>
      <c r="L2721" s="17"/>
      <c r="M2721" s="17" t="s">
        <v>494</v>
      </c>
      <c r="Q2721" s="50" t="s">
        <v>494</v>
      </c>
      <c r="AE2721" s="18">
        <f t="shared" si="130"/>
        <v>0.79300291545189516</v>
      </c>
    </row>
    <row r="2722" spans="1:31" hidden="1" x14ac:dyDescent="0.2">
      <c r="A2722" s="50">
        <v>2024</v>
      </c>
      <c r="B2722" s="50" t="s">
        <v>16</v>
      </c>
      <c r="C2722" s="51" t="str">
        <f>set_totals!$C$328</f>
        <v>08May24-RST-Night</v>
      </c>
      <c r="D2722" s="21">
        <f t="shared" si="128"/>
        <v>45420</v>
      </c>
      <c r="E2722" s="22">
        <f t="shared" si="129"/>
        <v>129</v>
      </c>
      <c r="F2722" s="17" t="s">
        <v>775</v>
      </c>
      <c r="G2722" s="17" t="s">
        <v>772</v>
      </c>
      <c r="H2722" s="17">
        <v>36</v>
      </c>
      <c r="J2722" s="17">
        <v>0.43</v>
      </c>
      <c r="K2722" s="17" t="s">
        <v>494</v>
      </c>
      <c r="L2722" s="17"/>
      <c r="M2722" s="17" t="s">
        <v>494</v>
      </c>
      <c r="Q2722" s="50" t="s">
        <v>494</v>
      </c>
      <c r="AE2722" s="18">
        <f t="shared" si="130"/>
        <v>0.92163923182441698</v>
      </c>
    </row>
    <row r="2723" spans="1:31" hidden="1" x14ac:dyDescent="0.2">
      <c r="A2723" s="50">
        <v>2024</v>
      </c>
      <c r="B2723" s="50" t="s">
        <v>16</v>
      </c>
      <c r="C2723" s="51" t="str">
        <f>set_totals!$C$328</f>
        <v>08May24-RST-Night</v>
      </c>
      <c r="D2723" s="21">
        <f t="shared" si="128"/>
        <v>45420</v>
      </c>
      <c r="E2723" s="22">
        <f t="shared" si="129"/>
        <v>129</v>
      </c>
      <c r="F2723" s="17" t="s">
        <v>775</v>
      </c>
      <c r="G2723" s="17" t="s">
        <v>772</v>
      </c>
      <c r="H2723" s="17">
        <v>35</v>
      </c>
      <c r="J2723" s="17">
        <v>0.37</v>
      </c>
      <c r="K2723" s="17" t="s">
        <v>494</v>
      </c>
      <c r="L2723" s="17"/>
      <c r="M2723" s="17" t="s">
        <v>494</v>
      </c>
      <c r="Q2723" s="50" t="s">
        <v>494</v>
      </c>
      <c r="AE2723" s="18">
        <f t="shared" si="130"/>
        <v>0.86297376093294464</v>
      </c>
    </row>
    <row r="2724" spans="1:31" hidden="1" x14ac:dyDescent="0.2">
      <c r="A2724" s="50">
        <v>2024</v>
      </c>
      <c r="B2724" s="50" t="s">
        <v>16</v>
      </c>
      <c r="C2724" s="51" t="str">
        <f>set_totals!$C$328</f>
        <v>08May24-RST-Night</v>
      </c>
      <c r="D2724" s="21">
        <f t="shared" si="128"/>
        <v>45420</v>
      </c>
      <c r="E2724" s="22">
        <f t="shared" si="129"/>
        <v>129</v>
      </c>
      <c r="F2724" s="17" t="s">
        <v>775</v>
      </c>
      <c r="G2724" s="17" t="s">
        <v>772</v>
      </c>
      <c r="H2724" s="17">
        <v>37</v>
      </c>
      <c r="J2724" s="17">
        <v>0.4</v>
      </c>
      <c r="K2724" s="17" t="s">
        <v>494</v>
      </c>
      <c r="L2724" s="17"/>
      <c r="M2724" s="17" t="s">
        <v>494</v>
      </c>
      <c r="Q2724" s="50" t="s">
        <v>494</v>
      </c>
      <c r="AE2724" s="18">
        <f t="shared" si="130"/>
        <v>0.78968669180502638</v>
      </c>
    </row>
    <row r="2725" spans="1:31" hidden="1" x14ac:dyDescent="0.2">
      <c r="A2725" s="50">
        <v>2024</v>
      </c>
      <c r="B2725" s="50" t="s">
        <v>16</v>
      </c>
      <c r="C2725" s="51" t="str">
        <f>set_totals!$C$328</f>
        <v>08May24-RST-Night</v>
      </c>
      <c r="D2725" s="21">
        <f t="shared" si="128"/>
        <v>45420</v>
      </c>
      <c r="E2725" s="22">
        <f t="shared" si="129"/>
        <v>129</v>
      </c>
      <c r="F2725" s="17" t="s">
        <v>775</v>
      </c>
      <c r="G2725" s="17" t="s">
        <v>772</v>
      </c>
      <c r="H2725" s="17">
        <v>59</v>
      </c>
      <c r="J2725" s="17">
        <v>1.86</v>
      </c>
      <c r="K2725" s="17" t="s">
        <v>494</v>
      </c>
      <c r="L2725" s="17"/>
      <c r="M2725" s="17" t="s">
        <v>494</v>
      </c>
      <c r="Q2725" s="50" t="s">
        <v>494</v>
      </c>
      <c r="AE2725" s="18">
        <f t="shared" si="130"/>
        <v>0.90564273854678423</v>
      </c>
    </row>
    <row r="2726" spans="1:31" hidden="1" x14ac:dyDescent="0.2">
      <c r="A2726" s="50">
        <v>2024</v>
      </c>
      <c r="B2726" s="50" t="s">
        <v>16</v>
      </c>
      <c r="C2726" s="51" t="str">
        <f>set_totals!$C$328</f>
        <v>08May24-RST-Night</v>
      </c>
      <c r="D2726" s="21">
        <f t="shared" si="128"/>
        <v>45420</v>
      </c>
      <c r="E2726" s="22">
        <f t="shared" si="129"/>
        <v>129</v>
      </c>
      <c r="F2726" s="17" t="s">
        <v>775</v>
      </c>
      <c r="G2726" s="17" t="s">
        <v>772</v>
      </c>
      <c r="H2726" s="17">
        <v>34</v>
      </c>
      <c r="J2726" s="17">
        <v>0.33</v>
      </c>
      <c r="K2726" s="17" t="s">
        <v>494</v>
      </c>
      <c r="L2726" s="17"/>
      <c r="M2726" s="17" t="s">
        <v>494</v>
      </c>
      <c r="Q2726" s="50" t="s">
        <v>494</v>
      </c>
      <c r="AE2726" s="18">
        <f t="shared" si="130"/>
        <v>0.83960920008141671</v>
      </c>
    </row>
    <row r="2727" spans="1:31" hidden="1" x14ac:dyDescent="0.2">
      <c r="A2727" s="50">
        <v>2024</v>
      </c>
      <c r="B2727" s="50" t="s">
        <v>16</v>
      </c>
      <c r="C2727" s="51" t="str">
        <f>set_totals!$C$328</f>
        <v>08May24-RST-Night</v>
      </c>
      <c r="D2727" s="21">
        <f t="shared" si="128"/>
        <v>45420</v>
      </c>
      <c r="E2727" s="22">
        <f t="shared" si="129"/>
        <v>129</v>
      </c>
      <c r="F2727" s="17" t="s">
        <v>775</v>
      </c>
      <c r="G2727" s="17" t="s">
        <v>772</v>
      </c>
      <c r="H2727" s="17">
        <v>35</v>
      </c>
      <c r="J2727" s="17">
        <v>0.35</v>
      </c>
      <c r="K2727" s="17" t="s">
        <v>494</v>
      </c>
      <c r="L2727" s="17"/>
      <c r="M2727" s="17" t="s">
        <v>494</v>
      </c>
      <c r="Q2727" s="50" t="s">
        <v>494</v>
      </c>
      <c r="AE2727" s="18">
        <f t="shared" si="130"/>
        <v>0.81632653061224481</v>
      </c>
    </row>
    <row r="2728" spans="1:31" hidden="1" x14ac:dyDescent="0.2">
      <c r="A2728" s="50">
        <v>2024</v>
      </c>
      <c r="B2728" s="50" t="s">
        <v>16</v>
      </c>
      <c r="C2728" s="51" t="str">
        <f>set_totals!$C$328</f>
        <v>08May24-RST-Night</v>
      </c>
      <c r="D2728" s="21">
        <f t="shared" si="128"/>
        <v>45420</v>
      </c>
      <c r="E2728" s="22">
        <f t="shared" si="129"/>
        <v>129</v>
      </c>
      <c r="F2728" s="17" t="s">
        <v>775</v>
      </c>
      <c r="G2728" s="17" t="s">
        <v>772</v>
      </c>
      <c r="H2728" s="17">
        <v>38</v>
      </c>
      <c r="J2728" s="17">
        <v>0.38</v>
      </c>
      <c r="K2728" s="17" t="s">
        <v>494</v>
      </c>
      <c r="L2728" s="17"/>
      <c r="M2728" s="17" t="s">
        <v>494</v>
      </c>
      <c r="Q2728" s="50" t="s">
        <v>494</v>
      </c>
      <c r="AE2728" s="18">
        <f t="shared" si="130"/>
        <v>0.69252077562326864</v>
      </c>
    </row>
    <row r="2729" spans="1:31" hidden="1" x14ac:dyDescent="0.2">
      <c r="A2729" s="50">
        <v>2024</v>
      </c>
      <c r="B2729" s="50" t="s">
        <v>16</v>
      </c>
      <c r="C2729" s="51" t="str">
        <f>set_totals!$C$328</f>
        <v>08May24-RST-Night</v>
      </c>
      <c r="D2729" s="21">
        <f t="shared" si="128"/>
        <v>45420</v>
      </c>
      <c r="E2729" s="22">
        <f t="shared" si="129"/>
        <v>129</v>
      </c>
      <c r="F2729" s="17" t="s">
        <v>775</v>
      </c>
      <c r="G2729" s="17" t="s">
        <v>772</v>
      </c>
      <c r="H2729" s="17">
        <v>35</v>
      </c>
      <c r="J2729" s="17">
        <v>0.34</v>
      </c>
      <c r="K2729" s="17" t="s">
        <v>494</v>
      </c>
      <c r="L2729" s="17"/>
      <c r="M2729" s="17" t="s">
        <v>494</v>
      </c>
      <c r="Q2729" s="50" t="s">
        <v>494</v>
      </c>
      <c r="AE2729" s="18">
        <f t="shared" si="130"/>
        <v>0.79300291545189516</v>
      </c>
    </row>
    <row r="2730" spans="1:31" hidden="1" x14ac:dyDescent="0.2">
      <c r="A2730" s="50">
        <v>2024</v>
      </c>
      <c r="B2730" s="50" t="s">
        <v>16</v>
      </c>
      <c r="C2730" s="51" t="str">
        <f>set_totals!$C$328</f>
        <v>08May24-RST-Night</v>
      </c>
      <c r="D2730" s="21">
        <f t="shared" si="128"/>
        <v>45420</v>
      </c>
      <c r="E2730" s="22">
        <f t="shared" si="129"/>
        <v>129</v>
      </c>
      <c r="F2730" s="17" t="s">
        <v>775</v>
      </c>
      <c r="G2730" s="17" t="s">
        <v>772</v>
      </c>
      <c r="H2730" s="17">
        <v>38</v>
      </c>
      <c r="J2730" s="17">
        <v>0.45</v>
      </c>
      <c r="K2730" s="17" t="s">
        <v>494</v>
      </c>
      <c r="L2730" s="17"/>
      <c r="M2730" s="17" t="s">
        <v>494</v>
      </c>
      <c r="Q2730" s="50" t="s">
        <v>494</v>
      </c>
      <c r="AE2730" s="18">
        <f t="shared" si="130"/>
        <v>0.82009039218544977</v>
      </c>
    </row>
    <row r="2731" spans="1:31" hidden="1" x14ac:dyDescent="0.2">
      <c r="A2731" s="50">
        <v>2024</v>
      </c>
      <c r="B2731" s="50" t="s">
        <v>16</v>
      </c>
      <c r="C2731" s="51" t="str">
        <f>set_totals!$C$328</f>
        <v>08May24-RST-Night</v>
      </c>
      <c r="D2731" s="21">
        <f t="shared" si="128"/>
        <v>45420</v>
      </c>
      <c r="E2731" s="22">
        <f t="shared" si="129"/>
        <v>129</v>
      </c>
      <c r="F2731" s="17" t="s">
        <v>775</v>
      </c>
      <c r="G2731" s="17" t="s">
        <v>772</v>
      </c>
      <c r="H2731" s="17">
        <v>35</v>
      </c>
      <c r="J2731" s="17">
        <v>0.37</v>
      </c>
      <c r="K2731" s="17" t="s">
        <v>494</v>
      </c>
      <c r="L2731" s="17"/>
      <c r="M2731" s="17" t="s">
        <v>494</v>
      </c>
      <c r="Q2731" s="50" t="s">
        <v>494</v>
      </c>
      <c r="AE2731" s="18">
        <f t="shared" si="130"/>
        <v>0.86297376093294464</v>
      </c>
    </row>
    <row r="2732" spans="1:31" hidden="1" x14ac:dyDescent="0.2">
      <c r="A2732" s="50">
        <v>2024</v>
      </c>
      <c r="B2732" s="50" t="s">
        <v>16</v>
      </c>
      <c r="C2732" s="51" t="str">
        <f>set_totals!$C$328</f>
        <v>08May24-RST-Night</v>
      </c>
      <c r="D2732" s="21">
        <f t="shared" si="128"/>
        <v>45420</v>
      </c>
      <c r="E2732" s="22">
        <f t="shared" si="129"/>
        <v>129</v>
      </c>
      <c r="F2732" s="17" t="s">
        <v>775</v>
      </c>
      <c r="G2732" s="17" t="s">
        <v>772</v>
      </c>
      <c r="H2732" s="17">
        <v>34</v>
      </c>
      <c r="J2732" s="17">
        <v>0.28999999999999998</v>
      </c>
      <c r="K2732" s="17" t="s">
        <v>494</v>
      </c>
      <c r="L2732" s="17"/>
      <c r="M2732" s="17" t="s">
        <v>494</v>
      </c>
      <c r="Q2732" s="50" t="s">
        <v>494</v>
      </c>
      <c r="AE2732" s="18">
        <f t="shared" si="130"/>
        <v>0.73783838795033574</v>
      </c>
    </row>
    <row r="2733" spans="1:31" hidden="1" x14ac:dyDescent="0.2">
      <c r="A2733" s="50">
        <v>2024</v>
      </c>
      <c r="B2733" s="50" t="s">
        <v>16</v>
      </c>
      <c r="C2733" s="51" t="str">
        <f>set_totals!$C$328</f>
        <v>08May24-RST-Night</v>
      </c>
      <c r="D2733" s="21">
        <f t="shared" si="128"/>
        <v>45420</v>
      </c>
      <c r="E2733" s="22">
        <f t="shared" si="129"/>
        <v>129</v>
      </c>
      <c r="F2733" s="17" t="s">
        <v>775</v>
      </c>
      <c r="G2733" s="17" t="s">
        <v>772</v>
      </c>
      <c r="H2733" s="17">
        <v>38</v>
      </c>
      <c r="J2733" s="17">
        <v>0.53</v>
      </c>
      <c r="K2733" s="17" t="s">
        <v>494</v>
      </c>
      <c r="L2733" s="17"/>
      <c r="M2733" s="17" t="s">
        <v>494</v>
      </c>
      <c r="Q2733" s="50" t="s">
        <v>494</v>
      </c>
      <c r="AE2733" s="18">
        <f t="shared" si="130"/>
        <v>0.9658842396850853</v>
      </c>
    </row>
    <row r="2734" spans="1:31" hidden="1" x14ac:dyDescent="0.2">
      <c r="A2734" s="50">
        <v>2024</v>
      </c>
      <c r="B2734" s="50" t="s">
        <v>16</v>
      </c>
      <c r="C2734" s="51" t="str">
        <f>set_totals!$C$328</f>
        <v>08May24-RST-Night</v>
      </c>
      <c r="D2734" s="21">
        <f t="shared" si="128"/>
        <v>45420</v>
      </c>
      <c r="E2734" s="22">
        <f t="shared" si="129"/>
        <v>129</v>
      </c>
      <c r="F2734" s="17" t="s">
        <v>775</v>
      </c>
      <c r="G2734" s="17" t="s">
        <v>772</v>
      </c>
      <c r="H2734" s="17">
        <v>35</v>
      </c>
      <c r="J2734" s="17">
        <v>0.31</v>
      </c>
      <c r="K2734" s="17" t="s">
        <v>494</v>
      </c>
      <c r="L2734" s="17"/>
      <c r="M2734" s="17" t="s">
        <v>494</v>
      </c>
      <c r="Q2734" s="50" t="s">
        <v>494</v>
      </c>
      <c r="AE2734" s="18">
        <f t="shared" si="130"/>
        <v>0.72303206997084546</v>
      </c>
    </row>
    <row r="2735" spans="1:31" hidden="1" x14ac:dyDescent="0.2">
      <c r="A2735" s="50">
        <v>2024</v>
      </c>
      <c r="B2735" s="50" t="s">
        <v>16</v>
      </c>
      <c r="C2735" s="51" t="str">
        <f>set_totals!$C$328</f>
        <v>08May24-RST-Night</v>
      </c>
      <c r="D2735" s="21">
        <f t="shared" si="128"/>
        <v>45420</v>
      </c>
      <c r="E2735" s="22">
        <f t="shared" si="129"/>
        <v>129</v>
      </c>
      <c r="F2735" s="17" t="s">
        <v>775</v>
      </c>
      <c r="G2735" s="17" t="s">
        <v>772</v>
      </c>
      <c r="H2735" s="17">
        <v>69</v>
      </c>
      <c r="J2735" s="17">
        <v>3.45</v>
      </c>
      <c r="K2735" s="17" t="s">
        <v>494</v>
      </c>
      <c r="L2735" s="17"/>
      <c r="M2735" s="17" t="s">
        <v>494</v>
      </c>
      <c r="Q2735" s="50" t="s">
        <v>494</v>
      </c>
      <c r="AE2735" s="18">
        <f t="shared" si="130"/>
        <v>1.0501995379122033</v>
      </c>
    </row>
    <row r="2736" spans="1:31" hidden="1" x14ac:dyDescent="0.2">
      <c r="A2736" s="50">
        <v>2024</v>
      </c>
      <c r="B2736" s="50" t="s">
        <v>16</v>
      </c>
      <c r="C2736" s="51" t="str">
        <f>set_totals!$C$328</f>
        <v>08May24-RST-Night</v>
      </c>
      <c r="D2736" s="21">
        <f t="shared" si="128"/>
        <v>45420</v>
      </c>
      <c r="E2736" s="22">
        <f t="shared" si="129"/>
        <v>129</v>
      </c>
      <c r="F2736" s="17" t="s">
        <v>775</v>
      </c>
      <c r="G2736" s="17" t="s">
        <v>784</v>
      </c>
      <c r="H2736" s="17">
        <v>81</v>
      </c>
      <c r="J2736" s="17">
        <v>5</v>
      </c>
      <c r="K2736" s="17" t="s">
        <v>494</v>
      </c>
      <c r="L2736" s="17"/>
      <c r="M2736" s="17" t="s">
        <v>494</v>
      </c>
      <c r="Q2736" s="50" t="s">
        <v>494</v>
      </c>
      <c r="AE2736" s="18">
        <f t="shared" si="130"/>
        <v>0.94083821157946035</v>
      </c>
    </row>
    <row r="2737" spans="1:31" hidden="1" x14ac:dyDescent="0.2">
      <c r="A2737" s="50">
        <v>2024</v>
      </c>
      <c r="B2737" s="50" t="s">
        <v>16</v>
      </c>
      <c r="C2737" s="51" t="str">
        <f>set_totals!$C$328</f>
        <v>08May24-RST-Night</v>
      </c>
      <c r="D2737" s="21">
        <f t="shared" si="128"/>
        <v>45420</v>
      </c>
      <c r="E2737" s="22">
        <f t="shared" si="129"/>
        <v>129</v>
      </c>
      <c r="F2737" s="17" t="s">
        <v>775</v>
      </c>
      <c r="G2737" s="17" t="s">
        <v>784</v>
      </c>
      <c r="H2737" s="17">
        <v>101</v>
      </c>
      <c r="J2737" s="17">
        <v>10.89</v>
      </c>
      <c r="K2737" s="17" t="s">
        <v>494</v>
      </c>
      <c r="L2737" s="17"/>
      <c r="M2737" s="17" t="s">
        <v>494</v>
      </c>
      <c r="Q2737" s="50" t="s">
        <v>494</v>
      </c>
      <c r="AE2737" s="18">
        <f t="shared" si="130"/>
        <v>1.0569726710932048</v>
      </c>
    </row>
    <row r="2738" spans="1:31" hidden="1" x14ac:dyDescent="0.2">
      <c r="A2738" s="50">
        <v>2024</v>
      </c>
      <c r="B2738" s="50" t="s">
        <v>16</v>
      </c>
      <c r="C2738" s="51" t="str">
        <f>set_totals!$C$328</f>
        <v>08May24-RST-Night</v>
      </c>
      <c r="D2738" s="21">
        <f t="shared" si="128"/>
        <v>45420</v>
      </c>
      <c r="E2738" s="22">
        <f t="shared" si="129"/>
        <v>129</v>
      </c>
      <c r="F2738" s="17" t="s">
        <v>775</v>
      </c>
      <c r="G2738" s="17" t="s">
        <v>784</v>
      </c>
      <c r="H2738" s="17">
        <v>82</v>
      </c>
      <c r="J2738" s="17">
        <v>5.52</v>
      </c>
      <c r="K2738" s="17" t="s">
        <v>494</v>
      </c>
      <c r="L2738" s="17"/>
      <c r="M2738" s="17" t="s">
        <v>494</v>
      </c>
      <c r="Q2738" s="50" t="s">
        <v>494</v>
      </c>
      <c r="AE2738" s="18">
        <f t="shared" si="130"/>
        <v>1.0011462398978541</v>
      </c>
    </row>
    <row r="2739" spans="1:31" hidden="1" x14ac:dyDescent="0.2">
      <c r="A2739" s="50">
        <v>2024</v>
      </c>
      <c r="B2739" s="50" t="s">
        <v>16</v>
      </c>
      <c r="C2739" s="51" t="str">
        <f>set_totals!$C$328</f>
        <v>08May24-RST-Night</v>
      </c>
      <c r="D2739" s="21">
        <f t="shared" si="128"/>
        <v>45420</v>
      </c>
      <c r="E2739" s="22">
        <f t="shared" si="129"/>
        <v>129</v>
      </c>
      <c r="F2739" s="17" t="s">
        <v>775</v>
      </c>
      <c r="G2739" s="17" t="s">
        <v>784</v>
      </c>
      <c r="H2739" s="17">
        <v>89</v>
      </c>
      <c r="J2739" s="17">
        <v>7.9</v>
      </c>
      <c r="K2739" s="17" t="s">
        <v>494</v>
      </c>
      <c r="L2739" s="17"/>
      <c r="M2739" s="17" t="s">
        <v>494</v>
      </c>
      <c r="Q2739" s="50" t="s">
        <v>494</v>
      </c>
      <c r="AE2739" s="18">
        <f t="shared" si="130"/>
        <v>1.1206166512286357</v>
      </c>
    </row>
    <row r="2740" spans="1:31" hidden="1" x14ac:dyDescent="0.2">
      <c r="A2740" s="50">
        <v>2024</v>
      </c>
      <c r="B2740" s="50" t="s">
        <v>16</v>
      </c>
      <c r="C2740" s="51" t="str">
        <f>set_totals!$C$328</f>
        <v>08May24-RST-Night</v>
      </c>
      <c r="D2740" s="21">
        <f t="shared" si="128"/>
        <v>45420</v>
      </c>
      <c r="E2740" s="22">
        <f t="shared" si="129"/>
        <v>129</v>
      </c>
      <c r="F2740" s="17" t="s">
        <v>775</v>
      </c>
      <c r="G2740" s="17" t="s">
        <v>784</v>
      </c>
      <c r="H2740" s="17">
        <v>99</v>
      </c>
      <c r="J2740" s="17">
        <v>10.9</v>
      </c>
      <c r="K2740" s="17" t="s">
        <v>494</v>
      </c>
      <c r="L2740" s="17"/>
      <c r="M2740" s="17" t="s">
        <v>494</v>
      </c>
      <c r="Q2740" s="50" t="s">
        <v>494</v>
      </c>
      <c r="AE2740" s="18">
        <f t="shared" si="130"/>
        <v>1.1233650658199175</v>
      </c>
    </row>
    <row r="2741" spans="1:31" hidden="1" x14ac:dyDescent="0.2">
      <c r="A2741" s="50">
        <v>2024</v>
      </c>
      <c r="B2741" s="50" t="s">
        <v>16</v>
      </c>
      <c r="C2741" s="51" t="str">
        <f>set_totals!$C$328</f>
        <v>08May24-RST-Night</v>
      </c>
      <c r="D2741" s="21">
        <f t="shared" si="128"/>
        <v>45420</v>
      </c>
      <c r="E2741" s="22">
        <f t="shared" si="129"/>
        <v>129</v>
      </c>
      <c r="F2741" s="17" t="s">
        <v>775</v>
      </c>
      <c r="G2741" s="17" t="s">
        <v>784</v>
      </c>
      <c r="H2741" s="17">
        <v>92</v>
      </c>
      <c r="J2741" s="17">
        <v>7.86</v>
      </c>
      <c r="K2741" s="17" t="s">
        <v>494</v>
      </c>
      <c r="L2741" s="17"/>
      <c r="M2741" s="17" t="s">
        <v>494</v>
      </c>
      <c r="Q2741" s="50" t="s">
        <v>494</v>
      </c>
      <c r="AE2741" s="18">
        <f t="shared" si="130"/>
        <v>1.0093901536944194</v>
      </c>
    </row>
    <row r="2742" spans="1:31" hidden="1" x14ac:dyDescent="0.2">
      <c r="A2742" s="50">
        <v>2024</v>
      </c>
      <c r="B2742" s="50" t="s">
        <v>16</v>
      </c>
      <c r="C2742" s="51" t="str">
        <f>set_totals!$C$328</f>
        <v>08May24-RST-Night</v>
      </c>
      <c r="D2742" s="21">
        <f t="shared" si="128"/>
        <v>45420</v>
      </c>
      <c r="E2742" s="22">
        <f t="shared" si="129"/>
        <v>129</v>
      </c>
      <c r="F2742" s="17" t="s">
        <v>775</v>
      </c>
      <c r="G2742" s="17" t="s">
        <v>784</v>
      </c>
      <c r="H2742" s="17">
        <v>99</v>
      </c>
      <c r="J2742" s="17">
        <v>10.33</v>
      </c>
      <c r="K2742" s="17" t="s">
        <v>494</v>
      </c>
      <c r="L2742" s="17"/>
      <c r="M2742" s="17" t="s">
        <v>494</v>
      </c>
      <c r="Q2742" s="50" t="s">
        <v>494</v>
      </c>
      <c r="AE2742" s="18">
        <f t="shared" si="130"/>
        <v>1.0646202871486006</v>
      </c>
    </row>
    <row r="2743" spans="1:31" hidden="1" x14ac:dyDescent="0.2">
      <c r="A2743" s="50">
        <v>2024</v>
      </c>
      <c r="B2743" s="50" t="s">
        <v>16</v>
      </c>
      <c r="C2743" s="51" t="str">
        <f>set_totals!$C$328</f>
        <v>08May24-RST-Night</v>
      </c>
      <c r="D2743" s="21">
        <f t="shared" si="128"/>
        <v>45420</v>
      </c>
      <c r="E2743" s="22">
        <f t="shared" si="129"/>
        <v>129</v>
      </c>
      <c r="F2743" s="17" t="s">
        <v>775</v>
      </c>
      <c r="G2743" s="17" t="s">
        <v>784</v>
      </c>
      <c r="H2743" s="17">
        <v>100</v>
      </c>
      <c r="J2743" s="17">
        <v>10.73</v>
      </c>
      <c r="K2743" s="17" t="s">
        <v>494</v>
      </c>
      <c r="L2743" s="17"/>
      <c r="M2743" s="17" t="s">
        <v>494</v>
      </c>
      <c r="Q2743" s="50" t="s">
        <v>494</v>
      </c>
      <c r="AE2743" s="18">
        <f t="shared" si="130"/>
        <v>1.073</v>
      </c>
    </row>
    <row r="2744" spans="1:31" hidden="1" x14ac:dyDescent="0.2">
      <c r="A2744" s="50">
        <v>2024</v>
      </c>
      <c r="B2744" s="50" t="s">
        <v>16</v>
      </c>
      <c r="C2744" s="51" t="str">
        <f>set_totals!$C$333</f>
        <v>09May24-RST-Night</v>
      </c>
      <c r="D2744" s="21">
        <f t="shared" si="128"/>
        <v>45421</v>
      </c>
      <c r="E2744" s="22">
        <f t="shared" si="129"/>
        <v>130</v>
      </c>
      <c r="F2744" s="17" t="s">
        <v>775</v>
      </c>
      <c r="G2744" s="17" t="s">
        <v>772</v>
      </c>
      <c r="H2744" s="17">
        <v>35</v>
      </c>
      <c r="J2744" s="17">
        <v>0.36</v>
      </c>
      <c r="K2744" s="17" t="s">
        <v>494</v>
      </c>
      <c r="L2744" s="17"/>
      <c r="M2744" s="17" t="s">
        <v>494</v>
      </c>
      <c r="Q2744" s="50" t="s">
        <v>494</v>
      </c>
      <c r="AE2744" s="18">
        <f t="shared" si="130"/>
        <v>0.83965014577259467</v>
      </c>
    </row>
    <row r="2745" spans="1:31" hidden="1" x14ac:dyDescent="0.2">
      <c r="A2745" s="50">
        <v>2024</v>
      </c>
      <c r="B2745" s="50" t="s">
        <v>16</v>
      </c>
      <c r="C2745" s="51" t="str">
        <f>set_totals!$C$333</f>
        <v>09May24-RST-Night</v>
      </c>
      <c r="D2745" s="21">
        <f t="shared" si="128"/>
        <v>45421</v>
      </c>
      <c r="E2745" s="22">
        <f t="shared" si="129"/>
        <v>130</v>
      </c>
      <c r="F2745" s="17" t="s">
        <v>775</v>
      </c>
      <c r="G2745" s="17" t="s">
        <v>772</v>
      </c>
      <c r="H2745" s="17">
        <v>35</v>
      </c>
      <c r="J2745" s="17">
        <v>0.37</v>
      </c>
      <c r="K2745" s="17" t="s">
        <v>494</v>
      </c>
      <c r="L2745" s="17"/>
      <c r="M2745" s="17" t="s">
        <v>494</v>
      </c>
      <c r="Q2745" s="50" t="s">
        <v>494</v>
      </c>
      <c r="AE2745" s="18">
        <f t="shared" si="130"/>
        <v>0.86297376093294464</v>
      </c>
    </row>
    <row r="2746" spans="1:31" hidden="1" x14ac:dyDescent="0.2">
      <c r="A2746" s="50">
        <v>2024</v>
      </c>
      <c r="B2746" s="50" t="s">
        <v>16</v>
      </c>
      <c r="C2746" s="51" t="str">
        <f>set_totals!$C$333</f>
        <v>09May24-RST-Night</v>
      </c>
      <c r="D2746" s="21">
        <f t="shared" si="128"/>
        <v>45421</v>
      </c>
      <c r="E2746" s="22">
        <f t="shared" si="129"/>
        <v>130</v>
      </c>
      <c r="F2746" s="17" t="s">
        <v>775</v>
      </c>
      <c r="G2746" s="17" t="s">
        <v>772</v>
      </c>
      <c r="H2746" s="17">
        <v>34</v>
      </c>
      <c r="J2746" s="17">
        <v>0.23</v>
      </c>
      <c r="K2746" s="17" t="s">
        <v>494</v>
      </c>
      <c r="L2746" s="17"/>
      <c r="M2746" s="17" t="s">
        <v>494</v>
      </c>
      <c r="Q2746" s="50" t="s">
        <v>494</v>
      </c>
      <c r="AE2746" s="18">
        <f t="shared" si="130"/>
        <v>0.58518216975371462</v>
      </c>
    </row>
    <row r="2747" spans="1:31" hidden="1" x14ac:dyDescent="0.2">
      <c r="A2747" s="50">
        <v>2024</v>
      </c>
      <c r="B2747" s="50" t="s">
        <v>16</v>
      </c>
      <c r="C2747" s="51" t="str">
        <f>set_totals!$C$333</f>
        <v>09May24-RST-Night</v>
      </c>
      <c r="D2747" s="21">
        <f t="shared" si="128"/>
        <v>45421</v>
      </c>
      <c r="E2747" s="22">
        <f t="shared" si="129"/>
        <v>130</v>
      </c>
      <c r="F2747" s="17" t="s">
        <v>775</v>
      </c>
      <c r="G2747" s="17" t="s">
        <v>772</v>
      </c>
      <c r="H2747" s="17">
        <v>37</v>
      </c>
      <c r="J2747" s="17">
        <v>0.28000000000000003</v>
      </c>
      <c r="K2747" s="17" t="s">
        <v>494</v>
      </c>
      <c r="L2747" s="17"/>
      <c r="M2747" s="17" t="s">
        <v>494</v>
      </c>
      <c r="Q2747" s="50" t="s">
        <v>494</v>
      </c>
      <c r="AE2747" s="18">
        <f t="shared" si="130"/>
        <v>0.55278068426351845</v>
      </c>
    </row>
    <row r="2748" spans="1:31" hidden="1" x14ac:dyDescent="0.2">
      <c r="A2748" s="50">
        <v>2024</v>
      </c>
      <c r="B2748" s="50" t="s">
        <v>16</v>
      </c>
      <c r="C2748" s="51" t="str">
        <f>set_totals!$C$333</f>
        <v>09May24-RST-Night</v>
      </c>
      <c r="D2748" s="21">
        <f t="shared" si="128"/>
        <v>45421</v>
      </c>
      <c r="E2748" s="22">
        <f t="shared" si="129"/>
        <v>130</v>
      </c>
      <c r="F2748" s="17" t="s">
        <v>775</v>
      </c>
      <c r="G2748" s="17" t="s">
        <v>772</v>
      </c>
      <c r="H2748" s="17">
        <v>39</v>
      </c>
      <c r="J2748" s="17">
        <v>0.39</v>
      </c>
      <c r="K2748" s="17" t="s">
        <v>494</v>
      </c>
      <c r="L2748" s="17"/>
      <c r="M2748" s="17" t="s">
        <v>494</v>
      </c>
      <c r="Q2748" s="50" t="s">
        <v>494</v>
      </c>
      <c r="AE2748" s="18">
        <f t="shared" si="130"/>
        <v>0.65746219592373445</v>
      </c>
    </row>
    <row r="2749" spans="1:31" hidden="1" x14ac:dyDescent="0.2">
      <c r="A2749" s="50">
        <v>2024</v>
      </c>
      <c r="B2749" s="50" t="s">
        <v>16</v>
      </c>
      <c r="C2749" s="51" t="str">
        <f>set_totals!$C$333</f>
        <v>09May24-RST-Night</v>
      </c>
      <c r="D2749" s="21">
        <f t="shared" si="128"/>
        <v>45421</v>
      </c>
      <c r="E2749" s="22">
        <f t="shared" si="129"/>
        <v>130</v>
      </c>
      <c r="F2749" s="17" t="s">
        <v>775</v>
      </c>
      <c r="G2749" s="17" t="s">
        <v>772</v>
      </c>
      <c r="H2749" s="17">
        <v>35</v>
      </c>
      <c r="J2749" s="17">
        <v>0.33</v>
      </c>
      <c r="K2749" s="17" t="s">
        <v>494</v>
      </c>
      <c r="L2749" s="17"/>
      <c r="M2749" s="17" t="s">
        <v>494</v>
      </c>
      <c r="Q2749" s="50" t="s">
        <v>494</v>
      </c>
      <c r="AE2749" s="18">
        <f t="shared" si="130"/>
        <v>0.76967930029154519</v>
      </c>
    </row>
    <row r="2750" spans="1:31" hidden="1" x14ac:dyDescent="0.2">
      <c r="A2750" s="50">
        <v>2024</v>
      </c>
      <c r="B2750" s="50" t="s">
        <v>16</v>
      </c>
      <c r="C2750" s="51" t="str">
        <f>set_totals!$C$333</f>
        <v>09May24-RST-Night</v>
      </c>
      <c r="D2750" s="21">
        <f t="shared" si="128"/>
        <v>45421</v>
      </c>
      <c r="E2750" s="22">
        <f t="shared" si="129"/>
        <v>130</v>
      </c>
      <c r="F2750" s="17" t="s">
        <v>775</v>
      </c>
      <c r="G2750" s="17" t="s">
        <v>772</v>
      </c>
      <c r="H2750" s="17">
        <v>34</v>
      </c>
      <c r="J2750" s="17">
        <v>0.37</v>
      </c>
      <c r="K2750" s="17" t="s">
        <v>494</v>
      </c>
      <c r="L2750" s="17"/>
      <c r="M2750" s="17" t="s">
        <v>494</v>
      </c>
      <c r="Q2750" s="50" t="s">
        <v>494</v>
      </c>
      <c r="AE2750" s="18">
        <f t="shared" si="130"/>
        <v>0.94138001221249745</v>
      </c>
    </row>
    <row r="2751" spans="1:31" hidden="1" x14ac:dyDescent="0.2">
      <c r="A2751" s="50">
        <v>2024</v>
      </c>
      <c r="B2751" s="50" t="s">
        <v>16</v>
      </c>
      <c r="C2751" s="51" t="str">
        <f>set_totals!$C$333</f>
        <v>09May24-RST-Night</v>
      </c>
      <c r="D2751" s="21">
        <f t="shared" si="128"/>
        <v>45421</v>
      </c>
      <c r="E2751" s="22">
        <f t="shared" si="129"/>
        <v>130</v>
      </c>
      <c r="F2751" s="17" t="s">
        <v>775</v>
      </c>
      <c r="G2751" s="17" t="s">
        <v>772</v>
      </c>
      <c r="H2751" s="17">
        <v>37</v>
      </c>
      <c r="J2751" s="17">
        <v>0.44</v>
      </c>
      <c r="K2751" s="17" t="s">
        <v>494</v>
      </c>
      <c r="L2751" s="17"/>
      <c r="M2751" s="17" t="s">
        <v>494</v>
      </c>
      <c r="Q2751" s="50" t="s">
        <v>494</v>
      </c>
      <c r="AE2751" s="18">
        <f t="shared" si="130"/>
        <v>0.86865536098552898</v>
      </c>
    </row>
    <row r="2752" spans="1:31" hidden="1" x14ac:dyDescent="0.2">
      <c r="A2752" s="50">
        <v>2024</v>
      </c>
      <c r="B2752" s="50" t="s">
        <v>16</v>
      </c>
      <c r="C2752" s="51" t="str">
        <f>set_totals!$C$333</f>
        <v>09May24-RST-Night</v>
      </c>
      <c r="D2752" s="21">
        <f t="shared" si="128"/>
        <v>45421</v>
      </c>
      <c r="E2752" s="22">
        <f t="shared" si="129"/>
        <v>130</v>
      </c>
      <c r="F2752" s="17" t="s">
        <v>775</v>
      </c>
      <c r="G2752" s="17" t="s">
        <v>772</v>
      </c>
      <c r="H2752" s="17">
        <v>34</v>
      </c>
      <c r="J2752" s="17">
        <v>0.28000000000000003</v>
      </c>
      <c r="K2752" s="17" t="s">
        <v>494</v>
      </c>
      <c r="L2752" s="17"/>
      <c r="M2752" s="17" t="s">
        <v>494</v>
      </c>
      <c r="Q2752" s="50" t="s">
        <v>494</v>
      </c>
      <c r="AE2752" s="18">
        <f t="shared" si="130"/>
        <v>0.71239568491756577</v>
      </c>
    </row>
    <row r="2753" spans="1:31" hidden="1" x14ac:dyDescent="0.2">
      <c r="A2753" s="50">
        <v>2024</v>
      </c>
      <c r="B2753" s="50" t="s">
        <v>16</v>
      </c>
      <c r="C2753" s="51" t="str">
        <f>set_totals!$C$333</f>
        <v>09May24-RST-Night</v>
      </c>
      <c r="D2753" s="21">
        <f t="shared" si="128"/>
        <v>45421</v>
      </c>
      <c r="E2753" s="22">
        <f t="shared" si="129"/>
        <v>130</v>
      </c>
      <c r="F2753" s="17" t="s">
        <v>775</v>
      </c>
      <c r="G2753" s="17" t="s">
        <v>772</v>
      </c>
      <c r="H2753" s="17">
        <v>35</v>
      </c>
      <c r="J2753" s="17">
        <v>0.37</v>
      </c>
      <c r="K2753" s="17" t="s">
        <v>494</v>
      </c>
      <c r="L2753" s="17"/>
      <c r="M2753" s="17" t="s">
        <v>494</v>
      </c>
      <c r="Q2753" s="50" t="s">
        <v>494</v>
      </c>
      <c r="AE2753" s="18">
        <f t="shared" si="130"/>
        <v>0.86297376093294464</v>
      </c>
    </row>
    <row r="2754" spans="1:31" hidden="1" x14ac:dyDescent="0.2">
      <c r="A2754" s="50">
        <v>2024</v>
      </c>
      <c r="B2754" s="50" t="s">
        <v>16</v>
      </c>
      <c r="C2754" s="51" t="str">
        <f>set_totals!$C$333</f>
        <v>09May24-RST-Night</v>
      </c>
      <c r="D2754" s="21">
        <f t="shared" si="128"/>
        <v>45421</v>
      </c>
      <c r="E2754" s="22">
        <f t="shared" si="129"/>
        <v>130</v>
      </c>
      <c r="F2754" s="17" t="s">
        <v>775</v>
      </c>
      <c r="G2754" s="17" t="s">
        <v>772</v>
      </c>
      <c r="H2754" s="17">
        <v>38</v>
      </c>
      <c r="J2754" s="17">
        <v>0.41</v>
      </c>
      <c r="K2754" s="17" t="s">
        <v>494</v>
      </c>
      <c r="L2754" s="17"/>
      <c r="M2754" s="17" t="s">
        <v>494</v>
      </c>
      <c r="Q2754" s="50" t="s">
        <v>494</v>
      </c>
      <c r="AE2754" s="18">
        <f t="shared" si="130"/>
        <v>0.74719346843563206</v>
      </c>
    </row>
    <row r="2755" spans="1:31" hidden="1" x14ac:dyDescent="0.2">
      <c r="A2755" s="50">
        <v>2024</v>
      </c>
      <c r="B2755" s="50" t="s">
        <v>16</v>
      </c>
      <c r="C2755" s="51" t="str">
        <f>set_totals!$C$333</f>
        <v>09May24-RST-Night</v>
      </c>
      <c r="D2755" s="21">
        <f t="shared" si="128"/>
        <v>45421</v>
      </c>
      <c r="E2755" s="22">
        <f t="shared" si="129"/>
        <v>130</v>
      </c>
      <c r="F2755" s="17" t="s">
        <v>775</v>
      </c>
      <c r="G2755" s="17" t="s">
        <v>772</v>
      </c>
      <c r="H2755" s="17">
        <v>37</v>
      </c>
      <c r="J2755" s="17">
        <v>0.53</v>
      </c>
      <c r="K2755" s="17" t="s">
        <v>494</v>
      </c>
      <c r="L2755" s="17"/>
      <c r="M2755" s="17" t="s">
        <v>494</v>
      </c>
      <c r="Q2755" s="50" t="s">
        <v>494</v>
      </c>
      <c r="AE2755" s="18">
        <f t="shared" si="130"/>
        <v>1.0463348666416601</v>
      </c>
    </row>
    <row r="2756" spans="1:31" hidden="1" x14ac:dyDescent="0.2">
      <c r="A2756" s="50">
        <v>2024</v>
      </c>
      <c r="B2756" s="50" t="s">
        <v>16</v>
      </c>
      <c r="C2756" s="51" t="str">
        <f>set_totals!$C$333</f>
        <v>09May24-RST-Night</v>
      </c>
      <c r="D2756" s="21">
        <f t="shared" ref="D2756:D2819" si="131">DATEVALUE(LEFT(C2756, SEARCH("-", C2756) - 1))</f>
        <v>45421</v>
      </c>
      <c r="E2756" s="22">
        <f t="shared" ref="E2756:E2819" si="132" xml:space="preserve"> D2756 - DATE(YEAR(D2756), 1, 0)</f>
        <v>130</v>
      </c>
      <c r="F2756" s="17" t="s">
        <v>775</v>
      </c>
      <c r="G2756" s="17" t="s">
        <v>772</v>
      </c>
      <c r="H2756" s="17">
        <v>43</v>
      </c>
      <c r="J2756" s="17">
        <v>0.73</v>
      </c>
      <c r="K2756" s="17" t="s">
        <v>494</v>
      </c>
      <c r="L2756" s="17"/>
      <c r="M2756" s="17" t="s">
        <v>494</v>
      </c>
      <c r="Q2756" s="50" t="s">
        <v>494</v>
      </c>
      <c r="AE2756" s="18">
        <f t="shared" ref="AE2756:AE2819" si="133">IF(J2756="", "", 100000*(J2756/(H2756^3)))</f>
        <v>0.9181581495968909</v>
      </c>
    </row>
    <row r="2757" spans="1:31" hidden="1" x14ac:dyDescent="0.2">
      <c r="A2757" s="50">
        <v>2024</v>
      </c>
      <c r="B2757" s="50" t="s">
        <v>16</v>
      </c>
      <c r="C2757" s="51" t="str">
        <f>set_totals!$C$333</f>
        <v>09May24-RST-Night</v>
      </c>
      <c r="D2757" s="21">
        <f t="shared" si="131"/>
        <v>45421</v>
      </c>
      <c r="E2757" s="22">
        <f t="shared" si="132"/>
        <v>130</v>
      </c>
      <c r="F2757" s="17" t="s">
        <v>775</v>
      </c>
      <c r="G2757" s="17" t="s">
        <v>772</v>
      </c>
      <c r="H2757" s="17">
        <v>35</v>
      </c>
      <c r="J2757" s="17">
        <v>0.35</v>
      </c>
      <c r="K2757" s="17" t="s">
        <v>494</v>
      </c>
      <c r="L2757" s="17"/>
      <c r="M2757" s="17" t="s">
        <v>494</v>
      </c>
      <c r="Q2757" s="50" t="s">
        <v>494</v>
      </c>
      <c r="AE2757" s="18">
        <f t="shared" si="133"/>
        <v>0.81632653061224481</v>
      </c>
    </row>
    <row r="2758" spans="1:31" hidden="1" x14ac:dyDescent="0.2">
      <c r="A2758" s="50">
        <v>2024</v>
      </c>
      <c r="B2758" s="50" t="s">
        <v>16</v>
      </c>
      <c r="C2758" s="51" t="str">
        <f>set_totals!$C$333</f>
        <v>09May24-RST-Night</v>
      </c>
      <c r="D2758" s="21">
        <f t="shared" si="131"/>
        <v>45421</v>
      </c>
      <c r="E2758" s="22">
        <f t="shared" si="132"/>
        <v>130</v>
      </c>
      <c r="F2758" s="17" t="s">
        <v>775</v>
      </c>
      <c r="G2758" s="17" t="s">
        <v>772</v>
      </c>
      <c r="H2758" s="17">
        <v>35</v>
      </c>
      <c r="J2758" s="17">
        <v>0.35</v>
      </c>
      <c r="K2758" s="17" t="s">
        <v>494</v>
      </c>
      <c r="L2758" s="17"/>
      <c r="M2758" s="17" t="s">
        <v>494</v>
      </c>
      <c r="Q2758" s="50" t="s">
        <v>494</v>
      </c>
      <c r="AE2758" s="18">
        <f t="shared" si="133"/>
        <v>0.81632653061224481</v>
      </c>
    </row>
    <row r="2759" spans="1:31" hidden="1" x14ac:dyDescent="0.2">
      <c r="A2759" s="50">
        <v>2024</v>
      </c>
      <c r="B2759" s="50" t="s">
        <v>16</v>
      </c>
      <c r="C2759" s="51" t="str">
        <f>set_totals!$C$333</f>
        <v>09May24-RST-Night</v>
      </c>
      <c r="D2759" s="21">
        <f t="shared" si="131"/>
        <v>45421</v>
      </c>
      <c r="E2759" s="22">
        <f t="shared" si="132"/>
        <v>130</v>
      </c>
      <c r="F2759" s="17" t="s">
        <v>775</v>
      </c>
      <c r="G2759" s="17" t="s">
        <v>772</v>
      </c>
      <c r="H2759" s="17">
        <v>35</v>
      </c>
      <c r="J2759" s="17">
        <v>0.44</v>
      </c>
      <c r="K2759" s="17" t="s">
        <v>494</v>
      </c>
      <c r="L2759" s="17"/>
      <c r="M2759" s="17" t="s">
        <v>494</v>
      </c>
      <c r="Q2759" s="50" t="s">
        <v>494</v>
      </c>
      <c r="AE2759" s="18">
        <f t="shared" si="133"/>
        <v>1.0262390670553936</v>
      </c>
    </row>
    <row r="2760" spans="1:31" hidden="1" x14ac:dyDescent="0.2">
      <c r="A2760" s="50">
        <v>2024</v>
      </c>
      <c r="B2760" s="50" t="s">
        <v>16</v>
      </c>
      <c r="C2760" s="51" t="str">
        <f>set_totals!$C$333</f>
        <v>09May24-RST-Night</v>
      </c>
      <c r="D2760" s="21">
        <f t="shared" si="131"/>
        <v>45421</v>
      </c>
      <c r="E2760" s="22">
        <f t="shared" si="132"/>
        <v>130</v>
      </c>
      <c r="F2760" s="17" t="s">
        <v>775</v>
      </c>
      <c r="G2760" s="17" t="s">
        <v>772</v>
      </c>
      <c r="H2760" s="17">
        <v>32</v>
      </c>
      <c r="J2760" s="17">
        <v>0.3</v>
      </c>
      <c r="K2760" s="17" t="s">
        <v>494</v>
      </c>
      <c r="L2760" s="17"/>
      <c r="M2760" s="17" t="s">
        <v>494</v>
      </c>
      <c r="Q2760" s="50" t="s">
        <v>494</v>
      </c>
      <c r="AE2760" s="18">
        <f t="shared" si="133"/>
        <v>0.91552734375</v>
      </c>
    </row>
    <row r="2761" spans="1:31" hidden="1" x14ac:dyDescent="0.2">
      <c r="A2761" s="50">
        <v>2024</v>
      </c>
      <c r="B2761" s="50" t="s">
        <v>16</v>
      </c>
      <c r="C2761" s="51" t="str">
        <f>set_totals!$C$333</f>
        <v>09May24-RST-Night</v>
      </c>
      <c r="D2761" s="21">
        <f t="shared" si="131"/>
        <v>45421</v>
      </c>
      <c r="E2761" s="22">
        <f t="shared" si="132"/>
        <v>130</v>
      </c>
      <c r="F2761" s="17" t="s">
        <v>775</v>
      </c>
      <c r="G2761" s="17" t="s">
        <v>772</v>
      </c>
      <c r="H2761" s="17">
        <v>45</v>
      </c>
      <c r="J2761" s="17">
        <v>0.57999999999999996</v>
      </c>
      <c r="K2761" s="17" t="s">
        <v>494</v>
      </c>
      <c r="L2761" s="17"/>
      <c r="M2761" s="17" t="s">
        <v>494</v>
      </c>
      <c r="Q2761" s="50" t="s">
        <v>494</v>
      </c>
      <c r="AE2761" s="18">
        <f t="shared" si="133"/>
        <v>0.63648834019204381</v>
      </c>
    </row>
    <row r="2762" spans="1:31" hidden="1" x14ac:dyDescent="0.2">
      <c r="A2762" s="50">
        <v>2024</v>
      </c>
      <c r="B2762" s="50" t="s">
        <v>16</v>
      </c>
      <c r="C2762" s="51" t="str">
        <f>set_totals!$C$333</f>
        <v>09May24-RST-Night</v>
      </c>
      <c r="D2762" s="21">
        <f t="shared" si="131"/>
        <v>45421</v>
      </c>
      <c r="E2762" s="22">
        <f t="shared" si="132"/>
        <v>130</v>
      </c>
      <c r="F2762" s="17" t="s">
        <v>775</v>
      </c>
      <c r="G2762" s="17" t="s">
        <v>772</v>
      </c>
      <c r="H2762" s="17">
        <v>39</v>
      </c>
      <c r="J2762" s="17">
        <v>0.42</v>
      </c>
      <c r="K2762" s="17" t="s">
        <v>494</v>
      </c>
      <c r="L2762" s="17"/>
      <c r="M2762" s="17" t="s">
        <v>494</v>
      </c>
      <c r="Q2762" s="50" t="s">
        <v>494</v>
      </c>
      <c r="AE2762" s="18">
        <f t="shared" si="133"/>
        <v>0.70803621099479086</v>
      </c>
    </row>
    <row r="2763" spans="1:31" hidden="1" x14ac:dyDescent="0.2">
      <c r="A2763" s="50">
        <v>2024</v>
      </c>
      <c r="B2763" s="50" t="s">
        <v>16</v>
      </c>
      <c r="C2763" s="51" t="str">
        <f>set_totals!$C$333</f>
        <v>09May24-RST-Night</v>
      </c>
      <c r="D2763" s="21">
        <f t="shared" si="131"/>
        <v>45421</v>
      </c>
      <c r="E2763" s="22">
        <f t="shared" si="132"/>
        <v>130</v>
      </c>
      <c r="F2763" s="17" t="s">
        <v>775</v>
      </c>
      <c r="G2763" s="17" t="s">
        <v>772</v>
      </c>
      <c r="H2763" s="17">
        <v>40</v>
      </c>
      <c r="J2763" s="17">
        <v>0.34</v>
      </c>
      <c r="K2763" s="17" t="s">
        <v>494</v>
      </c>
      <c r="L2763" s="17"/>
      <c r="M2763" s="17" t="s">
        <v>494</v>
      </c>
      <c r="Q2763" s="50" t="s">
        <v>494</v>
      </c>
      <c r="AE2763" s="18">
        <f t="shared" si="133"/>
        <v>0.53125</v>
      </c>
    </row>
    <row r="2764" spans="1:31" hidden="1" x14ac:dyDescent="0.2">
      <c r="A2764" s="50">
        <v>2024</v>
      </c>
      <c r="B2764" s="50" t="s">
        <v>16</v>
      </c>
      <c r="C2764" s="51" t="str">
        <f>set_totals!$C$333</f>
        <v>09May24-RST-Night</v>
      </c>
      <c r="D2764" s="21">
        <f t="shared" si="131"/>
        <v>45421</v>
      </c>
      <c r="E2764" s="22">
        <f t="shared" si="132"/>
        <v>130</v>
      </c>
      <c r="F2764" s="17" t="s">
        <v>775</v>
      </c>
      <c r="G2764" s="17" t="s">
        <v>772</v>
      </c>
      <c r="H2764" s="17">
        <v>38</v>
      </c>
      <c r="J2764" s="17">
        <v>0.45</v>
      </c>
      <c r="K2764" s="17" t="s">
        <v>494</v>
      </c>
      <c r="L2764" s="17"/>
      <c r="M2764" s="17" t="s">
        <v>494</v>
      </c>
      <c r="Q2764" s="50" t="s">
        <v>494</v>
      </c>
      <c r="AE2764" s="18">
        <f t="shared" si="133"/>
        <v>0.82009039218544977</v>
      </c>
    </row>
    <row r="2765" spans="1:31" hidden="1" x14ac:dyDescent="0.2">
      <c r="A2765" s="50">
        <v>2024</v>
      </c>
      <c r="B2765" s="50" t="s">
        <v>16</v>
      </c>
      <c r="C2765" s="51" t="str">
        <f>set_totals!$C$333</f>
        <v>09May24-RST-Night</v>
      </c>
      <c r="D2765" s="21">
        <f t="shared" si="131"/>
        <v>45421</v>
      </c>
      <c r="E2765" s="22">
        <f t="shared" si="132"/>
        <v>130</v>
      </c>
      <c r="F2765" s="17" t="s">
        <v>775</v>
      </c>
      <c r="G2765" s="17" t="s">
        <v>772</v>
      </c>
      <c r="H2765" s="17">
        <v>40</v>
      </c>
      <c r="J2765" s="17">
        <v>0.49</v>
      </c>
      <c r="K2765" s="17" t="s">
        <v>494</v>
      </c>
      <c r="L2765" s="17"/>
      <c r="M2765" s="17" t="s">
        <v>494</v>
      </c>
      <c r="Q2765" s="50" t="s">
        <v>494</v>
      </c>
      <c r="AE2765" s="18">
        <f t="shared" si="133"/>
        <v>0.765625</v>
      </c>
    </row>
    <row r="2766" spans="1:31" hidden="1" x14ac:dyDescent="0.2">
      <c r="A2766" s="50">
        <v>2024</v>
      </c>
      <c r="B2766" s="50" t="s">
        <v>16</v>
      </c>
      <c r="C2766" s="51" t="str">
        <f>set_totals!$C$333</f>
        <v>09May24-RST-Night</v>
      </c>
      <c r="D2766" s="21">
        <f t="shared" si="131"/>
        <v>45421</v>
      </c>
      <c r="E2766" s="22">
        <f t="shared" si="132"/>
        <v>130</v>
      </c>
      <c r="F2766" s="17" t="s">
        <v>775</v>
      </c>
      <c r="G2766" s="17" t="s">
        <v>772</v>
      </c>
      <c r="H2766" s="17">
        <v>32</v>
      </c>
      <c r="J2766" s="17">
        <v>0.36</v>
      </c>
      <c r="K2766" s="17" t="s">
        <v>494</v>
      </c>
      <c r="L2766" s="17"/>
      <c r="M2766" s="17" t="s">
        <v>494</v>
      </c>
      <c r="Q2766" s="50" t="s">
        <v>494</v>
      </c>
      <c r="AE2766" s="18">
        <f t="shared" si="133"/>
        <v>1.0986328125</v>
      </c>
    </row>
    <row r="2767" spans="1:31" hidden="1" x14ac:dyDescent="0.2">
      <c r="A2767" s="50">
        <v>2024</v>
      </c>
      <c r="B2767" s="50" t="s">
        <v>16</v>
      </c>
      <c r="C2767" s="51" t="str">
        <f>set_totals!$C$333</f>
        <v>09May24-RST-Night</v>
      </c>
      <c r="D2767" s="21">
        <f t="shared" si="131"/>
        <v>45421</v>
      </c>
      <c r="E2767" s="22">
        <f t="shared" si="132"/>
        <v>130</v>
      </c>
      <c r="F2767" s="17" t="s">
        <v>775</v>
      </c>
      <c r="G2767" s="17" t="s">
        <v>772</v>
      </c>
      <c r="H2767" s="17">
        <v>37</v>
      </c>
      <c r="J2767" s="17">
        <v>0.43</v>
      </c>
      <c r="K2767" s="17" t="s">
        <v>494</v>
      </c>
      <c r="L2767" s="17"/>
      <c r="M2767" s="17" t="s">
        <v>494</v>
      </c>
      <c r="Q2767" s="50" t="s">
        <v>494</v>
      </c>
      <c r="AE2767" s="18">
        <f t="shared" si="133"/>
        <v>0.84891319369040341</v>
      </c>
    </row>
    <row r="2768" spans="1:31" hidden="1" x14ac:dyDescent="0.2">
      <c r="A2768" s="50">
        <v>2024</v>
      </c>
      <c r="B2768" s="50" t="s">
        <v>16</v>
      </c>
      <c r="C2768" s="51" t="str">
        <f>set_totals!$C$333</f>
        <v>09May24-RST-Night</v>
      </c>
      <c r="D2768" s="21">
        <f t="shared" si="131"/>
        <v>45421</v>
      </c>
      <c r="E2768" s="22">
        <f t="shared" si="132"/>
        <v>130</v>
      </c>
      <c r="F2768" s="17" t="s">
        <v>775</v>
      </c>
      <c r="G2768" s="17" t="s">
        <v>772</v>
      </c>
      <c r="H2768" s="17">
        <v>31</v>
      </c>
      <c r="J2768" s="17">
        <v>0.28000000000000003</v>
      </c>
      <c r="K2768" s="17" t="s">
        <v>494</v>
      </c>
      <c r="L2768" s="17"/>
      <c r="M2768" s="17" t="s">
        <v>494</v>
      </c>
      <c r="Q2768" s="50" t="s">
        <v>494</v>
      </c>
      <c r="AE2768" s="18">
        <f t="shared" si="133"/>
        <v>0.93988117216609046</v>
      </c>
    </row>
    <row r="2769" spans="1:31" hidden="1" x14ac:dyDescent="0.2">
      <c r="A2769" s="50">
        <v>2024</v>
      </c>
      <c r="B2769" s="50" t="s">
        <v>16</v>
      </c>
      <c r="C2769" s="51" t="str">
        <f>set_totals!$C$333</f>
        <v>09May24-RST-Night</v>
      </c>
      <c r="D2769" s="21">
        <f t="shared" si="131"/>
        <v>45421</v>
      </c>
      <c r="E2769" s="22">
        <f t="shared" si="132"/>
        <v>130</v>
      </c>
      <c r="F2769" s="17" t="s">
        <v>775</v>
      </c>
      <c r="G2769" s="17" t="s">
        <v>772</v>
      </c>
      <c r="H2769" s="17">
        <v>36</v>
      </c>
      <c r="J2769" s="17">
        <v>0.42</v>
      </c>
      <c r="K2769" s="17" t="s">
        <v>494</v>
      </c>
      <c r="L2769" s="17"/>
      <c r="M2769" s="17" t="s">
        <v>494</v>
      </c>
      <c r="Q2769" s="50" t="s">
        <v>494</v>
      </c>
      <c r="AE2769" s="18">
        <f t="shared" si="133"/>
        <v>0.90020576131687247</v>
      </c>
    </row>
    <row r="2770" spans="1:31" hidden="1" x14ac:dyDescent="0.2">
      <c r="A2770" s="50">
        <v>2024</v>
      </c>
      <c r="B2770" s="50" t="s">
        <v>16</v>
      </c>
      <c r="C2770" s="51" t="str">
        <f>set_totals!$C$333</f>
        <v>09May24-RST-Night</v>
      </c>
      <c r="D2770" s="21">
        <f t="shared" si="131"/>
        <v>45421</v>
      </c>
      <c r="E2770" s="22">
        <f t="shared" si="132"/>
        <v>130</v>
      </c>
      <c r="F2770" s="17" t="s">
        <v>775</v>
      </c>
      <c r="G2770" s="17" t="s">
        <v>772</v>
      </c>
      <c r="H2770" s="17">
        <v>35</v>
      </c>
      <c r="J2770" s="17">
        <v>0.4</v>
      </c>
      <c r="K2770" s="17" t="s">
        <v>494</v>
      </c>
      <c r="L2770" s="17"/>
      <c r="M2770" s="17" t="s">
        <v>494</v>
      </c>
      <c r="Q2770" s="50" t="s">
        <v>494</v>
      </c>
      <c r="AE2770" s="18">
        <f t="shared" si="133"/>
        <v>0.93294460641399424</v>
      </c>
    </row>
    <row r="2771" spans="1:31" hidden="1" x14ac:dyDescent="0.2">
      <c r="A2771" s="50">
        <v>2024</v>
      </c>
      <c r="B2771" s="50" t="s">
        <v>16</v>
      </c>
      <c r="C2771" s="51" t="str">
        <f>set_totals!$C$333</f>
        <v>09May24-RST-Night</v>
      </c>
      <c r="D2771" s="21">
        <f t="shared" si="131"/>
        <v>45421</v>
      </c>
      <c r="E2771" s="22">
        <f t="shared" si="132"/>
        <v>130</v>
      </c>
      <c r="F2771" s="17" t="s">
        <v>775</v>
      </c>
      <c r="G2771" s="17" t="s">
        <v>772</v>
      </c>
      <c r="H2771" s="17">
        <v>35</v>
      </c>
      <c r="J2771" s="17">
        <v>0.35</v>
      </c>
      <c r="K2771" s="17" t="s">
        <v>494</v>
      </c>
      <c r="L2771" s="17"/>
      <c r="M2771" s="17" t="s">
        <v>494</v>
      </c>
      <c r="Q2771" s="50" t="s">
        <v>494</v>
      </c>
      <c r="AE2771" s="18">
        <f t="shared" si="133"/>
        <v>0.81632653061224481</v>
      </c>
    </row>
    <row r="2772" spans="1:31" hidden="1" x14ac:dyDescent="0.2">
      <c r="A2772" s="50">
        <v>2024</v>
      </c>
      <c r="B2772" s="50" t="s">
        <v>16</v>
      </c>
      <c r="C2772" s="51" t="str">
        <f>set_totals!$C$333</f>
        <v>09May24-RST-Night</v>
      </c>
      <c r="D2772" s="21">
        <f t="shared" si="131"/>
        <v>45421</v>
      </c>
      <c r="E2772" s="22">
        <f t="shared" si="132"/>
        <v>130</v>
      </c>
      <c r="F2772" s="17" t="s">
        <v>775</v>
      </c>
      <c r="G2772" s="17" t="s">
        <v>772</v>
      </c>
      <c r="H2772" s="17">
        <v>34</v>
      </c>
      <c r="J2772" s="17">
        <v>0.31</v>
      </c>
      <c r="K2772" s="17" t="s">
        <v>494</v>
      </c>
      <c r="L2772" s="17"/>
      <c r="M2772" s="17" t="s">
        <v>494</v>
      </c>
      <c r="Q2772" s="50" t="s">
        <v>494</v>
      </c>
      <c r="AE2772" s="18">
        <f t="shared" si="133"/>
        <v>0.78872379401587622</v>
      </c>
    </row>
    <row r="2773" spans="1:31" hidden="1" x14ac:dyDescent="0.2">
      <c r="A2773" s="50">
        <v>2024</v>
      </c>
      <c r="B2773" s="50" t="s">
        <v>16</v>
      </c>
      <c r="C2773" s="51" t="str">
        <f>set_totals!$C$333</f>
        <v>09May24-RST-Night</v>
      </c>
      <c r="D2773" s="21">
        <f t="shared" si="131"/>
        <v>45421</v>
      </c>
      <c r="E2773" s="22">
        <f t="shared" si="132"/>
        <v>130</v>
      </c>
      <c r="F2773" s="17" t="s">
        <v>775</v>
      </c>
      <c r="G2773" s="17" t="s">
        <v>784</v>
      </c>
      <c r="H2773" s="17">
        <v>105</v>
      </c>
      <c r="J2773" s="17">
        <v>10.54</v>
      </c>
      <c r="K2773" s="17" t="s">
        <v>494</v>
      </c>
      <c r="L2773" s="17"/>
      <c r="M2773" s="17" t="s">
        <v>494</v>
      </c>
      <c r="P2773" s="50" t="s">
        <v>876</v>
      </c>
      <c r="Q2773" s="50" t="s">
        <v>494</v>
      </c>
      <c r="AD2773" s="50" t="s">
        <v>877</v>
      </c>
      <c r="AE2773" s="18">
        <f t="shared" si="133"/>
        <v>0.91048482885217574</v>
      </c>
    </row>
    <row r="2774" spans="1:31" hidden="1" x14ac:dyDescent="0.2">
      <c r="A2774" s="50">
        <v>2024</v>
      </c>
      <c r="B2774" s="50" t="s">
        <v>16</v>
      </c>
      <c r="C2774" s="51" t="str">
        <f>set_totals!$C$333</f>
        <v>09May24-RST-Night</v>
      </c>
      <c r="D2774" s="21">
        <f t="shared" si="131"/>
        <v>45421</v>
      </c>
      <c r="E2774" s="22">
        <f t="shared" si="132"/>
        <v>130</v>
      </c>
      <c r="F2774" s="17" t="s">
        <v>775</v>
      </c>
      <c r="G2774" s="17" t="s">
        <v>784</v>
      </c>
      <c r="H2774" s="17">
        <v>111</v>
      </c>
      <c r="J2774" s="17">
        <v>12.58</v>
      </c>
      <c r="K2774" s="17" t="s">
        <v>494</v>
      </c>
      <c r="L2774" s="17"/>
      <c r="M2774" s="17" t="s">
        <v>494</v>
      </c>
      <c r="Q2774" s="50" t="s">
        <v>494</v>
      </c>
      <c r="AE2774" s="18">
        <f t="shared" si="133"/>
        <v>0.91983875767659551</v>
      </c>
    </row>
    <row r="2775" spans="1:31" hidden="1" x14ac:dyDescent="0.2">
      <c r="A2775" s="50">
        <v>2024</v>
      </c>
      <c r="B2775" s="50" t="s">
        <v>16</v>
      </c>
      <c r="C2775" s="51" t="str">
        <f>set_totals!$C$336</f>
        <v>10May24-RST-Night</v>
      </c>
      <c r="D2775" s="21">
        <f t="shared" si="131"/>
        <v>45422</v>
      </c>
      <c r="E2775" s="22">
        <f t="shared" si="132"/>
        <v>131</v>
      </c>
      <c r="F2775" s="17" t="s">
        <v>775</v>
      </c>
      <c r="G2775" s="17" t="s">
        <v>772</v>
      </c>
      <c r="H2775" s="17">
        <v>30</v>
      </c>
      <c r="J2775" s="17">
        <v>0.23</v>
      </c>
      <c r="K2775" s="17" t="s">
        <v>494</v>
      </c>
      <c r="L2775" s="17"/>
      <c r="M2775" s="17" t="s">
        <v>494</v>
      </c>
      <c r="Q2775" s="50" t="s">
        <v>494</v>
      </c>
      <c r="AE2775" s="18">
        <f t="shared" si="133"/>
        <v>0.85185185185185186</v>
      </c>
    </row>
    <row r="2776" spans="1:31" hidden="1" x14ac:dyDescent="0.2">
      <c r="A2776" s="50">
        <v>2024</v>
      </c>
      <c r="B2776" s="50" t="s">
        <v>16</v>
      </c>
      <c r="C2776" s="51" t="str">
        <f>set_totals!$C$336</f>
        <v>10May24-RST-Night</v>
      </c>
      <c r="D2776" s="21">
        <f t="shared" si="131"/>
        <v>45422</v>
      </c>
      <c r="E2776" s="22">
        <f t="shared" si="132"/>
        <v>131</v>
      </c>
      <c r="F2776" s="17" t="s">
        <v>775</v>
      </c>
      <c r="G2776" s="17" t="s">
        <v>772</v>
      </c>
      <c r="H2776" s="17">
        <v>35</v>
      </c>
      <c r="J2776" s="17">
        <v>0.32</v>
      </c>
      <c r="K2776" s="17" t="s">
        <v>494</v>
      </c>
      <c r="L2776" s="17"/>
      <c r="M2776" s="17" t="s">
        <v>494</v>
      </c>
      <c r="Q2776" s="50" t="s">
        <v>494</v>
      </c>
      <c r="AE2776" s="18">
        <f t="shared" si="133"/>
        <v>0.74635568513119532</v>
      </c>
    </row>
    <row r="2777" spans="1:31" hidden="1" x14ac:dyDescent="0.2">
      <c r="A2777" s="50">
        <v>2024</v>
      </c>
      <c r="B2777" s="50" t="s">
        <v>16</v>
      </c>
      <c r="C2777" s="51" t="str">
        <f>set_totals!$C$336</f>
        <v>10May24-RST-Night</v>
      </c>
      <c r="D2777" s="21">
        <f t="shared" si="131"/>
        <v>45422</v>
      </c>
      <c r="E2777" s="22">
        <f t="shared" si="132"/>
        <v>131</v>
      </c>
      <c r="F2777" s="17" t="s">
        <v>775</v>
      </c>
      <c r="G2777" s="17" t="s">
        <v>772</v>
      </c>
      <c r="H2777" s="17">
        <v>38</v>
      </c>
      <c r="J2777" s="17">
        <v>0.36</v>
      </c>
      <c r="K2777" s="17" t="s">
        <v>494</v>
      </c>
      <c r="L2777" s="17"/>
      <c r="M2777" s="17" t="s">
        <v>494</v>
      </c>
      <c r="Q2777" s="50" t="s">
        <v>494</v>
      </c>
      <c r="AE2777" s="18">
        <f t="shared" si="133"/>
        <v>0.65607231374835984</v>
      </c>
    </row>
    <row r="2778" spans="1:31" hidden="1" x14ac:dyDescent="0.2">
      <c r="A2778" s="50">
        <v>2024</v>
      </c>
      <c r="B2778" s="50" t="s">
        <v>16</v>
      </c>
      <c r="C2778" s="51" t="str">
        <f>set_totals!$C$336</f>
        <v>10May24-RST-Night</v>
      </c>
      <c r="D2778" s="21">
        <f t="shared" si="131"/>
        <v>45422</v>
      </c>
      <c r="E2778" s="22">
        <f t="shared" si="132"/>
        <v>131</v>
      </c>
      <c r="F2778" s="17" t="s">
        <v>775</v>
      </c>
      <c r="G2778" s="17" t="s">
        <v>772</v>
      </c>
      <c r="H2778" s="17">
        <v>35</v>
      </c>
      <c r="J2778" s="17">
        <v>0.32</v>
      </c>
      <c r="K2778" s="17" t="s">
        <v>494</v>
      </c>
      <c r="L2778" s="17"/>
      <c r="M2778" s="17" t="s">
        <v>494</v>
      </c>
      <c r="Q2778" s="50" t="s">
        <v>494</v>
      </c>
      <c r="AE2778" s="18">
        <f t="shared" si="133"/>
        <v>0.74635568513119532</v>
      </c>
    </row>
    <row r="2779" spans="1:31" hidden="1" x14ac:dyDescent="0.2">
      <c r="A2779" s="50">
        <v>2024</v>
      </c>
      <c r="B2779" s="50" t="s">
        <v>16</v>
      </c>
      <c r="C2779" s="51" t="str">
        <f>set_totals!$C$336</f>
        <v>10May24-RST-Night</v>
      </c>
      <c r="D2779" s="21">
        <f t="shared" si="131"/>
        <v>45422</v>
      </c>
      <c r="E2779" s="22">
        <f t="shared" si="132"/>
        <v>131</v>
      </c>
      <c r="F2779" s="17" t="s">
        <v>775</v>
      </c>
      <c r="G2779" s="17" t="s">
        <v>772</v>
      </c>
      <c r="H2779" s="17">
        <v>37</v>
      </c>
      <c r="J2779" s="17">
        <v>0.4</v>
      </c>
      <c r="K2779" s="17" t="s">
        <v>494</v>
      </c>
      <c r="L2779" s="17"/>
      <c r="M2779" s="17" t="s">
        <v>494</v>
      </c>
      <c r="Q2779" s="50" t="s">
        <v>494</v>
      </c>
      <c r="AE2779" s="18">
        <f t="shared" si="133"/>
        <v>0.78968669180502638</v>
      </c>
    </row>
    <row r="2780" spans="1:31" hidden="1" x14ac:dyDescent="0.2">
      <c r="A2780" s="50">
        <v>2024</v>
      </c>
      <c r="B2780" s="50" t="s">
        <v>16</v>
      </c>
      <c r="C2780" s="51" t="str">
        <f>set_totals!$C$336</f>
        <v>10May24-RST-Night</v>
      </c>
      <c r="D2780" s="21">
        <f t="shared" si="131"/>
        <v>45422</v>
      </c>
      <c r="E2780" s="22">
        <f t="shared" si="132"/>
        <v>131</v>
      </c>
      <c r="F2780" s="17" t="s">
        <v>775</v>
      </c>
      <c r="G2780" s="17" t="s">
        <v>772</v>
      </c>
      <c r="H2780" s="17">
        <v>35</v>
      </c>
      <c r="J2780" s="17">
        <v>0.39</v>
      </c>
      <c r="K2780" s="17" t="s">
        <v>494</v>
      </c>
      <c r="L2780" s="17"/>
      <c r="M2780" s="17" t="s">
        <v>494</v>
      </c>
      <c r="Q2780" s="50" t="s">
        <v>494</v>
      </c>
      <c r="AE2780" s="18">
        <f t="shared" si="133"/>
        <v>0.90962099125364437</v>
      </c>
    </row>
    <row r="2781" spans="1:31" hidden="1" x14ac:dyDescent="0.2">
      <c r="A2781" s="50">
        <v>2024</v>
      </c>
      <c r="B2781" s="50" t="s">
        <v>16</v>
      </c>
      <c r="C2781" s="51" t="str">
        <f>set_totals!$C$336</f>
        <v>10May24-RST-Night</v>
      </c>
      <c r="D2781" s="21">
        <f t="shared" si="131"/>
        <v>45422</v>
      </c>
      <c r="E2781" s="22">
        <f t="shared" si="132"/>
        <v>131</v>
      </c>
      <c r="F2781" s="17" t="s">
        <v>775</v>
      </c>
      <c r="G2781" s="17" t="s">
        <v>772</v>
      </c>
      <c r="H2781" s="17">
        <v>40</v>
      </c>
      <c r="J2781" s="17">
        <v>0.48</v>
      </c>
      <c r="K2781" s="17" t="s">
        <v>494</v>
      </c>
      <c r="L2781" s="17"/>
      <c r="M2781" s="17" t="s">
        <v>494</v>
      </c>
      <c r="Q2781" s="50" t="s">
        <v>494</v>
      </c>
      <c r="AE2781" s="18">
        <f t="shared" si="133"/>
        <v>0.74999999999999989</v>
      </c>
    </row>
    <row r="2782" spans="1:31" hidden="1" x14ac:dyDescent="0.2">
      <c r="A2782" s="50">
        <v>2024</v>
      </c>
      <c r="B2782" s="50" t="s">
        <v>16</v>
      </c>
      <c r="C2782" s="51" t="str">
        <f>set_totals!$C$336</f>
        <v>10May24-RST-Night</v>
      </c>
      <c r="D2782" s="21">
        <f t="shared" si="131"/>
        <v>45422</v>
      </c>
      <c r="E2782" s="22">
        <f t="shared" si="132"/>
        <v>131</v>
      </c>
      <c r="F2782" s="17" t="s">
        <v>775</v>
      </c>
      <c r="G2782" s="17" t="s">
        <v>772</v>
      </c>
      <c r="H2782" s="17">
        <v>40</v>
      </c>
      <c r="J2782" s="17">
        <v>0.4</v>
      </c>
      <c r="K2782" s="17" t="s">
        <v>494</v>
      </c>
      <c r="L2782" s="17"/>
      <c r="M2782" s="17" t="s">
        <v>494</v>
      </c>
      <c r="Q2782" s="50" t="s">
        <v>494</v>
      </c>
      <c r="AE2782" s="18">
        <f t="shared" si="133"/>
        <v>0.625</v>
      </c>
    </row>
    <row r="2783" spans="1:31" hidden="1" x14ac:dyDescent="0.2">
      <c r="A2783" s="50">
        <v>2024</v>
      </c>
      <c r="B2783" s="50" t="s">
        <v>16</v>
      </c>
      <c r="C2783" s="51" t="str">
        <f>set_totals!$C$336</f>
        <v>10May24-RST-Night</v>
      </c>
      <c r="D2783" s="21">
        <f t="shared" si="131"/>
        <v>45422</v>
      </c>
      <c r="E2783" s="22">
        <f t="shared" si="132"/>
        <v>131</v>
      </c>
      <c r="F2783" s="17" t="s">
        <v>775</v>
      </c>
      <c r="G2783" s="17" t="s">
        <v>772</v>
      </c>
      <c r="H2783" s="17">
        <v>35</v>
      </c>
      <c r="J2783" s="17">
        <v>0.4</v>
      </c>
      <c r="K2783" s="17" t="s">
        <v>494</v>
      </c>
      <c r="L2783" s="17"/>
      <c r="M2783" s="17" t="s">
        <v>494</v>
      </c>
      <c r="Q2783" s="50" t="s">
        <v>494</v>
      </c>
      <c r="AE2783" s="18">
        <f t="shared" si="133"/>
        <v>0.93294460641399424</v>
      </c>
    </row>
    <row r="2784" spans="1:31" hidden="1" x14ac:dyDescent="0.2">
      <c r="A2784" s="50">
        <v>2024</v>
      </c>
      <c r="B2784" s="50" t="s">
        <v>16</v>
      </c>
      <c r="C2784" s="51" t="str">
        <f>set_totals!$C$336</f>
        <v>10May24-RST-Night</v>
      </c>
      <c r="D2784" s="21">
        <f t="shared" si="131"/>
        <v>45422</v>
      </c>
      <c r="E2784" s="22">
        <f t="shared" si="132"/>
        <v>131</v>
      </c>
      <c r="F2784" s="17" t="s">
        <v>775</v>
      </c>
      <c r="G2784" s="17" t="s">
        <v>772</v>
      </c>
      <c r="H2784" s="17">
        <v>36</v>
      </c>
      <c r="J2784" s="17">
        <v>0.45</v>
      </c>
      <c r="K2784" s="17" t="s">
        <v>494</v>
      </c>
      <c r="L2784" s="17"/>
      <c r="M2784" s="17" t="s">
        <v>494</v>
      </c>
      <c r="Q2784" s="50" t="s">
        <v>494</v>
      </c>
      <c r="AE2784" s="18">
        <f t="shared" si="133"/>
        <v>0.96450617283950613</v>
      </c>
    </row>
    <row r="2785" spans="1:31" hidden="1" x14ac:dyDescent="0.2">
      <c r="A2785" s="50">
        <v>2024</v>
      </c>
      <c r="B2785" s="50" t="s">
        <v>16</v>
      </c>
      <c r="C2785" s="51" t="str">
        <f>set_totals!$C$336</f>
        <v>10May24-RST-Night</v>
      </c>
      <c r="D2785" s="21">
        <f t="shared" si="131"/>
        <v>45422</v>
      </c>
      <c r="E2785" s="22">
        <f t="shared" si="132"/>
        <v>131</v>
      </c>
      <c r="F2785" s="17" t="s">
        <v>775</v>
      </c>
      <c r="G2785" s="17" t="s">
        <v>784</v>
      </c>
      <c r="H2785" s="17">
        <v>90</v>
      </c>
      <c r="J2785" s="17">
        <v>7.28</v>
      </c>
      <c r="K2785" s="17" t="s">
        <v>494</v>
      </c>
      <c r="L2785" s="17"/>
      <c r="M2785" s="17" t="s">
        <v>494</v>
      </c>
      <c r="Q2785" s="50" t="s">
        <v>494</v>
      </c>
      <c r="AE2785" s="18">
        <f t="shared" si="133"/>
        <v>0.99862825788751708</v>
      </c>
    </row>
    <row r="2786" spans="1:31" hidden="1" x14ac:dyDescent="0.2">
      <c r="A2786" s="50">
        <v>2024</v>
      </c>
      <c r="B2786" s="50" t="s">
        <v>16</v>
      </c>
      <c r="C2786" s="51" t="str">
        <f>set_totals!$C$336</f>
        <v>10May24-RST-Night</v>
      </c>
      <c r="D2786" s="21">
        <f t="shared" si="131"/>
        <v>45422</v>
      </c>
      <c r="E2786" s="22">
        <f t="shared" si="132"/>
        <v>131</v>
      </c>
      <c r="F2786" s="17" t="s">
        <v>775</v>
      </c>
      <c r="G2786" s="17" t="s">
        <v>784</v>
      </c>
      <c r="H2786" s="17">
        <v>105</v>
      </c>
      <c r="J2786" s="17">
        <v>11.78</v>
      </c>
      <c r="K2786" s="17" t="s">
        <v>494</v>
      </c>
      <c r="L2786" s="17"/>
      <c r="M2786" s="17" t="s">
        <v>494</v>
      </c>
      <c r="Q2786" s="50" t="s">
        <v>494</v>
      </c>
      <c r="AE2786" s="18">
        <f t="shared" si="133"/>
        <v>1.0176006910700788</v>
      </c>
    </row>
    <row r="2787" spans="1:31" hidden="1" x14ac:dyDescent="0.2">
      <c r="A2787" s="50">
        <v>2024</v>
      </c>
      <c r="B2787" s="50" t="s">
        <v>16</v>
      </c>
      <c r="C2787" s="51" t="str">
        <f>set_totals!$C$336</f>
        <v>10May24-RST-Night</v>
      </c>
      <c r="D2787" s="21">
        <f t="shared" si="131"/>
        <v>45422</v>
      </c>
      <c r="E2787" s="22">
        <f t="shared" si="132"/>
        <v>131</v>
      </c>
      <c r="F2787" s="17" t="s">
        <v>775</v>
      </c>
      <c r="G2787" s="17" t="s">
        <v>784</v>
      </c>
      <c r="H2787" s="17">
        <v>99</v>
      </c>
      <c r="J2787" s="17">
        <v>8.89</v>
      </c>
      <c r="K2787" s="17" t="s">
        <v>494</v>
      </c>
      <c r="L2787" s="17"/>
      <c r="M2787" s="17" t="s">
        <v>494</v>
      </c>
      <c r="Q2787" s="50" t="s">
        <v>494</v>
      </c>
      <c r="AE2787" s="18">
        <f t="shared" si="133"/>
        <v>0.91621242524211621</v>
      </c>
    </row>
    <row r="2788" spans="1:31" hidden="1" x14ac:dyDescent="0.2">
      <c r="A2788" s="50">
        <v>2024</v>
      </c>
      <c r="B2788" s="50" t="s">
        <v>16</v>
      </c>
      <c r="C2788" s="51" t="str">
        <f>set_totals!$C$336</f>
        <v>10May24-RST-Night</v>
      </c>
      <c r="D2788" s="21">
        <f t="shared" si="131"/>
        <v>45422</v>
      </c>
      <c r="E2788" s="22">
        <f t="shared" si="132"/>
        <v>131</v>
      </c>
      <c r="F2788" s="17" t="s">
        <v>775</v>
      </c>
      <c r="G2788" s="17" t="s">
        <v>784</v>
      </c>
      <c r="H2788" s="17">
        <v>110</v>
      </c>
      <c r="J2788" s="17">
        <v>11.46</v>
      </c>
      <c r="K2788" s="17" t="s">
        <v>494</v>
      </c>
      <c r="L2788" s="17"/>
      <c r="M2788" s="17" t="s">
        <v>494</v>
      </c>
      <c r="Q2788" s="50" t="s">
        <v>494</v>
      </c>
      <c r="AE2788" s="18">
        <f t="shared" si="133"/>
        <v>0.86100676183320823</v>
      </c>
    </row>
    <row r="2789" spans="1:31" hidden="1" x14ac:dyDescent="0.2">
      <c r="A2789" s="50">
        <v>2024</v>
      </c>
      <c r="B2789" s="50" t="s">
        <v>16</v>
      </c>
      <c r="C2789" s="51" t="str">
        <f>set_totals!$C$338</f>
        <v>14May24-RST-Night</v>
      </c>
      <c r="D2789" s="21">
        <f t="shared" si="131"/>
        <v>45426</v>
      </c>
      <c r="E2789" s="22">
        <f t="shared" si="132"/>
        <v>135</v>
      </c>
      <c r="F2789" s="17" t="s">
        <v>775</v>
      </c>
      <c r="G2789" s="17" t="s">
        <v>772</v>
      </c>
      <c r="H2789" s="17">
        <v>35</v>
      </c>
      <c r="J2789" s="17">
        <v>0.3</v>
      </c>
      <c r="K2789" s="17" t="s">
        <v>494</v>
      </c>
      <c r="L2789" s="17"/>
      <c r="M2789" s="17" t="s">
        <v>494</v>
      </c>
      <c r="Q2789" s="50" t="s">
        <v>494</v>
      </c>
      <c r="AE2789" s="18">
        <f t="shared" si="133"/>
        <v>0.69970845481049559</v>
      </c>
    </row>
    <row r="2790" spans="1:31" hidden="1" x14ac:dyDescent="0.2">
      <c r="A2790" s="50">
        <v>2024</v>
      </c>
      <c r="B2790" s="50" t="s">
        <v>16</v>
      </c>
      <c r="C2790" s="51" t="str">
        <f>set_totals!$C$338</f>
        <v>14May24-RST-Night</v>
      </c>
      <c r="D2790" s="21">
        <f t="shared" si="131"/>
        <v>45426</v>
      </c>
      <c r="E2790" s="22">
        <f t="shared" si="132"/>
        <v>135</v>
      </c>
      <c r="F2790" s="17" t="s">
        <v>775</v>
      </c>
      <c r="G2790" s="17" t="s">
        <v>772</v>
      </c>
      <c r="H2790" s="17">
        <v>31</v>
      </c>
      <c r="J2790" s="17">
        <v>0.28000000000000003</v>
      </c>
      <c r="K2790" s="17" t="s">
        <v>494</v>
      </c>
      <c r="L2790" s="17"/>
      <c r="M2790" s="17" t="s">
        <v>494</v>
      </c>
      <c r="Q2790" s="50" t="s">
        <v>494</v>
      </c>
      <c r="AE2790" s="18">
        <f t="shared" si="133"/>
        <v>0.93988117216609046</v>
      </c>
    </row>
    <row r="2791" spans="1:31" hidden="1" x14ac:dyDescent="0.2">
      <c r="A2791" s="50">
        <v>2024</v>
      </c>
      <c r="B2791" s="50" t="s">
        <v>16</v>
      </c>
      <c r="C2791" s="51" t="str">
        <f>set_totals!$C$338</f>
        <v>14May24-RST-Night</v>
      </c>
      <c r="D2791" s="21">
        <f t="shared" si="131"/>
        <v>45426</v>
      </c>
      <c r="E2791" s="22">
        <f t="shared" si="132"/>
        <v>135</v>
      </c>
      <c r="F2791" s="17" t="s">
        <v>775</v>
      </c>
      <c r="G2791" s="17" t="s">
        <v>772</v>
      </c>
      <c r="H2791" s="17">
        <v>32</v>
      </c>
      <c r="J2791" s="17">
        <v>0.31</v>
      </c>
      <c r="K2791" s="17" t="s">
        <v>494</v>
      </c>
      <c r="L2791" s="17"/>
      <c r="M2791" s="17" t="s">
        <v>494</v>
      </c>
      <c r="Q2791" s="50" t="s">
        <v>494</v>
      </c>
      <c r="AE2791" s="18">
        <f t="shared" si="133"/>
        <v>0.946044921875</v>
      </c>
    </row>
    <row r="2792" spans="1:31" hidden="1" x14ac:dyDescent="0.2">
      <c r="A2792" s="50">
        <v>2024</v>
      </c>
      <c r="B2792" s="50" t="s">
        <v>16</v>
      </c>
      <c r="C2792" s="51" t="str">
        <f>set_totals!$C$338</f>
        <v>14May24-RST-Night</v>
      </c>
      <c r="D2792" s="21">
        <f t="shared" si="131"/>
        <v>45426</v>
      </c>
      <c r="E2792" s="22">
        <f t="shared" si="132"/>
        <v>135</v>
      </c>
      <c r="F2792" s="17" t="s">
        <v>775</v>
      </c>
      <c r="G2792" s="17" t="s">
        <v>772</v>
      </c>
      <c r="H2792" s="17">
        <v>37</v>
      </c>
      <c r="J2792" s="17">
        <v>0.42</v>
      </c>
      <c r="K2792" s="17" t="s">
        <v>494</v>
      </c>
      <c r="L2792" s="17"/>
      <c r="M2792" s="17" t="s">
        <v>494</v>
      </c>
      <c r="Q2792" s="50" t="s">
        <v>494</v>
      </c>
      <c r="AE2792" s="18">
        <f t="shared" si="133"/>
        <v>0.82917102639527762</v>
      </c>
    </row>
    <row r="2793" spans="1:31" hidden="1" x14ac:dyDescent="0.2">
      <c r="A2793" s="50">
        <v>2024</v>
      </c>
      <c r="B2793" s="50" t="s">
        <v>16</v>
      </c>
      <c r="C2793" s="51" t="str">
        <f>set_totals!$C$338</f>
        <v>14May24-RST-Night</v>
      </c>
      <c r="D2793" s="21">
        <f t="shared" si="131"/>
        <v>45426</v>
      </c>
      <c r="E2793" s="22">
        <f t="shared" si="132"/>
        <v>135</v>
      </c>
      <c r="F2793" s="17" t="s">
        <v>775</v>
      </c>
      <c r="G2793" s="17" t="s">
        <v>772</v>
      </c>
      <c r="H2793" s="17">
        <v>35</v>
      </c>
      <c r="J2793" s="17">
        <v>0.3</v>
      </c>
      <c r="K2793" s="17" t="s">
        <v>494</v>
      </c>
      <c r="L2793" s="17"/>
      <c r="M2793" s="17" t="s">
        <v>494</v>
      </c>
      <c r="Q2793" s="50" t="s">
        <v>494</v>
      </c>
      <c r="AE2793" s="18">
        <f t="shared" si="133"/>
        <v>0.69970845481049559</v>
      </c>
    </row>
    <row r="2794" spans="1:31" hidden="1" x14ac:dyDescent="0.2">
      <c r="A2794" s="50">
        <v>2024</v>
      </c>
      <c r="B2794" s="50" t="s">
        <v>16</v>
      </c>
      <c r="C2794" s="51" t="str">
        <f>set_totals!$C$338</f>
        <v>14May24-RST-Night</v>
      </c>
      <c r="D2794" s="21">
        <f t="shared" si="131"/>
        <v>45426</v>
      </c>
      <c r="E2794" s="22">
        <f t="shared" si="132"/>
        <v>135</v>
      </c>
      <c r="F2794" s="17" t="s">
        <v>771</v>
      </c>
      <c r="G2794" s="17" t="s">
        <v>772</v>
      </c>
      <c r="H2794" s="17">
        <v>36</v>
      </c>
      <c r="J2794" s="17">
        <v>0.37</v>
      </c>
      <c r="K2794" s="17" t="s">
        <v>494</v>
      </c>
      <c r="L2794" s="17"/>
      <c r="M2794" s="17" t="s">
        <v>494</v>
      </c>
      <c r="Q2794" s="50" t="s">
        <v>494</v>
      </c>
      <c r="AE2794" s="18">
        <f t="shared" si="133"/>
        <v>0.79303840877914944</v>
      </c>
    </row>
    <row r="2795" spans="1:31" hidden="1" x14ac:dyDescent="0.2">
      <c r="A2795" s="50">
        <v>2024</v>
      </c>
      <c r="B2795" s="50" t="s">
        <v>16</v>
      </c>
      <c r="C2795" s="51" t="str">
        <f>set_totals!$C$338</f>
        <v>14May24-RST-Night</v>
      </c>
      <c r="D2795" s="21">
        <f t="shared" si="131"/>
        <v>45426</v>
      </c>
      <c r="E2795" s="22">
        <f t="shared" si="132"/>
        <v>135</v>
      </c>
      <c r="F2795" s="17" t="s">
        <v>775</v>
      </c>
      <c r="G2795" s="17" t="s">
        <v>772</v>
      </c>
      <c r="H2795" s="17">
        <v>35</v>
      </c>
      <c r="J2795" s="17">
        <v>0.27</v>
      </c>
      <c r="K2795" s="17" t="s">
        <v>494</v>
      </c>
      <c r="L2795" s="17"/>
      <c r="M2795" s="17" t="s">
        <v>494</v>
      </c>
      <c r="Q2795" s="50" t="s">
        <v>494</v>
      </c>
      <c r="AE2795" s="18">
        <f t="shared" si="133"/>
        <v>0.62973760932944611</v>
      </c>
    </row>
    <row r="2796" spans="1:31" hidden="1" x14ac:dyDescent="0.2">
      <c r="A2796" s="50">
        <v>2024</v>
      </c>
      <c r="B2796" s="50" t="s">
        <v>16</v>
      </c>
      <c r="C2796" s="51" t="str">
        <f>set_totals!$C$338</f>
        <v>14May24-RST-Night</v>
      </c>
      <c r="D2796" s="21">
        <f t="shared" si="131"/>
        <v>45426</v>
      </c>
      <c r="E2796" s="22">
        <f t="shared" si="132"/>
        <v>135</v>
      </c>
      <c r="F2796" s="17" t="s">
        <v>775</v>
      </c>
      <c r="G2796" s="17" t="s">
        <v>772</v>
      </c>
      <c r="H2796" s="17">
        <v>38</v>
      </c>
      <c r="J2796" s="17">
        <v>0.56999999999999995</v>
      </c>
      <c r="K2796" s="17" t="s">
        <v>494</v>
      </c>
      <c r="L2796" s="17"/>
      <c r="M2796" s="17" t="s">
        <v>494</v>
      </c>
      <c r="Q2796" s="50" t="s">
        <v>494</v>
      </c>
      <c r="AE2796" s="18">
        <f t="shared" si="133"/>
        <v>1.0387811634349029</v>
      </c>
    </row>
    <row r="2797" spans="1:31" hidden="1" x14ac:dyDescent="0.2">
      <c r="A2797" s="50">
        <v>2024</v>
      </c>
      <c r="B2797" s="50" t="s">
        <v>16</v>
      </c>
      <c r="C2797" s="51" t="str">
        <f>set_totals!$C$338</f>
        <v>14May24-RST-Night</v>
      </c>
      <c r="D2797" s="21">
        <f t="shared" si="131"/>
        <v>45426</v>
      </c>
      <c r="E2797" s="22">
        <f t="shared" si="132"/>
        <v>135</v>
      </c>
      <c r="F2797" s="17" t="s">
        <v>775</v>
      </c>
      <c r="G2797" s="17" t="s">
        <v>772</v>
      </c>
      <c r="H2797" s="17">
        <v>37</v>
      </c>
      <c r="J2797" s="17">
        <v>0.44</v>
      </c>
      <c r="K2797" s="17" t="s">
        <v>494</v>
      </c>
      <c r="L2797" s="17"/>
      <c r="M2797" s="17" t="s">
        <v>494</v>
      </c>
      <c r="Q2797" s="50" t="s">
        <v>494</v>
      </c>
      <c r="AE2797" s="18">
        <f t="shared" si="133"/>
        <v>0.86865536098552898</v>
      </c>
    </row>
    <row r="2798" spans="1:31" hidden="1" x14ac:dyDescent="0.2">
      <c r="A2798" s="50">
        <v>2024</v>
      </c>
      <c r="B2798" s="50" t="s">
        <v>16</v>
      </c>
      <c r="C2798" s="51" t="str">
        <f>set_totals!$C$338</f>
        <v>14May24-RST-Night</v>
      </c>
      <c r="D2798" s="21">
        <f t="shared" si="131"/>
        <v>45426</v>
      </c>
      <c r="E2798" s="22">
        <f t="shared" si="132"/>
        <v>135</v>
      </c>
      <c r="F2798" s="17" t="s">
        <v>775</v>
      </c>
      <c r="G2798" s="17" t="s">
        <v>772</v>
      </c>
      <c r="H2798" s="17">
        <v>32</v>
      </c>
      <c r="J2798" s="17">
        <v>0.28999999999999998</v>
      </c>
      <c r="K2798" s="17" t="s">
        <v>494</v>
      </c>
      <c r="L2798" s="17"/>
      <c r="M2798" s="17" t="s">
        <v>494</v>
      </c>
      <c r="Q2798" s="50" t="s">
        <v>494</v>
      </c>
      <c r="AE2798" s="18">
        <f t="shared" si="133"/>
        <v>0.88500976562499989</v>
      </c>
    </row>
    <row r="2799" spans="1:31" hidden="1" x14ac:dyDescent="0.2">
      <c r="A2799" s="50">
        <v>2024</v>
      </c>
      <c r="B2799" s="50" t="s">
        <v>16</v>
      </c>
      <c r="C2799" s="51" t="str">
        <f>set_totals!$C$338</f>
        <v>14May24-RST-Night</v>
      </c>
      <c r="D2799" s="21">
        <f t="shared" si="131"/>
        <v>45426</v>
      </c>
      <c r="E2799" s="22">
        <f t="shared" si="132"/>
        <v>135</v>
      </c>
      <c r="F2799" s="17" t="s">
        <v>775</v>
      </c>
      <c r="G2799" s="17" t="s">
        <v>772</v>
      </c>
      <c r="H2799" s="17">
        <v>37</v>
      </c>
      <c r="J2799" s="17">
        <v>0.36</v>
      </c>
      <c r="K2799" s="17" t="s">
        <v>494</v>
      </c>
      <c r="L2799" s="17"/>
      <c r="M2799" s="17" t="s">
        <v>494</v>
      </c>
      <c r="Q2799" s="50" t="s">
        <v>494</v>
      </c>
      <c r="AE2799" s="18">
        <f t="shared" si="133"/>
        <v>0.71071802262452366</v>
      </c>
    </row>
    <row r="2800" spans="1:31" hidden="1" x14ac:dyDescent="0.2">
      <c r="A2800" s="50">
        <v>2024</v>
      </c>
      <c r="B2800" s="50" t="s">
        <v>16</v>
      </c>
      <c r="C2800" s="51" t="str">
        <f>set_totals!$C$338</f>
        <v>14May24-RST-Night</v>
      </c>
      <c r="D2800" s="21">
        <f t="shared" si="131"/>
        <v>45426</v>
      </c>
      <c r="E2800" s="22">
        <f t="shared" si="132"/>
        <v>135</v>
      </c>
      <c r="F2800" s="17" t="s">
        <v>775</v>
      </c>
      <c r="G2800" s="17" t="s">
        <v>772</v>
      </c>
      <c r="H2800" s="17">
        <v>53</v>
      </c>
      <c r="J2800" s="17">
        <v>1.71</v>
      </c>
      <c r="K2800" s="17" t="s">
        <v>494</v>
      </c>
      <c r="L2800" s="17"/>
      <c r="M2800" s="17" t="s">
        <v>494</v>
      </c>
      <c r="Q2800" s="50" t="s">
        <v>494</v>
      </c>
      <c r="AE2800" s="18">
        <f t="shared" si="133"/>
        <v>1.1485991791881889</v>
      </c>
    </row>
    <row r="2801" spans="1:31" hidden="1" x14ac:dyDescent="0.2">
      <c r="A2801" s="50">
        <v>2024</v>
      </c>
      <c r="B2801" s="50" t="s">
        <v>16</v>
      </c>
      <c r="C2801" s="51" t="str">
        <f>set_totals!$C$338</f>
        <v>14May24-RST-Night</v>
      </c>
      <c r="D2801" s="21">
        <f t="shared" si="131"/>
        <v>45426</v>
      </c>
      <c r="E2801" s="22">
        <f t="shared" si="132"/>
        <v>135</v>
      </c>
      <c r="F2801" s="17" t="s">
        <v>775</v>
      </c>
      <c r="G2801" s="17" t="s">
        <v>772</v>
      </c>
      <c r="H2801" s="17">
        <v>34</v>
      </c>
      <c r="J2801" s="17">
        <v>0.35</v>
      </c>
      <c r="K2801" s="17" t="s">
        <v>494</v>
      </c>
      <c r="L2801" s="17"/>
      <c r="M2801" s="17" t="s">
        <v>494</v>
      </c>
      <c r="Q2801" s="50" t="s">
        <v>494</v>
      </c>
      <c r="AE2801" s="18">
        <f t="shared" si="133"/>
        <v>0.89049460614695697</v>
      </c>
    </row>
    <row r="2802" spans="1:31" hidden="1" x14ac:dyDescent="0.2">
      <c r="A2802" s="50">
        <v>2024</v>
      </c>
      <c r="B2802" s="50" t="s">
        <v>16</v>
      </c>
      <c r="C2802" s="51" t="str">
        <f>set_totals!$C$338</f>
        <v>14May24-RST-Night</v>
      </c>
      <c r="D2802" s="21">
        <f t="shared" si="131"/>
        <v>45426</v>
      </c>
      <c r="E2802" s="22">
        <f t="shared" si="132"/>
        <v>135</v>
      </c>
      <c r="F2802" s="17" t="s">
        <v>775</v>
      </c>
      <c r="G2802" s="17" t="s">
        <v>772</v>
      </c>
      <c r="H2802" s="17">
        <v>29</v>
      </c>
      <c r="J2802" s="17">
        <v>0.25</v>
      </c>
      <c r="K2802" s="17" t="s">
        <v>494</v>
      </c>
      <c r="L2802" s="17"/>
      <c r="M2802" s="17" t="s">
        <v>494</v>
      </c>
      <c r="Q2802" s="50" t="s">
        <v>494</v>
      </c>
      <c r="AE2802" s="18">
        <f t="shared" si="133"/>
        <v>1.0250522776661608</v>
      </c>
    </row>
    <row r="2803" spans="1:31" hidden="1" x14ac:dyDescent="0.2">
      <c r="A2803" s="50">
        <v>2024</v>
      </c>
      <c r="B2803" s="50" t="s">
        <v>16</v>
      </c>
      <c r="C2803" s="51" t="str">
        <f>set_totals!$C$338</f>
        <v>14May24-RST-Night</v>
      </c>
      <c r="D2803" s="21">
        <f t="shared" si="131"/>
        <v>45426</v>
      </c>
      <c r="E2803" s="22">
        <f t="shared" si="132"/>
        <v>135</v>
      </c>
      <c r="F2803" s="17" t="s">
        <v>775</v>
      </c>
      <c r="G2803" s="17" t="s">
        <v>772</v>
      </c>
      <c r="H2803" s="17">
        <v>40</v>
      </c>
      <c r="J2803" s="17">
        <v>0.53</v>
      </c>
      <c r="K2803" s="17" t="s">
        <v>494</v>
      </c>
      <c r="L2803" s="17"/>
      <c r="M2803" s="17" t="s">
        <v>494</v>
      </c>
      <c r="Q2803" s="50" t="s">
        <v>494</v>
      </c>
      <c r="AE2803" s="18">
        <f t="shared" si="133"/>
        <v>0.828125</v>
      </c>
    </row>
    <row r="2804" spans="1:31" hidden="1" x14ac:dyDescent="0.2">
      <c r="A2804" s="50">
        <v>2024</v>
      </c>
      <c r="B2804" s="50" t="s">
        <v>16</v>
      </c>
      <c r="C2804" s="51" t="str">
        <f>set_totals!$C$338</f>
        <v>14May24-RST-Night</v>
      </c>
      <c r="D2804" s="21">
        <f t="shared" si="131"/>
        <v>45426</v>
      </c>
      <c r="E2804" s="22">
        <f t="shared" si="132"/>
        <v>135</v>
      </c>
      <c r="F2804" s="17" t="s">
        <v>775</v>
      </c>
      <c r="G2804" s="17" t="s">
        <v>772</v>
      </c>
      <c r="H2804" s="17">
        <v>34</v>
      </c>
      <c r="J2804" s="17">
        <v>0.28000000000000003</v>
      </c>
      <c r="K2804" s="17" t="s">
        <v>494</v>
      </c>
      <c r="L2804" s="17"/>
      <c r="M2804" s="17" t="s">
        <v>494</v>
      </c>
      <c r="Q2804" s="50" t="s">
        <v>494</v>
      </c>
      <c r="AE2804" s="18">
        <f t="shared" si="133"/>
        <v>0.71239568491756577</v>
      </c>
    </row>
    <row r="2805" spans="1:31" hidden="1" x14ac:dyDescent="0.2">
      <c r="A2805" s="50">
        <v>2024</v>
      </c>
      <c r="B2805" s="50" t="s">
        <v>16</v>
      </c>
      <c r="C2805" s="51" t="str">
        <f>set_totals!$C$338</f>
        <v>14May24-RST-Night</v>
      </c>
      <c r="D2805" s="21">
        <f t="shared" si="131"/>
        <v>45426</v>
      </c>
      <c r="E2805" s="22">
        <f t="shared" si="132"/>
        <v>135</v>
      </c>
      <c r="F2805" s="17" t="s">
        <v>775</v>
      </c>
      <c r="G2805" s="17" t="s">
        <v>772</v>
      </c>
      <c r="H2805" s="17">
        <v>38</v>
      </c>
      <c r="J2805" s="17">
        <v>0.39</v>
      </c>
      <c r="K2805" s="17" t="s">
        <v>494</v>
      </c>
      <c r="L2805" s="17"/>
      <c r="M2805" s="17" t="s">
        <v>494</v>
      </c>
      <c r="Q2805" s="50" t="s">
        <v>494</v>
      </c>
      <c r="AE2805" s="18">
        <f t="shared" si="133"/>
        <v>0.71074500656072315</v>
      </c>
    </row>
    <row r="2806" spans="1:31" hidden="1" x14ac:dyDescent="0.2">
      <c r="A2806" s="50">
        <v>2024</v>
      </c>
      <c r="B2806" s="50" t="s">
        <v>16</v>
      </c>
      <c r="C2806" s="51" t="str">
        <f>set_totals!$C$338</f>
        <v>14May24-RST-Night</v>
      </c>
      <c r="D2806" s="21">
        <f t="shared" si="131"/>
        <v>45426</v>
      </c>
      <c r="E2806" s="22">
        <f t="shared" si="132"/>
        <v>135</v>
      </c>
      <c r="F2806" s="17" t="s">
        <v>775</v>
      </c>
      <c r="G2806" s="17" t="s">
        <v>772</v>
      </c>
      <c r="H2806" s="17">
        <v>35</v>
      </c>
      <c r="J2806" s="17">
        <v>0.36</v>
      </c>
      <c r="K2806" s="17" t="s">
        <v>494</v>
      </c>
      <c r="L2806" s="17"/>
      <c r="M2806" s="17" t="s">
        <v>494</v>
      </c>
      <c r="Q2806" s="50" t="s">
        <v>494</v>
      </c>
      <c r="AE2806" s="18">
        <f t="shared" si="133"/>
        <v>0.83965014577259467</v>
      </c>
    </row>
    <row r="2807" spans="1:31" hidden="1" x14ac:dyDescent="0.2">
      <c r="A2807" s="50">
        <v>2024</v>
      </c>
      <c r="B2807" s="50" t="s">
        <v>16</v>
      </c>
      <c r="C2807" s="51" t="str">
        <f>set_totals!$C$338</f>
        <v>14May24-RST-Night</v>
      </c>
      <c r="D2807" s="21">
        <f t="shared" si="131"/>
        <v>45426</v>
      </c>
      <c r="E2807" s="22">
        <f t="shared" si="132"/>
        <v>135</v>
      </c>
      <c r="F2807" s="17" t="s">
        <v>775</v>
      </c>
      <c r="G2807" s="17" t="s">
        <v>772</v>
      </c>
      <c r="H2807" s="17">
        <v>37</v>
      </c>
      <c r="J2807" s="17">
        <v>0.37</v>
      </c>
      <c r="K2807" s="17" t="s">
        <v>494</v>
      </c>
      <c r="L2807" s="17"/>
      <c r="M2807" s="17" t="s">
        <v>494</v>
      </c>
      <c r="Q2807" s="50" t="s">
        <v>494</v>
      </c>
      <c r="AE2807" s="18">
        <f t="shared" si="133"/>
        <v>0.73046018991964934</v>
      </c>
    </row>
    <row r="2808" spans="1:31" hidden="1" x14ac:dyDescent="0.2">
      <c r="A2808" s="50">
        <v>2024</v>
      </c>
      <c r="B2808" s="50" t="s">
        <v>16</v>
      </c>
      <c r="C2808" s="51" t="str">
        <f>set_totals!$C$338</f>
        <v>14May24-RST-Night</v>
      </c>
      <c r="D2808" s="21">
        <f t="shared" si="131"/>
        <v>45426</v>
      </c>
      <c r="E2808" s="22">
        <f t="shared" si="132"/>
        <v>135</v>
      </c>
      <c r="F2808" s="17" t="s">
        <v>775</v>
      </c>
      <c r="G2808" s="17" t="s">
        <v>772</v>
      </c>
      <c r="H2808" s="17">
        <v>39</v>
      </c>
      <c r="J2808" s="17">
        <v>0.4</v>
      </c>
      <c r="K2808" s="17" t="s">
        <v>494</v>
      </c>
      <c r="L2808" s="17"/>
      <c r="M2808" s="17" t="s">
        <v>494</v>
      </c>
      <c r="Q2808" s="50" t="s">
        <v>494</v>
      </c>
      <c r="AE2808" s="18">
        <f t="shared" si="133"/>
        <v>0.67432020094741996</v>
      </c>
    </row>
    <row r="2809" spans="1:31" hidden="1" x14ac:dyDescent="0.2">
      <c r="A2809" s="50">
        <v>2024</v>
      </c>
      <c r="B2809" s="50" t="s">
        <v>16</v>
      </c>
      <c r="C2809" s="51" t="str">
        <f>set_totals!$C$338</f>
        <v>14May24-RST-Night</v>
      </c>
      <c r="D2809" s="21">
        <f t="shared" si="131"/>
        <v>45426</v>
      </c>
      <c r="E2809" s="22">
        <f t="shared" si="132"/>
        <v>135</v>
      </c>
      <c r="F2809" s="17" t="s">
        <v>775</v>
      </c>
      <c r="G2809" s="17" t="s">
        <v>772</v>
      </c>
      <c r="H2809" s="17">
        <v>35</v>
      </c>
      <c r="J2809" s="17">
        <v>0.3</v>
      </c>
      <c r="K2809" s="17" t="s">
        <v>494</v>
      </c>
      <c r="L2809" s="17"/>
      <c r="M2809" s="17" t="s">
        <v>494</v>
      </c>
      <c r="Q2809" s="50" t="s">
        <v>494</v>
      </c>
      <c r="AE2809" s="18">
        <f t="shared" si="133"/>
        <v>0.69970845481049559</v>
      </c>
    </row>
    <row r="2810" spans="1:31" hidden="1" x14ac:dyDescent="0.2">
      <c r="A2810" s="50">
        <v>2024</v>
      </c>
      <c r="B2810" s="50" t="s">
        <v>16</v>
      </c>
      <c r="C2810" s="51" t="str">
        <f>set_totals!$C$338</f>
        <v>14May24-RST-Night</v>
      </c>
      <c r="D2810" s="21">
        <f t="shared" si="131"/>
        <v>45426</v>
      </c>
      <c r="E2810" s="22">
        <f t="shared" si="132"/>
        <v>135</v>
      </c>
      <c r="F2810" s="17" t="s">
        <v>775</v>
      </c>
      <c r="G2810" s="17" t="s">
        <v>772</v>
      </c>
      <c r="H2810" s="17">
        <v>37</v>
      </c>
      <c r="J2810" s="17">
        <v>0.4</v>
      </c>
      <c r="K2810" s="17" t="s">
        <v>494</v>
      </c>
      <c r="L2810" s="17"/>
      <c r="M2810" s="17" t="s">
        <v>494</v>
      </c>
      <c r="Q2810" s="50" t="s">
        <v>494</v>
      </c>
      <c r="AE2810" s="18">
        <f t="shared" si="133"/>
        <v>0.78968669180502638</v>
      </c>
    </row>
    <row r="2811" spans="1:31" hidden="1" x14ac:dyDescent="0.2">
      <c r="A2811" s="50">
        <v>2024</v>
      </c>
      <c r="B2811" s="50" t="s">
        <v>16</v>
      </c>
      <c r="C2811" s="51" t="str">
        <f>set_totals!$C$338</f>
        <v>14May24-RST-Night</v>
      </c>
      <c r="D2811" s="21">
        <f t="shared" si="131"/>
        <v>45426</v>
      </c>
      <c r="E2811" s="22">
        <f t="shared" si="132"/>
        <v>135</v>
      </c>
      <c r="F2811" s="17" t="s">
        <v>775</v>
      </c>
      <c r="G2811" s="17" t="s">
        <v>772</v>
      </c>
      <c r="H2811" s="17">
        <v>35</v>
      </c>
      <c r="J2811" s="17">
        <v>0.35</v>
      </c>
      <c r="K2811" s="17" t="s">
        <v>494</v>
      </c>
      <c r="L2811" s="17"/>
      <c r="M2811" s="17" t="s">
        <v>494</v>
      </c>
      <c r="Q2811" s="50" t="s">
        <v>494</v>
      </c>
      <c r="AE2811" s="18">
        <f t="shared" si="133"/>
        <v>0.81632653061224481</v>
      </c>
    </row>
    <row r="2812" spans="1:31" hidden="1" x14ac:dyDescent="0.2">
      <c r="A2812" s="50">
        <v>2024</v>
      </c>
      <c r="B2812" s="50" t="s">
        <v>16</v>
      </c>
      <c r="C2812" s="51" t="str">
        <f>set_totals!$C$338</f>
        <v>14May24-RST-Night</v>
      </c>
      <c r="D2812" s="21">
        <f t="shared" si="131"/>
        <v>45426</v>
      </c>
      <c r="E2812" s="22">
        <f t="shared" si="132"/>
        <v>135</v>
      </c>
      <c r="F2812" s="17" t="s">
        <v>775</v>
      </c>
      <c r="G2812" s="17" t="s">
        <v>772</v>
      </c>
      <c r="H2812" s="17">
        <v>36</v>
      </c>
      <c r="J2812" s="17">
        <v>0.42</v>
      </c>
      <c r="K2812" s="17" t="s">
        <v>494</v>
      </c>
      <c r="L2812" s="17"/>
      <c r="M2812" s="17" t="s">
        <v>494</v>
      </c>
      <c r="Q2812" s="50" t="s">
        <v>494</v>
      </c>
      <c r="AE2812" s="18">
        <f t="shared" si="133"/>
        <v>0.90020576131687247</v>
      </c>
    </row>
    <row r="2813" spans="1:31" hidden="1" x14ac:dyDescent="0.2">
      <c r="A2813" s="50">
        <v>2024</v>
      </c>
      <c r="B2813" s="50" t="s">
        <v>16</v>
      </c>
      <c r="C2813" s="51" t="str">
        <f>set_totals!$C$338</f>
        <v>14May24-RST-Night</v>
      </c>
      <c r="D2813" s="21">
        <f t="shared" si="131"/>
        <v>45426</v>
      </c>
      <c r="E2813" s="22">
        <f t="shared" si="132"/>
        <v>135</v>
      </c>
      <c r="F2813" s="17" t="s">
        <v>775</v>
      </c>
      <c r="G2813" s="17" t="s">
        <v>772</v>
      </c>
      <c r="H2813" s="17">
        <v>40</v>
      </c>
      <c r="J2813" s="17">
        <v>0.41</v>
      </c>
      <c r="K2813" s="17" t="s">
        <v>494</v>
      </c>
      <c r="L2813" s="17"/>
      <c r="M2813" s="17" t="s">
        <v>494</v>
      </c>
      <c r="Q2813" s="50" t="s">
        <v>494</v>
      </c>
      <c r="AE2813" s="18">
        <f t="shared" si="133"/>
        <v>0.640625</v>
      </c>
    </row>
    <row r="2814" spans="1:31" hidden="1" x14ac:dyDescent="0.2">
      <c r="A2814" s="50">
        <v>2024</v>
      </c>
      <c r="B2814" s="50" t="s">
        <v>16</v>
      </c>
      <c r="C2814" s="51" t="str">
        <f>set_totals!$C$338</f>
        <v>14May24-RST-Night</v>
      </c>
      <c r="D2814" s="21">
        <f t="shared" si="131"/>
        <v>45426</v>
      </c>
      <c r="E2814" s="22">
        <f t="shared" si="132"/>
        <v>135</v>
      </c>
      <c r="F2814" s="17" t="s">
        <v>775</v>
      </c>
      <c r="G2814" s="17" t="s">
        <v>772</v>
      </c>
      <c r="H2814" s="17">
        <v>35</v>
      </c>
      <c r="J2814" s="17">
        <v>0.3</v>
      </c>
      <c r="K2814" s="17" t="s">
        <v>494</v>
      </c>
      <c r="L2814" s="17"/>
      <c r="M2814" s="17" t="s">
        <v>494</v>
      </c>
      <c r="Q2814" s="50" t="s">
        <v>494</v>
      </c>
      <c r="AE2814" s="18">
        <f t="shared" si="133"/>
        <v>0.69970845481049559</v>
      </c>
    </row>
    <row r="2815" spans="1:31" hidden="1" x14ac:dyDescent="0.2">
      <c r="A2815" s="50">
        <v>2024</v>
      </c>
      <c r="B2815" s="50" t="s">
        <v>16</v>
      </c>
      <c r="C2815" s="51" t="str">
        <f>set_totals!$C$338</f>
        <v>14May24-RST-Night</v>
      </c>
      <c r="D2815" s="21">
        <f t="shared" si="131"/>
        <v>45426</v>
      </c>
      <c r="E2815" s="22">
        <f t="shared" si="132"/>
        <v>135</v>
      </c>
      <c r="F2815" s="17" t="s">
        <v>775</v>
      </c>
      <c r="G2815" s="17" t="s">
        <v>772</v>
      </c>
      <c r="H2815" s="17">
        <v>35</v>
      </c>
      <c r="J2815" s="17">
        <v>0.3</v>
      </c>
      <c r="K2815" s="17" t="s">
        <v>494</v>
      </c>
      <c r="L2815" s="17"/>
      <c r="M2815" s="17" t="s">
        <v>494</v>
      </c>
      <c r="Q2815" s="50" t="s">
        <v>494</v>
      </c>
      <c r="AE2815" s="18">
        <f t="shared" si="133"/>
        <v>0.69970845481049559</v>
      </c>
    </row>
    <row r="2816" spans="1:31" hidden="1" x14ac:dyDescent="0.2">
      <c r="A2816" s="50">
        <v>2024</v>
      </c>
      <c r="B2816" s="50" t="s">
        <v>16</v>
      </c>
      <c r="C2816" s="51" t="str">
        <f>set_totals!$C$338</f>
        <v>14May24-RST-Night</v>
      </c>
      <c r="D2816" s="21">
        <f t="shared" si="131"/>
        <v>45426</v>
      </c>
      <c r="E2816" s="22">
        <f t="shared" si="132"/>
        <v>135</v>
      </c>
      <c r="F2816" s="17" t="s">
        <v>775</v>
      </c>
      <c r="G2816" s="17" t="s">
        <v>772</v>
      </c>
      <c r="H2816" s="17">
        <v>35</v>
      </c>
      <c r="J2816" s="17">
        <v>0.33</v>
      </c>
      <c r="K2816" s="17" t="s">
        <v>494</v>
      </c>
      <c r="L2816" s="17"/>
      <c r="M2816" s="17" t="s">
        <v>494</v>
      </c>
      <c r="Q2816" s="50" t="s">
        <v>494</v>
      </c>
      <c r="AE2816" s="18">
        <f t="shared" si="133"/>
        <v>0.76967930029154519</v>
      </c>
    </row>
    <row r="2817" spans="1:31" hidden="1" x14ac:dyDescent="0.2">
      <c r="A2817" s="50">
        <v>2024</v>
      </c>
      <c r="B2817" s="50" t="s">
        <v>16</v>
      </c>
      <c r="C2817" s="51" t="str">
        <f>set_totals!$C$338</f>
        <v>14May24-RST-Night</v>
      </c>
      <c r="D2817" s="21">
        <f t="shared" si="131"/>
        <v>45426</v>
      </c>
      <c r="E2817" s="22">
        <f t="shared" si="132"/>
        <v>135</v>
      </c>
      <c r="F2817" s="17" t="s">
        <v>775</v>
      </c>
      <c r="G2817" s="17" t="s">
        <v>772</v>
      </c>
      <c r="H2817" s="17">
        <v>36</v>
      </c>
      <c r="J2817" s="17">
        <v>0.36</v>
      </c>
      <c r="K2817" s="17" t="s">
        <v>494</v>
      </c>
      <c r="L2817" s="17"/>
      <c r="M2817" s="17" t="s">
        <v>494</v>
      </c>
      <c r="Q2817" s="50" t="s">
        <v>494</v>
      </c>
      <c r="AE2817" s="18">
        <f t="shared" si="133"/>
        <v>0.77160493827160492</v>
      </c>
    </row>
    <row r="2818" spans="1:31" hidden="1" x14ac:dyDescent="0.2">
      <c r="A2818" s="50">
        <v>2024</v>
      </c>
      <c r="B2818" s="50" t="s">
        <v>16</v>
      </c>
      <c r="C2818" s="51" t="str">
        <f>set_totals!$C$338</f>
        <v>14May24-RST-Night</v>
      </c>
      <c r="D2818" s="21">
        <f t="shared" si="131"/>
        <v>45426</v>
      </c>
      <c r="E2818" s="22">
        <f t="shared" si="132"/>
        <v>135</v>
      </c>
      <c r="F2818" s="17" t="s">
        <v>775</v>
      </c>
      <c r="G2818" s="17" t="s">
        <v>772</v>
      </c>
      <c r="H2818" s="17">
        <v>35</v>
      </c>
      <c r="J2818" s="17">
        <v>0.37</v>
      </c>
      <c r="K2818" s="17" t="s">
        <v>494</v>
      </c>
      <c r="L2818" s="17"/>
      <c r="M2818" s="17" t="s">
        <v>494</v>
      </c>
      <c r="Q2818" s="50" t="s">
        <v>494</v>
      </c>
      <c r="AE2818" s="18">
        <f t="shared" si="133"/>
        <v>0.86297376093294464</v>
      </c>
    </row>
    <row r="2819" spans="1:31" hidden="1" x14ac:dyDescent="0.2">
      <c r="A2819" s="50">
        <v>2024</v>
      </c>
      <c r="B2819" s="50" t="s">
        <v>16</v>
      </c>
      <c r="C2819" s="51" t="str">
        <f>set_totals!$C$338</f>
        <v>14May24-RST-Night</v>
      </c>
      <c r="D2819" s="21">
        <f t="shared" si="131"/>
        <v>45426</v>
      </c>
      <c r="E2819" s="22">
        <f t="shared" si="132"/>
        <v>135</v>
      </c>
      <c r="F2819" s="17" t="s">
        <v>775</v>
      </c>
      <c r="G2819" s="17" t="s">
        <v>784</v>
      </c>
      <c r="H2819" s="17">
        <v>98</v>
      </c>
      <c r="J2819" s="17">
        <v>9.48</v>
      </c>
      <c r="K2819" s="17" t="s">
        <v>494</v>
      </c>
      <c r="L2819" s="17"/>
      <c r="M2819" s="17" t="s">
        <v>494</v>
      </c>
      <c r="Q2819" s="50" t="s">
        <v>494</v>
      </c>
      <c r="AE2819" s="18">
        <f t="shared" si="133"/>
        <v>1.0072333806492193</v>
      </c>
    </row>
    <row r="2820" spans="1:31" hidden="1" x14ac:dyDescent="0.2">
      <c r="A2820" s="50">
        <v>2024</v>
      </c>
      <c r="B2820" s="50" t="s">
        <v>16</v>
      </c>
      <c r="C2820" s="51" t="str">
        <f>set_totals!$C$338</f>
        <v>14May24-RST-Night</v>
      </c>
      <c r="D2820" s="21">
        <f t="shared" ref="D2820:D2883" si="134">DATEVALUE(LEFT(C2820, SEARCH("-", C2820) - 1))</f>
        <v>45426</v>
      </c>
      <c r="E2820" s="22">
        <f t="shared" ref="E2820:E2883" si="135" xml:space="preserve"> D2820 - DATE(YEAR(D2820), 1, 0)</f>
        <v>135</v>
      </c>
      <c r="F2820" s="17" t="s">
        <v>775</v>
      </c>
      <c r="G2820" s="17" t="s">
        <v>784</v>
      </c>
      <c r="H2820" s="17">
        <v>100</v>
      </c>
      <c r="J2820" s="17">
        <v>8.69</v>
      </c>
      <c r="K2820" s="17" t="s">
        <v>494</v>
      </c>
      <c r="L2820" s="17"/>
      <c r="M2820" s="17" t="s">
        <v>494</v>
      </c>
      <c r="Q2820" s="50" t="s">
        <v>494</v>
      </c>
      <c r="AE2820" s="18">
        <f t="shared" ref="AE2820:AE2853" si="136">IF(J2820="", "", 100000*(J2820/(H2820^3)))</f>
        <v>0.86899999999999999</v>
      </c>
    </row>
    <row r="2821" spans="1:31" hidden="1" x14ac:dyDescent="0.2">
      <c r="A2821" s="50">
        <v>2024</v>
      </c>
      <c r="B2821" s="50" t="s">
        <v>16</v>
      </c>
      <c r="C2821" s="51" t="str">
        <f>set_totals!$C$338</f>
        <v>14May24-RST-Night</v>
      </c>
      <c r="D2821" s="21">
        <f t="shared" si="134"/>
        <v>45426</v>
      </c>
      <c r="E2821" s="22">
        <f t="shared" si="135"/>
        <v>135</v>
      </c>
      <c r="F2821" s="17" t="s">
        <v>775</v>
      </c>
      <c r="G2821" s="17" t="s">
        <v>784</v>
      </c>
      <c r="H2821" s="17">
        <v>97</v>
      </c>
      <c r="J2821" s="17">
        <v>9.24</v>
      </c>
      <c r="K2821" s="17" t="s">
        <v>494</v>
      </c>
      <c r="L2821" s="17"/>
      <c r="M2821" s="17" t="s">
        <v>494</v>
      </c>
      <c r="Q2821" s="50" t="s">
        <v>494</v>
      </c>
      <c r="AE2821" s="18">
        <f t="shared" si="136"/>
        <v>1.01241079773369</v>
      </c>
    </row>
    <row r="2822" spans="1:31" hidden="1" x14ac:dyDescent="0.2">
      <c r="A2822" s="50">
        <v>2024</v>
      </c>
      <c r="B2822" s="50" t="s">
        <v>16</v>
      </c>
      <c r="C2822" s="51" t="str">
        <f>set_totals!$C$338</f>
        <v>14May24-RST-Night</v>
      </c>
      <c r="D2822" s="21">
        <f t="shared" si="134"/>
        <v>45426</v>
      </c>
      <c r="E2822" s="22">
        <f t="shared" si="135"/>
        <v>135</v>
      </c>
      <c r="F2822" s="17" t="s">
        <v>775</v>
      </c>
      <c r="G2822" s="17" t="s">
        <v>784</v>
      </c>
      <c r="H2822" s="17">
        <v>111</v>
      </c>
      <c r="J2822" s="17">
        <v>12.76</v>
      </c>
      <c r="K2822" s="17" t="s">
        <v>494</v>
      </c>
      <c r="L2822" s="17"/>
      <c r="M2822" s="17" t="s">
        <v>494</v>
      </c>
      <c r="Q2822" s="50" t="s">
        <v>494</v>
      </c>
      <c r="AE2822" s="18">
        <f t="shared" si="136"/>
        <v>0.93300020254001248</v>
      </c>
    </row>
    <row r="2823" spans="1:31" hidden="1" x14ac:dyDescent="0.2">
      <c r="A2823" s="50">
        <v>2024</v>
      </c>
      <c r="B2823" s="50" t="s">
        <v>16</v>
      </c>
      <c r="C2823" s="51" t="str">
        <f>set_totals!$C$338</f>
        <v>14May24-RST-Night</v>
      </c>
      <c r="D2823" s="21">
        <f t="shared" si="134"/>
        <v>45426</v>
      </c>
      <c r="E2823" s="22">
        <f t="shared" si="135"/>
        <v>135</v>
      </c>
      <c r="F2823" s="17" t="s">
        <v>775</v>
      </c>
      <c r="G2823" s="17" t="s">
        <v>784</v>
      </c>
      <c r="H2823" s="17">
        <v>85</v>
      </c>
      <c r="J2823" s="17">
        <v>6.29</v>
      </c>
      <c r="K2823" s="17" t="s">
        <v>494</v>
      </c>
      <c r="L2823" s="17"/>
      <c r="M2823" s="17" t="s">
        <v>494</v>
      </c>
      <c r="Q2823" s="50" t="s">
        <v>494</v>
      </c>
      <c r="AE2823" s="18">
        <f t="shared" si="136"/>
        <v>1.0242214532871974</v>
      </c>
    </row>
    <row r="2824" spans="1:31" hidden="1" x14ac:dyDescent="0.2">
      <c r="A2824" s="50">
        <v>2024</v>
      </c>
      <c r="B2824" s="50" t="s">
        <v>16</v>
      </c>
      <c r="C2824" s="51" t="str">
        <f>set_totals!$C$343</f>
        <v>15May24-RST-Night</v>
      </c>
      <c r="D2824" s="21">
        <f t="shared" si="134"/>
        <v>45427</v>
      </c>
      <c r="E2824" s="22">
        <f t="shared" si="135"/>
        <v>136</v>
      </c>
      <c r="F2824" s="17" t="s">
        <v>775</v>
      </c>
      <c r="G2824" s="17" t="s">
        <v>772</v>
      </c>
      <c r="H2824" s="17">
        <v>37</v>
      </c>
      <c r="J2824" s="17">
        <v>0.43</v>
      </c>
      <c r="K2824" s="17" t="s">
        <v>494</v>
      </c>
      <c r="L2824" s="17"/>
      <c r="M2824" s="17" t="s">
        <v>494</v>
      </c>
      <c r="Q2824" s="50" t="s">
        <v>494</v>
      </c>
      <c r="AE2824" s="18">
        <f t="shared" si="136"/>
        <v>0.84891319369040341</v>
      </c>
    </row>
    <row r="2825" spans="1:31" hidden="1" x14ac:dyDescent="0.2">
      <c r="A2825" s="50">
        <v>2024</v>
      </c>
      <c r="B2825" s="50" t="s">
        <v>16</v>
      </c>
      <c r="C2825" s="51" t="str">
        <f>set_totals!$C$343</f>
        <v>15May24-RST-Night</v>
      </c>
      <c r="D2825" s="21">
        <f t="shared" si="134"/>
        <v>45427</v>
      </c>
      <c r="E2825" s="22">
        <f t="shared" si="135"/>
        <v>136</v>
      </c>
      <c r="F2825" s="17" t="s">
        <v>775</v>
      </c>
      <c r="G2825" s="17" t="s">
        <v>772</v>
      </c>
      <c r="H2825" s="17">
        <v>35</v>
      </c>
      <c r="J2825" s="17">
        <v>0.46</v>
      </c>
      <c r="K2825" s="17" t="s">
        <v>494</v>
      </c>
      <c r="L2825" s="17"/>
      <c r="M2825" s="17" t="s">
        <v>494</v>
      </c>
      <c r="Q2825" s="50" t="s">
        <v>494</v>
      </c>
      <c r="AE2825" s="18">
        <f t="shared" si="136"/>
        <v>1.0728862973760933</v>
      </c>
    </row>
    <row r="2826" spans="1:31" hidden="1" x14ac:dyDescent="0.2">
      <c r="A2826" s="50">
        <v>2024</v>
      </c>
      <c r="B2826" s="50" t="s">
        <v>16</v>
      </c>
      <c r="C2826" s="51" t="str">
        <f>set_totals!$C$343</f>
        <v>15May24-RST-Night</v>
      </c>
      <c r="D2826" s="21">
        <f t="shared" si="134"/>
        <v>45427</v>
      </c>
      <c r="E2826" s="22">
        <f t="shared" si="135"/>
        <v>136</v>
      </c>
      <c r="F2826" s="17" t="s">
        <v>775</v>
      </c>
      <c r="G2826" s="17" t="s">
        <v>772</v>
      </c>
      <c r="H2826" s="17">
        <v>35</v>
      </c>
      <c r="J2826" s="17">
        <v>0.32</v>
      </c>
      <c r="K2826" s="17" t="s">
        <v>494</v>
      </c>
      <c r="L2826" s="17"/>
      <c r="M2826" s="17" t="s">
        <v>494</v>
      </c>
      <c r="Q2826" s="50" t="s">
        <v>494</v>
      </c>
      <c r="AE2826" s="18">
        <f t="shared" si="136"/>
        <v>0.74635568513119532</v>
      </c>
    </row>
    <row r="2827" spans="1:31" hidden="1" x14ac:dyDescent="0.2">
      <c r="A2827" s="50">
        <v>2024</v>
      </c>
      <c r="B2827" s="50" t="s">
        <v>16</v>
      </c>
      <c r="C2827" s="51" t="str">
        <f>set_totals!$C$343</f>
        <v>15May24-RST-Night</v>
      </c>
      <c r="D2827" s="21">
        <f t="shared" si="134"/>
        <v>45427</v>
      </c>
      <c r="E2827" s="22">
        <f t="shared" si="135"/>
        <v>136</v>
      </c>
      <c r="F2827" s="17" t="s">
        <v>775</v>
      </c>
      <c r="G2827" s="17" t="s">
        <v>772</v>
      </c>
      <c r="H2827" s="17">
        <v>36</v>
      </c>
      <c r="J2827" s="17">
        <v>0.4</v>
      </c>
      <c r="K2827" s="17" t="s">
        <v>494</v>
      </c>
      <c r="L2827" s="17"/>
      <c r="M2827" s="17" t="s">
        <v>494</v>
      </c>
      <c r="Q2827" s="50" t="s">
        <v>494</v>
      </c>
      <c r="AE2827" s="18">
        <f t="shared" si="136"/>
        <v>0.85733882030178332</v>
      </c>
    </row>
    <row r="2828" spans="1:31" hidden="1" x14ac:dyDescent="0.2">
      <c r="A2828" s="50">
        <v>2024</v>
      </c>
      <c r="B2828" s="50" t="s">
        <v>16</v>
      </c>
      <c r="C2828" s="51" t="str">
        <f>set_totals!$C$343</f>
        <v>15May24-RST-Night</v>
      </c>
      <c r="D2828" s="21">
        <f t="shared" si="134"/>
        <v>45427</v>
      </c>
      <c r="E2828" s="22">
        <f t="shared" si="135"/>
        <v>136</v>
      </c>
      <c r="F2828" s="17" t="s">
        <v>775</v>
      </c>
      <c r="G2828" s="17" t="s">
        <v>784</v>
      </c>
      <c r="H2828" s="17">
        <v>98</v>
      </c>
      <c r="J2828" s="17">
        <v>9.15</v>
      </c>
      <c r="K2828" s="17" t="s">
        <v>494</v>
      </c>
      <c r="L2828" s="17"/>
      <c r="M2828" s="17" t="s">
        <v>494</v>
      </c>
      <c r="Q2828" s="50" t="s">
        <v>494</v>
      </c>
      <c r="AE2828" s="18">
        <f t="shared" si="136"/>
        <v>0.97217145917092362</v>
      </c>
    </row>
    <row r="2829" spans="1:31" hidden="1" x14ac:dyDescent="0.2">
      <c r="A2829" s="50">
        <v>2024</v>
      </c>
      <c r="B2829" s="50" t="s">
        <v>16</v>
      </c>
      <c r="C2829" s="51" t="str">
        <f>set_totals!$C$343</f>
        <v>15May24-RST-Night</v>
      </c>
      <c r="D2829" s="21">
        <f t="shared" si="134"/>
        <v>45427</v>
      </c>
      <c r="E2829" s="22">
        <f t="shared" si="135"/>
        <v>136</v>
      </c>
      <c r="F2829" s="17" t="s">
        <v>775</v>
      </c>
      <c r="G2829" s="17" t="s">
        <v>784</v>
      </c>
      <c r="H2829" s="17">
        <v>86</v>
      </c>
      <c r="J2829" s="17">
        <v>7.07</v>
      </c>
      <c r="K2829" s="17" t="s">
        <v>494</v>
      </c>
      <c r="L2829" s="17"/>
      <c r="M2829" s="17" t="s">
        <v>494</v>
      </c>
      <c r="Q2829" s="50" t="s">
        <v>494</v>
      </c>
      <c r="AE2829" s="18">
        <f t="shared" si="136"/>
        <v>1.1115373489126745</v>
      </c>
    </row>
    <row r="2830" spans="1:31" hidden="1" x14ac:dyDescent="0.2">
      <c r="A2830" s="50">
        <v>2024</v>
      </c>
      <c r="B2830" s="50" t="s">
        <v>16</v>
      </c>
      <c r="C2830" s="51" t="str">
        <f>set_totals!$C$343</f>
        <v>15May24-RST-Night</v>
      </c>
      <c r="D2830" s="21">
        <f t="shared" si="134"/>
        <v>45427</v>
      </c>
      <c r="E2830" s="22">
        <f t="shared" si="135"/>
        <v>136</v>
      </c>
      <c r="F2830" s="17" t="s">
        <v>775</v>
      </c>
      <c r="G2830" s="17" t="s">
        <v>784</v>
      </c>
      <c r="H2830" s="17">
        <v>102</v>
      </c>
      <c r="J2830" s="17">
        <v>10.31</v>
      </c>
      <c r="K2830" s="17" t="s">
        <v>494</v>
      </c>
      <c r="L2830" s="17"/>
      <c r="M2830" s="17" t="s">
        <v>494</v>
      </c>
      <c r="Q2830" s="50" t="s">
        <v>494</v>
      </c>
      <c r="AE2830" s="18">
        <f t="shared" si="136"/>
        <v>0.9715343269180029</v>
      </c>
    </row>
    <row r="2831" spans="1:31" hidden="1" x14ac:dyDescent="0.2">
      <c r="A2831" s="50">
        <v>2024</v>
      </c>
      <c r="B2831" s="50" t="s">
        <v>16</v>
      </c>
      <c r="C2831" s="51" t="str">
        <f>set_totals!$C$343</f>
        <v>15May24-RST-Night</v>
      </c>
      <c r="D2831" s="21">
        <f t="shared" si="134"/>
        <v>45427</v>
      </c>
      <c r="E2831" s="22">
        <f t="shared" si="135"/>
        <v>136</v>
      </c>
      <c r="F2831" s="17" t="s">
        <v>775</v>
      </c>
      <c r="G2831" s="17" t="s">
        <v>784</v>
      </c>
      <c r="H2831" s="17">
        <v>86</v>
      </c>
      <c r="J2831" s="17">
        <v>4.66</v>
      </c>
      <c r="K2831" s="17" t="s">
        <v>494</v>
      </c>
      <c r="L2831" s="17"/>
      <c r="M2831" s="17" t="s">
        <v>494</v>
      </c>
      <c r="Q2831" s="50" t="s">
        <v>494</v>
      </c>
      <c r="AE2831" s="18">
        <f t="shared" si="136"/>
        <v>0.7326398933427245</v>
      </c>
    </row>
    <row r="2832" spans="1:31" hidden="1" x14ac:dyDescent="0.2">
      <c r="A2832" s="50">
        <v>2024</v>
      </c>
      <c r="B2832" s="50" t="s">
        <v>16</v>
      </c>
      <c r="C2832" s="51" t="str">
        <f>set_totals!$C$343</f>
        <v>15May24-RST-Night</v>
      </c>
      <c r="D2832" s="21">
        <f t="shared" si="134"/>
        <v>45427</v>
      </c>
      <c r="E2832" s="22">
        <f t="shared" si="135"/>
        <v>136</v>
      </c>
      <c r="F2832" s="17" t="s">
        <v>775</v>
      </c>
      <c r="G2832" s="17" t="s">
        <v>784</v>
      </c>
      <c r="H2832" s="17">
        <v>100</v>
      </c>
      <c r="J2832" s="17">
        <v>11.28</v>
      </c>
      <c r="K2832" s="17" t="s">
        <v>494</v>
      </c>
      <c r="L2832" s="17"/>
      <c r="M2832" s="17" t="s">
        <v>494</v>
      </c>
      <c r="Q2832" s="50" t="s">
        <v>494</v>
      </c>
      <c r="AE2832" s="18">
        <f t="shared" si="136"/>
        <v>1.1279999999999999</v>
      </c>
    </row>
    <row r="2833" spans="1:58" hidden="1" x14ac:dyDescent="0.2">
      <c r="A2833" s="50">
        <v>2024</v>
      </c>
      <c r="B2833" s="50" t="s">
        <v>16</v>
      </c>
      <c r="C2833" s="51" t="str">
        <f>set_totals!$C$343</f>
        <v>15May24-RST-Night</v>
      </c>
      <c r="D2833" s="21">
        <f t="shared" si="134"/>
        <v>45427</v>
      </c>
      <c r="E2833" s="22">
        <f t="shared" si="135"/>
        <v>136</v>
      </c>
      <c r="F2833" s="17" t="s">
        <v>775</v>
      </c>
      <c r="G2833" s="17" t="s">
        <v>784</v>
      </c>
      <c r="H2833" s="17">
        <v>95</v>
      </c>
      <c r="J2833" s="17">
        <v>9.59</v>
      </c>
      <c r="K2833" s="17" t="s">
        <v>494</v>
      </c>
      <c r="L2833" s="17"/>
      <c r="M2833" s="17" t="s">
        <v>494</v>
      </c>
      <c r="Q2833" s="50" t="s">
        <v>494</v>
      </c>
      <c r="AE2833" s="18">
        <f t="shared" si="136"/>
        <v>1.1185303980172037</v>
      </c>
    </row>
    <row r="2834" spans="1:58" hidden="1" x14ac:dyDescent="0.2">
      <c r="A2834" s="50">
        <v>2024</v>
      </c>
      <c r="B2834" s="50" t="s">
        <v>16</v>
      </c>
      <c r="C2834" s="51" t="str">
        <f>set_totals!$C$343</f>
        <v>15May24-RST-Night</v>
      </c>
      <c r="D2834" s="21">
        <f t="shared" si="134"/>
        <v>45427</v>
      </c>
      <c r="E2834" s="22">
        <f t="shared" si="135"/>
        <v>136</v>
      </c>
      <c r="F2834" s="17" t="s">
        <v>775</v>
      </c>
      <c r="G2834" s="17" t="s">
        <v>784</v>
      </c>
      <c r="H2834" s="17">
        <v>98</v>
      </c>
      <c r="J2834" s="17">
        <v>9.59</v>
      </c>
      <c r="K2834" s="17" t="s">
        <v>494</v>
      </c>
      <c r="L2834" s="17"/>
      <c r="M2834" s="17" t="s">
        <v>494</v>
      </c>
      <c r="Q2834" s="50" t="s">
        <v>494</v>
      </c>
      <c r="AE2834" s="18">
        <f t="shared" si="136"/>
        <v>1.0189206878086512</v>
      </c>
    </row>
    <row r="2835" spans="1:58" hidden="1" x14ac:dyDescent="0.2">
      <c r="A2835" s="50">
        <v>2024</v>
      </c>
      <c r="B2835" s="50" t="s">
        <v>16</v>
      </c>
      <c r="C2835" s="51" t="str">
        <f>set_totals!$C$343</f>
        <v>15May24-RST-Night</v>
      </c>
      <c r="D2835" s="21">
        <f t="shared" si="134"/>
        <v>45427</v>
      </c>
      <c r="E2835" s="22">
        <f t="shared" si="135"/>
        <v>136</v>
      </c>
      <c r="F2835" s="17" t="s">
        <v>775</v>
      </c>
      <c r="G2835" s="17" t="s">
        <v>784</v>
      </c>
      <c r="H2835" s="17">
        <v>130</v>
      </c>
      <c r="J2835" s="17">
        <v>20.48</v>
      </c>
      <c r="K2835" s="17" t="s">
        <v>494</v>
      </c>
      <c r="L2835" s="17"/>
      <c r="M2835" s="17" t="s">
        <v>494</v>
      </c>
      <c r="Q2835" s="50" t="s">
        <v>494</v>
      </c>
      <c r="AE2835" s="18">
        <f t="shared" si="136"/>
        <v>0.93218024578971326</v>
      </c>
    </row>
    <row r="2836" spans="1:58" hidden="1" x14ac:dyDescent="0.2">
      <c r="A2836" s="50">
        <v>2024</v>
      </c>
      <c r="B2836" s="50" t="s">
        <v>16</v>
      </c>
      <c r="C2836" s="51" t="str">
        <f>set_totals!$C$351</f>
        <v>16May24-RST-Night</v>
      </c>
      <c r="D2836" s="21">
        <f t="shared" si="134"/>
        <v>45428</v>
      </c>
      <c r="E2836" s="22">
        <f t="shared" si="135"/>
        <v>137</v>
      </c>
      <c r="F2836" s="17" t="s">
        <v>775</v>
      </c>
      <c r="G2836" s="17" t="s">
        <v>772</v>
      </c>
      <c r="H2836" s="17">
        <v>32</v>
      </c>
      <c r="J2836" s="17">
        <v>0.3</v>
      </c>
      <c r="K2836" s="17" t="s">
        <v>494</v>
      </c>
      <c r="L2836" s="17"/>
      <c r="M2836" s="17" t="s">
        <v>494</v>
      </c>
      <c r="Q2836" s="50" t="s">
        <v>494</v>
      </c>
      <c r="AE2836" s="18">
        <f t="shared" si="136"/>
        <v>0.91552734375</v>
      </c>
    </row>
    <row r="2837" spans="1:58" hidden="1" x14ac:dyDescent="0.2">
      <c r="A2837" s="50">
        <v>2024</v>
      </c>
      <c r="B2837" s="50" t="s">
        <v>16</v>
      </c>
      <c r="C2837" s="51" t="str">
        <f>set_totals!$C$351</f>
        <v>16May24-RST-Night</v>
      </c>
      <c r="D2837" s="21">
        <f t="shared" si="134"/>
        <v>45428</v>
      </c>
      <c r="E2837" s="22">
        <f t="shared" si="135"/>
        <v>137</v>
      </c>
      <c r="F2837" s="17" t="s">
        <v>775</v>
      </c>
      <c r="G2837" s="17" t="s">
        <v>772</v>
      </c>
      <c r="H2837" s="17">
        <v>51</v>
      </c>
      <c r="J2837" s="17">
        <v>1.56</v>
      </c>
      <c r="K2837" s="17" t="s">
        <v>494</v>
      </c>
      <c r="L2837" s="17"/>
      <c r="M2837" s="17" t="s">
        <v>494</v>
      </c>
      <c r="Q2837" s="50" t="s">
        <v>494</v>
      </c>
      <c r="AE2837" s="18">
        <f t="shared" si="136"/>
        <v>1.1760182735147116</v>
      </c>
    </row>
    <row r="2838" spans="1:58" hidden="1" x14ac:dyDescent="0.2">
      <c r="A2838" s="50">
        <v>2024</v>
      </c>
      <c r="B2838" s="50" t="s">
        <v>16</v>
      </c>
      <c r="C2838" s="51" t="str">
        <f>set_totals!$C$351</f>
        <v>16May24-RST-Night</v>
      </c>
      <c r="D2838" s="21">
        <f t="shared" si="134"/>
        <v>45428</v>
      </c>
      <c r="E2838" s="22">
        <f t="shared" si="135"/>
        <v>137</v>
      </c>
      <c r="F2838" s="17" t="s">
        <v>775</v>
      </c>
      <c r="G2838" s="17" t="s">
        <v>772</v>
      </c>
      <c r="H2838" s="17">
        <v>33</v>
      </c>
      <c r="J2838" s="17">
        <v>0.32</v>
      </c>
      <c r="K2838" s="17" t="s">
        <v>494</v>
      </c>
      <c r="L2838" s="17"/>
      <c r="M2838" s="17" t="s">
        <v>494</v>
      </c>
      <c r="Q2838" s="50" t="s">
        <v>494</v>
      </c>
      <c r="AE2838" s="18">
        <f t="shared" si="136"/>
        <v>0.89044717143890695</v>
      </c>
    </row>
    <row r="2839" spans="1:58" hidden="1" x14ac:dyDescent="0.2">
      <c r="A2839" s="50">
        <v>2024</v>
      </c>
      <c r="B2839" s="50" t="s">
        <v>16</v>
      </c>
      <c r="C2839" s="51" t="str">
        <f>set_totals!$C$351</f>
        <v>16May24-RST-Night</v>
      </c>
      <c r="D2839" s="21">
        <f t="shared" si="134"/>
        <v>45428</v>
      </c>
      <c r="E2839" s="22">
        <f t="shared" si="135"/>
        <v>137</v>
      </c>
      <c r="F2839" s="17" t="s">
        <v>775</v>
      </c>
      <c r="G2839" s="17" t="s">
        <v>772</v>
      </c>
      <c r="H2839" s="17">
        <v>35</v>
      </c>
      <c r="J2839" s="17">
        <v>0.33</v>
      </c>
      <c r="K2839" s="17" t="s">
        <v>494</v>
      </c>
      <c r="L2839" s="17"/>
      <c r="M2839" s="17" t="s">
        <v>494</v>
      </c>
      <c r="Q2839" s="50" t="s">
        <v>494</v>
      </c>
      <c r="AE2839" s="18">
        <f t="shared" si="136"/>
        <v>0.76967930029154519</v>
      </c>
    </row>
    <row r="2840" spans="1:58" hidden="1" x14ac:dyDescent="0.2">
      <c r="A2840" s="50">
        <v>2024</v>
      </c>
      <c r="B2840" s="50" t="s">
        <v>16</v>
      </c>
      <c r="C2840" s="51" t="str">
        <f>set_totals!$C$351</f>
        <v>16May24-RST-Night</v>
      </c>
      <c r="D2840" s="21">
        <f t="shared" si="134"/>
        <v>45428</v>
      </c>
      <c r="E2840" s="22">
        <f t="shared" si="135"/>
        <v>137</v>
      </c>
      <c r="F2840" s="17" t="s">
        <v>775</v>
      </c>
      <c r="G2840" s="17" t="s">
        <v>772</v>
      </c>
      <c r="H2840" s="17">
        <v>32</v>
      </c>
      <c r="J2840" s="17">
        <v>0.23</v>
      </c>
      <c r="K2840" s="17" t="s">
        <v>494</v>
      </c>
      <c r="L2840" s="17"/>
      <c r="M2840" s="17" t="s">
        <v>494</v>
      </c>
      <c r="Q2840" s="50" t="s">
        <v>494</v>
      </c>
      <c r="AE2840" s="18">
        <f t="shared" si="136"/>
        <v>0.701904296875</v>
      </c>
    </row>
    <row r="2841" spans="1:58" hidden="1" x14ac:dyDescent="0.2">
      <c r="A2841" s="50">
        <v>2024</v>
      </c>
      <c r="B2841" s="50" t="s">
        <v>16</v>
      </c>
      <c r="C2841" s="51" t="str">
        <f>set_totals!$C$351</f>
        <v>16May24-RST-Night</v>
      </c>
      <c r="D2841" s="21">
        <f t="shared" si="134"/>
        <v>45428</v>
      </c>
      <c r="E2841" s="22">
        <f t="shared" si="135"/>
        <v>137</v>
      </c>
      <c r="F2841" s="17" t="s">
        <v>775</v>
      </c>
      <c r="G2841" s="17" t="s">
        <v>772</v>
      </c>
      <c r="H2841" s="17">
        <v>36</v>
      </c>
      <c r="J2841" s="17">
        <v>0.4</v>
      </c>
      <c r="K2841" s="17" t="s">
        <v>494</v>
      </c>
      <c r="L2841" s="17"/>
      <c r="M2841" s="17" t="s">
        <v>494</v>
      </c>
      <c r="Q2841" s="50" t="s">
        <v>494</v>
      </c>
      <c r="AE2841" s="18">
        <f t="shared" si="136"/>
        <v>0.85733882030178332</v>
      </c>
    </row>
    <row r="2842" spans="1:58" hidden="1" x14ac:dyDescent="0.2">
      <c r="A2842" s="50">
        <v>2024</v>
      </c>
      <c r="B2842" s="50" t="s">
        <v>16</v>
      </c>
      <c r="C2842" s="51" t="str">
        <f>set_totals!$C$351</f>
        <v>16May24-RST-Night</v>
      </c>
      <c r="D2842" s="21">
        <f t="shared" si="134"/>
        <v>45428</v>
      </c>
      <c r="E2842" s="22">
        <f t="shared" si="135"/>
        <v>137</v>
      </c>
      <c r="F2842" s="17" t="s">
        <v>775</v>
      </c>
      <c r="G2842" s="17" t="s">
        <v>772</v>
      </c>
      <c r="H2842" s="17">
        <v>33</v>
      </c>
      <c r="J2842" s="17">
        <v>0.28999999999999998</v>
      </c>
      <c r="K2842" s="17" t="s">
        <v>494</v>
      </c>
      <c r="L2842" s="17"/>
      <c r="M2842" s="17" t="s">
        <v>494</v>
      </c>
      <c r="Q2842" s="50" t="s">
        <v>494</v>
      </c>
      <c r="AE2842" s="18">
        <f t="shared" si="136"/>
        <v>0.80696774911650937</v>
      </c>
    </row>
    <row r="2843" spans="1:58" hidden="1" x14ac:dyDescent="0.2">
      <c r="A2843" s="50">
        <v>2024</v>
      </c>
      <c r="B2843" s="50" t="s">
        <v>16</v>
      </c>
      <c r="C2843" s="51" t="str">
        <f>set_totals!$C$351</f>
        <v>16May24-RST-Night</v>
      </c>
      <c r="D2843" s="21">
        <f t="shared" si="134"/>
        <v>45428</v>
      </c>
      <c r="E2843" s="22">
        <f t="shared" si="135"/>
        <v>137</v>
      </c>
      <c r="F2843" s="17" t="s">
        <v>775</v>
      </c>
      <c r="G2843" s="17" t="s">
        <v>772</v>
      </c>
      <c r="H2843" s="17">
        <v>32</v>
      </c>
      <c r="J2843" s="17">
        <v>0.28000000000000003</v>
      </c>
      <c r="K2843" s="17" t="s">
        <v>494</v>
      </c>
      <c r="L2843" s="17"/>
      <c r="M2843" s="17" t="s">
        <v>494</v>
      </c>
      <c r="Q2843" s="50" t="s">
        <v>494</v>
      </c>
      <c r="AE2843" s="18">
        <f t="shared" si="136"/>
        <v>0.85449218750000011</v>
      </c>
    </row>
    <row r="2844" spans="1:58" hidden="1" x14ac:dyDescent="0.2">
      <c r="A2844" s="50">
        <v>2024</v>
      </c>
      <c r="B2844" s="50" t="s">
        <v>16</v>
      </c>
      <c r="C2844" s="51" t="str">
        <f>set_totals!$C$351</f>
        <v>16May24-RST-Night</v>
      </c>
      <c r="D2844" s="21">
        <f t="shared" si="134"/>
        <v>45428</v>
      </c>
      <c r="E2844" s="22">
        <f t="shared" si="135"/>
        <v>137</v>
      </c>
      <c r="F2844" s="17" t="s">
        <v>775</v>
      </c>
      <c r="G2844" s="17" t="s">
        <v>784</v>
      </c>
      <c r="H2844" s="17">
        <v>97</v>
      </c>
      <c r="J2844" s="17">
        <v>8.65</v>
      </c>
      <c r="K2844" s="17" t="s">
        <v>494</v>
      </c>
      <c r="L2844" s="17"/>
      <c r="M2844" s="17" t="s">
        <v>494</v>
      </c>
      <c r="Q2844" s="50" t="s">
        <v>494</v>
      </c>
      <c r="AE2844" s="18">
        <f t="shared" si="136"/>
        <v>0.94776551952342192</v>
      </c>
    </row>
    <row r="2845" spans="1:58" hidden="1" x14ac:dyDescent="0.2">
      <c r="A2845" s="50">
        <v>2024</v>
      </c>
      <c r="B2845" s="50" t="s">
        <v>16</v>
      </c>
      <c r="C2845" s="51" t="str">
        <f>set_totals!$C$351</f>
        <v>16May24-RST-Night</v>
      </c>
      <c r="D2845" s="21">
        <f t="shared" si="134"/>
        <v>45428</v>
      </c>
      <c r="E2845" s="22">
        <f t="shared" si="135"/>
        <v>137</v>
      </c>
      <c r="F2845" s="17" t="s">
        <v>775</v>
      </c>
      <c r="G2845" s="17" t="s">
        <v>784</v>
      </c>
      <c r="H2845" s="17">
        <v>103</v>
      </c>
      <c r="J2845" s="17">
        <v>11</v>
      </c>
      <c r="K2845" s="17" t="s">
        <v>494</v>
      </c>
      <c r="L2845" s="17"/>
      <c r="M2845" s="17" t="s">
        <v>494</v>
      </c>
      <c r="Q2845" s="50" t="s">
        <v>494</v>
      </c>
      <c r="AE2845" s="18">
        <f t="shared" si="136"/>
        <v>1.0066558252884756</v>
      </c>
    </row>
    <row r="2846" spans="1:58" hidden="1" x14ac:dyDescent="0.2">
      <c r="A2846" s="50">
        <v>2024</v>
      </c>
      <c r="B2846" s="50" t="s">
        <v>16</v>
      </c>
      <c r="C2846" s="51" t="str">
        <f>set_totals!$C$351</f>
        <v>16May24-RST-Night</v>
      </c>
      <c r="D2846" s="21">
        <f t="shared" si="134"/>
        <v>45428</v>
      </c>
      <c r="E2846" s="22">
        <f t="shared" si="135"/>
        <v>137</v>
      </c>
      <c r="F2846" s="17" t="s">
        <v>775</v>
      </c>
      <c r="G2846" s="17" t="s">
        <v>784</v>
      </c>
      <c r="H2846" s="17">
        <v>96</v>
      </c>
      <c r="J2846" s="17">
        <v>9.3800000000000008</v>
      </c>
      <c r="K2846" s="17" t="s">
        <v>494</v>
      </c>
      <c r="L2846" s="17"/>
      <c r="M2846" s="17" t="s">
        <v>494</v>
      </c>
      <c r="Q2846" s="50" t="s">
        <v>494</v>
      </c>
      <c r="AE2846" s="18">
        <f t="shared" si="136"/>
        <v>1.060203269675926</v>
      </c>
    </row>
    <row r="2847" spans="1:58" ht="15" customHeight="1" x14ac:dyDescent="0.25">
      <c r="A2847" s="50">
        <v>2024</v>
      </c>
      <c r="B2847" s="50" t="s">
        <v>16</v>
      </c>
      <c r="C2847" s="51" t="str">
        <f>set_totals!$C$352</f>
        <v>17May24-RST-Night</v>
      </c>
      <c r="D2847" s="21">
        <f t="shared" si="134"/>
        <v>45429</v>
      </c>
      <c r="E2847" s="22">
        <f t="shared" si="135"/>
        <v>138</v>
      </c>
      <c r="F2847" s="17" t="s">
        <v>771</v>
      </c>
      <c r="G2847" s="17" t="s">
        <v>772</v>
      </c>
      <c r="H2847" s="17">
        <v>59</v>
      </c>
      <c r="J2847" s="17">
        <v>2.2999999999999998</v>
      </c>
      <c r="K2847" s="17" t="s">
        <v>494</v>
      </c>
      <c r="L2847" s="17"/>
      <c r="M2847" s="17" t="s">
        <v>494</v>
      </c>
      <c r="N2847" s="50" t="s">
        <v>882</v>
      </c>
      <c r="P2847" s="50" t="s">
        <v>882</v>
      </c>
      <c r="Q2847" s="50" t="s">
        <v>496</v>
      </c>
      <c r="R2847" s="50" t="s">
        <v>2361</v>
      </c>
      <c r="S2847" s="50" t="s">
        <v>2506</v>
      </c>
      <c r="AD2847" s="50" t="s">
        <v>788</v>
      </c>
      <c r="AE2847" s="18">
        <f t="shared" si="136"/>
        <v>1.1198808057298943</v>
      </c>
      <c r="AF2847" s="34" t="s">
        <v>520</v>
      </c>
      <c r="AG2847" s="184">
        <v>45505</v>
      </c>
      <c r="AH2847" s="17" t="s">
        <v>496</v>
      </c>
      <c r="AI2847" s="34" t="s">
        <v>494</v>
      </c>
      <c r="AJ2847" s="34" t="s">
        <v>494</v>
      </c>
      <c r="AL2847" s="34" t="s">
        <v>494</v>
      </c>
      <c r="AM2847" s="50">
        <v>56</v>
      </c>
      <c r="AN2847" s="50">
        <v>11</v>
      </c>
      <c r="AO2847" s="50">
        <v>2.2000000000000002</v>
      </c>
      <c r="AP2847" s="50" t="s">
        <v>496</v>
      </c>
      <c r="AQ2847" t="s">
        <v>1772</v>
      </c>
      <c r="AR2847" s="50" t="s">
        <v>882</v>
      </c>
      <c r="AU2847" s="50" t="s">
        <v>882</v>
      </c>
      <c r="AV2847" s="34" t="s">
        <v>494</v>
      </c>
      <c r="AW2847" s="34" t="s">
        <v>494</v>
      </c>
      <c r="AX2847" s="34" t="s">
        <v>494</v>
      </c>
      <c r="AY2847" s="34" t="s">
        <v>494</v>
      </c>
      <c r="AZ2847" s="34" t="s">
        <v>494</v>
      </c>
      <c r="BA2847" s="34" t="s">
        <v>494</v>
      </c>
      <c r="BB2847" s="34" t="s">
        <v>494</v>
      </c>
      <c r="BC2847" s="34" t="s">
        <v>494</v>
      </c>
      <c r="BD2847" s="34" t="s">
        <v>494</v>
      </c>
      <c r="BE2847" s="34" t="s">
        <v>494</v>
      </c>
      <c r="BF2847" s="34" t="s">
        <v>2400</v>
      </c>
    </row>
    <row r="2848" spans="1:58" hidden="1" x14ac:dyDescent="0.2">
      <c r="A2848" s="50">
        <v>2024</v>
      </c>
      <c r="B2848" s="50" t="s">
        <v>16</v>
      </c>
      <c r="C2848" s="51" t="str">
        <f>set_totals!$C$352</f>
        <v>17May24-RST-Night</v>
      </c>
      <c r="D2848" s="21">
        <f t="shared" si="134"/>
        <v>45429</v>
      </c>
      <c r="E2848" s="22">
        <f t="shared" si="135"/>
        <v>138</v>
      </c>
      <c r="F2848" s="17" t="s">
        <v>775</v>
      </c>
      <c r="G2848" s="17" t="s">
        <v>784</v>
      </c>
      <c r="H2848" s="17">
        <v>94</v>
      </c>
      <c r="J2848" s="17">
        <v>8.06</v>
      </c>
      <c r="K2848" s="17" t="s">
        <v>494</v>
      </c>
      <c r="L2848" s="17"/>
      <c r="M2848" s="17" t="s">
        <v>494</v>
      </c>
      <c r="Q2848" s="50" t="s">
        <v>494</v>
      </c>
      <c r="AE2848" s="18">
        <f t="shared" si="136"/>
        <v>0.97040154878976725</v>
      </c>
    </row>
    <row r="2849" spans="1:41" hidden="1" x14ac:dyDescent="0.2">
      <c r="A2849" s="50">
        <v>2024</v>
      </c>
      <c r="B2849" s="50" t="s">
        <v>16</v>
      </c>
      <c r="C2849" s="51" t="str">
        <f>set_totals!$C$352</f>
        <v>17May24-RST-Night</v>
      </c>
      <c r="D2849" s="21">
        <f t="shared" si="134"/>
        <v>45429</v>
      </c>
      <c r="E2849" s="22">
        <f t="shared" si="135"/>
        <v>138</v>
      </c>
      <c r="F2849" s="17" t="s">
        <v>775</v>
      </c>
      <c r="G2849" s="17" t="s">
        <v>784</v>
      </c>
      <c r="H2849" s="17">
        <v>107</v>
      </c>
      <c r="J2849" s="17">
        <v>11.53</v>
      </c>
      <c r="K2849" s="17" t="s">
        <v>494</v>
      </c>
      <c r="L2849" s="17"/>
      <c r="M2849" s="17" t="s">
        <v>494</v>
      </c>
      <c r="Q2849" s="50" t="s">
        <v>494</v>
      </c>
      <c r="AE2849" s="18">
        <f t="shared" si="136"/>
        <v>0.94119145205515231</v>
      </c>
    </row>
    <row r="2850" spans="1:41" hidden="1" x14ac:dyDescent="0.2">
      <c r="A2850" s="50">
        <v>2024</v>
      </c>
      <c r="B2850" s="50" t="s">
        <v>16</v>
      </c>
      <c r="C2850" s="51" t="str">
        <f>set_totals!$C$352</f>
        <v>17May24-RST-Night</v>
      </c>
      <c r="D2850" s="21">
        <f t="shared" si="134"/>
        <v>45429</v>
      </c>
      <c r="E2850" s="22">
        <f t="shared" si="135"/>
        <v>138</v>
      </c>
      <c r="F2850" s="17" t="s">
        <v>775</v>
      </c>
      <c r="G2850" s="17" t="s">
        <v>784</v>
      </c>
      <c r="H2850" s="17">
        <v>114</v>
      </c>
      <c r="J2850" s="17">
        <v>14.67</v>
      </c>
      <c r="K2850" s="17" t="s">
        <v>494</v>
      </c>
      <c r="L2850" s="17"/>
      <c r="M2850" s="17" t="s">
        <v>494</v>
      </c>
      <c r="Q2850" s="50" t="s">
        <v>494</v>
      </c>
      <c r="AE2850" s="18">
        <f t="shared" si="136"/>
        <v>0.99018321426835787</v>
      </c>
    </row>
    <row r="2851" spans="1:41" hidden="1" x14ac:dyDescent="0.2">
      <c r="A2851" s="50">
        <v>2024</v>
      </c>
      <c r="B2851" s="50" t="s">
        <v>16</v>
      </c>
      <c r="C2851" s="51" t="str">
        <f>set_totals!$C$352</f>
        <v>17May24-RST-Night</v>
      </c>
      <c r="D2851" s="21">
        <f t="shared" si="134"/>
        <v>45429</v>
      </c>
      <c r="E2851" s="22">
        <f t="shared" si="135"/>
        <v>138</v>
      </c>
      <c r="F2851" s="17" t="s">
        <v>775</v>
      </c>
      <c r="G2851" s="17" t="s">
        <v>784</v>
      </c>
      <c r="H2851" s="17">
        <v>109</v>
      </c>
      <c r="J2851" s="17">
        <v>11.49</v>
      </c>
      <c r="K2851" s="17" t="s">
        <v>494</v>
      </c>
      <c r="L2851" s="17"/>
      <c r="M2851" s="17" t="s">
        <v>494</v>
      </c>
      <c r="Q2851" s="50" t="s">
        <v>494</v>
      </c>
      <c r="AE2851" s="18">
        <f t="shared" si="136"/>
        <v>0.88723881859016285</v>
      </c>
    </row>
    <row r="2852" spans="1:41" hidden="1" x14ac:dyDescent="0.2">
      <c r="A2852" s="50">
        <v>2024</v>
      </c>
      <c r="B2852" s="50" t="s">
        <v>16</v>
      </c>
      <c r="C2852" s="51" t="str">
        <f>set_totals!$C$352</f>
        <v>17May24-RST-Night</v>
      </c>
      <c r="D2852" s="21">
        <f t="shared" si="134"/>
        <v>45429</v>
      </c>
      <c r="E2852" s="22">
        <f t="shared" si="135"/>
        <v>138</v>
      </c>
      <c r="F2852" s="17" t="s">
        <v>775</v>
      </c>
      <c r="G2852" s="17" t="s">
        <v>784</v>
      </c>
      <c r="H2852" s="17">
        <v>112</v>
      </c>
      <c r="J2852" s="17">
        <v>14.61</v>
      </c>
      <c r="K2852" s="17" t="s">
        <v>494</v>
      </c>
      <c r="L2852" s="17"/>
      <c r="M2852" s="17" t="s">
        <v>494</v>
      </c>
      <c r="P2852" s="50" t="s">
        <v>880</v>
      </c>
      <c r="Q2852" s="50" t="s">
        <v>494</v>
      </c>
      <c r="AD2852" s="50" t="s">
        <v>881</v>
      </c>
      <c r="AE2852" s="18">
        <f t="shared" si="136"/>
        <v>1.0399109420553936</v>
      </c>
    </row>
    <row r="2853" spans="1:41" hidden="1" x14ac:dyDescent="0.2">
      <c r="A2853" s="50">
        <v>2024</v>
      </c>
      <c r="B2853" s="50" t="s">
        <v>16</v>
      </c>
      <c r="C2853" s="51" t="str">
        <f>set_totals!C357</f>
        <v>22May24-RST-Night</v>
      </c>
      <c r="D2853" s="21">
        <f t="shared" si="134"/>
        <v>45434</v>
      </c>
      <c r="E2853" s="22">
        <f t="shared" si="135"/>
        <v>143</v>
      </c>
      <c r="F2853" s="17" t="s">
        <v>775</v>
      </c>
      <c r="G2853" s="17" t="s">
        <v>772</v>
      </c>
      <c r="H2853" s="17">
        <v>43</v>
      </c>
      <c r="J2853" s="17">
        <v>0.73</v>
      </c>
      <c r="K2853" s="17" t="s">
        <v>494</v>
      </c>
      <c r="L2853" s="17"/>
      <c r="M2853" s="17" t="s">
        <v>494</v>
      </c>
      <c r="Q2853" s="50" t="s">
        <v>494</v>
      </c>
      <c r="AE2853" s="18">
        <f t="shared" si="136"/>
        <v>0.9181581495968909</v>
      </c>
    </row>
    <row r="2854" spans="1:41" ht="12.75" customHeight="1" x14ac:dyDescent="0.25">
      <c r="A2854" s="50">
        <v>2024</v>
      </c>
      <c r="B2854" s="50" t="s">
        <v>967</v>
      </c>
      <c r="C2854" s="51" t="str">
        <f>set_totals!$C$385</f>
        <v>23May24-PRS-Mill Bay-1</v>
      </c>
      <c r="D2854" s="21">
        <f t="shared" si="134"/>
        <v>45435</v>
      </c>
      <c r="E2854" s="22">
        <f t="shared" si="135"/>
        <v>144</v>
      </c>
      <c r="F2854" s="17" t="s">
        <v>771</v>
      </c>
      <c r="G2854" s="17" t="s">
        <v>784</v>
      </c>
      <c r="H2854" s="17">
        <v>116</v>
      </c>
      <c r="I2854" s="17">
        <v>22</v>
      </c>
      <c r="J2854" s="17"/>
      <c r="K2854" s="17" t="s">
        <v>494</v>
      </c>
      <c r="L2854" s="17" t="s">
        <v>494</v>
      </c>
      <c r="M2854" s="17"/>
      <c r="N2854" s="50" t="s">
        <v>1126</v>
      </c>
      <c r="P2854" s="50" t="s">
        <v>1126</v>
      </c>
      <c r="Q2854" s="50" t="s">
        <v>496</v>
      </c>
      <c r="R2854" s="50" t="s">
        <v>2351</v>
      </c>
      <c r="S2854" s="50" t="s">
        <v>2506</v>
      </c>
      <c r="AE2854" s="18">
        <f>H2854/I2854</f>
        <v>5.2727272727272725</v>
      </c>
      <c r="AF2854" s="50" t="s">
        <v>520</v>
      </c>
      <c r="AG2854" s="184"/>
      <c r="AH2854" s="50" t="s">
        <v>494</v>
      </c>
      <c r="AJ2854" s="50" t="s">
        <v>494</v>
      </c>
      <c r="AL2854" s="50" t="s">
        <v>423</v>
      </c>
      <c r="AM2854">
        <v>105</v>
      </c>
      <c r="AN2854">
        <v>19</v>
      </c>
      <c r="AO2854">
        <v>12.1</v>
      </c>
    </row>
    <row r="2855" spans="1:41" hidden="1" x14ac:dyDescent="0.2">
      <c r="A2855" s="50">
        <v>2024</v>
      </c>
      <c r="B2855" s="50" t="s">
        <v>16</v>
      </c>
      <c r="C2855" s="51" t="str">
        <f>set_totals!$C$360</f>
        <v>23May24-RST-Night</v>
      </c>
      <c r="D2855" s="21">
        <f t="shared" si="134"/>
        <v>45435</v>
      </c>
      <c r="E2855" s="22">
        <f t="shared" si="135"/>
        <v>144</v>
      </c>
      <c r="F2855" s="17" t="s">
        <v>775</v>
      </c>
      <c r="G2855" s="17" t="s">
        <v>784</v>
      </c>
      <c r="H2855" s="17">
        <v>105</v>
      </c>
      <c r="J2855" s="17">
        <v>11.72</v>
      </c>
      <c r="K2855" s="17" t="s">
        <v>494</v>
      </c>
      <c r="L2855" s="17"/>
      <c r="M2855" s="17" t="s">
        <v>494</v>
      </c>
      <c r="Q2855" s="50" t="s">
        <v>494</v>
      </c>
      <c r="AE2855" s="18">
        <f>IF(J2855="", "", 100000*(J2855/(H2855^3)))</f>
        <v>1.0124176654788901</v>
      </c>
    </row>
    <row r="2856" spans="1:41" hidden="1" x14ac:dyDescent="0.2">
      <c r="A2856" s="50">
        <v>2024</v>
      </c>
      <c r="B2856" s="50" t="s">
        <v>16</v>
      </c>
      <c r="C2856" s="51" t="str">
        <f>set_totals!$C$360</f>
        <v>23May24-RST-Night</v>
      </c>
      <c r="D2856" s="21">
        <f t="shared" si="134"/>
        <v>45435</v>
      </c>
      <c r="E2856" s="22">
        <f t="shared" si="135"/>
        <v>144</v>
      </c>
      <c r="F2856" s="17" t="s">
        <v>775</v>
      </c>
      <c r="G2856" s="17" t="s">
        <v>784</v>
      </c>
      <c r="H2856" s="17">
        <v>115</v>
      </c>
      <c r="J2856" s="17">
        <v>15.43</v>
      </c>
      <c r="K2856" s="17" t="s">
        <v>494</v>
      </c>
      <c r="L2856" s="17"/>
      <c r="M2856" s="17" t="s">
        <v>494</v>
      </c>
      <c r="Q2856" s="50" t="s">
        <v>494</v>
      </c>
      <c r="AE2856" s="18">
        <f>IF(J2856="", "", 100000*(J2856/(H2856^3)))</f>
        <v>1.0145475466425578</v>
      </c>
    </row>
    <row r="2857" spans="1:41" hidden="1" x14ac:dyDescent="0.2">
      <c r="A2857" s="50">
        <v>2024</v>
      </c>
      <c r="B2857" s="50" t="s">
        <v>967</v>
      </c>
      <c r="C2857" s="51" t="str">
        <f>set_totals!$C$381</f>
        <v>23May24-PRS-Nearshore/Offshore A-1</v>
      </c>
      <c r="D2857" s="21">
        <f t="shared" si="134"/>
        <v>45435</v>
      </c>
      <c r="E2857" s="22">
        <f t="shared" si="135"/>
        <v>144</v>
      </c>
      <c r="F2857" s="17" t="s">
        <v>771</v>
      </c>
      <c r="G2857" s="17" t="s">
        <v>784</v>
      </c>
      <c r="H2857" s="17">
        <v>129</v>
      </c>
      <c r="I2857" s="17">
        <v>22</v>
      </c>
      <c r="J2857" s="17"/>
      <c r="K2857" s="17" t="s">
        <v>494</v>
      </c>
      <c r="L2857" s="17" t="s">
        <v>494</v>
      </c>
      <c r="M2857" s="17"/>
      <c r="P2857" s="50" t="s">
        <v>1122</v>
      </c>
      <c r="AE2857" s="18">
        <f t="shared" ref="AE2857:AE2888" si="137">H2857/I2857</f>
        <v>5.8636363636363633</v>
      </c>
    </row>
    <row r="2858" spans="1:41" hidden="1" x14ac:dyDescent="0.2">
      <c r="A2858" s="50">
        <v>2024</v>
      </c>
      <c r="B2858" s="50" t="s">
        <v>967</v>
      </c>
      <c r="C2858" s="51" t="str">
        <f>set_totals!$C$381</f>
        <v>23May24-PRS-Nearshore/Offshore A-1</v>
      </c>
      <c r="D2858" s="21">
        <f t="shared" si="134"/>
        <v>45435</v>
      </c>
      <c r="E2858" s="22">
        <f t="shared" si="135"/>
        <v>144</v>
      </c>
      <c r="F2858" s="17" t="s">
        <v>775</v>
      </c>
      <c r="G2858" s="17" t="s">
        <v>784</v>
      </c>
      <c r="H2858" s="17">
        <v>118</v>
      </c>
      <c r="I2858" s="17">
        <v>22</v>
      </c>
      <c r="J2858" s="17"/>
      <c r="K2858" s="17" t="s">
        <v>494</v>
      </c>
      <c r="L2858" s="17" t="s">
        <v>494</v>
      </c>
      <c r="M2858" s="17"/>
      <c r="P2858" s="50" t="s">
        <v>1123</v>
      </c>
      <c r="AD2858" s="50" t="s">
        <v>1129</v>
      </c>
      <c r="AE2858" s="18">
        <f t="shared" si="137"/>
        <v>5.3636363636363633</v>
      </c>
    </row>
    <row r="2859" spans="1:41" hidden="1" x14ac:dyDescent="0.2">
      <c r="A2859" s="50">
        <v>2024</v>
      </c>
      <c r="B2859" s="50" t="s">
        <v>967</v>
      </c>
      <c r="C2859" s="51" t="str">
        <f>set_totals!$C$381</f>
        <v>23May24-PRS-Nearshore/Offshore A-1</v>
      </c>
      <c r="D2859" s="21">
        <f t="shared" si="134"/>
        <v>45435</v>
      </c>
      <c r="E2859" s="22">
        <f t="shared" si="135"/>
        <v>144</v>
      </c>
      <c r="F2859" s="17" t="s">
        <v>775</v>
      </c>
      <c r="G2859" s="17" t="s">
        <v>784</v>
      </c>
      <c r="H2859" s="17">
        <v>104</v>
      </c>
      <c r="I2859" s="17">
        <v>18</v>
      </c>
      <c r="J2859" s="17"/>
      <c r="K2859" s="17" t="s">
        <v>494</v>
      </c>
      <c r="L2859" s="17" t="s">
        <v>494</v>
      </c>
      <c r="M2859" s="17"/>
      <c r="P2859" s="50" t="s">
        <v>1124</v>
      </c>
      <c r="AD2859" s="50" t="s">
        <v>1129</v>
      </c>
      <c r="AE2859" s="18">
        <f t="shared" si="137"/>
        <v>5.7777777777777777</v>
      </c>
    </row>
    <row r="2860" spans="1:41" hidden="1" x14ac:dyDescent="0.2">
      <c r="A2860" s="50">
        <v>2024</v>
      </c>
      <c r="B2860" s="50" t="s">
        <v>967</v>
      </c>
      <c r="C2860" s="51" t="str">
        <f>set_totals!$C$381</f>
        <v>23May24-PRS-Nearshore/Offshore A-1</v>
      </c>
      <c r="D2860" s="21">
        <f t="shared" si="134"/>
        <v>45435</v>
      </c>
      <c r="E2860" s="22">
        <f t="shared" si="135"/>
        <v>144</v>
      </c>
      <c r="F2860" s="17" t="s">
        <v>1118</v>
      </c>
      <c r="G2860" s="17" t="s">
        <v>1121</v>
      </c>
      <c r="H2860" s="17">
        <v>128</v>
      </c>
      <c r="I2860" s="17">
        <v>26</v>
      </c>
      <c r="J2860" s="17"/>
      <c r="K2860" s="17" t="s">
        <v>494</v>
      </c>
      <c r="L2860" s="17" t="s">
        <v>494</v>
      </c>
      <c r="M2860" s="17"/>
      <c r="AE2860" s="18">
        <f t="shared" si="137"/>
        <v>4.9230769230769234</v>
      </c>
    </row>
    <row r="2861" spans="1:41" hidden="1" x14ac:dyDescent="0.2">
      <c r="A2861" s="50">
        <v>2024</v>
      </c>
      <c r="B2861" s="50" t="s">
        <v>967</v>
      </c>
      <c r="C2861" s="51" t="str">
        <f>set_totals!$C$381</f>
        <v>23May24-PRS-Nearshore/Offshore A-1</v>
      </c>
      <c r="D2861" s="21">
        <f t="shared" si="134"/>
        <v>45435</v>
      </c>
      <c r="E2861" s="22">
        <f t="shared" si="135"/>
        <v>144</v>
      </c>
      <c r="F2861" s="17" t="s">
        <v>1118</v>
      </c>
      <c r="G2861" s="17" t="s">
        <v>1121</v>
      </c>
      <c r="H2861" s="17">
        <v>126</v>
      </c>
      <c r="I2861" s="17">
        <v>22</v>
      </c>
      <c r="J2861" s="17"/>
      <c r="K2861" s="17" t="s">
        <v>494</v>
      </c>
      <c r="L2861" s="17" t="s">
        <v>494</v>
      </c>
      <c r="M2861" s="17"/>
      <c r="AE2861" s="18">
        <f t="shared" si="137"/>
        <v>5.7272727272727275</v>
      </c>
    </row>
    <row r="2862" spans="1:41" hidden="1" x14ac:dyDescent="0.2">
      <c r="A2862" s="50">
        <v>2024</v>
      </c>
      <c r="B2862" s="50" t="s">
        <v>967</v>
      </c>
      <c r="C2862" s="51" t="str">
        <f>set_totals!$C$381</f>
        <v>23May24-PRS-Nearshore/Offshore A-1</v>
      </c>
      <c r="D2862" s="21">
        <f t="shared" si="134"/>
        <v>45435</v>
      </c>
      <c r="E2862" s="22">
        <f t="shared" si="135"/>
        <v>144</v>
      </c>
      <c r="F2862" s="17" t="s">
        <v>1118</v>
      </c>
      <c r="G2862" s="17" t="s">
        <v>1121</v>
      </c>
      <c r="H2862" s="17">
        <v>126</v>
      </c>
      <c r="I2862" s="17">
        <v>24</v>
      </c>
      <c r="J2862" s="17"/>
      <c r="K2862" s="17" t="s">
        <v>494</v>
      </c>
      <c r="L2862" s="17" t="s">
        <v>494</v>
      </c>
      <c r="M2862" s="17"/>
      <c r="AE2862" s="18">
        <f t="shared" si="137"/>
        <v>5.25</v>
      </c>
    </row>
    <row r="2863" spans="1:41" hidden="1" x14ac:dyDescent="0.2">
      <c r="A2863" s="50">
        <v>2024</v>
      </c>
      <c r="B2863" s="50" t="s">
        <v>967</v>
      </c>
      <c r="C2863" s="51" t="str">
        <f>set_totals!$C$381</f>
        <v>23May24-PRS-Nearshore/Offshore A-1</v>
      </c>
      <c r="D2863" s="21">
        <f t="shared" si="134"/>
        <v>45435</v>
      </c>
      <c r="E2863" s="22">
        <f t="shared" si="135"/>
        <v>144</v>
      </c>
      <c r="F2863" s="17" t="s">
        <v>1118</v>
      </c>
      <c r="G2863" s="17" t="s">
        <v>1121</v>
      </c>
      <c r="H2863" s="17">
        <v>158</v>
      </c>
      <c r="I2863" s="17">
        <v>24</v>
      </c>
      <c r="J2863" s="17"/>
      <c r="K2863" s="17" t="s">
        <v>494</v>
      </c>
      <c r="L2863" s="17" t="s">
        <v>494</v>
      </c>
      <c r="M2863" s="17"/>
      <c r="AE2863" s="18">
        <f t="shared" si="137"/>
        <v>6.583333333333333</v>
      </c>
    </row>
    <row r="2864" spans="1:41" hidden="1" x14ac:dyDescent="0.2">
      <c r="A2864" s="50">
        <v>2024</v>
      </c>
      <c r="B2864" s="50" t="s">
        <v>967</v>
      </c>
      <c r="C2864" s="51" t="str">
        <f>set_totals!$C$381</f>
        <v>23May24-PRS-Nearshore/Offshore A-1</v>
      </c>
      <c r="D2864" s="21">
        <f t="shared" si="134"/>
        <v>45435</v>
      </c>
      <c r="E2864" s="22">
        <f t="shared" si="135"/>
        <v>144</v>
      </c>
      <c r="F2864" s="17" t="s">
        <v>1119</v>
      </c>
      <c r="G2864" s="17" t="s">
        <v>1121</v>
      </c>
      <c r="H2864" s="17">
        <v>144</v>
      </c>
      <c r="I2864" s="17">
        <v>24</v>
      </c>
      <c r="J2864" s="17"/>
      <c r="K2864" s="17" t="s">
        <v>494</v>
      </c>
      <c r="L2864" s="17" t="s">
        <v>494</v>
      </c>
      <c r="M2864" s="17"/>
      <c r="AE2864" s="18">
        <f t="shared" si="137"/>
        <v>6</v>
      </c>
    </row>
    <row r="2865" spans="1:31" hidden="1" x14ac:dyDescent="0.2">
      <c r="A2865" s="50">
        <v>2024</v>
      </c>
      <c r="B2865" s="50" t="s">
        <v>967</v>
      </c>
      <c r="C2865" s="51" t="str">
        <f>set_totals!$C$381</f>
        <v>23May24-PRS-Nearshore/Offshore A-1</v>
      </c>
      <c r="D2865" s="21">
        <f t="shared" si="134"/>
        <v>45435</v>
      </c>
      <c r="E2865" s="22">
        <f t="shared" si="135"/>
        <v>144</v>
      </c>
      <c r="F2865" s="17" t="s">
        <v>1119</v>
      </c>
      <c r="G2865" s="17" t="s">
        <v>1121</v>
      </c>
      <c r="H2865" s="17">
        <v>156</v>
      </c>
      <c r="I2865" s="17">
        <v>26</v>
      </c>
      <c r="J2865" s="17"/>
      <c r="K2865" s="17" t="s">
        <v>494</v>
      </c>
      <c r="L2865" s="17" t="s">
        <v>494</v>
      </c>
      <c r="M2865" s="17"/>
      <c r="AE2865" s="18">
        <f t="shared" si="137"/>
        <v>6</v>
      </c>
    </row>
    <row r="2866" spans="1:31" hidden="1" x14ac:dyDescent="0.2">
      <c r="A2866" s="50">
        <v>2024</v>
      </c>
      <c r="B2866" s="50" t="s">
        <v>967</v>
      </c>
      <c r="C2866" s="51" t="str">
        <f>set_totals!$C$381</f>
        <v>23May24-PRS-Nearshore/Offshore A-1</v>
      </c>
      <c r="D2866" s="21">
        <f t="shared" si="134"/>
        <v>45435</v>
      </c>
      <c r="E2866" s="22">
        <f t="shared" si="135"/>
        <v>144</v>
      </c>
      <c r="F2866" s="17" t="s">
        <v>1118</v>
      </c>
      <c r="G2866" s="17" t="s">
        <v>1121</v>
      </c>
      <c r="H2866" s="17">
        <v>126</v>
      </c>
      <c r="I2866" s="17">
        <v>22</v>
      </c>
      <c r="J2866" s="17"/>
      <c r="K2866" s="17" t="s">
        <v>494</v>
      </c>
      <c r="L2866" s="17" t="s">
        <v>494</v>
      </c>
      <c r="M2866" s="17"/>
      <c r="AE2866" s="18">
        <f t="shared" si="137"/>
        <v>5.7272727272727275</v>
      </c>
    </row>
    <row r="2867" spans="1:31" hidden="1" x14ac:dyDescent="0.2">
      <c r="A2867" s="50">
        <v>2024</v>
      </c>
      <c r="B2867" s="50" t="s">
        <v>967</v>
      </c>
      <c r="C2867" s="51" t="str">
        <f>set_totals!$C$381</f>
        <v>23May24-PRS-Nearshore/Offshore A-1</v>
      </c>
      <c r="D2867" s="21">
        <f t="shared" si="134"/>
        <v>45435</v>
      </c>
      <c r="E2867" s="22">
        <f t="shared" si="135"/>
        <v>144</v>
      </c>
      <c r="F2867" s="17" t="s">
        <v>1119</v>
      </c>
      <c r="G2867" s="17" t="s">
        <v>1121</v>
      </c>
      <c r="H2867" s="17">
        <v>146</v>
      </c>
      <c r="I2867" s="17">
        <v>24</v>
      </c>
      <c r="J2867" s="17"/>
      <c r="K2867" s="17" t="s">
        <v>494</v>
      </c>
      <c r="L2867" s="17" t="s">
        <v>494</v>
      </c>
      <c r="M2867" s="17"/>
      <c r="AE2867" s="18">
        <f t="shared" si="137"/>
        <v>6.083333333333333</v>
      </c>
    </row>
    <row r="2868" spans="1:31" hidden="1" x14ac:dyDescent="0.2">
      <c r="A2868" s="50">
        <v>2024</v>
      </c>
      <c r="B2868" s="50" t="s">
        <v>967</v>
      </c>
      <c r="C2868" s="51" t="str">
        <f>set_totals!$C$381</f>
        <v>23May24-PRS-Nearshore/Offshore A-1</v>
      </c>
      <c r="D2868" s="21">
        <f t="shared" si="134"/>
        <v>45435</v>
      </c>
      <c r="E2868" s="22">
        <f t="shared" si="135"/>
        <v>144</v>
      </c>
      <c r="F2868" s="17" t="s">
        <v>1119</v>
      </c>
      <c r="G2868" s="17" t="s">
        <v>1121</v>
      </c>
      <c r="H2868" s="17">
        <v>148</v>
      </c>
      <c r="I2868" s="17">
        <v>24</v>
      </c>
      <c r="J2868" s="17"/>
      <c r="K2868" s="17" t="s">
        <v>494</v>
      </c>
      <c r="L2868" s="17" t="s">
        <v>494</v>
      </c>
      <c r="M2868" s="17"/>
      <c r="AE2868" s="18">
        <f t="shared" si="137"/>
        <v>6.166666666666667</v>
      </c>
    </row>
    <row r="2869" spans="1:31" hidden="1" x14ac:dyDescent="0.2">
      <c r="A2869" s="50">
        <v>2024</v>
      </c>
      <c r="B2869" s="50" t="s">
        <v>967</v>
      </c>
      <c r="C2869" s="51" t="str">
        <f>set_totals!$C$381</f>
        <v>23May24-PRS-Nearshore/Offshore A-1</v>
      </c>
      <c r="D2869" s="21">
        <f t="shared" si="134"/>
        <v>45435</v>
      </c>
      <c r="E2869" s="22">
        <f t="shared" si="135"/>
        <v>144</v>
      </c>
      <c r="F2869" s="17" t="s">
        <v>1119</v>
      </c>
      <c r="G2869" s="17" t="s">
        <v>1121</v>
      </c>
      <c r="H2869" s="17">
        <v>150</v>
      </c>
      <c r="I2869" s="17">
        <v>26</v>
      </c>
      <c r="J2869" s="17"/>
      <c r="K2869" s="17" t="s">
        <v>494</v>
      </c>
      <c r="L2869" s="17" t="s">
        <v>494</v>
      </c>
      <c r="M2869" s="17"/>
      <c r="AE2869" s="18">
        <f t="shared" si="137"/>
        <v>5.7692307692307692</v>
      </c>
    </row>
    <row r="2870" spans="1:31" hidden="1" x14ac:dyDescent="0.2">
      <c r="A2870" s="50">
        <v>2024</v>
      </c>
      <c r="B2870" s="50" t="s">
        <v>967</v>
      </c>
      <c r="C2870" s="51" t="str">
        <f>set_totals!$C$381</f>
        <v>23May24-PRS-Nearshore/Offshore A-1</v>
      </c>
      <c r="D2870" s="21">
        <f t="shared" si="134"/>
        <v>45435</v>
      </c>
      <c r="E2870" s="22">
        <f t="shared" si="135"/>
        <v>144</v>
      </c>
      <c r="F2870" s="17" t="s">
        <v>1118</v>
      </c>
      <c r="G2870" s="17" t="s">
        <v>1121</v>
      </c>
      <c r="H2870" s="17">
        <v>114</v>
      </c>
      <c r="I2870" s="17">
        <v>22</v>
      </c>
      <c r="J2870" s="17"/>
      <c r="K2870" s="17" t="s">
        <v>494</v>
      </c>
      <c r="L2870" s="17" t="s">
        <v>494</v>
      </c>
      <c r="M2870" s="17"/>
      <c r="AE2870" s="18">
        <f t="shared" si="137"/>
        <v>5.1818181818181817</v>
      </c>
    </row>
    <row r="2871" spans="1:31" hidden="1" x14ac:dyDescent="0.2">
      <c r="A2871" s="50">
        <v>2024</v>
      </c>
      <c r="B2871" s="50" t="s">
        <v>967</v>
      </c>
      <c r="C2871" s="51" t="str">
        <f>set_totals!$C$381</f>
        <v>23May24-PRS-Nearshore/Offshore A-1</v>
      </c>
      <c r="D2871" s="21">
        <f t="shared" si="134"/>
        <v>45435</v>
      </c>
      <c r="E2871" s="22">
        <f t="shared" si="135"/>
        <v>144</v>
      </c>
      <c r="F2871" s="17" t="s">
        <v>1118</v>
      </c>
      <c r="G2871" s="17" t="s">
        <v>1121</v>
      </c>
      <c r="H2871" s="17">
        <v>128</v>
      </c>
      <c r="I2871" s="17">
        <v>24</v>
      </c>
      <c r="J2871" s="17"/>
      <c r="K2871" s="17" t="s">
        <v>494</v>
      </c>
      <c r="L2871" s="17" t="s">
        <v>494</v>
      </c>
      <c r="M2871" s="17"/>
      <c r="AE2871" s="18">
        <f t="shared" si="137"/>
        <v>5.333333333333333</v>
      </c>
    </row>
    <row r="2872" spans="1:31" hidden="1" x14ac:dyDescent="0.2">
      <c r="A2872" s="50">
        <v>2024</v>
      </c>
      <c r="B2872" s="50" t="s">
        <v>967</v>
      </c>
      <c r="C2872" s="51" t="str">
        <f>set_totals!$C$381</f>
        <v>23May24-PRS-Nearshore/Offshore A-1</v>
      </c>
      <c r="D2872" s="21">
        <f t="shared" si="134"/>
        <v>45435</v>
      </c>
      <c r="E2872" s="22">
        <f t="shared" si="135"/>
        <v>144</v>
      </c>
      <c r="F2872" s="17" t="s">
        <v>1119</v>
      </c>
      <c r="G2872" s="17" t="s">
        <v>1121</v>
      </c>
      <c r="H2872" s="17">
        <v>156</v>
      </c>
      <c r="I2872" s="17">
        <v>30</v>
      </c>
      <c r="J2872" s="17"/>
      <c r="K2872" s="17" t="s">
        <v>494</v>
      </c>
      <c r="L2872" s="17" t="s">
        <v>494</v>
      </c>
      <c r="M2872" s="17"/>
      <c r="AE2872" s="18">
        <f t="shared" si="137"/>
        <v>5.2</v>
      </c>
    </row>
    <row r="2873" spans="1:31" hidden="1" x14ac:dyDescent="0.2">
      <c r="A2873" s="50">
        <v>2024</v>
      </c>
      <c r="B2873" s="50" t="s">
        <v>967</v>
      </c>
      <c r="C2873" s="51" t="str">
        <f>set_totals!$C$381</f>
        <v>23May24-PRS-Nearshore/Offshore A-1</v>
      </c>
      <c r="D2873" s="21">
        <f t="shared" si="134"/>
        <v>45435</v>
      </c>
      <c r="E2873" s="22">
        <f t="shared" si="135"/>
        <v>144</v>
      </c>
      <c r="F2873" s="17" t="s">
        <v>1118</v>
      </c>
      <c r="G2873" s="17" t="s">
        <v>1121</v>
      </c>
      <c r="H2873" s="17">
        <v>132</v>
      </c>
      <c r="I2873" s="17">
        <v>26</v>
      </c>
      <c r="J2873" s="17"/>
      <c r="K2873" s="17" t="s">
        <v>494</v>
      </c>
      <c r="L2873" s="17" t="s">
        <v>494</v>
      </c>
      <c r="M2873" s="17"/>
      <c r="AE2873" s="18">
        <f t="shared" si="137"/>
        <v>5.0769230769230766</v>
      </c>
    </row>
    <row r="2874" spans="1:31" hidden="1" x14ac:dyDescent="0.2">
      <c r="A2874" s="50">
        <v>2024</v>
      </c>
      <c r="B2874" s="50" t="s">
        <v>967</v>
      </c>
      <c r="C2874" s="51" t="str">
        <f>set_totals!$C$381</f>
        <v>23May24-PRS-Nearshore/Offshore A-1</v>
      </c>
      <c r="D2874" s="21">
        <f t="shared" si="134"/>
        <v>45435</v>
      </c>
      <c r="E2874" s="22">
        <f t="shared" si="135"/>
        <v>144</v>
      </c>
      <c r="F2874" s="17" t="s">
        <v>1118</v>
      </c>
      <c r="G2874" s="17" t="s">
        <v>1121</v>
      </c>
      <c r="H2874" s="17">
        <v>128</v>
      </c>
      <c r="I2874" s="17">
        <v>24</v>
      </c>
      <c r="J2874" s="17"/>
      <c r="K2874" s="17" t="s">
        <v>494</v>
      </c>
      <c r="L2874" s="17" t="s">
        <v>494</v>
      </c>
      <c r="M2874" s="17"/>
      <c r="AE2874" s="18">
        <f t="shared" si="137"/>
        <v>5.333333333333333</v>
      </c>
    </row>
    <row r="2875" spans="1:31" hidden="1" x14ac:dyDescent="0.2">
      <c r="A2875" s="50">
        <v>2024</v>
      </c>
      <c r="B2875" s="50" t="s">
        <v>967</v>
      </c>
      <c r="C2875" s="51" t="str">
        <f>set_totals!$C$381</f>
        <v>23May24-PRS-Nearshore/Offshore A-1</v>
      </c>
      <c r="D2875" s="21">
        <f t="shared" si="134"/>
        <v>45435</v>
      </c>
      <c r="E2875" s="22">
        <f t="shared" si="135"/>
        <v>144</v>
      </c>
      <c r="F2875" s="17" t="s">
        <v>1119</v>
      </c>
      <c r="G2875" s="17" t="s">
        <v>1121</v>
      </c>
      <c r="H2875" s="17">
        <v>162</v>
      </c>
      <c r="I2875" s="17">
        <v>28</v>
      </c>
      <c r="J2875" s="17"/>
      <c r="K2875" s="17" t="s">
        <v>494</v>
      </c>
      <c r="L2875" s="17" t="s">
        <v>494</v>
      </c>
      <c r="M2875" s="17"/>
      <c r="AE2875" s="18">
        <f t="shared" si="137"/>
        <v>5.7857142857142856</v>
      </c>
    </row>
    <row r="2876" spans="1:31" hidden="1" x14ac:dyDescent="0.2">
      <c r="A2876" s="50">
        <v>2024</v>
      </c>
      <c r="B2876" s="50" t="s">
        <v>967</v>
      </c>
      <c r="C2876" s="51" t="str">
        <f>set_totals!$C$381</f>
        <v>23May24-PRS-Nearshore/Offshore A-1</v>
      </c>
      <c r="D2876" s="21">
        <f t="shared" si="134"/>
        <v>45435</v>
      </c>
      <c r="E2876" s="22">
        <f t="shared" si="135"/>
        <v>144</v>
      </c>
      <c r="F2876" s="17" t="s">
        <v>1118</v>
      </c>
      <c r="G2876" s="17" t="s">
        <v>1121</v>
      </c>
      <c r="H2876" s="17">
        <v>130</v>
      </c>
      <c r="I2876" s="17">
        <v>26</v>
      </c>
      <c r="J2876" s="17"/>
      <c r="K2876" s="17" t="s">
        <v>494</v>
      </c>
      <c r="L2876" s="17" t="s">
        <v>494</v>
      </c>
      <c r="M2876" s="17"/>
      <c r="AE2876" s="18">
        <f t="shared" si="137"/>
        <v>5</v>
      </c>
    </row>
    <row r="2877" spans="1:31" hidden="1" x14ac:dyDescent="0.2">
      <c r="A2877" s="50">
        <v>2024</v>
      </c>
      <c r="B2877" s="50" t="s">
        <v>967</v>
      </c>
      <c r="C2877" s="51" t="str">
        <f>set_totals!$C$381</f>
        <v>23May24-PRS-Nearshore/Offshore A-1</v>
      </c>
      <c r="D2877" s="21">
        <f t="shared" si="134"/>
        <v>45435</v>
      </c>
      <c r="E2877" s="22">
        <f t="shared" si="135"/>
        <v>144</v>
      </c>
      <c r="F2877" s="17" t="s">
        <v>1119</v>
      </c>
      <c r="G2877" s="17" t="s">
        <v>1121</v>
      </c>
      <c r="H2877" s="17">
        <v>154</v>
      </c>
      <c r="I2877" s="17">
        <v>26</v>
      </c>
      <c r="J2877" s="17"/>
      <c r="K2877" s="17" t="s">
        <v>494</v>
      </c>
      <c r="L2877" s="17" t="s">
        <v>494</v>
      </c>
      <c r="M2877" s="17"/>
      <c r="AE2877" s="18">
        <f t="shared" si="137"/>
        <v>5.9230769230769234</v>
      </c>
    </row>
    <row r="2878" spans="1:31" hidden="1" x14ac:dyDescent="0.2">
      <c r="A2878" s="50">
        <v>2024</v>
      </c>
      <c r="B2878" s="50" t="s">
        <v>967</v>
      </c>
      <c r="C2878" s="51" t="str">
        <f>set_totals!$C$381</f>
        <v>23May24-PRS-Nearshore/Offshore A-1</v>
      </c>
      <c r="D2878" s="21">
        <f t="shared" si="134"/>
        <v>45435</v>
      </c>
      <c r="E2878" s="22">
        <f t="shared" si="135"/>
        <v>144</v>
      </c>
      <c r="F2878" s="17" t="s">
        <v>1119</v>
      </c>
      <c r="G2878" s="17" t="s">
        <v>1121</v>
      </c>
      <c r="H2878" s="17">
        <v>144</v>
      </c>
      <c r="I2878" s="17">
        <v>26</v>
      </c>
      <c r="J2878" s="17"/>
      <c r="K2878" s="17" t="s">
        <v>494</v>
      </c>
      <c r="L2878" s="17" t="s">
        <v>494</v>
      </c>
      <c r="M2878" s="17"/>
      <c r="AE2878" s="18">
        <f t="shared" si="137"/>
        <v>5.5384615384615383</v>
      </c>
    </row>
    <row r="2879" spans="1:31" hidden="1" x14ac:dyDescent="0.2">
      <c r="A2879" s="50">
        <v>2024</v>
      </c>
      <c r="B2879" s="50" t="s">
        <v>967</v>
      </c>
      <c r="C2879" s="51" t="str">
        <f>set_totals!$C$381</f>
        <v>23May24-PRS-Nearshore/Offshore A-1</v>
      </c>
      <c r="D2879" s="21">
        <f t="shared" si="134"/>
        <v>45435</v>
      </c>
      <c r="E2879" s="22">
        <f t="shared" si="135"/>
        <v>144</v>
      </c>
      <c r="F2879" s="17" t="s">
        <v>1118</v>
      </c>
      <c r="G2879" s="17" t="s">
        <v>1121</v>
      </c>
      <c r="H2879" s="17">
        <v>126</v>
      </c>
      <c r="I2879" s="17">
        <v>24</v>
      </c>
      <c r="J2879" s="17"/>
      <c r="K2879" s="17" t="s">
        <v>494</v>
      </c>
      <c r="L2879" s="17" t="s">
        <v>494</v>
      </c>
      <c r="M2879" s="17"/>
      <c r="AE2879" s="18">
        <f t="shared" si="137"/>
        <v>5.25</v>
      </c>
    </row>
    <row r="2880" spans="1:31" hidden="1" x14ac:dyDescent="0.2">
      <c r="A2880" s="50">
        <v>2024</v>
      </c>
      <c r="B2880" s="50" t="s">
        <v>967</v>
      </c>
      <c r="C2880" s="51" t="str">
        <f>set_totals!$C$381</f>
        <v>23May24-PRS-Nearshore/Offshore A-1</v>
      </c>
      <c r="D2880" s="21">
        <f t="shared" si="134"/>
        <v>45435</v>
      </c>
      <c r="E2880" s="22">
        <f t="shared" si="135"/>
        <v>144</v>
      </c>
      <c r="F2880" s="17" t="s">
        <v>1118</v>
      </c>
      <c r="G2880" s="17" t="s">
        <v>1121</v>
      </c>
      <c r="H2880" s="17">
        <v>122</v>
      </c>
      <c r="I2880" s="17">
        <v>26</v>
      </c>
      <c r="J2880" s="17"/>
      <c r="K2880" s="17" t="s">
        <v>494</v>
      </c>
      <c r="L2880" s="17" t="s">
        <v>494</v>
      </c>
      <c r="M2880" s="17"/>
      <c r="AE2880" s="18">
        <f t="shared" si="137"/>
        <v>4.6923076923076925</v>
      </c>
    </row>
    <row r="2881" spans="1:31" hidden="1" x14ac:dyDescent="0.2">
      <c r="A2881" s="50">
        <v>2024</v>
      </c>
      <c r="B2881" s="50" t="s">
        <v>967</v>
      </c>
      <c r="C2881" s="51" t="str">
        <f>set_totals!$C$381</f>
        <v>23May24-PRS-Nearshore/Offshore A-1</v>
      </c>
      <c r="D2881" s="21">
        <f t="shared" si="134"/>
        <v>45435</v>
      </c>
      <c r="E2881" s="22">
        <f t="shared" si="135"/>
        <v>144</v>
      </c>
      <c r="F2881" s="17" t="s">
        <v>1118</v>
      </c>
      <c r="G2881" s="17" t="s">
        <v>1121</v>
      </c>
      <c r="H2881" s="17">
        <v>140</v>
      </c>
      <c r="I2881" s="17">
        <v>28</v>
      </c>
      <c r="J2881" s="17"/>
      <c r="K2881" s="17" t="s">
        <v>494</v>
      </c>
      <c r="L2881" s="17" t="s">
        <v>494</v>
      </c>
      <c r="M2881" s="17"/>
      <c r="AE2881" s="18">
        <f t="shared" si="137"/>
        <v>5</v>
      </c>
    </row>
    <row r="2882" spans="1:31" hidden="1" x14ac:dyDescent="0.2">
      <c r="A2882" s="50">
        <v>2024</v>
      </c>
      <c r="B2882" s="50" t="s">
        <v>967</v>
      </c>
      <c r="C2882" s="51" t="str">
        <f>set_totals!$C$381</f>
        <v>23May24-PRS-Nearshore/Offshore A-1</v>
      </c>
      <c r="D2882" s="21">
        <f t="shared" si="134"/>
        <v>45435</v>
      </c>
      <c r="E2882" s="22">
        <f t="shared" si="135"/>
        <v>144</v>
      </c>
      <c r="F2882" s="17" t="s">
        <v>1118</v>
      </c>
      <c r="G2882" s="17" t="s">
        <v>1121</v>
      </c>
      <c r="H2882" s="17">
        <v>120</v>
      </c>
      <c r="I2882" s="17">
        <v>26</v>
      </c>
      <c r="J2882" s="17"/>
      <c r="K2882" s="17" t="s">
        <v>494</v>
      </c>
      <c r="L2882" s="17" t="s">
        <v>494</v>
      </c>
      <c r="M2882" s="17"/>
      <c r="AE2882" s="18">
        <f t="shared" si="137"/>
        <v>4.615384615384615</v>
      </c>
    </row>
    <row r="2883" spans="1:31" hidden="1" x14ac:dyDescent="0.2">
      <c r="A2883" s="50">
        <v>2024</v>
      </c>
      <c r="B2883" s="50" t="s">
        <v>967</v>
      </c>
      <c r="C2883" s="51" t="str">
        <f>set_totals!$C$381</f>
        <v>23May24-PRS-Nearshore/Offshore A-1</v>
      </c>
      <c r="D2883" s="21">
        <f t="shared" si="134"/>
        <v>45435</v>
      </c>
      <c r="E2883" s="22">
        <f t="shared" si="135"/>
        <v>144</v>
      </c>
      <c r="F2883" s="17" t="s">
        <v>1118</v>
      </c>
      <c r="G2883" s="17" t="s">
        <v>1121</v>
      </c>
      <c r="H2883" s="17">
        <v>126</v>
      </c>
      <c r="I2883" s="17">
        <v>26</v>
      </c>
      <c r="J2883" s="17"/>
      <c r="K2883" s="17" t="s">
        <v>494</v>
      </c>
      <c r="L2883" s="17" t="s">
        <v>494</v>
      </c>
      <c r="M2883" s="17"/>
      <c r="AE2883" s="18">
        <f t="shared" si="137"/>
        <v>4.8461538461538458</v>
      </c>
    </row>
    <row r="2884" spans="1:31" hidden="1" x14ac:dyDescent="0.2">
      <c r="A2884" s="50">
        <v>2024</v>
      </c>
      <c r="B2884" s="50" t="s">
        <v>967</v>
      </c>
      <c r="C2884" s="51" t="str">
        <f>set_totals!$C$381</f>
        <v>23May24-PRS-Nearshore/Offshore A-1</v>
      </c>
      <c r="D2884" s="21">
        <f t="shared" ref="D2884:D2947" si="138">DATEVALUE(LEFT(C2884, SEARCH("-", C2884) - 1))</f>
        <v>45435</v>
      </c>
      <c r="E2884" s="22">
        <f t="shared" ref="E2884:E2947" si="139" xml:space="preserve"> D2884 - DATE(YEAR(D2884), 1, 0)</f>
        <v>144</v>
      </c>
      <c r="F2884" s="17" t="s">
        <v>1119</v>
      </c>
      <c r="G2884" s="17" t="s">
        <v>1121</v>
      </c>
      <c r="H2884" s="17">
        <v>136</v>
      </c>
      <c r="I2884" s="17">
        <v>26</v>
      </c>
      <c r="J2884" s="17"/>
      <c r="K2884" s="17" t="s">
        <v>494</v>
      </c>
      <c r="L2884" s="17" t="s">
        <v>494</v>
      </c>
      <c r="M2884" s="17"/>
      <c r="AE2884" s="18">
        <f t="shared" si="137"/>
        <v>5.2307692307692308</v>
      </c>
    </row>
    <row r="2885" spans="1:31" hidden="1" x14ac:dyDescent="0.2">
      <c r="A2885" s="50">
        <v>2024</v>
      </c>
      <c r="B2885" s="50" t="s">
        <v>967</v>
      </c>
      <c r="C2885" s="51" t="str">
        <f>set_totals!$C$381</f>
        <v>23May24-PRS-Nearshore/Offshore A-1</v>
      </c>
      <c r="D2885" s="21">
        <f t="shared" si="138"/>
        <v>45435</v>
      </c>
      <c r="E2885" s="22">
        <f t="shared" si="139"/>
        <v>144</v>
      </c>
      <c r="F2885" s="17" t="s">
        <v>1119</v>
      </c>
      <c r="G2885" s="17" t="s">
        <v>1121</v>
      </c>
      <c r="H2885" s="17">
        <v>148</v>
      </c>
      <c r="I2885" s="17">
        <v>24</v>
      </c>
      <c r="J2885" s="17"/>
      <c r="K2885" s="17" t="s">
        <v>494</v>
      </c>
      <c r="L2885" s="17" t="s">
        <v>494</v>
      </c>
      <c r="M2885" s="17"/>
      <c r="AE2885" s="18">
        <f t="shared" si="137"/>
        <v>6.166666666666667</v>
      </c>
    </row>
    <row r="2886" spans="1:31" hidden="1" x14ac:dyDescent="0.2">
      <c r="A2886" s="50">
        <v>2024</v>
      </c>
      <c r="B2886" s="50" t="s">
        <v>967</v>
      </c>
      <c r="C2886" s="51" t="str">
        <f>set_totals!$C$381</f>
        <v>23May24-PRS-Nearshore/Offshore A-1</v>
      </c>
      <c r="D2886" s="21">
        <f t="shared" si="138"/>
        <v>45435</v>
      </c>
      <c r="E2886" s="22">
        <f t="shared" si="139"/>
        <v>144</v>
      </c>
      <c r="F2886" s="17" t="s">
        <v>1119</v>
      </c>
      <c r="G2886" s="17" t="s">
        <v>1121</v>
      </c>
      <c r="H2886" s="17">
        <v>168</v>
      </c>
      <c r="I2886" s="17">
        <v>30</v>
      </c>
      <c r="J2886" s="17"/>
      <c r="K2886" s="17" t="s">
        <v>494</v>
      </c>
      <c r="L2886" s="17" t="s">
        <v>494</v>
      </c>
      <c r="M2886" s="17"/>
      <c r="AE2886" s="18">
        <f t="shared" si="137"/>
        <v>5.6</v>
      </c>
    </row>
    <row r="2887" spans="1:31" hidden="1" x14ac:dyDescent="0.2">
      <c r="A2887" s="50">
        <v>2024</v>
      </c>
      <c r="B2887" s="50" t="s">
        <v>967</v>
      </c>
      <c r="C2887" s="51" t="str">
        <f>set_totals!$C$381</f>
        <v>23May24-PRS-Nearshore/Offshore A-1</v>
      </c>
      <c r="D2887" s="21">
        <f t="shared" si="138"/>
        <v>45435</v>
      </c>
      <c r="E2887" s="22">
        <f t="shared" si="139"/>
        <v>144</v>
      </c>
      <c r="F2887" s="17" t="s">
        <v>1118</v>
      </c>
      <c r="G2887" s="17" t="s">
        <v>1121</v>
      </c>
      <c r="H2887" s="17">
        <v>134</v>
      </c>
      <c r="I2887" s="17">
        <v>26</v>
      </c>
      <c r="J2887" s="17"/>
      <c r="K2887" s="17" t="s">
        <v>494</v>
      </c>
      <c r="L2887" s="17" t="s">
        <v>494</v>
      </c>
      <c r="M2887" s="17"/>
      <c r="AE2887" s="18">
        <f t="shared" si="137"/>
        <v>5.1538461538461542</v>
      </c>
    </row>
    <row r="2888" spans="1:31" hidden="1" x14ac:dyDescent="0.2">
      <c r="A2888" s="50">
        <v>2024</v>
      </c>
      <c r="B2888" s="50" t="s">
        <v>967</v>
      </c>
      <c r="C2888" s="51" t="str">
        <f>set_totals!$C$381</f>
        <v>23May24-PRS-Nearshore/Offshore A-1</v>
      </c>
      <c r="D2888" s="21">
        <f t="shared" si="138"/>
        <v>45435</v>
      </c>
      <c r="E2888" s="22">
        <f t="shared" si="139"/>
        <v>144</v>
      </c>
      <c r="F2888" s="17" t="s">
        <v>1119</v>
      </c>
      <c r="G2888" s="17" t="s">
        <v>1121</v>
      </c>
      <c r="H2888" s="17">
        <v>156</v>
      </c>
      <c r="I2888" s="17">
        <v>26</v>
      </c>
      <c r="J2888" s="17"/>
      <c r="K2888" s="17" t="s">
        <v>494</v>
      </c>
      <c r="L2888" s="17" t="s">
        <v>494</v>
      </c>
      <c r="M2888" s="17"/>
      <c r="AE2888" s="18">
        <f t="shared" si="137"/>
        <v>6</v>
      </c>
    </row>
    <row r="2889" spans="1:31" hidden="1" x14ac:dyDescent="0.2">
      <c r="A2889" s="50">
        <v>2024</v>
      </c>
      <c r="B2889" s="50" t="s">
        <v>967</v>
      </c>
      <c r="C2889" s="51" t="str">
        <f>set_totals!$C$385</f>
        <v>23May24-PRS-Mill Bay-1</v>
      </c>
      <c r="D2889" s="21">
        <f t="shared" si="138"/>
        <v>45435</v>
      </c>
      <c r="E2889" s="22">
        <f t="shared" si="139"/>
        <v>144</v>
      </c>
      <c r="F2889" s="17" t="s">
        <v>773</v>
      </c>
      <c r="G2889" s="17" t="s">
        <v>784</v>
      </c>
      <c r="H2889" s="17">
        <v>120</v>
      </c>
      <c r="I2889" s="17">
        <v>22</v>
      </c>
      <c r="J2889" s="17"/>
      <c r="K2889" s="17" t="s">
        <v>494</v>
      </c>
      <c r="L2889" s="17" t="s">
        <v>494</v>
      </c>
      <c r="M2889" s="17"/>
      <c r="AE2889" s="18">
        <f t="shared" ref="AE2889:AE2911" si="140">H2889/I2889</f>
        <v>5.4545454545454541</v>
      </c>
    </row>
    <row r="2890" spans="1:31" hidden="1" x14ac:dyDescent="0.2">
      <c r="A2890" s="50">
        <v>2024</v>
      </c>
      <c r="B2890" s="50" t="s">
        <v>967</v>
      </c>
      <c r="C2890" s="51" t="str">
        <f>set_totals!$C$385</f>
        <v>23May24-PRS-Mill Bay-1</v>
      </c>
      <c r="D2890" s="21">
        <f t="shared" si="138"/>
        <v>45435</v>
      </c>
      <c r="E2890" s="22">
        <f t="shared" si="139"/>
        <v>144</v>
      </c>
      <c r="F2890" s="17" t="s">
        <v>773</v>
      </c>
      <c r="G2890" s="17" t="s">
        <v>784</v>
      </c>
      <c r="H2890" s="17">
        <v>96</v>
      </c>
      <c r="I2890" s="17">
        <v>18</v>
      </c>
      <c r="J2890" s="17"/>
      <c r="K2890" s="17" t="s">
        <v>494</v>
      </c>
      <c r="L2890" s="17" t="s">
        <v>494</v>
      </c>
      <c r="M2890" s="17"/>
      <c r="AE2890" s="18">
        <f t="shared" si="140"/>
        <v>5.333333333333333</v>
      </c>
    </row>
    <row r="2891" spans="1:31" hidden="1" x14ac:dyDescent="0.2">
      <c r="A2891" s="50">
        <v>2024</v>
      </c>
      <c r="B2891" s="50" t="s">
        <v>967</v>
      </c>
      <c r="C2891" s="51" t="str">
        <f>set_totals!$C$385</f>
        <v>23May24-PRS-Mill Bay-1</v>
      </c>
      <c r="D2891" s="21">
        <f t="shared" si="138"/>
        <v>45435</v>
      </c>
      <c r="E2891" s="22">
        <f t="shared" si="139"/>
        <v>144</v>
      </c>
      <c r="F2891" s="17" t="s">
        <v>771</v>
      </c>
      <c r="G2891" s="17" t="s">
        <v>784</v>
      </c>
      <c r="H2891" s="17">
        <v>126</v>
      </c>
      <c r="I2891" s="17">
        <v>24</v>
      </c>
      <c r="J2891" s="17"/>
      <c r="K2891" s="17" t="s">
        <v>494</v>
      </c>
      <c r="L2891" s="17" t="s">
        <v>494</v>
      </c>
      <c r="M2891" s="17"/>
      <c r="P2891" s="50" t="s">
        <v>1125</v>
      </c>
      <c r="AE2891" s="18">
        <f t="shared" si="140"/>
        <v>5.25</v>
      </c>
    </row>
    <row r="2892" spans="1:31" hidden="1" x14ac:dyDescent="0.2">
      <c r="A2892" s="50">
        <v>2024</v>
      </c>
      <c r="B2892" s="50" t="s">
        <v>967</v>
      </c>
      <c r="C2892" s="51" t="str">
        <f>set_totals!$C$385</f>
        <v>23May24-PRS-Mill Bay-1</v>
      </c>
      <c r="D2892" s="21">
        <f t="shared" si="138"/>
        <v>45435</v>
      </c>
      <c r="E2892" s="22">
        <f t="shared" si="139"/>
        <v>144</v>
      </c>
      <c r="F2892" s="17" t="s">
        <v>773</v>
      </c>
      <c r="G2892" s="17" t="s">
        <v>784</v>
      </c>
      <c r="H2892" s="17">
        <v>94</v>
      </c>
      <c r="I2892" s="17">
        <v>16</v>
      </c>
      <c r="J2892" s="17"/>
      <c r="K2892" s="17" t="s">
        <v>494</v>
      </c>
      <c r="L2892" s="17" t="s">
        <v>494</v>
      </c>
      <c r="M2892" s="17"/>
      <c r="AE2892" s="18">
        <f t="shared" si="140"/>
        <v>5.875</v>
      </c>
    </row>
    <row r="2893" spans="1:31" hidden="1" x14ac:dyDescent="0.2">
      <c r="A2893" s="50">
        <v>2024</v>
      </c>
      <c r="B2893" s="50" t="s">
        <v>967</v>
      </c>
      <c r="C2893" s="51" t="str">
        <f>set_totals!$C$385</f>
        <v>23May24-PRS-Mill Bay-1</v>
      </c>
      <c r="D2893" s="21">
        <f t="shared" si="138"/>
        <v>45435</v>
      </c>
      <c r="E2893" s="22">
        <f t="shared" si="139"/>
        <v>144</v>
      </c>
      <c r="F2893" s="17" t="s">
        <v>773</v>
      </c>
      <c r="G2893" s="17" t="s">
        <v>784</v>
      </c>
      <c r="H2893" s="17">
        <v>104</v>
      </c>
      <c r="I2893" s="17">
        <v>16</v>
      </c>
      <c r="J2893" s="17"/>
      <c r="K2893" s="17" t="s">
        <v>494</v>
      </c>
      <c r="L2893" s="17" t="s">
        <v>494</v>
      </c>
      <c r="M2893" s="17"/>
      <c r="AE2893" s="18">
        <f t="shared" si="140"/>
        <v>6.5</v>
      </c>
    </row>
    <row r="2894" spans="1:31" hidden="1" x14ac:dyDescent="0.2">
      <c r="A2894" s="50">
        <v>2024</v>
      </c>
      <c r="B2894" s="50" t="s">
        <v>967</v>
      </c>
      <c r="C2894" s="51" t="str">
        <f>set_totals!$C$385</f>
        <v>23May24-PRS-Mill Bay-1</v>
      </c>
      <c r="D2894" s="21">
        <f t="shared" si="138"/>
        <v>45435</v>
      </c>
      <c r="E2894" s="22">
        <f t="shared" si="139"/>
        <v>144</v>
      </c>
      <c r="F2894" s="17" t="s">
        <v>773</v>
      </c>
      <c r="G2894" s="17" t="s">
        <v>784</v>
      </c>
      <c r="H2894" s="17">
        <v>78</v>
      </c>
      <c r="I2894" s="17">
        <v>14</v>
      </c>
      <c r="J2894" s="17"/>
      <c r="K2894" s="17" t="s">
        <v>494</v>
      </c>
      <c r="L2894" s="17" t="s">
        <v>494</v>
      </c>
      <c r="M2894" s="17"/>
      <c r="AE2894" s="18">
        <f t="shared" si="140"/>
        <v>5.5714285714285712</v>
      </c>
    </row>
    <row r="2895" spans="1:31" hidden="1" x14ac:dyDescent="0.2">
      <c r="A2895" s="50">
        <v>2024</v>
      </c>
      <c r="B2895" s="50" t="s">
        <v>967</v>
      </c>
      <c r="C2895" s="51" t="str">
        <f>set_totals!$C$385</f>
        <v>23May24-PRS-Mill Bay-1</v>
      </c>
      <c r="D2895" s="21">
        <f t="shared" si="138"/>
        <v>45435</v>
      </c>
      <c r="E2895" s="22">
        <f t="shared" si="139"/>
        <v>144</v>
      </c>
      <c r="F2895" s="17" t="s">
        <v>773</v>
      </c>
      <c r="G2895" s="17" t="s">
        <v>784</v>
      </c>
      <c r="H2895" s="17">
        <v>96</v>
      </c>
      <c r="I2895" s="17">
        <v>16</v>
      </c>
      <c r="J2895" s="17"/>
      <c r="K2895" s="17" t="s">
        <v>494</v>
      </c>
      <c r="L2895" s="17" t="s">
        <v>494</v>
      </c>
      <c r="M2895" s="17"/>
      <c r="AE2895" s="18">
        <f t="shared" si="140"/>
        <v>6</v>
      </c>
    </row>
    <row r="2896" spans="1:31" hidden="1" x14ac:dyDescent="0.2">
      <c r="A2896" s="50">
        <v>2024</v>
      </c>
      <c r="B2896" s="50" t="s">
        <v>967</v>
      </c>
      <c r="C2896" s="51" t="str">
        <f>set_totals!$C$385</f>
        <v>23May24-PRS-Mill Bay-1</v>
      </c>
      <c r="D2896" s="21">
        <f t="shared" si="138"/>
        <v>45435</v>
      </c>
      <c r="E2896" s="22">
        <f t="shared" si="139"/>
        <v>144</v>
      </c>
      <c r="F2896" s="17" t="s">
        <v>773</v>
      </c>
      <c r="G2896" s="17" t="s">
        <v>784</v>
      </c>
      <c r="H2896" s="17">
        <v>102</v>
      </c>
      <c r="I2896" s="17">
        <v>16</v>
      </c>
      <c r="J2896" s="17"/>
      <c r="K2896" s="17" t="s">
        <v>494</v>
      </c>
      <c r="L2896" s="17" t="s">
        <v>494</v>
      </c>
      <c r="M2896" s="17"/>
      <c r="AE2896" s="18">
        <f t="shared" si="140"/>
        <v>6.375</v>
      </c>
    </row>
    <row r="2897" spans="1:31" hidden="1" x14ac:dyDescent="0.2">
      <c r="A2897" s="50">
        <v>2024</v>
      </c>
      <c r="B2897" s="50" t="s">
        <v>967</v>
      </c>
      <c r="C2897" s="51" t="str">
        <f>set_totals!$C$385</f>
        <v>23May24-PRS-Mill Bay-1</v>
      </c>
      <c r="D2897" s="21">
        <f t="shared" si="138"/>
        <v>45435</v>
      </c>
      <c r="E2897" s="22">
        <f t="shared" si="139"/>
        <v>144</v>
      </c>
      <c r="F2897" s="17" t="s">
        <v>773</v>
      </c>
      <c r="G2897" s="17" t="s">
        <v>784</v>
      </c>
      <c r="H2897" s="17">
        <v>100</v>
      </c>
      <c r="I2897" s="17">
        <v>16</v>
      </c>
      <c r="J2897" s="17"/>
      <c r="K2897" s="17" t="s">
        <v>494</v>
      </c>
      <c r="L2897" s="17" t="s">
        <v>494</v>
      </c>
      <c r="M2897" s="17"/>
      <c r="AE2897" s="18">
        <f t="shared" si="140"/>
        <v>6.25</v>
      </c>
    </row>
    <row r="2898" spans="1:31" hidden="1" x14ac:dyDescent="0.2">
      <c r="A2898" s="50">
        <v>2024</v>
      </c>
      <c r="B2898" s="50" t="s">
        <v>967</v>
      </c>
      <c r="C2898" s="51" t="str">
        <f>set_totals!$C$385</f>
        <v>23May24-PRS-Mill Bay-1</v>
      </c>
      <c r="D2898" s="21">
        <f t="shared" si="138"/>
        <v>45435</v>
      </c>
      <c r="E2898" s="22">
        <f t="shared" si="139"/>
        <v>144</v>
      </c>
      <c r="F2898" s="17" t="s">
        <v>773</v>
      </c>
      <c r="G2898" s="17" t="s">
        <v>784</v>
      </c>
      <c r="H2898" s="17">
        <v>96</v>
      </c>
      <c r="I2898" s="17">
        <v>16</v>
      </c>
      <c r="J2898" s="17"/>
      <c r="K2898" s="17" t="s">
        <v>494</v>
      </c>
      <c r="L2898" s="17" t="s">
        <v>494</v>
      </c>
      <c r="M2898" s="17"/>
      <c r="AE2898" s="18">
        <f t="shared" si="140"/>
        <v>6</v>
      </c>
    </row>
    <row r="2899" spans="1:31" hidden="1" x14ac:dyDescent="0.2">
      <c r="A2899" s="50">
        <v>2024</v>
      </c>
      <c r="B2899" s="50" t="s">
        <v>967</v>
      </c>
      <c r="C2899" s="51" t="str">
        <f>set_totals!$C$385</f>
        <v>23May24-PRS-Mill Bay-1</v>
      </c>
      <c r="D2899" s="21">
        <f t="shared" si="138"/>
        <v>45435</v>
      </c>
      <c r="E2899" s="22">
        <f t="shared" si="139"/>
        <v>144</v>
      </c>
      <c r="F2899" s="17" t="s">
        <v>773</v>
      </c>
      <c r="G2899" s="17" t="s">
        <v>784</v>
      </c>
      <c r="H2899" s="17">
        <v>68</v>
      </c>
      <c r="I2899" s="17">
        <v>10</v>
      </c>
      <c r="J2899" s="17"/>
      <c r="K2899" s="17" t="s">
        <v>494</v>
      </c>
      <c r="L2899" s="17" t="s">
        <v>494</v>
      </c>
      <c r="M2899" s="17"/>
      <c r="AE2899" s="18">
        <f t="shared" si="140"/>
        <v>6.8</v>
      </c>
    </row>
    <row r="2900" spans="1:31" hidden="1" x14ac:dyDescent="0.2">
      <c r="A2900" s="50">
        <v>2024</v>
      </c>
      <c r="B2900" s="50" t="s">
        <v>967</v>
      </c>
      <c r="C2900" s="51" t="str">
        <f>set_totals!$C$385</f>
        <v>23May24-PRS-Mill Bay-1</v>
      </c>
      <c r="D2900" s="21">
        <f t="shared" si="138"/>
        <v>45435</v>
      </c>
      <c r="E2900" s="22">
        <f t="shared" si="139"/>
        <v>144</v>
      </c>
      <c r="F2900" s="17" t="s">
        <v>773</v>
      </c>
      <c r="G2900" s="17" t="s">
        <v>784</v>
      </c>
      <c r="H2900" s="17">
        <v>96</v>
      </c>
      <c r="I2900" s="17">
        <v>18</v>
      </c>
      <c r="J2900" s="17"/>
      <c r="K2900" s="17" t="s">
        <v>494</v>
      </c>
      <c r="L2900" s="17" t="s">
        <v>494</v>
      </c>
      <c r="M2900" s="17"/>
      <c r="AE2900" s="18">
        <f t="shared" si="140"/>
        <v>5.333333333333333</v>
      </c>
    </row>
    <row r="2901" spans="1:31" hidden="1" x14ac:dyDescent="0.2">
      <c r="A2901" s="50">
        <v>2024</v>
      </c>
      <c r="B2901" s="50" t="s">
        <v>967</v>
      </c>
      <c r="C2901" s="51" t="str">
        <f>set_totals!$C$385</f>
        <v>23May24-PRS-Mill Bay-1</v>
      </c>
      <c r="D2901" s="21">
        <f t="shared" si="138"/>
        <v>45435</v>
      </c>
      <c r="E2901" s="22">
        <f t="shared" si="139"/>
        <v>144</v>
      </c>
      <c r="F2901" s="17" t="s">
        <v>773</v>
      </c>
      <c r="G2901" s="17" t="s">
        <v>784</v>
      </c>
      <c r="H2901" s="17">
        <v>98</v>
      </c>
      <c r="I2901" s="17">
        <v>14</v>
      </c>
      <c r="J2901" s="17"/>
      <c r="K2901" s="17" t="s">
        <v>494</v>
      </c>
      <c r="L2901" s="17" t="s">
        <v>494</v>
      </c>
      <c r="M2901" s="17"/>
      <c r="AE2901" s="18">
        <f t="shared" si="140"/>
        <v>7</v>
      </c>
    </row>
    <row r="2902" spans="1:31" hidden="1" x14ac:dyDescent="0.2">
      <c r="A2902" s="50">
        <v>2024</v>
      </c>
      <c r="B2902" s="50" t="s">
        <v>967</v>
      </c>
      <c r="C2902" s="51" t="str">
        <f>set_totals!$C$385</f>
        <v>23May24-PRS-Mill Bay-1</v>
      </c>
      <c r="D2902" s="21">
        <f t="shared" si="138"/>
        <v>45435</v>
      </c>
      <c r="E2902" s="22">
        <f t="shared" si="139"/>
        <v>144</v>
      </c>
      <c r="F2902" s="17" t="s">
        <v>773</v>
      </c>
      <c r="G2902" s="17" t="s">
        <v>784</v>
      </c>
      <c r="H2902" s="17">
        <v>90</v>
      </c>
      <c r="I2902" s="17">
        <v>14</v>
      </c>
      <c r="J2902" s="17"/>
      <c r="K2902" s="17" t="s">
        <v>494</v>
      </c>
      <c r="L2902" s="17" t="s">
        <v>494</v>
      </c>
      <c r="M2902" s="17"/>
      <c r="AE2902" s="18">
        <f t="shared" si="140"/>
        <v>6.4285714285714288</v>
      </c>
    </row>
    <row r="2903" spans="1:31" hidden="1" x14ac:dyDescent="0.2">
      <c r="A2903" s="50">
        <v>2024</v>
      </c>
      <c r="B2903" s="50" t="s">
        <v>967</v>
      </c>
      <c r="C2903" s="51" t="str">
        <f>set_totals!$C$387</f>
        <v>23May24-PRS-Jap Rock-1</v>
      </c>
      <c r="D2903" s="21">
        <f t="shared" si="138"/>
        <v>45435</v>
      </c>
      <c r="E2903" s="22">
        <f t="shared" si="139"/>
        <v>144</v>
      </c>
      <c r="F2903" s="17" t="s">
        <v>773</v>
      </c>
      <c r="G2903" s="17" t="s">
        <v>784</v>
      </c>
      <c r="H2903" s="17">
        <v>102</v>
      </c>
      <c r="I2903" s="17">
        <v>18</v>
      </c>
      <c r="J2903" s="17"/>
      <c r="K2903" s="17" t="s">
        <v>494</v>
      </c>
      <c r="L2903" s="17" t="s">
        <v>494</v>
      </c>
      <c r="M2903" s="17"/>
      <c r="AE2903" s="18">
        <f t="shared" si="140"/>
        <v>5.666666666666667</v>
      </c>
    </row>
    <row r="2904" spans="1:31" hidden="1" x14ac:dyDescent="0.2">
      <c r="A2904" s="50">
        <v>2024</v>
      </c>
      <c r="B2904" s="50" t="s">
        <v>967</v>
      </c>
      <c r="C2904" s="51" t="str">
        <f>set_totals!$C$387</f>
        <v>23May24-PRS-Jap Rock-1</v>
      </c>
      <c r="D2904" s="21">
        <f t="shared" si="138"/>
        <v>45435</v>
      </c>
      <c r="E2904" s="22">
        <f t="shared" si="139"/>
        <v>144</v>
      </c>
      <c r="F2904" s="17" t="s">
        <v>773</v>
      </c>
      <c r="G2904" s="17" t="s">
        <v>784</v>
      </c>
      <c r="H2904" s="17">
        <v>105</v>
      </c>
      <c r="I2904" s="17">
        <v>27</v>
      </c>
      <c r="J2904" s="17"/>
      <c r="K2904" s="17" t="s">
        <v>494</v>
      </c>
      <c r="L2904" s="17" t="s">
        <v>494</v>
      </c>
      <c r="M2904" s="17"/>
      <c r="AE2904" s="18">
        <f t="shared" si="140"/>
        <v>3.8888888888888888</v>
      </c>
    </row>
    <row r="2905" spans="1:31" hidden="1" x14ac:dyDescent="0.2">
      <c r="A2905" s="50">
        <v>2024</v>
      </c>
      <c r="B2905" s="50" t="s">
        <v>967</v>
      </c>
      <c r="C2905" s="51" t="str">
        <f>set_totals!$C$387</f>
        <v>23May24-PRS-Jap Rock-1</v>
      </c>
      <c r="D2905" s="21">
        <f t="shared" si="138"/>
        <v>45435</v>
      </c>
      <c r="E2905" s="22">
        <f t="shared" si="139"/>
        <v>144</v>
      </c>
      <c r="F2905" s="17" t="s">
        <v>773</v>
      </c>
      <c r="G2905" s="17" t="s">
        <v>784</v>
      </c>
      <c r="H2905" s="17">
        <v>110</v>
      </c>
      <c r="I2905" s="17">
        <v>28</v>
      </c>
      <c r="J2905" s="17"/>
      <c r="K2905" s="17" t="s">
        <v>494</v>
      </c>
      <c r="L2905" s="17" t="s">
        <v>494</v>
      </c>
      <c r="M2905" s="17"/>
      <c r="AE2905" s="18">
        <f t="shared" si="140"/>
        <v>3.9285714285714284</v>
      </c>
    </row>
    <row r="2906" spans="1:31" hidden="1" x14ac:dyDescent="0.2">
      <c r="A2906" s="50">
        <v>2024</v>
      </c>
      <c r="B2906" s="50" t="s">
        <v>967</v>
      </c>
      <c r="C2906" s="51" t="str">
        <f>set_totals!$C$387</f>
        <v>23May24-PRS-Jap Rock-1</v>
      </c>
      <c r="D2906" s="21">
        <f t="shared" si="138"/>
        <v>45435</v>
      </c>
      <c r="E2906" s="22">
        <f t="shared" si="139"/>
        <v>144</v>
      </c>
      <c r="F2906" s="17" t="s">
        <v>773</v>
      </c>
      <c r="G2906" s="17" t="s">
        <v>784</v>
      </c>
      <c r="H2906" s="17">
        <v>108</v>
      </c>
      <c r="I2906" s="17">
        <v>28</v>
      </c>
      <c r="J2906" s="17"/>
      <c r="K2906" s="17" t="s">
        <v>494</v>
      </c>
      <c r="L2906" s="17" t="s">
        <v>494</v>
      </c>
      <c r="M2906" s="17"/>
      <c r="AE2906" s="18">
        <f t="shared" si="140"/>
        <v>3.8571428571428572</v>
      </c>
    </row>
    <row r="2907" spans="1:31" hidden="1" x14ac:dyDescent="0.2">
      <c r="A2907" s="50">
        <v>2024</v>
      </c>
      <c r="B2907" s="50" t="s">
        <v>967</v>
      </c>
      <c r="C2907" s="51" t="str">
        <f>set_totals!$C$387</f>
        <v>23May24-PRS-Jap Rock-1</v>
      </c>
      <c r="D2907" s="21">
        <f t="shared" si="138"/>
        <v>45435</v>
      </c>
      <c r="E2907" s="22">
        <f t="shared" si="139"/>
        <v>144</v>
      </c>
      <c r="F2907" s="17" t="s">
        <v>773</v>
      </c>
      <c r="G2907" s="17" t="s">
        <v>784</v>
      </c>
      <c r="H2907" s="17">
        <v>108</v>
      </c>
      <c r="I2907" s="17">
        <v>28</v>
      </c>
      <c r="J2907" s="17"/>
      <c r="K2907" s="17" t="s">
        <v>494</v>
      </c>
      <c r="L2907" s="17" t="s">
        <v>494</v>
      </c>
      <c r="M2907" s="17"/>
      <c r="AE2907" s="18">
        <f t="shared" si="140"/>
        <v>3.8571428571428572</v>
      </c>
    </row>
    <row r="2908" spans="1:31" hidden="1" x14ac:dyDescent="0.2">
      <c r="A2908" s="50">
        <v>2024</v>
      </c>
      <c r="B2908" s="50" t="s">
        <v>967</v>
      </c>
      <c r="C2908" s="51" t="str">
        <f>set_totals!$C$387</f>
        <v>23May24-PRS-Jap Rock-1</v>
      </c>
      <c r="D2908" s="21">
        <f t="shared" si="138"/>
        <v>45435</v>
      </c>
      <c r="E2908" s="22">
        <f t="shared" si="139"/>
        <v>144</v>
      </c>
      <c r="F2908" s="17" t="s">
        <v>773</v>
      </c>
      <c r="G2908" s="17" t="s">
        <v>784</v>
      </c>
      <c r="H2908" s="17">
        <v>106</v>
      </c>
      <c r="I2908" s="17">
        <v>28</v>
      </c>
      <c r="J2908" s="17"/>
      <c r="K2908" s="17" t="s">
        <v>494</v>
      </c>
      <c r="L2908" s="17" t="s">
        <v>494</v>
      </c>
      <c r="M2908" s="17"/>
      <c r="AE2908" s="18">
        <f t="shared" si="140"/>
        <v>3.7857142857142856</v>
      </c>
    </row>
    <row r="2909" spans="1:31" hidden="1" x14ac:dyDescent="0.2">
      <c r="A2909" s="50">
        <v>2024</v>
      </c>
      <c r="B2909" s="50" t="s">
        <v>967</v>
      </c>
      <c r="C2909" s="51" t="str">
        <f>set_totals!$C$387</f>
        <v>23May24-PRS-Jap Rock-1</v>
      </c>
      <c r="D2909" s="21">
        <f t="shared" si="138"/>
        <v>45435</v>
      </c>
      <c r="E2909" s="22">
        <f t="shared" si="139"/>
        <v>144</v>
      </c>
      <c r="F2909" s="17" t="s">
        <v>771</v>
      </c>
      <c r="G2909" s="17" t="s">
        <v>784</v>
      </c>
      <c r="H2909" s="17">
        <v>156</v>
      </c>
      <c r="I2909" s="17">
        <v>28</v>
      </c>
      <c r="J2909" s="17"/>
      <c r="K2909" s="17" t="s">
        <v>494</v>
      </c>
      <c r="L2909" s="17" t="s">
        <v>494</v>
      </c>
      <c r="M2909" s="17"/>
      <c r="P2909" s="50" t="s">
        <v>1127</v>
      </c>
      <c r="AE2909" s="18">
        <f t="shared" si="140"/>
        <v>5.5714285714285712</v>
      </c>
    </row>
    <row r="2910" spans="1:31" hidden="1" x14ac:dyDescent="0.2">
      <c r="A2910" s="50">
        <v>2024</v>
      </c>
      <c r="B2910" s="50" t="s">
        <v>967</v>
      </c>
      <c r="C2910" s="51" t="str">
        <f>set_totals!$C$387</f>
        <v>23May24-PRS-Jap Rock-1</v>
      </c>
      <c r="D2910" s="21">
        <f t="shared" si="138"/>
        <v>45435</v>
      </c>
      <c r="E2910" s="22">
        <f t="shared" si="139"/>
        <v>144</v>
      </c>
      <c r="F2910" s="17" t="s">
        <v>775</v>
      </c>
      <c r="G2910" s="17" t="s">
        <v>784</v>
      </c>
      <c r="H2910" s="17">
        <v>100</v>
      </c>
      <c r="I2910" s="17">
        <v>19</v>
      </c>
      <c r="J2910" s="17"/>
      <c r="K2910" s="17" t="s">
        <v>494</v>
      </c>
      <c r="L2910" s="17" t="s">
        <v>494</v>
      </c>
      <c r="M2910" s="17"/>
      <c r="P2910" s="50" t="s">
        <v>1128</v>
      </c>
      <c r="AE2910" s="18">
        <f t="shared" si="140"/>
        <v>5.2631578947368425</v>
      </c>
    </row>
    <row r="2911" spans="1:31" hidden="1" x14ac:dyDescent="0.2">
      <c r="A2911" s="50">
        <v>2024</v>
      </c>
      <c r="B2911" s="50" t="s">
        <v>967</v>
      </c>
      <c r="C2911" s="51" t="str">
        <f>set_totals!$C$387</f>
        <v>23May24-PRS-Jap Rock-1</v>
      </c>
      <c r="D2911" s="21">
        <f t="shared" si="138"/>
        <v>45435</v>
      </c>
      <c r="E2911" s="22">
        <f t="shared" si="139"/>
        <v>144</v>
      </c>
      <c r="F2911" s="17" t="s">
        <v>1120</v>
      </c>
      <c r="G2911" s="17" t="s">
        <v>784</v>
      </c>
      <c r="H2911" s="17">
        <v>170</v>
      </c>
      <c r="I2911" s="17">
        <v>30</v>
      </c>
      <c r="J2911" s="17"/>
      <c r="K2911" s="17" t="s">
        <v>494</v>
      </c>
      <c r="L2911" s="17" t="s">
        <v>494</v>
      </c>
      <c r="M2911" s="17"/>
      <c r="AE2911" s="18">
        <f t="shared" si="140"/>
        <v>5.666666666666667</v>
      </c>
    </row>
    <row r="2912" spans="1:31" hidden="1" x14ac:dyDescent="0.2">
      <c r="A2912" s="50">
        <v>2024</v>
      </c>
      <c r="B2912" s="50" t="s">
        <v>16</v>
      </c>
      <c r="C2912" s="51" t="str">
        <f>set_totals!$C$361</f>
        <v>24May24-RST-Night</v>
      </c>
      <c r="D2912" s="21">
        <f t="shared" si="138"/>
        <v>45436</v>
      </c>
      <c r="E2912" s="22">
        <f t="shared" si="139"/>
        <v>145</v>
      </c>
      <c r="F2912" s="17" t="s">
        <v>775</v>
      </c>
      <c r="G2912" s="17" t="s">
        <v>784</v>
      </c>
      <c r="H2912" s="17">
        <v>93</v>
      </c>
      <c r="J2912" s="17">
        <v>7.89</v>
      </c>
      <c r="K2912" s="17" t="s">
        <v>494</v>
      </c>
      <c r="L2912" s="17"/>
      <c r="M2912" s="17" t="s">
        <v>494</v>
      </c>
      <c r="Q2912" s="50" t="s">
        <v>494</v>
      </c>
      <c r="AE2912" s="18">
        <f t="shared" ref="AE2912:AE2943" si="141">IF(J2912="", "", 100000*(J2912/(H2912^3)))</f>
        <v>0.98090773126857844</v>
      </c>
    </row>
    <row r="2913" spans="1:58" hidden="1" x14ac:dyDescent="0.2">
      <c r="A2913" s="50">
        <v>2024</v>
      </c>
      <c r="B2913" s="50" t="s">
        <v>16</v>
      </c>
      <c r="C2913" s="51" t="str">
        <f>set_totals!$C$361</f>
        <v>24May24-RST-Night</v>
      </c>
      <c r="D2913" s="21">
        <f t="shared" si="138"/>
        <v>45436</v>
      </c>
      <c r="E2913" s="22">
        <f t="shared" si="139"/>
        <v>145</v>
      </c>
      <c r="F2913" s="17" t="s">
        <v>775</v>
      </c>
      <c r="G2913" s="17" t="s">
        <v>784</v>
      </c>
      <c r="H2913" s="17">
        <v>95</v>
      </c>
      <c r="J2913" s="17">
        <v>9.16</v>
      </c>
      <c r="K2913" s="17" t="s">
        <v>494</v>
      </c>
      <c r="L2913" s="17"/>
      <c r="M2913" s="17" t="s">
        <v>494</v>
      </c>
      <c r="Q2913" s="50" t="s">
        <v>494</v>
      </c>
      <c r="AE2913" s="18">
        <f t="shared" si="141"/>
        <v>1.0683773144773292</v>
      </c>
    </row>
    <row r="2914" spans="1:58" ht="15" customHeight="1" x14ac:dyDescent="0.25">
      <c r="A2914" s="50">
        <v>2024</v>
      </c>
      <c r="B2914" s="50" t="s">
        <v>16</v>
      </c>
      <c r="C2914" s="51" t="str">
        <f>set_totals!$C$362</f>
        <v>28May24-RST-Night</v>
      </c>
      <c r="D2914" s="21">
        <f t="shared" si="138"/>
        <v>45440</v>
      </c>
      <c r="E2914" s="22">
        <f t="shared" si="139"/>
        <v>149</v>
      </c>
      <c r="F2914" s="17" t="s">
        <v>771</v>
      </c>
      <c r="G2914" s="17" t="s">
        <v>772</v>
      </c>
      <c r="H2914" s="17">
        <v>67</v>
      </c>
      <c r="J2914" s="17">
        <v>3.35</v>
      </c>
      <c r="K2914" s="17" t="s">
        <v>494</v>
      </c>
      <c r="L2914" s="17"/>
      <c r="M2914" s="17" t="s">
        <v>494</v>
      </c>
      <c r="N2914" s="51" t="s">
        <v>1779</v>
      </c>
      <c r="P2914" s="51" t="s">
        <v>1779</v>
      </c>
      <c r="Q2914" s="50" t="s">
        <v>496</v>
      </c>
      <c r="R2914" s="50" t="s">
        <v>2361</v>
      </c>
      <c r="S2914" s="50" t="s">
        <v>2506</v>
      </c>
      <c r="AD2914" s="50" t="s">
        <v>884</v>
      </c>
      <c r="AE2914" s="18">
        <f t="shared" si="141"/>
        <v>1.1138338159946537</v>
      </c>
      <c r="AF2914" s="34" t="s">
        <v>520</v>
      </c>
      <c r="AG2914" s="184">
        <v>45502</v>
      </c>
      <c r="AH2914" s="17" t="s">
        <v>496</v>
      </c>
      <c r="AI2914" s="34" t="s">
        <v>494</v>
      </c>
      <c r="AJ2914" s="34" t="s">
        <v>494</v>
      </c>
      <c r="AL2914" s="34" t="s">
        <v>494</v>
      </c>
      <c r="AM2914" s="50">
        <v>66</v>
      </c>
      <c r="AN2914" s="50">
        <v>13</v>
      </c>
      <c r="AO2914" s="50">
        <v>3.4</v>
      </c>
      <c r="AP2914" s="50" t="s">
        <v>496</v>
      </c>
      <c r="AQ2914" t="s">
        <v>1772</v>
      </c>
      <c r="AR2914" s="51" t="s">
        <v>1779</v>
      </c>
      <c r="AU2914" s="51" t="s">
        <v>1779</v>
      </c>
      <c r="AV2914" s="34" t="s">
        <v>494</v>
      </c>
      <c r="AW2914" s="34" t="s">
        <v>494</v>
      </c>
      <c r="AX2914" s="34" t="s">
        <v>494</v>
      </c>
      <c r="AY2914" s="34" t="s">
        <v>494</v>
      </c>
      <c r="AZ2914" s="34" t="s">
        <v>494</v>
      </c>
      <c r="BA2914" s="34" t="s">
        <v>494</v>
      </c>
      <c r="BB2914" s="34" t="s">
        <v>494</v>
      </c>
      <c r="BC2914" s="34" t="s">
        <v>494</v>
      </c>
      <c r="BD2914" s="34" t="s">
        <v>494</v>
      </c>
      <c r="BE2914" s="34" t="s">
        <v>494</v>
      </c>
      <c r="BF2914" s="34" t="s">
        <v>2400</v>
      </c>
    </row>
    <row r="2915" spans="1:58" ht="15" customHeight="1" x14ac:dyDescent="0.25">
      <c r="A2915" s="50">
        <v>2024</v>
      </c>
      <c r="B2915" s="50" t="s">
        <v>16</v>
      </c>
      <c r="C2915" s="51" t="str">
        <f>set_totals!$C$362</f>
        <v>28May24-RST-Night</v>
      </c>
      <c r="D2915" s="21">
        <f t="shared" si="138"/>
        <v>45440</v>
      </c>
      <c r="E2915" s="22">
        <f t="shared" si="139"/>
        <v>149</v>
      </c>
      <c r="F2915" s="17" t="s">
        <v>771</v>
      </c>
      <c r="G2915" s="17" t="s">
        <v>772</v>
      </c>
      <c r="H2915" s="17">
        <v>64</v>
      </c>
      <c r="J2915" s="17">
        <v>2.96</v>
      </c>
      <c r="K2915" s="17" t="s">
        <v>494</v>
      </c>
      <c r="L2915" s="17"/>
      <c r="M2915" s="17" t="s">
        <v>494</v>
      </c>
      <c r="N2915" s="51" t="s">
        <v>1780</v>
      </c>
      <c r="P2915" s="51" t="s">
        <v>1780</v>
      </c>
      <c r="Q2915" s="50" t="s">
        <v>496</v>
      </c>
      <c r="R2915" s="50" t="s">
        <v>2361</v>
      </c>
      <c r="S2915" s="201" t="s">
        <v>2512</v>
      </c>
      <c r="AD2915" s="50" t="s">
        <v>884</v>
      </c>
      <c r="AE2915" s="18">
        <f t="shared" si="141"/>
        <v>1.129150390625</v>
      </c>
      <c r="AF2915" s="34" t="s">
        <v>520</v>
      </c>
      <c r="AG2915" s="184">
        <v>45503</v>
      </c>
      <c r="AH2915" s="17" t="s">
        <v>496</v>
      </c>
      <c r="AI2915" s="34" t="s">
        <v>494</v>
      </c>
      <c r="AJ2915" s="34" t="s">
        <v>494</v>
      </c>
      <c r="AL2915" s="34" t="s">
        <v>494</v>
      </c>
      <c r="AM2915" s="50">
        <v>63</v>
      </c>
      <c r="AN2915" s="50">
        <v>14</v>
      </c>
      <c r="AO2915" s="50">
        <v>3</v>
      </c>
      <c r="AP2915" s="50" t="s">
        <v>496</v>
      </c>
      <c r="AQ2915" t="s">
        <v>1772</v>
      </c>
      <c r="AR2915" s="51" t="s">
        <v>1780</v>
      </c>
      <c r="AU2915" s="51" t="s">
        <v>1780</v>
      </c>
      <c r="AV2915" s="34" t="s">
        <v>494</v>
      </c>
      <c r="AW2915" s="34" t="s">
        <v>494</v>
      </c>
      <c r="AX2915" s="34" t="s">
        <v>494</v>
      </c>
      <c r="AY2915" s="34" t="s">
        <v>494</v>
      </c>
      <c r="AZ2915" s="34" t="s">
        <v>494</v>
      </c>
      <c r="BA2915" s="34" t="s">
        <v>494</v>
      </c>
      <c r="BB2915" s="34" t="s">
        <v>494</v>
      </c>
      <c r="BC2915" s="34" t="s">
        <v>494</v>
      </c>
      <c r="BD2915" s="34" t="s">
        <v>494</v>
      </c>
      <c r="BE2915" s="34" t="s">
        <v>494</v>
      </c>
      <c r="BF2915" s="34" t="s">
        <v>2400</v>
      </c>
    </row>
    <row r="2916" spans="1:58" ht="15" customHeight="1" x14ac:dyDescent="0.25">
      <c r="A2916" s="50">
        <v>2024</v>
      </c>
      <c r="B2916" s="50" t="s">
        <v>16</v>
      </c>
      <c r="C2916" s="51" t="str">
        <f>set_totals!$C$362</f>
        <v>28May24-RST-Night</v>
      </c>
      <c r="D2916" s="21">
        <f t="shared" si="138"/>
        <v>45440</v>
      </c>
      <c r="E2916" s="22">
        <f t="shared" si="139"/>
        <v>149</v>
      </c>
      <c r="F2916" s="17" t="s">
        <v>771</v>
      </c>
      <c r="G2916" s="17" t="s">
        <v>772</v>
      </c>
      <c r="H2916" s="17">
        <v>62</v>
      </c>
      <c r="J2916" s="17">
        <v>2.59</v>
      </c>
      <c r="K2916" s="17" t="s">
        <v>494</v>
      </c>
      <c r="L2916" s="17"/>
      <c r="M2916" s="17" t="s">
        <v>494</v>
      </c>
      <c r="N2916" s="51" t="s">
        <v>1781</v>
      </c>
      <c r="P2916" s="51" t="s">
        <v>1781</v>
      </c>
      <c r="Q2916" s="50" t="s">
        <v>496</v>
      </c>
      <c r="R2916" s="50" t="s">
        <v>2350</v>
      </c>
      <c r="S2916" s="50" t="s">
        <v>2506</v>
      </c>
      <c r="AD2916" s="50" t="s">
        <v>884</v>
      </c>
      <c r="AE2916" s="18">
        <f t="shared" si="141"/>
        <v>1.0867376053170419</v>
      </c>
      <c r="AF2916" s="34" t="s">
        <v>520</v>
      </c>
      <c r="AG2916" s="184">
        <v>45505</v>
      </c>
      <c r="AH2916" s="17" t="s">
        <v>496</v>
      </c>
      <c r="AI2916" s="34" t="s">
        <v>494</v>
      </c>
      <c r="AJ2916" s="34" t="s">
        <v>494</v>
      </c>
      <c r="AL2916" s="34" t="s">
        <v>494</v>
      </c>
      <c r="AM2916" s="50">
        <v>62</v>
      </c>
      <c r="AN2916" s="50">
        <v>13</v>
      </c>
      <c r="AO2916" s="50">
        <v>2.6</v>
      </c>
      <c r="AP2916" s="50" t="s">
        <v>496</v>
      </c>
      <c r="AQ2916" t="s">
        <v>1772</v>
      </c>
      <c r="AR2916" s="51" t="s">
        <v>1781</v>
      </c>
      <c r="AU2916" s="51" t="s">
        <v>1781</v>
      </c>
      <c r="AV2916" s="34" t="s">
        <v>494</v>
      </c>
      <c r="AW2916" s="34" t="s">
        <v>494</v>
      </c>
      <c r="AX2916" s="34" t="s">
        <v>494</v>
      </c>
      <c r="AY2916" s="34" t="s">
        <v>494</v>
      </c>
      <c r="AZ2916" s="34" t="s">
        <v>494</v>
      </c>
      <c r="BA2916" s="34" t="s">
        <v>494</v>
      </c>
      <c r="BB2916" s="34" t="s">
        <v>494</v>
      </c>
      <c r="BC2916" s="34" t="s">
        <v>494</v>
      </c>
      <c r="BD2916" s="34" t="s">
        <v>494</v>
      </c>
      <c r="BE2916" s="34" t="s">
        <v>494</v>
      </c>
      <c r="BF2916" s="34" t="s">
        <v>2400</v>
      </c>
    </row>
    <row r="2917" spans="1:58" ht="15" customHeight="1" x14ac:dyDescent="0.25">
      <c r="A2917" s="50">
        <v>2024</v>
      </c>
      <c r="B2917" s="50" t="s">
        <v>16</v>
      </c>
      <c r="C2917" s="51" t="str">
        <f>set_totals!$C$362</f>
        <v>28May24-RST-Night</v>
      </c>
      <c r="D2917" s="21">
        <f t="shared" si="138"/>
        <v>45440</v>
      </c>
      <c r="E2917" s="22">
        <f t="shared" si="139"/>
        <v>149</v>
      </c>
      <c r="F2917" s="17" t="s">
        <v>771</v>
      </c>
      <c r="G2917" s="17" t="s">
        <v>772</v>
      </c>
      <c r="H2917" s="17">
        <v>65</v>
      </c>
      <c r="J2917" s="17">
        <v>3.2</v>
      </c>
      <c r="K2917" s="17" t="s">
        <v>494</v>
      </c>
      <c r="L2917" s="17"/>
      <c r="M2917" s="17" t="s">
        <v>494</v>
      </c>
      <c r="N2917" s="51" t="s">
        <v>1782</v>
      </c>
      <c r="P2917" s="51" t="s">
        <v>1782</v>
      </c>
      <c r="Q2917" s="50" t="s">
        <v>496</v>
      </c>
      <c r="R2917" s="50" t="s">
        <v>2361</v>
      </c>
      <c r="S2917" s="50" t="s">
        <v>2506</v>
      </c>
      <c r="AD2917" s="50" t="s">
        <v>884</v>
      </c>
      <c r="AE2917" s="18">
        <f t="shared" si="141"/>
        <v>1.1652253072371417</v>
      </c>
      <c r="AF2917" s="34" t="s">
        <v>520</v>
      </c>
      <c r="AG2917" s="184">
        <v>45505</v>
      </c>
      <c r="AH2917" s="17" t="s">
        <v>496</v>
      </c>
      <c r="AI2917" s="34" t="s">
        <v>494</v>
      </c>
      <c r="AJ2917" s="34" t="s">
        <v>494</v>
      </c>
      <c r="AL2917" s="34" t="s">
        <v>494</v>
      </c>
      <c r="AM2917" s="50">
        <v>64</v>
      </c>
      <c r="AN2917" s="50">
        <v>13</v>
      </c>
      <c r="AO2917" s="50">
        <v>3.1</v>
      </c>
      <c r="AP2917" s="50" t="s">
        <v>496</v>
      </c>
      <c r="AQ2917" t="s">
        <v>1772</v>
      </c>
      <c r="AR2917" s="51" t="s">
        <v>1782</v>
      </c>
      <c r="AU2917" s="51" t="s">
        <v>1782</v>
      </c>
      <c r="AV2917" s="34" t="s">
        <v>494</v>
      </c>
      <c r="AW2917" s="34" t="s">
        <v>494</v>
      </c>
      <c r="AX2917" s="34" t="s">
        <v>494</v>
      </c>
      <c r="AY2917" s="34" t="s">
        <v>494</v>
      </c>
      <c r="AZ2917" s="34" t="s">
        <v>494</v>
      </c>
      <c r="BA2917" s="34" t="s">
        <v>494</v>
      </c>
      <c r="BB2917" s="34" t="s">
        <v>494</v>
      </c>
      <c r="BC2917" s="34" t="s">
        <v>494</v>
      </c>
      <c r="BD2917" s="34" t="s">
        <v>494</v>
      </c>
      <c r="BE2917" s="34" t="s">
        <v>494</v>
      </c>
      <c r="BF2917" s="34" t="s">
        <v>2400</v>
      </c>
    </row>
    <row r="2918" spans="1:58" hidden="1" x14ac:dyDescent="0.2">
      <c r="A2918" s="50">
        <v>2024</v>
      </c>
      <c r="B2918" s="50" t="s">
        <v>16</v>
      </c>
      <c r="C2918" s="51" t="str">
        <f>set_totals!$C$362</f>
        <v>28May24-RST-Night</v>
      </c>
      <c r="D2918" s="21">
        <f t="shared" si="138"/>
        <v>45440</v>
      </c>
      <c r="E2918" s="22">
        <f t="shared" si="139"/>
        <v>149</v>
      </c>
      <c r="F2918" s="17" t="s">
        <v>775</v>
      </c>
      <c r="G2918" s="17" t="s">
        <v>772</v>
      </c>
      <c r="H2918" s="17">
        <v>36</v>
      </c>
      <c r="J2918" s="17">
        <v>0.39</v>
      </c>
      <c r="K2918" s="17" t="s">
        <v>494</v>
      </c>
      <c r="L2918" s="17"/>
      <c r="M2918" s="17" t="s">
        <v>494</v>
      </c>
      <c r="Q2918" s="50" t="s">
        <v>494</v>
      </c>
      <c r="AE2918" s="18">
        <f t="shared" si="141"/>
        <v>0.83590534979423858</v>
      </c>
    </row>
    <row r="2919" spans="1:58" hidden="1" x14ac:dyDescent="0.2">
      <c r="A2919" s="50">
        <v>2024</v>
      </c>
      <c r="B2919" s="50" t="s">
        <v>16</v>
      </c>
      <c r="C2919" s="51" t="str">
        <f>set_totals!$C$362</f>
        <v>28May24-RST-Night</v>
      </c>
      <c r="D2919" s="21">
        <f t="shared" si="138"/>
        <v>45440</v>
      </c>
      <c r="E2919" s="22">
        <f t="shared" si="139"/>
        <v>149</v>
      </c>
      <c r="F2919" s="17" t="s">
        <v>775</v>
      </c>
      <c r="G2919" s="17" t="s">
        <v>772</v>
      </c>
      <c r="H2919" s="17">
        <v>44</v>
      </c>
      <c r="J2919" s="17">
        <v>0.94</v>
      </c>
      <c r="K2919" s="17" t="s">
        <v>494</v>
      </c>
      <c r="L2919" s="17"/>
      <c r="M2919" s="17" t="s">
        <v>494</v>
      </c>
      <c r="Q2919" s="50" t="s">
        <v>494</v>
      </c>
      <c r="AE2919" s="18">
        <f t="shared" si="141"/>
        <v>1.1034936138241924</v>
      </c>
    </row>
    <row r="2920" spans="1:58" hidden="1" x14ac:dyDescent="0.2">
      <c r="A2920" s="50">
        <v>2024</v>
      </c>
      <c r="B2920" s="50" t="s">
        <v>16</v>
      </c>
      <c r="C2920" s="51" t="str">
        <f>set_totals!$C$362</f>
        <v>28May24-RST-Night</v>
      </c>
      <c r="D2920" s="21">
        <f t="shared" si="138"/>
        <v>45440</v>
      </c>
      <c r="E2920" s="22">
        <f t="shared" si="139"/>
        <v>149</v>
      </c>
      <c r="F2920" s="17" t="s">
        <v>775</v>
      </c>
      <c r="G2920" s="17" t="s">
        <v>772</v>
      </c>
      <c r="H2920" s="17">
        <v>42</v>
      </c>
      <c r="J2920" s="17">
        <v>0.92</v>
      </c>
      <c r="K2920" s="17" t="s">
        <v>494</v>
      </c>
      <c r="L2920" s="17"/>
      <c r="M2920" s="17" t="s">
        <v>494</v>
      </c>
      <c r="Q2920" s="50" t="s">
        <v>494</v>
      </c>
      <c r="AE2920" s="18">
        <f t="shared" si="141"/>
        <v>1.241766547888997</v>
      </c>
    </row>
    <row r="2921" spans="1:58" hidden="1" x14ac:dyDescent="0.2">
      <c r="A2921" s="50">
        <v>2024</v>
      </c>
      <c r="B2921" s="50" t="s">
        <v>16</v>
      </c>
      <c r="C2921" s="51" t="str">
        <f>set_totals!$C$362</f>
        <v>28May24-RST-Night</v>
      </c>
      <c r="D2921" s="21">
        <f t="shared" si="138"/>
        <v>45440</v>
      </c>
      <c r="E2921" s="22">
        <f t="shared" si="139"/>
        <v>149</v>
      </c>
      <c r="F2921" s="17" t="s">
        <v>775</v>
      </c>
      <c r="G2921" s="17" t="s">
        <v>772</v>
      </c>
      <c r="H2921" s="17">
        <v>34</v>
      </c>
      <c r="J2921" s="17">
        <v>0.37</v>
      </c>
      <c r="K2921" s="17" t="s">
        <v>494</v>
      </c>
      <c r="L2921" s="17"/>
      <c r="M2921" s="17" t="s">
        <v>494</v>
      </c>
      <c r="Q2921" s="50" t="s">
        <v>494</v>
      </c>
      <c r="AE2921" s="18">
        <f t="shared" si="141"/>
        <v>0.94138001221249745</v>
      </c>
    </row>
    <row r="2922" spans="1:58" hidden="1" x14ac:dyDescent="0.2">
      <c r="A2922" s="50">
        <v>2024</v>
      </c>
      <c r="B2922" s="50" t="s">
        <v>16</v>
      </c>
      <c r="C2922" s="51" t="str">
        <f>set_totals!$C$362</f>
        <v>28May24-RST-Night</v>
      </c>
      <c r="D2922" s="21">
        <f t="shared" si="138"/>
        <v>45440</v>
      </c>
      <c r="E2922" s="22">
        <f t="shared" si="139"/>
        <v>149</v>
      </c>
      <c r="F2922" s="17" t="s">
        <v>771</v>
      </c>
      <c r="G2922" s="17" t="s">
        <v>772</v>
      </c>
      <c r="H2922" s="17">
        <v>64</v>
      </c>
      <c r="J2922" s="17">
        <v>2.91</v>
      </c>
      <c r="K2922" s="17" t="s">
        <v>494</v>
      </c>
      <c r="L2922" s="17"/>
      <c r="M2922" s="17" t="s">
        <v>494</v>
      </c>
      <c r="Q2922" s="50" t="s">
        <v>494</v>
      </c>
      <c r="AD2922" s="50" t="s">
        <v>884</v>
      </c>
      <c r="AE2922" s="18">
        <f t="shared" si="141"/>
        <v>1.110076904296875</v>
      </c>
    </row>
    <row r="2923" spans="1:58" hidden="1" x14ac:dyDescent="0.2">
      <c r="A2923" s="50">
        <v>2024</v>
      </c>
      <c r="B2923" s="50" t="s">
        <v>16</v>
      </c>
      <c r="C2923" s="51" t="str">
        <f>set_totals!$C$362</f>
        <v>28May24-RST-Night</v>
      </c>
      <c r="D2923" s="21">
        <f t="shared" si="138"/>
        <v>45440</v>
      </c>
      <c r="E2923" s="22">
        <f t="shared" si="139"/>
        <v>149</v>
      </c>
      <c r="F2923" s="17" t="s">
        <v>775</v>
      </c>
      <c r="G2923" s="17" t="s">
        <v>772</v>
      </c>
      <c r="H2923" s="17">
        <v>33</v>
      </c>
      <c r="J2923" s="17">
        <v>0.24</v>
      </c>
      <c r="K2923" s="17" t="s">
        <v>494</v>
      </c>
      <c r="L2923" s="17"/>
      <c r="M2923" s="17" t="s">
        <v>494</v>
      </c>
      <c r="Q2923" s="50" t="s">
        <v>494</v>
      </c>
      <c r="AE2923" s="18">
        <f t="shared" si="141"/>
        <v>0.66783537857918018</v>
      </c>
    </row>
    <row r="2924" spans="1:58" hidden="1" x14ac:dyDescent="0.2">
      <c r="A2924" s="50">
        <v>2024</v>
      </c>
      <c r="B2924" s="50" t="s">
        <v>16</v>
      </c>
      <c r="C2924" s="51" t="str">
        <f>set_totals!$C$362</f>
        <v>28May24-RST-Night</v>
      </c>
      <c r="D2924" s="21">
        <f t="shared" si="138"/>
        <v>45440</v>
      </c>
      <c r="E2924" s="22">
        <f t="shared" si="139"/>
        <v>149</v>
      </c>
      <c r="F2924" s="17" t="s">
        <v>775</v>
      </c>
      <c r="G2924" s="17" t="s">
        <v>772</v>
      </c>
      <c r="H2924" s="17">
        <v>37</v>
      </c>
      <c r="J2924" s="17">
        <v>0.52</v>
      </c>
      <c r="K2924" s="17" t="s">
        <v>494</v>
      </c>
      <c r="L2924" s="17"/>
      <c r="M2924" s="17" t="s">
        <v>494</v>
      </c>
      <c r="Q2924" s="50" t="s">
        <v>494</v>
      </c>
      <c r="AE2924" s="18">
        <f t="shared" si="141"/>
        <v>1.0265926993465342</v>
      </c>
    </row>
    <row r="2925" spans="1:58" hidden="1" x14ac:dyDescent="0.2">
      <c r="A2925" s="50">
        <v>2024</v>
      </c>
      <c r="B2925" s="50" t="s">
        <v>16</v>
      </c>
      <c r="C2925" s="51" t="str">
        <f>set_totals!$C$362</f>
        <v>28May24-RST-Night</v>
      </c>
      <c r="D2925" s="21">
        <f t="shared" si="138"/>
        <v>45440</v>
      </c>
      <c r="E2925" s="22">
        <f t="shared" si="139"/>
        <v>149</v>
      </c>
      <c r="F2925" s="17" t="s">
        <v>775</v>
      </c>
      <c r="G2925" s="17" t="s">
        <v>772</v>
      </c>
      <c r="H2925" s="17">
        <v>34</v>
      </c>
      <c r="J2925" s="17">
        <v>0.3</v>
      </c>
      <c r="K2925" s="17" t="s">
        <v>494</v>
      </c>
      <c r="L2925" s="17"/>
      <c r="M2925" s="17" t="s">
        <v>494</v>
      </c>
      <c r="Q2925" s="50" t="s">
        <v>494</v>
      </c>
      <c r="AE2925" s="18">
        <f t="shared" si="141"/>
        <v>0.76328109098310604</v>
      </c>
    </row>
    <row r="2926" spans="1:58" hidden="1" x14ac:dyDescent="0.2">
      <c r="A2926" s="50">
        <v>2024</v>
      </c>
      <c r="B2926" s="50" t="s">
        <v>16</v>
      </c>
      <c r="C2926" s="51" t="str">
        <f>set_totals!$C$362</f>
        <v>28May24-RST-Night</v>
      </c>
      <c r="D2926" s="21">
        <f t="shared" si="138"/>
        <v>45440</v>
      </c>
      <c r="E2926" s="22">
        <f t="shared" si="139"/>
        <v>149</v>
      </c>
      <c r="F2926" s="17" t="s">
        <v>771</v>
      </c>
      <c r="G2926" s="17" t="s">
        <v>772</v>
      </c>
      <c r="H2926" s="17">
        <v>56</v>
      </c>
      <c r="J2926" s="17">
        <v>2.21</v>
      </c>
      <c r="K2926" s="17" t="s">
        <v>494</v>
      </c>
      <c r="L2926" s="17"/>
      <c r="M2926" s="17" t="s">
        <v>494</v>
      </c>
      <c r="Q2926" s="50" t="s">
        <v>494</v>
      </c>
      <c r="AD2926" s="50" t="s">
        <v>884</v>
      </c>
      <c r="AE2926" s="18">
        <f t="shared" si="141"/>
        <v>1.2584274781341109</v>
      </c>
    </row>
    <row r="2927" spans="1:58" hidden="1" x14ac:dyDescent="0.2">
      <c r="A2927" s="50">
        <v>2024</v>
      </c>
      <c r="B2927" s="50" t="s">
        <v>16</v>
      </c>
      <c r="C2927" s="51" t="str">
        <f>set_totals!$C$362</f>
        <v>28May24-RST-Night</v>
      </c>
      <c r="D2927" s="21">
        <f t="shared" si="138"/>
        <v>45440</v>
      </c>
      <c r="E2927" s="22">
        <f t="shared" si="139"/>
        <v>149</v>
      </c>
      <c r="F2927" s="17" t="s">
        <v>775</v>
      </c>
      <c r="G2927" s="17" t="s">
        <v>772</v>
      </c>
      <c r="H2927" s="17">
        <v>49</v>
      </c>
      <c r="J2927" s="17">
        <v>1.24</v>
      </c>
      <c r="K2927" s="17" t="s">
        <v>494</v>
      </c>
      <c r="L2927" s="17"/>
      <c r="M2927" s="17" t="s">
        <v>494</v>
      </c>
      <c r="Q2927" s="50" t="s">
        <v>494</v>
      </c>
      <c r="AE2927" s="18">
        <f t="shared" si="141"/>
        <v>1.0539826092869469</v>
      </c>
    </row>
    <row r="2928" spans="1:58" hidden="1" x14ac:dyDescent="0.2">
      <c r="A2928" s="50">
        <v>2024</v>
      </c>
      <c r="B2928" s="50" t="s">
        <v>16</v>
      </c>
      <c r="C2928" s="51" t="str">
        <f>set_totals!$C$362</f>
        <v>28May24-RST-Night</v>
      </c>
      <c r="D2928" s="21">
        <f t="shared" si="138"/>
        <v>45440</v>
      </c>
      <c r="E2928" s="22">
        <f t="shared" si="139"/>
        <v>149</v>
      </c>
      <c r="F2928" s="17" t="s">
        <v>775</v>
      </c>
      <c r="G2928" s="17" t="s">
        <v>772</v>
      </c>
      <c r="H2928" s="17">
        <v>40</v>
      </c>
      <c r="J2928" s="17">
        <v>0.55000000000000004</v>
      </c>
      <c r="K2928" s="17" t="s">
        <v>494</v>
      </c>
      <c r="L2928" s="17"/>
      <c r="M2928" s="17" t="s">
        <v>494</v>
      </c>
      <c r="Q2928" s="50" t="s">
        <v>494</v>
      </c>
      <c r="AE2928" s="18">
        <f t="shared" si="141"/>
        <v>0.859375</v>
      </c>
    </row>
    <row r="2929" spans="1:31" hidden="1" x14ac:dyDescent="0.2">
      <c r="A2929" s="50">
        <v>2024</v>
      </c>
      <c r="B2929" s="50" t="s">
        <v>16</v>
      </c>
      <c r="C2929" s="51" t="str">
        <f>set_totals!$C$362</f>
        <v>28May24-RST-Night</v>
      </c>
      <c r="D2929" s="21">
        <f t="shared" si="138"/>
        <v>45440</v>
      </c>
      <c r="E2929" s="22">
        <f t="shared" si="139"/>
        <v>149</v>
      </c>
      <c r="F2929" s="17" t="s">
        <v>775</v>
      </c>
      <c r="G2929" s="17" t="s">
        <v>772</v>
      </c>
      <c r="H2929" s="17">
        <v>58</v>
      </c>
      <c r="J2929" s="17">
        <v>2.3199999999999998</v>
      </c>
      <c r="K2929" s="17" t="s">
        <v>494</v>
      </c>
      <c r="L2929" s="17"/>
      <c r="M2929" s="17" t="s">
        <v>494</v>
      </c>
      <c r="Q2929" s="50" t="s">
        <v>494</v>
      </c>
      <c r="AE2929" s="18">
        <f t="shared" si="141"/>
        <v>1.1890606420927468</v>
      </c>
    </row>
    <row r="2930" spans="1:31" hidden="1" x14ac:dyDescent="0.2">
      <c r="A2930" s="50">
        <v>2024</v>
      </c>
      <c r="B2930" s="50" t="s">
        <v>16</v>
      </c>
      <c r="C2930" s="51" t="str">
        <f>set_totals!$C$362</f>
        <v>28May24-RST-Night</v>
      </c>
      <c r="D2930" s="21">
        <f t="shared" si="138"/>
        <v>45440</v>
      </c>
      <c r="E2930" s="22">
        <f t="shared" si="139"/>
        <v>149</v>
      </c>
      <c r="F2930" s="17" t="s">
        <v>775</v>
      </c>
      <c r="G2930" s="17" t="s">
        <v>772</v>
      </c>
      <c r="H2930" s="17">
        <v>38</v>
      </c>
      <c r="J2930" s="17">
        <v>0.34</v>
      </c>
      <c r="K2930" s="17" t="s">
        <v>494</v>
      </c>
      <c r="L2930" s="17"/>
      <c r="M2930" s="17" t="s">
        <v>494</v>
      </c>
      <c r="Q2930" s="50" t="s">
        <v>494</v>
      </c>
      <c r="AE2930" s="18">
        <f t="shared" si="141"/>
        <v>0.61962385187345104</v>
      </c>
    </row>
    <row r="2931" spans="1:31" hidden="1" x14ac:dyDescent="0.2">
      <c r="A2931" s="50">
        <v>2024</v>
      </c>
      <c r="B2931" s="50" t="s">
        <v>16</v>
      </c>
      <c r="C2931" s="51" t="str">
        <f>set_totals!$C$362</f>
        <v>28May24-RST-Night</v>
      </c>
      <c r="D2931" s="21">
        <f t="shared" si="138"/>
        <v>45440</v>
      </c>
      <c r="E2931" s="22">
        <f t="shared" si="139"/>
        <v>149</v>
      </c>
      <c r="F2931" s="17" t="s">
        <v>775</v>
      </c>
      <c r="G2931" s="17" t="s">
        <v>772</v>
      </c>
      <c r="H2931" s="17">
        <v>43</v>
      </c>
      <c r="J2931" s="17">
        <v>0.75</v>
      </c>
      <c r="K2931" s="17" t="s">
        <v>494</v>
      </c>
      <c r="L2931" s="17"/>
      <c r="M2931" s="17" t="s">
        <v>494</v>
      </c>
      <c r="Q2931" s="50" t="s">
        <v>494</v>
      </c>
      <c r="AE2931" s="18">
        <f t="shared" si="141"/>
        <v>0.9433131673940659</v>
      </c>
    </row>
    <row r="2932" spans="1:31" hidden="1" x14ac:dyDescent="0.2">
      <c r="A2932" s="50">
        <v>2024</v>
      </c>
      <c r="B2932" s="50" t="s">
        <v>16</v>
      </c>
      <c r="C2932" s="51" t="str">
        <f>set_totals!$C$362</f>
        <v>28May24-RST-Night</v>
      </c>
      <c r="D2932" s="21">
        <f t="shared" si="138"/>
        <v>45440</v>
      </c>
      <c r="E2932" s="22">
        <f t="shared" si="139"/>
        <v>149</v>
      </c>
      <c r="F2932" s="17" t="s">
        <v>775</v>
      </c>
      <c r="G2932" s="17" t="s">
        <v>772</v>
      </c>
      <c r="H2932" s="17">
        <v>42</v>
      </c>
      <c r="J2932" s="17">
        <v>1.06</v>
      </c>
      <c r="K2932" s="17" t="s">
        <v>494</v>
      </c>
      <c r="L2932" s="17"/>
      <c r="M2932" s="17" t="s">
        <v>494</v>
      </c>
      <c r="Q2932" s="50" t="s">
        <v>494</v>
      </c>
      <c r="AE2932" s="18">
        <f t="shared" si="141"/>
        <v>1.4307310225677574</v>
      </c>
    </row>
    <row r="2933" spans="1:31" hidden="1" x14ac:dyDescent="0.2">
      <c r="A2933" s="50">
        <v>2024</v>
      </c>
      <c r="B2933" s="50" t="s">
        <v>16</v>
      </c>
      <c r="C2933" s="51" t="str">
        <f>set_totals!$C$362</f>
        <v>28May24-RST-Night</v>
      </c>
      <c r="D2933" s="21">
        <f t="shared" si="138"/>
        <v>45440</v>
      </c>
      <c r="E2933" s="22">
        <f t="shared" si="139"/>
        <v>149</v>
      </c>
      <c r="F2933" s="17" t="s">
        <v>775</v>
      </c>
      <c r="G2933" s="17" t="s">
        <v>772</v>
      </c>
      <c r="H2933" s="17">
        <v>36</v>
      </c>
      <c r="J2933" s="17">
        <v>0.49</v>
      </c>
      <c r="K2933" s="17" t="s">
        <v>494</v>
      </c>
      <c r="L2933" s="17"/>
      <c r="M2933" s="17" t="s">
        <v>494</v>
      </c>
      <c r="Q2933" s="50" t="s">
        <v>494</v>
      </c>
      <c r="AE2933" s="18">
        <f t="shared" si="141"/>
        <v>1.0502400548696844</v>
      </c>
    </row>
    <row r="2934" spans="1:31" hidden="1" x14ac:dyDescent="0.2">
      <c r="A2934" s="50">
        <v>2024</v>
      </c>
      <c r="B2934" s="50" t="s">
        <v>16</v>
      </c>
      <c r="C2934" s="51" t="str">
        <f>set_totals!$C$362</f>
        <v>28May24-RST-Night</v>
      </c>
      <c r="D2934" s="21">
        <f t="shared" si="138"/>
        <v>45440</v>
      </c>
      <c r="E2934" s="22">
        <f t="shared" si="139"/>
        <v>149</v>
      </c>
      <c r="F2934" s="17" t="s">
        <v>775</v>
      </c>
      <c r="G2934" s="17" t="s">
        <v>772</v>
      </c>
      <c r="H2934" s="17">
        <v>36</v>
      </c>
      <c r="J2934" s="17">
        <v>0.41</v>
      </c>
      <c r="K2934" s="17" t="s">
        <v>494</v>
      </c>
      <c r="L2934" s="17"/>
      <c r="M2934" s="17" t="s">
        <v>494</v>
      </c>
      <c r="Q2934" s="50" t="s">
        <v>494</v>
      </c>
      <c r="AE2934" s="18">
        <f t="shared" si="141"/>
        <v>0.87877229080932784</v>
      </c>
    </row>
    <row r="2935" spans="1:31" hidden="1" x14ac:dyDescent="0.2">
      <c r="A2935" s="50">
        <v>2024</v>
      </c>
      <c r="B2935" s="50" t="s">
        <v>16</v>
      </c>
      <c r="C2935" s="51" t="str">
        <f>set_totals!$C$362</f>
        <v>28May24-RST-Night</v>
      </c>
      <c r="D2935" s="21">
        <f t="shared" si="138"/>
        <v>45440</v>
      </c>
      <c r="E2935" s="22">
        <f t="shared" si="139"/>
        <v>149</v>
      </c>
      <c r="F2935" s="17" t="s">
        <v>775</v>
      </c>
      <c r="G2935" s="17" t="s">
        <v>772</v>
      </c>
      <c r="H2935" s="17">
        <v>39</v>
      </c>
      <c r="J2935" s="17">
        <v>0.56000000000000005</v>
      </c>
      <c r="K2935" s="17" t="s">
        <v>494</v>
      </c>
      <c r="L2935" s="17"/>
      <c r="M2935" s="17" t="s">
        <v>494</v>
      </c>
      <c r="Q2935" s="50" t="s">
        <v>494</v>
      </c>
      <c r="AE2935" s="18">
        <f t="shared" si="141"/>
        <v>0.94404828132638796</v>
      </c>
    </row>
    <row r="2936" spans="1:31" hidden="1" x14ac:dyDescent="0.2">
      <c r="A2936" s="50">
        <v>2024</v>
      </c>
      <c r="B2936" s="50" t="s">
        <v>16</v>
      </c>
      <c r="C2936" s="51" t="str">
        <f>set_totals!$C$362</f>
        <v>28May24-RST-Night</v>
      </c>
      <c r="D2936" s="21">
        <f t="shared" si="138"/>
        <v>45440</v>
      </c>
      <c r="E2936" s="22">
        <f t="shared" si="139"/>
        <v>149</v>
      </c>
      <c r="F2936" s="17" t="s">
        <v>775</v>
      </c>
      <c r="G2936" s="17" t="s">
        <v>772</v>
      </c>
      <c r="H2936" s="17">
        <v>35</v>
      </c>
      <c r="J2936" s="17">
        <v>0.38</v>
      </c>
      <c r="K2936" s="17" t="s">
        <v>494</v>
      </c>
      <c r="L2936" s="17"/>
      <c r="M2936" s="17" t="s">
        <v>494</v>
      </c>
      <c r="Q2936" s="50" t="s">
        <v>494</v>
      </c>
      <c r="AE2936" s="18">
        <f t="shared" si="141"/>
        <v>0.88629737609329451</v>
      </c>
    </row>
    <row r="2937" spans="1:31" hidden="1" x14ac:dyDescent="0.2">
      <c r="A2937" s="50">
        <v>2024</v>
      </c>
      <c r="B2937" s="50" t="s">
        <v>16</v>
      </c>
      <c r="C2937" s="51" t="str">
        <f>set_totals!$C$362</f>
        <v>28May24-RST-Night</v>
      </c>
      <c r="D2937" s="21">
        <f t="shared" si="138"/>
        <v>45440</v>
      </c>
      <c r="E2937" s="22">
        <f t="shared" si="139"/>
        <v>149</v>
      </c>
      <c r="F2937" s="17" t="s">
        <v>775</v>
      </c>
      <c r="G2937" s="17" t="s">
        <v>772</v>
      </c>
      <c r="H2937" s="17">
        <v>36</v>
      </c>
      <c r="J2937" s="17">
        <v>0.43</v>
      </c>
      <c r="K2937" s="17" t="s">
        <v>494</v>
      </c>
      <c r="L2937" s="17"/>
      <c r="M2937" s="17" t="s">
        <v>494</v>
      </c>
      <c r="Q2937" s="50" t="s">
        <v>494</v>
      </c>
      <c r="AE2937" s="18">
        <f t="shared" si="141"/>
        <v>0.92163923182441698</v>
      </c>
    </row>
    <row r="2938" spans="1:31" hidden="1" x14ac:dyDescent="0.2">
      <c r="A2938" s="50">
        <v>2024</v>
      </c>
      <c r="B2938" s="50" t="s">
        <v>16</v>
      </c>
      <c r="C2938" s="51" t="str">
        <f>set_totals!$C$362</f>
        <v>28May24-RST-Night</v>
      </c>
      <c r="D2938" s="21">
        <f t="shared" si="138"/>
        <v>45440</v>
      </c>
      <c r="E2938" s="22">
        <f t="shared" si="139"/>
        <v>149</v>
      </c>
      <c r="F2938" s="17" t="s">
        <v>775</v>
      </c>
      <c r="G2938" s="17" t="s">
        <v>784</v>
      </c>
      <c r="H2938" s="17">
        <v>84</v>
      </c>
      <c r="J2938" s="17">
        <v>6.72</v>
      </c>
      <c r="K2938" s="17" t="s">
        <v>494</v>
      </c>
      <c r="L2938" s="17"/>
      <c r="M2938" s="17" t="s">
        <v>494</v>
      </c>
      <c r="Q2938" s="50" t="s">
        <v>494</v>
      </c>
      <c r="AE2938" s="18">
        <f t="shared" si="141"/>
        <v>1.1337868480725624</v>
      </c>
    </row>
    <row r="2939" spans="1:31" hidden="1" x14ac:dyDescent="0.2">
      <c r="A2939" s="50">
        <v>2024</v>
      </c>
      <c r="B2939" s="50" t="s">
        <v>16</v>
      </c>
      <c r="C2939" s="51" t="str">
        <f>set_totals!$C$362</f>
        <v>28May24-RST-Night</v>
      </c>
      <c r="D2939" s="21">
        <f t="shared" si="138"/>
        <v>45440</v>
      </c>
      <c r="E2939" s="22">
        <f t="shared" si="139"/>
        <v>149</v>
      </c>
      <c r="F2939" s="17" t="s">
        <v>775</v>
      </c>
      <c r="G2939" s="17" t="s">
        <v>772</v>
      </c>
      <c r="H2939" s="17">
        <v>32</v>
      </c>
      <c r="J2939" s="17">
        <v>0.31</v>
      </c>
      <c r="K2939" s="17" t="s">
        <v>494</v>
      </c>
      <c r="L2939" s="17"/>
      <c r="M2939" s="17" t="s">
        <v>494</v>
      </c>
      <c r="Q2939" s="50" t="s">
        <v>494</v>
      </c>
      <c r="AE2939" s="18">
        <f t="shared" si="141"/>
        <v>0.946044921875</v>
      </c>
    </row>
    <row r="2940" spans="1:31" hidden="1" x14ac:dyDescent="0.2">
      <c r="A2940" s="50">
        <v>2024</v>
      </c>
      <c r="B2940" s="50" t="s">
        <v>16</v>
      </c>
      <c r="C2940" s="51" t="str">
        <f>set_totals!$C$362</f>
        <v>28May24-RST-Night</v>
      </c>
      <c r="D2940" s="21">
        <f t="shared" si="138"/>
        <v>45440</v>
      </c>
      <c r="E2940" s="22">
        <f t="shared" si="139"/>
        <v>149</v>
      </c>
      <c r="F2940" s="17" t="s">
        <v>775</v>
      </c>
      <c r="G2940" s="17" t="s">
        <v>772</v>
      </c>
      <c r="H2940" s="17">
        <v>50</v>
      </c>
      <c r="J2940" s="17">
        <v>1.3</v>
      </c>
      <c r="K2940" s="17" t="s">
        <v>494</v>
      </c>
      <c r="L2940" s="17"/>
      <c r="M2940" s="17" t="s">
        <v>494</v>
      </c>
      <c r="Q2940" s="50" t="s">
        <v>494</v>
      </c>
      <c r="AE2940" s="18">
        <f t="shared" si="141"/>
        <v>1.04</v>
      </c>
    </row>
    <row r="2941" spans="1:31" hidden="1" x14ac:dyDescent="0.2">
      <c r="A2941" s="50">
        <v>2024</v>
      </c>
      <c r="B2941" s="50" t="s">
        <v>16</v>
      </c>
      <c r="C2941" s="51" t="str">
        <f>set_totals!$C$362</f>
        <v>28May24-RST-Night</v>
      </c>
      <c r="D2941" s="21">
        <f t="shared" si="138"/>
        <v>45440</v>
      </c>
      <c r="E2941" s="22">
        <f t="shared" si="139"/>
        <v>149</v>
      </c>
      <c r="F2941" s="17" t="s">
        <v>775</v>
      </c>
      <c r="G2941" s="17" t="s">
        <v>772</v>
      </c>
      <c r="H2941" s="17">
        <v>40</v>
      </c>
      <c r="J2941" s="17">
        <v>0.7</v>
      </c>
      <c r="K2941" s="17" t="s">
        <v>494</v>
      </c>
      <c r="L2941" s="17"/>
      <c r="M2941" s="17" t="s">
        <v>494</v>
      </c>
      <c r="Q2941" s="50" t="s">
        <v>494</v>
      </c>
      <c r="AE2941" s="18">
        <f t="shared" si="141"/>
        <v>1.09375</v>
      </c>
    </row>
    <row r="2942" spans="1:31" hidden="1" x14ac:dyDescent="0.2">
      <c r="A2942" s="50">
        <v>2024</v>
      </c>
      <c r="B2942" s="50" t="s">
        <v>16</v>
      </c>
      <c r="C2942" s="51" t="str">
        <f>set_totals!$C$362</f>
        <v>28May24-RST-Night</v>
      </c>
      <c r="D2942" s="21">
        <f t="shared" si="138"/>
        <v>45440</v>
      </c>
      <c r="E2942" s="22">
        <f t="shared" si="139"/>
        <v>149</v>
      </c>
      <c r="F2942" s="17" t="s">
        <v>775</v>
      </c>
      <c r="G2942" s="17" t="s">
        <v>772</v>
      </c>
      <c r="H2942" s="17">
        <v>39</v>
      </c>
      <c r="J2942" s="17">
        <v>0.54</v>
      </c>
      <c r="K2942" s="17" t="s">
        <v>494</v>
      </c>
      <c r="L2942" s="17"/>
      <c r="M2942" s="17" t="s">
        <v>494</v>
      </c>
      <c r="Q2942" s="50" t="s">
        <v>494</v>
      </c>
      <c r="AE2942" s="18">
        <f t="shared" si="141"/>
        <v>0.91033227127901684</v>
      </c>
    </row>
    <row r="2943" spans="1:31" hidden="1" x14ac:dyDescent="0.2">
      <c r="A2943" s="50">
        <v>2024</v>
      </c>
      <c r="B2943" s="50" t="s">
        <v>16</v>
      </c>
      <c r="C2943" s="51" t="str">
        <f>set_totals!$C$362</f>
        <v>28May24-RST-Night</v>
      </c>
      <c r="D2943" s="21">
        <f t="shared" si="138"/>
        <v>45440</v>
      </c>
      <c r="E2943" s="22">
        <f t="shared" si="139"/>
        <v>149</v>
      </c>
      <c r="F2943" s="17" t="s">
        <v>775</v>
      </c>
      <c r="G2943" s="17" t="s">
        <v>772</v>
      </c>
      <c r="H2943" s="17">
        <v>40</v>
      </c>
      <c r="J2943" s="17">
        <v>0.71</v>
      </c>
      <c r="K2943" s="17" t="s">
        <v>494</v>
      </c>
      <c r="L2943" s="17"/>
      <c r="M2943" s="17" t="s">
        <v>494</v>
      </c>
      <c r="Q2943" s="50" t="s">
        <v>494</v>
      </c>
      <c r="AE2943" s="18">
        <f t="shared" si="141"/>
        <v>1.1093749999999998</v>
      </c>
    </row>
    <row r="2944" spans="1:31" hidden="1" x14ac:dyDescent="0.2">
      <c r="A2944" s="50">
        <v>2024</v>
      </c>
      <c r="B2944" s="50" t="s">
        <v>16</v>
      </c>
      <c r="C2944" s="51" t="str">
        <f>set_totals!$C$362</f>
        <v>28May24-RST-Night</v>
      </c>
      <c r="D2944" s="21">
        <f t="shared" si="138"/>
        <v>45440</v>
      </c>
      <c r="E2944" s="22">
        <f t="shared" si="139"/>
        <v>149</v>
      </c>
      <c r="F2944" s="17" t="s">
        <v>775</v>
      </c>
      <c r="G2944" s="17" t="s">
        <v>772</v>
      </c>
      <c r="H2944" s="17">
        <v>39</v>
      </c>
      <c r="J2944" s="17">
        <v>0.32</v>
      </c>
      <c r="K2944" s="17" t="s">
        <v>494</v>
      </c>
      <c r="L2944" s="17"/>
      <c r="M2944" s="17" t="s">
        <v>494</v>
      </c>
      <c r="Q2944" s="50" t="s">
        <v>494</v>
      </c>
      <c r="AE2944" s="18">
        <f t="shared" ref="AE2944:AE2980" si="142">IF(J2944="", "", 100000*(J2944/(H2944^3)))</f>
        <v>0.5394561607579359</v>
      </c>
    </row>
    <row r="2945" spans="1:31" hidden="1" x14ac:dyDescent="0.2">
      <c r="A2945" s="50">
        <v>2024</v>
      </c>
      <c r="B2945" s="50" t="s">
        <v>16</v>
      </c>
      <c r="C2945" s="51" t="str">
        <f>set_totals!$C$362</f>
        <v>28May24-RST-Night</v>
      </c>
      <c r="D2945" s="21">
        <f t="shared" si="138"/>
        <v>45440</v>
      </c>
      <c r="E2945" s="22">
        <f t="shared" si="139"/>
        <v>149</v>
      </c>
      <c r="F2945" s="17" t="s">
        <v>775</v>
      </c>
      <c r="G2945" s="17" t="s">
        <v>772</v>
      </c>
      <c r="H2945" s="17">
        <v>32</v>
      </c>
      <c r="J2945" s="17">
        <v>0.35</v>
      </c>
      <c r="K2945" s="17" t="s">
        <v>494</v>
      </c>
      <c r="L2945" s="17"/>
      <c r="M2945" s="17" t="s">
        <v>494</v>
      </c>
      <c r="Q2945" s="50" t="s">
        <v>494</v>
      </c>
      <c r="AE2945" s="18">
        <f t="shared" si="142"/>
        <v>1.068115234375</v>
      </c>
    </row>
    <row r="2946" spans="1:31" hidden="1" x14ac:dyDescent="0.2">
      <c r="A2946" s="50">
        <v>2024</v>
      </c>
      <c r="B2946" s="50" t="s">
        <v>16</v>
      </c>
      <c r="C2946" s="51" t="str">
        <f>set_totals!$C$362</f>
        <v>28May24-RST-Night</v>
      </c>
      <c r="D2946" s="21">
        <f t="shared" si="138"/>
        <v>45440</v>
      </c>
      <c r="E2946" s="22">
        <f t="shared" si="139"/>
        <v>149</v>
      </c>
      <c r="F2946" s="17" t="s">
        <v>775</v>
      </c>
      <c r="G2946" s="17" t="s">
        <v>772</v>
      </c>
      <c r="H2946" s="17">
        <v>44</v>
      </c>
      <c r="J2946" s="17">
        <v>0.97</v>
      </c>
      <c r="K2946" s="17" t="s">
        <v>494</v>
      </c>
      <c r="L2946" s="17"/>
      <c r="M2946" s="17" t="s">
        <v>494</v>
      </c>
      <c r="Q2946" s="50" t="s">
        <v>494</v>
      </c>
      <c r="AE2946" s="18">
        <f t="shared" si="142"/>
        <v>1.1387114951164539</v>
      </c>
    </row>
    <row r="2947" spans="1:31" hidden="1" x14ac:dyDescent="0.2">
      <c r="A2947" s="50">
        <v>2024</v>
      </c>
      <c r="B2947" s="50" t="s">
        <v>16</v>
      </c>
      <c r="C2947" s="51" t="str">
        <f>set_totals!$C$362</f>
        <v>28May24-RST-Night</v>
      </c>
      <c r="D2947" s="21">
        <f t="shared" si="138"/>
        <v>45440</v>
      </c>
      <c r="E2947" s="22">
        <f t="shared" si="139"/>
        <v>149</v>
      </c>
      <c r="F2947" s="17" t="s">
        <v>775</v>
      </c>
      <c r="G2947" s="17" t="s">
        <v>772</v>
      </c>
      <c r="H2947" s="17">
        <v>51</v>
      </c>
      <c r="J2947" s="17">
        <v>1.58</v>
      </c>
      <c r="K2947" s="17" t="s">
        <v>494</v>
      </c>
      <c r="L2947" s="17"/>
      <c r="M2947" s="17" t="s">
        <v>494</v>
      </c>
      <c r="Q2947" s="50" t="s">
        <v>494</v>
      </c>
      <c r="AE2947" s="18">
        <f t="shared" si="142"/>
        <v>1.1910954308674644</v>
      </c>
    </row>
    <row r="2948" spans="1:31" hidden="1" x14ac:dyDescent="0.2">
      <c r="A2948" s="50">
        <v>2024</v>
      </c>
      <c r="B2948" s="50" t="s">
        <v>16</v>
      </c>
      <c r="C2948" s="51" t="str">
        <f>set_totals!$C$362</f>
        <v>28May24-RST-Night</v>
      </c>
      <c r="D2948" s="21">
        <f t="shared" ref="D2948:D3011" si="143">DATEVALUE(LEFT(C2948, SEARCH("-", C2948) - 1))</f>
        <v>45440</v>
      </c>
      <c r="E2948" s="22">
        <f t="shared" ref="E2948:E3011" si="144" xml:space="preserve"> D2948 - DATE(YEAR(D2948), 1, 0)</f>
        <v>149</v>
      </c>
      <c r="F2948" s="17" t="s">
        <v>775</v>
      </c>
      <c r="G2948" s="17" t="s">
        <v>772</v>
      </c>
      <c r="H2948" s="17">
        <v>30</v>
      </c>
      <c r="J2948" s="17">
        <v>0.56000000000000005</v>
      </c>
      <c r="K2948" s="17" t="s">
        <v>494</v>
      </c>
      <c r="L2948" s="17"/>
      <c r="M2948" s="17" t="s">
        <v>494</v>
      </c>
      <c r="Q2948" s="50" t="s">
        <v>494</v>
      </c>
      <c r="AE2948" s="18">
        <f t="shared" si="142"/>
        <v>2.0740740740740744</v>
      </c>
    </row>
    <row r="2949" spans="1:31" hidden="1" x14ac:dyDescent="0.2">
      <c r="A2949" s="50">
        <v>2024</v>
      </c>
      <c r="B2949" s="50" t="s">
        <v>16</v>
      </c>
      <c r="C2949" s="51" t="str">
        <f>set_totals!$C$362</f>
        <v>28May24-RST-Night</v>
      </c>
      <c r="D2949" s="21">
        <f t="shared" si="143"/>
        <v>45440</v>
      </c>
      <c r="E2949" s="22">
        <f t="shared" si="144"/>
        <v>149</v>
      </c>
      <c r="F2949" s="17" t="s">
        <v>775</v>
      </c>
      <c r="G2949" s="17" t="s">
        <v>772</v>
      </c>
      <c r="H2949" s="17">
        <v>36</v>
      </c>
      <c r="J2949" s="17">
        <v>0.47</v>
      </c>
      <c r="K2949" s="17" t="s">
        <v>494</v>
      </c>
      <c r="L2949" s="17"/>
      <c r="M2949" s="17" t="s">
        <v>494</v>
      </c>
      <c r="Q2949" s="50" t="s">
        <v>494</v>
      </c>
      <c r="AE2949" s="18">
        <f t="shared" si="142"/>
        <v>1.0073731138545954</v>
      </c>
    </row>
    <row r="2950" spans="1:31" hidden="1" x14ac:dyDescent="0.2">
      <c r="A2950" s="50">
        <v>2024</v>
      </c>
      <c r="B2950" s="50" t="s">
        <v>16</v>
      </c>
      <c r="C2950" s="51" t="str">
        <f>set_totals!$C$362</f>
        <v>28May24-RST-Night</v>
      </c>
      <c r="D2950" s="21">
        <f t="shared" si="143"/>
        <v>45440</v>
      </c>
      <c r="E2950" s="22">
        <f t="shared" si="144"/>
        <v>149</v>
      </c>
      <c r="F2950" s="17" t="s">
        <v>775</v>
      </c>
      <c r="G2950" s="17" t="s">
        <v>784</v>
      </c>
      <c r="H2950" s="17">
        <v>107</v>
      </c>
      <c r="J2950" s="17">
        <v>13.23</v>
      </c>
      <c r="K2950" s="17" t="s">
        <v>494</v>
      </c>
      <c r="L2950" s="17"/>
      <c r="M2950" s="17" t="s">
        <v>494</v>
      </c>
      <c r="Q2950" s="50" t="s">
        <v>494</v>
      </c>
      <c r="AE2950" s="18">
        <f t="shared" si="142"/>
        <v>1.0799620911265972</v>
      </c>
    </row>
    <row r="2951" spans="1:31" hidden="1" x14ac:dyDescent="0.2">
      <c r="A2951" s="50">
        <v>2024</v>
      </c>
      <c r="B2951" s="50" t="s">
        <v>16</v>
      </c>
      <c r="C2951" s="51" t="str">
        <f>set_totals!$C$362</f>
        <v>28May24-RST-Night</v>
      </c>
      <c r="D2951" s="21">
        <f t="shared" si="143"/>
        <v>45440</v>
      </c>
      <c r="E2951" s="22">
        <f t="shared" si="144"/>
        <v>149</v>
      </c>
      <c r="F2951" s="17" t="s">
        <v>771</v>
      </c>
      <c r="G2951" s="17" t="s">
        <v>772</v>
      </c>
      <c r="H2951" s="17">
        <v>60</v>
      </c>
      <c r="J2951" s="17">
        <v>2.1</v>
      </c>
      <c r="K2951" s="17" t="s">
        <v>494</v>
      </c>
      <c r="L2951" s="17"/>
      <c r="M2951" s="17" t="s">
        <v>494</v>
      </c>
      <c r="N2951" s="79"/>
      <c r="Q2951" s="50" t="s">
        <v>494</v>
      </c>
      <c r="AD2951" s="50" t="s">
        <v>884</v>
      </c>
      <c r="AE2951" s="18">
        <f t="shared" si="142"/>
        <v>0.97222222222222232</v>
      </c>
    </row>
    <row r="2952" spans="1:31" hidden="1" x14ac:dyDescent="0.2">
      <c r="A2952" s="50">
        <v>2024</v>
      </c>
      <c r="B2952" s="50" t="s">
        <v>16</v>
      </c>
      <c r="C2952" s="51" t="str">
        <f>set_totals!$C$362</f>
        <v>28May24-RST-Night</v>
      </c>
      <c r="D2952" s="21">
        <f t="shared" si="143"/>
        <v>45440</v>
      </c>
      <c r="E2952" s="22">
        <f t="shared" si="144"/>
        <v>149</v>
      </c>
      <c r="F2952" s="17" t="s">
        <v>771</v>
      </c>
      <c r="G2952" s="17" t="s">
        <v>784</v>
      </c>
      <c r="H2952" s="17">
        <v>78</v>
      </c>
      <c r="J2952" s="17">
        <v>5.13</v>
      </c>
      <c r="K2952" s="17" t="s">
        <v>494</v>
      </c>
      <c r="L2952" s="17"/>
      <c r="M2952" s="17" t="s">
        <v>494</v>
      </c>
      <c r="N2952" s="79"/>
      <c r="Q2952" s="50" t="s">
        <v>494</v>
      </c>
      <c r="AD2952" s="50" t="s">
        <v>884</v>
      </c>
      <c r="AE2952" s="18">
        <f t="shared" si="142"/>
        <v>1.0810195721438325</v>
      </c>
    </row>
    <row r="2953" spans="1:31" hidden="1" x14ac:dyDescent="0.2">
      <c r="A2953" s="50">
        <v>2024</v>
      </c>
      <c r="B2953" s="50" t="s">
        <v>16</v>
      </c>
      <c r="C2953" s="51" t="str">
        <f>set_totals!$C$362</f>
        <v>28May24-RST-Night</v>
      </c>
      <c r="D2953" s="21">
        <f t="shared" si="143"/>
        <v>45440</v>
      </c>
      <c r="E2953" s="22">
        <f t="shared" si="144"/>
        <v>149</v>
      </c>
      <c r="F2953" s="17" t="s">
        <v>771</v>
      </c>
      <c r="G2953" s="17" t="s">
        <v>784</v>
      </c>
      <c r="H2953" s="17">
        <v>82</v>
      </c>
      <c r="J2953" s="17">
        <v>5.52</v>
      </c>
      <c r="K2953" s="17" t="s">
        <v>496</v>
      </c>
      <c r="L2953" s="17"/>
      <c r="M2953" s="17" t="s">
        <v>496</v>
      </c>
      <c r="N2953" s="79"/>
      <c r="Q2953" s="50" t="s">
        <v>494</v>
      </c>
      <c r="AD2953" s="50" t="s">
        <v>884</v>
      </c>
      <c r="AE2953" s="18">
        <f t="shared" si="142"/>
        <v>1.0011462398978541</v>
      </c>
    </row>
    <row r="2954" spans="1:31" hidden="1" x14ac:dyDescent="0.2">
      <c r="A2954" s="50">
        <v>2024</v>
      </c>
      <c r="B2954" s="50" t="s">
        <v>16</v>
      </c>
      <c r="C2954" s="51" t="str">
        <f>set_totals!$C$362</f>
        <v>28May24-RST-Night</v>
      </c>
      <c r="D2954" s="21">
        <f t="shared" si="143"/>
        <v>45440</v>
      </c>
      <c r="E2954" s="22">
        <f t="shared" si="144"/>
        <v>149</v>
      </c>
      <c r="F2954" s="17" t="s">
        <v>771</v>
      </c>
      <c r="G2954" s="17" t="s">
        <v>784</v>
      </c>
      <c r="H2954" s="17">
        <v>80</v>
      </c>
      <c r="J2954" s="17">
        <v>5.46</v>
      </c>
      <c r="K2954" s="17" t="s">
        <v>496</v>
      </c>
      <c r="L2954" s="17"/>
      <c r="M2954" s="17" t="s">
        <v>496</v>
      </c>
      <c r="N2954" s="79"/>
      <c r="Q2954" s="50" t="s">
        <v>494</v>
      </c>
      <c r="AD2954" s="50" t="s">
        <v>884</v>
      </c>
      <c r="AE2954" s="18">
        <f t="shared" si="142"/>
        <v>1.06640625</v>
      </c>
    </row>
    <row r="2955" spans="1:31" hidden="1" x14ac:dyDescent="0.2">
      <c r="A2955" s="50">
        <v>2024</v>
      </c>
      <c r="B2955" s="50" t="s">
        <v>16</v>
      </c>
      <c r="C2955" s="51" t="str">
        <f>set_totals!$C$362</f>
        <v>28May24-RST-Night</v>
      </c>
      <c r="D2955" s="21">
        <f t="shared" si="143"/>
        <v>45440</v>
      </c>
      <c r="E2955" s="22">
        <f t="shared" si="144"/>
        <v>149</v>
      </c>
      <c r="F2955" s="17" t="s">
        <v>771</v>
      </c>
      <c r="G2955" s="17" t="s">
        <v>772</v>
      </c>
      <c r="H2955" s="17">
        <v>68</v>
      </c>
      <c r="J2955" s="17">
        <v>3.33</v>
      </c>
      <c r="K2955" s="17" t="s">
        <v>494</v>
      </c>
      <c r="L2955" s="17"/>
      <c r="M2955" s="17" t="s">
        <v>494</v>
      </c>
      <c r="Q2955" s="50" t="s">
        <v>494</v>
      </c>
      <c r="AD2955" s="50" t="s">
        <v>884</v>
      </c>
      <c r="AE2955" s="18">
        <f t="shared" si="142"/>
        <v>1.0590525137390596</v>
      </c>
    </row>
    <row r="2956" spans="1:31" hidden="1" x14ac:dyDescent="0.2">
      <c r="A2956" s="50">
        <v>2024</v>
      </c>
      <c r="B2956" s="50" t="s">
        <v>16</v>
      </c>
      <c r="C2956" s="51" t="str">
        <f>set_totals!$C$370</f>
        <v>29May24-RST-Night</v>
      </c>
      <c r="D2956" s="21">
        <f t="shared" si="143"/>
        <v>45441</v>
      </c>
      <c r="E2956" s="22">
        <f t="shared" si="144"/>
        <v>150</v>
      </c>
      <c r="F2956" s="17" t="s">
        <v>771</v>
      </c>
      <c r="G2956" s="17" t="s">
        <v>784</v>
      </c>
      <c r="H2956" s="17">
        <v>72</v>
      </c>
      <c r="J2956" s="17">
        <v>4.8499999999999996</v>
      </c>
      <c r="K2956" s="17" t="s">
        <v>494</v>
      </c>
      <c r="L2956" s="17"/>
      <c r="M2956" s="17" t="s">
        <v>494</v>
      </c>
      <c r="Q2956" s="50" t="s">
        <v>494</v>
      </c>
      <c r="AE2956" s="18">
        <f t="shared" si="142"/>
        <v>1.2994041495198903</v>
      </c>
    </row>
    <row r="2957" spans="1:31" hidden="1" x14ac:dyDescent="0.2">
      <c r="A2957" s="50">
        <v>2024</v>
      </c>
      <c r="B2957" s="50" t="s">
        <v>16</v>
      </c>
      <c r="C2957" s="51" t="str">
        <f>set_totals!$C$370</f>
        <v>29May24-RST-Night</v>
      </c>
      <c r="D2957" s="21">
        <f t="shared" si="143"/>
        <v>45441</v>
      </c>
      <c r="E2957" s="22">
        <f t="shared" si="144"/>
        <v>150</v>
      </c>
      <c r="F2957" s="17" t="s">
        <v>771</v>
      </c>
      <c r="G2957" s="17" t="s">
        <v>784</v>
      </c>
      <c r="H2957" s="17">
        <v>65</v>
      </c>
      <c r="J2957" s="17">
        <v>2.94</v>
      </c>
      <c r="K2957" s="17" t="s">
        <v>494</v>
      </c>
      <c r="L2957" s="17"/>
      <c r="M2957" s="17" t="s">
        <v>494</v>
      </c>
      <c r="Q2957" s="50" t="s">
        <v>494</v>
      </c>
      <c r="AE2957" s="18">
        <f t="shared" si="142"/>
        <v>1.0705507510241239</v>
      </c>
    </row>
    <row r="2958" spans="1:31" hidden="1" x14ac:dyDescent="0.2">
      <c r="A2958" s="50">
        <v>2024</v>
      </c>
      <c r="B2958" s="50" t="s">
        <v>16</v>
      </c>
      <c r="C2958" s="51" t="str">
        <f>set_totals!$C$370</f>
        <v>29May24-RST-Night</v>
      </c>
      <c r="D2958" s="21">
        <f t="shared" si="143"/>
        <v>45441</v>
      </c>
      <c r="E2958" s="22">
        <f t="shared" si="144"/>
        <v>150</v>
      </c>
      <c r="F2958" s="17" t="s">
        <v>775</v>
      </c>
      <c r="G2958" s="17" t="s">
        <v>784</v>
      </c>
      <c r="H2958" s="17">
        <v>91</v>
      </c>
      <c r="J2958" s="17">
        <v>7.78</v>
      </c>
      <c r="K2958" s="17" t="s">
        <v>494</v>
      </c>
      <c r="L2958" s="17"/>
      <c r="M2958" s="17" t="s">
        <v>494</v>
      </c>
      <c r="Q2958" s="50" t="s">
        <v>494</v>
      </c>
      <c r="AE2958" s="18">
        <f t="shared" si="142"/>
        <v>1.032417648768331</v>
      </c>
    </row>
    <row r="2959" spans="1:31" hidden="1" x14ac:dyDescent="0.2">
      <c r="A2959" s="50">
        <v>2024</v>
      </c>
      <c r="B2959" s="50" t="s">
        <v>16</v>
      </c>
      <c r="C2959" s="51" t="str">
        <f>set_totals!$C$370</f>
        <v>29May24-RST-Night</v>
      </c>
      <c r="D2959" s="21">
        <f t="shared" si="143"/>
        <v>45441</v>
      </c>
      <c r="E2959" s="22">
        <f t="shared" si="144"/>
        <v>150</v>
      </c>
      <c r="F2959" s="17" t="s">
        <v>771</v>
      </c>
      <c r="G2959" s="17" t="s">
        <v>784</v>
      </c>
      <c r="H2959" s="17">
        <v>71</v>
      </c>
      <c r="J2959" s="17">
        <v>3.83</v>
      </c>
      <c r="K2959" s="17" t="s">
        <v>494</v>
      </c>
      <c r="L2959" s="17"/>
      <c r="M2959" s="17" t="s">
        <v>494</v>
      </c>
      <c r="Q2959" s="50" t="s">
        <v>494</v>
      </c>
      <c r="AE2959" s="18">
        <f t="shared" si="142"/>
        <v>1.0700984322918268</v>
      </c>
    </row>
    <row r="2960" spans="1:31" hidden="1" x14ac:dyDescent="0.2">
      <c r="A2960" s="50">
        <v>2024</v>
      </c>
      <c r="B2960" s="50" t="s">
        <v>16</v>
      </c>
      <c r="C2960" s="51" t="str">
        <f>set_totals!$C$370</f>
        <v>29May24-RST-Night</v>
      </c>
      <c r="D2960" s="21">
        <f t="shared" si="143"/>
        <v>45441</v>
      </c>
      <c r="E2960" s="22">
        <f t="shared" si="144"/>
        <v>150</v>
      </c>
      <c r="F2960" s="17" t="s">
        <v>775</v>
      </c>
      <c r="G2960" s="17" t="s">
        <v>772</v>
      </c>
      <c r="H2960" s="17">
        <v>51</v>
      </c>
      <c r="J2960" s="17">
        <v>1.82</v>
      </c>
      <c r="K2960" s="17" t="s">
        <v>494</v>
      </c>
      <c r="L2960" s="17"/>
      <c r="M2960" s="17" t="s">
        <v>494</v>
      </c>
      <c r="Q2960" s="50" t="s">
        <v>494</v>
      </c>
      <c r="AE2960" s="18">
        <f t="shared" si="142"/>
        <v>1.3720213191004969</v>
      </c>
    </row>
    <row r="2961" spans="1:31" hidden="1" x14ac:dyDescent="0.2">
      <c r="A2961" s="50">
        <v>2024</v>
      </c>
      <c r="B2961" s="50" t="s">
        <v>16</v>
      </c>
      <c r="C2961" s="51" t="str">
        <f>set_totals!$C$370</f>
        <v>29May24-RST-Night</v>
      </c>
      <c r="D2961" s="21">
        <f t="shared" si="143"/>
        <v>45441</v>
      </c>
      <c r="E2961" s="22">
        <f t="shared" si="144"/>
        <v>150</v>
      </c>
      <c r="F2961" s="17" t="s">
        <v>775</v>
      </c>
      <c r="G2961" s="17" t="s">
        <v>772</v>
      </c>
      <c r="H2961" s="17">
        <v>43</v>
      </c>
      <c r="J2961" s="17">
        <v>0.9</v>
      </c>
      <c r="K2961" s="17" t="s">
        <v>494</v>
      </c>
      <c r="L2961" s="17"/>
      <c r="M2961" s="17" t="s">
        <v>494</v>
      </c>
      <c r="Q2961" s="50" t="s">
        <v>494</v>
      </c>
      <c r="AE2961" s="18">
        <f t="shared" si="142"/>
        <v>1.1319758008728791</v>
      </c>
    </row>
    <row r="2962" spans="1:31" hidden="1" x14ac:dyDescent="0.2">
      <c r="A2962" s="50">
        <v>2024</v>
      </c>
      <c r="B2962" s="50" t="s">
        <v>16</v>
      </c>
      <c r="C2962" s="51" t="str">
        <f>set_totals!$C$370</f>
        <v>29May24-RST-Night</v>
      </c>
      <c r="D2962" s="21">
        <f t="shared" si="143"/>
        <v>45441</v>
      </c>
      <c r="E2962" s="22">
        <f t="shared" si="144"/>
        <v>150</v>
      </c>
      <c r="F2962" s="17" t="s">
        <v>775</v>
      </c>
      <c r="G2962" s="17" t="s">
        <v>772</v>
      </c>
      <c r="H2962" s="17">
        <v>39</v>
      </c>
      <c r="J2962" s="17">
        <v>0.59</v>
      </c>
      <c r="K2962" s="17" t="s">
        <v>494</v>
      </c>
      <c r="L2962" s="17"/>
      <c r="M2962" s="17" t="s">
        <v>494</v>
      </c>
      <c r="Q2962" s="50" t="s">
        <v>494</v>
      </c>
      <c r="AE2962" s="18">
        <f t="shared" si="142"/>
        <v>0.99462229639744426</v>
      </c>
    </row>
    <row r="2963" spans="1:31" hidden="1" x14ac:dyDescent="0.2">
      <c r="A2963" s="50">
        <v>2024</v>
      </c>
      <c r="B2963" s="50" t="s">
        <v>16</v>
      </c>
      <c r="C2963" s="51" t="str">
        <f>set_totals!$C$370</f>
        <v>29May24-RST-Night</v>
      </c>
      <c r="D2963" s="21">
        <f t="shared" si="143"/>
        <v>45441</v>
      </c>
      <c r="E2963" s="22">
        <f t="shared" si="144"/>
        <v>150</v>
      </c>
      <c r="F2963" s="17" t="s">
        <v>775</v>
      </c>
      <c r="G2963" s="17" t="s">
        <v>784</v>
      </c>
      <c r="H2963" s="17">
        <v>94</v>
      </c>
      <c r="J2963" s="17">
        <v>9.36</v>
      </c>
      <c r="K2963" s="17" t="s">
        <v>494</v>
      </c>
      <c r="L2963" s="17"/>
      <c r="M2963" s="17" t="s">
        <v>494</v>
      </c>
      <c r="Q2963" s="50" t="s">
        <v>494</v>
      </c>
      <c r="AE2963" s="18">
        <f t="shared" si="142"/>
        <v>1.1269179276268264</v>
      </c>
    </row>
    <row r="2964" spans="1:31" hidden="1" x14ac:dyDescent="0.2">
      <c r="A2964" s="50">
        <v>2024</v>
      </c>
      <c r="B2964" s="50" t="s">
        <v>16</v>
      </c>
      <c r="C2964" s="51" t="str">
        <f>set_totals!$C$370</f>
        <v>29May24-RST-Night</v>
      </c>
      <c r="D2964" s="21">
        <f t="shared" si="143"/>
        <v>45441</v>
      </c>
      <c r="E2964" s="22">
        <f t="shared" si="144"/>
        <v>150</v>
      </c>
      <c r="F2964" s="17" t="s">
        <v>771</v>
      </c>
      <c r="G2964" s="17" t="s">
        <v>784</v>
      </c>
      <c r="H2964" s="17">
        <v>78</v>
      </c>
      <c r="J2964" s="17">
        <v>5.33</v>
      </c>
      <c r="K2964" s="17" t="s">
        <v>496</v>
      </c>
      <c r="L2964" s="17"/>
      <c r="M2964" s="17" t="s">
        <v>496</v>
      </c>
      <c r="Q2964" s="50" t="s">
        <v>494</v>
      </c>
      <c r="AE2964" s="18">
        <f t="shared" si="142"/>
        <v>1.1231645847030463</v>
      </c>
    </row>
    <row r="2965" spans="1:31" hidden="1" x14ac:dyDescent="0.2">
      <c r="A2965" s="50">
        <v>2024</v>
      </c>
      <c r="B2965" s="50" t="s">
        <v>16</v>
      </c>
      <c r="C2965" s="51" t="str">
        <f>set_totals!$C$370</f>
        <v>29May24-RST-Night</v>
      </c>
      <c r="D2965" s="21">
        <f t="shared" si="143"/>
        <v>45441</v>
      </c>
      <c r="E2965" s="22">
        <f t="shared" si="144"/>
        <v>150</v>
      </c>
      <c r="F2965" s="17" t="s">
        <v>775</v>
      </c>
      <c r="G2965" s="17" t="s">
        <v>784</v>
      </c>
      <c r="H2965" s="17">
        <v>94</v>
      </c>
      <c r="J2965" s="17">
        <v>8.58</v>
      </c>
      <c r="K2965" s="17" t="s">
        <v>494</v>
      </c>
      <c r="L2965" s="17"/>
      <c r="M2965" s="17" t="s">
        <v>494</v>
      </c>
      <c r="P2965" s="50" t="s">
        <v>886</v>
      </c>
      <c r="Q2965" s="50" t="s">
        <v>494</v>
      </c>
      <c r="AD2965" s="50" t="s">
        <v>887</v>
      </c>
      <c r="AE2965" s="18">
        <f t="shared" si="142"/>
        <v>1.033008100324591</v>
      </c>
    </row>
    <row r="2966" spans="1:31" hidden="1" x14ac:dyDescent="0.2">
      <c r="A2966" s="50">
        <v>2024</v>
      </c>
      <c r="B2966" s="50" t="s">
        <v>16</v>
      </c>
      <c r="C2966" s="51" t="str">
        <f>set_totals!$C$370</f>
        <v>29May24-RST-Night</v>
      </c>
      <c r="D2966" s="21">
        <f t="shared" si="143"/>
        <v>45441</v>
      </c>
      <c r="E2966" s="22">
        <f t="shared" si="144"/>
        <v>150</v>
      </c>
      <c r="F2966" s="17" t="s">
        <v>775</v>
      </c>
      <c r="G2966" s="17" t="s">
        <v>772</v>
      </c>
      <c r="H2966" s="17">
        <v>51</v>
      </c>
      <c r="J2966" s="17">
        <v>1.67</v>
      </c>
      <c r="K2966" s="17" t="s">
        <v>494</v>
      </c>
      <c r="L2966" s="17"/>
      <c r="M2966" s="17" t="s">
        <v>494</v>
      </c>
      <c r="Q2966" s="50" t="s">
        <v>494</v>
      </c>
      <c r="AE2966" s="18">
        <f t="shared" si="142"/>
        <v>1.2589426389548515</v>
      </c>
    </row>
    <row r="2967" spans="1:31" hidden="1" x14ac:dyDescent="0.2">
      <c r="A2967" s="50">
        <v>2024</v>
      </c>
      <c r="B2967" s="50" t="s">
        <v>16</v>
      </c>
      <c r="C2967" s="51" t="str">
        <f>set_totals!$C$370</f>
        <v>29May24-RST-Night</v>
      </c>
      <c r="D2967" s="21">
        <f t="shared" si="143"/>
        <v>45441</v>
      </c>
      <c r="E2967" s="22">
        <f t="shared" si="144"/>
        <v>150</v>
      </c>
      <c r="F2967" s="17" t="s">
        <v>775</v>
      </c>
      <c r="G2967" s="17" t="s">
        <v>772</v>
      </c>
      <c r="H2967" s="17">
        <v>33</v>
      </c>
      <c r="J2967" s="17">
        <v>0.46</v>
      </c>
      <c r="K2967" s="17" t="s">
        <v>494</v>
      </c>
      <c r="L2967" s="17"/>
      <c r="M2967" s="17" t="s">
        <v>494</v>
      </c>
      <c r="Q2967" s="50" t="s">
        <v>494</v>
      </c>
      <c r="AE2967" s="18">
        <f t="shared" si="142"/>
        <v>1.2800178089434289</v>
      </c>
    </row>
    <row r="2968" spans="1:31" hidden="1" x14ac:dyDescent="0.2">
      <c r="A2968" s="50">
        <v>2024</v>
      </c>
      <c r="B2968" s="50" t="s">
        <v>16</v>
      </c>
      <c r="C2968" s="51" t="str">
        <f>set_totals!$C$370</f>
        <v>29May24-RST-Night</v>
      </c>
      <c r="D2968" s="21">
        <f t="shared" si="143"/>
        <v>45441</v>
      </c>
      <c r="E2968" s="22">
        <f t="shared" si="144"/>
        <v>150</v>
      </c>
      <c r="F2968" s="17" t="s">
        <v>775</v>
      </c>
      <c r="G2968" s="17" t="s">
        <v>772</v>
      </c>
      <c r="H2968" s="17">
        <v>35</v>
      </c>
      <c r="J2968" s="17">
        <v>0.39</v>
      </c>
      <c r="K2968" s="17" t="s">
        <v>494</v>
      </c>
      <c r="L2968" s="17"/>
      <c r="M2968" s="17" t="s">
        <v>494</v>
      </c>
      <c r="Q2968" s="50" t="s">
        <v>494</v>
      </c>
      <c r="AE2968" s="18">
        <f t="shared" si="142"/>
        <v>0.90962099125364437</v>
      </c>
    </row>
    <row r="2969" spans="1:31" hidden="1" x14ac:dyDescent="0.2">
      <c r="A2969" s="50">
        <v>2024</v>
      </c>
      <c r="B2969" s="50" t="s">
        <v>16</v>
      </c>
      <c r="C2969" s="51" t="str">
        <f>set_totals!$C$370</f>
        <v>29May24-RST-Night</v>
      </c>
      <c r="D2969" s="21">
        <f t="shared" si="143"/>
        <v>45441</v>
      </c>
      <c r="E2969" s="22">
        <f t="shared" si="144"/>
        <v>150</v>
      </c>
      <c r="F2969" s="17" t="s">
        <v>775</v>
      </c>
      <c r="G2969" s="17" t="s">
        <v>772</v>
      </c>
      <c r="H2969" s="17">
        <v>34</v>
      </c>
      <c r="J2969" s="17">
        <v>0.44</v>
      </c>
      <c r="K2969" s="17" t="s">
        <v>494</v>
      </c>
      <c r="L2969" s="17"/>
      <c r="M2969" s="17" t="s">
        <v>494</v>
      </c>
      <c r="Q2969" s="50" t="s">
        <v>494</v>
      </c>
      <c r="AE2969" s="18">
        <f t="shared" si="142"/>
        <v>1.1194789334418889</v>
      </c>
    </row>
    <row r="2970" spans="1:31" hidden="1" x14ac:dyDescent="0.2">
      <c r="A2970" s="50">
        <v>2024</v>
      </c>
      <c r="B2970" s="50" t="s">
        <v>16</v>
      </c>
      <c r="C2970" s="51" t="str">
        <f>set_totals!$C$370</f>
        <v>29May24-RST-Night</v>
      </c>
      <c r="D2970" s="21">
        <f t="shared" si="143"/>
        <v>45441</v>
      </c>
      <c r="E2970" s="22">
        <f t="shared" si="144"/>
        <v>150</v>
      </c>
      <c r="F2970" s="17" t="s">
        <v>771</v>
      </c>
      <c r="G2970" s="17" t="s">
        <v>772</v>
      </c>
      <c r="H2970" s="17">
        <v>59</v>
      </c>
      <c r="J2970" s="17">
        <v>2.2799999999999998</v>
      </c>
      <c r="K2970" s="17" t="s">
        <v>494</v>
      </c>
      <c r="L2970" s="17"/>
      <c r="M2970" s="17" t="s">
        <v>494</v>
      </c>
      <c r="Q2970" s="50" t="s">
        <v>494</v>
      </c>
      <c r="AE2970" s="18">
        <f t="shared" si="142"/>
        <v>1.1101427117670257</v>
      </c>
    </row>
    <row r="2971" spans="1:31" hidden="1" x14ac:dyDescent="0.2">
      <c r="A2971" s="50">
        <v>2024</v>
      </c>
      <c r="B2971" s="50" t="s">
        <v>16</v>
      </c>
      <c r="C2971" s="51" t="str">
        <f>set_totals!$C$370</f>
        <v>29May24-RST-Night</v>
      </c>
      <c r="D2971" s="21">
        <f t="shared" si="143"/>
        <v>45441</v>
      </c>
      <c r="E2971" s="22">
        <f t="shared" si="144"/>
        <v>150</v>
      </c>
      <c r="F2971" s="17" t="s">
        <v>771</v>
      </c>
      <c r="G2971" s="17" t="s">
        <v>784</v>
      </c>
      <c r="H2971" s="17">
        <v>73</v>
      </c>
      <c r="J2971" s="17">
        <v>4.1500000000000004</v>
      </c>
      <c r="K2971" s="17" t="s">
        <v>494</v>
      </c>
      <c r="L2971" s="17"/>
      <c r="M2971" s="17" t="s">
        <v>494</v>
      </c>
      <c r="Q2971" s="50" t="s">
        <v>494</v>
      </c>
      <c r="AE2971" s="18">
        <f t="shared" si="142"/>
        <v>1.0667914255675202</v>
      </c>
    </row>
    <row r="2972" spans="1:31" hidden="1" x14ac:dyDescent="0.2">
      <c r="A2972" s="50">
        <v>2024</v>
      </c>
      <c r="B2972" s="50" t="s">
        <v>16</v>
      </c>
      <c r="C2972" s="51" t="str">
        <f>set_totals!$C$370</f>
        <v>29May24-RST-Night</v>
      </c>
      <c r="D2972" s="21">
        <f t="shared" si="143"/>
        <v>45441</v>
      </c>
      <c r="E2972" s="22">
        <f t="shared" si="144"/>
        <v>150</v>
      </c>
      <c r="F2972" s="17" t="s">
        <v>775</v>
      </c>
      <c r="G2972" s="17" t="s">
        <v>784</v>
      </c>
      <c r="H2972" s="17">
        <v>94</v>
      </c>
      <c r="J2972" s="17">
        <v>8.77</v>
      </c>
      <c r="K2972" s="17" t="s">
        <v>494</v>
      </c>
      <c r="L2972" s="17"/>
      <c r="M2972" s="17" t="s">
        <v>494</v>
      </c>
      <c r="Q2972" s="50" t="s">
        <v>494</v>
      </c>
      <c r="AE2972" s="18">
        <f t="shared" si="142"/>
        <v>1.0558835710776995</v>
      </c>
    </row>
    <row r="2973" spans="1:31" hidden="1" x14ac:dyDescent="0.2">
      <c r="A2973" s="50">
        <v>2024</v>
      </c>
      <c r="B2973" s="50" t="s">
        <v>16</v>
      </c>
      <c r="C2973" s="51" t="str">
        <f>set_totals!$C$370</f>
        <v>29May24-RST-Night</v>
      </c>
      <c r="D2973" s="21">
        <f t="shared" si="143"/>
        <v>45441</v>
      </c>
      <c r="E2973" s="22">
        <f t="shared" si="144"/>
        <v>150</v>
      </c>
      <c r="F2973" s="17" t="s">
        <v>771</v>
      </c>
      <c r="G2973" s="17" t="s">
        <v>784</v>
      </c>
      <c r="H2973" s="17">
        <v>74</v>
      </c>
      <c r="J2973" s="17">
        <v>4.1500000000000004</v>
      </c>
      <c r="K2973" s="17" t="s">
        <v>496</v>
      </c>
      <c r="L2973" s="17"/>
      <c r="M2973" s="17" t="s">
        <v>496</v>
      </c>
      <c r="Q2973" s="50" t="s">
        <v>494</v>
      </c>
      <c r="AE2973" s="18">
        <f t="shared" si="142"/>
        <v>1.0241249284346436</v>
      </c>
    </row>
    <row r="2974" spans="1:31" hidden="1" x14ac:dyDescent="0.2">
      <c r="A2974" s="50">
        <v>2024</v>
      </c>
      <c r="B2974" s="50" t="s">
        <v>16</v>
      </c>
      <c r="C2974" s="51" t="str">
        <f>set_totals!$C$370</f>
        <v>29May24-RST-Night</v>
      </c>
      <c r="D2974" s="21">
        <f t="shared" si="143"/>
        <v>45441</v>
      </c>
      <c r="E2974" s="22">
        <f t="shared" si="144"/>
        <v>150</v>
      </c>
      <c r="F2974" s="17" t="s">
        <v>775</v>
      </c>
      <c r="G2974" s="17" t="s">
        <v>772</v>
      </c>
      <c r="H2974" s="17">
        <v>47</v>
      </c>
      <c r="J2974" s="17">
        <v>1.39</v>
      </c>
      <c r="K2974" s="17" t="s">
        <v>494</v>
      </c>
      <c r="L2974" s="17"/>
      <c r="M2974" s="17" t="s">
        <v>494</v>
      </c>
      <c r="Q2974" s="50" t="s">
        <v>494</v>
      </c>
      <c r="AE2974" s="18">
        <f t="shared" si="142"/>
        <v>1.3388170251293066</v>
      </c>
    </row>
    <row r="2975" spans="1:31" hidden="1" x14ac:dyDescent="0.2">
      <c r="A2975" s="50">
        <v>2024</v>
      </c>
      <c r="B2975" s="50" t="s">
        <v>16</v>
      </c>
      <c r="C2975" s="51" t="str">
        <f>set_totals!$C$370</f>
        <v>29May24-RST-Night</v>
      </c>
      <c r="D2975" s="21">
        <f t="shared" si="143"/>
        <v>45441</v>
      </c>
      <c r="E2975" s="22">
        <f t="shared" si="144"/>
        <v>150</v>
      </c>
      <c r="F2975" s="17" t="s">
        <v>775</v>
      </c>
      <c r="G2975" s="17" t="s">
        <v>772</v>
      </c>
      <c r="H2975" s="17">
        <v>37</v>
      </c>
      <c r="J2975" s="17">
        <v>0.7</v>
      </c>
      <c r="K2975" s="17" t="s">
        <v>494</v>
      </c>
      <c r="L2975" s="17"/>
      <c r="M2975" s="17" t="s">
        <v>494</v>
      </c>
      <c r="Q2975" s="50" t="s">
        <v>494</v>
      </c>
      <c r="AE2975" s="18">
        <f t="shared" si="142"/>
        <v>1.381951710658796</v>
      </c>
    </row>
    <row r="2976" spans="1:31" hidden="1" x14ac:dyDescent="0.2">
      <c r="A2976" s="50">
        <v>2024</v>
      </c>
      <c r="B2976" s="50" t="s">
        <v>16</v>
      </c>
      <c r="C2976" s="51" t="str">
        <f>set_totals!$C$370</f>
        <v>29May24-RST-Night</v>
      </c>
      <c r="D2976" s="21">
        <f t="shared" si="143"/>
        <v>45441</v>
      </c>
      <c r="E2976" s="22">
        <f t="shared" si="144"/>
        <v>150</v>
      </c>
      <c r="F2976" s="17" t="s">
        <v>771</v>
      </c>
      <c r="G2976" s="17" t="s">
        <v>772</v>
      </c>
      <c r="H2976" s="17">
        <v>60</v>
      </c>
      <c r="J2976" s="17">
        <v>2.4300000000000002</v>
      </c>
      <c r="K2976" s="17" t="s">
        <v>494</v>
      </c>
      <c r="L2976" s="17"/>
      <c r="M2976" s="17" t="s">
        <v>494</v>
      </c>
      <c r="Q2976" s="50" t="s">
        <v>494</v>
      </c>
      <c r="AE2976" s="18">
        <f t="shared" si="142"/>
        <v>1.125</v>
      </c>
    </row>
    <row r="2977" spans="1:57" hidden="1" x14ac:dyDescent="0.2">
      <c r="A2977" s="50">
        <v>2024</v>
      </c>
      <c r="B2977" s="50" t="s">
        <v>16</v>
      </c>
      <c r="C2977" s="51" t="str">
        <f>set_totals!$C$370</f>
        <v>29May24-RST-Night</v>
      </c>
      <c r="D2977" s="21">
        <f t="shared" si="143"/>
        <v>45441</v>
      </c>
      <c r="E2977" s="22">
        <f t="shared" si="144"/>
        <v>150</v>
      </c>
      <c r="F2977" s="17" t="s">
        <v>775</v>
      </c>
      <c r="G2977" s="17" t="s">
        <v>772</v>
      </c>
      <c r="H2977" s="17">
        <v>36</v>
      </c>
      <c r="J2977" s="17">
        <v>0.85</v>
      </c>
      <c r="K2977" s="17" t="s">
        <v>494</v>
      </c>
      <c r="L2977" s="17"/>
      <c r="M2977" s="17" t="s">
        <v>494</v>
      </c>
      <c r="Q2977" s="50" t="s">
        <v>494</v>
      </c>
      <c r="AE2977" s="18">
        <f t="shared" si="142"/>
        <v>1.8218449931412894</v>
      </c>
    </row>
    <row r="2978" spans="1:57" hidden="1" x14ac:dyDescent="0.2">
      <c r="A2978" s="50">
        <v>2024</v>
      </c>
      <c r="B2978" s="50" t="s">
        <v>16</v>
      </c>
      <c r="C2978" s="51" t="str">
        <f>set_totals!$C$378</f>
        <v>30May24-RST-Night</v>
      </c>
      <c r="D2978" s="21">
        <f t="shared" si="143"/>
        <v>45442</v>
      </c>
      <c r="E2978" s="22">
        <f t="shared" si="144"/>
        <v>151</v>
      </c>
      <c r="F2978" s="17" t="s">
        <v>771</v>
      </c>
      <c r="G2978" s="17" t="s">
        <v>772</v>
      </c>
      <c r="H2978" s="17">
        <v>59</v>
      </c>
      <c r="J2978" s="17">
        <v>2.04</v>
      </c>
      <c r="K2978" s="17" t="s">
        <v>494</v>
      </c>
      <c r="L2978" s="17"/>
      <c r="M2978" s="17" t="s">
        <v>494</v>
      </c>
      <c r="Q2978" s="50" t="s">
        <v>494</v>
      </c>
      <c r="AE2978" s="18">
        <f t="shared" si="142"/>
        <v>0.99328558421260205</v>
      </c>
    </row>
    <row r="2979" spans="1:57" hidden="1" x14ac:dyDescent="0.2">
      <c r="A2979" s="50">
        <v>2024</v>
      </c>
      <c r="B2979" s="50" t="s">
        <v>16</v>
      </c>
      <c r="C2979" s="51" t="str">
        <f>set_totals!$C$378</f>
        <v>30May24-RST-Night</v>
      </c>
      <c r="D2979" s="21">
        <f t="shared" si="143"/>
        <v>45442</v>
      </c>
      <c r="E2979" s="22">
        <f t="shared" si="144"/>
        <v>151</v>
      </c>
      <c r="F2979" s="17" t="s">
        <v>775</v>
      </c>
      <c r="G2979" s="17" t="s">
        <v>772</v>
      </c>
      <c r="H2979" s="17">
        <v>37</v>
      </c>
      <c r="J2979" s="17">
        <v>0.47</v>
      </c>
      <c r="K2979" s="17" t="s">
        <v>494</v>
      </c>
      <c r="L2979" s="17"/>
      <c r="M2979" s="17" t="s">
        <v>494</v>
      </c>
      <c r="Q2979" s="50" t="s">
        <v>494</v>
      </c>
      <c r="AE2979" s="18">
        <f t="shared" si="142"/>
        <v>0.9278818628709059</v>
      </c>
    </row>
    <row r="2980" spans="1:57" hidden="1" x14ac:dyDescent="0.2">
      <c r="A2980" s="50">
        <v>2024</v>
      </c>
      <c r="B2980" s="50" t="s">
        <v>16</v>
      </c>
      <c r="C2980" s="51" t="str">
        <f>set_totals!$C$378</f>
        <v>30May24-RST-Night</v>
      </c>
      <c r="D2980" s="21">
        <f t="shared" si="143"/>
        <v>45442</v>
      </c>
      <c r="E2980" s="22">
        <f t="shared" si="144"/>
        <v>151</v>
      </c>
      <c r="F2980" s="17" t="s">
        <v>775</v>
      </c>
      <c r="G2980" s="17" t="s">
        <v>772</v>
      </c>
      <c r="H2980" s="17">
        <v>35</v>
      </c>
      <c r="J2980" s="17">
        <v>0.34</v>
      </c>
      <c r="K2980" s="17" t="s">
        <v>494</v>
      </c>
      <c r="L2980" s="17"/>
      <c r="M2980" s="17" t="s">
        <v>494</v>
      </c>
      <c r="Q2980" s="50" t="s">
        <v>494</v>
      </c>
      <c r="AE2980" s="18">
        <f t="shared" si="142"/>
        <v>0.79300291545189516</v>
      </c>
    </row>
    <row r="2981" spans="1:57" ht="12.75" customHeight="1" x14ac:dyDescent="0.25">
      <c r="A2981" s="50">
        <v>2024</v>
      </c>
      <c r="B2981" s="50" t="s">
        <v>967</v>
      </c>
      <c r="C2981" s="51" t="str">
        <f>set_totals!$C$400</f>
        <v>12Jun24-PRS-Offshore A-1</v>
      </c>
      <c r="D2981" s="21">
        <f t="shared" si="143"/>
        <v>45455</v>
      </c>
      <c r="E2981" s="22">
        <f t="shared" si="144"/>
        <v>164</v>
      </c>
      <c r="F2981" s="17" t="s">
        <v>771</v>
      </c>
      <c r="G2981" s="17" t="s">
        <v>784</v>
      </c>
      <c r="H2981" s="17">
        <v>90</v>
      </c>
      <c r="I2981" s="17">
        <v>27</v>
      </c>
      <c r="J2981" s="17"/>
      <c r="K2981" s="17" t="s">
        <v>494</v>
      </c>
      <c r="L2981" s="17" t="s">
        <v>494</v>
      </c>
      <c r="M2981" s="17"/>
      <c r="N2981" s="50" t="s">
        <v>1143</v>
      </c>
      <c r="P2981" s="50" t="s">
        <v>1143</v>
      </c>
      <c r="Q2981" s="50" t="s">
        <v>496</v>
      </c>
      <c r="R2981" s="50" t="s">
        <v>2351</v>
      </c>
      <c r="S2981" s="50" t="s">
        <v>2506</v>
      </c>
      <c r="AD2981" s="50" t="s">
        <v>1146</v>
      </c>
      <c r="AE2981" s="18">
        <f t="shared" ref="AE2981:AE3044" si="145">H2981/I2981</f>
        <v>3.3333333333333335</v>
      </c>
      <c r="AF2981" s="50" t="s">
        <v>520</v>
      </c>
      <c r="AG2981" s="184"/>
      <c r="AH2981" s="50" t="s">
        <v>494</v>
      </c>
      <c r="AI2981" s="50" t="s">
        <v>494</v>
      </c>
      <c r="AJ2981" s="50" t="s">
        <v>494</v>
      </c>
      <c r="AL2981" s="50" t="s">
        <v>494</v>
      </c>
      <c r="AM2981">
        <v>81</v>
      </c>
      <c r="AN2981">
        <v>17</v>
      </c>
      <c r="AO2981">
        <v>5.9</v>
      </c>
      <c r="AP2981" s="50" t="s">
        <v>496</v>
      </c>
      <c r="AQ2981" s="50" t="s">
        <v>1753</v>
      </c>
      <c r="AR2981" s="50" t="s">
        <v>1143</v>
      </c>
      <c r="AS2981" s="50" t="s">
        <v>494</v>
      </c>
      <c r="AT2981" s="50" t="s">
        <v>494</v>
      </c>
      <c r="AU2981" s="50" t="s">
        <v>1143</v>
      </c>
      <c r="AV2981" s="50" t="s">
        <v>494</v>
      </c>
      <c r="AW2981" s="50" t="s">
        <v>494</v>
      </c>
      <c r="AX2981" s="50" t="s">
        <v>494</v>
      </c>
      <c r="AY2981" s="50" t="s">
        <v>494</v>
      </c>
      <c r="AZ2981" s="50" t="s">
        <v>494</v>
      </c>
      <c r="BA2981" s="50" t="s">
        <v>494</v>
      </c>
      <c r="BB2981" s="50" t="s">
        <v>494</v>
      </c>
      <c r="BC2981" s="50" t="s">
        <v>494</v>
      </c>
      <c r="BD2981" s="50" t="s">
        <v>494</v>
      </c>
      <c r="BE2981" s="50" t="s">
        <v>494</v>
      </c>
    </row>
    <row r="2982" spans="1:57" ht="12.75" customHeight="1" x14ac:dyDescent="0.25">
      <c r="A2982" s="50">
        <v>2024</v>
      </c>
      <c r="B2982" s="50" t="s">
        <v>967</v>
      </c>
      <c r="C2982" s="51" t="str">
        <f>set_totals!$C$412</f>
        <v>12Jun24-PRS-Offshore B-1</v>
      </c>
      <c r="D2982" s="21">
        <f t="shared" si="143"/>
        <v>45455</v>
      </c>
      <c r="E2982" s="22">
        <f t="shared" si="144"/>
        <v>164</v>
      </c>
      <c r="F2982" s="17" t="s">
        <v>771</v>
      </c>
      <c r="G2982" s="17" t="s">
        <v>784</v>
      </c>
      <c r="H2982" s="17">
        <v>96</v>
      </c>
      <c r="I2982" s="17">
        <v>18</v>
      </c>
      <c r="J2982" s="17"/>
      <c r="K2982" s="17" t="s">
        <v>496</v>
      </c>
      <c r="L2982" s="17" t="s">
        <v>496</v>
      </c>
      <c r="M2982" s="17"/>
      <c r="N2982" s="50" t="s">
        <v>1151</v>
      </c>
      <c r="P2982" s="50" t="s">
        <v>1151</v>
      </c>
      <c r="Q2982" s="50" t="s">
        <v>496</v>
      </c>
      <c r="R2982" s="50" t="s">
        <v>2351</v>
      </c>
      <c r="S2982" s="50" t="s">
        <v>2506</v>
      </c>
      <c r="AD2982" s="50" t="s">
        <v>2563</v>
      </c>
      <c r="AE2982" s="18">
        <f t="shared" si="145"/>
        <v>5.333333333333333</v>
      </c>
      <c r="AF2982" s="50" t="s">
        <v>520</v>
      </c>
      <c r="AG2982" s="184"/>
      <c r="AH2982" s="50" t="s">
        <v>494</v>
      </c>
      <c r="AI2982" s="50" t="s">
        <v>494</v>
      </c>
      <c r="AJ2982" s="50" t="s">
        <v>496</v>
      </c>
      <c r="AK2982" s="50">
        <v>185076</v>
      </c>
      <c r="AL2982" s="50" t="s">
        <v>496</v>
      </c>
      <c r="AM2982">
        <v>85</v>
      </c>
      <c r="AN2982">
        <v>17</v>
      </c>
      <c r="AO2982">
        <v>6.6</v>
      </c>
      <c r="AP2982" s="50" t="s">
        <v>496</v>
      </c>
      <c r="AQ2982" s="50" t="s">
        <v>2581</v>
      </c>
      <c r="AR2982" s="50" t="s">
        <v>1151</v>
      </c>
      <c r="AS2982" s="50" t="s">
        <v>494</v>
      </c>
      <c r="AT2982" s="50" t="s">
        <v>494</v>
      </c>
      <c r="AU2982" s="50" t="s">
        <v>1151</v>
      </c>
      <c r="AV2982" s="50" t="s">
        <v>494</v>
      </c>
      <c r="AW2982" s="50" t="s">
        <v>494</v>
      </c>
      <c r="AX2982" s="50" t="s">
        <v>494</v>
      </c>
      <c r="AY2982" s="50" t="s">
        <v>494</v>
      </c>
      <c r="AZ2982" s="50" t="s">
        <v>494</v>
      </c>
      <c r="BA2982" s="50" t="s">
        <v>494</v>
      </c>
      <c r="BB2982" s="50" t="s">
        <v>494</v>
      </c>
      <c r="BC2982" s="50" t="s">
        <v>494</v>
      </c>
      <c r="BD2982" s="50" t="s">
        <v>494</v>
      </c>
      <c r="BE2982" s="50" t="s">
        <v>494</v>
      </c>
    </row>
    <row r="2983" spans="1:57" hidden="1" x14ac:dyDescent="0.2">
      <c r="A2983" s="50">
        <v>2024</v>
      </c>
      <c r="B2983" s="50" t="s">
        <v>967</v>
      </c>
      <c r="C2983" s="51" t="str">
        <f>set_totals!$C$393</f>
        <v>12Jun24-PRS-PRCD-1</v>
      </c>
      <c r="D2983" s="21">
        <f t="shared" si="143"/>
        <v>45455</v>
      </c>
      <c r="E2983" s="22">
        <f t="shared" si="144"/>
        <v>164</v>
      </c>
      <c r="F2983" s="17" t="s">
        <v>771</v>
      </c>
      <c r="G2983" s="17" t="s">
        <v>784</v>
      </c>
      <c r="H2983" s="17">
        <v>90</v>
      </c>
      <c r="I2983" s="17">
        <v>18</v>
      </c>
      <c r="J2983" s="17"/>
      <c r="K2983" s="17" t="s">
        <v>496</v>
      </c>
      <c r="L2983" s="17" t="s">
        <v>496</v>
      </c>
      <c r="M2983" s="17"/>
      <c r="P2983" s="50" t="s">
        <v>1137</v>
      </c>
      <c r="AD2983" s="50" t="s">
        <v>1136</v>
      </c>
      <c r="AE2983" s="18">
        <f t="shared" si="145"/>
        <v>5</v>
      </c>
    </row>
    <row r="2984" spans="1:57" hidden="1" x14ac:dyDescent="0.2">
      <c r="A2984" s="50">
        <v>2024</v>
      </c>
      <c r="B2984" s="50" t="s">
        <v>967</v>
      </c>
      <c r="C2984" s="51" t="str">
        <f>set_totals!$C$393</f>
        <v>12Jun24-PRS-PRCD-1</v>
      </c>
      <c r="D2984" s="21">
        <f t="shared" si="143"/>
        <v>45455</v>
      </c>
      <c r="E2984" s="22">
        <f t="shared" si="144"/>
        <v>164</v>
      </c>
      <c r="F2984" s="17" t="s">
        <v>771</v>
      </c>
      <c r="G2984" s="17" t="s">
        <v>784</v>
      </c>
      <c r="H2984" s="17">
        <v>120</v>
      </c>
      <c r="I2984" s="17">
        <v>22</v>
      </c>
      <c r="J2984" s="17"/>
      <c r="K2984" s="17" t="s">
        <v>494</v>
      </c>
      <c r="L2984" s="17" t="s">
        <v>494</v>
      </c>
      <c r="M2984" s="17"/>
      <c r="P2984" s="50" t="s">
        <v>1138</v>
      </c>
      <c r="AE2984" s="18">
        <f t="shared" si="145"/>
        <v>5.4545454545454541</v>
      </c>
    </row>
    <row r="2985" spans="1:57" ht="15" x14ac:dyDescent="0.25">
      <c r="A2985" s="50">
        <v>2024</v>
      </c>
      <c r="B2985" s="50" t="s">
        <v>967</v>
      </c>
      <c r="C2985" s="51" t="str">
        <f>set_totals!$C$393</f>
        <v>12Jun24-PRS-PRCD-1</v>
      </c>
      <c r="D2985" s="21">
        <f t="shared" si="143"/>
        <v>45455</v>
      </c>
      <c r="E2985" s="22">
        <f t="shared" si="144"/>
        <v>164</v>
      </c>
      <c r="F2985" s="17" t="s">
        <v>771</v>
      </c>
      <c r="G2985" s="17" t="s">
        <v>784</v>
      </c>
      <c r="H2985" s="17">
        <v>84</v>
      </c>
      <c r="I2985" s="17">
        <v>18</v>
      </c>
      <c r="J2985" s="17"/>
      <c r="K2985" s="17" t="s">
        <v>496</v>
      </c>
      <c r="L2985" s="17" t="s">
        <v>496</v>
      </c>
      <c r="M2985" s="17"/>
      <c r="N2985" s="50" t="s">
        <v>1139</v>
      </c>
      <c r="P2985" s="50" t="s">
        <v>1139</v>
      </c>
      <c r="Q2985" s="50" t="s">
        <v>496</v>
      </c>
      <c r="R2985" s="50" t="s">
        <v>2351</v>
      </c>
      <c r="S2985" s="50" t="s">
        <v>2506</v>
      </c>
      <c r="AD2985" s="50" t="s">
        <v>1140</v>
      </c>
      <c r="AE2985" s="18">
        <f t="shared" si="145"/>
        <v>4.666666666666667</v>
      </c>
      <c r="AF2985" s="50" t="s">
        <v>520</v>
      </c>
      <c r="AG2985" s="196">
        <v>45530</v>
      </c>
      <c r="AH2985" s="50" t="s">
        <v>494</v>
      </c>
      <c r="AI2985" s="50" t="s">
        <v>494</v>
      </c>
      <c r="AJ2985" s="50" t="s">
        <v>494</v>
      </c>
      <c r="AK2985" s="50">
        <v>185076</v>
      </c>
      <c r="AL2985" s="50" t="s">
        <v>496</v>
      </c>
      <c r="AM2985">
        <v>74</v>
      </c>
      <c r="AN2985">
        <v>15</v>
      </c>
      <c r="AO2985">
        <v>5</v>
      </c>
      <c r="AP2985" s="50" t="s">
        <v>496</v>
      </c>
      <c r="AQ2985" s="50" t="s">
        <v>1753</v>
      </c>
      <c r="AR2985" s="50" t="s">
        <v>1139</v>
      </c>
      <c r="AS2985" s="50" t="s">
        <v>494</v>
      </c>
      <c r="AT2985" s="50" t="s">
        <v>494</v>
      </c>
      <c r="AU2985" s="50" t="s">
        <v>1139</v>
      </c>
      <c r="AV2985" s="50" t="s">
        <v>494</v>
      </c>
      <c r="AW2985" s="50" t="s">
        <v>494</v>
      </c>
      <c r="AX2985" s="50" t="s">
        <v>494</v>
      </c>
      <c r="AY2985" s="50" t="s">
        <v>494</v>
      </c>
      <c r="AZ2985" s="50" t="s">
        <v>494</v>
      </c>
      <c r="BA2985" s="50" t="s">
        <v>494</v>
      </c>
      <c r="BB2985" s="50" t="s">
        <v>494</v>
      </c>
      <c r="BC2985" s="50" t="s">
        <v>494</v>
      </c>
      <c r="BD2985" s="50" t="s">
        <v>494</v>
      </c>
      <c r="BE2985" s="50" t="s">
        <v>494</v>
      </c>
    </row>
    <row r="2986" spans="1:57" hidden="1" x14ac:dyDescent="0.2">
      <c r="A2986" s="50">
        <v>2024</v>
      </c>
      <c r="B2986" s="50" t="s">
        <v>967</v>
      </c>
      <c r="C2986" s="51" t="str">
        <f>set_totals!$C$393</f>
        <v>12Jun24-PRS-PRCD-1</v>
      </c>
      <c r="D2986" s="21">
        <f t="shared" si="143"/>
        <v>45455</v>
      </c>
      <c r="E2986" s="22">
        <f t="shared" si="144"/>
        <v>164</v>
      </c>
      <c r="F2986" s="17" t="s">
        <v>1118</v>
      </c>
      <c r="G2986" s="17" t="s">
        <v>1121</v>
      </c>
      <c r="H2986" s="17">
        <v>160</v>
      </c>
      <c r="I2986" s="17">
        <v>21</v>
      </c>
      <c r="J2986" s="17"/>
      <c r="K2986" s="17" t="s">
        <v>494</v>
      </c>
      <c r="L2986" s="17" t="s">
        <v>494</v>
      </c>
      <c r="M2986" s="17"/>
      <c r="AE2986" s="18">
        <f t="shared" si="145"/>
        <v>7.6190476190476186</v>
      </c>
    </row>
    <row r="2987" spans="1:57" hidden="1" x14ac:dyDescent="0.2">
      <c r="A2987" s="50">
        <v>2024</v>
      </c>
      <c r="B2987" s="50" t="s">
        <v>967</v>
      </c>
      <c r="C2987" s="51" t="str">
        <f>set_totals!$C$393</f>
        <v>12Jun24-PRS-PRCD-1</v>
      </c>
      <c r="D2987" s="21">
        <f t="shared" si="143"/>
        <v>45455</v>
      </c>
      <c r="E2987" s="22">
        <f t="shared" si="144"/>
        <v>164</v>
      </c>
      <c r="F2987" s="17" t="s">
        <v>1119</v>
      </c>
      <c r="G2987" s="17" t="s">
        <v>1121</v>
      </c>
      <c r="H2987" s="17">
        <v>140</v>
      </c>
      <c r="I2987" s="17">
        <v>22</v>
      </c>
      <c r="J2987" s="17"/>
      <c r="K2987" s="17" t="s">
        <v>494</v>
      </c>
      <c r="L2987" s="17" t="s">
        <v>494</v>
      </c>
      <c r="M2987" s="17"/>
      <c r="AE2987" s="18">
        <f t="shared" si="145"/>
        <v>6.3636363636363633</v>
      </c>
    </row>
    <row r="2988" spans="1:57" hidden="1" x14ac:dyDescent="0.2">
      <c r="A2988" s="50">
        <v>2024</v>
      </c>
      <c r="B2988" s="50" t="s">
        <v>967</v>
      </c>
      <c r="C2988" s="51" t="str">
        <f>set_totals!$C$393</f>
        <v>12Jun24-PRS-PRCD-1</v>
      </c>
      <c r="D2988" s="21">
        <f t="shared" si="143"/>
        <v>45455</v>
      </c>
      <c r="E2988" s="22">
        <f t="shared" si="144"/>
        <v>164</v>
      </c>
      <c r="F2988" s="17" t="s">
        <v>1118</v>
      </c>
      <c r="G2988" s="17" t="s">
        <v>1121</v>
      </c>
      <c r="H2988" s="17">
        <v>120</v>
      </c>
      <c r="I2988" s="17">
        <v>23</v>
      </c>
      <c r="J2988" s="17"/>
      <c r="K2988" s="17" t="s">
        <v>494</v>
      </c>
      <c r="L2988" s="17" t="s">
        <v>494</v>
      </c>
      <c r="M2988" s="17"/>
      <c r="AE2988" s="18">
        <f t="shared" si="145"/>
        <v>5.2173913043478262</v>
      </c>
    </row>
    <row r="2989" spans="1:57" hidden="1" x14ac:dyDescent="0.2">
      <c r="A2989" s="50">
        <v>2024</v>
      </c>
      <c r="B2989" s="50" t="s">
        <v>967</v>
      </c>
      <c r="C2989" s="51" t="str">
        <f>set_totals!$C$393</f>
        <v>12Jun24-PRS-PRCD-1</v>
      </c>
      <c r="D2989" s="21">
        <f t="shared" si="143"/>
        <v>45455</v>
      </c>
      <c r="E2989" s="22">
        <f t="shared" si="144"/>
        <v>164</v>
      </c>
      <c r="F2989" s="17" t="s">
        <v>1118</v>
      </c>
      <c r="G2989" s="17" t="s">
        <v>1121</v>
      </c>
      <c r="H2989" s="17">
        <v>128</v>
      </c>
      <c r="I2989" s="17">
        <v>24</v>
      </c>
      <c r="J2989" s="17"/>
      <c r="K2989" s="17" t="s">
        <v>494</v>
      </c>
      <c r="L2989" s="17" t="s">
        <v>494</v>
      </c>
      <c r="M2989" s="17"/>
      <c r="AE2989" s="18">
        <f t="shared" si="145"/>
        <v>5.333333333333333</v>
      </c>
    </row>
    <row r="2990" spans="1:57" hidden="1" x14ac:dyDescent="0.2">
      <c r="A2990" s="50">
        <v>2024</v>
      </c>
      <c r="B2990" s="50" t="s">
        <v>967</v>
      </c>
      <c r="C2990" s="51" t="str">
        <f>set_totals!$C$393</f>
        <v>12Jun24-PRS-PRCD-1</v>
      </c>
      <c r="D2990" s="21">
        <f t="shared" si="143"/>
        <v>45455</v>
      </c>
      <c r="E2990" s="22">
        <f t="shared" si="144"/>
        <v>164</v>
      </c>
      <c r="F2990" s="17" t="s">
        <v>1118</v>
      </c>
      <c r="G2990" s="17" t="s">
        <v>1121</v>
      </c>
      <c r="H2990" s="17">
        <v>109</v>
      </c>
      <c r="I2990" s="17">
        <v>20</v>
      </c>
      <c r="J2990" s="17"/>
      <c r="K2990" s="17" t="s">
        <v>494</v>
      </c>
      <c r="L2990" s="17" t="s">
        <v>494</v>
      </c>
      <c r="M2990" s="17"/>
      <c r="AE2990" s="18">
        <f t="shared" si="145"/>
        <v>5.45</v>
      </c>
    </row>
    <row r="2991" spans="1:57" hidden="1" x14ac:dyDescent="0.2">
      <c r="A2991" s="50">
        <v>2024</v>
      </c>
      <c r="B2991" s="50" t="s">
        <v>967</v>
      </c>
      <c r="C2991" s="51" t="str">
        <f>set_totals!$C$393</f>
        <v>12Jun24-PRS-PRCD-1</v>
      </c>
      <c r="D2991" s="21">
        <f t="shared" si="143"/>
        <v>45455</v>
      </c>
      <c r="E2991" s="22">
        <f t="shared" si="144"/>
        <v>164</v>
      </c>
      <c r="F2991" s="17" t="s">
        <v>1118</v>
      </c>
      <c r="G2991" s="17" t="s">
        <v>1121</v>
      </c>
      <c r="H2991" s="17">
        <v>124</v>
      </c>
      <c r="I2991" s="17">
        <v>24</v>
      </c>
      <c r="J2991" s="17"/>
      <c r="K2991" s="17" t="s">
        <v>494</v>
      </c>
      <c r="L2991" s="17" t="s">
        <v>494</v>
      </c>
      <c r="M2991" s="17"/>
      <c r="AE2991" s="18">
        <f t="shared" si="145"/>
        <v>5.166666666666667</v>
      </c>
    </row>
    <row r="2992" spans="1:57" hidden="1" x14ac:dyDescent="0.2">
      <c r="A2992" s="50">
        <v>2024</v>
      </c>
      <c r="B2992" s="50" t="s">
        <v>967</v>
      </c>
      <c r="C2992" s="51" t="str">
        <f>set_totals!$C$393</f>
        <v>12Jun24-PRS-PRCD-1</v>
      </c>
      <c r="D2992" s="21">
        <f t="shared" si="143"/>
        <v>45455</v>
      </c>
      <c r="E2992" s="22">
        <f t="shared" si="144"/>
        <v>164</v>
      </c>
      <c r="F2992" s="17" t="s">
        <v>1119</v>
      </c>
      <c r="G2992" s="17" t="s">
        <v>1121</v>
      </c>
      <c r="H2992" s="17">
        <v>164</v>
      </c>
      <c r="I2992" s="17">
        <v>22</v>
      </c>
      <c r="J2992" s="17"/>
      <c r="K2992" s="17" t="s">
        <v>494</v>
      </c>
      <c r="L2992" s="17" t="s">
        <v>494</v>
      </c>
      <c r="M2992" s="17"/>
      <c r="AE2992" s="18">
        <f t="shared" si="145"/>
        <v>7.4545454545454541</v>
      </c>
    </row>
    <row r="2993" spans="1:31" hidden="1" x14ac:dyDescent="0.2">
      <c r="A2993" s="50">
        <v>2024</v>
      </c>
      <c r="B2993" s="50" t="s">
        <v>967</v>
      </c>
      <c r="C2993" s="51" t="str">
        <f>set_totals!$C$393</f>
        <v>12Jun24-PRS-PRCD-1</v>
      </c>
      <c r="D2993" s="21">
        <f t="shared" si="143"/>
        <v>45455</v>
      </c>
      <c r="E2993" s="22">
        <f t="shared" si="144"/>
        <v>164</v>
      </c>
      <c r="F2993" s="17" t="s">
        <v>1118</v>
      </c>
      <c r="G2993" s="17" t="s">
        <v>1121</v>
      </c>
      <c r="H2993" s="17">
        <v>132</v>
      </c>
      <c r="I2993" s="17">
        <v>24</v>
      </c>
      <c r="J2993" s="17"/>
      <c r="K2993" s="17" t="s">
        <v>494</v>
      </c>
      <c r="L2993" s="17" t="s">
        <v>494</v>
      </c>
      <c r="M2993" s="17"/>
      <c r="AE2993" s="18">
        <f t="shared" si="145"/>
        <v>5.5</v>
      </c>
    </row>
    <row r="2994" spans="1:31" hidden="1" x14ac:dyDescent="0.2">
      <c r="A2994" s="50">
        <v>2024</v>
      </c>
      <c r="B2994" s="50" t="s">
        <v>967</v>
      </c>
      <c r="C2994" s="51" t="str">
        <f>set_totals!$C$393</f>
        <v>12Jun24-PRS-PRCD-1</v>
      </c>
      <c r="D2994" s="21">
        <f t="shared" si="143"/>
        <v>45455</v>
      </c>
      <c r="E2994" s="22">
        <f t="shared" si="144"/>
        <v>164</v>
      </c>
      <c r="F2994" s="17" t="s">
        <v>401</v>
      </c>
      <c r="G2994" s="17" t="s">
        <v>1121</v>
      </c>
      <c r="H2994" s="17">
        <v>128</v>
      </c>
      <c r="I2994" s="17">
        <v>26</v>
      </c>
      <c r="J2994" s="17"/>
      <c r="K2994" s="17" t="s">
        <v>494</v>
      </c>
      <c r="L2994" s="17" t="s">
        <v>494</v>
      </c>
      <c r="M2994" s="17"/>
      <c r="AE2994" s="18">
        <f t="shared" si="145"/>
        <v>4.9230769230769234</v>
      </c>
    </row>
    <row r="2995" spans="1:31" hidden="1" x14ac:dyDescent="0.2">
      <c r="A2995" s="50">
        <v>2024</v>
      </c>
      <c r="B2995" s="50" t="s">
        <v>967</v>
      </c>
      <c r="C2995" s="51" t="str">
        <f>set_totals!$C$393</f>
        <v>12Jun24-PRS-PRCD-1</v>
      </c>
      <c r="D2995" s="21">
        <f t="shared" si="143"/>
        <v>45455</v>
      </c>
      <c r="E2995" s="22">
        <f t="shared" si="144"/>
        <v>164</v>
      </c>
      <c r="F2995" s="17" t="s">
        <v>1119</v>
      </c>
      <c r="G2995" s="17" t="s">
        <v>1121</v>
      </c>
      <c r="H2995" s="17">
        <v>144</v>
      </c>
      <c r="I2995" s="17">
        <v>22</v>
      </c>
      <c r="J2995" s="17"/>
      <c r="K2995" s="17" t="s">
        <v>494</v>
      </c>
      <c r="L2995" s="17" t="s">
        <v>494</v>
      </c>
      <c r="M2995" s="17"/>
      <c r="AE2995" s="18">
        <f t="shared" si="145"/>
        <v>6.5454545454545459</v>
      </c>
    </row>
    <row r="2996" spans="1:31" hidden="1" x14ac:dyDescent="0.2">
      <c r="A2996" s="50">
        <v>2024</v>
      </c>
      <c r="B2996" s="50" t="s">
        <v>967</v>
      </c>
      <c r="C2996" s="51" t="str">
        <f>set_totals!$C$393</f>
        <v>12Jun24-PRS-PRCD-1</v>
      </c>
      <c r="D2996" s="21">
        <f t="shared" si="143"/>
        <v>45455</v>
      </c>
      <c r="E2996" s="22">
        <f t="shared" si="144"/>
        <v>164</v>
      </c>
      <c r="F2996" s="17" t="s">
        <v>1118</v>
      </c>
      <c r="G2996" s="17" t="s">
        <v>1121</v>
      </c>
      <c r="H2996" s="17">
        <v>140</v>
      </c>
      <c r="I2996" s="17">
        <v>28</v>
      </c>
      <c r="J2996" s="17"/>
      <c r="K2996" s="17" t="s">
        <v>494</v>
      </c>
      <c r="L2996" s="17" t="s">
        <v>494</v>
      </c>
      <c r="M2996" s="17"/>
      <c r="AE2996" s="18">
        <f t="shared" si="145"/>
        <v>5</v>
      </c>
    </row>
    <row r="2997" spans="1:31" hidden="1" x14ac:dyDescent="0.2">
      <c r="A2997" s="50">
        <v>2024</v>
      </c>
      <c r="B2997" s="50" t="s">
        <v>967</v>
      </c>
      <c r="C2997" s="51" t="str">
        <f>set_totals!$C$393</f>
        <v>12Jun24-PRS-PRCD-1</v>
      </c>
      <c r="D2997" s="21">
        <f t="shared" si="143"/>
        <v>45455</v>
      </c>
      <c r="E2997" s="22">
        <f t="shared" si="144"/>
        <v>164</v>
      </c>
      <c r="F2997" s="17" t="s">
        <v>1118</v>
      </c>
      <c r="G2997" s="17" t="s">
        <v>1121</v>
      </c>
      <c r="H2997" s="17">
        <v>120</v>
      </c>
      <c r="I2997" s="17">
        <v>21</v>
      </c>
      <c r="J2997" s="17"/>
      <c r="K2997" s="17" t="s">
        <v>494</v>
      </c>
      <c r="L2997" s="17" t="s">
        <v>494</v>
      </c>
      <c r="M2997" s="17"/>
      <c r="AE2997" s="18">
        <f t="shared" si="145"/>
        <v>5.7142857142857144</v>
      </c>
    </row>
    <row r="2998" spans="1:31" hidden="1" x14ac:dyDescent="0.2">
      <c r="A2998" s="50">
        <v>2024</v>
      </c>
      <c r="B2998" s="50" t="s">
        <v>967</v>
      </c>
      <c r="C2998" s="51" t="str">
        <f>set_totals!$C$393</f>
        <v>12Jun24-PRS-PRCD-1</v>
      </c>
      <c r="D2998" s="21">
        <f t="shared" si="143"/>
        <v>45455</v>
      </c>
      <c r="E2998" s="22">
        <f t="shared" si="144"/>
        <v>164</v>
      </c>
      <c r="F2998" s="17" t="s">
        <v>1120</v>
      </c>
      <c r="G2998" s="17" t="s">
        <v>1121</v>
      </c>
      <c r="H2998" s="17">
        <v>140</v>
      </c>
      <c r="I2998" s="17">
        <v>24</v>
      </c>
      <c r="J2998" s="17"/>
      <c r="K2998" s="17" t="s">
        <v>494</v>
      </c>
      <c r="L2998" s="17" t="s">
        <v>494</v>
      </c>
      <c r="M2998" s="17"/>
      <c r="AE2998" s="18">
        <f t="shared" si="145"/>
        <v>5.833333333333333</v>
      </c>
    </row>
    <row r="2999" spans="1:31" hidden="1" x14ac:dyDescent="0.2">
      <c r="A2999" s="50">
        <v>2024</v>
      </c>
      <c r="B2999" s="50" t="s">
        <v>967</v>
      </c>
      <c r="C2999" s="51" t="str">
        <f>set_totals!$C$393</f>
        <v>12Jun24-PRS-PRCD-1</v>
      </c>
      <c r="D2999" s="21">
        <f t="shared" si="143"/>
        <v>45455</v>
      </c>
      <c r="E2999" s="22">
        <f t="shared" si="144"/>
        <v>164</v>
      </c>
      <c r="F2999" s="17" t="s">
        <v>1118</v>
      </c>
      <c r="G2999" s="17" t="s">
        <v>1121</v>
      </c>
      <c r="H2999" s="17">
        <v>126</v>
      </c>
      <c r="I2999" s="17">
        <v>26</v>
      </c>
      <c r="J2999" s="17"/>
      <c r="K2999" s="17" t="s">
        <v>494</v>
      </c>
      <c r="L2999" s="17" t="s">
        <v>494</v>
      </c>
      <c r="M2999" s="17"/>
      <c r="AE2999" s="18">
        <f t="shared" si="145"/>
        <v>4.8461538461538458</v>
      </c>
    </row>
    <row r="3000" spans="1:31" hidden="1" x14ac:dyDescent="0.2">
      <c r="A3000" s="50">
        <v>2024</v>
      </c>
      <c r="B3000" s="50" t="s">
        <v>967</v>
      </c>
      <c r="C3000" s="51" t="str">
        <f>set_totals!$C$393</f>
        <v>12Jun24-PRS-PRCD-1</v>
      </c>
      <c r="D3000" s="21">
        <f t="shared" si="143"/>
        <v>45455</v>
      </c>
      <c r="E3000" s="22">
        <f t="shared" si="144"/>
        <v>164</v>
      </c>
      <c r="F3000" s="17" t="s">
        <v>1118</v>
      </c>
      <c r="G3000" s="17" t="s">
        <v>1121</v>
      </c>
      <c r="H3000" s="17">
        <v>136</v>
      </c>
      <c r="I3000" s="17">
        <v>26</v>
      </c>
      <c r="J3000" s="17"/>
      <c r="K3000" s="17" t="s">
        <v>494</v>
      </c>
      <c r="L3000" s="17" t="s">
        <v>494</v>
      </c>
      <c r="M3000" s="17"/>
      <c r="AE3000" s="18">
        <f t="shared" si="145"/>
        <v>5.2307692307692308</v>
      </c>
    </row>
    <row r="3001" spans="1:31" hidden="1" x14ac:dyDescent="0.2">
      <c r="A3001" s="50">
        <v>2024</v>
      </c>
      <c r="B3001" s="50" t="s">
        <v>967</v>
      </c>
      <c r="C3001" s="51" t="str">
        <f>set_totals!$C$393</f>
        <v>12Jun24-PRS-PRCD-1</v>
      </c>
      <c r="D3001" s="21">
        <f t="shared" si="143"/>
        <v>45455</v>
      </c>
      <c r="E3001" s="22">
        <f t="shared" si="144"/>
        <v>164</v>
      </c>
      <c r="F3001" s="17" t="s">
        <v>1118</v>
      </c>
      <c r="G3001" s="17" t="s">
        <v>1121</v>
      </c>
      <c r="H3001" s="17">
        <v>135</v>
      </c>
      <c r="I3001" s="17">
        <v>25</v>
      </c>
      <c r="J3001" s="17"/>
      <c r="K3001" s="17" t="s">
        <v>494</v>
      </c>
      <c r="L3001" s="17" t="s">
        <v>494</v>
      </c>
      <c r="M3001" s="17"/>
      <c r="AE3001" s="18">
        <f t="shared" si="145"/>
        <v>5.4</v>
      </c>
    </row>
    <row r="3002" spans="1:31" hidden="1" x14ac:dyDescent="0.2">
      <c r="A3002" s="50">
        <v>2024</v>
      </c>
      <c r="B3002" s="50" t="s">
        <v>967</v>
      </c>
      <c r="C3002" s="51" t="str">
        <f>set_totals!$C$393</f>
        <v>12Jun24-PRS-PRCD-1</v>
      </c>
      <c r="D3002" s="21">
        <f t="shared" si="143"/>
        <v>45455</v>
      </c>
      <c r="E3002" s="22">
        <f t="shared" si="144"/>
        <v>164</v>
      </c>
      <c r="F3002" s="17" t="s">
        <v>1119</v>
      </c>
      <c r="G3002" s="17" t="s">
        <v>1121</v>
      </c>
      <c r="H3002" s="17">
        <v>154</v>
      </c>
      <c r="I3002" s="17">
        <v>24</v>
      </c>
      <c r="J3002" s="17"/>
      <c r="K3002" s="17" t="s">
        <v>494</v>
      </c>
      <c r="L3002" s="17" t="s">
        <v>494</v>
      </c>
      <c r="M3002" s="17"/>
      <c r="AE3002" s="18">
        <f t="shared" si="145"/>
        <v>6.416666666666667</v>
      </c>
    </row>
    <row r="3003" spans="1:31" hidden="1" x14ac:dyDescent="0.2">
      <c r="A3003" s="50">
        <v>2024</v>
      </c>
      <c r="B3003" s="50" t="s">
        <v>967</v>
      </c>
      <c r="C3003" s="51" t="str">
        <f>set_totals!$C$393</f>
        <v>12Jun24-PRS-PRCD-1</v>
      </c>
      <c r="D3003" s="21">
        <f t="shared" si="143"/>
        <v>45455</v>
      </c>
      <c r="E3003" s="22">
        <f t="shared" si="144"/>
        <v>164</v>
      </c>
      <c r="F3003" s="17" t="s">
        <v>1118</v>
      </c>
      <c r="G3003" s="17" t="s">
        <v>1121</v>
      </c>
      <c r="H3003" s="17">
        <v>112</v>
      </c>
      <c r="I3003" s="17">
        <v>21</v>
      </c>
      <c r="J3003" s="17"/>
      <c r="K3003" s="17" t="s">
        <v>494</v>
      </c>
      <c r="L3003" s="17" t="s">
        <v>494</v>
      </c>
      <c r="M3003" s="17"/>
      <c r="AE3003" s="18">
        <f t="shared" si="145"/>
        <v>5.333333333333333</v>
      </c>
    </row>
    <row r="3004" spans="1:31" hidden="1" x14ac:dyDescent="0.2">
      <c r="A3004" s="50">
        <v>2024</v>
      </c>
      <c r="B3004" s="50" t="s">
        <v>967</v>
      </c>
      <c r="C3004" s="51" t="str">
        <f>set_totals!$C$393</f>
        <v>12Jun24-PRS-PRCD-1</v>
      </c>
      <c r="D3004" s="21">
        <f t="shared" si="143"/>
        <v>45455</v>
      </c>
      <c r="E3004" s="22">
        <f t="shared" si="144"/>
        <v>164</v>
      </c>
      <c r="F3004" s="17" t="s">
        <v>1118</v>
      </c>
      <c r="G3004" s="17" t="s">
        <v>1121</v>
      </c>
      <c r="H3004" s="17">
        <v>124</v>
      </c>
      <c r="I3004" s="17">
        <v>21</v>
      </c>
      <c r="J3004" s="17"/>
      <c r="K3004" s="17" t="s">
        <v>494</v>
      </c>
      <c r="L3004" s="17" t="s">
        <v>494</v>
      </c>
      <c r="M3004" s="17"/>
      <c r="AE3004" s="18">
        <f t="shared" si="145"/>
        <v>5.9047619047619051</v>
      </c>
    </row>
    <row r="3005" spans="1:31" hidden="1" x14ac:dyDescent="0.2">
      <c r="A3005" s="50">
        <v>2024</v>
      </c>
      <c r="B3005" s="50" t="s">
        <v>967</v>
      </c>
      <c r="C3005" s="51" t="str">
        <f>set_totals!$C$393</f>
        <v>12Jun24-PRS-PRCD-1</v>
      </c>
      <c r="D3005" s="21">
        <f t="shared" si="143"/>
        <v>45455</v>
      </c>
      <c r="E3005" s="22">
        <f t="shared" si="144"/>
        <v>164</v>
      </c>
      <c r="F3005" s="17" t="s">
        <v>1119</v>
      </c>
      <c r="G3005" s="17" t="s">
        <v>1121</v>
      </c>
      <c r="H3005" s="17">
        <v>154</v>
      </c>
      <c r="I3005" s="17">
        <v>25</v>
      </c>
      <c r="J3005" s="17"/>
      <c r="K3005" s="17" t="s">
        <v>494</v>
      </c>
      <c r="L3005" s="17" t="s">
        <v>494</v>
      </c>
      <c r="M3005" s="17"/>
      <c r="AE3005" s="18">
        <f t="shared" si="145"/>
        <v>6.16</v>
      </c>
    </row>
    <row r="3006" spans="1:31" hidden="1" x14ac:dyDescent="0.2">
      <c r="A3006" s="50">
        <v>2024</v>
      </c>
      <c r="B3006" s="50" t="s">
        <v>967</v>
      </c>
      <c r="C3006" s="51" t="str">
        <f>set_totals!$C$393</f>
        <v>12Jun24-PRS-PRCD-1</v>
      </c>
      <c r="D3006" s="21">
        <f t="shared" si="143"/>
        <v>45455</v>
      </c>
      <c r="E3006" s="22">
        <f t="shared" si="144"/>
        <v>164</v>
      </c>
      <c r="F3006" s="17" t="s">
        <v>1119</v>
      </c>
      <c r="G3006" s="17" t="s">
        <v>1121</v>
      </c>
      <c r="H3006" s="17">
        <v>158</v>
      </c>
      <c r="I3006" s="17">
        <v>26</v>
      </c>
      <c r="J3006" s="17"/>
      <c r="K3006" s="17" t="s">
        <v>494</v>
      </c>
      <c r="L3006" s="17" t="s">
        <v>494</v>
      </c>
      <c r="M3006" s="17"/>
      <c r="AE3006" s="18">
        <f t="shared" si="145"/>
        <v>6.0769230769230766</v>
      </c>
    </row>
    <row r="3007" spans="1:31" hidden="1" x14ac:dyDescent="0.2">
      <c r="A3007" s="50">
        <v>2024</v>
      </c>
      <c r="B3007" s="50" t="s">
        <v>967</v>
      </c>
      <c r="C3007" s="51" t="str">
        <f>set_totals!$C$393</f>
        <v>12Jun24-PRS-PRCD-1</v>
      </c>
      <c r="D3007" s="21">
        <f t="shared" si="143"/>
        <v>45455</v>
      </c>
      <c r="E3007" s="22">
        <f t="shared" si="144"/>
        <v>164</v>
      </c>
      <c r="F3007" s="17" t="s">
        <v>1119</v>
      </c>
      <c r="G3007" s="17" t="s">
        <v>1121</v>
      </c>
      <c r="H3007" s="17">
        <v>166</v>
      </c>
      <c r="I3007" s="17">
        <v>32</v>
      </c>
      <c r="J3007" s="17"/>
      <c r="K3007" s="17" t="s">
        <v>494</v>
      </c>
      <c r="L3007" s="17" t="s">
        <v>494</v>
      </c>
      <c r="M3007" s="17"/>
      <c r="AE3007" s="18">
        <f t="shared" si="145"/>
        <v>5.1875</v>
      </c>
    </row>
    <row r="3008" spans="1:31" hidden="1" x14ac:dyDescent="0.2">
      <c r="A3008" s="50">
        <v>2024</v>
      </c>
      <c r="B3008" s="50" t="s">
        <v>967</v>
      </c>
      <c r="C3008" s="51" t="str">
        <f>set_totals!$C$393</f>
        <v>12Jun24-PRS-PRCD-1</v>
      </c>
      <c r="D3008" s="21">
        <f t="shared" si="143"/>
        <v>45455</v>
      </c>
      <c r="E3008" s="22">
        <f t="shared" si="144"/>
        <v>164</v>
      </c>
      <c r="F3008" s="17" t="s">
        <v>1118</v>
      </c>
      <c r="G3008" s="17" t="s">
        <v>1121</v>
      </c>
      <c r="H3008" s="17">
        <v>128</v>
      </c>
      <c r="I3008" s="17">
        <v>35</v>
      </c>
      <c r="J3008" s="17"/>
      <c r="K3008" s="17" t="s">
        <v>494</v>
      </c>
      <c r="L3008" s="17" t="s">
        <v>494</v>
      </c>
      <c r="M3008" s="17"/>
      <c r="AE3008" s="18">
        <f t="shared" si="145"/>
        <v>3.657142857142857</v>
      </c>
    </row>
    <row r="3009" spans="1:31" hidden="1" x14ac:dyDescent="0.2">
      <c r="A3009" s="50">
        <v>2024</v>
      </c>
      <c r="B3009" s="50" t="s">
        <v>967</v>
      </c>
      <c r="C3009" s="51" t="str">
        <f>set_totals!$C$393</f>
        <v>12Jun24-PRS-PRCD-1</v>
      </c>
      <c r="D3009" s="21">
        <f t="shared" si="143"/>
        <v>45455</v>
      </c>
      <c r="E3009" s="22">
        <f t="shared" si="144"/>
        <v>164</v>
      </c>
      <c r="F3009" s="17" t="s">
        <v>1119</v>
      </c>
      <c r="G3009" s="17" t="s">
        <v>1121</v>
      </c>
      <c r="H3009" s="17">
        <v>154</v>
      </c>
      <c r="I3009" s="17">
        <v>26</v>
      </c>
      <c r="J3009" s="17"/>
      <c r="K3009" s="17" t="s">
        <v>494</v>
      </c>
      <c r="L3009" s="17" t="s">
        <v>494</v>
      </c>
      <c r="M3009" s="17"/>
      <c r="AE3009" s="18">
        <f t="shared" si="145"/>
        <v>5.9230769230769234</v>
      </c>
    </row>
    <row r="3010" spans="1:31" hidden="1" x14ac:dyDescent="0.2">
      <c r="A3010" s="50">
        <v>2024</v>
      </c>
      <c r="B3010" s="50" t="s">
        <v>967</v>
      </c>
      <c r="C3010" s="51" t="str">
        <f>set_totals!$C$393</f>
        <v>12Jun24-PRS-PRCD-1</v>
      </c>
      <c r="D3010" s="21">
        <f t="shared" si="143"/>
        <v>45455</v>
      </c>
      <c r="E3010" s="22">
        <f t="shared" si="144"/>
        <v>164</v>
      </c>
      <c r="F3010" s="17" t="s">
        <v>1134</v>
      </c>
      <c r="G3010" s="17" t="s">
        <v>1121</v>
      </c>
      <c r="H3010" s="17">
        <v>120</v>
      </c>
      <c r="I3010" s="17">
        <v>10</v>
      </c>
      <c r="J3010" s="17"/>
      <c r="K3010" s="17" t="s">
        <v>494</v>
      </c>
      <c r="L3010" s="17" t="s">
        <v>494</v>
      </c>
      <c r="M3010" s="17"/>
      <c r="AE3010" s="18">
        <f t="shared" si="145"/>
        <v>12</v>
      </c>
    </row>
    <row r="3011" spans="1:31" hidden="1" x14ac:dyDescent="0.2">
      <c r="A3011" s="50">
        <v>2024</v>
      </c>
      <c r="B3011" s="50" t="s">
        <v>967</v>
      </c>
      <c r="C3011" s="51" t="str">
        <f>set_totals!$C$393</f>
        <v>12Jun24-PRS-PRCD-1</v>
      </c>
      <c r="D3011" s="21">
        <f t="shared" si="143"/>
        <v>45455</v>
      </c>
      <c r="E3011" s="22">
        <f t="shared" si="144"/>
        <v>164</v>
      </c>
      <c r="F3011" s="17" t="s">
        <v>1134</v>
      </c>
      <c r="G3011" s="17" t="s">
        <v>1121</v>
      </c>
      <c r="H3011" s="17">
        <v>122</v>
      </c>
      <c r="I3011" s="17">
        <v>8</v>
      </c>
      <c r="J3011" s="17"/>
      <c r="K3011" s="17" t="s">
        <v>494</v>
      </c>
      <c r="L3011" s="17" t="s">
        <v>494</v>
      </c>
      <c r="M3011" s="17"/>
      <c r="AE3011" s="18">
        <f t="shared" si="145"/>
        <v>15.25</v>
      </c>
    </row>
    <row r="3012" spans="1:31" hidden="1" x14ac:dyDescent="0.2">
      <c r="A3012" s="50">
        <v>2024</v>
      </c>
      <c r="B3012" s="50" t="s">
        <v>967</v>
      </c>
      <c r="C3012" s="51" t="str">
        <f>set_totals!$C$393</f>
        <v>12Jun24-PRS-PRCD-1</v>
      </c>
      <c r="D3012" s="21">
        <f t="shared" ref="D3012:D3075" si="146">DATEVALUE(LEFT(C3012, SEARCH("-", C3012) - 1))</f>
        <v>45455</v>
      </c>
      <c r="E3012" s="22">
        <f t="shared" ref="E3012:E3075" si="147" xml:space="preserve"> D3012 - DATE(YEAR(D3012), 1, 0)</f>
        <v>164</v>
      </c>
      <c r="F3012" s="17" t="s">
        <v>1135</v>
      </c>
      <c r="G3012" s="17" t="s">
        <v>1121</v>
      </c>
      <c r="H3012" s="17">
        <v>66</v>
      </c>
      <c r="I3012" s="17">
        <v>10</v>
      </c>
      <c r="J3012" s="17"/>
      <c r="K3012" s="17" t="s">
        <v>494</v>
      </c>
      <c r="L3012" s="17" t="s">
        <v>494</v>
      </c>
      <c r="M3012" s="17"/>
      <c r="AE3012" s="18">
        <f t="shared" si="145"/>
        <v>6.6</v>
      </c>
    </row>
    <row r="3013" spans="1:31" hidden="1" x14ac:dyDescent="0.2">
      <c r="A3013" s="50">
        <v>2024</v>
      </c>
      <c r="B3013" s="50" t="s">
        <v>967</v>
      </c>
      <c r="C3013" s="51" t="str">
        <f>set_totals!$C$393</f>
        <v>12Jun24-PRS-PRCD-1</v>
      </c>
      <c r="D3013" s="21">
        <f t="shared" si="146"/>
        <v>45455</v>
      </c>
      <c r="E3013" s="22">
        <f t="shared" si="147"/>
        <v>164</v>
      </c>
      <c r="F3013" s="17" t="s">
        <v>1135</v>
      </c>
      <c r="G3013" s="17" t="s">
        <v>1121</v>
      </c>
      <c r="H3013" s="17">
        <v>72</v>
      </c>
      <c r="I3013" s="17">
        <v>12</v>
      </c>
      <c r="J3013" s="17"/>
      <c r="K3013" s="17" t="s">
        <v>494</v>
      </c>
      <c r="L3013" s="17" t="s">
        <v>494</v>
      </c>
      <c r="M3013" s="17"/>
      <c r="AE3013" s="18">
        <f t="shared" si="145"/>
        <v>6</v>
      </c>
    </row>
    <row r="3014" spans="1:31" hidden="1" x14ac:dyDescent="0.2">
      <c r="A3014" s="50">
        <v>2024</v>
      </c>
      <c r="B3014" s="50" t="s">
        <v>967</v>
      </c>
      <c r="C3014" s="51" t="str">
        <f>set_totals!$C$393</f>
        <v>12Jun24-PRS-PRCD-1</v>
      </c>
      <c r="D3014" s="21">
        <f t="shared" si="146"/>
        <v>45455</v>
      </c>
      <c r="E3014" s="22">
        <f t="shared" si="147"/>
        <v>164</v>
      </c>
      <c r="F3014" s="17" t="s">
        <v>1135</v>
      </c>
      <c r="G3014" s="17" t="s">
        <v>1121</v>
      </c>
      <c r="H3014" s="17">
        <v>68</v>
      </c>
      <c r="I3014" s="17">
        <v>12</v>
      </c>
      <c r="J3014" s="17"/>
      <c r="K3014" s="17" t="s">
        <v>494</v>
      </c>
      <c r="L3014" s="17" t="s">
        <v>494</v>
      </c>
      <c r="M3014" s="17"/>
      <c r="AE3014" s="18">
        <f t="shared" si="145"/>
        <v>5.666666666666667</v>
      </c>
    </row>
    <row r="3015" spans="1:31" hidden="1" x14ac:dyDescent="0.2">
      <c r="A3015" s="50">
        <v>2024</v>
      </c>
      <c r="B3015" s="50" t="s">
        <v>967</v>
      </c>
      <c r="C3015" s="51" t="str">
        <f>set_totals!$C$393</f>
        <v>12Jun24-PRS-PRCD-1</v>
      </c>
      <c r="D3015" s="21">
        <f t="shared" si="146"/>
        <v>45455</v>
      </c>
      <c r="E3015" s="22">
        <f t="shared" si="147"/>
        <v>164</v>
      </c>
      <c r="F3015" s="17" t="s">
        <v>1134</v>
      </c>
      <c r="G3015" s="17" t="s">
        <v>1121</v>
      </c>
      <c r="H3015" s="17">
        <v>118</v>
      </c>
      <c r="I3015" s="17">
        <v>10</v>
      </c>
      <c r="J3015" s="17"/>
      <c r="K3015" s="17" t="s">
        <v>494</v>
      </c>
      <c r="L3015" s="17" t="s">
        <v>494</v>
      </c>
      <c r="M3015" s="17"/>
      <c r="AE3015" s="18">
        <f t="shared" si="145"/>
        <v>11.8</v>
      </c>
    </row>
    <row r="3016" spans="1:31" hidden="1" x14ac:dyDescent="0.2">
      <c r="A3016" s="50">
        <v>2024</v>
      </c>
      <c r="B3016" s="50" t="s">
        <v>967</v>
      </c>
      <c r="C3016" s="51" t="str">
        <f>set_totals!$C$393</f>
        <v>12Jun24-PRS-PRCD-1</v>
      </c>
      <c r="D3016" s="21">
        <f t="shared" si="146"/>
        <v>45455</v>
      </c>
      <c r="E3016" s="22">
        <f t="shared" si="147"/>
        <v>164</v>
      </c>
      <c r="F3016" s="17" t="s">
        <v>1134</v>
      </c>
      <c r="G3016" s="17" t="s">
        <v>1121</v>
      </c>
      <c r="H3016" s="17">
        <v>116</v>
      </c>
      <c r="I3016" s="17">
        <v>10</v>
      </c>
      <c r="J3016" s="17"/>
      <c r="K3016" s="17" t="s">
        <v>494</v>
      </c>
      <c r="L3016" s="17" t="s">
        <v>494</v>
      </c>
      <c r="M3016" s="17"/>
      <c r="AE3016" s="18">
        <f t="shared" si="145"/>
        <v>11.6</v>
      </c>
    </row>
    <row r="3017" spans="1:31" hidden="1" x14ac:dyDescent="0.2">
      <c r="A3017" s="50">
        <v>2024</v>
      </c>
      <c r="B3017" s="50" t="s">
        <v>967</v>
      </c>
      <c r="C3017" s="51" t="str">
        <f>set_totals!$C$393</f>
        <v>12Jun24-PRS-PRCD-1</v>
      </c>
      <c r="D3017" s="21">
        <f t="shared" si="146"/>
        <v>45455</v>
      </c>
      <c r="E3017" s="22">
        <f t="shared" si="147"/>
        <v>164</v>
      </c>
      <c r="F3017" s="17" t="s">
        <v>1134</v>
      </c>
      <c r="G3017" s="17" t="s">
        <v>1121</v>
      </c>
      <c r="H3017" s="17">
        <v>110</v>
      </c>
      <c r="I3017" s="17">
        <v>9</v>
      </c>
      <c r="J3017" s="17"/>
      <c r="K3017" s="17" t="s">
        <v>494</v>
      </c>
      <c r="L3017" s="17" t="s">
        <v>494</v>
      </c>
      <c r="M3017" s="17"/>
      <c r="AE3017" s="18">
        <f t="shared" si="145"/>
        <v>12.222222222222221</v>
      </c>
    </row>
    <row r="3018" spans="1:31" hidden="1" x14ac:dyDescent="0.2">
      <c r="A3018" s="50">
        <v>2024</v>
      </c>
      <c r="B3018" s="50" t="s">
        <v>967</v>
      </c>
      <c r="C3018" s="51" t="str">
        <f>set_totals!$C$393</f>
        <v>12Jun24-PRS-PRCD-1</v>
      </c>
      <c r="D3018" s="21">
        <f t="shared" si="146"/>
        <v>45455</v>
      </c>
      <c r="E3018" s="22">
        <f t="shared" si="147"/>
        <v>164</v>
      </c>
      <c r="F3018" s="17" t="s">
        <v>1135</v>
      </c>
      <c r="G3018" s="17" t="s">
        <v>1121</v>
      </c>
      <c r="H3018" s="17">
        <v>72</v>
      </c>
      <c r="I3018" s="17">
        <v>10</v>
      </c>
      <c r="J3018" s="17"/>
      <c r="K3018" s="17" t="s">
        <v>494</v>
      </c>
      <c r="L3018" s="17" t="s">
        <v>494</v>
      </c>
      <c r="M3018" s="17"/>
      <c r="AE3018" s="18">
        <f t="shared" si="145"/>
        <v>7.2</v>
      </c>
    </row>
    <row r="3019" spans="1:31" hidden="1" x14ac:dyDescent="0.2">
      <c r="A3019" s="50">
        <v>2024</v>
      </c>
      <c r="B3019" s="50" t="s">
        <v>967</v>
      </c>
      <c r="C3019" s="51" t="str">
        <f>set_totals!$C$393</f>
        <v>12Jun24-PRS-PRCD-1</v>
      </c>
      <c r="D3019" s="21">
        <f t="shared" si="146"/>
        <v>45455</v>
      </c>
      <c r="E3019" s="22">
        <f t="shared" si="147"/>
        <v>164</v>
      </c>
      <c r="F3019" s="17" t="s">
        <v>1135</v>
      </c>
      <c r="G3019" s="17" t="s">
        <v>1121</v>
      </c>
      <c r="H3019" s="17">
        <v>68</v>
      </c>
      <c r="I3019" s="17">
        <v>9</v>
      </c>
      <c r="J3019" s="17"/>
      <c r="K3019" s="17" t="s">
        <v>494</v>
      </c>
      <c r="L3019" s="17" t="s">
        <v>494</v>
      </c>
      <c r="M3019" s="17"/>
      <c r="AE3019" s="18">
        <f t="shared" si="145"/>
        <v>7.5555555555555554</v>
      </c>
    </row>
    <row r="3020" spans="1:31" hidden="1" x14ac:dyDescent="0.2">
      <c r="A3020" s="50">
        <v>2024</v>
      </c>
      <c r="B3020" s="50" t="s">
        <v>967</v>
      </c>
      <c r="C3020" s="51" t="str">
        <f>set_totals!$C$400</f>
        <v>12Jun24-PRS-Offshore A-1</v>
      </c>
      <c r="D3020" s="21">
        <f t="shared" si="146"/>
        <v>45455</v>
      </c>
      <c r="E3020" s="22">
        <f t="shared" si="147"/>
        <v>164</v>
      </c>
      <c r="F3020" s="17" t="s">
        <v>771</v>
      </c>
      <c r="G3020" s="17" t="s">
        <v>784</v>
      </c>
      <c r="H3020" s="17">
        <v>76</v>
      </c>
      <c r="I3020" s="17">
        <v>26</v>
      </c>
      <c r="J3020" s="17"/>
      <c r="K3020" s="17" t="s">
        <v>494</v>
      </c>
      <c r="L3020" s="17" t="s">
        <v>494</v>
      </c>
      <c r="M3020" s="17"/>
      <c r="P3020" s="50" t="s">
        <v>1141</v>
      </c>
      <c r="AD3020" s="50" t="s">
        <v>1144</v>
      </c>
      <c r="AE3020" s="18">
        <f t="shared" si="145"/>
        <v>2.9230769230769229</v>
      </c>
    </row>
    <row r="3021" spans="1:31" hidden="1" x14ac:dyDescent="0.2">
      <c r="A3021" s="50">
        <v>2024</v>
      </c>
      <c r="B3021" s="50" t="s">
        <v>967</v>
      </c>
      <c r="C3021" s="51" t="str">
        <f>set_totals!$C$400</f>
        <v>12Jun24-PRS-Offshore A-1</v>
      </c>
      <c r="D3021" s="21">
        <f t="shared" si="146"/>
        <v>45455</v>
      </c>
      <c r="E3021" s="22">
        <f t="shared" si="147"/>
        <v>164</v>
      </c>
      <c r="F3021" s="17" t="s">
        <v>771</v>
      </c>
      <c r="G3021" s="17" t="s">
        <v>347</v>
      </c>
      <c r="H3021" s="17">
        <v>85</v>
      </c>
      <c r="I3021" s="17">
        <v>13</v>
      </c>
      <c r="J3021" s="17"/>
      <c r="K3021" s="17" t="s">
        <v>494</v>
      </c>
      <c r="L3021" s="17" t="s">
        <v>494</v>
      </c>
      <c r="M3021" s="17"/>
      <c r="P3021" s="50" t="s">
        <v>1142</v>
      </c>
      <c r="AD3021" s="50" t="s">
        <v>1145</v>
      </c>
      <c r="AE3021" s="18">
        <f t="shared" si="145"/>
        <v>6.5384615384615383</v>
      </c>
    </row>
    <row r="3022" spans="1:31" hidden="1" x14ac:dyDescent="0.2">
      <c r="A3022" s="50">
        <v>2024</v>
      </c>
      <c r="B3022" s="50" t="s">
        <v>967</v>
      </c>
      <c r="C3022" s="51" t="str">
        <f>set_totals!$C$400</f>
        <v>12Jun24-PRS-Offshore A-1</v>
      </c>
      <c r="D3022" s="21">
        <f t="shared" si="146"/>
        <v>45455</v>
      </c>
      <c r="E3022" s="22">
        <f t="shared" si="147"/>
        <v>164</v>
      </c>
      <c r="F3022" s="17" t="s">
        <v>773</v>
      </c>
      <c r="G3022" s="17" t="s">
        <v>784</v>
      </c>
      <c r="H3022" s="17">
        <v>97</v>
      </c>
      <c r="I3022" s="17">
        <v>14</v>
      </c>
      <c r="J3022" s="17"/>
      <c r="K3022" s="17" t="s">
        <v>494</v>
      </c>
      <c r="L3022" s="17" t="s">
        <v>494</v>
      </c>
      <c r="M3022" s="17"/>
      <c r="AE3022" s="18">
        <f t="shared" si="145"/>
        <v>6.9285714285714288</v>
      </c>
    </row>
    <row r="3023" spans="1:31" hidden="1" x14ac:dyDescent="0.2">
      <c r="A3023" s="50">
        <v>2024</v>
      </c>
      <c r="B3023" s="50" t="s">
        <v>967</v>
      </c>
      <c r="C3023" s="51" t="str">
        <f>set_totals!$C$400</f>
        <v>12Jun24-PRS-Offshore A-1</v>
      </c>
      <c r="D3023" s="21">
        <f t="shared" si="146"/>
        <v>45455</v>
      </c>
      <c r="E3023" s="22">
        <f t="shared" si="147"/>
        <v>164</v>
      </c>
      <c r="F3023" s="17" t="s">
        <v>1119</v>
      </c>
      <c r="G3023" s="17" t="s">
        <v>1121</v>
      </c>
      <c r="H3023" s="17">
        <v>99</v>
      </c>
      <c r="I3023" s="17">
        <v>14</v>
      </c>
      <c r="J3023" s="17"/>
      <c r="K3023" s="17" t="s">
        <v>494</v>
      </c>
      <c r="L3023" s="17" t="s">
        <v>494</v>
      </c>
      <c r="M3023" s="17"/>
      <c r="AE3023" s="18">
        <f t="shared" si="145"/>
        <v>7.0714285714285712</v>
      </c>
    </row>
    <row r="3024" spans="1:31" hidden="1" x14ac:dyDescent="0.2">
      <c r="A3024" s="50">
        <v>2024</v>
      </c>
      <c r="B3024" s="50" t="s">
        <v>967</v>
      </c>
      <c r="C3024" s="51" t="str">
        <f>set_totals!$C$400</f>
        <v>12Jun24-PRS-Offshore A-1</v>
      </c>
      <c r="D3024" s="21">
        <f t="shared" si="146"/>
        <v>45455</v>
      </c>
      <c r="E3024" s="22">
        <f t="shared" si="147"/>
        <v>164</v>
      </c>
      <c r="F3024" s="17" t="s">
        <v>1119</v>
      </c>
      <c r="G3024" s="17" t="s">
        <v>1121</v>
      </c>
      <c r="H3024" s="17">
        <v>162</v>
      </c>
      <c r="I3024" s="17">
        <v>27</v>
      </c>
      <c r="J3024" s="17"/>
      <c r="K3024" s="17" t="s">
        <v>494</v>
      </c>
      <c r="L3024" s="17" t="s">
        <v>494</v>
      </c>
      <c r="M3024" s="17"/>
      <c r="AE3024" s="18">
        <f t="shared" si="145"/>
        <v>6</v>
      </c>
    </row>
    <row r="3025" spans="1:31" hidden="1" x14ac:dyDescent="0.2">
      <c r="A3025" s="50">
        <v>2024</v>
      </c>
      <c r="B3025" s="50" t="s">
        <v>967</v>
      </c>
      <c r="C3025" s="51" t="str">
        <f>set_totals!$C$400</f>
        <v>12Jun24-PRS-Offshore A-1</v>
      </c>
      <c r="D3025" s="21">
        <f t="shared" si="146"/>
        <v>45455</v>
      </c>
      <c r="E3025" s="22">
        <f t="shared" si="147"/>
        <v>164</v>
      </c>
      <c r="F3025" s="17" t="s">
        <v>1119</v>
      </c>
      <c r="G3025" s="17" t="s">
        <v>1121</v>
      </c>
      <c r="H3025" s="17">
        <v>171</v>
      </c>
      <c r="I3025" s="17">
        <v>32</v>
      </c>
      <c r="J3025" s="17"/>
      <c r="K3025" s="17" t="s">
        <v>494</v>
      </c>
      <c r="L3025" s="17" t="s">
        <v>494</v>
      </c>
      <c r="M3025" s="17"/>
      <c r="AE3025" s="18">
        <f t="shared" si="145"/>
        <v>5.34375</v>
      </c>
    </row>
    <row r="3026" spans="1:31" hidden="1" x14ac:dyDescent="0.2">
      <c r="A3026" s="50">
        <v>2024</v>
      </c>
      <c r="B3026" s="50" t="s">
        <v>967</v>
      </c>
      <c r="C3026" s="51" t="str">
        <f>set_totals!$C$400</f>
        <v>12Jun24-PRS-Offshore A-1</v>
      </c>
      <c r="D3026" s="21">
        <f t="shared" si="146"/>
        <v>45455</v>
      </c>
      <c r="E3026" s="22">
        <f t="shared" si="147"/>
        <v>164</v>
      </c>
      <c r="F3026" s="17" t="s">
        <v>1119</v>
      </c>
      <c r="G3026" s="17" t="s">
        <v>1121</v>
      </c>
      <c r="H3026" s="17">
        <v>150</v>
      </c>
      <c r="I3026" s="17">
        <v>22</v>
      </c>
      <c r="J3026" s="17"/>
      <c r="K3026" s="17" t="s">
        <v>494</v>
      </c>
      <c r="L3026" s="17" t="s">
        <v>494</v>
      </c>
      <c r="M3026" s="17"/>
      <c r="AE3026" s="18">
        <f t="shared" si="145"/>
        <v>6.8181818181818183</v>
      </c>
    </row>
    <row r="3027" spans="1:31" hidden="1" x14ac:dyDescent="0.2">
      <c r="A3027" s="50">
        <v>2024</v>
      </c>
      <c r="B3027" s="50" t="s">
        <v>967</v>
      </c>
      <c r="C3027" s="51" t="str">
        <f>set_totals!$C$400</f>
        <v>12Jun24-PRS-Offshore A-1</v>
      </c>
      <c r="D3027" s="21">
        <f t="shared" si="146"/>
        <v>45455</v>
      </c>
      <c r="E3027" s="22">
        <f t="shared" si="147"/>
        <v>164</v>
      </c>
      <c r="F3027" s="17" t="s">
        <v>1119</v>
      </c>
      <c r="G3027" s="17" t="s">
        <v>1121</v>
      </c>
      <c r="H3027" s="17">
        <v>155</v>
      </c>
      <c r="I3027" s="17">
        <v>25</v>
      </c>
      <c r="J3027" s="17"/>
      <c r="K3027" s="17" t="s">
        <v>494</v>
      </c>
      <c r="L3027" s="17" t="s">
        <v>494</v>
      </c>
      <c r="M3027" s="17"/>
      <c r="AE3027" s="18">
        <f t="shared" si="145"/>
        <v>6.2</v>
      </c>
    </row>
    <row r="3028" spans="1:31" hidden="1" x14ac:dyDescent="0.2">
      <c r="A3028" s="50">
        <v>2024</v>
      </c>
      <c r="B3028" s="50" t="s">
        <v>967</v>
      </c>
      <c r="C3028" s="51" t="str">
        <f>set_totals!$C$400</f>
        <v>12Jun24-PRS-Offshore A-1</v>
      </c>
      <c r="D3028" s="21">
        <f t="shared" si="146"/>
        <v>45455</v>
      </c>
      <c r="E3028" s="22">
        <f t="shared" si="147"/>
        <v>164</v>
      </c>
      <c r="F3028" s="17" t="s">
        <v>1119</v>
      </c>
      <c r="G3028" s="17" t="s">
        <v>1121</v>
      </c>
      <c r="H3028" s="17">
        <v>152</v>
      </c>
      <c r="I3028" s="17">
        <v>24</v>
      </c>
      <c r="J3028" s="17"/>
      <c r="K3028" s="17" t="s">
        <v>494</v>
      </c>
      <c r="L3028" s="17" t="s">
        <v>494</v>
      </c>
      <c r="M3028" s="17"/>
      <c r="AE3028" s="18">
        <f t="shared" si="145"/>
        <v>6.333333333333333</v>
      </c>
    </row>
    <row r="3029" spans="1:31" hidden="1" x14ac:dyDescent="0.2">
      <c r="A3029" s="50">
        <v>2024</v>
      </c>
      <c r="B3029" s="50" t="s">
        <v>967</v>
      </c>
      <c r="C3029" s="51" t="str">
        <f>set_totals!$C$400</f>
        <v>12Jun24-PRS-Offshore A-1</v>
      </c>
      <c r="D3029" s="21">
        <f t="shared" si="146"/>
        <v>45455</v>
      </c>
      <c r="E3029" s="22">
        <f t="shared" si="147"/>
        <v>164</v>
      </c>
      <c r="F3029" s="17" t="s">
        <v>1119</v>
      </c>
      <c r="G3029" s="17" t="s">
        <v>1121</v>
      </c>
      <c r="H3029" s="17">
        <v>156</v>
      </c>
      <c r="I3029" s="17">
        <v>24</v>
      </c>
      <c r="J3029" s="17"/>
      <c r="K3029" s="17" t="s">
        <v>494</v>
      </c>
      <c r="L3029" s="17" t="s">
        <v>494</v>
      </c>
      <c r="M3029" s="17"/>
      <c r="AE3029" s="18">
        <f t="shared" si="145"/>
        <v>6.5</v>
      </c>
    </row>
    <row r="3030" spans="1:31" hidden="1" x14ac:dyDescent="0.2">
      <c r="A3030" s="50">
        <v>2024</v>
      </c>
      <c r="B3030" s="50" t="s">
        <v>967</v>
      </c>
      <c r="C3030" s="51" t="str">
        <f>set_totals!$C$400</f>
        <v>12Jun24-PRS-Offshore A-1</v>
      </c>
      <c r="D3030" s="21">
        <f t="shared" si="146"/>
        <v>45455</v>
      </c>
      <c r="E3030" s="22">
        <f t="shared" si="147"/>
        <v>164</v>
      </c>
      <c r="F3030" s="17" t="s">
        <v>1119</v>
      </c>
      <c r="G3030" s="17" t="s">
        <v>1121</v>
      </c>
      <c r="H3030" s="17">
        <v>152</v>
      </c>
      <c r="I3030" s="17">
        <v>23</v>
      </c>
      <c r="J3030" s="17"/>
      <c r="K3030" s="17" t="s">
        <v>494</v>
      </c>
      <c r="L3030" s="17" t="s">
        <v>494</v>
      </c>
      <c r="M3030" s="17"/>
      <c r="AE3030" s="18">
        <f t="shared" si="145"/>
        <v>6.6086956521739131</v>
      </c>
    </row>
    <row r="3031" spans="1:31" hidden="1" x14ac:dyDescent="0.2">
      <c r="A3031" s="50">
        <v>2024</v>
      </c>
      <c r="B3031" s="50" t="s">
        <v>967</v>
      </c>
      <c r="C3031" s="51" t="str">
        <f>set_totals!$C$400</f>
        <v>12Jun24-PRS-Offshore A-1</v>
      </c>
      <c r="D3031" s="21">
        <f t="shared" si="146"/>
        <v>45455</v>
      </c>
      <c r="E3031" s="22">
        <f t="shared" si="147"/>
        <v>164</v>
      </c>
      <c r="F3031" s="17" t="s">
        <v>1119</v>
      </c>
      <c r="G3031" s="17" t="s">
        <v>1121</v>
      </c>
      <c r="H3031" s="17">
        <v>153</v>
      </c>
      <c r="I3031" s="17">
        <v>26</v>
      </c>
      <c r="J3031" s="17"/>
      <c r="K3031" s="17" t="s">
        <v>494</v>
      </c>
      <c r="L3031" s="17" t="s">
        <v>494</v>
      </c>
      <c r="M3031" s="17"/>
      <c r="AE3031" s="18">
        <f t="shared" si="145"/>
        <v>5.884615384615385</v>
      </c>
    </row>
    <row r="3032" spans="1:31" hidden="1" x14ac:dyDescent="0.2">
      <c r="A3032" s="50">
        <v>2024</v>
      </c>
      <c r="B3032" s="50" t="s">
        <v>967</v>
      </c>
      <c r="C3032" s="51" t="str">
        <f>set_totals!$C$400</f>
        <v>12Jun24-PRS-Offshore A-1</v>
      </c>
      <c r="D3032" s="21">
        <f t="shared" si="146"/>
        <v>45455</v>
      </c>
      <c r="E3032" s="22">
        <f t="shared" si="147"/>
        <v>164</v>
      </c>
      <c r="F3032" s="17" t="s">
        <v>1119</v>
      </c>
      <c r="G3032" s="17" t="s">
        <v>1121</v>
      </c>
      <c r="H3032" s="17">
        <v>164</v>
      </c>
      <c r="I3032" s="17">
        <v>28</v>
      </c>
      <c r="J3032" s="17"/>
      <c r="K3032" s="17" t="s">
        <v>494</v>
      </c>
      <c r="L3032" s="17" t="s">
        <v>494</v>
      </c>
      <c r="M3032" s="17"/>
      <c r="AE3032" s="18">
        <f t="shared" si="145"/>
        <v>5.8571428571428568</v>
      </c>
    </row>
    <row r="3033" spans="1:31" hidden="1" x14ac:dyDescent="0.2">
      <c r="A3033" s="50">
        <v>2024</v>
      </c>
      <c r="B3033" s="50" t="s">
        <v>967</v>
      </c>
      <c r="C3033" s="51" t="str">
        <f>set_totals!$C$400</f>
        <v>12Jun24-PRS-Offshore A-1</v>
      </c>
      <c r="D3033" s="21">
        <f t="shared" si="146"/>
        <v>45455</v>
      </c>
      <c r="E3033" s="22">
        <f t="shared" si="147"/>
        <v>164</v>
      </c>
      <c r="F3033" s="17" t="s">
        <v>1119</v>
      </c>
      <c r="G3033" s="17" t="s">
        <v>1121</v>
      </c>
      <c r="H3033" s="17">
        <v>146</v>
      </c>
      <c r="I3033" s="17">
        <v>22</v>
      </c>
      <c r="J3033" s="17"/>
      <c r="K3033" s="17" t="s">
        <v>494</v>
      </c>
      <c r="L3033" s="17" t="s">
        <v>494</v>
      </c>
      <c r="M3033" s="17"/>
      <c r="AE3033" s="18">
        <f t="shared" si="145"/>
        <v>6.6363636363636367</v>
      </c>
    </row>
    <row r="3034" spans="1:31" hidden="1" x14ac:dyDescent="0.2">
      <c r="A3034" s="50">
        <v>2024</v>
      </c>
      <c r="B3034" s="50" t="s">
        <v>967</v>
      </c>
      <c r="C3034" s="51" t="str">
        <f>set_totals!$C$400</f>
        <v>12Jun24-PRS-Offshore A-1</v>
      </c>
      <c r="D3034" s="21">
        <f t="shared" si="146"/>
        <v>45455</v>
      </c>
      <c r="E3034" s="22">
        <f t="shared" si="147"/>
        <v>164</v>
      </c>
      <c r="F3034" s="17" t="s">
        <v>1120</v>
      </c>
      <c r="G3034" s="17" t="s">
        <v>1121</v>
      </c>
      <c r="H3034" s="17">
        <v>156</v>
      </c>
      <c r="I3034" s="17">
        <v>27</v>
      </c>
      <c r="J3034" s="17"/>
      <c r="K3034" s="17" t="s">
        <v>494</v>
      </c>
      <c r="L3034" s="17" t="s">
        <v>494</v>
      </c>
      <c r="M3034" s="17"/>
      <c r="AE3034" s="18">
        <f t="shared" si="145"/>
        <v>5.7777777777777777</v>
      </c>
    </row>
    <row r="3035" spans="1:31" hidden="1" x14ac:dyDescent="0.2">
      <c r="A3035" s="50">
        <v>2024</v>
      </c>
      <c r="B3035" s="50" t="s">
        <v>967</v>
      </c>
      <c r="C3035" s="51" t="str">
        <f>set_totals!$C$400</f>
        <v>12Jun24-PRS-Offshore A-1</v>
      </c>
      <c r="D3035" s="21">
        <f t="shared" si="146"/>
        <v>45455</v>
      </c>
      <c r="E3035" s="22">
        <f t="shared" si="147"/>
        <v>164</v>
      </c>
      <c r="F3035" s="17" t="s">
        <v>1120</v>
      </c>
      <c r="G3035" s="17" t="s">
        <v>1121</v>
      </c>
      <c r="H3035" s="17">
        <v>169</v>
      </c>
      <c r="I3035" s="17">
        <v>29</v>
      </c>
      <c r="J3035" s="17"/>
      <c r="K3035" s="17" t="s">
        <v>494</v>
      </c>
      <c r="L3035" s="17" t="s">
        <v>494</v>
      </c>
      <c r="M3035" s="17"/>
      <c r="AE3035" s="18">
        <f t="shared" si="145"/>
        <v>5.8275862068965516</v>
      </c>
    </row>
    <row r="3036" spans="1:31" hidden="1" x14ac:dyDescent="0.2">
      <c r="A3036" s="50">
        <v>2024</v>
      </c>
      <c r="B3036" s="50" t="s">
        <v>967</v>
      </c>
      <c r="C3036" s="51" t="str">
        <f>set_totals!$C$400</f>
        <v>12Jun24-PRS-Offshore A-1</v>
      </c>
      <c r="D3036" s="21">
        <f t="shared" si="146"/>
        <v>45455</v>
      </c>
      <c r="E3036" s="22">
        <f t="shared" si="147"/>
        <v>164</v>
      </c>
      <c r="F3036" s="17" t="s">
        <v>1120</v>
      </c>
      <c r="G3036" s="17" t="s">
        <v>1121</v>
      </c>
      <c r="H3036" s="17">
        <v>130</v>
      </c>
      <c r="I3036" s="17">
        <v>22</v>
      </c>
      <c r="J3036" s="17"/>
      <c r="K3036" s="17" t="s">
        <v>494</v>
      </c>
      <c r="L3036" s="17" t="s">
        <v>494</v>
      </c>
      <c r="M3036" s="17"/>
      <c r="AE3036" s="18">
        <f t="shared" si="145"/>
        <v>5.9090909090909092</v>
      </c>
    </row>
    <row r="3037" spans="1:31" hidden="1" x14ac:dyDescent="0.2">
      <c r="A3037" s="50">
        <v>2024</v>
      </c>
      <c r="B3037" s="50" t="s">
        <v>967</v>
      </c>
      <c r="C3037" s="51" t="str">
        <f>set_totals!$C$400</f>
        <v>12Jun24-PRS-Offshore A-1</v>
      </c>
      <c r="D3037" s="21">
        <f t="shared" si="146"/>
        <v>45455</v>
      </c>
      <c r="E3037" s="22">
        <f t="shared" si="147"/>
        <v>164</v>
      </c>
      <c r="F3037" s="17" t="s">
        <v>1120</v>
      </c>
      <c r="G3037" s="17" t="s">
        <v>1121</v>
      </c>
      <c r="H3037" s="17">
        <v>131</v>
      </c>
      <c r="I3037" s="17">
        <v>23</v>
      </c>
      <c r="J3037" s="17"/>
      <c r="K3037" s="17" t="s">
        <v>494</v>
      </c>
      <c r="L3037" s="17" t="s">
        <v>494</v>
      </c>
      <c r="M3037" s="17"/>
      <c r="AE3037" s="18">
        <f t="shared" si="145"/>
        <v>5.6956521739130439</v>
      </c>
    </row>
    <row r="3038" spans="1:31" hidden="1" x14ac:dyDescent="0.2">
      <c r="A3038" s="50">
        <v>2024</v>
      </c>
      <c r="B3038" s="50" t="s">
        <v>967</v>
      </c>
      <c r="C3038" s="51" t="str">
        <f>set_totals!$C$400</f>
        <v>12Jun24-PRS-Offshore A-1</v>
      </c>
      <c r="D3038" s="21">
        <f t="shared" si="146"/>
        <v>45455</v>
      </c>
      <c r="E3038" s="22">
        <f t="shared" si="147"/>
        <v>164</v>
      </c>
      <c r="F3038" s="17" t="s">
        <v>1120</v>
      </c>
      <c r="G3038" s="17" t="s">
        <v>1121</v>
      </c>
      <c r="H3038" s="17">
        <v>125</v>
      </c>
      <c r="I3038" s="17">
        <v>21</v>
      </c>
      <c r="J3038" s="17"/>
      <c r="K3038" s="17" t="s">
        <v>494</v>
      </c>
      <c r="L3038" s="17" t="s">
        <v>494</v>
      </c>
      <c r="M3038" s="17"/>
      <c r="AE3038" s="18">
        <f t="shared" si="145"/>
        <v>5.9523809523809526</v>
      </c>
    </row>
    <row r="3039" spans="1:31" hidden="1" x14ac:dyDescent="0.2">
      <c r="A3039" s="50">
        <v>2024</v>
      </c>
      <c r="B3039" s="50" t="s">
        <v>967</v>
      </c>
      <c r="C3039" s="51" t="str">
        <f>set_totals!$C$400</f>
        <v>12Jun24-PRS-Offshore A-1</v>
      </c>
      <c r="D3039" s="21">
        <f t="shared" si="146"/>
        <v>45455</v>
      </c>
      <c r="E3039" s="22">
        <f t="shared" si="147"/>
        <v>164</v>
      </c>
      <c r="F3039" s="17" t="s">
        <v>1120</v>
      </c>
      <c r="G3039" s="17" t="s">
        <v>1121</v>
      </c>
      <c r="H3039" s="17">
        <v>149</v>
      </c>
      <c r="I3039" s="17">
        <v>26</v>
      </c>
      <c r="J3039" s="17"/>
      <c r="K3039" s="17" t="s">
        <v>494</v>
      </c>
      <c r="L3039" s="17" t="s">
        <v>494</v>
      </c>
      <c r="M3039" s="17"/>
      <c r="AE3039" s="18">
        <f t="shared" si="145"/>
        <v>5.7307692307692308</v>
      </c>
    </row>
    <row r="3040" spans="1:31" hidden="1" x14ac:dyDescent="0.2">
      <c r="A3040" s="50">
        <v>2024</v>
      </c>
      <c r="B3040" s="50" t="s">
        <v>967</v>
      </c>
      <c r="C3040" s="51" t="str">
        <f>set_totals!$C$400</f>
        <v>12Jun24-PRS-Offshore A-1</v>
      </c>
      <c r="D3040" s="21">
        <f t="shared" si="146"/>
        <v>45455</v>
      </c>
      <c r="E3040" s="22">
        <f t="shared" si="147"/>
        <v>164</v>
      </c>
      <c r="F3040" s="17" t="s">
        <v>1120</v>
      </c>
      <c r="G3040" s="17" t="s">
        <v>1121</v>
      </c>
      <c r="H3040" s="17">
        <v>98</v>
      </c>
      <c r="I3040" s="17">
        <v>17</v>
      </c>
      <c r="J3040" s="17"/>
      <c r="K3040" s="17" t="s">
        <v>494</v>
      </c>
      <c r="L3040" s="17" t="s">
        <v>494</v>
      </c>
      <c r="M3040" s="17"/>
      <c r="AE3040" s="18">
        <f t="shared" si="145"/>
        <v>5.7647058823529411</v>
      </c>
    </row>
    <row r="3041" spans="1:57" hidden="1" x14ac:dyDescent="0.2">
      <c r="A3041" s="50">
        <v>2024</v>
      </c>
      <c r="B3041" s="50" t="s">
        <v>967</v>
      </c>
      <c r="C3041" s="51" t="str">
        <f>set_totals!$C$400</f>
        <v>12Jun24-PRS-Offshore A-1</v>
      </c>
      <c r="D3041" s="21">
        <f t="shared" si="146"/>
        <v>45455</v>
      </c>
      <c r="E3041" s="22">
        <f t="shared" si="147"/>
        <v>164</v>
      </c>
      <c r="F3041" s="17" t="s">
        <v>1120</v>
      </c>
      <c r="G3041" s="17" t="s">
        <v>1121</v>
      </c>
      <c r="H3041" s="17">
        <v>142</v>
      </c>
      <c r="I3041" s="17">
        <v>25</v>
      </c>
      <c r="J3041" s="17"/>
      <c r="K3041" s="17" t="s">
        <v>494</v>
      </c>
      <c r="L3041" s="17" t="s">
        <v>494</v>
      </c>
      <c r="M3041" s="17"/>
      <c r="AE3041" s="18">
        <f t="shared" si="145"/>
        <v>5.68</v>
      </c>
    </row>
    <row r="3042" spans="1:57" hidden="1" x14ac:dyDescent="0.2">
      <c r="A3042" s="50">
        <v>2024</v>
      </c>
      <c r="B3042" s="50" t="s">
        <v>967</v>
      </c>
      <c r="C3042" s="51" t="str">
        <f>set_totals!$C$400</f>
        <v>12Jun24-PRS-Offshore A-1</v>
      </c>
      <c r="D3042" s="21">
        <f t="shared" si="146"/>
        <v>45455</v>
      </c>
      <c r="E3042" s="22">
        <f t="shared" si="147"/>
        <v>164</v>
      </c>
      <c r="F3042" s="17" t="s">
        <v>1120</v>
      </c>
      <c r="G3042" s="17" t="s">
        <v>1121</v>
      </c>
      <c r="H3042" s="17">
        <v>124</v>
      </c>
      <c r="I3042" s="17">
        <v>25</v>
      </c>
      <c r="J3042" s="17"/>
      <c r="K3042" s="17" t="s">
        <v>494</v>
      </c>
      <c r="L3042" s="17" t="s">
        <v>494</v>
      </c>
      <c r="M3042" s="17"/>
      <c r="AE3042" s="18">
        <f t="shared" si="145"/>
        <v>4.96</v>
      </c>
    </row>
    <row r="3043" spans="1:57" hidden="1" x14ac:dyDescent="0.2">
      <c r="A3043" s="50">
        <v>2024</v>
      </c>
      <c r="B3043" s="50" t="s">
        <v>967</v>
      </c>
      <c r="C3043" s="51" t="str">
        <f>set_totals!$C$400</f>
        <v>12Jun24-PRS-Offshore A-1</v>
      </c>
      <c r="D3043" s="21">
        <f t="shared" si="146"/>
        <v>45455</v>
      </c>
      <c r="E3043" s="22">
        <f t="shared" si="147"/>
        <v>164</v>
      </c>
      <c r="F3043" s="17" t="s">
        <v>1120</v>
      </c>
      <c r="G3043" s="17" t="s">
        <v>1121</v>
      </c>
      <c r="H3043" s="17">
        <v>117</v>
      </c>
      <c r="I3043" s="17">
        <v>19</v>
      </c>
      <c r="J3043" s="17"/>
      <c r="K3043" s="17" t="s">
        <v>494</v>
      </c>
      <c r="L3043" s="17" t="s">
        <v>494</v>
      </c>
      <c r="M3043" s="17"/>
      <c r="AE3043" s="18">
        <f t="shared" si="145"/>
        <v>6.1578947368421053</v>
      </c>
    </row>
    <row r="3044" spans="1:57" hidden="1" x14ac:dyDescent="0.2">
      <c r="A3044" s="50">
        <v>2024</v>
      </c>
      <c r="B3044" s="50" t="s">
        <v>967</v>
      </c>
      <c r="C3044" s="51" t="str">
        <f>set_totals!$C$400</f>
        <v>12Jun24-PRS-Offshore A-1</v>
      </c>
      <c r="D3044" s="21">
        <f t="shared" si="146"/>
        <v>45455</v>
      </c>
      <c r="E3044" s="22">
        <f t="shared" si="147"/>
        <v>164</v>
      </c>
      <c r="F3044" s="17" t="s">
        <v>1120</v>
      </c>
      <c r="G3044" s="17" t="s">
        <v>1121</v>
      </c>
      <c r="H3044" s="17">
        <v>118</v>
      </c>
      <c r="I3044" s="17">
        <v>19</v>
      </c>
      <c r="J3044" s="17"/>
      <c r="K3044" s="17" t="s">
        <v>494</v>
      </c>
      <c r="L3044" s="17" t="s">
        <v>494</v>
      </c>
      <c r="M3044" s="17"/>
      <c r="AE3044" s="18">
        <f t="shared" si="145"/>
        <v>6.2105263157894735</v>
      </c>
    </row>
    <row r="3045" spans="1:57" hidden="1" x14ac:dyDescent="0.2">
      <c r="A3045" s="50">
        <v>2024</v>
      </c>
      <c r="B3045" s="50" t="s">
        <v>967</v>
      </c>
      <c r="C3045" s="51" t="str">
        <f>set_totals!$C$400</f>
        <v>12Jun24-PRS-Offshore A-1</v>
      </c>
      <c r="D3045" s="21">
        <f t="shared" si="146"/>
        <v>45455</v>
      </c>
      <c r="E3045" s="22">
        <f t="shared" si="147"/>
        <v>164</v>
      </c>
      <c r="F3045" s="17" t="s">
        <v>1120</v>
      </c>
      <c r="G3045" s="17" t="s">
        <v>1121</v>
      </c>
      <c r="H3045" s="17">
        <v>128</v>
      </c>
      <c r="I3045" s="17">
        <v>22</v>
      </c>
      <c r="J3045" s="17"/>
      <c r="K3045" s="17" t="s">
        <v>494</v>
      </c>
      <c r="L3045" s="17" t="s">
        <v>494</v>
      </c>
      <c r="M3045" s="17"/>
      <c r="AE3045" s="18">
        <f t="shared" ref="AE3045:AE3108" si="148">H3045/I3045</f>
        <v>5.8181818181818183</v>
      </c>
    </row>
    <row r="3046" spans="1:57" hidden="1" x14ac:dyDescent="0.2">
      <c r="A3046" s="50">
        <v>2024</v>
      </c>
      <c r="B3046" s="50" t="s">
        <v>967</v>
      </c>
      <c r="C3046" s="51" t="str">
        <f>set_totals!$C$400</f>
        <v>12Jun24-PRS-Offshore A-1</v>
      </c>
      <c r="D3046" s="21">
        <f t="shared" si="146"/>
        <v>45455</v>
      </c>
      <c r="E3046" s="22">
        <f t="shared" si="147"/>
        <v>164</v>
      </c>
      <c r="F3046" s="17" t="s">
        <v>1120</v>
      </c>
      <c r="G3046" s="17" t="s">
        <v>1121</v>
      </c>
      <c r="H3046" s="17">
        <v>130</v>
      </c>
      <c r="I3046" s="17">
        <v>21</v>
      </c>
      <c r="J3046" s="17"/>
      <c r="K3046" s="17" t="s">
        <v>494</v>
      </c>
      <c r="L3046" s="17" t="s">
        <v>494</v>
      </c>
      <c r="M3046" s="17"/>
      <c r="AE3046" s="18">
        <f t="shared" si="148"/>
        <v>6.1904761904761907</v>
      </c>
    </row>
    <row r="3047" spans="1:57" hidden="1" x14ac:dyDescent="0.2">
      <c r="A3047" s="50">
        <v>2024</v>
      </c>
      <c r="B3047" s="50" t="s">
        <v>967</v>
      </c>
      <c r="C3047" s="51" t="str">
        <f>set_totals!$C$408</f>
        <v>12Jun24-PRS-Jap Rock-1</v>
      </c>
      <c r="D3047" s="21">
        <f t="shared" si="146"/>
        <v>45455</v>
      </c>
      <c r="E3047" s="22">
        <f t="shared" si="147"/>
        <v>164</v>
      </c>
      <c r="F3047" s="17" t="s">
        <v>771</v>
      </c>
      <c r="G3047" s="17" t="s">
        <v>784</v>
      </c>
      <c r="H3047" s="17">
        <v>88</v>
      </c>
      <c r="I3047" s="17">
        <v>18</v>
      </c>
      <c r="J3047" s="17"/>
      <c r="K3047" s="17" t="s">
        <v>494</v>
      </c>
      <c r="L3047" s="17" t="s">
        <v>494</v>
      </c>
      <c r="M3047" s="17"/>
      <c r="P3047" s="50" t="s">
        <v>1147</v>
      </c>
      <c r="AD3047" s="50" t="s">
        <v>1149</v>
      </c>
      <c r="AE3047" s="18">
        <f t="shared" si="148"/>
        <v>4.8888888888888893</v>
      </c>
    </row>
    <row r="3048" spans="1:57" hidden="1" x14ac:dyDescent="0.2">
      <c r="A3048" s="50">
        <v>2024</v>
      </c>
      <c r="B3048" s="50" t="s">
        <v>967</v>
      </c>
      <c r="C3048" s="51" t="str">
        <f>set_totals!$C$408</f>
        <v>12Jun24-PRS-Jap Rock-1</v>
      </c>
      <c r="D3048" s="21">
        <f t="shared" si="146"/>
        <v>45455</v>
      </c>
      <c r="E3048" s="22">
        <f t="shared" si="147"/>
        <v>164</v>
      </c>
      <c r="F3048" s="17" t="s">
        <v>771</v>
      </c>
      <c r="G3048" s="17" t="s">
        <v>784</v>
      </c>
      <c r="H3048" s="17">
        <v>90</v>
      </c>
      <c r="I3048" s="17">
        <v>18</v>
      </c>
      <c r="J3048" s="17"/>
      <c r="K3048" s="17" t="s">
        <v>494</v>
      </c>
      <c r="L3048" s="17" t="s">
        <v>494</v>
      </c>
      <c r="M3048" s="17"/>
      <c r="P3048" s="50" t="s">
        <v>1148</v>
      </c>
      <c r="AD3048" s="50" t="s">
        <v>1150</v>
      </c>
      <c r="AE3048" s="18">
        <f t="shared" si="148"/>
        <v>5</v>
      </c>
    </row>
    <row r="3049" spans="1:57" hidden="1" x14ac:dyDescent="0.2">
      <c r="A3049" s="50">
        <v>2024</v>
      </c>
      <c r="B3049" s="50" t="s">
        <v>967</v>
      </c>
      <c r="C3049" s="51" t="str">
        <f>set_totals!$C$412</f>
        <v>12Jun24-PRS-Offshore B-1</v>
      </c>
      <c r="D3049" s="21">
        <f t="shared" si="146"/>
        <v>45455</v>
      </c>
      <c r="E3049" s="22">
        <f t="shared" si="147"/>
        <v>164</v>
      </c>
      <c r="F3049" s="17" t="s">
        <v>773</v>
      </c>
      <c r="G3049" s="17" t="s">
        <v>784</v>
      </c>
      <c r="H3049" s="17">
        <v>110</v>
      </c>
      <c r="I3049" s="17">
        <v>18</v>
      </c>
      <c r="J3049" s="17"/>
      <c r="K3049" s="17" t="s">
        <v>494</v>
      </c>
      <c r="L3049" s="17" t="s">
        <v>494</v>
      </c>
      <c r="M3049" s="17"/>
      <c r="AE3049" s="18">
        <f t="shared" si="148"/>
        <v>6.1111111111111107</v>
      </c>
    </row>
    <row r="3050" spans="1:57" hidden="1" x14ac:dyDescent="0.2">
      <c r="A3050" s="50">
        <v>2024</v>
      </c>
      <c r="B3050" s="50" t="s">
        <v>967</v>
      </c>
      <c r="C3050" s="51" t="str">
        <f>set_totals!$C$412</f>
        <v>12Jun24-PRS-Offshore B-1</v>
      </c>
      <c r="D3050" s="21">
        <f t="shared" si="146"/>
        <v>45455</v>
      </c>
      <c r="E3050" s="22">
        <f t="shared" si="147"/>
        <v>164</v>
      </c>
      <c r="F3050" s="17" t="s">
        <v>773</v>
      </c>
      <c r="G3050" s="17" t="s">
        <v>784</v>
      </c>
      <c r="H3050" s="17">
        <v>100</v>
      </c>
      <c r="I3050" s="17">
        <v>16</v>
      </c>
      <c r="J3050" s="17"/>
      <c r="K3050" s="17" t="s">
        <v>494</v>
      </c>
      <c r="L3050" s="17" t="s">
        <v>494</v>
      </c>
      <c r="M3050" s="17"/>
      <c r="AE3050" s="18">
        <f t="shared" si="148"/>
        <v>6.25</v>
      </c>
    </row>
    <row r="3051" spans="1:57" hidden="1" x14ac:dyDescent="0.2">
      <c r="A3051" s="50">
        <v>2024</v>
      </c>
      <c r="B3051" s="50" t="s">
        <v>967</v>
      </c>
      <c r="C3051" s="51" t="str">
        <f>set_totals!$C$412</f>
        <v>12Jun24-PRS-Offshore B-1</v>
      </c>
      <c r="D3051" s="21">
        <f t="shared" si="146"/>
        <v>45455</v>
      </c>
      <c r="E3051" s="22">
        <f t="shared" si="147"/>
        <v>164</v>
      </c>
      <c r="F3051" s="17" t="s">
        <v>771</v>
      </c>
      <c r="G3051" s="17" t="s">
        <v>784</v>
      </c>
      <c r="H3051" s="17">
        <v>92</v>
      </c>
      <c r="I3051" s="17">
        <v>16</v>
      </c>
      <c r="J3051" s="17"/>
      <c r="K3051" s="17" t="s">
        <v>494</v>
      </c>
      <c r="L3051" s="17" t="s">
        <v>494</v>
      </c>
      <c r="M3051" s="17"/>
      <c r="P3051" s="50" t="s">
        <v>1152</v>
      </c>
      <c r="AD3051" s="50" t="s">
        <v>1154</v>
      </c>
      <c r="AE3051" s="18">
        <f t="shared" si="148"/>
        <v>5.75</v>
      </c>
    </row>
    <row r="3052" spans="1:57" hidden="1" x14ac:dyDescent="0.2">
      <c r="A3052" s="50">
        <v>2024</v>
      </c>
      <c r="B3052" s="50" t="s">
        <v>967</v>
      </c>
      <c r="C3052" s="51" t="str">
        <f>set_totals!$C$412</f>
        <v>12Jun24-PRS-Offshore B-1</v>
      </c>
      <c r="D3052" s="21">
        <f t="shared" si="146"/>
        <v>45455</v>
      </c>
      <c r="E3052" s="22">
        <f t="shared" si="147"/>
        <v>164</v>
      </c>
      <c r="F3052" s="17" t="s">
        <v>771</v>
      </c>
      <c r="G3052" s="17" t="s">
        <v>784</v>
      </c>
      <c r="H3052" s="17">
        <v>94</v>
      </c>
      <c r="I3052" s="17">
        <v>16</v>
      </c>
      <c r="J3052" s="17"/>
      <c r="K3052" s="17" t="s">
        <v>496</v>
      </c>
      <c r="L3052" s="17" t="s">
        <v>494</v>
      </c>
      <c r="M3052" s="17"/>
      <c r="P3052" s="50" t="s">
        <v>1153</v>
      </c>
      <c r="AD3052" s="50" t="s">
        <v>1155</v>
      </c>
      <c r="AE3052" s="18">
        <f t="shared" si="148"/>
        <v>5.875</v>
      </c>
    </row>
    <row r="3053" spans="1:57" ht="12.75" customHeight="1" x14ac:dyDescent="0.25">
      <c r="A3053" s="50">
        <v>2024</v>
      </c>
      <c r="B3053" s="50" t="s">
        <v>967</v>
      </c>
      <c r="C3053" s="51" t="str">
        <f>set_totals!$C$421</f>
        <v>20Jun24-PRS-Thrasher-1</v>
      </c>
      <c r="D3053" s="21">
        <f t="shared" si="146"/>
        <v>45463</v>
      </c>
      <c r="E3053" s="22">
        <f t="shared" si="147"/>
        <v>172</v>
      </c>
      <c r="F3053" s="17" t="s">
        <v>771</v>
      </c>
      <c r="G3053" s="17" t="s">
        <v>784</v>
      </c>
      <c r="H3053" s="17">
        <v>96</v>
      </c>
      <c r="I3053" s="17">
        <v>17</v>
      </c>
      <c r="J3053" s="17"/>
      <c r="K3053" s="17" t="s">
        <v>494</v>
      </c>
      <c r="L3053" s="17" t="s">
        <v>494</v>
      </c>
      <c r="M3053" s="17"/>
      <c r="N3053" s="50" t="s">
        <v>1156</v>
      </c>
      <c r="P3053" s="50" t="s">
        <v>1156</v>
      </c>
      <c r="Q3053" s="50" t="s">
        <v>496</v>
      </c>
      <c r="R3053" s="50" t="s">
        <v>2351</v>
      </c>
      <c r="S3053" s="50" t="s">
        <v>2506</v>
      </c>
      <c r="AE3053" s="18">
        <f t="shared" si="148"/>
        <v>5.6470588235294121</v>
      </c>
      <c r="AF3053" s="50" t="s">
        <v>520</v>
      </c>
      <c r="AG3053" s="184"/>
      <c r="AH3053" s="50" t="s">
        <v>494</v>
      </c>
      <c r="AJ3053" s="50" t="s">
        <v>494</v>
      </c>
      <c r="AL3053" s="50" t="s">
        <v>494</v>
      </c>
      <c r="AM3053">
        <v>84</v>
      </c>
      <c r="AN3053">
        <v>17</v>
      </c>
      <c r="AO3053">
        <v>6.8</v>
      </c>
      <c r="AP3053" s="50" t="s">
        <v>496</v>
      </c>
      <c r="AQ3053" t="s">
        <v>2582</v>
      </c>
      <c r="AR3053" s="50" t="s">
        <v>1156</v>
      </c>
      <c r="AS3053" s="50" t="s">
        <v>494</v>
      </c>
      <c r="AT3053" s="50" t="s">
        <v>494</v>
      </c>
      <c r="AU3053" s="50" t="s">
        <v>1156</v>
      </c>
      <c r="AV3053" s="50" t="s">
        <v>494</v>
      </c>
      <c r="AW3053" s="50" t="s">
        <v>494</v>
      </c>
      <c r="AX3053" s="50" t="s">
        <v>494</v>
      </c>
      <c r="AY3053" s="50" t="s">
        <v>494</v>
      </c>
      <c r="AZ3053" s="50" t="s">
        <v>494</v>
      </c>
      <c r="BA3053" s="50" t="s">
        <v>494</v>
      </c>
      <c r="BB3053" s="50" t="s">
        <v>494</v>
      </c>
      <c r="BC3053" s="50" t="s">
        <v>494</v>
      </c>
      <c r="BD3053" s="50" t="s">
        <v>494</v>
      </c>
      <c r="BE3053" s="50" t="s">
        <v>494</v>
      </c>
    </row>
    <row r="3054" spans="1:57" ht="12.75" customHeight="1" x14ac:dyDescent="0.25">
      <c r="A3054" s="50">
        <v>2024</v>
      </c>
      <c r="B3054" s="50" t="s">
        <v>967</v>
      </c>
      <c r="C3054" s="51" t="str">
        <f>set_totals!$C$421</f>
        <v>20Jun24-PRS-Thrasher-1</v>
      </c>
      <c r="D3054" s="21">
        <f t="shared" si="146"/>
        <v>45463</v>
      </c>
      <c r="E3054" s="22">
        <f t="shared" si="147"/>
        <v>172</v>
      </c>
      <c r="F3054" s="17" t="s">
        <v>771</v>
      </c>
      <c r="G3054" s="17" t="s">
        <v>784</v>
      </c>
      <c r="H3054" s="17">
        <v>100</v>
      </c>
      <c r="I3054" s="17">
        <v>20</v>
      </c>
      <c r="J3054" s="17"/>
      <c r="K3054" s="17" t="s">
        <v>494</v>
      </c>
      <c r="L3054" s="17" t="s">
        <v>494</v>
      </c>
      <c r="M3054" s="17"/>
      <c r="N3054" s="50" t="s">
        <v>1160</v>
      </c>
      <c r="P3054" s="50" t="s">
        <v>1160</v>
      </c>
      <c r="Q3054" s="50" t="s">
        <v>496</v>
      </c>
      <c r="R3054" s="50" t="s">
        <v>2351</v>
      </c>
      <c r="S3054" s="50" t="s">
        <v>2506</v>
      </c>
      <c r="AE3054" s="18">
        <f t="shared" si="148"/>
        <v>5</v>
      </c>
      <c r="AF3054" s="50" t="s">
        <v>520</v>
      </c>
      <c r="AG3054" s="184"/>
      <c r="AH3054" s="50" t="s">
        <v>494</v>
      </c>
      <c r="AJ3054" s="50" t="s">
        <v>494</v>
      </c>
      <c r="AL3054" s="50" t="s">
        <v>494</v>
      </c>
      <c r="AM3054">
        <v>87</v>
      </c>
      <c r="AN3054">
        <v>18</v>
      </c>
      <c r="AO3054">
        <v>8</v>
      </c>
      <c r="AP3054" s="50" t="s">
        <v>496</v>
      </c>
      <c r="AQ3054" t="s">
        <v>1753</v>
      </c>
      <c r="AR3054" s="50" t="s">
        <v>1160</v>
      </c>
      <c r="AS3054" s="50" t="s">
        <v>494</v>
      </c>
      <c r="AT3054" s="50" t="s">
        <v>494</v>
      </c>
      <c r="AU3054" s="50" t="s">
        <v>1160</v>
      </c>
      <c r="AV3054" s="50" t="s">
        <v>494</v>
      </c>
      <c r="AW3054" s="50" t="s">
        <v>494</v>
      </c>
      <c r="AX3054" s="50" t="s">
        <v>494</v>
      </c>
      <c r="AY3054" s="50" t="s">
        <v>494</v>
      </c>
      <c r="AZ3054" s="50" t="s">
        <v>494</v>
      </c>
      <c r="BA3054" s="50" t="s">
        <v>494</v>
      </c>
      <c r="BB3054" s="50" t="s">
        <v>494</v>
      </c>
      <c r="BC3054" s="50" t="s">
        <v>494</v>
      </c>
      <c r="BD3054" s="50" t="s">
        <v>494</v>
      </c>
      <c r="BE3054" s="50" t="s">
        <v>494</v>
      </c>
    </row>
    <row r="3055" spans="1:57" ht="12.75" customHeight="1" x14ac:dyDescent="0.25">
      <c r="A3055" s="50">
        <v>2024</v>
      </c>
      <c r="B3055" s="50" t="s">
        <v>967</v>
      </c>
      <c r="C3055" s="51" t="str">
        <f>set_totals!$C$421</f>
        <v>20Jun24-PRS-Thrasher-1</v>
      </c>
      <c r="D3055" s="21">
        <f t="shared" si="146"/>
        <v>45463</v>
      </c>
      <c r="E3055" s="22">
        <f t="shared" si="147"/>
        <v>172</v>
      </c>
      <c r="F3055" s="17" t="s">
        <v>771</v>
      </c>
      <c r="G3055" s="17" t="s">
        <v>784</v>
      </c>
      <c r="H3055" s="17">
        <v>94</v>
      </c>
      <c r="I3055" s="17">
        <v>17</v>
      </c>
      <c r="J3055" s="17"/>
      <c r="K3055" s="17" t="s">
        <v>494</v>
      </c>
      <c r="L3055" s="17" t="s">
        <v>494</v>
      </c>
      <c r="M3055" s="17"/>
      <c r="N3055" s="50" t="s">
        <v>1164</v>
      </c>
      <c r="P3055" s="50" t="s">
        <v>1164</v>
      </c>
      <c r="Q3055" s="50" t="s">
        <v>496</v>
      </c>
      <c r="R3055" s="50" t="s">
        <v>2351</v>
      </c>
      <c r="S3055" s="50" t="s">
        <v>2506</v>
      </c>
      <c r="AE3055" s="18">
        <f t="shared" si="148"/>
        <v>5.5294117647058822</v>
      </c>
      <c r="AF3055" s="50" t="s">
        <v>520</v>
      </c>
      <c r="AG3055" s="184"/>
      <c r="AH3055" s="50" t="s">
        <v>494</v>
      </c>
      <c r="AJ3055" s="50" t="s">
        <v>494</v>
      </c>
      <c r="AL3055" s="50" t="s">
        <v>494</v>
      </c>
      <c r="AM3055">
        <v>83</v>
      </c>
      <c r="AN3055">
        <v>15</v>
      </c>
      <c r="AO3055">
        <v>6</v>
      </c>
      <c r="AP3055" s="50" t="s">
        <v>496</v>
      </c>
      <c r="AQ3055" t="s">
        <v>1753</v>
      </c>
      <c r="AR3055" s="50" t="s">
        <v>1164</v>
      </c>
      <c r="AS3055" s="50" t="s">
        <v>494</v>
      </c>
      <c r="AT3055" s="50" t="s">
        <v>494</v>
      </c>
      <c r="AU3055" s="50" t="s">
        <v>1164</v>
      </c>
      <c r="AV3055" s="50" t="s">
        <v>494</v>
      </c>
      <c r="AW3055" s="50" t="s">
        <v>494</v>
      </c>
      <c r="AX3055" s="50" t="s">
        <v>494</v>
      </c>
      <c r="AY3055" s="50" t="s">
        <v>494</v>
      </c>
      <c r="AZ3055" s="50" t="s">
        <v>494</v>
      </c>
      <c r="BA3055" s="50" t="s">
        <v>494</v>
      </c>
      <c r="BB3055" s="50" t="s">
        <v>494</v>
      </c>
      <c r="BC3055" s="50" t="s">
        <v>494</v>
      </c>
      <c r="BD3055" s="50" t="s">
        <v>494</v>
      </c>
      <c r="BE3055" s="50" t="s">
        <v>494</v>
      </c>
    </row>
    <row r="3056" spans="1:57" ht="12.75" customHeight="1" x14ac:dyDescent="0.25">
      <c r="A3056" s="50">
        <v>2024</v>
      </c>
      <c r="B3056" s="50" t="s">
        <v>967</v>
      </c>
      <c r="C3056" s="51" t="str">
        <f>set_totals!$C$421</f>
        <v>20Jun24-PRS-Thrasher-1</v>
      </c>
      <c r="D3056" s="21">
        <f t="shared" si="146"/>
        <v>45463</v>
      </c>
      <c r="E3056" s="22">
        <f t="shared" si="147"/>
        <v>172</v>
      </c>
      <c r="F3056" s="17" t="s">
        <v>771</v>
      </c>
      <c r="G3056" s="17" t="s">
        <v>784</v>
      </c>
      <c r="H3056" s="17">
        <v>96</v>
      </c>
      <c r="I3056" s="17">
        <v>18</v>
      </c>
      <c r="J3056" s="17"/>
      <c r="K3056" s="17" t="s">
        <v>494</v>
      </c>
      <c r="L3056" s="17" t="s">
        <v>494</v>
      </c>
      <c r="M3056" s="17"/>
      <c r="N3056" s="50" t="s">
        <v>1167</v>
      </c>
      <c r="P3056" s="50" t="s">
        <v>1167</v>
      </c>
      <c r="Q3056" s="50" t="s">
        <v>496</v>
      </c>
      <c r="R3056" s="50" t="s">
        <v>2351</v>
      </c>
      <c r="S3056" s="50" t="s">
        <v>2506</v>
      </c>
      <c r="AE3056" s="18">
        <f t="shared" si="148"/>
        <v>5.333333333333333</v>
      </c>
      <c r="AF3056" s="50" t="s">
        <v>520</v>
      </c>
      <c r="AG3056" s="184"/>
      <c r="AH3056" s="50" t="s">
        <v>494</v>
      </c>
      <c r="AJ3056" s="50" t="s">
        <v>494</v>
      </c>
      <c r="AL3056" s="50" t="s">
        <v>494</v>
      </c>
      <c r="AM3056">
        <v>85</v>
      </c>
      <c r="AN3056">
        <v>18</v>
      </c>
      <c r="AO3056">
        <v>6.7</v>
      </c>
      <c r="AP3056" s="50" t="s">
        <v>496</v>
      </c>
      <c r="AQ3056" t="s">
        <v>2583</v>
      </c>
      <c r="AR3056" s="50" t="s">
        <v>1167</v>
      </c>
      <c r="AS3056" s="50" t="s">
        <v>494</v>
      </c>
      <c r="AT3056" s="50" t="s">
        <v>494</v>
      </c>
      <c r="AU3056" s="50" t="s">
        <v>1167</v>
      </c>
      <c r="AV3056" s="50" t="s">
        <v>494</v>
      </c>
      <c r="AW3056" s="50" t="s">
        <v>494</v>
      </c>
      <c r="AX3056" s="50" t="s">
        <v>494</v>
      </c>
      <c r="AY3056" s="50" t="s">
        <v>494</v>
      </c>
      <c r="AZ3056" s="50" t="s">
        <v>494</v>
      </c>
      <c r="BA3056" s="50" t="s">
        <v>494</v>
      </c>
      <c r="BB3056" s="50" t="s">
        <v>494</v>
      </c>
      <c r="BC3056" s="50" t="s">
        <v>494</v>
      </c>
      <c r="BD3056" s="50" t="s">
        <v>494</v>
      </c>
      <c r="BE3056" s="50" t="s">
        <v>494</v>
      </c>
    </row>
    <row r="3057" spans="1:57" ht="12.75" customHeight="1" x14ac:dyDescent="0.25">
      <c r="A3057" s="50">
        <v>2024</v>
      </c>
      <c r="B3057" s="50" t="s">
        <v>967</v>
      </c>
      <c r="C3057" s="51" t="str">
        <f>set_totals!$C$422</f>
        <v>20Jun24-PRS-Mill Bay-1</v>
      </c>
      <c r="D3057" s="21">
        <f t="shared" si="146"/>
        <v>45463</v>
      </c>
      <c r="E3057" s="22">
        <f t="shared" si="147"/>
        <v>172</v>
      </c>
      <c r="F3057" s="17" t="s">
        <v>771</v>
      </c>
      <c r="G3057" s="17" t="s">
        <v>784</v>
      </c>
      <c r="H3057" s="17">
        <v>88</v>
      </c>
      <c r="I3057" s="17">
        <v>18</v>
      </c>
      <c r="J3057" s="17"/>
      <c r="K3057" s="17" t="s">
        <v>494</v>
      </c>
      <c r="L3057" s="17" t="s">
        <v>494</v>
      </c>
      <c r="M3057" s="17"/>
      <c r="N3057" s="50" t="s">
        <v>1172</v>
      </c>
      <c r="P3057" s="50" t="s">
        <v>1172</v>
      </c>
      <c r="Q3057" s="50" t="s">
        <v>496</v>
      </c>
      <c r="R3057" s="50" t="s">
        <v>2351</v>
      </c>
      <c r="S3057" s="50" t="s">
        <v>2506</v>
      </c>
      <c r="AE3057" s="18">
        <f t="shared" si="148"/>
        <v>4.8888888888888893</v>
      </c>
      <c r="AF3057" s="50" t="s">
        <v>520</v>
      </c>
      <c r="AG3057" s="184"/>
      <c r="AH3057" s="50" t="s">
        <v>494</v>
      </c>
      <c r="AJ3057" s="50" t="s">
        <v>494</v>
      </c>
      <c r="AL3057" s="50" t="s">
        <v>494</v>
      </c>
      <c r="AM3057">
        <v>80</v>
      </c>
      <c r="AN3057">
        <v>16</v>
      </c>
      <c r="AO3057">
        <v>5.3</v>
      </c>
      <c r="AP3057" s="50" t="s">
        <v>496</v>
      </c>
      <c r="AQ3057" t="s">
        <v>2584</v>
      </c>
      <c r="AR3057" s="50" t="s">
        <v>1172</v>
      </c>
      <c r="AS3057" s="50" t="s">
        <v>494</v>
      </c>
      <c r="AT3057" s="50" t="s">
        <v>494</v>
      </c>
      <c r="AU3057" s="50" t="s">
        <v>1172</v>
      </c>
      <c r="AV3057" s="50" t="s">
        <v>494</v>
      </c>
      <c r="AW3057" s="50" t="s">
        <v>494</v>
      </c>
      <c r="AX3057" s="50" t="s">
        <v>494</v>
      </c>
      <c r="AY3057" s="50" t="s">
        <v>494</v>
      </c>
      <c r="AZ3057" s="50" t="s">
        <v>494</v>
      </c>
      <c r="BA3057" s="50" t="s">
        <v>494</v>
      </c>
      <c r="BB3057" s="50" t="s">
        <v>494</v>
      </c>
      <c r="BC3057" s="50" t="s">
        <v>494</v>
      </c>
      <c r="BD3057" s="50" t="s">
        <v>494</v>
      </c>
      <c r="BE3057" s="50" t="s">
        <v>494</v>
      </c>
    </row>
    <row r="3058" spans="1:57" ht="12.75" customHeight="1" x14ac:dyDescent="0.25">
      <c r="A3058" s="50">
        <v>2024</v>
      </c>
      <c r="B3058" s="50" t="s">
        <v>967</v>
      </c>
      <c r="C3058" s="51" t="str">
        <f>set_totals!$C$430</f>
        <v>20Jun24-PRS-PRCD-2</v>
      </c>
      <c r="D3058" s="21">
        <f t="shared" si="146"/>
        <v>45463</v>
      </c>
      <c r="E3058" s="22">
        <f t="shared" si="147"/>
        <v>172</v>
      </c>
      <c r="F3058" s="17" t="s">
        <v>771</v>
      </c>
      <c r="G3058" s="17" t="s">
        <v>784</v>
      </c>
      <c r="H3058" s="17">
        <v>89</v>
      </c>
      <c r="I3058" s="17">
        <v>12</v>
      </c>
      <c r="J3058" s="17"/>
      <c r="K3058" s="17" t="s">
        <v>494</v>
      </c>
      <c r="L3058" s="17" t="s">
        <v>494</v>
      </c>
      <c r="M3058" s="17"/>
      <c r="N3058" s="50" t="s">
        <v>1184</v>
      </c>
      <c r="P3058" s="50" t="s">
        <v>1184</v>
      </c>
      <c r="Q3058" s="50" t="s">
        <v>496</v>
      </c>
      <c r="R3058" s="50" t="s">
        <v>2351</v>
      </c>
      <c r="S3058" s="50" t="s">
        <v>2506</v>
      </c>
      <c r="AE3058" s="18">
        <f t="shared" si="148"/>
        <v>7.416666666666667</v>
      </c>
      <c r="AF3058" s="50" t="s">
        <v>520</v>
      </c>
      <c r="AG3058" s="184"/>
      <c r="AH3058" s="50" t="s">
        <v>494</v>
      </c>
      <c r="AJ3058" s="50" t="s">
        <v>494</v>
      </c>
      <c r="AL3058" s="50" t="s">
        <v>494</v>
      </c>
      <c r="AM3058">
        <v>76</v>
      </c>
      <c r="AN3058">
        <v>15</v>
      </c>
      <c r="AO3058">
        <v>5.3</v>
      </c>
      <c r="AP3058" s="50" t="s">
        <v>496</v>
      </c>
      <c r="AQ3058" t="s">
        <v>1753</v>
      </c>
      <c r="AR3058" s="50" t="s">
        <v>1184</v>
      </c>
      <c r="AS3058" s="50" t="s">
        <v>494</v>
      </c>
      <c r="AT3058" s="50" t="s">
        <v>494</v>
      </c>
      <c r="AU3058" s="50" t="s">
        <v>1184</v>
      </c>
      <c r="AV3058" s="50" t="s">
        <v>494</v>
      </c>
      <c r="AW3058" s="50" t="s">
        <v>494</v>
      </c>
      <c r="AX3058" s="50" t="s">
        <v>494</v>
      </c>
      <c r="AY3058" s="50" t="s">
        <v>494</v>
      </c>
      <c r="AZ3058" s="50" t="s">
        <v>494</v>
      </c>
      <c r="BA3058" s="50" t="s">
        <v>494</v>
      </c>
      <c r="BB3058" s="50" t="s">
        <v>494</v>
      </c>
      <c r="BC3058" s="50" t="s">
        <v>494</v>
      </c>
      <c r="BD3058" s="50" t="s">
        <v>494</v>
      </c>
      <c r="BE3058" s="50" t="s">
        <v>494</v>
      </c>
    </row>
    <row r="3059" spans="1:57" ht="12.75" customHeight="1" x14ac:dyDescent="0.25">
      <c r="A3059" s="50">
        <v>2024</v>
      </c>
      <c r="B3059" s="50" t="s">
        <v>967</v>
      </c>
      <c r="C3059" s="51" t="str">
        <f>set_totals!$C$434</f>
        <v>20Jun24-PRS-Gordon R-1</v>
      </c>
      <c r="D3059" s="21">
        <f t="shared" si="146"/>
        <v>45463</v>
      </c>
      <c r="E3059" s="22">
        <f t="shared" si="147"/>
        <v>172</v>
      </c>
      <c r="F3059" s="17" t="s">
        <v>771</v>
      </c>
      <c r="G3059" s="17" t="s">
        <v>784</v>
      </c>
      <c r="H3059" s="17">
        <v>89</v>
      </c>
      <c r="I3059" s="17">
        <v>19</v>
      </c>
      <c r="J3059" s="17"/>
      <c r="K3059" s="17" t="s">
        <v>494</v>
      </c>
      <c r="L3059" s="17" t="s">
        <v>494</v>
      </c>
      <c r="M3059" s="17"/>
      <c r="N3059" s="50" t="s">
        <v>1188</v>
      </c>
      <c r="P3059" s="50" t="s">
        <v>1188</v>
      </c>
      <c r="Q3059" s="50" t="s">
        <v>496</v>
      </c>
      <c r="R3059" s="50" t="s">
        <v>2351</v>
      </c>
      <c r="S3059" s="50" t="s">
        <v>2506</v>
      </c>
      <c r="AE3059" s="18">
        <f t="shared" si="148"/>
        <v>4.6842105263157894</v>
      </c>
      <c r="AF3059" s="50" t="s">
        <v>520</v>
      </c>
      <c r="AG3059" s="184"/>
      <c r="AH3059" s="50" t="s">
        <v>494</v>
      </c>
      <c r="AJ3059" s="50" t="s">
        <v>494</v>
      </c>
      <c r="AL3059" s="50" t="s">
        <v>494</v>
      </c>
      <c r="AM3059">
        <v>78</v>
      </c>
      <c r="AN3059">
        <v>16</v>
      </c>
      <c r="AO3059">
        <v>5.7</v>
      </c>
      <c r="AP3059" s="50" t="s">
        <v>496</v>
      </c>
      <c r="AQ3059" t="s">
        <v>1753</v>
      </c>
      <c r="AR3059" s="50" t="s">
        <v>1188</v>
      </c>
      <c r="AS3059" s="50" t="s">
        <v>494</v>
      </c>
      <c r="AT3059" s="50" t="s">
        <v>494</v>
      </c>
      <c r="AU3059" s="50" t="s">
        <v>1188</v>
      </c>
      <c r="AV3059" s="50" t="s">
        <v>494</v>
      </c>
      <c r="AW3059" s="50" t="s">
        <v>494</v>
      </c>
      <c r="AX3059" s="50" t="s">
        <v>494</v>
      </c>
      <c r="AY3059" s="50" t="s">
        <v>494</v>
      </c>
      <c r="AZ3059" s="50" t="s">
        <v>494</v>
      </c>
      <c r="BA3059" s="50" t="s">
        <v>494</v>
      </c>
      <c r="BB3059" s="50" t="s">
        <v>494</v>
      </c>
      <c r="BC3059" s="50" t="s">
        <v>494</v>
      </c>
      <c r="BD3059" s="50" t="s">
        <v>494</v>
      </c>
      <c r="BE3059" s="50" t="s">
        <v>494</v>
      </c>
    </row>
    <row r="3060" spans="1:57" ht="12.75" customHeight="1" x14ac:dyDescent="0.25">
      <c r="A3060" s="50">
        <v>2024</v>
      </c>
      <c r="B3060" s="50" t="s">
        <v>967</v>
      </c>
      <c r="C3060" s="51" t="str">
        <f>set_totals!$C$441</f>
        <v>20Jun24-PRS-Jap Rock-1</v>
      </c>
      <c r="D3060" s="21">
        <f t="shared" si="146"/>
        <v>45463</v>
      </c>
      <c r="E3060" s="22">
        <f t="shared" si="147"/>
        <v>172</v>
      </c>
      <c r="F3060" s="17" t="s">
        <v>771</v>
      </c>
      <c r="G3060" s="17" t="s">
        <v>784</v>
      </c>
      <c r="H3060" s="17">
        <v>85</v>
      </c>
      <c r="I3060" s="17">
        <v>13</v>
      </c>
      <c r="J3060" s="17"/>
      <c r="K3060" s="17" t="s">
        <v>494</v>
      </c>
      <c r="L3060" s="17" t="s">
        <v>494</v>
      </c>
      <c r="M3060" s="17"/>
      <c r="N3060" s="50" t="s">
        <v>1192</v>
      </c>
      <c r="P3060" s="50" t="s">
        <v>1192</v>
      </c>
      <c r="Q3060" s="50" t="s">
        <v>496</v>
      </c>
      <c r="R3060" s="50" t="s">
        <v>2351</v>
      </c>
      <c r="S3060" s="50" t="s">
        <v>2506</v>
      </c>
      <c r="AE3060" s="18">
        <f t="shared" si="148"/>
        <v>6.5384615384615383</v>
      </c>
      <c r="AF3060" s="50" t="s">
        <v>520</v>
      </c>
      <c r="AG3060" s="184"/>
      <c r="AH3060" s="50" t="s">
        <v>494</v>
      </c>
      <c r="AJ3060" s="50" t="s">
        <v>494</v>
      </c>
      <c r="AL3060" s="50" t="s">
        <v>494</v>
      </c>
      <c r="AM3060">
        <v>76</v>
      </c>
      <c r="AN3060">
        <v>16</v>
      </c>
      <c r="AO3060">
        <v>4.3</v>
      </c>
      <c r="AP3060" s="50" t="s">
        <v>496</v>
      </c>
      <c r="AQ3060" t="s">
        <v>1753</v>
      </c>
      <c r="AR3060" s="50" t="s">
        <v>1192</v>
      </c>
      <c r="AS3060" s="50" t="s">
        <v>494</v>
      </c>
      <c r="AT3060" s="50" t="s">
        <v>494</v>
      </c>
      <c r="AU3060" s="50" t="s">
        <v>1192</v>
      </c>
      <c r="AV3060" s="50" t="s">
        <v>494</v>
      </c>
      <c r="AW3060" s="50" t="s">
        <v>494</v>
      </c>
      <c r="AX3060" s="50" t="s">
        <v>494</v>
      </c>
      <c r="AY3060" s="50" t="s">
        <v>494</v>
      </c>
      <c r="AZ3060" s="50" t="s">
        <v>494</v>
      </c>
      <c r="BA3060" s="50" t="s">
        <v>494</v>
      </c>
      <c r="BB3060" s="50" t="s">
        <v>494</v>
      </c>
      <c r="BC3060" s="50" t="s">
        <v>494</v>
      </c>
      <c r="BD3060" s="50" t="s">
        <v>494</v>
      </c>
      <c r="BE3060" s="50" t="s">
        <v>494</v>
      </c>
    </row>
    <row r="3061" spans="1:57" ht="12.75" customHeight="1" x14ac:dyDescent="0.25">
      <c r="A3061" s="50">
        <v>2024</v>
      </c>
      <c r="B3061" s="50" t="s">
        <v>967</v>
      </c>
      <c r="C3061" s="51" t="str">
        <f>set_totals!$C$422</f>
        <v>20Jun24-PRS-Mill Bay-1</v>
      </c>
      <c r="D3061" s="21">
        <f t="shared" si="146"/>
        <v>45463</v>
      </c>
      <c r="E3061" s="22">
        <f t="shared" si="147"/>
        <v>172</v>
      </c>
      <c r="F3061" s="17" t="s">
        <v>771</v>
      </c>
      <c r="G3061" s="17" t="s">
        <v>784</v>
      </c>
      <c r="H3061" s="17">
        <v>86</v>
      </c>
      <c r="I3061" s="17">
        <v>16</v>
      </c>
      <c r="J3061" s="17"/>
      <c r="K3061" s="17" t="s">
        <v>494</v>
      </c>
      <c r="L3061" s="17" t="s">
        <v>494</v>
      </c>
      <c r="M3061" s="17"/>
      <c r="N3061" s="50" t="s">
        <v>1175</v>
      </c>
      <c r="P3061" s="50" t="s">
        <v>1175</v>
      </c>
      <c r="Q3061" s="50" t="s">
        <v>496</v>
      </c>
      <c r="R3061" s="50" t="s">
        <v>2351</v>
      </c>
      <c r="S3061" s="50" t="s">
        <v>2506</v>
      </c>
      <c r="AE3061" s="18">
        <f t="shared" si="148"/>
        <v>5.375</v>
      </c>
      <c r="AF3061" s="50" t="s">
        <v>520</v>
      </c>
      <c r="AG3061" s="184"/>
      <c r="AH3061" s="50" t="s">
        <v>494</v>
      </c>
      <c r="AJ3061" s="50" t="s">
        <v>494</v>
      </c>
      <c r="AL3061" s="50" t="s">
        <v>494</v>
      </c>
      <c r="AM3061">
        <v>76</v>
      </c>
      <c r="AN3061">
        <v>15</v>
      </c>
      <c r="AO3061">
        <v>5</v>
      </c>
      <c r="AP3061" s="50" t="s">
        <v>496</v>
      </c>
      <c r="AQ3061" t="s">
        <v>1753</v>
      </c>
      <c r="AR3061" s="50" t="s">
        <v>1175</v>
      </c>
      <c r="AS3061" s="50" t="s">
        <v>494</v>
      </c>
      <c r="AT3061" s="50" t="s">
        <v>494</v>
      </c>
      <c r="AU3061" s="50" t="s">
        <v>1175</v>
      </c>
      <c r="AV3061" s="50" t="s">
        <v>494</v>
      </c>
      <c r="AW3061" s="50" t="s">
        <v>494</v>
      </c>
      <c r="AX3061" s="50" t="s">
        <v>494</v>
      </c>
      <c r="AY3061" s="50" t="s">
        <v>494</v>
      </c>
      <c r="AZ3061" s="50" t="s">
        <v>494</v>
      </c>
      <c r="BA3061" s="50" t="s">
        <v>494</v>
      </c>
      <c r="BB3061" s="50" t="s">
        <v>494</v>
      </c>
      <c r="BC3061" s="50" t="s">
        <v>494</v>
      </c>
      <c r="BD3061" s="50" t="s">
        <v>494</v>
      </c>
      <c r="BE3061" s="50" t="s">
        <v>494</v>
      </c>
    </row>
    <row r="3062" spans="1:57" hidden="1" x14ac:dyDescent="0.2">
      <c r="A3062" s="50">
        <v>2024</v>
      </c>
      <c r="B3062" s="50" t="s">
        <v>967</v>
      </c>
      <c r="C3062" s="51" t="str">
        <f>set_totals!$C$415</f>
        <v>20Jun24-PRS-Offshore A-1</v>
      </c>
      <c r="D3062" s="21">
        <f t="shared" si="146"/>
        <v>45463</v>
      </c>
      <c r="E3062" s="22">
        <f t="shared" si="147"/>
        <v>172</v>
      </c>
      <c r="F3062" s="17" t="s">
        <v>773</v>
      </c>
      <c r="G3062" s="17" t="s">
        <v>784</v>
      </c>
      <c r="H3062" s="17">
        <v>87</v>
      </c>
      <c r="I3062" s="17">
        <v>16</v>
      </c>
      <c r="J3062" s="17"/>
      <c r="K3062" s="17" t="s">
        <v>494</v>
      </c>
      <c r="L3062" s="17" t="s">
        <v>494</v>
      </c>
      <c r="M3062" s="17"/>
      <c r="AE3062" s="18">
        <f t="shared" si="148"/>
        <v>5.4375</v>
      </c>
    </row>
    <row r="3063" spans="1:57" hidden="1" x14ac:dyDescent="0.2">
      <c r="A3063" s="50">
        <v>2024</v>
      </c>
      <c r="B3063" s="50" t="s">
        <v>967</v>
      </c>
      <c r="C3063" s="51" t="str">
        <f>set_totals!$C$415</f>
        <v>20Jun24-PRS-Offshore A-1</v>
      </c>
      <c r="D3063" s="21">
        <f t="shared" si="146"/>
        <v>45463</v>
      </c>
      <c r="E3063" s="22">
        <f t="shared" si="147"/>
        <v>172</v>
      </c>
      <c r="F3063" s="17" t="s">
        <v>773</v>
      </c>
      <c r="G3063" s="17" t="s">
        <v>784</v>
      </c>
      <c r="H3063" s="17">
        <v>81</v>
      </c>
      <c r="I3063" s="17">
        <v>15</v>
      </c>
      <c r="J3063" s="17"/>
      <c r="K3063" s="17" t="s">
        <v>494</v>
      </c>
      <c r="L3063" s="17" t="s">
        <v>494</v>
      </c>
      <c r="M3063" s="17"/>
      <c r="AE3063" s="18">
        <f t="shared" si="148"/>
        <v>5.4</v>
      </c>
    </row>
    <row r="3064" spans="1:57" hidden="1" x14ac:dyDescent="0.2">
      <c r="A3064" s="50">
        <v>2024</v>
      </c>
      <c r="B3064" s="50" t="s">
        <v>967</v>
      </c>
      <c r="C3064" s="51" t="str">
        <f>set_totals!$C$415</f>
        <v>20Jun24-PRS-Offshore A-1</v>
      </c>
      <c r="D3064" s="21">
        <f t="shared" si="146"/>
        <v>45463</v>
      </c>
      <c r="E3064" s="22">
        <f t="shared" si="147"/>
        <v>172</v>
      </c>
      <c r="F3064" s="17" t="s">
        <v>773</v>
      </c>
      <c r="G3064" s="17" t="s">
        <v>784</v>
      </c>
      <c r="H3064" s="17">
        <v>83</v>
      </c>
      <c r="I3064" s="17">
        <v>14</v>
      </c>
      <c r="J3064" s="17"/>
      <c r="K3064" s="17" t="s">
        <v>494</v>
      </c>
      <c r="L3064" s="17" t="s">
        <v>494</v>
      </c>
      <c r="M3064" s="17"/>
      <c r="AE3064" s="18">
        <f t="shared" si="148"/>
        <v>5.9285714285714288</v>
      </c>
    </row>
    <row r="3065" spans="1:57" hidden="1" x14ac:dyDescent="0.2">
      <c r="A3065" s="50">
        <v>2024</v>
      </c>
      <c r="B3065" s="50" t="s">
        <v>967</v>
      </c>
      <c r="C3065" s="51" t="str">
        <f>set_totals!$C$421</f>
        <v>20Jun24-PRS-Thrasher-1</v>
      </c>
      <c r="D3065" s="21">
        <f t="shared" si="146"/>
        <v>45463</v>
      </c>
      <c r="E3065" s="22">
        <f t="shared" si="147"/>
        <v>172</v>
      </c>
      <c r="F3065" s="17" t="s">
        <v>775</v>
      </c>
      <c r="G3065" s="17" t="s">
        <v>784</v>
      </c>
      <c r="H3065" s="17">
        <v>131</v>
      </c>
      <c r="I3065" s="17">
        <v>26</v>
      </c>
      <c r="J3065" s="17"/>
      <c r="K3065" s="17" t="s">
        <v>494</v>
      </c>
      <c r="L3065" s="17" t="s">
        <v>494</v>
      </c>
      <c r="M3065" s="17"/>
      <c r="P3065" s="50" t="s">
        <v>1157</v>
      </c>
      <c r="AE3065" s="18">
        <f t="shared" si="148"/>
        <v>5.0384615384615383</v>
      </c>
    </row>
    <row r="3066" spans="1:57" hidden="1" x14ac:dyDescent="0.2">
      <c r="A3066" s="50">
        <v>2024</v>
      </c>
      <c r="B3066" s="50" t="s">
        <v>967</v>
      </c>
      <c r="C3066" s="51" t="str">
        <f>set_totals!$C$421</f>
        <v>20Jun24-PRS-Thrasher-1</v>
      </c>
      <c r="D3066" s="21">
        <f t="shared" si="146"/>
        <v>45463</v>
      </c>
      <c r="E3066" s="22">
        <f t="shared" si="147"/>
        <v>172</v>
      </c>
      <c r="F3066" s="17" t="s">
        <v>771</v>
      </c>
      <c r="G3066" s="17" t="s">
        <v>784</v>
      </c>
      <c r="H3066" s="17">
        <v>105</v>
      </c>
      <c r="I3066" s="17">
        <v>20</v>
      </c>
      <c r="J3066" s="17"/>
      <c r="K3066" s="17" t="s">
        <v>496</v>
      </c>
      <c r="L3066" s="17" t="s">
        <v>496</v>
      </c>
      <c r="M3066" s="17"/>
      <c r="P3066" s="50" t="s">
        <v>1158</v>
      </c>
      <c r="AD3066" s="50" t="s">
        <v>1169</v>
      </c>
      <c r="AE3066" s="18">
        <f t="shared" si="148"/>
        <v>5.25</v>
      </c>
    </row>
    <row r="3067" spans="1:57" hidden="1" x14ac:dyDescent="0.2">
      <c r="A3067" s="50">
        <v>2024</v>
      </c>
      <c r="B3067" s="50" t="s">
        <v>967</v>
      </c>
      <c r="C3067" s="51" t="str">
        <f>set_totals!$C$421</f>
        <v>20Jun24-PRS-Thrasher-1</v>
      </c>
      <c r="D3067" s="21">
        <f t="shared" si="146"/>
        <v>45463</v>
      </c>
      <c r="E3067" s="22">
        <f t="shared" si="147"/>
        <v>172</v>
      </c>
      <c r="F3067" s="17" t="s">
        <v>771</v>
      </c>
      <c r="G3067" s="17" t="s">
        <v>784</v>
      </c>
      <c r="H3067" s="17">
        <v>92</v>
      </c>
      <c r="I3067" s="17">
        <v>19</v>
      </c>
      <c r="J3067" s="17"/>
      <c r="K3067" s="17" t="s">
        <v>494</v>
      </c>
      <c r="L3067" s="17" t="s">
        <v>494</v>
      </c>
      <c r="M3067" s="17"/>
      <c r="P3067" s="50" t="s">
        <v>1159</v>
      </c>
      <c r="AE3067" s="18">
        <f t="shared" si="148"/>
        <v>4.8421052631578947</v>
      </c>
    </row>
    <row r="3068" spans="1:57" hidden="1" x14ac:dyDescent="0.2">
      <c r="A3068" s="50">
        <v>2024</v>
      </c>
      <c r="B3068" s="50" t="s">
        <v>967</v>
      </c>
      <c r="C3068" s="51" t="str">
        <f>set_totals!$C$421</f>
        <v>20Jun24-PRS-Thrasher-1</v>
      </c>
      <c r="D3068" s="21">
        <f t="shared" si="146"/>
        <v>45463</v>
      </c>
      <c r="E3068" s="22">
        <f t="shared" si="147"/>
        <v>172</v>
      </c>
      <c r="F3068" s="17" t="s">
        <v>775</v>
      </c>
      <c r="G3068" s="17" t="s">
        <v>784</v>
      </c>
      <c r="H3068" s="17">
        <v>133</v>
      </c>
      <c r="I3068" s="17">
        <v>29</v>
      </c>
      <c r="J3068" s="17"/>
      <c r="K3068" s="17" t="s">
        <v>494</v>
      </c>
      <c r="L3068" s="17" t="s">
        <v>494</v>
      </c>
      <c r="M3068" s="17"/>
      <c r="P3068" s="50" t="s">
        <v>1161</v>
      </c>
      <c r="AE3068" s="18">
        <f t="shared" si="148"/>
        <v>4.5862068965517242</v>
      </c>
    </row>
    <row r="3069" spans="1:57" hidden="1" x14ac:dyDescent="0.2">
      <c r="A3069" s="50">
        <v>2024</v>
      </c>
      <c r="B3069" s="50" t="s">
        <v>967</v>
      </c>
      <c r="C3069" s="51" t="str">
        <f>set_totals!$C$421</f>
        <v>20Jun24-PRS-Thrasher-1</v>
      </c>
      <c r="D3069" s="21">
        <f t="shared" si="146"/>
        <v>45463</v>
      </c>
      <c r="E3069" s="22">
        <f t="shared" si="147"/>
        <v>172</v>
      </c>
      <c r="F3069" s="17" t="s">
        <v>771</v>
      </c>
      <c r="G3069" s="17" t="s">
        <v>784</v>
      </c>
      <c r="H3069" s="17">
        <v>80</v>
      </c>
      <c r="I3069" s="17">
        <v>17</v>
      </c>
      <c r="J3069" s="17"/>
      <c r="K3069" s="17" t="s">
        <v>494</v>
      </c>
      <c r="L3069" s="17" t="s">
        <v>494</v>
      </c>
      <c r="M3069" s="17"/>
      <c r="P3069" s="50" t="s">
        <v>1162</v>
      </c>
      <c r="AE3069" s="18">
        <f t="shared" si="148"/>
        <v>4.7058823529411766</v>
      </c>
    </row>
    <row r="3070" spans="1:57" hidden="1" x14ac:dyDescent="0.2">
      <c r="A3070" s="50">
        <v>2024</v>
      </c>
      <c r="B3070" s="50" t="s">
        <v>967</v>
      </c>
      <c r="C3070" s="51" t="str">
        <f>set_totals!$C$421</f>
        <v>20Jun24-PRS-Thrasher-1</v>
      </c>
      <c r="D3070" s="21">
        <f t="shared" si="146"/>
        <v>45463</v>
      </c>
      <c r="E3070" s="22">
        <f t="shared" si="147"/>
        <v>172</v>
      </c>
      <c r="F3070" s="17" t="s">
        <v>771</v>
      </c>
      <c r="G3070" s="17" t="s">
        <v>784</v>
      </c>
      <c r="H3070" s="17">
        <v>89</v>
      </c>
      <c r="I3070" s="17">
        <v>18</v>
      </c>
      <c r="J3070" s="17"/>
      <c r="K3070" s="17" t="s">
        <v>494</v>
      </c>
      <c r="L3070" s="17" t="s">
        <v>494</v>
      </c>
      <c r="M3070" s="17"/>
      <c r="P3070" s="50" t="s">
        <v>1163</v>
      </c>
      <c r="AE3070" s="18">
        <f t="shared" si="148"/>
        <v>4.9444444444444446</v>
      </c>
    </row>
    <row r="3071" spans="1:57" hidden="1" x14ac:dyDescent="0.2">
      <c r="A3071" s="50">
        <v>2024</v>
      </c>
      <c r="B3071" s="50" t="s">
        <v>967</v>
      </c>
      <c r="C3071" s="51" t="str">
        <f>set_totals!$C$421</f>
        <v>20Jun24-PRS-Thrasher-1</v>
      </c>
      <c r="D3071" s="21">
        <f t="shared" si="146"/>
        <v>45463</v>
      </c>
      <c r="E3071" s="22">
        <f t="shared" si="147"/>
        <v>172</v>
      </c>
      <c r="F3071" s="17" t="s">
        <v>771</v>
      </c>
      <c r="G3071" s="17" t="s">
        <v>784</v>
      </c>
      <c r="H3071" s="17">
        <v>96</v>
      </c>
      <c r="I3071" s="17">
        <v>18</v>
      </c>
      <c r="J3071" s="17"/>
      <c r="K3071" s="17" t="s">
        <v>494</v>
      </c>
      <c r="L3071" s="17" t="s">
        <v>494</v>
      </c>
      <c r="M3071" s="17"/>
      <c r="P3071" s="50" t="s">
        <v>1165</v>
      </c>
      <c r="AE3071" s="18">
        <f t="shared" si="148"/>
        <v>5.333333333333333</v>
      </c>
    </row>
    <row r="3072" spans="1:57" hidden="1" x14ac:dyDescent="0.2">
      <c r="A3072" s="50">
        <v>2024</v>
      </c>
      <c r="B3072" s="50" t="s">
        <v>967</v>
      </c>
      <c r="C3072" s="51" t="str">
        <f>set_totals!$C$421</f>
        <v>20Jun24-PRS-Thrasher-1</v>
      </c>
      <c r="D3072" s="21">
        <f t="shared" si="146"/>
        <v>45463</v>
      </c>
      <c r="E3072" s="22">
        <f t="shared" si="147"/>
        <v>172</v>
      </c>
      <c r="F3072" s="17" t="s">
        <v>775</v>
      </c>
      <c r="G3072" s="17" t="s">
        <v>784</v>
      </c>
      <c r="H3072" s="17">
        <v>102</v>
      </c>
      <c r="I3072" s="17">
        <v>20</v>
      </c>
      <c r="J3072" s="17"/>
      <c r="K3072" s="17" t="s">
        <v>494</v>
      </c>
      <c r="L3072" s="17" t="s">
        <v>494</v>
      </c>
      <c r="M3072" s="17"/>
      <c r="P3072" s="50" t="s">
        <v>1166</v>
      </c>
      <c r="AE3072" s="18">
        <f t="shared" si="148"/>
        <v>5.0999999999999996</v>
      </c>
    </row>
    <row r="3073" spans="1:31" hidden="1" x14ac:dyDescent="0.2">
      <c r="A3073" s="50">
        <v>2024</v>
      </c>
      <c r="B3073" s="50" t="s">
        <v>967</v>
      </c>
      <c r="C3073" s="51" t="str">
        <f>set_totals!$C$421</f>
        <v>20Jun24-PRS-Thrasher-1</v>
      </c>
      <c r="D3073" s="21">
        <f t="shared" si="146"/>
        <v>45463</v>
      </c>
      <c r="E3073" s="22">
        <f t="shared" si="147"/>
        <v>172</v>
      </c>
      <c r="F3073" s="17" t="s">
        <v>771</v>
      </c>
      <c r="G3073" s="17" t="s">
        <v>784</v>
      </c>
      <c r="H3073" s="17">
        <v>106</v>
      </c>
      <c r="I3073" s="17">
        <v>24</v>
      </c>
      <c r="J3073" s="17"/>
      <c r="K3073" s="17" t="s">
        <v>496</v>
      </c>
      <c r="L3073" s="17" t="s">
        <v>496</v>
      </c>
      <c r="M3073" s="17"/>
      <c r="P3073" s="50" t="s">
        <v>1168</v>
      </c>
      <c r="AD3073" s="50" t="s">
        <v>1169</v>
      </c>
      <c r="AE3073" s="18">
        <f t="shared" si="148"/>
        <v>4.416666666666667</v>
      </c>
    </row>
    <row r="3074" spans="1:31" hidden="1" x14ac:dyDescent="0.2">
      <c r="A3074" s="50">
        <v>2024</v>
      </c>
      <c r="B3074" s="50" t="s">
        <v>967</v>
      </c>
      <c r="C3074" s="51" t="str">
        <f>set_totals!$C$421</f>
        <v>20Jun24-PRS-Thrasher-1</v>
      </c>
      <c r="D3074" s="21">
        <f t="shared" si="146"/>
        <v>45463</v>
      </c>
      <c r="E3074" s="22">
        <f t="shared" si="147"/>
        <v>172</v>
      </c>
      <c r="F3074" s="17" t="s">
        <v>1118</v>
      </c>
      <c r="G3074" s="17" t="s">
        <v>1121</v>
      </c>
      <c r="H3074" s="17">
        <v>140</v>
      </c>
      <c r="I3074" s="17">
        <v>27</v>
      </c>
      <c r="J3074" s="17"/>
      <c r="K3074" s="17" t="s">
        <v>494</v>
      </c>
      <c r="L3074" s="17" t="s">
        <v>494</v>
      </c>
      <c r="M3074" s="17"/>
      <c r="AE3074" s="18">
        <f t="shared" si="148"/>
        <v>5.1851851851851851</v>
      </c>
    </row>
    <row r="3075" spans="1:31" hidden="1" x14ac:dyDescent="0.2">
      <c r="A3075" s="50">
        <v>2024</v>
      </c>
      <c r="B3075" s="50" t="s">
        <v>967</v>
      </c>
      <c r="C3075" s="51" t="str">
        <f>set_totals!$C$421</f>
        <v>20Jun24-PRS-Thrasher-1</v>
      </c>
      <c r="D3075" s="21">
        <f t="shared" si="146"/>
        <v>45463</v>
      </c>
      <c r="E3075" s="22">
        <f t="shared" si="147"/>
        <v>172</v>
      </c>
      <c r="F3075" s="17" t="s">
        <v>1118</v>
      </c>
      <c r="G3075" s="17" t="s">
        <v>1121</v>
      </c>
      <c r="H3075" s="17">
        <v>140</v>
      </c>
      <c r="I3075" s="17">
        <v>24</v>
      </c>
      <c r="J3075" s="17"/>
      <c r="K3075" s="17" t="s">
        <v>494</v>
      </c>
      <c r="L3075" s="17" t="s">
        <v>494</v>
      </c>
      <c r="M3075" s="17"/>
      <c r="AE3075" s="18">
        <f t="shared" si="148"/>
        <v>5.833333333333333</v>
      </c>
    </row>
    <row r="3076" spans="1:31" hidden="1" x14ac:dyDescent="0.2">
      <c r="A3076" s="50">
        <v>2024</v>
      </c>
      <c r="B3076" s="50" t="s">
        <v>967</v>
      </c>
      <c r="C3076" s="51" t="str">
        <f>set_totals!$C$421</f>
        <v>20Jun24-PRS-Thrasher-1</v>
      </c>
      <c r="D3076" s="21">
        <f t="shared" ref="D3076:D3139" si="149">DATEVALUE(LEFT(C3076, SEARCH("-", C3076) - 1))</f>
        <v>45463</v>
      </c>
      <c r="E3076" s="22">
        <f t="shared" ref="E3076:E3139" si="150" xml:space="preserve"> D3076 - DATE(YEAR(D3076), 1, 0)</f>
        <v>172</v>
      </c>
      <c r="F3076" s="17" t="s">
        <v>1118</v>
      </c>
      <c r="G3076" s="17" t="s">
        <v>1121</v>
      </c>
      <c r="H3076" s="17">
        <v>139</v>
      </c>
      <c r="I3076" s="17">
        <v>26</v>
      </c>
      <c r="J3076" s="17"/>
      <c r="K3076" s="17" t="s">
        <v>494</v>
      </c>
      <c r="L3076" s="17" t="s">
        <v>494</v>
      </c>
      <c r="M3076" s="17"/>
      <c r="AE3076" s="18">
        <f t="shared" si="148"/>
        <v>5.3461538461538458</v>
      </c>
    </row>
    <row r="3077" spans="1:31" hidden="1" x14ac:dyDescent="0.2">
      <c r="A3077" s="50">
        <v>2024</v>
      </c>
      <c r="B3077" s="50" t="s">
        <v>967</v>
      </c>
      <c r="C3077" s="51" t="str">
        <f>set_totals!$C$421</f>
        <v>20Jun24-PRS-Thrasher-1</v>
      </c>
      <c r="D3077" s="21">
        <f t="shared" si="149"/>
        <v>45463</v>
      </c>
      <c r="E3077" s="22">
        <f t="shared" si="150"/>
        <v>172</v>
      </c>
      <c r="F3077" s="17" t="s">
        <v>1118</v>
      </c>
      <c r="G3077" s="17" t="s">
        <v>1121</v>
      </c>
      <c r="H3077" s="17">
        <v>132</v>
      </c>
      <c r="I3077" s="17">
        <v>25</v>
      </c>
      <c r="J3077" s="17"/>
      <c r="K3077" s="17" t="s">
        <v>494</v>
      </c>
      <c r="L3077" s="17" t="s">
        <v>494</v>
      </c>
      <c r="M3077" s="17"/>
      <c r="AE3077" s="18">
        <f t="shared" si="148"/>
        <v>5.28</v>
      </c>
    </row>
    <row r="3078" spans="1:31" hidden="1" x14ac:dyDescent="0.2">
      <c r="A3078" s="50">
        <v>2024</v>
      </c>
      <c r="B3078" s="50" t="s">
        <v>967</v>
      </c>
      <c r="C3078" s="51" t="str">
        <f>set_totals!$C$421</f>
        <v>20Jun24-PRS-Thrasher-1</v>
      </c>
      <c r="D3078" s="21">
        <f t="shared" si="149"/>
        <v>45463</v>
      </c>
      <c r="E3078" s="22">
        <f t="shared" si="150"/>
        <v>172</v>
      </c>
      <c r="F3078" s="17" t="s">
        <v>1118</v>
      </c>
      <c r="G3078" s="17" t="s">
        <v>1121</v>
      </c>
      <c r="H3078" s="17">
        <v>132</v>
      </c>
      <c r="I3078" s="17">
        <v>26</v>
      </c>
      <c r="J3078" s="17"/>
      <c r="K3078" s="17" t="s">
        <v>494</v>
      </c>
      <c r="L3078" s="17" t="s">
        <v>494</v>
      </c>
      <c r="M3078" s="17"/>
      <c r="AE3078" s="18">
        <f t="shared" si="148"/>
        <v>5.0769230769230766</v>
      </c>
    </row>
    <row r="3079" spans="1:31" hidden="1" x14ac:dyDescent="0.2">
      <c r="A3079" s="50">
        <v>2024</v>
      </c>
      <c r="B3079" s="50" t="s">
        <v>967</v>
      </c>
      <c r="C3079" s="51" t="str">
        <f>set_totals!$C$421</f>
        <v>20Jun24-PRS-Thrasher-1</v>
      </c>
      <c r="D3079" s="21">
        <f t="shared" si="149"/>
        <v>45463</v>
      </c>
      <c r="E3079" s="22">
        <f t="shared" si="150"/>
        <v>172</v>
      </c>
      <c r="F3079" s="17" t="s">
        <v>1118</v>
      </c>
      <c r="G3079" s="17" t="s">
        <v>1121</v>
      </c>
      <c r="H3079" s="17">
        <v>136</v>
      </c>
      <c r="I3079" s="17">
        <v>27</v>
      </c>
      <c r="J3079" s="17"/>
      <c r="K3079" s="17" t="s">
        <v>494</v>
      </c>
      <c r="L3079" s="17" t="s">
        <v>494</v>
      </c>
      <c r="M3079" s="17"/>
      <c r="AE3079" s="18">
        <f t="shared" si="148"/>
        <v>5.0370370370370372</v>
      </c>
    </row>
    <row r="3080" spans="1:31" hidden="1" x14ac:dyDescent="0.2">
      <c r="A3080" s="50">
        <v>2024</v>
      </c>
      <c r="B3080" s="50" t="s">
        <v>967</v>
      </c>
      <c r="C3080" s="51" t="str">
        <f>set_totals!$C$421</f>
        <v>20Jun24-PRS-Thrasher-1</v>
      </c>
      <c r="D3080" s="21">
        <f t="shared" si="149"/>
        <v>45463</v>
      </c>
      <c r="E3080" s="22">
        <f t="shared" si="150"/>
        <v>172</v>
      </c>
      <c r="F3080" s="17" t="s">
        <v>1118</v>
      </c>
      <c r="G3080" s="17" t="s">
        <v>1121</v>
      </c>
      <c r="H3080" s="17">
        <v>137</v>
      </c>
      <c r="I3080" s="17">
        <v>27</v>
      </c>
      <c r="J3080" s="17"/>
      <c r="K3080" s="17" t="s">
        <v>494</v>
      </c>
      <c r="L3080" s="17" t="s">
        <v>494</v>
      </c>
      <c r="M3080" s="17"/>
      <c r="AE3080" s="18">
        <f t="shared" si="148"/>
        <v>5.0740740740740744</v>
      </c>
    </row>
    <row r="3081" spans="1:31" hidden="1" x14ac:dyDescent="0.2">
      <c r="A3081" s="50">
        <v>2024</v>
      </c>
      <c r="B3081" s="50" t="s">
        <v>967</v>
      </c>
      <c r="C3081" s="51" t="str">
        <f>set_totals!$C$421</f>
        <v>20Jun24-PRS-Thrasher-1</v>
      </c>
      <c r="D3081" s="21">
        <f t="shared" si="149"/>
        <v>45463</v>
      </c>
      <c r="E3081" s="22">
        <f t="shared" si="150"/>
        <v>172</v>
      </c>
      <c r="F3081" s="17" t="s">
        <v>1118</v>
      </c>
      <c r="G3081" s="17" t="s">
        <v>1121</v>
      </c>
      <c r="H3081" s="17">
        <v>142</v>
      </c>
      <c r="I3081" s="17">
        <v>28</v>
      </c>
      <c r="J3081" s="17"/>
      <c r="K3081" s="17" t="s">
        <v>494</v>
      </c>
      <c r="L3081" s="17" t="s">
        <v>494</v>
      </c>
      <c r="M3081" s="17"/>
      <c r="AE3081" s="18">
        <f t="shared" si="148"/>
        <v>5.0714285714285712</v>
      </c>
    </row>
    <row r="3082" spans="1:31" hidden="1" x14ac:dyDescent="0.2">
      <c r="A3082" s="50">
        <v>2024</v>
      </c>
      <c r="B3082" s="50" t="s">
        <v>967</v>
      </c>
      <c r="C3082" s="51" t="str">
        <f>set_totals!$C$421</f>
        <v>20Jun24-PRS-Thrasher-1</v>
      </c>
      <c r="D3082" s="21">
        <f t="shared" si="149"/>
        <v>45463</v>
      </c>
      <c r="E3082" s="22">
        <f t="shared" si="150"/>
        <v>172</v>
      </c>
      <c r="F3082" s="17" t="s">
        <v>1118</v>
      </c>
      <c r="G3082" s="17" t="s">
        <v>1121</v>
      </c>
      <c r="H3082" s="17">
        <v>142</v>
      </c>
      <c r="I3082" s="17">
        <v>28</v>
      </c>
      <c r="J3082" s="17"/>
      <c r="K3082" s="17" t="s">
        <v>494</v>
      </c>
      <c r="L3082" s="17" t="s">
        <v>494</v>
      </c>
      <c r="M3082" s="17"/>
      <c r="AE3082" s="18">
        <f t="shared" si="148"/>
        <v>5.0714285714285712</v>
      </c>
    </row>
    <row r="3083" spans="1:31" hidden="1" x14ac:dyDescent="0.2">
      <c r="A3083" s="50">
        <v>2024</v>
      </c>
      <c r="B3083" s="50" t="s">
        <v>967</v>
      </c>
      <c r="C3083" s="51" t="str">
        <f>set_totals!$C$421</f>
        <v>20Jun24-PRS-Thrasher-1</v>
      </c>
      <c r="D3083" s="21">
        <f t="shared" si="149"/>
        <v>45463</v>
      </c>
      <c r="E3083" s="22">
        <f t="shared" si="150"/>
        <v>172</v>
      </c>
      <c r="F3083" s="17" t="s">
        <v>1118</v>
      </c>
      <c r="G3083" s="17" t="s">
        <v>1121</v>
      </c>
      <c r="H3083" s="17">
        <v>131</v>
      </c>
      <c r="I3083" s="17">
        <v>26</v>
      </c>
      <c r="J3083" s="17"/>
      <c r="K3083" s="17" t="s">
        <v>494</v>
      </c>
      <c r="L3083" s="17" t="s">
        <v>494</v>
      </c>
      <c r="M3083" s="17"/>
      <c r="AE3083" s="18">
        <f t="shared" si="148"/>
        <v>5.0384615384615383</v>
      </c>
    </row>
    <row r="3084" spans="1:31" hidden="1" x14ac:dyDescent="0.2">
      <c r="A3084" s="50">
        <v>2024</v>
      </c>
      <c r="B3084" s="50" t="s">
        <v>967</v>
      </c>
      <c r="C3084" s="51" t="str">
        <f>set_totals!$C$421</f>
        <v>20Jun24-PRS-Thrasher-1</v>
      </c>
      <c r="D3084" s="21">
        <f t="shared" si="149"/>
        <v>45463</v>
      </c>
      <c r="E3084" s="22">
        <f t="shared" si="150"/>
        <v>172</v>
      </c>
      <c r="F3084" s="17" t="s">
        <v>1118</v>
      </c>
      <c r="G3084" s="17" t="s">
        <v>1121</v>
      </c>
      <c r="H3084" s="17">
        <v>137</v>
      </c>
      <c r="I3084" s="17">
        <v>17</v>
      </c>
      <c r="J3084" s="17"/>
      <c r="K3084" s="17" t="s">
        <v>494</v>
      </c>
      <c r="L3084" s="17" t="s">
        <v>494</v>
      </c>
      <c r="M3084" s="17"/>
      <c r="AE3084" s="18">
        <f t="shared" si="148"/>
        <v>8.0588235294117645</v>
      </c>
    </row>
    <row r="3085" spans="1:31" hidden="1" x14ac:dyDescent="0.2">
      <c r="A3085" s="50">
        <v>2024</v>
      </c>
      <c r="B3085" s="50" t="s">
        <v>967</v>
      </c>
      <c r="C3085" s="51" t="str">
        <f>set_totals!$C$421</f>
        <v>20Jun24-PRS-Thrasher-1</v>
      </c>
      <c r="D3085" s="21">
        <f t="shared" si="149"/>
        <v>45463</v>
      </c>
      <c r="E3085" s="22">
        <f t="shared" si="150"/>
        <v>172</v>
      </c>
      <c r="F3085" s="17" t="s">
        <v>1118</v>
      </c>
      <c r="G3085" s="17" t="s">
        <v>1121</v>
      </c>
      <c r="H3085" s="17">
        <v>143</v>
      </c>
      <c r="I3085" s="17">
        <v>28</v>
      </c>
      <c r="J3085" s="17"/>
      <c r="K3085" s="17" t="s">
        <v>494</v>
      </c>
      <c r="L3085" s="17" t="s">
        <v>494</v>
      </c>
      <c r="M3085" s="17"/>
      <c r="AE3085" s="18">
        <f t="shared" si="148"/>
        <v>5.1071428571428568</v>
      </c>
    </row>
    <row r="3086" spans="1:31" hidden="1" x14ac:dyDescent="0.2">
      <c r="A3086" s="50">
        <v>2024</v>
      </c>
      <c r="B3086" s="50" t="s">
        <v>967</v>
      </c>
      <c r="C3086" s="51" t="str">
        <f>set_totals!$C$421</f>
        <v>20Jun24-PRS-Thrasher-1</v>
      </c>
      <c r="D3086" s="21">
        <f t="shared" si="149"/>
        <v>45463</v>
      </c>
      <c r="E3086" s="22">
        <f t="shared" si="150"/>
        <v>172</v>
      </c>
      <c r="F3086" s="17" t="s">
        <v>1118</v>
      </c>
      <c r="G3086" s="17" t="s">
        <v>1121</v>
      </c>
      <c r="H3086" s="17">
        <v>134</v>
      </c>
      <c r="I3086" s="17">
        <v>25</v>
      </c>
      <c r="J3086" s="17"/>
      <c r="K3086" s="17" t="s">
        <v>494</v>
      </c>
      <c r="L3086" s="17" t="s">
        <v>494</v>
      </c>
      <c r="M3086" s="17"/>
      <c r="AE3086" s="18">
        <f t="shared" si="148"/>
        <v>5.36</v>
      </c>
    </row>
    <row r="3087" spans="1:31" hidden="1" x14ac:dyDescent="0.2">
      <c r="A3087" s="50">
        <v>2024</v>
      </c>
      <c r="B3087" s="50" t="s">
        <v>967</v>
      </c>
      <c r="C3087" s="51" t="str">
        <f>set_totals!$C$421</f>
        <v>20Jun24-PRS-Thrasher-1</v>
      </c>
      <c r="D3087" s="21">
        <f t="shared" si="149"/>
        <v>45463</v>
      </c>
      <c r="E3087" s="22">
        <f t="shared" si="150"/>
        <v>172</v>
      </c>
      <c r="F3087" s="17" t="s">
        <v>1118</v>
      </c>
      <c r="G3087" s="17" t="s">
        <v>1121</v>
      </c>
      <c r="H3087" s="17">
        <v>133</v>
      </c>
      <c r="I3087" s="17">
        <v>26</v>
      </c>
      <c r="J3087" s="17"/>
      <c r="K3087" s="17" t="s">
        <v>494</v>
      </c>
      <c r="L3087" s="17" t="s">
        <v>494</v>
      </c>
      <c r="M3087" s="17"/>
      <c r="AE3087" s="18">
        <f t="shared" si="148"/>
        <v>5.115384615384615</v>
      </c>
    </row>
    <row r="3088" spans="1:31" hidden="1" x14ac:dyDescent="0.2">
      <c r="A3088" s="50">
        <v>2024</v>
      </c>
      <c r="B3088" s="50" t="s">
        <v>967</v>
      </c>
      <c r="C3088" s="51" t="str">
        <f>set_totals!$C$421</f>
        <v>20Jun24-PRS-Thrasher-1</v>
      </c>
      <c r="D3088" s="21">
        <f t="shared" si="149"/>
        <v>45463</v>
      </c>
      <c r="E3088" s="22">
        <f t="shared" si="150"/>
        <v>172</v>
      </c>
      <c r="F3088" s="17" t="s">
        <v>1118</v>
      </c>
      <c r="G3088" s="17" t="s">
        <v>1121</v>
      </c>
      <c r="H3088" s="17">
        <v>132</v>
      </c>
      <c r="I3088" s="17">
        <v>26</v>
      </c>
      <c r="J3088" s="17"/>
      <c r="K3088" s="17" t="s">
        <v>494</v>
      </c>
      <c r="L3088" s="17" t="s">
        <v>494</v>
      </c>
      <c r="M3088" s="17"/>
      <c r="AE3088" s="18">
        <f t="shared" si="148"/>
        <v>5.0769230769230766</v>
      </c>
    </row>
    <row r="3089" spans="1:31" hidden="1" x14ac:dyDescent="0.2">
      <c r="A3089" s="50">
        <v>2024</v>
      </c>
      <c r="B3089" s="50" t="s">
        <v>967</v>
      </c>
      <c r="C3089" s="51" t="str">
        <f>set_totals!$C$421</f>
        <v>20Jun24-PRS-Thrasher-1</v>
      </c>
      <c r="D3089" s="21">
        <f t="shared" si="149"/>
        <v>45463</v>
      </c>
      <c r="E3089" s="22">
        <f t="shared" si="150"/>
        <v>172</v>
      </c>
      <c r="F3089" s="17" t="s">
        <v>1118</v>
      </c>
      <c r="G3089" s="17" t="s">
        <v>1121</v>
      </c>
      <c r="H3089" s="17">
        <v>138</v>
      </c>
      <c r="I3089" s="17">
        <v>26</v>
      </c>
      <c r="J3089" s="17"/>
      <c r="K3089" s="17" t="s">
        <v>494</v>
      </c>
      <c r="L3089" s="17" t="s">
        <v>494</v>
      </c>
      <c r="M3089" s="17"/>
      <c r="AE3089" s="18">
        <f t="shared" si="148"/>
        <v>5.3076923076923075</v>
      </c>
    </row>
    <row r="3090" spans="1:31" hidden="1" x14ac:dyDescent="0.2">
      <c r="A3090" s="50">
        <v>2024</v>
      </c>
      <c r="B3090" s="50" t="s">
        <v>967</v>
      </c>
      <c r="C3090" s="51" t="str">
        <f>set_totals!$C$421</f>
        <v>20Jun24-PRS-Thrasher-1</v>
      </c>
      <c r="D3090" s="21">
        <f t="shared" si="149"/>
        <v>45463</v>
      </c>
      <c r="E3090" s="22">
        <f t="shared" si="150"/>
        <v>172</v>
      </c>
      <c r="F3090" s="17" t="s">
        <v>1120</v>
      </c>
      <c r="G3090" s="17" t="s">
        <v>1121</v>
      </c>
      <c r="H3090" s="17">
        <v>130</v>
      </c>
      <c r="I3090" s="17">
        <v>23</v>
      </c>
      <c r="J3090" s="17"/>
      <c r="K3090" s="17" t="s">
        <v>494</v>
      </c>
      <c r="L3090" s="17" t="s">
        <v>494</v>
      </c>
      <c r="M3090" s="17"/>
      <c r="AE3090" s="18">
        <f t="shared" si="148"/>
        <v>5.6521739130434785</v>
      </c>
    </row>
    <row r="3091" spans="1:31" hidden="1" x14ac:dyDescent="0.2">
      <c r="A3091" s="50">
        <v>2024</v>
      </c>
      <c r="B3091" s="50" t="s">
        <v>967</v>
      </c>
      <c r="C3091" s="51" t="str">
        <f>set_totals!$C$421</f>
        <v>20Jun24-PRS-Thrasher-1</v>
      </c>
      <c r="D3091" s="21">
        <f t="shared" si="149"/>
        <v>45463</v>
      </c>
      <c r="E3091" s="22">
        <f t="shared" si="150"/>
        <v>172</v>
      </c>
      <c r="F3091" s="17" t="s">
        <v>1120</v>
      </c>
      <c r="G3091" s="17" t="s">
        <v>1121</v>
      </c>
      <c r="H3091" s="17">
        <v>135</v>
      </c>
      <c r="I3091" s="17">
        <v>23</v>
      </c>
      <c r="J3091" s="17"/>
      <c r="K3091" s="17" t="s">
        <v>494</v>
      </c>
      <c r="L3091" s="17" t="s">
        <v>494</v>
      </c>
      <c r="M3091" s="17"/>
      <c r="AE3091" s="18">
        <f t="shared" si="148"/>
        <v>5.8695652173913047</v>
      </c>
    </row>
    <row r="3092" spans="1:31" hidden="1" x14ac:dyDescent="0.2">
      <c r="A3092" s="50">
        <v>2024</v>
      </c>
      <c r="B3092" s="50" t="s">
        <v>967</v>
      </c>
      <c r="C3092" s="51" t="str">
        <f>set_totals!$C$421</f>
        <v>20Jun24-PRS-Thrasher-1</v>
      </c>
      <c r="D3092" s="21">
        <f t="shared" si="149"/>
        <v>45463</v>
      </c>
      <c r="E3092" s="22">
        <f t="shared" si="150"/>
        <v>172</v>
      </c>
      <c r="F3092" s="17" t="s">
        <v>1119</v>
      </c>
      <c r="G3092" s="17" t="s">
        <v>1121</v>
      </c>
      <c r="H3092" s="17">
        <v>164</v>
      </c>
      <c r="I3092" s="17">
        <v>29</v>
      </c>
      <c r="J3092" s="17"/>
      <c r="K3092" s="17" t="s">
        <v>494</v>
      </c>
      <c r="L3092" s="17" t="s">
        <v>494</v>
      </c>
      <c r="M3092" s="17"/>
      <c r="AE3092" s="18">
        <f t="shared" si="148"/>
        <v>5.6551724137931032</v>
      </c>
    </row>
    <row r="3093" spans="1:31" hidden="1" x14ac:dyDescent="0.2">
      <c r="A3093" s="50">
        <v>2024</v>
      </c>
      <c r="B3093" s="50" t="s">
        <v>967</v>
      </c>
      <c r="C3093" s="51" t="str">
        <f>set_totals!$C$421</f>
        <v>20Jun24-PRS-Thrasher-1</v>
      </c>
      <c r="D3093" s="21">
        <f t="shared" si="149"/>
        <v>45463</v>
      </c>
      <c r="E3093" s="22">
        <f t="shared" si="150"/>
        <v>172</v>
      </c>
      <c r="F3093" s="17" t="s">
        <v>1119</v>
      </c>
      <c r="G3093" s="17" t="s">
        <v>1121</v>
      </c>
      <c r="H3093" s="17">
        <v>164</v>
      </c>
      <c r="I3093" s="17">
        <v>29</v>
      </c>
      <c r="J3093" s="17"/>
      <c r="K3093" s="17" t="s">
        <v>494</v>
      </c>
      <c r="L3093" s="17" t="s">
        <v>494</v>
      </c>
      <c r="M3093" s="17"/>
      <c r="AE3093" s="18">
        <f t="shared" si="148"/>
        <v>5.6551724137931032</v>
      </c>
    </row>
    <row r="3094" spans="1:31" hidden="1" x14ac:dyDescent="0.2">
      <c r="A3094" s="50">
        <v>2024</v>
      </c>
      <c r="B3094" s="50" t="s">
        <v>967</v>
      </c>
      <c r="C3094" s="51" t="str">
        <f>set_totals!$C$421</f>
        <v>20Jun24-PRS-Thrasher-1</v>
      </c>
      <c r="D3094" s="21">
        <f t="shared" si="149"/>
        <v>45463</v>
      </c>
      <c r="E3094" s="22">
        <f t="shared" si="150"/>
        <v>172</v>
      </c>
      <c r="F3094" s="17" t="s">
        <v>1119</v>
      </c>
      <c r="G3094" s="17" t="s">
        <v>1121</v>
      </c>
      <c r="H3094" s="17">
        <v>166</v>
      </c>
      <c r="I3094" s="17">
        <v>27</v>
      </c>
      <c r="J3094" s="17"/>
      <c r="K3094" s="17" t="s">
        <v>494</v>
      </c>
      <c r="L3094" s="17" t="s">
        <v>494</v>
      </c>
      <c r="M3094" s="17"/>
      <c r="AE3094" s="18">
        <f t="shared" si="148"/>
        <v>6.1481481481481479</v>
      </c>
    </row>
    <row r="3095" spans="1:31" hidden="1" x14ac:dyDescent="0.2">
      <c r="A3095" s="50">
        <v>2024</v>
      </c>
      <c r="B3095" s="50" t="s">
        <v>967</v>
      </c>
      <c r="C3095" s="51" t="str">
        <f>set_totals!$C$421</f>
        <v>20Jun24-PRS-Thrasher-1</v>
      </c>
      <c r="D3095" s="21">
        <f t="shared" si="149"/>
        <v>45463</v>
      </c>
      <c r="E3095" s="22">
        <f t="shared" si="150"/>
        <v>172</v>
      </c>
      <c r="F3095" s="17" t="s">
        <v>1119</v>
      </c>
      <c r="G3095" s="17" t="s">
        <v>1121</v>
      </c>
      <c r="H3095" s="17">
        <v>153</v>
      </c>
      <c r="I3095" s="17">
        <v>27</v>
      </c>
      <c r="J3095" s="17"/>
      <c r="K3095" s="17" t="s">
        <v>494</v>
      </c>
      <c r="L3095" s="17" t="s">
        <v>494</v>
      </c>
      <c r="M3095" s="17"/>
      <c r="AE3095" s="18">
        <f t="shared" si="148"/>
        <v>5.666666666666667</v>
      </c>
    </row>
    <row r="3096" spans="1:31" hidden="1" x14ac:dyDescent="0.2">
      <c r="A3096" s="50">
        <v>2024</v>
      </c>
      <c r="B3096" s="50" t="s">
        <v>967</v>
      </c>
      <c r="C3096" s="51" t="str">
        <f>set_totals!$C$421</f>
        <v>20Jun24-PRS-Thrasher-1</v>
      </c>
      <c r="D3096" s="21">
        <f t="shared" si="149"/>
        <v>45463</v>
      </c>
      <c r="E3096" s="22">
        <f t="shared" si="150"/>
        <v>172</v>
      </c>
      <c r="F3096" s="17" t="s">
        <v>1119</v>
      </c>
      <c r="G3096" s="17" t="s">
        <v>1121</v>
      </c>
      <c r="H3096" s="17">
        <v>168</v>
      </c>
      <c r="I3096" s="17">
        <v>28</v>
      </c>
      <c r="J3096" s="17"/>
      <c r="K3096" s="17" t="s">
        <v>494</v>
      </c>
      <c r="L3096" s="17" t="s">
        <v>494</v>
      </c>
      <c r="M3096" s="17"/>
      <c r="AE3096" s="18">
        <f t="shared" si="148"/>
        <v>6</v>
      </c>
    </row>
    <row r="3097" spans="1:31" hidden="1" x14ac:dyDescent="0.2">
      <c r="A3097" s="50">
        <v>2024</v>
      </c>
      <c r="B3097" s="50" t="s">
        <v>967</v>
      </c>
      <c r="C3097" s="51" t="str">
        <f>set_totals!$C$421</f>
        <v>20Jun24-PRS-Thrasher-1</v>
      </c>
      <c r="D3097" s="21">
        <f t="shared" si="149"/>
        <v>45463</v>
      </c>
      <c r="E3097" s="22">
        <f t="shared" si="150"/>
        <v>172</v>
      </c>
      <c r="F3097" s="17" t="s">
        <v>1119</v>
      </c>
      <c r="G3097" s="17" t="s">
        <v>1121</v>
      </c>
      <c r="H3097" s="17">
        <v>150</v>
      </c>
      <c r="I3097" s="17">
        <v>25</v>
      </c>
      <c r="J3097" s="17"/>
      <c r="K3097" s="17" t="s">
        <v>494</v>
      </c>
      <c r="L3097" s="17" t="s">
        <v>494</v>
      </c>
      <c r="M3097" s="17"/>
      <c r="AE3097" s="18">
        <f t="shared" si="148"/>
        <v>6</v>
      </c>
    </row>
    <row r="3098" spans="1:31" hidden="1" x14ac:dyDescent="0.2">
      <c r="A3098" s="50">
        <v>2024</v>
      </c>
      <c r="B3098" s="50" t="s">
        <v>967</v>
      </c>
      <c r="C3098" s="51" t="str">
        <f>set_totals!$C$421</f>
        <v>20Jun24-PRS-Thrasher-1</v>
      </c>
      <c r="D3098" s="21">
        <f t="shared" si="149"/>
        <v>45463</v>
      </c>
      <c r="E3098" s="22">
        <f t="shared" si="150"/>
        <v>172</v>
      </c>
      <c r="F3098" s="17" t="s">
        <v>1119</v>
      </c>
      <c r="G3098" s="17" t="s">
        <v>1121</v>
      </c>
      <c r="H3098" s="17">
        <v>160</v>
      </c>
      <c r="I3098" s="17">
        <v>30</v>
      </c>
      <c r="J3098" s="17"/>
      <c r="K3098" s="17" t="s">
        <v>494</v>
      </c>
      <c r="L3098" s="17" t="s">
        <v>494</v>
      </c>
      <c r="M3098" s="17"/>
      <c r="AE3098" s="18">
        <f t="shared" si="148"/>
        <v>5.333333333333333</v>
      </c>
    </row>
    <row r="3099" spans="1:31" hidden="1" x14ac:dyDescent="0.2">
      <c r="A3099" s="50">
        <v>2024</v>
      </c>
      <c r="B3099" s="50" t="s">
        <v>967</v>
      </c>
      <c r="C3099" s="51" t="str">
        <f>set_totals!$C$421</f>
        <v>20Jun24-PRS-Thrasher-1</v>
      </c>
      <c r="D3099" s="21">
        <f t="shared" si="149"/>
        <v>45463</v>
      </c>
      <c r="E3099" s="22">
        <f t="shared" si="150"/>
        <v>172</v>
      </c>
      <c r="F3099" s="17" t="s">
        <v>1119</v>
      </c>
      <c r="G3099" s="17" t="s">
        <v>1121</v>
      </c>
      <c r="H3099" s="17">
        <v>158</v>
      </c>
      <c r="I3099" s="17">
        <v>29</v>
      </c>
      <c r="J3099" s="17"/>
      <c r="K3099" s="17" t="s">
        <v>494</v>
      </c>
      <c r="L3099" s="17" t="s">
        <v>494</v>
      </c>
      <c r="M3099" s="17"/>
      <c r="AE3099" s="18">
        <f t="shared" si="148"/>
        <v>5.4482758620689653</v>
      </c>
    </row>
    <row r="3100" spans="1:31" hidden="1" x14ac:dyDescent="0.2">
      <c r="A3100" s="50">
        <v>2024</v>
      </c>
      <c r="B3100" s="50" t="s">
        <v>967</v>
      </c>
      <c r="C3100" s="51" t="str">
        <f>set_totals!$C$421</f>
        <v>20Jun24-PRS-Thrasher-1</v>
      </c>
      <c r="D3100" s="21">
        <f t="shared" si="149"/>
        <v>45463</v>
      </c>
      <c r="E3100" s="22">
        <f t="shared" si="150"/>
        <v>172</v>
      </c>
      <c r="F3100" s="17" t="s">
        <v>1119</v>
      </c>
      <c r="G3100" s="17" t="s">
        <v>1121</v>
      </c>
      <c r="H3100" s="17">
        <v>160</v>
      </c>
      <c r="I3100" s="17">
        <v>28</v>
      </c>
      <c r="J3100" s="17"/>
      <c r="K3100" s="17" t="s">
        <v>494</v>
      </c>
      <c r="L3100" s="17" t="s">
        <v>494</v>
      </c>
      <c r="M3100" s="17"/>
      <c r="AE3100" s="18">
        <f t="shared" si="148"/>
        <v>5.7142857142857144</v>
      </c>
    </row>
    <row r="3101" spans="1:31" hidden="1" x14ac:dyDescent="0.2">
      <c r="A3101" s="50">
        <v>2024</v>
      </c>
      <c r="B3101" s="50" t="s">
        <v>967</v>
      </c>
      <c r="C3101" s="51" t="str">
        <f>set_totals!$C$421</f>
        <v>20Jun24-PRS-Thrasher-1</v>
      </c>
      <c r="D3101" s="21">
        <f t="shared" si="149"/>
        <v>45463</v>
      </c>
      <c r="E3101" s="22">
        <f t="shared" si="150"/>
        <v>172</v>
      </c>
      <c r="F3101" s="17" t="s">
        <v>1119</v>
      </c>
      <c r="G3101" s="17" t="s">
        <v>1121</v>
      </c>
      <c r="H3101" s="17">
        <v>142</v>
      </c>
      <c r="I3101" s="17">
        <v>24</v>
      </c>
      <c r="J3101" s="17"/>
      <c r="K3101" s="17" t="s">
        <v>494</v>
      </c>
      <c r="L3101" s="17" t="s">
        <v>494</v>
      </c>
      <c r="M3101" s="17"/>
      <c r="AE3101" s="18">
        <f t="shared" si="148"/>
        <v>5.916666666666667</v>
      </c>
    </row>
    <row r="3102" spans="1:31" hidden="1" x14ac:dyDescent="0.2">
      <c r="A3102" s="50">
        <v>2024</v>
      </c>
      <c r="B3102" s="50" t="s">
        <v>967</v>
      </c>
      <c r="C3102" s="51" t="str">
        <f>set_totals!$C$421</f>
        <v>20Jun24-PRS-Thrasher-1</v>
      </c>
      <c r="D3102" s="21">
        <f t="shared" si="149"/>
        <v>45463</v>
      </c>
      <c r="E3102" s="22">
        <f t="shared" si="150"/>
        <v>172</v>
      </c>
      <c r="F3102" s="17" t="s">
        <v>1119</v>
      </c>
      <c r="G3102" s="17" t="s">
        <v>1121</v>
      </c>
      <c r="H3102" s="17">
        <v>154</v>
      </c>
      <c r="I3102" s="17">
        <v>25</v>
      </c>
      <c r="J3102" s="17"/>
      <c r="K3102" s="17" t="s">
        <v>494</v>
      </c>
      <c r="L3102" s="17" t="s">
        <v>494</v>
      </c>
      <c r="M3102" s="17"/>
      <c r="AE3102" s="18">
        <f t="shared" si="148"/>
        <v>6.16</v>
      </c>
    </row>
    <row r="3103" spans="1:31" hidden="1" x14ac:dyDescent="0.2">
      <c r="A3103" s="50">
        <v>2024</v>
      </c>
      <c r="B3103" s="50" t="s">
        <v>967</v>
      </c>
      <c r="C3103" s="51" t="str">
        <f>set_totals!$C$421</f>
        <v>20Jun24-PRS-Thrasher-1</v>
      </c>
      <c r="D3103" s="21">
        <f t="shared" si="149"/>
        <v>45463</v>
      </c>
      <c r="E3103" s="22">
        <f t="shared" si="150"/>
        <v>172</v>
      </c>
      <c r="F3103" s="17" t="s">
        <v>1119</v>
      </c>
      <c r="G3103" s="17" t="s">
        <v>1121</v>
      </c>
      <c r="H3103" s="17">
        <v>161</v>
      </c>
      <c r="I3103" s="17">
        <v>28</v>
      </c>
      <c r="J3103" s="17"/>
      <c r="K3103" s="17" t="s">
        <v>494</v>
      </c>
      <c r="L3103" s="17" t="s">
        <v>494</v>
      </c>
      <c r="M3103" s="17"/>
      <c r="AE3103" s="18">
        <f t="shared" si="148"/>
        <v>5.75</v>
      </c>
    </row>
    <row r="3104" spans="1:31" hidden="1" x14ac:dyDescent="0.2">
      <c r="A3104" s="50">
        <v>2024</v>
      </c>
      <c r="B3104" s="50" t="s">
        <v>967</v>
      </c>
      <c r="C3104" s="51" t="str">
        <f>set_totals!$C$421</f>
        <v>20Jun24-PRS-Thrasher-1</v>
      </c>
      <c r="D3104" s="21">
        <f t="shared" si="149"/>
        <v>45463</v>
      </c>
      <c r="E3104" s="22">
        <f t="shared" si="150"/>
        <v>172</v>
      </c>
      <c r="F3104" s="17" t="s">
        <v>1119</v>
      </c>
      <c r="G3104" s="17" t="s">
        <v>1121</v>
      </c>
      <c r="H3104" s="17">
        <v>160</v>
      </c>
      <c r="I3104" s="17">
        <v>29</v>
      </c>
      <c r="J3104" s="17"/>
      <c r="K3104" s="17" t="s">
        <v>494</v>
      </c>
      <c r="L3104" s="17" t="s">
        <v>494</v>
      </c>
      <c r="M3104" s="17"/>
      <c r="AE3104" s="18">
        <f t="shared" si="148"/>
        <v>5.5172413793103452</v>
      </c>
    </row>
    <row r="3105" spans="1:31" hidden="1" x14ac:dyDescent="0.2">
      <c r="A3105" s="50">
        <v>2024</v>
      </c>
      <c r="B3105" s="50" t="s">
        <v>967</v>
      </c>
      <c r="C3105" s="51" t="str">
        <f>set_totals!$C$421</f>
        <v>20Jun24-PRS-Thrasher-1</v>
      </c>
      <c r="D3105" s="21">
        <f t="shared" si="149"/>
        <v>45463</v>
      </c>
      <c r="E3105" s="22">
        <f t="shared" si="150"/>
        <v>172</v>
      </c>
      <c r="F3105" s="17" t="s">
        <v>1119</v>
      </c>
      <c r="G3105" s="17" t="s">
        <v>1121</v>
      </c>
      <c r="H3105" s="17">
        <v>160</v>
      </c>
      <c r="I3105" s="17">
        <v>26</v>
      </c>
      <c r="J3105" s="17"/>
      <c r="K3105" s="17" t="s">
        <v>494</v>
      </c>
      <c r="L3105" s="17" t="s">
        <v>494</v>
      </c>
      <c r="M3105" s="17"/>
      <c r="AE3105" s="18">
        <f t="shared" si="148"/>
        <v>6.1538461538461542</v>
      </c>
    </row>
    <row r="3106" spans="1:31" hidden="1" x14ac:dyDescent="0.2">
      <c r="A3106" s="50">
        <v>2024</v>
      </c>
      <c r="B3106" s="50" t="s">
        <v>967</v>
      </c>
      <c r="C3106" s="51" t="str">
        <f>set_totals!$C$421</f>
        <v>20Jun24-PRS-Thrasher-1</v>
      </c>
      <c r="D3106" s="21">
        <f t="shared" si="149"/>
        <v>45463</v>
      </c>
      <c r="E3106" s="22">
        <f t="shared" si="150"/>
        <v>172</v>
      </c>
      <c r="F3106" s="17" t="s">
        <v>1119</v>
      </c>
      <c r="G3106" s="17" t="s">
        <v>1121</v>
      </c>
      <c r="H3106" s="17">
        <v>154</v>
      </c>
      <c r="I3106" s="17">
        <v>27</v>
      </c>
      <c r="J3106" s="17"/>
      <c r="K3106" s="17" t="s">
        <v>494</v>
      </c>
      <c r="L3106" s="17" t="s">
        <v>494</v>
      </c>
      <c r="M3106" s="17"/>
      <c r="AE3106" s="18">
        <f t="shared" si="148"/>
        <v>5.7037037037037033</v>
      </c>
    </row>
    <row r="3107" spans="1:31" hidden="1" x14ac:dyDescent="0.2">
      <c r="A3107" s="50">
        <v>2024</v>
      </c>
      <c r="B3107" s="50" t="s">
        <v>967</v>
      </c>
      <c r="C3107" s="51" t="str">
        <f>set_totals!$C$422</f>
        <v>20Jun24-PRS-Mill Bay-1</v>
      </c>
      <c r="D3107" s="21">
        <f t="shared" si="149"/>
        <v>45463</v>
      </c>
      <c r="E3107" s="22">
        <f t="shared" si="150"/>
        <v>172</v>
      </c>
      <c r="F3107" s="17" t="s">
        <v>771</v>
      </c>
      <c r="G3107" s="17" t="s">
        <v>784</v>
      </c>
      <c r="H3107" s="17">
        <v>96</v>
      </c>
      <c r="I3107" s="17">
        <v>18</v>
      </c>
      <c r="J3107" s="17"/>
      <c r="K3107" s="17" t="s">
        <v>494</v>
      </c>
      <c r="L3107" s="17" t="s">
        <v>494</v>
      </c>
      <c r="M3107" s="17"/>
      <c r="P3107" s="50" t="s">
        <v>1170</v>
      </c>
      <c r="AE3107" s="18">
        <f t="shared" si="148"/>
        <v>5.333333333333333</v>
      </c>
    </row>
    <row r="3108" spans="1:31" hidden="1" x14ac:dyDescent="0.2">
      <c r="A3108" s="50">
        <v>2024</v>
      </c>
      <c r="B3108" s="50" t="s">
        <v>967</v>
      </c>
      <c r="C3108" s="51" t="str">
        <f>set_totals!$C$422</f>
        <v>20Jun24-PRS-Mill Bay-1</v>
      </c>
      <c r="D3108" s="21">
        <f t="shared" si="149"/>
        <v>45463</v>
      </c>
      <c r="E3108" s="22">
        <f t="shared" si="150"/>
        <v>172</v>
      </c>
      <c r="F3108" s="17" t="s">
        <v>771</v>
      </c>
      <c r="G3108" s="17" t="s">
        <v>784</v>
      </c>
      <c r="H3108" s="17">
        <v>88</v>
      </c>
      <c r="I3108" s="17">
        <v>18</v>
      </c>
      <c r="J3108" s="17"/>
      <c r="K3108" s="17" t="s">
        <v>494</v>
      </c>
      <c r="L3108" s="17" t="s">
        <v>494</v>
      </c>
      <c r="M3108" s="17"/>
      <c r="P3108" s="50" t="s">
        <v>1171</v>
      </c>
      <c r="AE3108" s="18">
        <f t="shared" si="148"/>
        <v>4.8888888888888893</v>
      </c>
    </row>
    <row r="3109" spans="1:31" hidden="1" x14ac:dyDescent="0.2">
      <c r="A3109" s="50">
        <v>2024</v>
      </c>
      <c r="B3109" s="50" t="s">
        <v>967</v>
      </c>
      <c r="C3109" s="51" t="str">
        <f>set_totals!$C$422</f>
        <v>20Jun24-PRS-Mill Bay-1</v>
      </c>
      <c r="D3109" s="21">
        <f t="shared" si="149"/>
        <v>45463</v>
      </c>
      <c r="E3109" s="22">
        <f t="shared" si="150"/>
        <v>172</v>
      </c>
      <c r="F3109" s="17" t="s">
        <v>771</v>
      </c>
      <c r="G3109" s="17" t="s">
        <v>784</v>
      </c>
      <c r="H3109" s="17">
        <v>92</v>
      </c>
      <c r="I3109" s="17">
        <v>20</v>
      </c>
      <c r="J3109" s="17"/>
      <c r="K3109" s="17" t="s">
        <v>494</v>
      </c>
      <c r="L3109" s="17" t="s">
        <v>494</v>
      </c>
      <c r="M3109" s="17"/>
      <c r="P3109" s="50" t="s">
        <v>1173</v>
      </c>
      <c r="AE3109" s="18">
        <f t="shared" ref="AE3109:AE3172" si="151">H3109/I3109</f>
        <v>4.5999999999999996</v>
      </c>
    </row>
    <row r="3110" spans="1:31" hidden="1" x14ac:dyDescent="0.2">
      <c r="A3110" s="50">
        <v>2024</v>
      </c>
      <c r="B3110" s="50" t="s">
        <v>967</v>
      </c>
      <c r="C3110" s="51" t="str">
        <f>set_totals!$C$422</f>
        <v>20Jun24-PRS-Mill Bay-1</v>
      </c>
      <c r="D3110" s="21">
        <f t="shared" si="149"/>
        <v>45463</v>
      </c>
      <c r="E3110" s="22">
        <f t="shared" si="150"/>
        <v>172</v>
      </c>
      <c r="F3110" s="17" t="s">
        <v>771</v>
      </c>
      <c r="G3110" s="17" t="s">
        <v>784</v>
      </c>
      <c r="H3110" s="17">
        <v>94</v>
      </c>
      <c r="I3110" s="17">
        <v>20</v>
      </c>
      <c r="J3110" s="17"/>
      <c r="K3110" s="17" t="s">
        <v>494</v>
      </c>
      <c r="L3110" s="17" t="s">
        <v>494</v>
      </c>
      <c r="M3110" s="17"/>
      <c r="P3110" s="50" t="s">
        <v>1174</v>
      </c>
      <c r="W3110" s="50" t="s">
        <v>496</v>
      </c>
      <c r="AD3110" s="50" t="s">
        <v>1178</v>
      </c>
      <c r="AE3110" s="18">
        <f t="shared" si="151"/>
        <v>4.7</v>
      </c>
    </row>
    <row r="3111" spans="1:31" hidden="1" x14ac:dyDescent="0.2">
      <c r="A3111" s="50">
        <v>2024</v>
      </c>
      <c r="B3111" s="50" t="s">
        <v>967</v>
      </c>
      <c r="C3111" s="51" t="str">
        <f>set_totals!$C$422</f>
        <v>20Jun24-PRS-Mill Bay-1</v>
      </c>
      <c r="D3111" s="21">
        <f t="shared" si="149"/>
        <v>45463</v>
      </c>
      <c r="E3111" s="22">
        <f t="shared" si="150"/>
        <v>172</v>
      </c>
      <c r="F3111" s="17" t="s">
        <v>771</v>
      </c>
      <c r="G3111" s="17" t="s">
        <v>784</v>
      </c>
      <c r="H3111" s="17">
        <v>126</v>
      </c>
      <c r="I3111" s="17">
        <v>20</v>
      </c>
      <c r="J3111" s="17"/>
      <c r="K3111" s="17" t="s">
        <v>494</v>
      </c>
      <c r="L3111" s="17" t="s">
        <v>494</v>
      </c>
      <c r="M3111" s="17"/>
      <c r="P3111" s="50" t="s">
        <v>1176</v>
      </c>
      <c r="AE3111" s="18">
        <f t="shared" si="151"/>
        <v>6.3</v>
      </c>
    </row>
    <row r="3112" spans="1:31" hidden="1" x14ac:dyDescent="0.2">
      <c r="A3112" s="50">
        <v>2024</v>
      </c>
      <c r="B3112" s="50" t="s">
        <v>967</v>
      </c>
      <c r="C3112" s="51" t="str">
        <f>set_totals!$C$422</f>
        <v>20Jun24-PRS-Mill Bay-1</v>
      </c>
      <c r="D3112" s="21">
        <f t="shared" si="149"/>
        <v>45463</v>
      </c>
      <c r="E3112" s="22">
        <f t="shared" si="150"/>
        <v>172</v>
      </c>
      <c r="F3112" s="17" t="s">
        <v>771</v>
      </c>
      <c r="G3112" s="17" t="s">
        <v>784</v>
      </c>
      <c r="H3112" s="17">
        <v>86</v>
      </c>
      <c r="I3112" s="17">
        <v>18</v>
      </c>
      <c r="J3112" s="17"/>
      <c r="K3112" s="17" t="s">
        <v>496</v>
      </c>
      <c r="L3112" s="17" t="s">
        <v>496</v>
      </c>
      <c r="M3112" s="17"/>
      <c r="P3112" s="50" t="s">
        <v>1177</v>
      </c>
      <c r="AD3112" s="50" t="s">
        <v>1179</v>
      </c>
      <c r="AE3112" s="18">
        <f t="shared" si="151"/>
        <v>4.7777777777777777</v>
      </c>
    </row>
    <row r="3113" spans="1:31" hidden="1" x14ac:dyDescent="0.2">
      <c r="A3113" s="50">
        <v>2024</v>
      </c>
      <c r="B3113" s="50" t="s">
        <v>967</v>
      </c>
      <c r="C3113" s="51" t="str">
        <f>set_totals!$C$422</f>
        <v>20Jun24-PRS-Mill Bay-1</v>
      </c>
      <c r="D3113" s="21">
        <f t="shared" si="149"/>
        <v>45463</v>
      </c>
      <c r="E3113" s="22">
        <f t="shared" si="150"/>
        <v>172</v>
      </c>
      <c r="F3113" s="17" t="s">
        <v>1118</v>
      </c>
      <c r="G3113" s="17" t="s">
        <v>1121</v>
      </c>
      <c r="H3113" s="17">
        <v>134</v>
      </c>
      <c r="I3113" s="17">
        <v>26</v>
      </c>
      <c r="J3113" s="17"/>
      <c r="K3113" s="17" t="s">
        <v>494</v>
      </c>
      <c r="L3113" s="17" t="s">
        <v>494</v>
      </c>
      <c r="M3113" s="17"/>
      <c r="AE3113" s="18">
        <f t="shared" si="151"/>
        <v>5.1538461538461542</v>
      </c>
    </row>
    <row r="3114" spans="1:31" hidden="1" x14ac:dyDescent="0.2">
      <c r="A3114" s="50">
        <v>2024</v>
      </c>
      <c r="B3114" s="50" t="s">
        <v>967</v>
      </c>
      <c r="C3114" s="51" t="str">
        <f>set_totals!$C$422</f>
        <v>20Jun24-PRS-Mill Bay-1</v>
      </c>
      <c r="D3114" s="21">
        <f t="shared" si="149"/>
        <v>45463</v>
      </c>
      <c r="E3114" s="22">
        <f t="shared" si="150"/>
        <v>172</v>
      </c>
      <c r="F3114" s="17" t="s">
        <v>1118</v>
      </c>
      <c r="G3114" s="17" t="s">
        <v>1121</v>
      </c>
      <c r="H3114" s="17">
        <v>156</v>
      </c>
      <c r="I3114" s="17">
        <v>34</v>
      </c>
      <c r="J3114" s="17"/>
      <c r="K3114" s="17" t="s">
        <v>494</v>
      </c>
      <c r="L3114" s="17" t="s">
        <v>494</v>
      </c>
      <c r="M3114" s="17"/>
      <c r="AE3114" s="18">
        <f t="shared" si="151"/>
        <v>4.5882352941176467</v>
      </c>
    </row>
    <row r="3115" spans="1:31" hidden="1" x14ac:dyDescent="0.2">
      <c r="A3115" s="50">
        <v>2024</v>
      </c>
      <c r="B3115" s="50" t="s">
        <v>967</v>
      </c>
      <c r="C3115" s="51" t="str">
        <f>set_totals!C426</f>
        <v>20Jun24-PRS-PRCD-1</v>
      </c>
      <c r="D3115" s="21">
        <f t="shared" si="149"/>
        <v>45463</v>
      </c>
      <c r="E3115" s="22">
        <f t="shared" si="150"/>
        <v>172</v>
      </c>
      <c r="F3115" s="17" t="s">
        <v>771</v>
      </c>
      <c r="G3115" s="17" t="s">
        <v>784</v>
      </c>
      <c r="H3115" s="17">
        <v>92</v>
      </c>
      <c r="I3115" s="17">
        <v>20</v>
      </c>
      <c r="J3115" s="17"/>
      <c r="K3115" s="17" t="s">
        <v>494</v>
      </c>
      <c r="L3115" s="17" t="s">
        <v>494</v>
      </c>
      <c r="M3115" s="17"/>
      <c r="P3115" s="50" t="s">
        <v>1180</v>
      </c>
      <c r="AE3115" s="18">
        <f t="shared" si="151"/>
        <v>4.5999999999999996</v>
      </c>
    </row>
    <row r="3116" spans="1:31" hidden="1" x14ac:dyDescent="0.2">
      <c r="A3116" s="50">
        <v>2024</v>
      </c>
      <c r="B3116" s="50" t="s">
        <v>967</v>
      </c>
      <c r="C3116" s="51" t="str">
        <f>set_totals!$C$430</f>
        <v>20Jun24-PRS-PRCD-2</v>
      </c>
      <c r="D3116" s="21">
        <f t="shared" si="149"/>
        <v>45463</v>
      </c>
      <c r="E3116" s="22">
        <f t="shared" si="150"/>
        <v>172</v>
      </c>
      <c r="F3116" s="17" t="s">
        <v>771</v>
      </c>
      <c r="G3116" s="17" t="s">
        <v>784</v>
      </c>
      <c r="H3116" s="17">
        <v>94</v>
      </c>
      <c r="I3116" s="17">
        <v>16</v>
      </c>
      <c r="J3116" s="17"/>
      <c r="K3116" s="17" t="s">
        <v>494</v>
      </c>
      <c r="L3116" s="17" t="s">
        <v>494</v>
      </c>
      <c r="M3116" s="17"/>
      <c r="P3116" s="50" t="s">
        <v>1181</v>
      </c>
      <c r="AE3116" s="18">
        <f t="shared" si="151"/>
        <v>5.875</v>
      </c>
    </row>
    <row r="3117" spans="1:31" hidden="1" x14ac:dyDescent="0.2">
      <c r="A3117" s="50">
        <v>2024</v>
      </c>
      <c r="B3117" s="50" t="s">
        <v>967</v>
      </c>
      <c r="C3117" s="51" t="str">
        <f>set_totals!$C$430</f>
        <v>20Jun24-PRS-PRCD-2</v>
      </c>
      <c r="D3117" s="21">
        <f t="shared" si="149"/>
        <v>45463</v>
      </c>
      <c r="E3117" s="22">
        <f t="shared" si="150"/>
        <v>172</v>
      </c>
      <c r="F3117" s="17" t="s">
        <v>771</v>
      </c>
      <c r="G3117" s="17" t="s">
        <v>784</v>
      </c>
      <c r="H3117" s="17">
        <v>92</v>
      </c>
      <c r="I3117" s="17">
        <v>15</v>
      </c>
      <c r="J3117" s="17"/>
      <c r="K3117" s="17" t="s">
        <v>494</v>
      </c>
      <c r="L3117" s="17" t="s">
        <v>494</v>
      </c>
      <c r="M3117" s="17"/>
      <c r="P3117" s="50" t="s">
        <v>1182</v>
      </c>
      <c r="AE3117" s="18">
        <f t="shared" si="151"/>
        <v>6.1333333333333337</v>
      </c>
    </row>
    <row r="3118" spans="1:31" hidden="1" x14ac:dyDescent="0.2">
      <c r="A3118" s="50">
        <v>2024</v>
      </c>
      <c r="B3118" s="50" t="s">
        <v>967</v>
      </c>
      <c r="C3118" s="51" t="str">
        <f>set_totals!$C$430</f>
        <v>20Jun24-PRS-PRCD-2</v>
      </c>
      <c r="D3118" s="21">
        <f t="shared" si="149"/>
        <v>45463</v>
      </c>
      <c r="E3118" s="22">
        <f t="shared" si="150"/>
        <v>172</v>
      </c>
      <c r="F3118" s="17" t="s">
        <v>775</v>
      </c>
      <c r="G3118" s="17" t="s">
        <v>784</v>
      </c>
      <c r="H3118" s="17">
        <v>136</v>
      </c>
      <c r="I3118" s="17">
        <v>21</v>
      </c>
      <c r="J3118" s="17"/>
      <c r="K3118" s="17" t="s">
        <v>494</v>
      </c>
      <c r="L3118" s="17" t="s">
        <v>494</v>
      </c>
      <c r="M3118" s="17"/>
      <c r="P3118" s="50" t="s">
        <v>1183</v>
      </c>
      <c r="AE3118" s="18">
        <f t="shared" si="151"/>
        <v>6.4761904761904763</v>
      </c>
    </row>
    <row r="3119" spans="1:31" hidden="1" x14ac:dyDescent="0.2">
      <c r="A3119" s="50">
        <v>2024</v>
      </c>
      <c r="B3119" s="50" t="s">
        <v>967</v>
      </c>
      <c r="C3119" s="51" t="str">
        <f>set_totals!$C$434</f>
        <v>20Jun24-PRS-Gordon R-1</v>
      </c>
      <c r="D3119" s="21">
        <f t="shared" si="149"/>
        <v>45463</v>
      </c>
      <c r="E3119" s="22">
        <f t="shared" si="150"/>
        <v>172</v>
      </c>
      <c r="F3119" s="17" t="s">
        <v>771</v>
      </c>
      <c r="G3119" s="17" t="s">
        <v>784</v>
      </c>
      <c r="H3119" s="17">
        <v>86</v>
      </c>
      <c r="I3119" s="17">
        <v>18</v>
      </c>
      <c r="J3119" s="17"/>
      <c r="K3119" s="17" t="s">
        <v>494</v>
      </c>
      <c r="L3119" s="17" t="s">
        <v>494</v>
      </c>
      <c r="M3119" s="17"/>
      <c r="P3119" s="50" t="s">
        <v>1186</v>
      </c>
      <c r="AE3119" s="18">
        <f t="shared" si="151"/>
        <v>4.7777777777777777</v>
      </c>
    </row>
    <row r="3120" spans="1:31" hidden="1" x14ac:dyDescent="0.2">
      <c r="A3120" s="50">
        <v>2024</v>
      </c>
      <c r="B3120" s="50" t="s">
        <v>967</v>
      </c>
      <c r="C3120" s="51" t="str">
        <f>set_totals!$C$434</f>
        <v>20Jun24-PRS-Gordon R-1</v>
      </c>
      <c r="D3120" s="21">
        <f t="shared" si="149"/>
        <v>45463</v>
      </c>
      <c r="E3120" s="22">
        <f t="shared" si="150"/>
        <v>172</v>
      </c>
      <c r="F3120" s="17" t="s">
        <v>771</v>
      </c>
      <c r="G3120" s="17" t="s">
        <v>784</v>
      </c>
      <c r="H3120" s="17">
        <v>85</v>
      </c>
      <c r="I3120" s="17">
        <v>17</v>
      </c>
      <c r="J3120" s="17"/>
      <c r="K3120" s="17" t="s">
        <v>494</v>
      </c>
      <c r="L3120" s="17" t="s">
        <v>494</v>
      </c>
      <c r="M3120" s="17"/>
      <c r="P3120" s="50" t="s">
        <v>1187</v>
      </c>
      <c r="AE3120" s="18">
        <f t="shared" si="151"/>
        <v>5</v>
      </c>
    </row>
    <row r="3121" spans="1:41" hidden="1" x14ac:dyDescent="0.2">
      <c r="A3121" s="50">
        <v>2024</v>
      </c>
      <c r="B3121" s="50" t="s">
        <v>967</v>
      </c>
      <c r="C3121" s="51" t="str">
        <f>set_totals!$C$434</f>
        <v>20Jun24-PRS-Gordon R-1</v>
      </c>
      <c r="D3121" s="21">
        <f t="shared" si="149"/>
        <v>45463</v>
      </c>
      <c r="E3121" s="22">
        <f t="shared" si="150"/>
        <v>172</v>
      </c>
      <c r="F3121" s="17" t="s">
        <v>771</v>
      </c>
      <c r="G3121" s="17" t="s">
        <v>784</v>
      </c>
      <c r="H3121" s="17">
        <v>84</v>
      </c>
      <c r="I3121" s="17">
        <v>17</v>
      </c>
      <c r="J3121" s="17"/>
      <c r="K3121" s="17" t="s">
        <v>494</v>
      </c>
      <c r="L3121" s="17" t="s">
        <v>494</v>
      </c>
      <c r="M3121" s="17"/>
      <c r="P3121" s="50" t="s">
        <v>1189</v>
      </c>
      <c r="AE3121" s="18">
        <f t="shared" si="151"/>
        <v>4.9411764705882355</v>
      </c>
    </row>
    <row r="3122" spans="1:41" hidden="1" x14ac:dyDescent="0.2">
      <c r="A3122" s="50">
        <v>2024</v>
      </c>
      <c r="B3122" s="50" t="s">
        <v>967</v>
      </c>
      <c r="C3122" s="51" t="str">
        <f>set_totals!$C$434</f>
        <v>20Jun24-PRS-Gordon R-1</v>
      </c>
      <c r="D3122" s="21">
        <f t="shared" si="149"/>
        <v>45463</v>
      </c>
      <c r="E3122" s="22">
        <f t="shared" si="150"/>
        <v>172</v>
      </c>
      <c r="F3122" s="17" t="s">
        <v>1120</v>
      </c>
      <c r="G3122" s="17" t="s">
        <v>1121</v>
      </c>
      <c r="H3122" s="17">
        <v>134</v>
      </c>
      <c r="I3122" s="17">
        <v>22</v>
      </c>
      <c r="J3122" s="17"/>
      <c r="K3122" s="17" t="s">
        <v>494</v>
      </c>
      <c r="L3122" s="17" t="s">
        <v>494</v>
      </c>
      <c r="M3122" s="17"/>
      <c r="AE3122" s="18">
        <f t="shared" si="151"/>
        <v>6.0909090909090908</v>
      </c>
    </row>
    <row r="3123" spans="1:41" hidden="1" x14ac:dyDescent="0.2">
      <c r="A3123" s="50">
        <v>2024</v>
      </c>
      <c r="B3123" s="50" t="s">
        <v>967</v>
      </c>
      <c r="C3123" s="51" t="str">
        <f>set_totals!$C$434</f>
        <v>20Jun24-PRS-Gordon R-1</v>
      </c>
      <c r="D3123" s="21">
        <f t="shared" si="149"/>
        <v>45463</v>
      </c>
      <c r="E3123" s="22">
        <f t="shared" si="150"/>
        <v>172</v>
      </c>
      <c r="F3123" s="17" t="s">
        <v>1185</v>
      </c>
      <c r="G3123" s="17" t="s">
        <v>1121</v>
      </c>
      <c r="H3123" s="17">
        <v>131</v>
      </c>
      <c r="I3123" s="17">
        <v>33</v>
      </c>
      <c r="J3123" s="17"/>
      <c r="K3123" s="17" t="s">
        <v>494</v>
      </c>
      <c r="L3123" s="17" t="s">
        <v>494</v>
      </c>
      <c r="M3123" s="17"/>
      <c r="AE3123" s="18">
        <f t="shared" si="151"/>
        <v>3.9696969696969697</v>
      </c>
    </row>
    <row r="3124" spans="1:41" hidden="1" x14ac:dyDescent="0.2">
      <c r="A3124" s="50">
        <v>2024</v>
      </c>
      <c r="B3124" s="50" t="s">
        <v>967</v>
      </c>
      <c r="C3124" s="51" t="str">
        <f>set_totals!$C$434</f>
        <v>20Jun24-PRS-Gordon R-1</v>
      </c>
      <c r="D3124" s="21">
        <f t="shared" si="149"/>
        <v>45463</v>
      </c>
      <c r="E3124" s="22">
        <f t="shared" si="150"/>
        <v>172</v>
      </c>
      <c r="F3124" s="17" t="s">
        <v>1185</v>
      </c>
      <c r="G3124" s="17" t="s">
        <v>1121</v>
      </c>
      <c r="H3124" s="17">
        <v>154</v>
      </c>
      <c r="I3124" s="17">
        <v>32</v>
      </c>
      <c r="J3124" s="17"/>
      <c r="K3124" s="17" t="s">
        <v>494</v>
      </c>
      <c r="L3124" s="17" t="s">
        <v>494</v>
      </c>
      <c r="M3124" s="17"/>
      <c r="AE3124" s="18">
        <f t="shared" si="151"/>
        <v>4.8125</v>
      </c>
    </row>
    <row r="3125" spans="1:41" hidden="1" x14ac:dyDescent="0.2">
      <c r="A3125" s="50">
        <v>2024</v>
      </c>
      <c r="B3125" s="50" t="s">
        <v>967</v>
      </c>
      <c r="C3125" s="51" t="str">
        <f>set_totals!$C$441</f>
        <v>20Jun24-PRS-Jap Rock-1</v>
      </c>
      <c r="D3125" s="21">
        <f t="shared" si="149"/>
        <v>45463</v>
      </c>
      <c r="E3125" s="22">
        <f t="shared" si="150"/>
        <v>172</v>
      </c>
      <c r="F3125" s="17" t="s">
        <v>771</v>
      </c>
      <c r="G3125" s="17" t="s">
        <v>784</v>
      </c>
      <c r="H3125" s="17">
        <v>91</v>
      </c>
      <c r="I3125" s="17">
        <v>14</v>
      </c>
      <c r="J3125" s="17"/>
      <c r="K3125" s="17" t="s">
        <v>494</v>
      </c>
      <c r="L3125" s="17" t="s">
        <v>494</v>
      </c>
      <c r="M3125" s="17"/>
      <c r="P3125" s="50" t="s">
        <v>1190</v>
      </c>
      <c r="AE3125" s="18">
        <f t="shared" si="151"/>
        <v>6.5</v>
      </c>
    </row>
    <row r="3126" spans="1:41" hidden="1" x14ac:dyDescent="0.2">
      <c r="A3126" s="50">
        <v>2024</v>
      </c>
      <c r="B3126" s="50" t="s">
        <v>967</v>
      </c>
      <c r="C3126" s="51" t="str">
        <f>set_totals!$C$441</f>
        <v>20Jun24-PRS-Jap Rock-1</v>
      </c>
      <c r="D3126" s="21">
        <f t="shared" si="149"/>
        <v>45463</v>
      </c>
      <c r="E3126" s="22">
        <f t="shared" si="150"/>
        <v>172</v>
      </c>
      <c r="F3126" s="17" t="s">
        <v>771</v>
      </c>
      <c r="G3126" s="17" t="s">
        <v>784</v>
      </c>
      <c r="H3126" s="17">
        <v>96</v>
      </c>
      <c r="I3126" s="17">
        <v>13</v>
      </c>
      <c r="J3126" s="17"/>
      <c r="K3126" s="17" t="s">
        <v>496</v>
      </c>
      <c r="L3126" s="17" t="s">
        <v>675</v>
      </c>
      <c r="M3126" s="17"/>
      <c r="P3126" s="50" t="s">
        <v>1191</v>
      </c>
      <c r="AE3126" s="18">
        <f t="shared" si="151"/>
        <v>7.384615384615385</v>
      </c>
    </row>
    <row r="3127" spans="1:41" hidden="1" x14ac:dyDescent="0.2">
      <c r="A3127" s="50">
        <v>2024</v>
      </c>
      <c r="B3127" s="50" t="s">
        <v>967</v>
      </c>
      <c r="C3127" s="51" t="str">
        <f>set_totals!$C$441</f>
        <v>20Jun24-PRS-Jap Rock-1</v>
      </c>
      <c r="D3127" s="21">
        <f t="shared" si="149"/>
        <v>45463</v>
      </c>
      <c r="E3127" s="22">
        <f t="shared" si="150"/>
        <v>172</v>
      </c>
      <c r="F3127" s="17" t="s">
        <v>771</v>
      </c>
      <c r="G3127" s="17" t="s">
        <v>784</v>
      </c>
      <c r="H3127" s="17">
        <v>88</v>
      </c>
      <c r="I3127" s="17">
        <v>12</v>
      </c>
      <c r="J3127" s="17"/>
      <c r="K3127" s="17" t="s">
        <v>494</v>
      </c>
      <c r="L3127" s="17" t="s">
        <v>494</v>
      </c>
      <c r="M3127" s="17"/>
      <c r="P3127" s="50" t="s">
        <v>1193</v>
      </c>
      <c r="AD3127" s="50" t="s">
        <v>1194</v>
      </c>
      <c r="AE3127" s="18">
        <f t="shared" si="151"/>
        <v>7.333333333333333</v>
      </c>
    </row>
    <row r="3128" spans="1:41" hidden="1" x14ac:dyDescent="0.2">
      <c r="A3128" s="50">
        <v>2024</v>
      </c>
      <c r="B3128" s="50" t="s">
        <v>967</v>
      </c>
      <c r="C3128" s="51" t="str">
        <f>set_totals!$C$441</f>
        <v>20Jun24-PRS-Jap Rock-1</v>
      </c>
      <c r="D3128" s="21">
        <f t="shared" si="149"/>
        <v>45463</v>
      </c>
      <c r="E3128" s="22">
        <f t="shared" si="150"/>
        <v>172</v>
      </c>
      <c r="F3128" s="17" t="s">
        <v>1120</v>
      </c>
      <c r="G3128" s="17" t="s">
        <v>784</v>
      </c>
      <c r="H3128" s="17">
        <v>122</v>
      </c>
      <c r="I3128" s="17">
        <v>19</v>
      </c>
      <c r="J3128" s="17"/>
      <c r="K3128" s="17" t="s">
        <v>494</v>
      </c>
      <c r="L3128" s="17" t="s">
        <v>494</v>
      </c>
      <c r="M3128" s="17"/>
      <c r="AE3128" s="18">
        <f t="shared" si="151"/>
        <v>6.4210526315789478</v>
      </c>
    </row>
    <row r="3129" spans="1:41" hidden="1" x14ac:dyDescent="0.2">
      <c r="A3129" s="50">
        <v>2024</v>
      </c>
      <c r="B3129" s="50" t="s">
        <v>967</v>
      </c>
      <c r="C3129" s="51" t="str">
        <f>set_totals!$C$441</f>
        <v>20Jun24-PRS-Jap Rock-1</v>
      </c>
      <c r="D3129" s="21">
        <f t="shared" si="149"/>
        <v>45463</v>
      </c>
      <c r="E3129" s="22">
        <f t="shared" si="150"/>
        <v>172</v>
      </c>
      <c r="F3129" s="17" t="s">
        <v>1120</v>
      </c>
      <c r="G3129" s="17" t="s">
        <v>784</v>
      </c>
      <c r="H3129" s="17">
        <v>126</v>
      </c>
      <c r="I3129" s="17">
        <v>18</v>
      </c>
      <c r="J3129" s="17"/>
      <c r="K3129" s="17" t="s">
        <v>494</v>
      </c>
      <c r="L3129" s="17" t="s">
        <v>494</v>
      </c>
      <c r="M3129" s="17"/>
      <c r="AE3129" s="18">
        <f t="shared" si="151"/>
        <v>7</v>
      </c>
    </row>
    <row r="3130" spans="1:41" hidden="1" x14ac:dyDescent="0.2">
      <c r="A3130" s="50">
        <v>2024</v>
      </c>
      <c r="B3130" s="50" t="s">
        <v>967</v>
      </c>
      <c r="C3130" s="51" t="str">
        <f>set_totals!$C$441</f>
        <v>20Jun24-PRS-Jap Rock-1</v>
      </c>
      <c r="D3130" s="21">
        <f t="shared" si="149"/>
        <v>45463</v>
      </c>
      <c r="E3130" s="22">
        <f t="shared" si="150"/>
        <v>172</v>
      </c>
      <c r="F3130" s="17" t="s">
        <v>1120</v>
      </c>
      <c r="G3130" s="17" t="s">
        <v>784</v>
      </c>
      <c r="H3130" s="17">
        <v>112</v>
      </c>
      <c r="I3130" s="17">
        <v>17</v>
      </c>
      <c r="J3130" s="17"/>
      <c r="K3130" s="17" t="s">
        <v>494</v>
      </c>
      <c r="L3130" s="17" t="s">
        <v>494</v>
      </c>
      <c r="M3130" s="17"/>
      <c r="AE3130" s="18">
        <f t="shared" si="151"/>
        <v>6.5882352941176467</v>
      </c>
    </row>
    <row r="3131" spans="1:41" hidden="1" x14ac:dyDescent="0.2">
      <c r="A3131" s="50">
        <v>2024</v>
      </c>
      <c r="B3131" s="50" t="s">
        <v>967</v>
      </c>
      <c r="C3131" s="51" t="str">
        <f>set_totals!$C$441</f>
        <v>20Jun24-PRS-Jap Rock-1</v>
      </c>
      <c r="D3131" s="21">
        <f t="shared" si="149"/>
        <v>45463</v>
      </c>
      <c r="E3131" s="22">
        <f t="shared" si="150"/>
        <v>172</v>
      </c>
      <c r="F3131" s="17" t="s">
        <v>1134</v>
      </c>
      <c r="G3131" s="17" t="s">
        <v>1121</v>
      </c>
      <c r="H3131" s="17">
        <v>45</v>
      </c>
      <c r="I3131" s="17">
        <v>11</v>
      </c>
      <c r="J3131" s="17"/>
      <c r="K3131" s="17" t="s">
        <v>494</v>
      </c>
      <c r="L3131" s="17" t="s">
        <v>494</v>
      </c>
      <c r="M3131" s="17"/>
      <c r="AE3131" s="18">
        <f t="shared" si="151"/>
        <v>4.0909090909090908</v>
      </c>
    </row>
    <row r="3132" spans="1:41" hidden="1" x14ac:dyDescent="0.2">
      <c r="A3132" s="50">
        <v>2024</v>
      </c>
      <c r="B3132" s="50" t="s">
        <v>967</v>
      </c>
      <c r="C3132" s="51" t="str">
        <f>set_totals!$C$441</f>
        <v>20Jun24-PRS-Jap Rock-1</v>
      </c>
      <c r="D3132" s="21">
        <f t="shared" si="149"/>
        <v>45463</v>
      </c>
      <c r="E3132" s="22">
        <f t="shared" si="150"/>
        <v>172</v>
      </c>
      <c r="F3132" s="17" t="s">
        <v>1134</v>
      </c>
      <c r="G3132" s="17" t="s">
        <v>1121</v>
      </c>
      <c r="H3132" s="17">
        <v>107</v>
      </c>
      <c r="I3132" s="17">
        <v>8</v>
      </c>
      <c r="J3132" s="17"/>
      <c r="K3132" s="17" t="s">
        <v>494</v>
      </c>
      <c r="L3132" s="17" t="s">
        <v>494</v>
      </c>
      <c r="M3132" s="17"/>
      <c r="AE3132" s="18">
        <f t="shared" si="151"/>
        <v>13.375</v>
      </c>
    </row>
    <row r="3133" spans="1:41" hidden="1" x14ac:dyDescent="0.2">
      <c r="A3133" s="50">
        <v>2024</v>
      </c>
      <c r="B3133" s="50" t="s">
        <v>967</v>
      </c>
      <c r="C3133" s="51" t="str">
        <f>set_totals!$C$441</f>
        <v>20Jun24-PRS-Jap Rock-1</v>
      </c>
      <c r="D3133" s="21">
        <f t="shared" si="149"/>
        <v>45463</v>
      </c>
      <c r="E3133" s="22">
        <f t="shared" si="150"/>
        <v>172</v>
      </c>
      <c r="F3133" s="17" t="s">
        <v>1134</v>
      </c>
      <c r="G3133" s="17" t="s">
        <v>1121</v>
      </c>
      <c r="H3133" s="17">
        <v>111</v>
      </c>
      <c r="I3133" s="17">
        <v>9</v>
      </c>
      <c r="J3133" s="17"/>
      <c r="K3133" s="17" t="s">
        <v>494</v>
      </c>
      <c r="L3133" s="17" t="s">
        <v>494</v>
      </c>
      <c r="M3133" s="17"/>
      <c r="AE3133" s="18">
        <f t="shared" si="151"/>
        <v>12.333333333333334</v>
      </c>
    </row>
    <row r="3134" spans="1:41" hidden="1" x14ac:dyDescent="0.2">
      <c r="A3134" s="50">
        <v>2024</v>
      </c>
      <c r="B3134" s="50" t="s">
        <v>967</v>
      </c>
      <c r="C3134" s="51" t="str">
        <f>set_totals!$C$441</f>
        <v>20Jun24-PRS-Jap Rock-1</v>
      </c>
      <c r="D3134" s="21">
        <f t="shared" si="149"/>
        <v>45463</v>
      </c>
      <c r="E3134" s="22">
        <f t="shared" si="150"/>
        <v>172</v>
      </c>
      <c r="F3134" s="17" t="s">
        <v>1134</v>
      </c>
      <c r="G3134" s="17" t="s">
        <v>1121</v>
      </c>
      <c r="H3134" s="17">
        <v>110</v>
      </c>
      <c r="I3134" s="17">
        <v>10</v>
      </c>
      <c r="J3134" s="17"/>
      <c r="K3134" s="17" t="s">
        <v>494</v>
      </c>
      <c r="L3134" s="17" t="s">
        <v>494</v>
      </c>
      <c r="M3134" s="17"/>
      <c r="AE3134" s="18">
        <f t="shared" si="151"/>
        <v>11</v>
      </c>
    </row>
    <row r="3135" spans="1:41" hidden="1" x14ac:dyDescent="0.2">
      <c r="A3135" s="50">
        <v>2024</v>
      </c>
      <c r="B3135" s="50" t="s">
        <v>967</v>
      </c>
      <c r="C3135" s="51" t="str">
        <f>set_totals!$C$441</f>
        <v>20Jun24-PRS-Jap Rock-1</v>
      </c>
      <c r="D3135" s="21">
        <f t="shared" si="149"/>
        <v>45463</v>
      </c>
      <c r="E3135" s="22">
        <f t="shared" si="150"/>
        <v>172</v>
      </c>
      <c r="F3135" s="17" t="s">
        <v>1134</v>
      </c>
      <c r="G3135" s="17" t="s">
        <v>1121</v>
      </c>
      <c r="H3135" s="17">
        <v>98</v>
      </c>
      <c r="I3135" s="17">
        <v>9</v>
      </c>
      <c r="J3135" s="17"/>
      <c r="K3135" s="17" t="s">
        <v>494</v>
      </c>
      <c r="L3135" s="17" t="s">
        <v>494</v>
      </c>
      <c r="M3135" s="17"/>
      <c r="AE3135" s="18">
        <f t="shared" si="151"/>
        <v>10.888888888888889</v>
      </c>
    </row>
    <row r="3136" spans="1:41" ht="12.75" customHeight="1" x14ac:dyDescent="0.25">
      <c r="A3136" s="50">
        <v>2024</v>
      </c>
      <c r="B3136" s="50" t="s">
        <v>967</v>
      </c>
      <c r="C3136" s="51" t="str">
        <f>set_totals!$C$448</f>
        <v>03Jul24-PRS-PRCD-1</v>
      </c>
      <c r="D3136" s="21">
        <f t="shared" si="149"/>
        <v>45476</v>
      </c>
      <c r="E3136" s="22">
        <f t="shared" si="150"/>
        <v>185</v>
      </c>
      <c r="F3136" s="17" t="s">
        <v>771</v>
      </c>
      <c r="G3136" s="17" t="s">
        <v>784</v>
      </c>
      <c r="H3136" s="17">
        <v>104</v>
      </c>
      <c r="I3136" s="17">
        <v>20</v>
      </c>
      <c r="J3136" s="17"/>
      <c r="K3136" s="17" t="s">
        <v>496</v>
      </c>
      <c r="L3136" s="17" t="s">
        <v>675</v>
      </c>
      <c r="M3136" s="17"/>
      <c r="N3136" s="50" t="s">
        <v>1200</v>
      </c>
      <c r="P3136" s="50" t="s">
        <v>1200</v>
      </c>
      <c r="Q3136" s="50" t="s">
        <v>496</v>
      </c>
      <c r="R3136" s="50" t="s">
        <v>2351</v>
      </c>
      <c r="S3136" s="50" t="s">
        <v>2506</v>
      </c>
      <c r="AD3136" s="50" t="s">
        <v>1197</v>
      </c>
      <c r="AE3136" s="18">
        <f t="shared" si="151"/>
        <v>5.2</v>
      </c>
      <c r="AF3136" s="50" t="s">
        <v>520</v>
      </c>
      <c r="AG3136" s="184">
        <v>45530</v>
      </c>
      <c r="AH3136" s="50" t="s">
        <v>494</v>
      </c>
      <c r="AI3136" s="50" t="s">
        <v>494</v>
      </c>
      <c r="AJ3136" s="50" t="s">
        <v>496</v>
      </c>
      <c r="AL3136" s="50" t="s">
        <v>496</v>
      </c>
      <c r="AM3136">
        <v>95</v>
      </c>
      <c r="AN3136">
        <v>15</v>
      </c>
      <c r="AO3136">
        <v>9.5</v>
      </c>
    </row>
    <row r="3137" spans="1:41" ht="12.75" customHeight="1" x14ac:dyDescent="0.25">
      <c r="A3137" s="50">
        <v>2024</v>
      </c>
      <c r="B3137" s="50" t="s">
        <v>967</v>
      </c>
      <c r="C3137" s="51" t="str">
        <f>set_totals!$C$448</f>
        <v>03Jul24-PRS-PRCD-1</v>
      </c>
      <c r="D3137" s="21">
        <f t="shared" si="149"/>
        <v>45476</v>
      </c>
      <c r="E3137" s="22">
        <f t="shared" si="150"/>
        <v>185</v>
      </c>
      <c r="F3137" s="17" t="s">
        <v>771</v>
      </c>
      <c r="G3137" s="17" t="s">
        <v>784</v>
      </c>
      <c r="H3137" s="17">
        <v>168</v>
      </c>
      <c r="I3137" s="17">
        <v>39</v>
      </c>
      <c r="J3137" s="17"/>
      <c r="K3137" s="17" t="s">
        <v>494</v>
      </c>
      <c r="L3137" s="17" t="s">
        <v>494</v>
      </c>
      <c r="M3137" s="17"/>
      <c r="N3137" s="50" t="s">
        <v>1203</v>
      </c>
      <c r="P3137" s="50" t="s">
        <v>1203</v>
      </c>
      <c r="Q3137" s="50" t="s">
        <v>496</v>
      </c>
      <c r="R3137" s="50" t="s">
        <v>2351</v>
      </c>
      <c r="S3137" s="50" t="s">
        <v>2506</v>
      </c>
      <c r="AE3137" s="18">
        <f t="shared" si="151"/>
        <v>4.3076923076923075</v>
      </c>
      <c r="AF3137" s="50" t="s">
        <v>520</v>
      </c>
      <c r="AG3137" s="184">
        <v>45525</v>
      </c>
      <c r="AH3137" s="50" t="s">
        <v>494</v>
      </c>
      <c r="AI3137" s="50" t="s">
        <v>494</v>
      </c>
      <c r="AJ3137" s="50" t="s">
        <v>494</v>
      </c>
      <c r="AL3137" s="50" t="s">
        <v>494</v>
      </c>
      <c r="AM3137">
        <v>152</v>
      </c>
      <c r="AN3137">
        <v>32</v>
      </c>
      <c r="AO3137">
        <v>51.7</v>
      </c>
    </row>
    <row r="3138" spans="1:41" ht="12.75" customHeight="1" x14ac:dyDescent="0.25">
      <c r="A3138" s="50">
        <v>2024</v>
      </c>
      <c r="B3138" s="50" t="s">
        <v>967</v>
      </c>
      <c r="C3138" s="51" t="str">
        <f>set_totals!$C$448</f>
        <v>03Jul24-PRS-PRCD-1</v>
      </c>
      <c r="D3138" s="21">
        <f t="shared" si="149"/>
        <v>45476</v>
      </c>
      <c r="E3138" s="22">
        <f t="shared" si="150"/>
        <v>185</v>
      </c>
      <c r="F3138" s="17" t="s">
        <v>771</v>
      </c>
      <c r="G3138" s="17" t="s">
        <v>784</v>
      </c>
      <c r="H3138" s="17">
        <v>81</v>
      </c>
      <c r="I3138" s="17">
        <v>18</v>
      </c>
      <c r="J3138" s="17"/>
      <c r="K3138" s="17" t="s">
        <v>494</v>
      </c>
      <c r="L3138" s="17" t="s">
        <v>494</v>
      </c>
      <c r="M3138" s="17"/>
      <c r="N3138" s="50" t="s">
        <v>1206</v>
      </c>
      <c r="P3138" s="50" t="s">
        <v>1206</v>
      </c>
      <c r="Q3138" s="50" t="s">
        <v>496</v>
      </c>
      <c r="R3138" s="50" t="s">
        <v>2351</v>
      </c>
      <c r="S3138" s="50" t="s">
        <v>2506</v>
      </c>
      <c r="AE3138" s="18">
        <f t="shared" si="151"/>
        <v>4.5</v>
      </c>
      <c r="AF3138" s="50" t="s">
        <v>520</v>
      </c>
      <c r="AG3138" s="184"/>
      <c r="AH3138" s="50" t="s">
        <v>494</v>
      </c>
      <c r="AI3138" s="50" t="s">
        <v>494</v>
      </c>
      <c r="AJ3138" s="50" t="s">
        <v>494</v>
      </c>
      <c r="AL3138" s="50" t="s">
        <v>494</v>
      </c>
      <c r="AM3138">
        <v>76</v>
      </c>
      <c r="AN3138">
        <v>12</v>
      </c>
      <c r="AO3138">
        <v>4.5999999999999996</v>
      </c>
    </row>
    <row r="3139" spans="1:41" ht="12.75" customHeight="1" x14ac:dyDescent="0.25">
      <c r="A3139" s="50">
        <v>2024</v>
      </c>
      <c r="B3139" s="50" t="s">
        <v>967</v>
      </c>
      <c r="C3139" s="51" t="str">
        <f>set_totals!$C$448</f>
        <v>03Jul24-PRS-PRCD-1</v>
      </c>
      <c r="D3139" s="21">
        <f t="shared" si="149"/>
        <v>45476</v>
      </c>
      <c r="E3139" s="22">
        <f t="shared" si="150"/>
        <v>185</v>
      </c>
      <c r="F3139" s="17" t="s">
        <v>771</v>
      </c>
      <c r="G3139" s="17" t="s">
        <v>784</v>
      </c>
      <c r="H3139" s="17">
        <v>100</v>
      </c>
      <c r="I3139" s="17">
        <v>19</v>
      </c>
      <c r="J3139" s="17"/>
      <c r="K3139" s="17" t="s">
        <v>494</v>
      </c>
      <c r="L3139" s="17" t="s">
        <v>494</v>
      </c>
      <c r="M3139" s="17"/>
      <c r="N3139" s="50" t="s">
        <v>1209</v>
      </c>
      <c r="P3139" s="50" t="s">
        <v>1209</v>
      </c>
      <c r="Q3139" s="50" t="s">
        <v>496</v>
      </c>
      <c r="R3139" s="50" t="s">
        <v>2351</v>
      </c>
      <c r="S3139" s="50" t="s">
        <v>2506</v>
      </c>
      <c r="AE3139" s="18">
        <f t="shared" si="151"/>
        <v>5.2631578947368425</v>
      </c>
      <c r="AF3139" s="50" t="s">
        <v>520</v>
      </c>
      <c r="AG3139" s="184"/>
      <c r="AH3139" s="50" t="s">
        <v>494</v>
      </c>
      <c r="AI3139" s="50" t="s">
        <v>494</v>
      </c>
      <c r="AJ3139" s="50" t="s">
        <v>494</v>
      </c>
      <c r="AL3139" s="50" t="s">
        <v>494</v>
      </c>
      <c r="AM3139">
        <v>94</v>
      </c>
      <c r="AN3139">
        <v>17</v>
      </c>
      <c r="AO3139">
        <v>8.4</v>
      </c>
    </row>
    <row r="3140" spans="1:41" ht="12.75" customHeight="1" x14ac:dyDescent="0.25">
      <c r="A3140" s="50">
        <v>2024</v>
      </c>
      <c r="B3140" s="50" t="s">
        <v>967</v>
      </c>
      <c r="C3140" s="51" t="str">
        <f>set_totals!$C$448</f>
        <v>03Jul24-PRS-PRCD-1</v>
      </c>
      <c r="D3140" s="21">
        <f t="shared" ref="D3140:D3203" si="152">DATEVALUE(LEFT(C3140, SEARCH("-", C3140) - 1))</f>
        <v>45476</v>
      </c>
      <c r="E3140" s="22">
        <f t="shared" ref="E3140:E3203" si="153" xml:space="preserve"> D3140 - DATE(YEAR(D3140), 1, 0)</f>
        <v>185</v>
      </c>
      <c r="F3140" s="17" t="s">
        <v>771</v>
      </c>
      <c r="G3140" s="17" t="s">
        <v>784</v>
      </c>
      <c r="H3140" s="17">
        <v>98</v>
      </c>
      <c r="I3140" s="17">
        <v>17</v>
      </c>
      <c r="J3140" s="17"/>
      <c r="K3140" s="17" t="s">
        <v>494</v>
      </c>
      <c r="L3140" s="17" t="s">
        <v>494</v>
      </c>
      <c r="M3140" s="17"/>
      <c r="N3140" s="50" t="s">
        <v>1212</v>
      </c>
      <c r="P3140" s="50" t="s">
        <v>1212</v>
      </c>
      <c r="Q3140" s="50" t="s">
        <v>496</v>
      </c>
      <c r="R3140" s="50" t="s">
        <v>2351</v>
      </c>
      <c r="S3140" s="50" t="s">
        <v>2506</v>
      </c>
      <c r="AE3140" s="18">
        <f t="shared" si="151"/>
        <v>5.7647058823529411</v>
      </c>
      <c r="AF3140" s="50" t="s">
        <v>520</v>
      </c>
      <c r="AG3140" s="184"/>
      <c r="AH3140" s="50" t="s">
        <v>494</v>
      </c>
      <c r="AI3140" s="50" t="s">
        <v>494</v>
      </c>
      <c r="AJ3140" s="50" t="s">
        <v>494</v>
      </c>
      <c r="AL3140" s="50" t="s">
        <v>494</v>
      </c>
      <c r="AM3140">
        <v>90</v>
      </c>
      <c r="AN3140">
        <v>15</v>
      </c>
      <c r="AO3140">
        <v>7.3</v>
      </c>
    </row>
    <row r="3141" spans="1:41" ht="12.75" customHeight="1" x14ac:dyDescent="0.25">
      <c r="A3141" s="50">
        <v>2024</v>
      </c>
      <c r="B3141" s="50" t="s">
        <v>967</v>
      </c>
      <c r="C3141" s="51" t="str">
        <f>set_totals!$C$448</f>
        <v>03Jul24-PRS-PRCD-1</v>
      </c>
      <c r="D3141" s="21">
        <f t="shared" si="152"/>
        <v>45476</v>
      </c>
      <c r="E3141" s="22">
        <f t="shared" si="153"/>
        <v>185</v>
      </c>
      <c r="F3141" s="17" t="s">
        <v>771</v>
      </c>
      <c r="G3141" s="17" t="s">
        <v>784</v>
      </c>
      <c r="H3141" s="17">
        <v>91</v>
      </c>
      <c r="I3141" s="17">
        <v>17</v>
      </c>
      <c r="J3141" s="17"/>
      <c r="K3141" s="17" t="s">
        <v>496</v>
      </c>
      <c r="L3141" s="17" t="s">
        <v>675</v>
      </c>
      <c r="M3141" s="17"/>
      <c r="N3141" s="50" t="s">
        <v>1215</v>
      </c>
      <c r="P3141" s="50" t="s">
        <v>1215</v>
      </c>
      <c r="Q3141" s="50" t="s">
        <v>496</v>
      </c>
      <c r="R3141" s="50" t="s">
        <v>2351</v>
      </c>
      <c r="S3141" s="50" t="s">
        <v>2506</v>
      </c>
      <c r="AD3141" s="50" t="s">
        <v>1197</v>
      </c>
      <c r="AE3141" s="18">
        <f t="shared" si="151"/>
        <v>5.3529411764705879</v>
      </c>
      <c r="AF3141" s="50" t="s">
        <v>520</v>
      </c>
      <c r="AG3141" s="184"/>
      <c r="AH3141" s="50" t="s">
        <v>494</v>
      </c>
      <c r="AI3141" s="50" t="s">
        <v>494</v>
      </c>
      <c r="AJ3141" s="50" t="s">
        <v>494</v>
      </c>
      <c r="AL3141" s="50" t="s">
        <v>494</v>
      </c>
      <c r="AM3141">
        <v>83</v>
      </c>
      <c r="AN3141">
        <v>14</v>
      </c>
      <c r="AO3141">
        <v>6</v>
      </c>
    </row>
    <row r="3142" spans="1:41" ht="12.75" customHeight="1" x14ac:dyDescent="0.25">
      <c r="A3142" s="50">
        <v>2024</v>
      </c>
      <c r="B3142" s="50" t="s">
        <v>967</v>
      </c>
      <c r="C3142" s="51" t="str">
        <f>set_totals!$C$452</f>
        <v>03Jul24-PRS-Jap Rock-1</v>
      </c>
      <c r="D3142" s="21">
        <f t="shared" si="152"/>
        <v>45476</v>
      </c>
      <c r="E3142" s="22">
        <f t="shared" si="153"/>
        <v>185</v>
      </c>
      <c r="F3142" s="17" t="s">
        <v>771</v>
      </c>
      <c r="G3142" s="17" t="s">
        <v>784</v>
      </c>
      <c r="H3142" s="17">
        <v>94</v>
      </c>
      <c r="I3142" s="17">
        <v>18</v>
      </c>
      <c r="J3142" s="17"/>
      <c r="K3142" s="17" t="s">
        <v>496</v>
      </c>
      <c r="L3142" s="17" t="s">
        <v>675</v>
      </c>
      <c r="M3142" s="17"/>
      <c r="N3142" s="50" t="s">
        <v>1220</v>
      </c>
      <c r="P3142" s="50" t="s">
        <v>1220</v>
      </c>
      <c r="Q3142" s="50" t="s">
        <v>496</v>
      </c>
      <c r="R3142" s="50" t="s">
        <v>2351</v>
      </c>
      <c r="S3142" s="50" t="s">
        <v>2506</v>
      </c>
      <c r="AD3142" s="50" t="s">
        <v>1197</v>
      </c>
      <c r="AE3142" s="18">
        <f t="shared" si="151"/>
        <v>5.2222222222222223</v>
      </c>
      <c r="AF3142" s="50" t="s">
        <v>520</v>
      </c>
      <c r="AG3142" s="184"/>
      <c r="AH3142" s="50" t="s">
        <v>494</v>
      </c>
      <c r="AI3142" s="50" t="s">
        <v>494</v>
      </c>
      <c r="AJ3142" s="50" t="s">
        <v>494</v>
      </c>
      <c r="AL3142" s="50" t="s">
        <v>496</v>
      </c>
      <c r="AM3142">
        <v>84</v>
      </c>
      <c r="AN3142">
        <v>17</v>
      </c>
      <c r="AO3142">
        <v>6.5</v>
      </c>
    </row>
    <row r="3143" spans="1:41" ht="12.75" customHeight="1" x14ac:dyDescent="0.25">
      <c r="A3143" s="50">
        <v>2024</v>
      </c>
      <c r="B3143" s="50" t="s">
        <v>967</v>
      </c>
      <c r="C3143" s="51" t="str">
        <f>set_totals!$C$457</f>
        <v>03Jul24-PRS-Offshore B-1</v>
      </c>
      <c r="D3143" s="21">
        <f t="shared" si="152"/>
        <v>45476</v>
      </c>
      <c r="E3143" s="22">
        <f t="shared" si="153"/>
        <v>185</v>
      </c>
      <c r="F3143" s="17" t="s">
        <v>771</v>
      </c>
      <c r="G3143" s="17" t="s">
        <v>784</v>
      </c>
      <c r="H3143" s="17">
        <v>96</v>
      </c>
      <c r="I3143" s="17">
        <v>20</v>
      </c>
      <c r="J3143" s="17"/>
      <c r="K3143" s="17" t="s">
        <v>494</v>
      </c>
      <c r="L3143" s="17" t="s">
        <v>494</v>
      </c>
      <c r="M3143" s="17"/>
      <c r="N3143" s="50" t="s">
        <v>1225</v>
      </c>
      <c r="P3143" s="50" t="s">
        <v>1225</v>
      </c>
      <c r="Q3143" s="50" t="s">
        <v>496</v>
      </c>
      <c r="R3143" s="50" t="s">
        <v>2351</v>
      </c>
      <c r="S3143" s="50" t="s">
        <v>2506</v>
      </c>
      <c r="AE3143" s="18">
        <f t="shared" si="151"/>
        <v>4.8</v>
      </c>
      <c r="AF3143" s="50" t="s">
        <v>520</v>
      </c>
      <c r="AG3143" s="184"/>
      <c r="AH3143" s="50" t="s">
        <v>494</v>
      </c>
      <c r="AI3143" s="50" t="s">
        <v>494</v>
      </c>
      <c r="AJ3143" s="50" t="s">
        <v>494</v>
      </c>
      <c r="AL3143" s="50" t="s">
        <v>494</v>
      </c>
      <c r="AM3143">
        <v>86</v>
      </c>
      <c r="AN3143">
        <v>18</v>
      </c>
      <c r="AO3143">
        <v>7.9</v>
      </c>
    </row>
    <row r="3144" spans="1:41" ht="12.75" customHeight="1" x14ac:dyDescent="0.25">
      <c r="A3144" s="50">
        <v>2024</v>
      </c>
      <c r="B3144" s="50" t="s">
        <v>967</v>
      </c>
      <c r="C3144" s="51" t="str">
        <f>set_totals!$C$457</f>
        <v>03Jul24-PRS-Offshore B-1</v>
      </c>
      <c r="D3144" s="21">
        <f t="shared" si="152"/>
        <v>45476</v>
      </c>
      <c r="E3144" s="22">
        <f t="shared" si="153"/>
        <v>185</v>
      </c>
      <c r="F3144" s="17" t="s">
        <v>771</v>
      </c>
      <c r="G3144" s="17" t="s">
        <v>784</v>
      </c>
      <c r="H3144" s="17">
        <v>96</v>
      </c>
      <c r="I3144" s="17">
        <v>20</v>
      </c>
      <c r="J3144" s="17"/>
      <c r="K3144" s="17" t="s">
        <v>494</v>
      </c>
      <c r="L3144" s="17" t="s">
        <v>494</v>
      </c>
      <c r="M3144" s="17"/>
      <c r="N3144" s="50" t="s">
        <v>1228</v>
      </c>
      <c r="P3144" s="50" t="s">
        <v>1228</v>
      </c>
      <c r="Q3144" s="50" t="s">
        <v>496</v>
      </c>
      <c r="R3144" s="50" t="s">
        <v>2351</v>
      </c>
      <c r="S3144" s="50" t="s">
        <v>2506</v>
      </c>
      <c r="AE3144" s="18">
        <f t="shared" si="151"/>
        <v>4.8</v>
      </c>
      <c r="AF3144" s="50" t="s">
        <v>520</v>
      </c>
      <c r="AG3144" s="184"/>
      <c r="AH3144" s="50" t="s">
        <v>494</v>
      </c>
      <c r="AI3144" s="50" t="s">
        <v>494</v>
      </c>
      <c r="AJ3144" s="50" t="s">
        <v>496</v>
      </c>
      <c r="AK3144" s="50">
        <v>186466</v>
      </c>
      <c r="AL3144" s="50" t="s">
        <v>494</v>
      </c>
      <c r="AM3144">
        <v>87</v>
      </c>
      <c r="AN3144">
        <v>18</v>
      </c>
      <c r="AO3144">
        <v>7.3</v>
      </c>
    </row>
    <row r="3145" spans="1:41" ht="12.75" customHeight="1" x14ac:dyDescent="0.25">
      <c r="A3145" s="50">
        <v>2024</v>
      </c>
      <c r="B3145" s="50" t="s">
        <v>967</v>
      </c>
      <c r="C3145" s="51" t="str">
        <f>set_totals!$C$458</f>
        <v>03Jul24-PRS-Mill Bay-1</v>
      </c>
      <c r="D3145" s="21">
        <f t="shared" si="152"/>
        <v>45476</v>
      </c>
      <c r="E3145" s="22">
        <f t="shared" si="153"/>
        <v>185</v>
      </c>
      <c r="F3145" s="17" t="s">
        <v>771</v>
      </c>
      <c r="G3145" s="17" t="s">
        <v>784</v>
      </c>
      <c r="H3145" s="17">
        <v>85</v>
      </c>
      <c r="I3145" s="17">
        <v>15</v>
      </c>
      <c r="J3145" s="17"/>
      <c r="K3145" s="17"/>
      <c r="L3145" s="17"/>
      <c r="M3145" s="17"/>
      <c r="N3145" s="50" t="s">
        <v>1234</v>
      </c>
      <c r="P3145" s="50" t="s">
        <v>1234</v>
      </c>
      <c r="Q3145" s="50" t="s">
        <v>496</v>
      </c>
      <c r="R3145" s="50" t="s">
        <v>2351</v>
      </c>
      <c r="S3145" s="50" t="s">
        <v>2506</v>
      </c>
      <c r="AE3145" s="18">
        <f t="shared" si="151"/>
        <v>5.666666666666667</v>
      </c>
      <c r="AF3145" s="50" t="s">
        <v>520</v>
      </c>
      <c r="AG3145" s="184"/>
      <c r="AH3145" s="50" t="s">
        <v>494</v>
      </c>
      <c r="AI3145" s="50" t="s">
        <v>494</v>
      </c>
      <c r="AJ3145" s="50" t="s">
        <v>494</v>
      </c>
      <c r="AL3145" s="50" t="s">
        <v>494</v>
      </c>
      <c r="AM3145">
        <v>75</v>
      </c>
      <c r="AN3145">
        <v>14</v>
      </c>
      <c r="AO3145">
        <v>4.7</v>
      </c>
    </row>
    <row r="3146" spans="1:41" hidden="1" x14ac:dyDescent="0.2">
      <c r="A3146" s="50">
        <v>2024</v>
      </c>
      <c r="B3146" s="50" t="s">
        <v>967</v>
      </c>
      <c r="C3146" s="51" t="str">
        <f>set_totals!$C$448</f>
        <v>03Jul24-PRS-PRCD-1</v>
      </c>
      <c r="D3146" s="21">
        <f t="shared" si="152"/>
        <v>45476</v>
      </c>
      <c r="E3146" s="22">
        <f t="shared" si="153"/>
        <v>185</v>
      </c>
      <c r="F3146" s="17" t="s">
        <v>771</v>
      </c>
      <c r="G3146" s="17" t="s">
        <v>784</v>
      </c>
      <c r="H3146" s="17">
        <v>114</v>
      </c>
      <c r="I3146" s="17">
        <v>23</v>
      </c>
      <c r="J3146" s="17"/>
      <c r="K3146" s="17" t="s">
        <v>494</v>
      </c>
      <c r="L3146" s="17" t="s">
        <v>494</v>
      </c>
      <c r="M3146" s="17"/>
      <c r="P3146" s="50" t="s">
        <v>1198</v>
      </c>
      <c r="AE3146" s="18">
        <f t="shared" si="151"/>
        <v>4.9565217391304346</v>
      </c>
    </row>
    <row r="3147" spans="1:41" hidden="1" x14ac:dyDescent="0.2">
      <c r="A3147" s="50">
        <v>2024</v>
      </c>
      <c r="B3147" s="50" t="s">
        <v>967</v>
      </c>
      <c r="C3147" s="51" t="str">
        <f>set_totals!$C$448</f>
        <v>03Jul24-PRS-PRCD-1</v>
      </c>
      <c r="D3147" s="21">
        <f t="shared" si="152"/>
        <v>45476</v>
      </c>
      <c r="E3147" s="22">
        <f t="shared" si="153"/>
        <v>185</v>
      </c>
      <c r="F3147" s="17" t="s">
        <v>771</v>
      </c>
      <c r="G3147" s="17" t="s">
        <v>784</v>
      </c>
      <c r="H3147" s="17">
        <v>152</v>
      </c>
      <c r="I3147" s="17">
        <v>31</v>
      </c>
      <c r="J3147" s="17"/>
      <c r="K3147" s="17" t="s">
        <v>494</v>
      </c>
      <c r="L3147" s="17" t="s">
        <v>494</v>
      </c>
      <c r="M3147" s="17"/>
      <c r="P3147" s="50" t="s">
        <v>1199</v>
      </c>
      <c r="AE3147" s="18">
        <f t="shared" si="151"/>
        <v>4.903225806451613</v>
      </c>
    </row>
    <row r="3148" spans="1:41" hidden="1" x14ac:dyDescent="0.2">
      <c r="A3148" s="50">
        <v>2024</v>
      </c>
      <c r="B3148" s="50" t="s">
        <v>967</v>
      </c>
      <c r="C3148" s="51" t="str">
        <f>set_totals!$C$448</f>
        <v>03Jul24-PRS-PRCD-1</v>
      </c>
      <c r="D3148" s="21">
        <f t="shared" si="152"/>
        <v>45476</v>
      </c>
      <c r="E3148" s="22">
        <f t="shared" si="153"/>
        <v>185</v>
      </c>
      <c r="F3148" s="17" t="s">
        <v>771</v>
      </c>
      <c r="G3148" s="17" t="s">
        <v>784</v>
      </c>
      <c r="H3148" s="17">
        <v>104</v>
      </c>
      <c r="I3148" s="17">
        <v>20</v>
      </c>
      <c r="J3148" s="17"/>
      <c r="K3148" s="17" t="s">
        <v>494</v>
      </c>
      <c r="L3148" s="17" t="s">
        <v>494</v>
      </c>
      <c r="M3148" s="17"/>
      <c r="P3148" s="50" t="s">
        <v>1201</v>
      </c>
      <c r="AE3148" s="18">
        <f t="shared" si="151"/>
        <v>5.2</v>
      </c>
    </row>
    <row r="3149" spans="1:41" hidden="1" x14ac:dyDescent="0.2">
      <c r="A3149" s="50">
        <v>2024</v>
      </c>
      <c r="B3149" s="50" t="s">
        <v>967</v>
      </c>
      <c r="C3149" s="51" t="str">
        <f>set_totals!$C$448</f>
        <v>03Jul24-PRS-PRCD-1</v>
      </c>
      <c r="D3149" s="21">
        <f t="shared" si="152"/>
        <v>45476</v>
      </c>
      <c r="E3149" s="22">
        <f t="shared" si="153"/>
        <v>185</v>
      </c>
      <c r="F3149" s="17" t="s">
        <v>771</v>
      </c>
      <c r="G3149" s="17" t="s">
        <v>784</v>
      </c>
      <c r="H3149" s="17">
        <v>69</v>
      </c>
      <c r="I3149" s="17">
        <v>13</v>
      </c>
      <c r="J3149" s="17"/>
      <c r="K3149" s="17" t="s">
        <v>494</v>
      </c>
      <c r="L3149" s="17" t="s">
        <v>494</v>
      </c>
      <c r="M3149" s="17"/>
      <c r="P3149" s="50" t="s">
        <v>1202</v>
      </c>
      <c r="AE3149" s="18">
        <f t="shared" si="151"/>
        <v>5.3076923076923075</v>
      </c>
    </row>
    <row r="3150" spans="1:41" hidden="1" x14ac:dyDescent="0.2">
      <c r="A3150" s="50">
        <v>2024</v>
      </c>
      <c r="B3150" s="50" t="s">
        <v>967</v>
      </c>
      <c r="C3150" s="51" t="str">
        <f>set_totals!$C$448</f>
        <v>03Jul24-PRS-PRCD-1</v>
      </c>
      <c r="D3150" s="21">
        <f t="shared" si="152"/>
        <v>45476</v>
      </c>
      <c r="E3150" s="22">
        <f t="shared" si="153"/>
        <v>185</v>
      </c>
      <c r="F3150" s="17" t="s">
        <v>771</v>
      </c>
      <c r="G3150" s="17" t="s">
        <v>784</v>
      </c>
      <c r="H3150" s="17">
        <v>78</v>
      </c>
      <c r="I3150" s="17">
        <v>15</v>
      </c>
      <c r="J3150" s="17"/>
      <c r="K3150" s="17" t="s">
        <v>494</v>
      </c>
      <c r="L3150" s="17" t="s">
        <v>494</v>
      </c>
      <c r="M3150" s="17"/>
      <c r="P3150" s="50" t="s">
        <v>1204</v>
      </c>
      <c r="AE3150" s="18">
        <f t="shared" si="151"/>
        <v>5.2</v>
      </c>
    </row>
    <row r="3151" spans="1:41" hidden="1" x14ac:dyDescent="0.2">
      <c r="A3151" s="50">
        <v>2024</v>
      </c>
      <c r="B3151" s="50" t="s">
        <v>967</v>
      </c>
      <c r="C3151" s="51" t="str">
        <f>set_totals!$C$448</f>
        <v>03Jul24-PRS-PRCD-1</v>
      </c>
      <c r="D3151" s="21">
        <f t="shared" si="152"/>
        <v>45476</v>
      </c>
      <c r="E3151" s="22">
        <f t="shared" si="153"/>
        <v>185</v>
      </c>
      <c r="F3151" s="17" t="s">
        <v>771</v>
      </c>
      <c r="G3151" s="17" t="s">
        <v>784</v>
      </c>
      <c r="H3151" s="17">
        <v>112</v>
      </c>
      <c r="I3151" s="17">
        <v>21</v>
      </c>
      <c r="J3151" s="17"/>
      <c r="K3151" s="17" t="s">
        <v>494</v>
      </c>
      <c r="L3151" s="17" t="s">
        <v>494</v>
      </c>
      <c r="M3151" s="17"/>
      <c r="P3151" s="50" t="s">
        <v>1205</v>
      </c>
      <c r="AE3151" s="18">
        <f t="shared" si="151"/>
        <v>5.333333333333333</v>
      </c>
    </row>
    <row r="3152" spans="1:41" hidden="1" x14ac:dyDescent="0.2">
      <c r="A3152" s="50">
        <v>2024</v>
      </c>
      <c r="B3152" s="50" t="s">
        <v>967</v>
      </c>
      <c r="C3152" s="51" t="str">
        <f>set_totals!$C$448</f>
        <v>03Jul24-PRS-PRCD-1</v>
      </c>
      <c r="D3152" s="21">
        <f t="shared" si="152"/>
        <v>45476</v>
      </c>
      <c r="E3152" s="22">
        <f t="shared" si="153"/>
        <v>185</v>
      </c>
      <c r="F3152" s="17" t="s">
        <v>771</v>
      </c>
      <c r="G3152" s="17" t="s">
        <v>784</v>
      </c>
      <c r="H3152" s="17">
        <v>110</v>
      </c>
      <c r="I3152" s="17">
        <v>22</v>
      </c>
      <c r="J3152" s="17"/>
      <c r="K3152" s="17" t="s">
        <v>494</v>
      </c>
      <c r="L3152" s="17" t="s">
        <v>494</v>
      </c>
      <c r="M3152" s="17"/>
      <c r="P3152" s="50" t="s">
        <v>1207</v>
      </c>
      <c r="AE3152" s="18">
        <f t="shared" si="151"/>
        <v>5</v>
      </c>
    </row>
    <row r="3153" spans="1:31" hidden="1" x14ac:dyDescent="0.2">
      <c r="A3153" s="50">
        <v>2024</v>
      </c>
      <c r="B3153" s="50" t="s">
        <v>967</v>
      </c>
      <c r="C3153" s="51" t="str">
        <f>set_totals!$C$448</f>
        <v>03Jul24-PRS-PRCD-1</v>
      </c>
      <c r="D3153" s="21">
        <f t="shared" si="152"/>
        <v>45476</v>
      </c>
      <c r="E3153" s="22">
        <f t="shared" si="153"/>
        <v>185</v>
      </c>
      <c r="F3153" s="17" t="s">
        <v>771</v>
      </c>
      <c r="G3153" s="17" t="s">
        <v>784</v>
      </c>
      <c r="H3153" s="17">
        <v>98</v>
      </c>
      <c r="I3153" s="17">
        <v>19</v>
      </c>
      <c r="J3153" s="17"/>
      <c r="K3153" s="17" t="s">
        <v>494</v>
      </c>
      <c r="L3153" s="17" t="s">
        <v>494</v>
      </c>
      <c r="M3153" s="17"/>
      <c r="P3153" s="50" t="s">
        <v>1208</v>
      </c>
      <c r="AE3153" s="18">
        <f t="shared" si="151"/>
        <v>5.1578947368421053</v>
      </c>
    </row>
    <row r="3154" spans="1:31" hidden="1" x14ac:dyDescent="0.2">
      <c r="A3154" s="50">
        <v>2024</v>
      </c>
      <c r="B3154" s="50" t="s">
        <v>967</v>
      </c>
      <c r="C3154" s="51" t="str">
        <f>set_totals!$C$448</f>
        <v>03Jul24-PRS-PRCD-1</v>
      </c>
      <c r="D3154" s="21">
        <f t="shared" si="152"/>
        <v>45476</v>
      </c>
      <c r="E3154" s="22">
        <f t="shared" si="153"/>
        <v>185</v>
      </c>
      <c r="F3154" s="17" t="s">
        <v>771</v>
      </c>
      <c r="G3154" s="17" t="s">
        <v>784</v>
      </c>
      <c r="H3154" s="17">
        <v>103</v>
      </c>
      <c r="I3154" s="17">
        <v>20</v>
      </c>
      <c r="J3154" s="17"/>
      <c r="K3154" s="17" t="s">
        <v>496</v>
      </c>
      <c r="L3154" s="17" t="s">
        <v>675</v>
      </c>
      <c r="M3154" s="17"/>
      <c r="P3154" s="50" t="s">
        <v>1211</v>
      </c>
      <c r="AD3154" s="50" t="s">
        <v>1197</v>
      </c>
      <c r="AE3154" s="18">
        <f t="shared" si="151"/>
        <v>5.15</v>
      </c>
    </row>
    <row r="3155" spans="1:31" hidden="1" x14ac:dyDescent="0.2">
      <c r="A3155" s="50">
        <v>2024</v>
      </c>
      <c r="B3155" s="50" t="s">
        <v>967</v>
      </c>
      <c r="C3155" s="51" t="str">
        <f>set_totals!$C$448</f>
        <v>03Jul24-PRS-PRCD-1</v>
      </c>
      <c r="D3155" s="21">
        <f t="shared" si="152"/>
        <v>45476</v>
      </c>
      <c r="E3155" s="22">
        <f t="shared" si="153"/>
        <v>185</v>
      </c>
      <c r="F3155" s="17" t="s">
        <v>771</v>
      </c>
      <c r="G3155" s="17" t="s">
        <v>784</v>
      </c>
      <c r="H3155" s="17">
        <v>91</v>
      </c>
      <c r="I3155" s="17">
        <v>18</v>
      </c>
      <c r="J3155" s="17"/>
      <c r="K3155" s="17" t="s">
        <v>494</v>
      </c>
      <c r="L3155" s="17" t="s">
        <v>494</v>
      </c>
      <c r="M3155" s="17"/>
      <c r="P3155" s="50" t="s">
        <v>1213</v>
      </c>
      <c r="AE3155" s="18">
        <f t="shared" si="151"/>
        <v>5.0555555555555554</v>
      </c>
    </row>
    <row r="3156" spans="1:31" hidden="1" x14ac:dyDescent="0.2">
      <c r="A3156" s="50">
        <v>2024</v>
      </c>
      <c r="B3156" s="50" t="s">
        <v>967</v>
      </c>
      <c r="C3156" s="51" t="str">
        <f>set_totals!$C$448</f>
        <v>03Jul24-PRS-PRCD-1</v>
      </c>
      <c r="D3156" s="21">
        <f t="shared" si="152"/>
        <v>45476</v>
      </c>
      <c r="E3156" s="22">
        <f t="shared" si="153"/>
        <v>185</v>
      </c>
      <c r="F3156" s="17" t="s">
        <v>1119</v>
      </c>
      <c r="G3156" s="17"/>
      <c r="H3156" s="17">
        <v>150</v>
      </c>
      <c r="I3156" s="17">
        <v>23</v>
      </c>
      <c r="J3156" s="17"/>
      <c r="K3156" s="17" t="s">
        <v>494</v>
      </c>
      <c r="L3156" s="17" t="s">
        <v>494</v>
      </c>
      <c r="M3156" s="17"/>
      <c r="AE3156" s="18">
        <f t="shared" si="151"/>
        <v>6.5217391304347823</v>
      </c>
    </row>
    <row r="3157" spans="1:31" hidden="1" x14ac:dyDescent="0.2">
      <c r="A3157" s="50">
        <v>2024</v>
      </c>
      <c r="B3157" s="50" t="s">
        <v>967</v>
      </c>
      <c r="C3157" s="51" t="str">
        <f>set_totals!$C$448</f>
        <v>03Jul24-PRS-PRCD-1</v>
      </c>
      <c r="D3157" s="21">
        <f t="shared" si="152"/>
        <v>45476</v>
      </c>
      <c r="E3157" s="22">
        <f t="shared" si="153"/>
        <v>185</v>
      </c>
      <c r="F3157" s="17" t="s">
        <v>1118</v>
      </c>
      <c r="G3157" s="17"/>
      <c r="H3157" s="17">
        <v>61</v>
      </c>
      <c r="I3157" s="17">
        <v>10</v>
      </c>
      <c r="J3157" s="17"/>
      <c r="K3157" s="17" t="s">
        <v>494</v>
      </c>
      <c r="L3157" s="17" t="s">
        <v>494</v>
      </c>
      <c r="M3157" s="17"/>
      <c r="AE3157" s="18">
        <f t="shared" si="151"/>
        <v>6.1</v>
      </c>
    </row>
    <row r="3158" spans="1:31" hidden="1" x14ac:dyDescent="0.2">
      <c r="A3158" s="50">
        <v>2024</v>
      </c>
      <c r="B3158" s="50" t="s">
        <v>967</v>
      </c>
      <c r="C3158" s="51" t="str">
        <f>set_totals!$C$448</f>
        <v>03Jul24-PRS-PRCD-1</v>
      </c>
      <c r="D3158" s="21">
        <f t="shared" si="152"/>
        <v>45476</v>
      </c>
      <c r="E3158" s="22">
        <f t="shared" si="153"/>
        <v>185</v>
      </c>
      <c r="F3158" s="17" t="s">
        <v>1210</v>
      </c>
      <c r="G3158" s="17" t="s">
        <v>784</v>
      </c>
      <c r="H3158" s="17">
        <v>83</v>
      </c>
      <c r="I3158" s="17">
        <v>13</v>
      </c>
      <c r="J3158" s="17"/>
      <c r="K3158" s="17" t="s">
        <v>494</v>
      </c>
      <c r="L3158" s="17" t="s">
        <v>494</v>
      </c>
      <c r="M3158" s="17"/>
      <c r="AE3158" s="18">
        <f t="shared" si="151"/>
        <v>6.384615384615385</v>
      </c>
    </row>
    <row r="3159" spans="1:31" hidden="1" x14ac:dyDescent="0.2">
      <c r="A3159" s="50">
        <v>2024</v>
      </c>
      <c r="B3159" s="50" t="s">
        <v>967</v>
      </c>
      <c r="C3159" s="51" t="str">
        <f>set_totals!$C$448</f>
        <v>03Jul24-PRS-PRCD-1</v>
      </c>
      <c r="D3159" s="21">
        <f t="shared" si="152"/>
        <v>45476</v>
      </c>
      <c r="E3159" s="22">
        <f t="shared" si="153"/>
        <v>185</v>
      </c>
      <c r="F3159" s="17" t="s">
        <v>771</v>
      </c>
      <c r="G3159" s="17" t="s">
        <v>784</v>
      </c>
      <c r="H3159" s="17">
        <v>96</v>
      </c>
      <c r="I3159" s="17">
        <v>19</v>
      </c>
      <c r="J3159" s="17"/>
      <c r="K3159" s="17" t="s">
        <v>494</v>
      </c>
      <c r="L3159" s="17" t="s">
        <v>494</v>
      </c>
      <c r="M3159" s="17"/>
      <c r="P3159" s="50" t="s">
        <v>1214</v>
      </c>
      <c r="AE3159" s="18">
        <f t="shared" si="151"/>
        <v>5.0526315789473681</v>
      </c>
    </row>
    <row r="3160" spans="1:31" hidden="1" x14ac:dyDescent="0.2">
      <c r="A3160" s="50">
        <v>2024</v>
      </c>
      <c r="B3160" s="50" t="s">
        <v>967</v>
      </c>
      <c r="C3160" s="51" t="str">
        <f>set_totals!$C$448</f>
        <v>03Jul24-PRS-PRCD-1</v>
      </c>
      <c r="D3160" s="21">
        <f t="shared" si="152"/>
        <v>45476</v>
      </c>
      <c r="E3160" s="22">
        <f t="shared" si="153"/>
        <v>185</v>
      </c>
      <c r="F3160" s="17" t="s">
        <v>771</v>
      </c>
      <c r="G3160" s="17" t="s">
        <v>784</v>
      </c>
      <c r="H3160" s="17">
        <v>95</v>
      </c>
      <c r="I3160" s="17">
        <v>20</v>
      </c>
      <c r="J3160" s="17"/>
      <c r="K3160" s="17" t="s">
        <v>494</v>
      </c>
      <c r="L3160" s="17" t="s">
        <v>494</v>
      </c>
      <c r="M3160" s="17"/>
      <c r="P3160" s="50" t="s">
        <v>1216</v>
      </c>
      <c r="AE3160" s="18">
        <f t="shared" si="151"/>
        <v>4.75</v>
      </c>
    </row>
    <row r="3161" spans="1:31" hidden="1" x14ac:dyDescent="0.2">
      <c r="A3161" s="50">
        <v>2024</v>
      </c>
      <c r="B3161" s="50" t="s">
        <v>967</v>
      </c>
      <c r="C3161" s="51" t="str">
        <f>set_totals!$C$448</f>
        <v>03Jul24-PRS-PRCD-1</v>
      </c>
      <c r="D3161" s="21">
        <f t="shared" si="152"/>
        <v>45476</v>
      </c>
      <c r="E3161" s="22">
        <f t="shared" si="153"/>
        <v>185</v>
      </c>
      <c r="F3161" s="17" t="s">
        <v>775</v>
      </c>
      <c r="G3161" s="17" t="s">
        <v>784</v>
      </c>
      <c r="H3161" s="17">
        <v>162</v>
      </c>
      <c r="I3161" s="17">
        <v>28</v>
      </c>
      <c r="J3161" s="17"/>
      <c r="K3161" s="17" t="s">
        <v>494</v>
      </c>
      <c r="L3161" s="17" t="s">
        <v>494</v>
      </c>
      <c r="M3161" s="17"/>
      <c r="AE3161" s="18">
        <f t="shared" si="151"/>
        <v>5.7857142857142856</v>
      </c>
    </row>
    <row r="3162" spans="1:31" hidden="1" x14ac:dyDescent="0.2">
      <c r="A3162" s="50">
        <v>2024</v>
      </c>
      <c r="B3162" s="50" t="s">
        <v>967</v>
      </c>
      <c r="C3162" s="51" t="str">
        <f>set_totals!$C$452</f>
        <v>03Jul24-PRS-Jap Rock-1</v>
      </c>
      <c r="D3162" s="21">
        <f t="shared" si="152"/>
        <v>45476</v>
      </c>
      <c r="E3162" s="22">
        <f t="shared" si="153"/>
        <v>185</v>
      </c>
      <c r="F3162" s="17" t="s">
        <v>1119</v>
      </c>
      <c r="G3162" s="17"/>
      <c r="H3162" s="17">
        <v>82</v>
      </c>
      <c r="I3162" s="17">
        <v>12</v>
      </c>
      <c r="J3162" s="17"/>
      <c r="K3162" s="17" t="s">
        <v>494</v>
      </c>
      <c r="L3162" s="17" t="s">
        <v>494</v>
      </c>
      <c r="M3162" s="17"/>
      <c r="AE3162" s="18">
        <f t="shared" si="151"/>
        <v>6.833333333333333</v>
      </c>
    </row>
    <row r="3163" spans="1:31" hidden="1" x14ac:dyDescent="0.2">
      <c r="A3163" s="50">
        <v>2024</v>
      </c>
      <c r="B3163" s="50" t="s">
        <v>967</v>
      </c>
      <c r="C3163" s="51" t="str">
        <f>set_totals!$C$452</f>
        <v>03Jul24-PRS-Jap Rock-1</v>
      </c>
      <c r="D3163" s="21">
        <f t="shared" si="152"/>
        <v>45476</v>
      </c>
      <c r="E3163" s="22">
        <f t="shared" si="153"/>
        <v>185</v>
      </c>
      <c r="F3163" s="17" t="s">
        <v>1119</v>
      </c>
      <c r="G3163" s="17"/>
      <c r="H3163" s="17">
        <v>110</v>
      </c>
      <c r="I3163" s="17">
        <v>14</v>
      </c>
      <c r="J3163" s="17"/>
      <c r="K3163" s="17" t="s">
        <v>494</v>
      </c>
      <c r="L3163" s="17" t="s">
        <v>494</v>
      </c>
      <c r="M3163" s="17"/>
      <c r="AE3163" s="18">
        <f t="shared" si="151"/>
        <v>7.8571428571428568</v>
      </c>
    </row>
    <row r="3164" spans="1:31" hidden="1" x14ac:dyDescent="0.2">
      <c r="A3164" s="50">
        <v>2024</v>
      </c>
      <c r="B3164" s="50" t="s">
        <v>967</v>
      </c>
      <c r="C3164" s="51" t="str">
        <f>set_totals!$C$452</f>
        <v>03Jul24-PRS-Jap Rock-1</v>
      </c>
      <c r="D3164" s="21">
        <f t="shared" si="152"/>
        <v>45476</v>
      </c>
      <c r="E3164" s="22">
        <f t="shared" si="153"/>
        <v>185</v>
      </c>
      <c r="F3164" s="17" t="s">
        <v>1118</v>
      </c>
      <c r="G3164" s="17"/>
      <c r="H3164" s="17">
        <v>66</v>
      </c>
      <c r="I3164" s="17">
        <v>10</v>
      </c>
      <c r="J3164" s="17"/>
      <c r="K3164" s="17" t="s">
        <v>494</v>
      </c>
      <c r="L3164" s="17" t="s">
        <v>494</v>
      </c>
      <c r="M3164" s="17"/>
      <c r="AE3164" s="18">
        <f t="shared" si="151"/>
        <v>6.6</v>
      </c>
    </row>
    <row r="3165" spans="1:31" hidden="1" x14ac:dyDescent="0.2">
      <c r="A3165" s="50">
        <v>2024</v>
      </c>
      <c r="B3165" s="50" t="s">
        <v>967</v>
      </c>
      <c r="C3165" s="51" t="str">
        <f>set_totals!$C$452</f>
        <v>03Jul24-PRS-Jap Rock-1</v>
      </c>
      <c r="D3165" s="21">
        <f t="shared" si="152"/>
        <v>45476</v>
      </c>
      <c r="E3165" s="22">
        <f t="shared" si="153"/>
        <v>185</v>
      </c>
      <c r="F3165" s="17" t="s">
        <v>1118</v>
      </c>
      <c r="G3165" s="17"/>
      <c r="H3165" s="17">
        <v>68</v>
      </c>
      <c r="I3165" s="17">
        <v>12</v>
      </c>
      <c r="J3165" s="17"/>
      <c r="K3165" s="17" t="s">
        <v>494</v>
      </c>
      <c r="L3165" s="17" t="s">
        <v>494</v>
      </c>
      <c r="M3165" s="17"/>
      <c r="AE3165" s="18">
        <f t="shared" si="151"/>
        <v>5.666666666666667</v>
      </c>
    </row>
    <row r="3166" spans="1:31" hidden="1" x14ac:dyDescent="0.2">
      <c r="A3166" s="50">
        <v>2024</v>
      </c>
      <c r="B3166" s="50" t="s">
        <v>967</v>
      </c>
      <c r="C3166" s="51" t="str">
        <f>set_totals!$C$452</f>
        <v>03Jul24-PRS-Jap Rock-1</v>
      </c>
      <c r="D3166" s="21">
        <f t="shared" si="152"/>
        <v>45476</v>
      </c>
      <c r="E3166" s="22">
        <f t="shared" si="153"/>
        <v>185</v>
      </c>
      <c r="F3166" s="17" t="s">
        <v>1118</v>
      </c>
      <c r="G3166" s="17"/>
      <c r="H3166" s="17">
        <v>66</v>
      </c>
      <c r="I3166" s="17">
        <v>10</v>
      </c>
      <c r="J3166" s="17"/>
      <c r="K3166" s="17" t="s">
        <v>494</v>
      </c>
      <c r="L3166" s="17" t="s">
        <v>494</v>
      </c>
      <c r="M3166" s="17"/>
      <c r="AE3166" s="18">
        <f t="shared" si="151"/>
        <v>6.6</v>
      </c>
    </row>
    <row r="3167" spans="1:31" hidden="1" x14ac:dyDescent="0.2">
      <c r="A3167" s="50">
        <v>2024</v>
      </c>
      <c r="B3167" s="50" t="s">
        <v>967</v>
      </c>
      <c r="C3167" s="51" t="str">
        <f>set_totals!$C$452</f>
        <v>03Jul24-PRS-Jap Rock-1</v>
      </c>
      <c r="D3167" s="21">
        <f t="shared" si="152"/>
        <v>45476</v>
      </c>
      <c r="E3167" s="22">
        <f t="shared" si="153"/>
        <v>185</v>
      </c>
      <c r="F3167" s="17" t="s">
        <v>1118</v>
      </c>
      <c r="G3167" s="17"/>
      <c r="H3167" s="17">
        <v>70</v>
      </c>
      <c r="I3167" s="17">
        <v>12</v>
      </c>
      <c r="J3167" s="17"/>
      <c r="K3167" s="17" t="s">
        <v>494</v>
      </c>
      <c r="L3167" s="17" t="s">
        <v>494</v>
      </c>
      <c r="M3167" s="17"/>
      <c r="AE3167" s="18">
        <f t="shared" si="151"/>
        <v>5.833333333333333</v>
      </c>
    </row>
    <row r="3168" spans="1:31" hidden="1" x14ac:dyDescent="0.2">
      <c r="A3168" s="50">
        <v>2024</v>
      </c>
      <c r="B3168" s="50" t="s">
        <v>967</v>
      </c>
      <c r="C3168" s="51" t="str">
        <f>set_totals!$C$452</f>
        <v>03Jul24-PRS-Jap Rock-1</v>
      </c>
      <c r="D3168" s="21">
        <f t="shared" si="152"/>
        <v>45476</v>
      </c>
      <c r="E3168" s="22">
        <f t="shared" si="153"/>
        <v>185</v>
      </c>
      <c r="F3168" s="17" t="s">
        <v>1118</v>
      </c>
      <c r="G3168" s="17"/>
      <c r="H3168" s="17">
        <v>68</v>
      </c>
      <c r="I3168" s="17">
        <v>10</v>
      </c>
      <c r="J3168" s="17"/>
      <c r="K3168" s="17" t="s">
        <v>494</v>
      </c>
      <c r="L3168" s="17" t="s">
        <v>494</v>
      </c>
      <c r="M3168" s="17"/>
      <c r="AE3168" s="18">
        <f t="shared" si="151"/>
        <v>6.8</v>
      </c>
    </row>
    <row r="3169" spans="1:31" hidden="1" x14ac:dyDescent="0.2">
      <c r="A3169" s="50">
        <v>2024</v>
      </c>
      <c r="B3169" s="50" t="s">
        <v>967</v>
      </c>
      <c r="C3169" s="51" t="str">
        <f>set_totals!$C$452</f>
        <v>03Jul24-PRS-Jap Rock-1</v>
      </c>
      <c r="D3169" s="21">
        <f t="shared" si="152"/>
        <v>45476</v>
      </c>
      <c r="E3169" s="22">
        <f t="shared" si="153"/>
        <v>185</v>
      </c>
      <c r="F3169" s="17" t="s">
        <v>1118</v>
      </c>
      <c r="G3169" s="17"/>
      <c r="H3169" s="17">
        <v>68</v>
      </c>
      <c r="I3169" s="17">
        <v>10</v>
      </c>
      <c r="J3169" s="17"/>
      <c r="K3169" s="17" t="s">
        <v>494</v>
      </c>
      <c r="L3169" s="17" t="s">
        <v>494</v>
      </c>
      <c r="M3169" s="17"/>
      <c r="AE3169" s="18">
        <f t="shared" si="151"/>
        <v>6.8</v>
      </c>
    </row>
    <row r="3170" spans="1:31" hidden="1" x14ac:dyDescent="0.2">
      <c r="A3170" s="50">
        <v>2024</v>
      </c>
      <c r="B3170" s="50" t="s">
        <v>967</v>
      </c>
      <c r="C3170" s="51" t="str">
        <f>set_totals!$C$452</f>
        <v>03Jul24-PRS-Jap Rock-1</v>
      </c>
      <c r="D3170" s="21">
        <f t="shared" si="152"/>
        <v>45476</v>
      </c>
      <c r="E3170" s="22">
        <f t="shared" si="153"/>
        <v>185</v>
      </c>
      <c r="F3170" s="17" t="s">
        <v>1118</v>
      </c>
      <c r="G3170" s="17"/>
      <c r="H3170" s="17">
        <v>56</v>
      </c>
      <c r="I3170" s="17">
        <v>8</v>
      </c>
      <c r="J3170" s="17"/>
      <c r="K3170" s="17" t="s">
        <v>494</v>
      </c>
      <c r="L3170" s="17" t="s">
        <v>494</v>
      </c>
      <c r="M3170" s="17"/>
      <c r="AE3170" s="18">
        <f t="shared" si="151"/>
        <v>7</v>
      </c>
    </row>
    <row r="3171" spans="1:31" hidden="1" x14ac:dyDescent="0.2">
      <c r="A3171" s="50">
        <v>2024</v>
      </c>
      <c r="B3171" s="50" t="s">
        <v>967</v>
      </c>
      <c r="C3171" s="51" t="str">
        <f>set_totals!$C$452</f>
        <v>03Jul24-PRS-Jap Rock-1</v>
      </c>
      <c r="D3171" s="21">
        <f t="shared" si="152"/>
        <v>45476</v>
      </c>
      <c r="E3171" s="22">
        <f t="shared" si="153"/>
        <v>185</v>
      </c>
      <c r="F3171" s="17" t="s">
        <v>1118</v>
      </c>
      <c r="G3171" s="17"/>
      <c r="H3171" s="17">
        <v>92</v>
      </c>
      <c r="I3171" s="17">
        <v>14</v>
      </c>
      <c r="J3171" s="17"/>
      <c r="K3171" s="17" t="s">
        <v>494</v>
      </c>
      <c r="L3171" s="17" t="s">
        <v>494</v>
      </c>
      <c r="M3171" s="17"/>
      <c r="AE3171" s="18">
        <f t="shared" si="151"/>
        <v>6.5714285714285712</v>
      </c>
    </row>
    <row r="3172" spans="1:31" hidden="1" x14ac:dyDescent="0.2">
      <c r="A3172" s="50">
        <v>2024</v>
      </c>
      <c r="B3172" s="50" t="s">
        <v>967</v>
      </c>
      <c r="C3172" s="51" t="str">
        <f>set_totals!$C$452</f>
        <v>03Jul24-PRS-Jap Rock-1</v>
      </c>
      <c r="D3172" s="21">
        <f t="shared" si="152"/>
        <v>45476</v>
      </c>
      <c r="E3172" s="22">
        <f t="shared" si="153"/>
        <v>185</v>
      </c>
      <c r="F3172" s="17" t="s">
        <v>1118</v>
      </c>
      <c r="G3172" s="17"/>
      <c r="H3172" s="17">
        <v>72</v>
      </c>
      <c r="I3172" s="17">
        <v>12</v>
      </c>
      <c r="J3172" s="17"/>
      <c r="K3172" s="17" t="s">
        <v>494</v>
      </c>
      <c r="L3172" s="17" t="s">
        <v>494</v>
      </c>
      <c r="M3172" s="17"/>
      <c r="AE3172" s="18">
        <f t="shared" si="151"/>
        <v>6</v>
      </c>
    </row>
    <row r="3173" spans="1:31" hidden="1" x14ac:dyDescent="0.2">
      <c r="A3173" s="50">
        <v>2024</v>
      </c>
      <c r="B3173" s="50" t="s">
        <v>967</v>
      </c>
      <c r="C3173" s="51" t="str">
        <f>set_totals!$C$452</f>
        <v>03Jul24-PRS-Jap Rock-1</v>
      </c>
      <c r="D3173" s="21">
        <f t="shared" si="152"/>
        <v>45476</v>
      </c>
      <c r="E3173" s="22">
        <f t="shared" si="153"/>
        <v>185</v>
      </c>
      <c r="F3173" s="17" t="s">
        <v>365</v>
      </c>
      <c r="G3173" s="17"/>
      <c r="H3173" s="17">
        <v>78</v>
      </c>
      <c r="I3173" s="17">
        <v>12</v>
      </c>
      <c r="J3173" s="17"/>
      <c r="K3173" s="17" t="s">
        <v>494</v>
      </c>
      <c r="L3173" s="17" t="s">
        <v>494</v>
      </c>
      <c r="M3173" s="17"/>
      <c r="AD3173" s="50" t="s">
        <v>1221</v>
      </c>
      <c r="AE3173" s="18">
        <f t="shared" ref="AE3173:AE3236" si="154">H3173/I3173</f>
        <v>6.5</v>
      </c>
    </row>
    <row r="3174" spans="1:31" hidden="1" x14ac:dyDescent="0.2">
      <c r="A3174" s="50">
        <v>2024</v>
      </c>
      <c r="B3174" s="50" t="s">
        <v>967</v>
      </c>
      <c r="C3174" s="51" t="str">
        <f>set_totals!$C$452</f>
        <v>03Jul24-PRS-Jap Rock-1</v>
      </c>
      <c r="D3174" s="21">
        <f t="shared" si="152"/>
        <v>45476</v>
      </c>
      <c r="E3174" s="22">
        <f t="shared" si="153"/>
        <v>185</v>
      </c>
      <c r="F3174" s="17" t="s">
        <v>1118</v>
      </c>
      <c r="G3174" s="17"/>
      <c r="H3174" s="17">
        <v>56</v>
      </c>
      <c r="I3174" s="17">
        <v>8</v>
      </c>
      <c r="J3174" s="17"/>
      <c r="K3174" s="17" t="s">
        <v>494</v>
      </c>
      <c r="L3174" s="17" t="s">
        <v>494</v>
      </c>
      <c r="M3174" s="17"/>
      <c r="AE3174" s="18">
        <f t="shared" si="154"/>
        <v>7</v>
      </c>
    </row>
    <row r="3175" spans="1:31" hidden="1" x14ac:dyDescent="0.2">
      <c r="A3175" s="50">
        <v>2024</v>
      </c>
      <c r="B3175" s="50" t="s">
        <v>967</v>
      </c>
      <c r="C3175" s="51" t="str">
        <f>set_totals!$C$452</f>
        <v>03Jul24-PRS-Jap Rock-1</v>
      </c>
      <c r="D3175" s="21">
        <f t="shared" si="152"/>
        <v>45476</v>
      </c>
      <c r="E3175" s="22">
        <f t="shared" si="153"/>
        <v>185</v>
      </c>
      <c r="F3175" s="17" t="s">
        <v>1118</v>
      </c>
      <c r="G3175" s="17"/>
      <c r="H3175" s="17">
        <v>64</v>
      </c>
      <c r="I3175" s="17">
        <v>10</v>
      </c>
      <c r="J3175" s="17"/>
      <c r="K3175" s="17" t="s">
        <v>494</v>
      </c>
      <c r="L3175" s="17" t="s">
        <v>494</v>
      </c>
      <c r="M3175" s="17"/>
      <c r="AE3175" s="18">
        <f t="shared" si="154"/>
        <v>6.4</v>
      </c>
    </row>
    <row r="3176" spans="1:31" hidden="1" x14ac:dyDescent="0.2">
      <c r="A3176" s="50">
        <v>2024</v>
      </c>
      <c r="B3176" s="50" t="s">
        <v>967</v>
      </c>
      <c r="C3176" s="51" t="str">
        <f>set_totals!$C$452</f>
        <v>03Jul24-PRS-Jap Rock-1</v>
      </c>
      <c r="D3176" s="21">
        <f t="shared" si="152"/>
        <v>45476</v>
      </c>
      <c r="E3176" s="22">
        <f t="shared" si="153"/>
        <v>185</v>
      </c>
      <c r="F3176" s="17" t="s">
        <v>1118</v>
      </c>
      <c r="G3176" s="17"/>
      <c r="H3176" s="17">
        <v>58</v>
      </c>
      <c r="I3176" s="17">
        <v>8</v>
      </c>
      <c r="J3176" s="17"/>
      <c r="K3176" s="17" t="s">
        <v>494</v>
      </c>
      <c r="L3176" s="17" t="s">
        <v>494</v>
      </c>
      <c r="M3176" s="17"/>
      <c r="AE3176" s="18">
        <f t="shared" si="154"/>
        <v>7.25</v>
      </c>
    </row>
    <row r="3177" spans="1:31" hidden="1" x14ac:dyDescent="0.2">
      <c r="A3177" s="50">
        <v>2024</v>
      </c>
      <c r="B3177" s="50" t="s">
        <v>967</v>
      </c>
      <c r="C3177" s="51" t="str">
        <f>set_totals!$C$452</f>
        <v>03Jul24-PRS-Jap Rock-1</v>
      </c>
      <c r="D3177" s="21">
        <f t="shared" si="152"/>
        <v>45476</v>
      </c>
      <c r="E3177" s="22">
        <f t="shared" si="153"/>
        <v>185</v>
      </c>
      <c r="F3177" s="17" t="s">
        <v>1118</v>
      </c>
      <c r="G3177" s="17"/>
      <c r="H3177" s="17">
        <v>66</v>
      </c>
      <c r="I3177" s="17">
        <v>10</v>
      </c>
      <c r="J3177" s="17"/>
      <c r="K3177" s="17" t="s">
        <v>494</v>
      </c>
      <c r="L3177" s="17" t="s">
        <v>494</v>
      </c>
      <c r="M3177" s="17"/>
      <c r="AE3177" s="18">
        <f t="shared" si="154"/>
        <v>6.6</v>
      </c>
    </row>
    <row r="3178" spans="1:31" hidden="1" x14ac:dyDescent="0.2">
      <c r="A3178" s="50">
        <v>2024</v>
      </c>
      <c r="B3178" s="50" t="s">
        <v>967</v>
      </c>
      <c r="C3178" s="51" t="str">
        <f>set_totals!$C$452</f>
        <v>03Jul24-PRS-Jap Rock-1</v>
      </c>
      <c r="D3178" s="21">
        <f t="shared" si="152"/>
        <v>45476</v>
      </c>
      <c r="E3178" s="22">
        <f t="shared" si="153"/>
        <v>185</v>
      </c>
      <c r="F3178" s="17" t="s">
        <v>1118</v>
      </c>
      <c r="G3178" s="17"/>
      <c r="H3178" s="17">
        <v>66</v>
      </c>
      <c r="I3178" s="17">
        <v>10</v>
      </c>
      <c r="J3178" s="17"/>
      <c r="K3178" s="17" t="s">
        <v>494</v>
      </c>
      <c r="L3178" s="17" t="s">
        <v>494</v>
      </c>
      <c r="M3178" s="17"/>
      <c r="AE3178" s="18">
        <f t="shared" si="154"/>
        <v>6.6</v>
      </c>
    </row>
    <row r="3179" spans="1:31" hidden="1" x14ac:dyDescent="0.2">
      <c r="A3179" s="50">
        <v>2024</v>
      </c>
      <c r="B3179" s="50" t="s">
        <v>967</v>
      </c>
      <c r="C3179" s="51" t="str">
        <f>set_totals!$C$452</f>
        <v>03Jul24-PRS-Jap Rock-1</v>
      </c>
      <c r="D3179" s="21">
        <f t="shared" si="152"/>
        <v>45476</v>
      </c>
      <c r="E3179" s="22">
        <f t="shared" si="153"/>
        <v>185</v>
      </c>
      <c r="F3179" s="17" t="s">
        <v>771</v>
      </c>
      <c r="G3179" s="17" t="s">
        <v>784</v>
      </c>
      <c r="H3179" s="17">
        <v>102</v>
      </c>
      <c r="I3179" s="17">
        <v>20</v>
      </c>
      <c r="J3179" s="17"/>
      <c r="K3179" s="17" t="s">
        <v>494</v>
      </c>
      <c r="L3179" s="17" t="s">
        <v>494</v>
      </c>
      <c r="M3179" s="17"/>
      <c r="P3179" s="50" t="s">
        <v>1218</v>
      </c>
      <c r="AE3179" s="18">
        <f t="shared" si="154"/>
        <v>5.0999999999999996</v>
      </c>
    </row>
    <row r="3180" spans="1:31" hidden="1" x14ac:dyDescent="0.2">
      <c r="A3180" s="50">
        <v>2024</v>
      </c>
      <c r="B3180" s="50" t="s">
        <v>967</v>
      </c>
      <c r="C3180" s="51" t="str">
        <f>set_totals!$C$452</f>
        <v>03Jul24-PRS-Jap Rock-1</v>
      </c>
      <c r="D3180" s="21">
        <f t="shared" si="152"/>
        <v>45476</v>
      </c>
      <c r="E3180" s="22">
        <f t="shared" si="153"/>
        <v>185</v>
      </c>
      <c r="F3180" s="17" t="s">
        <v>771</v>
      </c>
      <c r="G3180" s="17" t="s">
        <v>784</v>
      </c>
      <c r="H3180" s="17">
        <v>100</v>
      </c>
      <c r="I3180" s="17">
        <v>20</v>
      </c>
      <c r="J3180" s="17"/>
      <c r="K3180" s="17" t="s">
        <v>494</v>
      </c>
      <c r="L3180" s="17" t="s">
        <v>494</v>
      </c>
      <c r="M3180" s="17"/>
      <c r="P3180" s="50" t="s">
        <v>1219</v>
      </c>
      <c r="AE3180" s="18">
        <f t="shared" si="154"/>
        <v>5</v>
      </c>
    </row>
    <row r="3181" spans="1:31" hidden="1" x14ac:dyDescent="0.2">
      <c r="A3181" s="50">
        <v>2024</v>
      </c>
      <c r="B3181" s="50" t="s">
        <v>967</v>
      </c>
      <c r="C3181" s="51" t="str">
        <f>set_totals!$C$454</f>
        <v>03Jul24-PRS-Thrasher-1</v>
      </c>
      <c r="D3181" s="21">
        <f t="shared" si="152"/>
        <v>45476</v>
      </c>
      <c r="E3181" s="22">
        <f t="shared" si="153"/>
        <v>185</v>
      </c>
      <c r="F3181" s="17" t="s">
        <v>1119</v>
      </c>
      <c r="G3181" s="17"/>
      <c r="H3181" s="17">
        <v>110</v>
      </c>
      <c r="I3181" s="17">
        <v>16</v>
      </c>
      <c r="J3181" s="17"/>
      <c r="K3181" s="17" t="s">
        <v>494</v>
      </c>
      <c r="L3181" s="17" t="s">
        <v>494</v>
      </c>
      <c r="M3181" s="17"/>
      <c r="AE3181" s="18">
        <f t="shared" si="154"/>
        <v>6.875</v>
      </c>
    </row>
    <row r="3182" spans="1:31" hidden="1" x14ac:dyDescent="0.2">
      <c r="A3182" s="50">
        <v>2024</v>
      </c>
      <c r="B3182" s="50" t="s">
        <v>967</v>
      </c>
      <c r="C3182" s="51" t="str">
        <f>set_totals!$C$454</f>
        <v>03Jul24-PRS-Thrasher-1</v>
      </c>
      <c r="D3182" s="21">
        <f t="shared" si="152"/>
        <v>45476</v>
      </c>
      <c r="E3182" s="22">
        <f t="shared" si="153"/>
        <v>185</v>
      </c>
      <c r="F3182" s="17" t="s">
        <v>1119</v>
      </c>
      <c r="G3182" s="17"/>
      <c r="H3182" s="17">
        <v>98</v>
      </c>
      <c r="I3182" s="17">
        <v>13</v>
      </c>
      <c r="J3182" s="17"/>
      <c r="K3182" s="17" t="s">
        <v>494</v>
      </c>
      <c r="L3182" s="17" t="s">
        <v>494</v>
      </c>
      <c r="M3182" s="17"/>
      <c r="AE3182" s="18">
        <f t="shared" si="154"/>
        <v>7.5384615384615383</v>
      </c>
    </row>
    <row r="3183" spans="1:31" hidden="1" x14ac:dyDescent="0.2">
      <c r="A3183" s="50">
        <v>2024</v>
      </c>
      <c r="B3183" s="50" t="s">
        <v>967</v>
      </c>
      <c r="C3183" s="51" t="str">
        <f>set_totals!$C$454</f>
        <v>03Jul24-PRS-Thrasher-1</v>
      </c>
      <c r="D3183" s="21">
        <f t="shared" si="152"/>
        <v>45476</v>
      </c>
      <c r="E3183" s="22">
        <f t="shared" si="153"/>
        <v>185</v>
      </c>
      <c r="F3183" s="17" t="s">
        <v>773</v>
      </c>
      <c r="G3183" s="17" t="s">
        <v>784</v>
      </c>
      <c r="H3183" s="17">
        <v>131</v>
      </c>
      <c r="I3183" s="17">
        <v>23</v>
      </c>
      <c r="J3183" s="17"/>
      <c r="K3183" s="17" t="s">
        <v>494</v>
      </c>
      <c r="L3183" s="17" t="s">
        <v>494</v>
      </c>
      <c r="M3183" s="17"/>
      <c r="AE3183" s="18">
        <f t="shared" si="154"/>
        <v>5.6956521739130439</v>
      </c>
    </row>
    <row r="3184" spans="1:31" hidden="1" x14ac:dyDescent="0.2">
      <c r="A3184" s="50">
        <v>2024</v>
      </c>
      <c r="B3184" s="50" t="s">
        <v>967</v>
      </c>
      <c r="C3184" s="51" t="str">
        <f>set_totals!$C$454</f>
        <v>03Jul24-PRS-Thrasher-1</v>
      </c>
      <c r="D3184" s="21">
        <f t="shared" si="152"/>
        <v>45476</v>
      </c>
      <c r="E3184" s="22">
        <f t="shared" si="153"/>
        <v>185</v>
      </c>
      <c r="F3184" s="17" t="s">
        <v>773</v>
      </c>
      <c r="G3184" s="17" t="s">
        <v>784</v>
      </c>
      <c r="H3184" s="17">
        <v>121</v>
      </c>
      <c r="I3184" s="17">
        <v>21</v>
      </c>
      <c r="J3184" s="17"/>
      <c r="K3184" s="17" t="s">
        <v>494</v>
      </c>
      <c r="L3184" s="17" t="s">
        <v>494</v>
      </c>
      <c r="M3184" s="17"/>
      <c r="AE3184" s="18">
        <f t="shared" si="154"/>
        <v>5.7619047619047619</v>
      </c>
    </row>
    <row r="3185" spans="1:31" hidden="1" x14ac:dyDescent="0.2">
      <c r="A3185" s="50">
        <v>2024</v>
      </c>
      <c r="B3185" s="50" t="s">
        <v>967</v>
      </c>
      <c r="C3185" s="51" t="str">
        <f>set_totals!$C$457</f>
        <v>03Jul24-PRS-Offshore B-1</v>
      </c>
      <c r="D3185" s="21">
        <f t="shared" si="152"/>
        <v>45476</v>
      </c>
      <c r="E3185" s="22">
        <f t="shared" si="153"/>
        <v>185</v>
      </c>
      <c r="F3185" s="17" t="s">
        <v>771</v>
      </c>
      <c r="G3185" s="17" t="s">
        <v>784</v>
      </c>
      <c r="H3185" s="17">
        <v>118</v>
      </c>
      <c r="I3185" s="17">
        <v>26</v>
      </c>
      <c r="J3185" s="17"/>
      <c r="K3185" s="17" t="s">
        <v>494</v>
      </c>
      <c r="L3185" s="17" t="s">
        <v>494</v>
      </c>
      <c r="M3185" s="17"/>
      <c r="P3185" s="50" t="s">
        <v>1223</v>
      </c>
      <c r="AE3185" s="18">
        <f t="shared" si="154"/>
        <v>4.5384615384615383</v>
      </c>
    </row>
    <row r="3186" spans="1:31" hidden="1" x14ac:dyDescent="0.2">
      <c r="A3186" s="50">
        <v>2024</v>
      </c>
      <c r="B3186" s="50" t="s">
        <v>967</v>
      </c>
      <c r="C3186" s="51" t="str">
        <f>set_totals!$C$457</f>
        <v>03Jul24-PRS-Offshore B-1</v>
      </c>
      <c r="D3186" s="21">
        <f t="shared" si="152"/>
        <v>45476</v>
      </c>
      <c r="E3186" s="22">
        <f t="shared" si="153"/>
        <v>185</v>
      </c>
      <c r="F3186" s="17" t="s">
        <v>771</v>
      </c>
      <c r="G3186" s="17" t="s">
        <v>784</v>
      </c>
      <c r="H3186" s="17">
        <v>110</v>
      </c>
      <c r="I3186" s="17">
        <v>22</v>
      </c>
      <c r="J3186" s="17"/>
      <c r="K3186" s="17" t="s">
        <v>494</v>
      </c>
      <c r="L3186" s="17" t="s">
        <v>494</v>
      </c>
      <c r="M3186" s="17"/>
      <c r="P3186" s="50" t="s">
        <v>1224</v>
      </c>
      <c r="AE3186" s="18">
        <f t="shared" si="154"/>
        <v>5</v>
      </c>
    </row>
    <row r="3187" spans="1:31" hidden="1" x14ac:dyDescent="0.2">
      <c r="A3187" s="50">
        <v>2024</v>
      </c>
      <c r="B3187" s="50" t="s">
        <v>967</v>
      </c>
      <c r="C3187" s="51" t="str">
        <f>set_totals!$C$457</f>
        <v>03Jul24-PRS-Offshore B-1</v>
      </c>
      <c r="D3187" s="21">
        <f t="shared" si="152"/>
        <v>45476</v>
      </c>
      <c r="E3187" s="22">
        <f t="shared" si="153"/>
        <v>185</v>
      </c>
      <c r="F3187" s="17" t="s">
        <v>771</v>
      </c>
      <c r="G3187" s="17" t="s">
        <v>784</v>
      </c>
      <c r="H3187" s="17">
        <v>96</v>
      </c>
      <c r="I3187" s="17">
        <v>20</v>
      </c>
      <c r="J3187" s="17"/>
      <c r="K3187" s="17" t="s">
        <v>494</v>
      </c>
      <c r="L3187" s="17" t="s">
        <v>494</v>
      </c>
      <c r="M3187" s="17"/>
      <c r="P3187" s="50" t="s">
        <v>1226</v>
      </c>
      <c r="AE3187" s="18">
        <f t="shared" si="154"/>
        <v>4.8</v>
      </c>
    </row>
    <row r="3188" spans="1:31" hidden="1" x14ac:dyDescent="0.2">
      <c r="A3188" s="50">
        <v>2024</v>
      </c>
      <c r="B3188" s="50" t="s">
        <v>967</v>
      </c>
      <c r="C3188" s="51" t="str">
        <f>set_totals!$C$457</f>
        <v>03Jul24-PRS-Offshore B-1</v>
      </c>
      <c r="D3188" s="21">
        <f t="shared" si="152"/>
        <v>45476</v>
      </c>
      <c r="E3188" s="22">
        <f t="shared" si="153"/>
        <v>185</v>
      </c>
      <c r="F3188" s="17" t="s">
        <v>771</v>
      </c>
      <c r="G3188" s="17" t="s">
        <v>784</v>
      </c>
      <c r="H3188" s="17">
        <v>100</v>
      </c>
      <c r="I3188" s="17">
        <v>20</v>
      </c>
      <c r="J3188" s="17"/>
      <c r="K3188" s="17" t="s">
        <v>494</v>
      </c>
      <c r="L3188" s="17" t="s">
        <v>494</v>
      </c>
      <c r="M3188" s="17"/>
      <c r="P3188" s="50" t="s">
        <v>1227</v>
      </c>
      <c r="AE3188" s="18">
        <f t="shared" si="154"/>
        <v>5</v>
      </c>
    </row>
    <row r="3189" spans="1:31" hidden="1" x14ac:dyDescent="0.2">
      <c r="A3189" s="50">
        <v>2024</v>
      </c>
      <c r="B3189" s="50" t="s">
        <v>967</v>
      </c>
      <c r="C3189" s="51" t="str">
        <f>set_totals!$C$457</f>
        <v>03Jul24-PRS-Offshore B-1</v>
      </c>
      <c r="D3189" s="21">
        <f t="shared" si="152"/>
        <v>45476</v>
      </c>
      <c r="E3189" s="22">
        <f t="shared" si="153"/>
        <v>185</v>
      </c>
      <c r="F3189" s="17" t="s">
        <v>771</v>
      </c>
      <c r="G3189" s="17" t="s">
        <v>784</v>
      </c>
      <c r="H3189" s="17">
        <v>92</v>
      </c>
      <c r="I3189" s="17">
        <v>20</v>
      </c>
      <c r="J3189" s="17"/>
      <c r="K3189" s="17" t="s">
        <v>494</v>
      </c>
      <c r="L3189" s="17" t="s">
        <v>494</v>
      </c>
      <c r="M3189" s="17"/>
      <c r="P3189" s="50" t="s">
        <v>1229</v>
      </c>
      <c r="AE3189" s="18">
        <f t="shared" si="154"/>
        <v>4.5999999999999996</v>
      </c>
    </row>
    <row r="3190" spans="1:31" hidden="1" x14ac:dyDescent="0.2">
      <c r="A3190" s="50">
        <v>2024</v>
      </c>
      <c r="B3190" s="50" t="s">
        <v>967</v>
      </c>
      <c r="C3190" s="51" t="str">
        <f>set_totals!$C$457</f>
        <v>03Jul24-PRS-Offshore B-1</v>
      </c>
      <c r="D3190" s="21">
        <f t="shared" si="152"/>
        <v>45476</v>
      </c>
      <c r="E3190" s="22">
        <f t="shared" si="153"/>
        <v>185</v>
      </c>
      <c r="F3190" s="17" t="s">
        <v>771</v>
      </c>
      <c r="G3190" s="17" t="s">
        <v>784</v>
      </c>
      <c r="H3190" s="17">
        <v>92</v>
      </c>
      <c r="I3190" s="17">
        <v>20</v>
      </c>
      <c r="J3190" s="17"/>
      <c r="K3190" s="17" t="s">
        <v>494</v>
      </c>
      <c r="L3190" s="17" t="s">
        <v>494</v>
      </c>
      <c r="M3190" s="17"/>
      <c r="P3190" s="50" t="s">
        <v>1230</v>
      </c>
      <c r="AE3190" s="18">
        <f t="shared" si="154"/>
        <v>4.5999999999999996</v>
      </c>
    </row>
    <row r="3191" spans="1:31" hidden="1" x14ac:dyDescent="0.2">
      <c r="A3191" s="50">
        <v>2024</v>
      </c>
      <c r="B3191" s="50" t="s">
        <v>967</v>
      </c>
      <c r="C3191" s="51" t="str">
        <f>set_totals!$C$457</f>
        <v>03Jul24-PRS-Offshore B-1</v>
      </c>
      <c r="D3191" s="21">
        <f t="shared" si="152"/>
        <v>45476</v>
      </c>
      <c r="E3191" s="22">
        <f t="shared" si="153"/>
        <v>185</v>
      </c>
      <c r="F3191" s="17" t="s">
        <v>1119</v>
      </c>
      <c r="G3191" s="17"/>
      <c r="H3191" s="17">
        <v>160</v>
      </c>
      <c r="I3191" s="17">
        <v>29</v>
      </c>
      <c r="J3191" s="17"/>
      <c r="K3191" s="17" t="s">
        <v>494</v>
      </c>
      <c r="L3191" s="17" t="s">
        <v>494</v>
      </c>
      <c r="M3191" s="17"/>
      <c r="AD3191" s="50" t="s">
        <v>1231</v>
      </c>
      <c r="AE3191" s="18">
        <f t="shared" si="154"/>
        <v>5.5172413793103452</v>
      </c>
    </row>
    <row r="3192" spans="1:31" hidden="1" x14ac:dyDescent="0.2">
      <c r="A3192" s="50">
        <v>2024</v>
      </c>
      <c r="B3192" s="50" t="s">
        <v>967</v>
      </c>
      <c r="C3192" s="51" t="str">
        <f>set_totals!$C$457</f>
        <v>03Jul24-PRS-Offshore B-1</v>
      </c>
      <c r="D3192" s="21">
        <f t="shared" si="152"/>
        <v>45476</v>
      </c>
      <c r="E3192" s="22">
        <f t="shared" si="153"/>
        <v>185</v>
      </c>
      <c r="F3192" s="17" t="s">
        <v>1119</v>
      </c>
      <c r="G3192" s="17"/>
      <c r="H3192" s="17">
        <v>174</v>
      </c>
      <c r="I3192" s="17">
        <v>31</v>
      </c>
      <c r="J3192" s="17"/>
      <c r="K3192" s="17" t="s">
        <v>494</v>
      </c>
      <c r="L3192" s="17" t="s">
        <v>494</v>
      </c>
      <c r="M3192" s="17"/>
      <c r="AD3192" s="50" t="s">
        <v>1231</v>
      </c>
      <c r="AE3192" s="18">
        <f t="shared" si="154"/>
        <v>5.612903225806452</v>
      </c>
    </row>
    <row r="3193" spans="1:31" hidden="1" x14ac:dyDescent="0.2">
      <c r="A3193" s="50">
        <v>2024</v>
      </c>
      <c r="B3193" s="50" t="s">
        <v>967</v>
      </c>
      <c r="C3193" s="51" t="str">
        <f>set_totals!$C$457</f>
        <v>03Jul24-PRS-Offshore B-1</v>
      </c>
      <c r="D3193" s="21">
        <f t="shared" si="152"/>
        <v>45476</v>
      </c>
      <c r="E3193" s="22">
        <f t="shared" si="153"/>
        <v>185</v>
      </c>
      <c r="F3193" s="17" t="s">
        <v>1119</v>
      </c>
      <c r="G3193" s="17"/>
      <c r="H3193" s="17">
        <v>153</v>
      </c>
      <c r="I3193" s="17">
        <v>15</v>
      </c>
      <c r="J3193" s="17"/>
      <c r="K3193" s="17" t="s">
        <v>494</v>
      </c>
      <c r="L3193" s="17" t="s">
        <v>494</v>
      </c>
      <c r="M3193" s="17"/>
      <c r="AD3193" s="50" t="s">
        <v>1231</v>
      </c>
      <c r="AE3193" s="18">
        <f t="shared" si="154"/>
        <v>10.199999999999999</v>
      </c>
    </row>
    <row r="3194" spans="1:31" hidden="1" x14ac:dyDescent="0.2">
      <c r="A3194" s="50">
        <v>2024</v>
      </c>
      <c r="B3194" s="50" t="s">
        <v>967</v>
      </c>
      <c r="C3194" s="51" t="str">
        <f>set_totals!$C$457</f>
        <v>03Jul24-PRS-Offshore B-1</v>
      </c>
      <c r="D3194" s="21">
        <f t="shared" si="152"/>
        <v>45476</v>
      </c>
      <c r="E3194" s="22">
        <f t="shared" si="153"/>
        <v>185</v>
      </c>
      <c r="F3194" s="17" t="s">
        <v>1119</v>
      </c>
      <c r="G3194" s="17"/>
      <c r="H3194" s="17">
        <v>155</v>
      </c>
      <c r="I3194" s="17">
        <v>15</v>
      </c>
      <c r="J3194" s="17"/>
      <c r="K3194" s="17" t="s">
        <v>494</v>
      </c>
      <c r="L3194" s="17" t="s">
        <v>494</v>
      </c>
      <c r="M3194" s="17"/>
      <c r="AD3194" s="50" t="s">
        <v>1231</v>
      </c>
      <c r="AE3194" s="18">
        <f t="shared" si="154"/>
        <v>10.333333333333334</v>
      </c>
    </row>
    <row r="3195" spans="1:31" hidden="1" x14ac:dyDescent="0.2">
      <c r="A3195" s="50">
        <v>2024</v>
      </c>
      <c r="B3195" s="50" t="s">
        <v>967</v>
      </c>
      <c r="C3195" s="51" t="str">
        <f>set_totals!$C$457</f>
        <v>03Jul24-PRS-Offshore B-1</v>
      </c>
      <c r="D3195" s="21">
        <f t="shared" si="152"/>
        <v>45476</v>
      </c>
      <c r="E3195" s="22">
        <f t="shared" si="153"/>
        <v>185</v>
      </c>
      <c r="F3195" s="17" t="s">
        <v>1119</v>
      </c>
      <c r="G3195" s="17"/>
      <c r="H3195" s="17">
        <v>143</v>
      </c>
      <c r="I3195" s="17">
        <v>22</v>
      </c>
      <c r="J3195" s="17"/>
      <c r="K3195" s="17" t="s">
        <v>494</v>
      </c>
      <c r="L3195" s="17" t="s">
        <v>494</v>
      </c>
      <c r="M3195" s="17"/>
      <c r="AD3195" s="50" t="s">
        <v>1231</v>
      </c>
      <c r="AE3195" s="18">
        <f t="shared" si="154"/>
        <v>6.5</v>
      </c>
    </row>
    <row r="3196" spans="1:31" hidden="1" x14ac:dyDescent="0.2">
      <c r="A3196" s="50">
        <v>2024</v>
      </c>
      <c r="B3196" s="50" t="s">
        <v>967</v>
      </c>
      <c r="C3196" s="51" t="str">
        <f>set_totals!$C$457</f>
        <v>03Jul24-PRS-Offshore B-1</v>
      </c>
      <c r="D3196" s="21">
        <f t="shared" si="152"/>
        <v>45476</v>
      </c>
      <c r="E3196" s="22">
        <f t="shared" si="153"/>
        <v>185</v>
      </c>
      <c r="F3196" s="17" t="s">
        <v>1119</v>
      </c>
      <c r="G3196" s="17"/>
      <c r="H3196" s="17">
        <v>146</v>
      </c>
      <c r="I3196" s="17">
        <v>22</v>
      </c>
      <c r="J3196" s="17"/>
      <c r="K3196" s="17" t="s">
        <v>494</v>
      </c>
      <c r="L3196" s="17" t="s">
        <v>494</v>
      </c>
      <c r="M3196" s="17"/>
      <c r="AD3196" s="50" t="s">
        <v>1231</v>
      </c>
      <c r="AE3196" s="18">
        <f t="shared" si="154"/>
        <v>6.6363636363636367</v>
      </c>
    </row>
    <row r="3197" spans="1:31" hidden="1" x14ac:dyDescent="0.2">
      <c r="A3197" s="50">
        <v>2024</v>
      </c>
      <c r="B3197" s="50" t="s">
        <v>967</v>
      </c>
      <c r="C3197" s="51" t="str">
        <f>set_totals!$C$457</f>
        <v>03Jul24-PRS-Offshore B-1</v>
      </c>
      <c r="D3197" s="21">
        <f t="shared" si="152"/>
        <v>45476</v>
      </c>
      <c r="E3197" s="22">
        <f t="shared" si="153"/>
        <v>185</v>
      </c>
      <c r="F3197" s="17" t="s">
        <v>1119</v>
      </c>
      <c r="G3197" s="17"/>
      <c r="H3197" s="17">
        <v>169</v>
      </c>
      <c r="I3197" s="17">
        <v>28</v>
      </c>
      <c r="J3197" s="17"/>
      <c r="K3197" s="17" t="s">
        <v>494</v>
      </c>
      <c r="L3197" s="17" t="s">
        <v>494</v>
      </c>
      <c r="M3197" s="17"/>
      <c r="AD3197" s="50" t="s">
        <v>1231</v>
      </c>
      <c r="AE3197" s="18">
        <f t="shared" si="154"/>
        <v>6.0357142857142856</v>
      </c>
    </row>
    <row r="3198" spans="1:31" hidden="1" x14ac:dyDescent="0.2">
      <c r="A3198" s="50">
        <v>2024</v>
      </c>
      <c r="B3198" s="50" t="s">
        <v>967</v>
      </c>
      <c r="C3198" s="51" t="str">
        <f>set_totals!$C$457</f>
        <v>03Jul24-PRS-Offshore B-1</v>
      </c>
      <c r="D3198" s="21">
        <f t="shared" si="152"/>
        <v>45476</v>
      </c>
      <c r="E3198" s="22">
        <f t="shared" si="153"/>
        <v>185</v>
      </c>
      <c r="F3198" s="17" t="s">
        <v>1119</v>
      </c>
      <c r="G3198" s="17"/>
      <c r="H3198" s="17">
        <v>164</v>
      </c>
      <c r="I3198" s="17">
        <v>30</v>
      </c>
      <c r="J3198" s="17"/>
      <c r="K3198" s="17" t="s">
        <v>494</v>
      </c>
      <c r="L3198" s="17" t="s">
        <v>494</v>
      </c>
      <c r="M3198" s="17"/>
      <c r="AD3198" s="50" t="s">
        <v>1231</v>
      </c>
      <c r="AE3198" s="18">
        <f t="shared" si="154"/>
        <v>5.4666666666666668</v>
      </c>
    </row>
    <row r="3199" spans="1:31" hidden="1" x14ac:dyDescent="0.2">
      <c r="A3199" s="50">
        <v>2024</v>
      </c>
      <c r="B3199" s="50" t="s">
        <v>967</v>
      </c>
      <c r="C3199" s="51" t="str">
        <f>set_totals!$C$457</f>
        <v>03Jul24-PRS-Offshore B-1</v>
      </c>
      <c r="D3199" s="21">
        <f t="shared" si="152"/>
        <v>45476</v>
      </c>
      <c r="E3199" s="22">
        <f t="shared" si="153"/>
        <v>185</v>
      </c>
      <c r="F3199" s="17" t="s">
        <v>1119</v>
      </c>
      <c r="G3199" s="17"/>
      <c r="H3199" s="17">
        <v>146</v>
      </c>
      <c r="I3199" s="17">
        <v>23</v>
      </c>
      <c r="J3199" s="17"/>
      <c r="K3199" s="17" t="s">
        <v>494</v>
      </c>
      <c r="L3199" s="17" t="s">
        <v>494</v>
      </c>
      <c r="M3199" s="17"/>
      <c r="AD3199" s="50" t="s">
        <v>1231</v>
      </c>
      <c r="AE3199" s="18">
        <f t="shared" si="154"/>
        <v>6.3478260869565215</v>
      </c>
    </row>
    <row r="3200" spans="1:31" hidden="1" x14ac:dyDescent="0.2">
      <c r="A3200" s="50">
        <v>2024</v>
      </c>
      <c r="B3200" s="50" t="s">
        <v>967</v>
      </c>
      <c r="C3200" s="51" t="str">
        <f>set_totals!$C$457</f>
        <v>03Jul24-PRS-Offshore B-1</v>
      </c>
      <c r="D3200" s="21">
        <f t="shared" si="152"/>
        <v>45476</v>
      </c>
      <c r="E3200" s="22">
        <f t="shared" si="153"/>
        <v>185</v>
      </c>
      <c r="F3200" s="17" t="s">
        <v>1119</v>
      </c>
      <c r="G3200" s="17"/>
      <c r="H3200" s="17">
        <v>157</v>
      </c>
      <c r="I3200" s="17">
        <v>17</v>
      </c>
      <c r="J3200" s="17"/>
      <c r="K3200" s="17" t="s">
        <v>494</v>
      </c>
      <c r="L3200" s="17" t="s">
        <v>494</v>
      </c>
      <c r="M3200" s="17"/>
      <c r="AD3200" s="50" t="s">
        <v>1231</v>
      </c>
      <c r="AE3200" s="18">
        <f t="shared" si="154"/>
        <v>9.235294117647058</v>
      </c>
    </row>
    <row r="3201" spans="1:41" hidden="1" x14ac:dyDescent="0.2">
      <c r="A3201" s="50">
        <v>2024</v>
      </c>
      <c r="B3201" s="50" t="s">
        <v>967</v>
      </c>
      <c r="C3201" s="51" t="str">
        <f>set_totals!$C$457</f>
        <v>03Jul24-PRS-Offshore B-1</v>
      </c>
      <c r="D3201" s="21">
        <f t="shared" si="152"/>
        <v>45476</v>
      </c>
      <c r="E3201" s="22">
        <f t="shared" si="153"/>
        <v>185</v>
      </c>
      <c r="F3201" s="17" t="s">
        <v>1119</v>
      </c>
      <c r="G3201" s="17"/>
      <c r="H3201" s="17">
        <v>156</v>
      </c>
      <c r="I3201" s="17">
        <v>24</v>
      </c>
      <c r="J3201" s="17"/>
      <c r="K3201" s="17" t="s">
        <v>494</v>
      </c>
      <c r="L3201" s="17" t="s">
        <v>494</v>
      </c>
      <c r="M3201" s="17"/>
      <c r="AD3201" s="50" t="s">
        <v>1231</v>
      </c>
      <c r="AE3201" s="18">
        <f t="shared" si="154"/>
        <v>6.5</v>
      </c>
    </row>
    <row r="3202" spans="1:41" hidden="1" x14ac:dyDescent="0.2">
      <c r="A3202" s="50">
        <v>2024</v>
      </c>
      <c r="B3202" s="50" t="s">
        <v>967</v>
      </c>
      <c r="C3202" s="51" t="str">
        <f>set_totals!$C$458</f>
        <v>03Jul24-PRS-Mill Bay-1</v>
      </c>
      <c r="D3202" s="21">
        <f t="shared" si="152"/>
        <v>45476</v>
      </c>
      <c r="E3202" s="22">
        <f t="shared" si="153"/>
        <v>185</v>
      </c>
      <c r="F3202" s="17" t="s">
        <v>771</v>
      </c>
      <c r="G3202" s="17" t="s">
        <v>784</v>
      </c>
      <c r="H3202" s="17">
        <v>111</v>
      </c>
      <c r="I3202" s="17">
        <v>23</v>
      </c>
      <c r="J3202" s="17"/>
      <c r="K3202" s="17"/>
      <c r="L3202" s="17"/>
      <c r="M3202" s="17"/>
      <c r="P3202" s="50" t="s">
        <v>1232</v>
      </c>
      <c r="AC3202" s="50">
        <v>1</v>
      </c>
      <c r="AD3202" s="50" t="s">
        <v>1236</v>
      </c>
      <c r="AE3202" s="18">
        <f t="shared" si="154"/>
        <v>4.8260869565217392</v>
      </c>
    </row>
    <row r="3203" spans="1:41" hidden="1" x14ac:dyDescent="0.2">
      <c r="A3203" s="50">
        <v>2024</v>
      </c>
      <c r="B3203" s="50" t="s">
        <v>967</v>
      </c>
      <c r="C3203" s="51" t="str">
        <f>set_totals!$C$458</f>
        <v>03Jul24-PRS-Mill Bay-1</v>
      </c>
      <c r="D3203" s="21">
        <f t="shared" si="152"/>
        <v>45476</v>
      </c>
      <c r="E3203" s="22">
        <f t="shared" si="153"/>
        <v>185</v>
      </c>
      <c r="F3203" s="17" t="s">
        <v>771</v>
      </c>
      <c r="G3203" s="17" t="s">
        <v>784</v>
      </c>
      <c r="H3203" s="17">
        <v>87</v>
      </c>
      <c r="I3203" s="17">
        <v>16</v>
      </c>
      <c r="J3203" s="17"/>
      <c r="K3203" s="17"/>
      <c r="L3203" s="17"/>
      <c r="M3203" s="17"/>
      <c r="P3203" s="50" t="s">
        <v>1233</v>
      </c>
      <c r="AE3203" s="18">
        <f t="shared" si="154"/>
        <v>5.4375</v>
      </c>
    </row>
    <row r="3204" spans="1:41" hidden="1" x14ac:dyDescent="0.2">
      <c r="A3204" s="50">
        <v>2024</v>
      </c>
      <c r="B3204" s="50" t="s">
        <v>967</v>
      </c>
      <c r="C3204" s="51" t="str">
        <f>set_totals!$C$458</f>
        <v>03Jul24-PRS-Mill Bay-1</v>
      </c>
      <c r="D3204" s="21">
        <f t="shared" ref="D3204:D3267" si="155">DATEVALUE(LEFT(C3204, SEARCH("-", C3204) - 1))</f>
        <v>45476</v>
      </c>
      <c r="E3204" s="22">
        <f t="shared" ref="E3204:E3267" si="156" xml:space="preserve"> D3204 - DATE(YEAR(D3204), 1, 0)</f>
        <v>185</v>
      </c>
      <c r="F3204" s="17" t="s">
        <v>771</v>
      </c>
      <c r="G3204" s="17" t="s">
        <v>784</v>
      </c>
      <c r="H3204" s="17">
        <v>87</v>
      </c>
      <c r="I3204" s="17">
        <v>17</v>
      </c>
      <c r="J3204" s="17"/>
      <c r="K3204" s="17"/>
      <c r="L3204" s="17"/>
      <c r="M3204" s="17"/>
      <c r="P3204" s="50" t="s">
        <v>1235</v>
      </c>
      <c r="AE3204" s="18">
        <f t="shared" si="154"/>
        <v>5.117647058823529</v>
      </c>
    </row>
    <row r="3205" spans="1:41" ht="12.75" customHeight="1" x14ac:dyDescent="0.25">
      <c r="A3205" s="50">
        <v>2024</v>
      </c>
      <c r="B3205" s="50" t="s">
        <v>967</v>
      </c>
      <c r="C3205" s="51" t="str">
        <f>set_totals!$C$462</f>
        <v>15Jul24-PRS-PRCD-1</v>
      </c>
      <c r="D3205" s="21">
        <f t="shared" si="155"/>
        <v>45488</v>
      </c>
      <c r="E3205" s="22">
        <f t="shared" si="156"/>
        <v>197</v>
      </c>
      <c r="F3205" s="17" t="s">
        <v>771</v>
      </c>
      <c r="G3205" s="17" t="s">
        <v>784</v>
      </c>
      <c r="H3205" s="17">
        <v>102</v>
      </c>
      <c r="I3205" s="17">
        <v>20</v>
      </c>
      <c r="J3205" s="17"/>
      <c r="K3205" s="17" t="s">
        <v>494</v>
      </c>
      <c r="L3205" s="17" t="s">
        <v>494</v>
      </c>
      <c r="M3205" s="17"/>
      <c r="N3205" s="50" t="s">
        <v>1239</v>
      </c>
      <c r="P3205" s="50" t="s">
        <v>1239</v>
      </c>
      <c r="Q3205" s="50" t="s">
        <v>496</v>
      </c>
      <c r="R3205" s="50" t="s">
        <v>2351</v>
      </c>
      <c r="S3205" s="50" t="s">
        <v>2506</v>
      </c>
      <c r="AE3205" s="18">
        <f t="shared" si="154"/>
        <v>5.0999999999999996</v>
      </c>
      <c r="AF3205" s="50" t="s">
        <v>520</v>
      </c>
      <c r="AG3205" s="184"/>
      <c r="AH3205" s="50" t="s">
        <v>494</v>
      </c>
      <c r="AJ3205" s="50" t="s">
        <v>494</v>
      </c>
      <c r="AL3205" s="50" t="s">
        <v>423</v>
      </c>
      <c r="AM3205">
        <v>93</v>
      </c>
      <c r="AN3205">
        <v>17</v>
      </c>
      <c r="AO3205">
        <v>8.6</v>
      </c>
    </row>
    <row r="3206" spans="1:41" ht="12.75" customHeight="1" x14ac:dyDescent="0.25">
      <c r="A3206" s="50">
        <v>2024</v>
      </c>
      <c r="B3206" s="50" t="s">
        <v>967</v>
      </c>
      <c r="C3206" s="51" t="str">
        <f>set_totals!$C$462</f>
        <v>15Jul24-PRS-PRCD-1</v>
      </c>
      <c r="D3206" s="21">
        <f t="shared" si="155"/>
        <v>45488</v>
      </c>
      <c r="E3206" s="22">
        <f t="shared" si="156"/>
        <v>197</v>
      </c>
      <c r="F3206" s="17" t="s">
        <v>771</v>
      </c>
      <c r="G3206" s="17" t="s">
        <v>784</v>
      </c>
      <c r="H3206" s="17">
        <v>86</v>
      </c>
      <c r="I3206" s="17">
        <v>16</v>
      </c>
      <c r="J3206" s="17"/>
      <c r="K3206" s="17" t="s">
        <v>494</v>
      </c>
      <c r="L3206" s="17" t="s">
        <v>494</v>
      </c>
      <c r="M3206" s="17"/>
      <c r="N3206" s="50" t="s">
        <v>1242</v>
      </c>
      <c r="P3206" s="50" t="s">
        <v>1242</v>
      </c>
      <c r="Q3206" s="50" t="s">
        <v>496</v>
      </c>
      <c r="R3206" s="50" t="s">
        <v>2351</v>
      </c>
      <c r="S3206" s="50" t="s">
        <v>2506</v>
      </c>
      <c r="AD3206" s="50" t="s">
        <v>1244</v>
      </c>
      <c r="AE3206" s="18">
        <f t="shared" si="154"/>
        <v>5.375</v>
      </c>
      <c r="AF3206" s="50" t="s">
        <v>520</v>
      </c>
      <c r="AG3206" s="184"/>
      <c r="AH3206" s="50" t="s">
        <v>494</v>
      </c>
      <c r="AJ3206" s="50" t="s">
        <v>494</v>
      </c>
      <c r="AL3206" s="50" t="s">
        <v>423</v>
      </c>
      <c r="AM3206">
        <v>77</v>
      </c>
      <c r="AN3206">
        <v>16</v>
      </c>
      <c r="AO3206">
        <v>5.0999999999999996</v>
      </c>
    </row>
    <row r="3207" spans="1:41" ht="12.75" customHeight="1" x14ac:dyDescent="0.25">
      <c r="A3207" s="50">
        <v>2024</v>
      </c>
      <c r="B3207" s="50" t="s">
        <v>967</v>
      </c>
      <c r="C3207" s="51" t="str">
        <f>set_totals!$C$464</f>
        <v>15Jul24-PRS-Mill Bay-1</v>
      </c>
      <c r="D3207" s="21">
        <f t="shared" si="155"/>
        <v>45488</v>
      </c>
      <c r="E3207" s="22">
        <f t="shared" si="156"/>
        <v>197</v>
      </c>
      <c r="F3207" s="17" t="s">
        <v>771</v>
      </c>
      <c r="G3207" s="17" t="s">
        <v>784</v>
      </c>
      <c r="H3207" s="17">
        <v>102</v>
      </c>
      <c r="I3207" s="17">
        <v>22</v>
      </c>
      <c r="J3207" s="17"/>
      <c r="K3207" s="17" t="s">
        <v>494</v>
      </c>
      <c r="L3207" s="17" t="s">
        <v>494</v>
      </c>
      <c r="M3207" s="17"/>
      <c r="N3207" s="50" t="s">
        <v>1247</v>
      </c>
      <c r="P3207" s="50" t="s">
        <v>1247</v>
      </c>
      <c r="Q3207" s="50" t="s">
        <v>496</v>
      </c>
      <c r="R3207" s="50" t="s">
        <v>2351</v>
      </c>
      <c r="S3207" s="50" t="s">
        <v>2506</v>
      </c>
      <c r="AE3207" s="18">
        <f t="shared" si="154"/>
        <v>4.6363636363636367</v>
      </c>
      <c r="AF3207" s="50" t="s">
        <v>520</v>
      </c>
      <c r="AG3207" s="184"/>
      <c r="AH3207" s="50" t="s">
        <v>494</v>
      </c>
      <c r="AJ3207" s="50" t="s">
        <v>494</v>
      </c>
      <c r="AL3207" s="50" t="s">
        <v>423</v>
      </c>
      <c r="AM3207">
        <v>88</v>
      </c>
      <c r="AN3207">
        <v>19</v>
      </c>
      <c r="AO3207">
        <v>8.5</v>
      </c>
    </row>
    <row r="3208" spans="1:41" ht="12.75" customHeight="1" x14ac:dyDescent="0.25">
      <c r="A3208" s="50">
        <v>2024</v>
      </c>
      <c r="B3208" s="50" t="s">
        <v>967</v>
      </c>
      <c r="C3208" s="51" t="str">
        <f>set_totals!$C$470</f>
        <v>15Jul24-PRS-Offshore B-1</v>
      </c>
      <c r="D3208" s="21">
        <f t="shared" si="155"/>
        <v>45488</v>
      </c>
      <c r="E3208" s="22">
        <f t="shared" si="156"/>
        <v>197</v>
      </c>
      <c r="F3208" s="17" t="s">
        <v>771</v>
      </c>
      <c r="G3208" s="17" t="s">
        <v>784</v>
      </c>
      <c r="H3208" s="17">
        <v>112</v>
      </c>
      <c r="I3208" s="17">
        <v>24</v>
      </c>
      <c r="J3208" s="17"/>
      <c r="K3208" s="17" t="s">
        <v>494</v>
      </c>
      <c r="L3208" s="17" t="s">
        <v>494</v>
      </c>
      <c r="M3208" s="17"/>
      <c r="N3208" s="50" t="s">
        <v>1251</v>
      </c>
      <c r="P3208" s="50" t="s">
        <v>1251</v>
      </c>
      <c r="Q3208" s="50" t="s">
        <v>496</v>
      </c>
      <c r="R3208" s="50" t="s">
        <v>2351</v>
      </c>
      <c r="S3208" s="50" t="s">
        <v>2506</v>
      </c>
      <c r="AE3208" s="18">
        <f t="shared" si="154"/>
        <v>4.666666666666667</v>
      </c>
      <c r="AF3208" s="50" t="s">
        <v>520</v>
      </c>
      <c r="AG3208" s="184"/>
      <c r="AH3208" s="50" t="s">
        <v>494</v>
      </c>
      <c r="AJ3208" s="50" t="s">
        <v>494</v>
      </c>
      <c r="AL3208" s="50" t="s">
        <v>862</v>
      </c>
      <c r="AM3208">
        <v>101</v>
      </c>
      <c r="AN3208">
        <v>19</v>
      </c>
      <c r="AO3208">
        <v>12</v>
      </c>
    </row>
    <row r="3209" spans="1:41" x14ac:dyDescent="0.2">
      <c r="A3209" s="50">
        <v>2024</v>
      </c>
      <c r="B3209" s="50" t="s">
        <v>967</v>
      </c>
      <c r="C3209" s="51" t="str">
        <f>set_totals!$C$470</f>
        <v>15Jul24-PRS-Offshore B-1</v>
      </c>
      <c r="D3209" s="21">
        <f t="shared" si="155"/>
        <v>45488</v>
      </c>
      <c r="E3209" s="22">
        <f t="shared" si="156"/>
        <v>197</v>
      </c>
      <c r="F3209" s="17" t="s">
        <v>771</v>
      </c>
      <c r="G3209" s="17" t="s">
        <v>784</v>
      </c>
      <c r="H3209" s="17">
        <v>112</v>
      </c>
      <c r="I3209" s="17">
        <v>22</v>
      </c>
      <c r="J3209" s="17"/>
      <c r="K3209" s="17" t="s">
        <v>494</v>
      </c>
      <c r="L3209" s="17" t="s">
        <v>494</v>
      </c>
      <c r="M3209" s="17"/>
      <c r="N3209" s="51" t="s">
        <v>1253</v>
      </c>
      <c r="P3209" s="51" t="s">
        <v>1253</v>
      </c>
      <c r="Q3209" s="50" t="s">
        <v>496</v>
      </c>
      <c r="R3209" s="50" t="s">
        <v>2351</v>
      </c>
      <c r="S3209" s="50" t="s">
        <v>2506</v>
      </c>
      <c r="AE3209" s="18">
        <f t="shared" si="154"/>
        <v>5.0909090909090908</v>
      </c>
      <c r="AG3209" s="184"/>
    </row>
    <row r="3210" spans="1:41" ht="12.75" customHeight="1" x14ac:dyDescent="0.25">
      <c r="A3210" s="50">
        <v>2024</v>
      </c>
      <c r="B3210" s="50" t="s">
        <v>967</v>
      </c>
      <c r="C3210" s="51" t="str">
        <f>set_totals!$C$470</f>
        <v>15Jul24-PRS-Offshore B-1</v>
      </c>
      <c r="D3210" s="21">
        <f t="shared" si="155"/>
        <v>45488</v>
      </c>
      <c r="E3210" s="22">
        <f t="shared" si="156"/>
        <v>197</v>
      </c>
      <c r="F3210" s="17" t="s">
        <v>771</v>
      </c>
      <c r="G3210" s="17" t="s">
        <v>784</v>
      </c>
      <c r="H3210" s="17">
        <v>108</v>
      </c>
      <c r="I3210" s="17">
        <v>22</v>
      </c>
      <c r="J3210" s="17"/>
      <c r="K3210" s="17" t="s">
        <v>494</v>
      </c>
      <c r="L3210" s="17" t="s">
        <v>494</v>
      </c>
      <c r="M3210" s="17"/>
      <c r="N3210" s="50" t="s">
        <v>1256</v>
      </c>
      <c r="P3210" s="50" t="s">
        <v>1256</v>
      </c>
      <c r="Q3210" s="50" t="s">
        <v>496</v>
      </c>
      <c r="R3210" s="50" t="s">
        <v>2351</v>
      </c>
      <c r="S3210" s="50" t="s">
        <v>2506</v>
      </c>
      <c r="AE3210" s="18">
        <f t="shared" si="154"/>
        <v>4.9090909090909092</v>
      </c>
      <c r="AF3210" s="50" t="s">
        <v>520</v>
      </c>
      <c r="AG3210" s="184"/>
      <c r="AH3210" s="50" t="s">
        <v>494</v>
      </c>
      <c r="AJ3210" s="50" t="s">
        <v>494</v>
      </c>
      <c r="AL3210" s="50" t="s">
        <v>423</v>
      </c>
      <c r="AM3210">
        <v>96</v>
      </c>
      <c r="AN3210">
        <v>20</v>
      </c>
      <c r="AO3210">
        <v>10.9</v>
      </c>
    </row>
    <row r="3211" spans="1:41" ht="12.75" customHeight="1" x14ac:dyDescent="0.25">
      <c r="A3211" s="50">
        <v>2024</v>
      </c>
      <c r="B3211" s="50" t="s">
        <v>967</v>
      </c>
      <c r="C3211" s="51" t="str">
        <f>set_totals!$C$473</f>
        <v>15Jul24-PRS-Thrasher-1</v>
      </c>
      <c r="D3211" s="21">
        <f t="shared" si="155"/>
        <v>45488</v>
      </c>
      <c r="E3211" s="22">
        <f t="shared" si="156"/>
        <v>197</v>
      </c>
      <c r="F3211" s="17" t="s">
        <v>771</v>
      </c>
      <c r="G3211" s="17" t="s">
        <v>784</v>
      </c>
      <c r="H3211" s="17">
        <v>116</v>
      </c>
      <c r="I3211" s="17">
        <v>24</v>
      </c>
      <c r="J3211" s="17"/>
      <c r="K3211" s="17" t="s">
        <v>494</v>
      </c>
      <c r="L3211" s="17"/>
      <c r="M3211" s="17"/>
      <c r="N3211" s="50" t="s">
        <v>1261</v>
      </c>
      <c r="P3211" s="50" t="s">
        <v>1261</v>
      </c>
      <c r="Q3211" s="50" t="s">
        <v>496</v>
      </c>
      <c r="R3211" s="50" t="s">
        <v>2351</v>
      </c>
      <c r="S3211" s="50" t="s">
        <v>2506</v>
      </c>
      <c r="AE3211" s="18">
        <f t="shared" si="154"/>
        <v>4.833333333333333</v>
      </c>
      <c r="AF3211" s="50" t="s">
        <v>520</v>
      </c>
      <c r="AG3211" s="184"/>
      <c r="AH3211" s="50" t="s">
        <v>494</v>
      </c>
      <c r="AJ3211" s="50" t="s">
        <v>494</v>
      </c>
      <c r="AL3211" s="50" t="s">
        <v>423</v>
      </c>
      <c r="AM3211">
        <v>102</v>
      </c>
      <c r="AN3211">
        <v>22</v>
      </c>
      <c r="AO3211">
        <v>12.5</v>
      </c>
    </row>
    <row r="3212" spans="1:41" ht="12.75" customHeight="1" x14ac:dyDescent="0.25">
      <c r="A3212" s="50">
        <v>2024</v>
      </c>
      <c r="B3212" s="50" t="s">
        <v>967</v>
      </c>
      <c r="C3212" s="51" t="str">
        <f>set_totals!$C$473</f>
        <v>15Jul24-PRS-Thrasher-1</v>
      </c>
      <c r="D3212" s="21">
        <f t="shared" si="155"/>
        <v>45488</v>
      </c>
      <c r="E3212" s="22">
        <f t="shared" si="156"/>
        <v>197</v>
      </c>
      <c r="F3212" s="17" t="s">
        <v>771</v>
      </c>
      <c r="G3212" s="17" t="s">
        <v>784</v>
      </c>
      <c r="H3212" s="17">
        <v>92</v>
      </c>
      <c r="I3212" s="17">
        <v>20</v>
      </c>
      <c r="J3212" s="17"/>
      <c r="K3212" s="17" t="s">
        <v>494</v>
      </c>
      <c r="L3212" s="17"/>
      <c r="M3212" s="17"/>
      <c r="N3212" s="50" t="s">
        <v>1264</v>
      </c>
      <c r="P3212" s="50" t="s">
        <v>1264</v>
      </c>
      <c r="Q3212" s="50" t="s">
        <v>496</v>
      </c>
      <c r="R3212" s="50" t="s">
        <v>2351</v>
      </c>
      <c r="S3212" s="50" t="s">
        <v>2506</v>
      </c>
      <c r="AE3212" s="18">
        <f t="shared" si="154"/>
        <v>4.5999999999999996</v>
      </c>
      <c r="AF3212" s="50" t="s">
        <v>520</v>
      </c>
      <c r="AG3212" s="184"/>
      <c r="AH3212" s="50" t="s">
        <v>494</v>
      </c>
      <c r="AJ3212" s="50" t="s">
        <v>494</v>
      </c>
      <c r="AL3212" s="50" t="s">
        <v>423</v>
      </c>
      <c r="AM3212">
        <v>80</v>
      </c>
      <c r="AN3212">
        <v>18</v>
      </c>
      <c r="AO3212">
        <v>6.8</v>
      </c>
    </row>
    <row r="3213" spans="1:41" ht="12.75" customHeight="1" x14ac:dyDescent="0.25">
      <c r="A3213" s="50">
        <v>2024</v>
      </c>
      <c r="B3213" s="50" t="s">
        <v>967</v>
      </c>
      <c r="C3213" s="51" t="str">
        <f>set_totals!$C$473</f>
        <v>15Jul24-PRS-Thrasher-1</v>
      </c>
      <c r="D3213" s="21">
        <f t="shared" si="155"/>
        <v>45488</v>
      </c>
      <c r="E3213" s="22">
        <f t="shared" si="156"/>
        <v>197</v>
      </c>
      <c r="F3213" s="17" t="s">
        <v>771</v>
      </c>
      <c r="G3213" s="17" t="s">
        <v>784</v>
      </c>
      <c r="H3213" s="17">
        <v>100</v>
      </c>
      <c r="I3213" s="17">
        <v>21</v>
      </c>
      <c r="J3213" s="17"/>
      <c r="K3213" s="17" t="s">
        <v>494</v>
      </c>
      <c r="L3213" s="17"/>
      <c r="M3213" s="17"/>
      <c r="N3213" s="50" t="s">
        <v>1267</v>
      </c>
      <c r="P3213" s="50" t="s">
        <v>1267</v>
      </c>
      <c r="Q3213" s="50" t="s">
        <v>496</v>
      </c>
      <c r="R3213" s="50" t="s">
        <v>2351</v>
      </c>
      <c r="S3213" s="50" t="s">
        <v>2506</v>
      </c>
      <c r="AE3213" s="18">
        <f t="shared" si="154"/>
        <v>4.7619047619047619</v>
      </c>
      <c r="AF3213" s="50" t="s">
        <v>520</v>
      </c>
      <c r="AG3213" s="184"/>
      <c r="AH3213" s="50" t="s">
        <v>494</v>
      </c>
      <c r="AJ3213" s="50" t="s">
        <v>494</v>
      </c>
      <c r="AL3213" s="50" t="s">
        <v>423</v>
      </c>
      <c r="AM3213">
        <v>92</v>
      </c>
      <c r="AN3213">
        <v>17</v>
      </c>
      <c r="AO3213">
        <v>7.8</v>
      </c>
    </row>
    <row r="3214" spans="1:41" ht="12.75" customHeight="1" x14ac:dyDescent="0.25">
      <c r="A3214" s="50">
        <v>2024</v>
      </c>
      <c r="B3214" s="50" t="s">
        <v>967</v>
      </c>
      <c r="C3214" s="51" t="str">
        <f>set_totals!$C$477</f>
        <v>15Jul24-PRS-Jap Rock-1</v>
      </c>
      <c r="D3214" s="21">
        <f t="shared" si="155"/>
        <v>45488</v>
      </c>
      <c r="E3214" s="22">
        <f t="shared" si="156"/>
        <v>197</v>
      </c>
      <c r="F3214" s="50" t="s">
        <v>771</v>
      </c>
      <c r="G3214" s="50" t="s">
        <v>784</v>
      </c>
      <c r="H3214" s="17">
        <v>126</v>
      </c>
      <c r="I3214" s="17">
        <v>29</v>
      </c>
      <c r="K3214" s="17" t="s">
        <v>494</v>
      </c>
      <c r="L3214" s="50" t="s">
        <v>494</v>
      </c>
      <c r="N3214" s="50" t="s">
        <v>1272</v>
      </c>
      <c r="P3214" s="50" t="s">
        <v>1272</v>
      </c>
      <c r="Q3214" s="50" t="s">
        <v>496</v>
      </c>
      <c r="R3214" s="50" t="s">
        <v>2351</v>
      </c>
      <c r="S3214" s="50" t="s">
        <v>2506</v>
      </c>
      <c r="AE3214" s="18">
        <f t="shared" si="154"/>
        <v>4.3448275862068968</v>
      </c>
      <c r="AF3214" s="50" t="s">
        <v>520</v>
      </c>
      <c r="AG3214" s="184"/>
      <c r="AH3214" s="50" t="s">
        <v>494</v>
      </c>
      <c r="AJ3214" s="50" t="s">
        <v>494</v>
      </c>
      <c r="AL3214" s="50" t="s">
        <v>423</v>
      </c>
      <c r="AM3214">
        <v>114</v>
      </c>
      <c r="AN3214">
        <v>25</v>
      </c>
      <c r="AO3214">
        <v>20</v>
      </c>
    </row>
    <row r="3215" spans="1:41" hidden="1" x14ac:dyDescent="0.2">
      <c r="A3215" s="50">
        <v>2024</v>
      </c>
      <c r="B3215" s="50" t="s">
        <v>967</v>
      </c>
      <c r="C3215" s="51" t="str">
        <f>set_totals!$C$462</f>
        <v>15Jul24-PRS-PRCD-1</v>
      </c>
      <c r="D3215" s="21">
        <f t="shared" si="155"/>
        <v>45488</v>
      </c>
      <c r="E3215" s="22">
        <f t="shared" si="156"/>
        <v>197</v>
      </c>
      <c r="F3215" s="17" t="s">
        <v>1134</v>
      </c>
      <c r="G3215" s="17"/>
      <c r="H3215" s="17">
        <v>116</v>
      </c>
      <c r="I3215" s="17">
        <v>12</v>
      </c>
      <c r="J3215" s="17"/>
      <c r="K3215" s="17" t="s">
        <v>494</v>
      </c>
      <c r="L3215" s="17" t="s">
        <v>494</v>
      </c>
      <c r="M3215" s="17"/>
      <c r="AE3215" s="18">
        <f t="shared" si="154"/>
        <v>9.6666666666666661</v>
      </c>
    </row>
    <row r="3216" spans="1:41" hidden="1" x14ac:dyDescent="0.2">
      <c r="A3216" s="50">
        <v>2024</v>
      </c>
      <c r="B3216" s="50" t="s">
        <v>967</v>
      </c>
      <c r="C3216" s="51" t="str">
        <f>set_totals!$C$462</f>
        <v>15Jul24-PRS-PRCD-1</v>
      </c>
      <c r="D3216" s="21">
        <f t="shared" si="155"/>
        <v>45488</v>
      </c>
      <c r="E3216" s="22">
        <f t="shared" si="156"/>
        <v>197</v>
      </c>
      <c r="F3216" s="17" t="s">
        <v>1134</v>
      </c>
      <c r="G3216" s="17"/>
      <c r="H3216" s="17">
        <v>98</v>
      </c>
      <c r="I3216" s="17">
        <v>8</v>
      </c>
      <c r="J3216" s="17"/>
      <c r="K3216" s="17" t="s">
        <v>494</v>
      </c>
      <c r="L3216" s="17" t="s">
        <v>494</v>
      </c>
      <c r="M3216" s="17"/>
      <c r="AE3216" s="18">
        <f t="shared" si="154"/>
        <v>12.25</v>
      </c>
    </row>
    <row r="3217" spans="1:31" hidden="1" x14ac:dyDescent="0.2">
      <c r="A3217" s="50">
        <v>2024</v>
      </c>
      <c r="B3217" s="50" t="s">
        <v>967</v>
      </c>
      <c r="C3217" s="51" t="str">
        <f>set_totals!$C$462</f>
        <v>15Jul24-PRS-PRCD-1</v>
      </c>
      <c r="D3217" s="21">
        <f t="shared" si="155"/>
        <v>45488</v>
      </c>
      <c r="E3217" s="22">
        <f t="shared" si="156"/>
        <v>197</v>
      </c>
      <c r="F3217" s="17" t="s">
        <v>1134</v>
      </c>
      <c r="G3217" s="17"/>
      <c r="H3217" s="17">
        <v>88</v>
      </c>
      <c r="I3217" s="17">
        <v>8</v>
      </c>
      <c r="J3217" s="17"/>
      <c r="K3217" s="17" t="s">
        <v>494</v>
      </c>
      <c r="L3217" s="17" t="s">
        <v>494</v>
      </c>
      <c r="M3217" s="17"/>
      <c r="AE3217" s="18">
        <f t="shared" si="154"/>
        <v>11</v>
      </c>
    </row>
    <row r="3218" spans="1:31" hidden="1" x14ac:dyDescent="0.2">
      <c r="A3218" s="50">
        <v>2024</v>
      </c>
      <c r="B3218" s="50" t="s">
        <v>967</v>
      </c>
      <c r="C3218" s="51" t="str">
        <f>set_totals!$C$462</f>
        <v>15Jul24-PRS-PRCD-1</v>
      </c>
      <c r="D3218" s="21">
        <f t="shared" si="155"/>
        <v>45488</v>
      </c>
      <c r="E3218" s="22">
        <f t="shared" si="156"/>
        <v>197</v>
      </c>
      <c r="F3218" s="17" t="s">
        <v>1134</v>
      </c>
      <c r="G3218" s="17"/>
      <c r="H3218" s="17">
        <v>92</v>
      </c>
      <c r="I3218" s="17">
        <v>8</v>
      </c>
      <c r="J3218" s="17"/>
      <c r="K3218" s="17" t="s">
        <v>494</v>
      </c>
      <c r="L3218" s="17" t="s">
        <v>494</v>
      </c>
      <c r="M3218" s="17"/>
      <c r="AE3218" s="18">
        <f t="shared" si="154"/>
        <v>11.5</v>
      </c>
    </row>
    <row r="3219" spans="1:31" hidden="1" x14ac:dyDescent="0.2">
      <c r="A3219" s="50">
        <v>2024</v>
      </c>
      <c r="B3219" s="50" t="s">
        <v>967</v>
      </c>
      <c r="C3219" s="51" t="str">
        <f>set_totals!$C$462</f>
        <v>15Jul24-PRS-PRCD-1</v>
      </c>
      <c r="D3219" s="21">
        <f t="shared" si="155"/>
        <v>45488</v>
      </c>
      <c r="E3219" s="22">
        <f t="shared" si="156"/>
        <v>197</v>
      </c>
      <c r="F3219" s="17" t="s">
        <v>1134</v>
      </c>
      <c r="G3219" s="17"/>
      <c r="H3219" s="17">
        <v>94</v>
      </c>
      <c r="I3219" s="17">
        <v>8</v>
      </c>
      <c r="J3219" s="17"/>
      <c r="K3219" s="17" t="s">
        <v>494</v>
      </c>
      <c r="L3219" s="17" t="s">
        <v>494</v>
      </c>
      <c r="M3219" s="17"/>
      <c r="AE3219" s="18">
        <f t="shared" si="154"/>
        <v>11.75</v>
      </c>
    </row>
    <row r="3220" spans="1:31" hidden="1" x14ac:dyDescent="0.2">
      <c r="A3220" s="50">
        <v>2024</v>
      </c>
      <c r="B3220" s="50" t="s">
        <v>967</v>
      </c>
      <c r="C3220" s="51" t="str">
        <f>set_totals!$C$462</f>
        <v>15Jul24-PRS-PRCD-1</v>
      </c>
      <c r="D3220" s="21">
        <f t="shared" si="155"/>
        <v>45488</v>
      </c>
      <c r="E3220" s="22">
        <f t="shared" si="156"/>
        <v>197</v>
      </c>
      <c r="F3220" s="17" t="s">
        <v>1134</v>
      </c>
      <c r="G3220" s="17"/>
      <c r="H3220" s="17">
        <v>88</v>
      </c>
      <c r="I3220" s="17">
        <v>8</v>
      </c>
      <c r="J3220" s="17"/>
      <c r="K3220" s="17" t="s">
        <v>494</v>
      </c>
      <c r="L3220" s="17" t="s">
        <v>494</v>
      </c>
      <c r="M3220" s="17"/>
      <c r="AE3220" s="18">
        <f t="shared" si="154"/>
        <v>11</v>
      </c>
    </row>
    <row r="3221" spans="1:31" hidden="1" x14ac:dyDescent="0.2">
      <c r="A3221" s="50">
        <v>2024</v>
      </c>
      <c r="B3221" s="50" t="s">
        <v>967</v>
      </c>
      <c r="C3221" s="51" t="str">
        <f>set_totals!$C$462</f>
        <v>15Jul24-PRS-PRCD-1</v>
      </c>
      <c r="D3221" s="21">
        <f t="shared" si="155"/>
        <v>45488</v>
      </c>
      <c r="E3221" s="22">
        <f t="shared" si="156"/>
        <v>197</v>
      </c>
      <c r="F3221" s="17" t="s">
        <v>1134</v>
      </c>
      <c r="G3221" s="17"/>
      <c r="H3221" s="17">
        <v>98</v>
      </c>
      <c r="I3221" s="17">
        <v>8</v>
      </c>
      <c r="J3221" s="17"/>
      <c r="K3221" s="17" t="s">
        <v>494</v>
      </c>
      <c r="L3221" s="17" t="s">
        <v>494</v>
      </c>
      <c r="M3221" s="17"/>
      <c r="AE3221" s="18">
        <f t="shared" si="154"/>
        <v>12.25</v>
      </c>
    </row>
    <row r="3222" spans="1:31" hidden="1" x14ac:dyDescent="0.2">
      <c r="A3222" s="50">
        <v>2024</v>
      </c>
      <c r="B3222" s="50" t="s">
        <v>967</v>
      </c>
      <c r="C3222" s="51" t="str">
        <f>set_totals!$C$462</f>
        <v>15Jul24-PRS-PRCD-1</v>
      </c>
      <c r="D3222" s="21">
        <f t="shared" si="155"/>
        <v>45488</v>
      </c>
      <c r="E3222" s="22">
        <f t="shared" si="156"/>
        <v>197</v>
      </c>
      <c r="F3222" s="17" t="s">
        <v>1134</v>
      </c>
      <c r="G3222" s="17"/>
      <c r="H3222" s="17">
        <v>120</v>
      </c>
      <c r="I3222" s="17">
        <v>12</v>
      </c>
      <c r="J3222" s="17"/>
      <c r="K3222" s="17" t="s">
        <v>494</v>
      </c>
      <c r="L3222" s="17" t="s">
        <v>494</v>
      </c>
      <c r="M3222" s="17"/>
      <c r="AE3222" s="18">
        <f t="shared" si="154"/>
        <v>10</v>
      </c>
    </row>
    <row r="3223" spans="1:31" hidden="1" x14ac:dyDescent="0.2">
      <c r="A3223" s="50">
        <v>2024</v>
      </c>
      <c r="B3223" s="50" t="s">
        <v>967</v>
      </c>
      <c r="C3223" s="51" t="str">
        <f>set_totals!$C$462</f>
        <v>15Jul24-PRS-PRCD-1</v>
      </c>
      <c r="D3223" s="21">
        <f t="shared" si="155"/>
        <v>45488</v>
      </c>
      <c r="E3223" s="22">
        <f t="shared" si="156"/>
        <v>197</v>
      </c>
      <c r="F3223" s="17" t="s">
        <v>1118</v>
      </c>
      <c r="G3223" s="17"/>
      <c r="H3223" s="17">
        <v>68</v>
      </c>
      <c r="I3223" s="17">
        <v>11</v>
      </c>
      <c r="J3223" s="17"/>
      <c r="K3223" s="17" t="s">
        <v>494</v>
      </c>
      <c r="L3223" s="17" t="s">
        <v>494</v>
      </c>
      <c r="M3223" s="17"/>
      <c r="AE3223" s="18">
        <f t="shared" si="154"/>
        <v>6.1818181818181817</v>
      </c>
    </row>
    <row r="3224" spans="1:31" hidden="1" x14ac:dyDescent="0.2">
      <c r="A3224" s="50">
        <v>2024</v>
      </c>
      <c r="B3224" s="50" t="s">
        <v>967</v>
      </c>
      <c r="C3224" s="51" t="str">
        <f>set_totals!$C$462</f>
        <v>15Jul24-PRS-PRCD-1</v>
      </c>
      <c r="D3224" s="21">
        <f t="shared" si="155"/>
        <v>45488</v>
      </c>
      <c r="E3224" s="22">
        <f t="shared" si="156"/>
        <v>197</v>
      </c>
      <c r="F3224" s="17" t="s">
        <v>1118</v>
      </c>
      <c r="G3224" s="17"/>
      <c r="H3224" s="17">
        <v>82</v>
      </c>
      <c r="I3224" s="17">
        <v>16</v>
      </c>
      <c r="J3224" s="17"/>
      <c r="K3224" s="17" t="s">
        <v>494</v>
      </c>
      <c r="L3224" s="17" t="s">
        <v>494</v>
      </c>
      <c r="M3224" s="17"/>
      <c r="AE3224" s="18">
        <f t="shared" si="154"/>
        <v>5.125</v>
      </c>
    </row>
    <row r="3225" spans="1:31" hidden="1" x14ac:dyDescent="0.2">
      <c r="A3225" s="50">
        <v>2024</v>
      </c>
      <c r="B3225" s="50" t="s">
        <v>967</v>
      </c>
      <c r="C3225" s="51" t="str">
        <f>set_totals!$C$462</f>
        <v>15Jul24-PRS-PRCD-1</v>
      </c>
      <c r="D3225" s="21">
        <f t="shared" si="155"/>
        <v>45488</v>
      </c>
      <c r="E3225" s="22">
        <f t="shared" si="156"/>
        <v>197</v>
      </c>
      <c r="F3225" s="17" t="s">
        <v>1134</v>
      </c>
      <c r="G3225" s="17"/>
      <c r="H3225" s="17">
        <v>98</v>
      </c>
      <c r="I3225" s="17">
        <v>8</v>
      </c>
      <c r="J3225" s="17"/>
      <c r="K3225" s="17" t="s">
        <v>494</v>
      </c>
      <c r="L3225" s="17" t="s">
        <v>494</v>
      </c>
      <c r="M3225" s="17"/>
      <c r="AE3225" s="18">
        <f t="shared" si="154"/>
        <v>12.25</v>
      </c>
    </row>
    <row r="3226" spans="1:31" hidden="1" x14ac:dyDescent="0.2">
      <c r="A3226" s="50">
        <v>2024</v>
      </c>
      <c r="B3226" s="50" t="s">
        <v>967</v>
      </c>
      <c r="C3226" s="51" t="str">
        <f>set_totals!$C$462</f>
        <v>15Jul24-PRS-PRCD-1</v>
      </c>
      <c r="D3226" s="21">
        <f t="shared" si="155"/>
        <v>45488</v>
      </c>
      <c r="E3226" s="22">
        <f t="shared" si="156"/>
        <v>197</v>
      </c>
      <c r="F3226" s="17" t="s">
        <v>1118</v>
      </c>
      <c r="G3226" s="17"/>
      <c r="H3226" s="17">
        <v>72</v>
      </c>
      <c r="I3226" s="17">
        <v>12</v>
      </c>
      <c r="J3226" s="17"/>
      <c r="K3226" s="17" t="s">
        <v>494</v>
      </c>
      <c r="L3226" s="17" t="s">
        <v>494</v>
      </c>
      <c r="M3226" s="17"/>
      <c r="AE3226" s="18">
        <f t="shared" si="154"/>
        <v>6</v>
      </c>
    </row>
    <row r="3227" spans="1:31" hidden="1" x14ac:dyDescent="0.2">
      <c r="A3227" s="50">
        <v>2024</v>
      </c>
      <c r="B3227" s="50" t="s">
        <v>967</v>
      </c>
      <c r="C3227" s="51" t="str">
        <f>set_totals!$C$462</f>
        <v>15Jul24-PRS-PRCD-1</v>
      </c>
      <c r="D3227" s="21">
        <f t="shared" si="155"/>
        <v>45488</v>
      </c>
      <c r="E3227" s="22">
        <f t="shared" si="156"/>
        <v>197</v>
      </c>
      <c r="F3227" s="17" t="s">
        <v>1118</v>
      </c>
      <c r="G3227" s="17"/>
      <c r="H3227" s="17">
        <v>70</v>
      </c>
      <c r="I3227" s="17">
        <v>12</v>
      </c>
      <c r="J3227" s="17"/>
      <c r="K3227" s="17" t="s">
        <v>494</v>
      </c>
      <c r="L3227" s="17" t="s">
        <v>494</v>
      </c>
      <c r="M3227" s="17"/>
      <c r="AE3227" s="18">
        <f t="shared" si="154"/>
        <v>5.833333333333333</v>
      </c>
    </row>
    <row r="3228" spans="1:31" hidden="1" x14ac:dyDescent="0.2">
      <c r="A3228" s="50">
        <v>2024</v>
      </c>
      <c r="B3228" s="50" t="s">
        <v>967</v>
      </c>
      <c r="C3228" s="51" t="str">
        <f>set_totals!$C$462</f>
        <v>15Jul24-PRS-PRCD-1</v>
      </c>
      <c r="D3228" s="21">
        <f t="shared" si="155"/>
        <v>45488</v>
      </c>
      <c r="E3228" s="22">
        <f t="shared" si="156"/>
        <v>197</v>
      </c>
      <c r="F3228" s="17" t="s">
        <v>1134</v>
      </c>
      <c r="G3228" s="17"/>
      <c r="H3228" s="17">
        <v>94</v>
      </c>
      <c r="I3228" s="17">
        <v>8</v>
      </c>
      <c r="J3228" s="17"/>
      <c r="K3228" s="17" t="s">
        <v>494</v>
      </c>
      <c r="L3228" s="17" t="s">
        <v>494</v>
      </c>
      <c r="M3228" s="17"/>
      <c r="AE3228" s="18">
        <f t="shared" si="154"/>
        <v>11.75</v>
      </c>
    </row>
    <row r="3229" spans="1:31" hidden="1" x14ac:dyDescent="0.2">
      <c r="A3229" s="50">
        <v>2024</v>
      </c>
      <c r="B3229" s="50" t="s">
        <v>967</v>
      </c>
      <c r="C3229" s="51" t="str">
        <f>set_totals!$C$462</f>
        <v>15Jul24-PRS-PRCD-1</v>
      </c>
      <c r="D3229" s="21">
        <f t="shared" si="155"/>
        <v>45488</v>
      </c>
      <c r="E3229" s="22">
        <f t="shared" si="156"/>
        <v>197</v>
      </c>
      <c r="F3229" s="17" t="s">
        <v>1134</v>
      </c>
      <c r="G3229" s="17"/>
      <c r="H3229" s="17">
        <v>98</v>
      </c>
      <c r="I3229" s="17">
        <v>10</v>
      </c>
      <c r="J3229" s="17"/>
      <c r="K3229" s="17" t="s">
        <v>494</v>
      </c>
      <c r="L3229" s="17" t="s">
        <v>494</v>
      </c>
      <c r="M3229" s="17"/>
      <c r="AE3229" s="18">
        <f t="shared" si="154"/>
        <v>9.8000000000000007</v>
      </c>
    </row>
    <row r="3230" spans="1:31" hidden="1" x14ac:dyDescent="0.2">
      <c r="A3230" s="50">
        <v>2024</v>
      </c>
      <c r="B3230" s="50" t="s">
        <v>967</v>
      </c>
      <c r="C3230" s="51" t="str">
        <f>set_totals!$C$462</f>
        <v>15Jul24-PRS-PRCD-1</v>
      </c>
      <c r="D3230" s="21">
        <f t="shared" si="155"/>
        <v>45488</v>
      </c>
      <c r="E3230" s="22">
        <f t="shared" si="156"/>
        <v>197</v>
      </c>
      <c r="F3230" s="17" t="s">
        <v>1118</v>
      </c>
      <c r="G3230" s="17"/>
      <c r="H3230" s="17">
        <v>70</v>
      </c>
      <c r="I3230" s="17">
        <v>12</v>
      </c>
      <c r="J3230" s="17"/>
      <c r="K3230" s="17" t="s">
        <v>494</v>
      </c>
      <c r="L3230" s="17" t="s">
        <v>494</v>
      </c>
      <c r="M3230" s="17"/>
      <c r="AE3230" s="18">
        <f t="shared" si="154"/>
        <v>5.833333333333333</v>
      </c>
    </row>
    <row r="3231" spans="1:31" hidden="1" x14ac:dyDescent="0.2">
      <c r="A3231" s="50">
        <v>2024</v>
      </c>
      <c r="B3231" s="50" t="s">
        <v>967</v>
      </c>
      <c r="C3231" s="51" t="str">
        <f>set_totals!$C$462</f>
        <v>15Jul24-PRS-PRCD-1</v>
      </c>
      <c r="D3231" s="21">
        <f t="shared" si="155"/>
        <v>45488</v>
      </c>
      <c r="E3231" s="22">
        <f t="shared" si="156"/>
        <v>197</v>
      </c>
      <c r="F3231" s="17" t="s">
        <v>1134</v>
      </c>
      <c r="G3231" s="17"/>
      <c r="H3231" s="17">
        <v>112</v>
      </c>
      <c r="I3231" s="17">
        <v>10</v>
      </c>
      <c r="J3231" s="17"/>
      <c r="K3231" s="17" t="s">
        <v>494</v>
      </c>
      <c r="L3231" s="17" t="s">
        <v>494</v>
      </c>
      <c r="M3231" s="17"/>
      <c r="AE3231" s="18">
        <f t="shared" si="154"/>
        <v>11.2</v>
      </c>
    </row>
    <row r="3232" spans="1:31" hidden="1" x14ac:dyDescent="0.2">
      <c r="A3232" s="50">
        <v>2024</v>
      </c>
      <c r="B3232" s="50" t="s">
        <v>967</v>
      </c>
      <c r="C3232" s="51" t="str">
        <f>set_totals!$C$462</f>
        <v>15Jul24-PRS-PRCD-1</v>
      </c>
      <c r="D3232" s="21">
        <f t="shared" si="155"/>
        <v>45488</v>
      </c>
      <c r="E3232" s="22">
        <f t="shared" si="156"/>
        <v>197</v>
      </c>
      <c r="F3232" s="17" t="s">
        <v>1134</v>
      </c>
      <c r="G3232" s="17"/>
      <c r="H3232" s="17">
        <v>110</v>
      </c>
      <c r="I3232" s="17">
        <v>10</v>
      </c>
      <c r="J3232" s="17"/>
      <c r="K3232" s="17" t="s">
        <v>494</v>
      </c>
      <c r="L3232" s="17" t="s">
        <v>494</v>
      </c>
      <c r="M3232" s="17"/>
      <c r="AE3232" s="18">
        <f t="shared" si="154"/>
        <v>11</v>
      </c>
    </row>
    <row r="3233" spans="1:31" hidden="1" x14ac:dyDescent="0.2">
      <c r="A3233" s="50">
        <v>2024</v>
      </c>
      <c r="B3233" s="50" t="s">
        <v>967</v>
      </c>
      <c r="C3233" s="51" t="str">
        <f>set_totals!$C$462</f>
        <v>15Jul24-PRS-PRCD-1</v>
      </c>
      <c r="D3233" s="21">
        <f t="shared" si="155"/>
        <v>45488</v>
      </c>
      <c r="E3233" s="22">
        <f t="shared" si="156"/>
        <v>197</v>
      </c>
      <c r="F3233" s="17" t="s">
        <v>1118</v>
      </c>
      <c r="G3233" s="17"/>
      <c r="H3233" s="17">
        <v>68</v>
      </c>
      <c r="I3233" s="17">
        <v>10</v>
      </c>
      <c r="J3233" s="17"/>
      <c r="K3233" s="17" t="s">
        <v>494</v>
      </c>
      <c r="L3233" s="17" t="s">
        <v>494</v>
      </c>
      <c r="M3233" s="17"/>
      <c r="AE3233" s="18">
        <f t="shared" si="154"/>
        <v>6.8</v>
      </c>
    </row>
    <row r="3234" spans="1:31" hidden="1" x14ac:dyDescent="0.2">
      <c r="A3234" s="50">
        <v>2024</v>
      </c>
      <c r="B3234" s="50" t="s">
        <v>967</v>
      </c>
      <c r="C3234" s="51" t="str">
        <f>set_totals!$C$462</f>
        <v>15Jul24-PRS-PRCD-1</v>
      </c>
      <c r="D3234" s="21">
        <f t="shared" si="155"/>
        <v>45488</v>
      </c>
      <c r="E3234" s="22">
        <f t="shared" si="156"/>
        <v>197</v>
      </c>
      <c r="F3234" s="17" t="s">
        <v>1118</v>
      </c>
      <c r="G3234" s="17"/>
      <c r="H3234" s="17">
        <v>72</v>
      </c>
      <c r="I3234" s="17">
        <v>12</v>
      </c>
      <c r="J3234" s="17"/>
      <c r="K3234" s="17" t="s">
        <v>494</v>
      </c>
      <c r="L3234" s="17" t="s">
        <v>494</v>
      </c>
      <c r="M3234" s="17"/>
      <c r="AE3234" s="18">
        <f t="shared" si="154"/>
        <v>6</v>
      </c>
    </row>
    <row r="3235" spans="1:31" hidden="1" x14ac:dyDescent="0.2">
      <c r="A3235" s="50">
        <v>2024</v>
      </c>
      <c r="B3235" s="50" t="s">
        <v>967</v>
      </c>
      <c r="C3235" s="51" t="str">
        <f>set_totals!$C$462</f>
        <v>15Jul24-PRS-PRCD-1</v>
      </c>
      <c r="D3235" s="21">
        <f t="shared" si="155"/>
        <v>45488</v>
      </c>
      <c r="E3235" s="22">
        <f t="shared" si="156"/>
        <v>197</v>
      </c>
      <c r="F3235" s="17" t="s">
        <v>1134</v>
      </c>
      <c r="G3235" s="17"/>
      <c r="H3235" s="17">
        <v>90</v>
      </c>
      <c r="I3235" s="17">
        <v>8</v>
      </c>
      <c r="J3235" s="17"/>
      <c r="K3235" s="17" t="s">
        <v>494</v>
      </c>
      <c r="L3235" s="17" t="s">
        <v>494</v>
      </c>
      <c r="M3235" s="17"/>
      <c r="AE3235" s="18">
        <f t="shared" si="154"/>
        <v>11.25</v>
      </c>
    </row>
    <row r="3236" spans="1:31" hidden="1" x14ac:dyDescent="0.2">
      <c r="A3236" s="50">
        <v>2024</v>
      </c>
      <c r="B3236" s="50" t="s">
        <v>967</v>
      </c>
      <c r="C3236" s="51" t="str">
        <f>set_totals!$C$462</f>
        <v>15Jul24-PRS-PRCD-1</v>
      </c>
      <c r="D3236" s="21">
        <f t="shared" si="155"/>
        <v>45488</v>
      </c>
      <c r="E3236" s="22">
        <f t="shared" si="156"/>
        <v>197</v>
      </c>
      <c r="F3236" s="17" t="s">
        <v>1118</v>
      </c>
      <c r="G3236" s="17"/>
      <c r="H3236" s="17">
        <v>70</v>
      </c>
      <c r="I3236" s="17">
        <v>10</v>
      </c>
      <c r="J3236" s="17"/>
      <c r="K3236" s="17" t="s">
        <v>494</v>
      </c>
      <c r="L3236" s="17" t="s">
        <v>494</v>
      </c>
      <c r="M3236" s="17"/>
      <c r="AE3236" s="18">
        <f t="shared" si="154"/>
        <v>7</v>
      </c>
    </row>
    <row r="3237" spans="1:31" hidden="1" x14ac:dyDescent="0.2">
      <c r="A3237" s="50">
        <v>2024</v>
      </c>
      <c r="B3237" s="50" t="s">
        <v>967</v>
      </c>
      <c r="C3237" s="51" t="str">
        <f>set_totals!$C$462</f>
        <v>15Jul24-PRS-PRCD-1</v>
      </c>
      <c r="D3237" s="21">
        <f t="shared" si="155"/>
        <v>45488</v>
      </c>
      <c r="E3237" s="22">
        <f t="shared" si="156"/>
        <v>197</v>
      </c>
      <c r="F3237" s="17" t="s">
        <v>1118</v>
      </c>
      <c r="G3237" s="17"/>
      <c r="H3237" s="17">
        <v>68</v>
      </c>
      <c r="I3237" s="17">
        <v>10</v>
      </c>
      <c r="J3237" s="17"/>
      <c r="K3237" s="17" t="s">
        <v>494</v>
      </c>
      <c r="L3237" s="17" t="s">
        <v>494</v>
      </c>
      <c r="M3237" s="17"/>
      <c r="AE3237" s="18">
        <f t="shared" ref="AE3237:AE3300" si="157">H3237/I3237</f>
        <v>6.8</v>
      </c>
    </row>
    <row r="3238" spans="1:31" hidden="1" x14ac:dyDescent="0.2">
      <c r="A3238" s="50">
        <v>2024</v>
      </c>
      <c r="B3238" s="50" t="s">
        <v>967</v>
      </c>
      <c r="C3238" s="51" t="str">
        <f>set_totals!$C$462</f>
        <v>15Jul24-PRS-PRCD-1</v>
      </c>
      <c r="D3238" s="21">
        <f t="shared" si="155"/>
        <v>45488</v>
      </c>
      <c r="E3238" s="22">
        <f t="shared" si="156"/>
        <v>197</v>
      </c>
      <c r="F3238" s="17" t="s">
        <v>1118</v>
      </c>
      <c r="G3238" s="17"/>
      <c r="H3238" s="17">
        <v>72</v>
      </c>
      <c r="I3238" s="17">
        <v>12</v>
      </c>
      <c r="J3238" s="17"/>
      <c r="K3238" s="17" t="s">
        <v>494</v>
      </c>
      <c r="L3238" s="17" t="s">
        <v>494</v>
      </c>
      <c r="M3238" s="17"/>
      <c r="AE3238" s="18">
        <f t="shared" si="157"/>
        <v>6</v>
      </c>
    </row>
    <row r="3239" spans="1:31" hidden="1" x14ac:dyDescent="0.2">
      <c r="A3239" s="50">
        <v>2024</v>
      </c>
      <c r="B3239" s="50" t="s">
        <v>967</v>
      </c>
      <c r="C3239" s="51" t="str">
        <f>set_totals!$C$462</f>
        <v>15Jul24-PRS-PRCD-1</v>
      </c>
      <c r="D3239" s="21">
        <f t="shared" si="155"/>
        <v>45488</v>
      </c>
      <c r="E3239" s="22">
        <f t="shared" si="156"/>
        <v>197</v>
      </c>
      <c r="F3239" s="17" t="s">
        <v>1118</v>
      </c>
      <c r="G3239" s="17"/>
      <c r="H3239" s="17">
        <v>64</v>
      </c>
      <c r="I3239" s="17">
        <v>10</v>
      </c>
      <c r="J3239" s="17"/>
      <c r="K3239" s="17" t="s">
        <v>494</v>
      </c>
      <c r="L3239" s="17" t="s">
        <v>494</v>
      </c>
      <c r="M3239" s="17"/>
      <c r="AE3239" s="18">
        <f t="shared" si="157"/>
        <v>6.4</v>
      </c>
    </row>
    <row r="3240" spans="1:31" hidden="1" x14ac:dyDescent="0.2">
      <c r="A3240" s="50">
        <v>2024</v>
      </c>
      <c r="B3240" s="50" t="s">
        <v>967</v>
      </c>
      <c r="C3240" s="51" t="str">
        <f>set_totals!$C$462</f>
        <v>15Jul24-PRS-PRCD-1</v>
      </c>
      <c r="D3240" s="21">
        <f t="shared" si="155"/>
        <v>45488</v>
      </c>
      <c r="E3240" s="22">
        <f t="shared" si="156"/>
        <v>197</v>
      </c>
      <c r="F3240" s="17" t="s">
        <v>1118</v>
      </c>
      <c r="G3240" s="17"/>
      <c r="H3240" s="17">
        <v>62</v>
      </c>
      <c r="I3240" s="17">
        <v>10</v>
      </c>
      <c r="J3240" s="17"/>
      <c r="K3240" s="17" t="s">
        <v>494</v>
      </c>
      <c r="L3240" s="17" t="s">
        <v>494</v>
      </c>
      <c r="M3240" s="17"/>
      <c r="AE3240" s="18">
        <f t="shared" si="157"/>
        <v>6.2</v>
      </c>
    </row>
    <row r="3241" spans="1:31" hidden="1" x14ac:dyDescent="0.2">
      <c r="A3241" s="50">
        <v>2024</v>
      </c>
      <c r="B3241" s="50" t="s">
        <v>967</v>
      </c>
      <c r="C3241" s="51" t="str">
        <f>set_totals!$C$462</f>
        <v>15Jul24-PRS-PRCD-1</v>
      </c>
      <c r="D3241" s="21">
        <f t="shared" si="155"/>
        <v>45488</v>
      </c>
      <c r="E3241" s="22">
        <f t="shared" si="156"/>
        <v>197</v>
      </c>
      <c r="F3241" s="17" t="s">
        <v>1134</v>
      </c>
      <c r="G3241" s="17"/>
      <c r="H3241" s="17">
        <v>108</v>
      </c>
      <c r="I3241" s="17">
        <v>10</v>
      </c>
      <c r="J3241" s="17"/>
      <c r="K3241" s="17" t="s">
        <v>494</v>
      </c>
      <c r="L3241" s="17" t="s">
        <v>494</v>
      </c>
      <c r="M3241" s="17"/>
      <c r="AE3241" s="18">
        <f t="shared" si="157"/>
        <v>10.8</v>
      </c>
    </row>
    <row r="3242" spans="1:31" hidden="1" x14ac:dyDescent="0.2">
      <c r="A3242" s="50">
        <v>2024</v>
      </c>
      <c r="B3242" s="50" t="s">
        <v>967</v>
      </c>
      <c r="C3242" s="51" t="str">
        <f>set_totals!$C$462</f>
        <v>15Jul24-PRS-PRCD-1</v>
      </c>
      <c r="D3242" s="21">
        <f t="shared" si="155"/>
        <v>45488</v>
      </c>
      <c r="E3242" s="22">
        <f t="shared" si="156"/>
        <v>197</v>
      </c>
      <c r="F3242" s="17" t="s">
        <v>1118</v>
      </c>
      <c r="G3242" s="17"/>
      <c r="H3242" s="17">
        <v>66</v>
      </c>
      <c r="I3242" s="17">
        <v>10</v>
      </c>
      <c r="J3242" s="17"/>
      <c r="K3242" s="17" t="s">
        <v>494</v>
      </c>
      <c r="L3242" s="17" t="s">
        <v>494</v>
      </c>
      <c r="M3242" s="17"/>
      <c r="AE3242" s="18">
        <f t="shared" si="157"/>
        <v>6.6</v>
      </c>
    </row>
    <row r="3243" spans="1:31" hidden="1" x14ac:dyDescent="0.2">
      <c r="A3243" s="50">
        <v>2024</v>
      </c>
      <c r="B3243" s="50" t="s">
        <v>967</v>
      </c>
      <c r="C3243" s="51" t="str">
        <f>set_totals!$C$462</f>
        <v>15Jul24-PRS-PRCD-1</v>
      </c>
      <c r="D3243" s="21">
        <f t="shared" si="155"/>
        <v>45488</v>
      </c>
      <c r="E3243" s="22">
        <f t="shared" si="156"/>
        <v>197</v>
      </c>
      <c r="F3243" s="17" t="s">
        <v>1118</v>
      </c>
      <c r="G3243" s="17"/>
      <c r="H3243" s="17">
        <v>60</v>
      </c>
      <c r="I3243" s="17">
        <v>10</v>
      </c>
      <c r="J3243" s="17"/>
      <c r="K3243" s="17" t="s">
        <v>494</v>
      </c>
      <c r="L3243" s="17" t="s">
        <v>494</v>
      </c>
      <c r="M3243" s="17"/>
      <c r="AE3243" s="18">
        <f t="shared" si="157"/>
        <v>6</v>
      </c>
    </row>
    <row r="3244" spans="1:31" hidden="1" x14ac:dyDescent="0.2">
      <c r="A3244" s="50">
        <v>2024</v>
      </c>
      <c r="B3244" s="50" t="s">
        <v>967</v>
      </c>
      <c r="C3244" s="51" t="str">
        <f>set_totals!$C$462</f>
        <v>15Jul24-PRS-PRCD-1</v>
      </c>
      <c r="D3244" s="21">
        <f t="shared" si="155"/>
        <v>45488</v>
      </c>
      <c r="E3244" s="22">
        <f t="shared" si="156"/>
        <v>197</v>
      </c>
      <c r="F3244" s="17" t="s">
        <v>1118</v>
      </c>
      <c r="G3244" s="17"/>
      <c r="H3244" s="17">
        <v>60</v>
      </c>
      <c r="I3244" s="17">
        <v>10</v>
      </c>
      <c r="J3244" s="17"/>
      <c r="K3244" s="17" t="s">
        <v>494</v>
      </c>
      <c r="L3244" s="17" t="s">
        <v>494</v>
      </c>
      <c r="M3244" s="17"/>
      <c r="AE3244" s="18">
        <f t="shared" si="157"/>
        <v>6</v>
      </c>
    </row>
    <row r="3245" spans="1:31" hidden="1" x14ac:dyDescent="0.2">
      <c r="A3245" s="50">
        <v>2024</v>
      </c>
      <c r="B3245" s="50" t="s">
        <v>967</v>
      </c>
      <c r="C3245" s="51" t="str">
        <f>set_totals!$C$462</f>
        <v>15Jul24-PRS-PRCD-1</v>
      </c>
      <c r="D3245" s="21">
        <f t="shared" si="155"/>
        <v>45488</v>
      </c>
      <c r="E3245" s="22">
        <f t="shared" si="156"/>
        <v>197</v>
      </c>
      <c r="F3245" s="17" t="s">
        <v>771</v>
      </c>
      <c r="G3245" s="17" t="s">
        <v>784</v>
      </c>
      <c r="H3245" s="17">
        <v>120</v>
      </c>
      <c r="I3245" s="17">
        <v>28</v>
      </c>
      <c r="J3245" s="17"/>
      <c r="K3245" s="17" t="s">
        <v>494</v>
      </c>
      <c r="L3245" s="17" t="s">
        <v>494</v>
      </c>
      <c r="M3245" s="17"/>
      <c r="P3245" s="50" t="s">
        <v>1237</v>
      </c>
      <c r="AE3245" s="18">
        <f t="shared" si="157"/>
        <v>4.2857142857142856</v>
      </c>
    </row>
    <row r="3246" spans="1:31" hidden="1" x14ac:dyDescent="0.2">
      <c r="A3246" s="50">
        <v>2024</v>
      </c>
      <c r="B3246" s="50" t="s">
        <v>967</v>
      </c>
      <c r="C3246" s="51" t="str">
        <f>set_totals!$C$462</f>
        <v>15Jul24-PRS-PRCD-1</v>
      </c>
      <c r="D3246" s="21">
        <f t="shared" si="155"/>
        <v>45488</v>
      </c>
      <c r="E3246" s="22">
        <f t="shared" si="156"/>
        <v>197</v>
      </c>
      <c r="F3246" s="17" t="s">
        <v>771</v>
      </c>
      <c r="G3246" s="17" t="s">
        <v>784</v>
      </c>
      <c r="H3246" s="17">
        <v>116</v>
      </c>
      <c r="I3246" s="17">
        <v>24</v>
      </c>
      <c r="J3246" s="17"/>
      <c r="K3246" s="17" t="s">
        <v>496</v>
      </c>
      <c r="L3246" s="17" t="s">
        <v>675</v>
      </c>
      <c r="M3246" s="17"/>
      <c r="P3246" s="50" t="s">
        <v>1238</v>
      </c>
      <c r="AE3246" s="18">
        <f t="shared" si="157"/>
        <v>4.833333333333333</v>
      </c>
    </row>
    <row r="3247" spans="1:31" hidden="1" x14ac:dyDescent="0.2">
      <c r="A3247" s="50">
        <v>2024</v>
      </c>
      <c r="B3247" s="50" t="s">
        <v>967</v>
      </c>
      <c r="C3247" s="51" t="str">
        <f>set_totals!$C$462</f>
        <v>15Jul24-PRS-PRCD-1</v>
      </c>
      <c r="D3247" s="21">
        <f t="shared" si="155"/>
        <v>45488</v>
      </c>
      <c r="E3247" s="22">
        <f t="shared" si="156"/>
        <v>197</v>
      </c>
      <c r="F3247" s="17" t="s">
        <v>771</v>
      </c>
      <c r="G3247" s="17" t="s">
        <v>784</v>
      </c>
      <c r="H3247" s="17">
        <v>96</v>
      </c>
      <c r="I3247" s="17">
        <v>18</v>
      </c>
      <c r="J3247" s="17"/>
      <c r="K3247" s="17" t="s">
        <v>494</v>
      </c>
      <c r="L3247" s="17" t="s">
        <v>494</v>
      </c>
      <c r="M3247" s="17"/>
      <c r="P3247" s="50" t="s">
        <v>1240</v>
      </c>
      <c r="AE3247" s="18">
        <f t="shared" si="157"/>
        <v>5.333333333333333</v>
      </c>
    </row>
    <row r="3248" spans="1:31" hidden="1" x14ac:dyDescent="0.2">
      <c r="A3248" s="50">
        <v>2024</v>
      </c>
      <c r="B3248" s="50" t="s">
        <v>967</v>
      </c>
      <c r="C3248" s="51" t="str">
        <f>set_totals!$C$462</f>
        <v>15Jul24-PRS-PRCD-1</v>
      </c>
      <c r="D3248" s="21">
        <f t="shared" si="155"/>
        <v>45488</v>
      </c>
      <c r="E3248" s="22">
        <f t="shared" si="156"/>
        <v>197</v>
      </c>
      <c r="F3248" s="17" t="s">
        <v>771</v>
      </c>
      <c r="G3248" s="17" t="s">
        <v>784</v>
      </c>
      <c r="H3248" s="17">
        <v>204</v>
      </c>
      <c r="I3248" s="17">
        <v>52</v>
      </c>
      <c r="J3248" s="17"/>
      <c r="K3248" s="17" t="s">
        <v>494</v>
      </c>
      <c r="L3248" s="17" t="s">
        <v>494</v>
      </c>
      <c r="M3248" s="17"/>
      <c r="P3248" s="50" t="s">
        <v>1241</v>
      </c>
      <c r="AD3248" s="50" t="s">
        <v>1178</v>
      </c>
      <c r="AE3248" s="18">
        <f t="shared" si="157"/>
        <v>3.9230769230769229</v>
      </c>
    </row>
    <row r="3249" spans="1:31" hidden="1" x14ac:dyDescent="0.2">
      <c r="A3249" s="50">
        <v>2024</v>
      </c>
      <c r="B3249" s="50" t="s">
        <v>967</v>
      </c>
      <c r="C3249" s="51" t="str">
        <f>set_totals!$C$462</f>
        <v>15Jul24-PRS-PRCD-1</v>
      </c>
      <c r="D3249" s="21">
        <f t="shared" si="155"/>
        <v>45488</v>
      </c>
      <c r="E3249" s="22">
        <f t="shared" si="156"/>
        <v>197</v>
      </c>
      <c r="F3249" s="17" t="s">
        <v>771</v>
      </c>
      <c r="G3249" s="17" t="s">
        <v>784</v>
      </c>
      <c r="H3249" s="17">
        <v>108</v>
      </c>
      <c r="I3249" s="17">
        <v>22</v>
      </c>
      <c r="J3249" s="17"/>
      <c r="K3249" s="17" t="s">
        <v>494</v>
      </c>
      <c r="L3249" s="17" t="s">
        <v>494</v>
      </c>
      <c r="M3249" s="17"/>
      <c r="P3249" s="50" t="s">
        <v>1243</v>
      </c>
      <c r="AE3249" s="18">
        <f t="shared" si="157"/>
        <v>4.9090909090909092</v>
      </c>
    </row>
    <row r="3250" spans="1:31" hidden="1" x14ac:dyDescent="0.2">
      <c r="A3250" s="50">
        <v>2024</v>
      </c>
      <c r="B3250" s="50" t="s">
        <v>967</v>
      </c>
      <c r="C3250" s="51" t="str">
        <f>set_totals!$C$464</f>
        <v>15Jul24-PRS-Mill Bay-1</v>
      </c>
      <c r="D3250" s="21">
        <f t="shared" si="155"/>
        <v>45488</v>
      </c>
      <c r="E3250" s="22">
        <f t="shared" si="156"/>
        <v>197</v>
      </c>
      <c r="F3250" s="17" t="s">
        <v>771</v>
      </c>
      <c r="G3250" s="17" t="s">
        <v>784</v>
      </c>
      <c r="H3250" s="17">
        <v>90</v>
      </c>
      <c r="I3250" s="17">
        <v>18</v>
      </c>
      <c r="J3250" s="17"/>
      <c r="K3250" s="17" t="s">
        <v>494</v>
      </c>
      <c r="L3250" s="17" t="s">
        <v>494</v>
      </c>
      <c r="M3250" s="17"/>
      <c r="P3250" s="50" t="s">
        <v>1246</v>
      </c>
      <c r="AE3250" s="18">
        <f t="shared" si="157"/>
        <v>5</v>
      </c>
    </row>
    <row r="3251" spans="1:31" hidden="1" x14ac:dyDescent="0.2">
      <c r="A3251" s="50">
        <v>2024</v>
      </c>
      <c r="B3251" s="50" t="s">
        <v>967</v>
      </c>
      <c r="C3251" s="51" t="str">
        <f>set_totals!$C$464</f>
        <v>15Jul24-PRS-Mill Bay-1</v>
      </c>
      <c r="D3251" s="21">
        <f t="shared" si="155"/>
        <v>45488</v>
      </c>
      <c r="E3251" s="22">
        <f t="shared" si="156"/>
        <v>197</v>
      </c>
      <c r="F3251" s="17" t="s">
        <v>771</v>
      </c>
      <c r="G3251" s="17" t="s">
        <v>784</v>
      </c>
      <c r="H3251" s="17">
        <v>112</v>
      </c>
      <c r="I3251" s="17">
        <v>24</v>
      </c>
      <c r="J3251" s="17"/>
      <c r="K3251" s="17" t="s">
        <v>494</v>
      </c>
      <c r="L3251" s="17" t="s">
        <v>494</v>
      </c>
      <c r="M3251" s="17"/>
      <c r="P3251" s="50" t="s">
        <v>1248</v>
      </c>
      <c r="AE3251" s="18">
        <f t="shared" si="157"/>
        <v>4.666666666666667</v>
      </c>
    </row>
    <row r="3252" spans="1:31" hidden="1" x14ac:dyDescent="0.2">
      <c r="A3252" s="50">
        <v>2024</v>
      </c>
      <c r="B3252" s="50" t="s">
        <v>967</v>
      </c>
      <c r="C3252" s="51" t="str">
        <f>set_totals!$C$470</f>
        <v>15Jul24-PRS-Offshore B-1</v>
      </c>
      <c r="D3252" s="21">
        <f t="shared" si="155"/>
        <v>45488</v>
      </c>
      <c r="E3252" s="22">
        <f t="shared" si="156"/>
        <v>197</v>
      </c>
      <c r="F3252" s="17" t="s">
        <v>1120</v>
      </c>
      <c r="G3252" s="17"/>
      <c r="H3252" s="17">
        <v>170</v>
      </c>
      <c r="I3252" s="17">
        <v>30</v>
      </c>
      <c r="J3252" s="17"/>
      <c r="K3252" s="17" t="s">
        <v>494</v>
      </c>
      <c r="L3252" s="17" t="s">
        <v>494</v>
      </c>
      <c r="M3252" s="17"/>
      <c r="AE3252" s="18">
        <f t="shared" si="157"/>
        <v>5.666666666666667</v>
      </c>
    </row>
    <row r="3253" spans="1:31" hidden="1" x14ac:dyDescent="0.2">
      <c r="A3253" s="50">
        <v>2024</v>
      </c>
      <c r="B3253" s="50" t="s">
        <v>967</v>
      </c>
      <c r="C3253" s="51" t="str">
        <f>set_totals!$C$470</f>
        <v>15Jul24-PRS-Offshore B-1</v>
      </c>
      <c r="D3253" s="21">
        <f t="shared" si="155"/>
        <v>45488</v>
      </c>
      <c r="E3253" s="22">
        <f t="shared" si="156"/>
        <v>197</v>
      </c>
      <c r="F3253" s="17" t="s">
        <v>1119</v>
      </c>
      <c r="G3253" s="17"/>
      <c r="H3253" s="17">
        <v>98</v>
      </c>
      <c r="I3253" s="17">
        <v>16</v>
      </c>
      <c r="J3253" s="17"/>
      <c r="K3253" s="17" t="s">
        <v>494</v>
      </c>
      <c r="L3253" s="17" t="s">
        <v>494</v>
      </c>
      <c r="M3253" s="17"/>
      <c r="AE3253" s="18">
        <f t="shared" si="157"/>
        <v>6.125</v>
      </c>
    </row>
    <row r="3254" spans="1:31" hidden="1" x14ac:dyDescent="0.2">
      <c r="A3254" s="50">
        <v>2024</v>
      </c>
      <c r="B3254" s="50" t="s">
        <v>967</v>
      </c>
      <c r="C3254" s="51" t="str">
        <f>set_totals!$C$470</f>
        <v>15Jul24-PRS-Offshore B-1</v>
      </c>
      <c r="D3254" s="21">
        <f t="shared" si="155"/>
        <v>45488</v>
      </c>
      <c r="E3254" s="22">
        <f t="shared" si="156"/>
        <v>197</v>
      </c>
      <c r="F3254" s="17" t="s">
        <v>1119</v>
      </c>
      <c r="G3254" s="17"/>
      <c r="H3254" s="17">
        <v>110</v>
      </c>
      <c r="I3254" s="17">
        <v>18</v>
      </c>
      <c r="J3254" s="17"/>
      <c r="K3254" s="17" t="s">
        <v>494</v>
      </c>
      <c r="L3254" s="17" t="s">
        <v>494</v>
      </c>
      <c r="M3254" s="17"/>
      <c r="AE3254" s="18">
        <f t="shared" si="157"/>
        <v>6.1111111111111107</v>
      </c>
    </row>
    <row r="3255" spans="1:31" hidden="1" x14ac:dyDescent="0.2">
      <c r="A3255" s="50">
        <v>2024</v>
      </c>
      <c r="B3255" s="50" t="s">
        <v>967</v>
      </c>
      <c r="C3255" s="51" t="str">
        <f>set_totals!$C$470</f>
        <v>15Jul24-PRS-Offshore B-1</v>
      </c>
      <c r="D3255" s="21">
        <f t="shared" si="155"/>
        <v>45488</v>
      </c>
      <c r="E3255" s="22">
        <f t="shared" si="156"/>
        <v>197</v>
      </c>
      <c r="F3255" s="17" t="s">
        <v>1119</v>
      </c>
      <c r="G3255" s="17"/>
      <c r="H3255" s="17">
        <v>96</v>
      </c>
      <c r="I3255" s="17">
        <v>14</v>
      </c>
      <c r="J3255" s="17"/>
      <c r="K3255" s="17" t="s">
        <v>494</v>
      </c>
      <c r="L3255" s="17" t="s">
        <v>494</v>
      </c>
      <c r="M3255" s="17"/>
      <c r="AE3255" s="18">
        <f t="shared" si="157"/>
        <v>6.8571428571428568</v>
      </c>
    </row>
    <row r="3256" spans="1:31" hidden="1" x14ac:dyDescent="0.2">
      <c r="A3256" s="50">
        <v>2024</v>
      </c>
      <c r="B3256" s="50" t="s">
        <v>967</v>
      </c>
      <c r="C3256" s="51" t="str">
        <f>set_totals!$C$470</f>
        <v>15Jul24-PRS-Offshore B-1</v>
      </c>
      <c r="D3256" s="21">
        <f t="shared" si="155"/>
        <v>45488</v>
      </c>
      <c r="E3256" s="22">
        <f t="shared" si="156"/>
        <v>197</v>
      </c>
      <c r="F3256" s="17" t="s">
        <v>1119</v>
      </c>
      <c r="G3256" s="17"/>
      <c r="H3256" s="17">
        <v>96</v>
      </c>
      <c r="I3256" s="17">
        <v>16</v>
      </c>
      <c r="J3256" s="17"/>
      <c r="K3256" s="17" t="s">
        <v>494</v>
      </c>
      <c r="L3256" s="17" t="s">
        <v>494</v>
      </c>
      <c r="M3256" s="17"/>
      <c r="AE3256" s="18">
        <f t="shared" si="157"/>
        <v>6</v>
      </c>
    </row>
    <row r="3257" spans="1:31" hidden="1" x14ac:dyDescent="0.2">
      <c r="A3257" s="50">
        <v>2024</v>
      </c>
      <c r="B3257" s="50" t="s">
        <v>967</v>
      </c>
      <c r="C3257" s="51" t="str">
        <f>set_totals!$C$470</f>
        <v>15Jul24-PRS-Offshore B-1</v>
      </c>
      <c r="D3257" s="21">
        <f t="shared" si="155"/>
        <v>45488</v>
      </c>
      <c r="E3257" s="22">
        <f t="shared" si="156"/>
        <v>197</v>
      </c>
      <c r="F3257" s="17" t="s">
        <v>1119</v>
      </c>
      <c r="G3257" s="17"/>
      <c r="H3257" s="17">
        <v>92</v>
      </c>
      <c r="I3257" s="17">
        <v>14</v>
      </c>
      <c r="J3257" s="17"/>
      <c r="K3257" s="17" t="s">
        <v>494</v>
      </c>
      <c r="L3257" s="17" t="s">
        <v>494</v>
      </c>
      <c r="M3257" s="17"/>
      <c r="AE3257" s="18">
        <f t="shared" si="157"/>
        <v>6.5714285714285712</v>
      </c>
    </row>
    <row r="3258" spans="1:31" hidden="1" x14ac:dyDescent="0.2">
      <c r="A3258" s="50">
        <v>2024</v>
      </c>
      <c r="B3258" s="50" t="s">
        <v>967</v>
      </c>
      <c r="C3258" s="51" t="str">
        <f>set_totals!$C$470</f>
        <v>15Jul24-PRS-Offshore B-1</v>
      </c>
      <c r="D3258" s="21">
        <f t="shared" si="155"/>
        <v>45488</v>
      </c>
      <c r="E3258" s="22">
        <f t="shared" si="156"/>
        <v>197</v>
      </c>
      <c r="F3258" s="17" t="s">
        <v>1119</v>
      </c>
      <c r="G3258" s="17"/>
      <c r="H3258" s="17">
        <v>120</v>
      </c>
      <c r="I3258" s="17">
        <v>20</v>
      </c>
      <c r="J3258" s="17"/>
      <c r="K3258" s="17" t="s">
        <v>494</v>
      </c>
      <c r="L3258" s="17" t="s">
        <v>494</v>
      </c>
      <c r="M3258" s="17"/>
      <c r="AE3258" s="18">
        <f t="shared" si="157"/>
        <v>6</v>
      </c>
    </row>
    <row r="3259" spans="1:31" hidden="1" x14ac:dyDescent="0.2">
      <c r="A3259" s="50">
        <v>2024</v>
      </c>
      <c r="B3259" s="50" t="s">
        <v>967</v>
      </c>
      <c r="C3259" s="51" t="str">
        <f>set_totals!$C$470</f>
        <v>15Jul24-PRS-Offshore B-1</v>
      </c>
      <c r="D3259" s="21">
        <f t="shared" si="155"/>
        <v>45488</v>
      </c>
      <c r="E3259" s="22">
        <f t="shared" si="156"/>
        <v>197</v>
      </c>
      <c r="F3259" s="17" t="s">
        <v>1119</v>
      </c>
      <c r="G3259" s="17"/>
      <c r="H3259" s="17">
        <v>96</v>
      </c>
      <c r="I3259" s="17">
        <v>14</v>
      </c>
      <c r="J3259" s="17"/>
      <c r="K3259" s="17" t="s">
        <v>494</v>
      </c>
      <c r="L3259" s="17" t="s">
        <v>494</v>
      </c>
      <c r="M3259" s="17"/>
      <c r="AE3259" s="18">
        <f t="shared" si="157"/>
        <v>6.8571428571428568</v>
      </c>
    </row>
    <row r="3260" spans="1:31" hidden="1" x14ac:dyDescent="0.2">
      <c r="A3260" s="50">
        <v>2024</v>
      </c>
      <c r="B3260" s="50" t="s">
        <v>967</v>
      </c>
      <c r="C3260" s="51" t="str">
        <f>set_totals!$C$470</f>
        <v>15Jul24-PRS-Offshore B-1</v>
      </c>
      <c r="D3260" s="21">
        <f t="shared" si="155"/>
        <v>45488</v>
      </c>
      <c r="E3260" s="22">
        <f t="shared" si="156"/>
        <v>197</v>
      </c>
      <c r="F3260" s="17" t="s">
        <v>1119</v>
      </c>
      <c r="G3260" s="17"/>
      <c r="H3260" s="17">
        <v>98</v>
      </c>
      <c r="I3260" s="17">
        <v>14</v>
      </c>
      <c r="J3260" s="17"/>
      <c r="K3260" s="17" t="s">
        <v>494</v>
      </c>
      <c r="L3260" s="17" t="s">
        <v>494</v>
      </c>
      <c r="M3260" s="17"/>
      <c r="AE3260" s="18">
        <f t="shared" si="157"/>
        <v>7</v>
      </c>
    </row>
    <row r="3261" spans="1:31" hidden="1" x14ac:dyDescent="0.2">
      <c r="A3261" s="50">
        <v>2024</v>
      </c>
      <c r="B3261" s="50" t="s">
        <v>967</v>
      </c>
      <c r="C3261" s="51" t="str">
        <f>set_totals!$C$470</f>
        <v>15Jul24-PRS-Offshore B-1</v>
      </c>
      <c r="D3261" s="21">
        <f t="shared" si="155"/>
        <v>45488</v>
      </c>
      <c r="E3261" s="22">
        <f t="shared" si="156"/>
        <v>197</v>
      </c>
      <c r="F3261" s="17" t="s">
        <v>1119</v>
      </c>
      <c r="G3261" s="17"/>
      <c r="H3261" s="17">
        <v>98</v>
      </c>
      <c r="I3261" s="17">
        <v>14</v>
      </c>
      <c r="J3261" s="17"/>
      <c r="K3261" s="17" t="s">
        <v>494</v>
      </c>
      <c r="L3261" s="17" t="s">
        <v>494</v>
      </c>
      <c r="M3261" s="17"/>
      <c r="AE3261" s="18">
        <f t="shared" si="157"/>
        <v>7</v>
      </c>
    </row>
    <row r="3262" spans="1:31" hidden="1" x14ac:dyDescent="0.2">
      <c r="A3262" s="50">
        <v>2024</v>
      </c>
      <c r="B3262" s="50" t="s">
        <v>967</v>
      </c>
      <c r="C3262" s="51" t="str">
        <f>set_totals!$C$470</f>
        <v>15Jul24-PRS-Offshore B-1</v>
      </c>
      <c r="D3262" s="21">
        <f t="shared" si="155"/>
        <v>45488</v>
      </c>
      <c r="E3262" s="22">
        <f t="shared" si="156"/>
        <v>197</v>
      </c>
      <c r="F3262" s="17" t="s">
        <v>1119</v>
      </c>
      <c r="G3262" s="17"/>
      <c r="H3262" s="17">
        <v>96</v>
      </c>
      <c r="I3262" s="17">
        <v>14</v>
      </c>
      <c r="J3262" s="17"/>
      <c r="K3262" s="17" t="s">
        <v>494</v>
      </c>
      <c r="L3262" s="17" t="s">
        <v>494</v>
      </c>
      <c r="M3262" s="17"/>
      <c r="AE3262" s="18">
        <f t="shared" si="157"/>
        <v>6.8571428571428568</v>
      </c>
    </row>
    <row r="3263" spans="1:31" hidden="1" x14ac:dyDescent="0.2">
      <c r="A3263" s="50">
        <v>2024</v>
      </c>
      <c r="B3263" s="50" t="s">
        <v>967</v>
      </c>
      <c r="C3263" s="51" t="str">
        <f>set_totals!$C$470</f>
        <v>15Jul24-PRS-Offshore B-1</v>
      </c>
      <c r="D3263" s="21">
        <f t="shared" si="155"/>
        <v>45488</v>
      </c>
      <c r="E3263" s="22">
        <f t="shared" si="156"/>
        <v>197</v>
      </c>
      <c r="F3263" s="17" t="s">
        <v>1119</v>
      </c>
      <c r="G3263" s="17"/>
      <c r="H3263" s="17">
        <v>94</v>
      </c>
      <c r="I3263" s="17">
        <v>12</v>
      </c>
      <c r="J3263" s="17"/>
      <c r="K3263" s="17" t="s">
        <v>494</v>
      </c>
      <c r="L3263" s="17" t="s">
        <v>494</v>
      </c>
      <c r="M3263" s="17"/>
      <c r="AE3263" s="18">
        <f t="shared" si="157"/>
        <v>7.833333333333333</v>
      </c>
    </row>
    <row r="3264" spans="1:31" hidden="1" x14ac:dyDescent="0.2">
      <c r="A3264" s="50">
        <v>2024</v>
      </c>
      <c r="B3264" s="50" t="s">
        <v>967</v>
      </c>
      <c r="C3264" s="51" t="str">
        <f>set_totals!$C$470</f>
        <v>15Jul24-PRS-Offshore B-1</v>
      </c>
      <c r="D3264" s="21">
        <f t="shared" si="155"/>
        <v>45488</v>
      </c>
      <c r="E3264" s="22">
        <f t="shared" si="156"/>
        <v>197</v>
      </c>
      <c r="F3264" s="17" t="s">
        <v>1119</v>
      </c>
      <c r="G3264" s="17"/>
      <c r="H3264" s="17">
        <v>96</v>
      </c>
      <c r="I3264" s="17">
        <v>12</v>
      </c>
      <c r="J3264" s="17"/>
      <c r="K3264" s="17" t="s">
        <v>494</v>
      </c>
      <c r="L3264" s="17" t="s">
        <v>494</v>
      </c>
      <c r="M3264" s="17"/>
      <c r="AE3264" s="18">
        <f t="shared" si="157"/>
        <v>8</v>
      </c>
    </row>
    <row r="3265" spans="1:31" hidden="1" x14ac:dyDescent="0.2">
      <c r="A3265" s="50">
        <v>2024</v>
      </c>
      <c r="B3265" s="50" t="s">
        <v>967</v>
      </c>
      <c r="C3265" s="51" t="str">
        <f>set_totals!$C$470</f>
        <v>15Jul24-PRS-Offshore B-1</v>
      </c>
      <c r="D3265" s="21">
        <f t="shared" si="155"/>
        <v>45488</v>
      </c>
      <c r="E3265" s="22">
        <f t="shared" si="156"/>
        <v>197</v>
      </c>
      <c r="F3265" s="17" t="s">
        <v>1119</v>
      </c>
      <c r="G3265" s="17"/>
      <c r="H3265" s="17">
        <v>98</v>
      </c>
      <c r="I3265" s="17">
        <v>12</v>
      </c>
      <c r="J3265" s="17"/>
      <c r="K3265" s="17" t="s">
        <v>494</v>
      </c>
      <c r="L3265" s="17" t="s">
        <v>494</v>
      </c>
      <c r="M3265" s="17"/>
      <c r="AE3265" s="18">
        <f t="shared" si="157"/>
        <v>8.1666666666666661</v>
      </c>
    </row>
    <row r="3266" spans="1:31" hidden="1" x14ac:dyDescent="0.2">
      <c r="A3266" s="50">
        <v>2024</v>
      </c>
      <c r="B3266" s="50" t="s">
        <v>967</v>
      </c>
      <c r="C3266" s="51" t="str">
        <f>set_totals!$C$470</f>
        <v>15Jul24-PRS-Offshore B-1</v>
      </c>
      <c r="D3266" s="21">
        <f t="shared" si="155"/>
        <v>45488</v>
      </c>
      <c r="E3266" s="22">
        <f t="shared" si="156"/>
        <v>197</v>
      </c>
      <c r="F3266" s="17" t="s">
        <v>1119</v>
      </c>
      <c r="G3266" s="17"/>
      <c r="H3266" s="17">
        <v>90</v>
      </c>
      <c r="I3266" s="17">
        <v>12</v>
      </c>
      <c r="J3266" s="17"/>
      <c r="K3266" s="17" t="s">
        <v>494</v>
      </c>
      <c r="L3266" s="17" t="s">
        <v>494</v>
      </c>
      <c r="M3266" s="17"/>
      <c r="AE3266" s="18">
        <f t="shared" si="157"/>
        <v>7.5</v>
      </c>
    </row>
    <row r="3267" spans="1:31" hidden="1" x14ac:dyDescent="0.2">
      <c r="A3267" s="50">
        <v>2024</v>
      </c>
      <c r="B3267" s="50" t="s">
        <v>967</v>
      </c>
      <c r="C3267" s="51" t="str">
        <f>set_totals!$C$470</f>
        <v>15Jul24-PRS-Offshore B-1</v>
      </c>
      <c r="D3267" s="21">
        <f t="shared" si="155"/>
        <v>45488</v>
      </c>
      <c r="E3267" s="22">
        <f t="shared" si="156"/>
        <v>197</v>
      </c>
      <c r="F3267" s="17" t="s">
        <v>1119</v>
      </c>
      <c r="G3267" s="17"/>
      <c r="H3267" s="17">
        <v>122</v>
      </c>
      <c r="I3267" s="17">
        <v>20</v>
      </c>
      <c r="J3267" s="17"/>
      <c r="K3267" s="17" t="s">
        <v>494</v>
      </c>
      <c r="L3267" s="17" t="s">
        <v>494</v>
      </c>
      <c r="M3267" s="17"/>
      <c r="AE3267" s="18">
        <f t="shared" si="157"/>
        <v>6.1</v>
      </c>
    </row>
    <row r="3268" spans="1:31" hidden="1" x14ac:dyDescent="0.2">
      <c r="A3268" s="50">
        <v>2024</v>
      </c>
      <c r="B3268" s="50" t="s">
        <v>967</v>
      </c>
      <c r="C3268" s="51" t="str">
        <f>set_totals!$C$470</f>
        <v>15Jul24-PRS-Offshore B-1</v>
      </c>
      <c r="D3268" s="21">
        <f t="shared" ref="D3268:D3334" si="158">DATEVALUE(LEFT(C3268, SEARCH("-", C3268) - 1))</f>
        <v>45488</v>
      </c>
      <c r="E3268" s="22">
        <f t="shared" ref="E3268:E3334" si="159" xml:space="preserve"> D3268 - DATE(YEAR(D3268), 1, 0)</f>
        <v>197</v>
      </c>
      <c r="F3268" s="17" t="s">
        <v>771</v>
      </c>
      <c r="G3268" s="17" t="s">
        <v>784</v>
      </c>
      <c r="H3268" s="17">
        <v>112</v>
      </c>
      <c r="I3268" s="17">
        <v>22</v>
      </c>
      <c r="J3268" s="17"/>
      <c r="K3268" s="17" t="s">
        <v>494</v>
      </c>
      <c r="L3268" s="17" t="s">
        <v>494</v>
      </c>
      <c r="M3268" s="17"/>
      <c r="P3268" s="50" t="s">
        <v>1250</v>
      </c>
      <c r="AE3268" s="18">
        <f t="shared" si="157"/>
        <v>5.0909090909090908</v>
      </c>
    </row>
    <row r="3269" spans="1:31" hidden="1" x14ac:dyDescent="0.2">
      <c r="A3269" s="50">
        <v>2024</v>
      </c>
      <c r="B3269" s="50" t="s">
        <v>967</v>
      </c>
      <c r="C3269" s="51" t="str">
        <f>set_totals!$C$470</f>
        <v>15Jul24-PRS-Offshore B-1</v>
      </c>
      <c r="D3269" s="21">
        <f t="shared" si="158"/>
        <v>45488</v>
      </c>
      <c r="E3269" s="22">
        <f t="shared" si="159"/>
        <v>197</v>
      </c>
      <c r="F3269" s="17" t="s">
        <v>771</v>
      </c>
      <c r="G3269" s="17" t="s">
        <v>784</v>
      </c>
      <c r="H3269" s="17">
        <v>94</v>
      </c>
      <c r="I3269" s="17">
        <v>20</v>
      </c>
      <c r="J3269" s="17"/>
      <c r="K3269" s="17" t="s">
        <v>494</v>
      </c>
      <c r="L3269" s="17" t="s">
        <v>494</v>
      </c>
      <c r="M3269" s="17"/>
      <c r="P3269" s="50" t="s">
        <v>1252</v>
      </c>
      <c r="AE3269" s="18">
        <f t="shared" si="157"/>
        <v>4.7</v>
      </c>
    </row>
    <row r="3270" spans="1:31" hidden="1" x14ac:dyDescent="0.2">
      <c r="A3270" s="50">
        <v>2024</v>
      </c>
      <c r="B3270" s="50" t="s">
        <v>967</v>
      </c>
      <c r="C3270" s="51" t="str">
        <f>set_totals!$C$470</f>
        <v>15Jul24-PRS-Offshore B-1</v>
      </c>
      <c r="D3270" s="21">
        <f t="shared" si="158"/>
        <v>45488</v>
      </c>
      <c r="E3270" s="22">
        <f t="shared" si="159"/>
        <v>197</v>
      </c>
      <c r="F3270" s="17" t="s">
        <v>773</v>
      </c>
      <c r="G3270" s="17" t="s">
        <v>784</v>
      </c>
      <c r="H3270" s="17">
        <v>142</v>
      </c>
      <c r="I3270" s="17">
        <v>28</v>
      </c>
      <c r="J3270" s="17"/>
      <c r="K3270" s="17" t="s">
        <v>494</v>
      </c>
      <c r="L3270" s="17" t="s">
        <v>494</v>
      </c>
      <c r="M3270" s="17"/>
      <c r="P3270" s="50" t="s">
        <v>1253</v>
      </c>
      <c r="AD3270" s="50" t="s">
        <v>1258</v>
      </c>
      <c r="AE3270" s="18">
        <f t="shared" si="157"/>
        <v>5.0714285714285712</v>
      </c>
    </row>
    <row r="3271" spans="1:31" hidden="1" x14ac:dyDescent="0.2">
      <c r="A3271" s="50">
        <v>2024</v>
      </c>
      <c r="B3271" s="50" t="s">
        <v>967</v>
      </c>
      <c r="C3271" s="51" t="str">
        <f>set_totals!$C$470</f>
        <v>15Jul24-PRS-Offshore B-1</v>
      </c>
      <c r="D3271" s="21">
        <f t="shared" si="158"/>
        <v>45488</v>
      </c>
      <c r="E3271" s="22">
        <f t="shared" si="159"/>
        <v>197</v>
      </c>
      <c r="F3271" s="17" t="s">
        <v>771</v>
      </c>
      <c r="G3271" s="17" t="s">
        <v>784</v>
      </c>
      <c r="H3271" s="17">
        <v>106</v>
      </c>
      <c r="I3271" s="17">
        <v>20</v>
      </c>
      <c r="J3271" s="17"/>
      <c r="K3271" s="17" t="s">
        <v>494</v>
      </c>
      <c r="L3271" s="17" t="s">
        <v>494</v>
      </c>
      <c r="M3271" s="17"/>
      <c r="P3271" s="50" t="s">
        <v>1253</v>
      </c>
      <c r="AD3271" s="50" t="s">
        <v>1258</v>
      </c>
      <c r="AE3271" s="18">
        <f t="shared" si="157"/>
        <v>5.3</v>
      </c>
    </row>
    <row r="3272" spans="1:31" hidden="1" x14ac:dyDescent="0.2">
      <c r="A3272" s="50">
        <v>2024</v>
      </c>
      <c r="B3272" s="50" t="s">
        <v>967</v>
      </c>
      <c r="C3272" s="51" t="str">
        <f>set_totals!$C$470</f>
        <v>15Jul24-PRS-Offshore B-1</v>
      </c>
      <c r="D3272" s="21">
        <f t="shared" si="158"/>
        <v>45488</v>
      </c>
      <c r="E3272" s="22">
        <f t="shared" si="159"/>
        <v>197</v>
      </c>
      <c r="F3272" s="17" t="s">
        <v>771</v>
      </c>
      <c r="G3272" s="17" t="s">
        <v>784</v>
      </c>
      <c r="H3272" s="17">
        <v>156</v>
      </c>
      <c r="I3272" s="17">
        <v>38</v>
      </c>
      <c r="J3272" s="17"/>
      <c r="K3272" s="17" t="s">
        <v>494</v>
      </c>
      <c r="L3272" s="17" t="s">
        <v>494</v>
      </c>
      <c r="M3272" s="17"/>
      <c r="P3272" s="50" t="s">
        <v>1254</v>
      </c>
      <c r="AE3272" s="18">
        <f t="shared" si="157"/>
        <v>4.1052631578947372</v>
      </c>
    </row>
    <row r="3273" spans="1:31" hidden="1" x14ac:dyDescent="0.2">
      <c r="A3273" s="50">
        <v>2024</v>
      </c>
      <c r="B3273" s="50" t="s">
        <v>967</v>
      </c>
      <c r="C3273" s="51" t="str">
        <f>set_totals!$C$470</f>
        <v>15Jul24-PRS-Offshore B-1</v>
      </c>
      <c r="D3273" s="21">
        <f t="shared" si="158"/>
        <v>45488</v>
      </c>
      <c r="E3273" s="22">
        <f t="shared" si="159"/>
        <v>197</v>
      </c>
      <c r="F3273" s="17" t="s">
        <v>771</v>
      </c>
      <c r="G3273" s="17" t="s">
        <v>784</v>
      </c>
      <c r="H3273" s="17">
        <v>114</v>
      </c>
      <c r="I3273" s="17">
        <v>24</v>
      </c>
      <c r="J3273" s="17"/>
      <c r="K3273" s="17" t="s">
        <v>496</v>
      </c>
      <c r="L3273" s="17"/>
      <c r="M3273" s="17"/>
      <c r="P3273" s="50" t="s">
        <v>1255</v>
      </c>
      <c r="AE3273" s="18">
        <f t="shared" si="157"/>
        <v>4.75</v>
      </c>
    </row>
    <row r="3274" spans="1:31" hidden="1" x14ac:dyDescent="0.2">
      <c r="A3274" s="50">
        <v>2024</v>
      </c>
      <c r="B3274" s="50" t="s">
        <v>967</v>
      </c>
      <c r="C3274" s="51" t="str">
        <f>set_totals!$C$470</f>
        <v>15Jul24-PRS-Offshore B-1</v>
      </c>
      <c r="D3274" s="21">
        <f t="shared" si="158"/>
        <v>45488</v>
      </c>
      <c r="E3274" s="22">
        <f t="shared" si="159"/>
        <v>197</v>
      </c>
      <c r="F3274" s="17" t="s">
        <v>773</v>
      </c>
      <c r="G3274" s="17" t="s">
        <v>784</v>
      </c>
      <c r="H3274" s="17">
        <v>112</v>
      </c>
      <c r="I3274" s="17">
        <v>20</v>
      </c>
      <c r="J3274" s="17"/>
      <c r="K3274" s="17" t="s">
        <v>494</v>
      </c>
      <c r="L3274" s="17" t="s">
        <v>494</v>
      </c>
      <c r="M3274" s="17"/>
      <c r="P3274" s="50" t="s">
        <v>1257</v>
      </c>
      <c r="AD3274" s="50" t="s">
        <v>1259</v>
      </c>
      <c r="AE3274" s="18">
        <f t="shared" si="157"/>
        <v>5.6</v>
      </c>
    </row>
    <row r="3275" spans="1:31" hidden="1" x14ac:dyDescent="0.2">
      <c r="A3275" s="50">
        <v>2024</v>
      </c>
      <c r="B3275" s="50" t="s">
        <v>967</v>
      </c>
      <c r="C3275" s="51" t="str">
        <f>set_totals!$C$473</f>
        <v>15Jul24-PRS-Thrasher-1</v>
      </c>
      <c r="D3275" s="21">
        <f t="shared" si="158"/>
        <v>45488</v>
      </c>
      <c r="E3275" s="22">
        <f t="shared" si="159"/>
        <v>197</v>
      </c>
      <c r="F3275" s="17" t="s">
        <v>773</v>
      </c>
      <c r="G3275" s="17" t="s">
        <v>784</v>
      </c>
      <c r="H3275" s="17">
        <v>122</v>
      </c>
      <c r="I3275" s="17">
        <v>24</v>
      </c>
      <c r="J3275" s="17"/>
      <c r="K3275" s="17" t="s">
        <v>494</v>
      </c>
      <c r="L3275" s="17"/>
      <c r="M3275" s="17"/>
      <c r="AE3275" s="18">
        <f t="shared" si="157"/>
        <v>5.083333333333333</v>
      </c>
    </row>
    <row r="3276" spans="1:31" hidden="1" x14ac:dyDescent="0.2">
      <c r="A3276" s="50">
        <v>2024</v>
      </c>
      <c r="B3276" s="50" t="s">
        <v>967</v>
      </c>
      <c r="C3276" s="51" t="str">
        <f>set_totals!$C$473</f>
        <v>15Jul24-PRS-Thrasher-1</v>
      </c>
      <c r="D3276" s="21">
        <f t="shared" si="158"/>
        <v>45488</v>
      </c>
      <c r="E3276" s="22">
        <f t="shared" si="159"/>
        <v>197</v>
      </c>
      <c r="F3276" s="17" t="s">
        <v>773</v>
      </c>
      <c r="G3276" s="17" t="s">
        <v>784</v>
      </c>
      <c r="H3276" s="17">
        <v>150</v>
      </c>
      <c r="I3276" s="17">
        <v>28</v>
      </c>
      <c r="J3276" s="17"/>
      <c r="K3276" s="17" t="s">
        <v>494</v>
      </c>
      <c r="L3276" s="17"/>
      <c r="M3276" s="17"/>
      <c r="AE3276" s="18">
        <f t="shared" si="157"/>
        <v>5.3571428571428568</v>
      </c>
    </row>
    <row r="3277" spans="1:31" hidden="1" x14ac:dyDescent="0.2">
      <c r="A3277" s="50">
        <v>2024</v>
      </c>
      <c r="B3277" s="50" t="s">
        <v>967</v>
      </c>
      <c r="C3277" s="51" t="str">
        <f>set_totals!$C$473</f>
        <v>15Jul24-PRS-Thrasher-1</v>
      </c>
      <c r="D3277" s="21">
        <f t="shared" si="158"/>
        <v>45488</v>
      </c>
      <c r="E3277" s="22">
        <f t="shared" si="159"/>
        <v>197</v>
      </c>
      <c r="F3277" s="17" t="s">
        <v>773</v>
      </c>
      <c r="G3277" s="17" t="s">
        <v>784</v>
      </c>
      <c r="H3277" s="17">
        <v>144</v>
      </c>
      <c r="I3277" s="17">
        <v>26</v>
      </c>
      <c r="J3277" s="17"/>
      <c r="K3277" s="17" t="s">
        <v>494</v>
      </c>
      <c r="L3277" s="17"/>
      <c r="M3277" s="17"/>
      <c r="AE3277" s="18">
        <f t="shared" si="157"/>
        <v>5.5384615384615383</v>
      </c>
    </row>
    <row r="3278" spans="1:31" hidden="1" x14ac:dyDescent="0.2">
      <c r="A3278" s="50">
        <v>2024</v>
      </c>
      <c r="B3278" s="50" t="s">
        <v>967</v>
      </c>
      <c r="C3278" s="51" t="str">
        <f>set_totals!$C$473</f>
        <v>15Jul24-PRS-Thrasher-1</v>
      </c>
      <c r="D3278" s="21">
        <f t="shared" si="158"/>
        <v>45488</v>
      </c>
      <c r="E3278" s="22">
        <f t="shared" si="159"/>
        <v>197</v>
      </c>
      <c r="F3278" s="17" t="s">
        <v>773</v>
      </c>
      <c r="G3278" s="17" t="s">
        <v>784</v>
      </c>
      <c r="H3278" s="17">
        <v>143</v>
      </c>
      <c r="I3278" s="17">
        <v>27</v>
      </c>
      <c r="J3278" s="17"/>
      <c r="K3278" s="17" t="s">
        <v>494</v>
      </c>
      <c r="L3278" s="17"/>
      <c r="M3278" s="17"/>
      <c r="AE3278" s="18">
        <f t="shared" si="157"/>
        <v>5.2962962962962967</v>
      </c>
    </row>
    <row r="3279" spans="1:31" hidden="1" x14ac:dyDescent="0.2">
      <c r="A3279" s="50">
        <v>2024</v>
      </c>
      <c r="B3279" s="50" t="s">
        <v>967</v>
      </c>
      <c r="C3279" s="51" t="str">
        <f>set_totals!$C$473</f>
        <v>15Jul24-PRS-Thrasher-1</v>
      </c>
      <c r="D3279" s="21">
        <f t="shared" si="158"/>
        <v>45488</v>
      </c>
      <c r="E3279" s="22">
        <f t="shared" si="159"/>
        <v>197</v>
      </c>
      <c r="F3279" s="17" t="s">
        <v>773</v>
      </c>
      <c r="G3279" s="17" t="s">
        <v>784</v>
      </c>
      <c r="H3279" s="17">
        <v>134</v>
      </c>
      <c r="I3279" s="17">
        <v>24</v>
      </c>
      <c r="J3279" s="17"/>
      <c r="K3279" s="17" t="s">
        <v>494</v>
      </c>
      <c r="L3279" s="17"/>
      <c r="M3279" s="17"/>
      <c r="AE3279" s="18">
        <f t="shared" si="157"/>
        <v>5.583333333333333</v>
      </c>
    </row>
    <row r="3280" spans="1:31" hidden="1" x14ac:dyDescent="0.2">
      <c r="A3280" s="50">
        <v>2024</v>
      </c>
      <c r="B3280" s="50" t="s">
        <v>967</v>
      </c>
      <c r="C3280" s="51" t="str">
        <f>set_totals!$C$473</f>
        <v>15Jul24-PRS-Thrasher-1</v>
      </c>
      <c r="D3280" s="21">
        <f t="shared" si="158"/>
        <v>45488</v>
      </c>
      <c r="E3280" s="22">
        <f t="shared" si="159"/>
        <v>197</v>
      </c>
      <c r="F3280" s="17" t="s">
        <v>773</v>
      </c>
      <c r="G3280" s="17" t="s">
        <v>784</v>
      </c>
      <c r="H3280" s="17">
        <v>140</v>
      </c>
      <c r="I3280" s="17">
        <v>26</v>
      </c>
      <c r="J3280" s="17"/>
      <c r="K3280" s="17" t="s">
        <v>494</v>
      </c>
      <c r="L3280" s="17"/>
      <c r="M3280" s="17"/>
      <c r="AE3280" s="18">
        <f t="shared" si="157"/>
        <v>5.384615384615385</v>
      </c>
    </row>
    <row r="3281" spans="1:31" hidden="1" x14ac:dyDescent="0.2">
      <c r="A3281" s="50">
        <v>2024</v>
      </c>
      <c r="B3281" s="50" t="s">
        <v>967</v>
      </c>
      <c r="C3281" s="51" t="str">
        <f>set_totals!$C$473</f>
        <v>15Jul24-PRS-Thrasher-1</v>
      </c>
      <c r="D3281" s="21">
        <f t="shared" si="158"/>
        <v>45488</v>
      </c>
      <c r="E3281" s="22">
        <f t="shared" si="159"/>
        <v>197</v>
      </c>
      <c r="F3281" s="17" t="s">
        <v>773</v>
      </c>
      <c r="G3281" s="17" t="s">
        <v>784</v>
      </c>
      <c r="H3281" s="17">
        <v>114</v>
      </c>
      <c r="I3281" s="17">
        <v>24</v>
      </c>
      <c r="J3281" s="17"/>
      <c r="K3281" s="17" t="s">
        <v>494</v>
      </c>
      <c r="L3281" s="17"/>
      <c r="M3281" s="17"/>
      <c r="AE3281" s="18">
        <f t="shared" si="157"/>
        <v>4.75</v>
      </c>
    </row>
    <row r="3282" spans="1:31" hidden="1" x14ac:dyDescent="0.2">
      <c r="A3282" s="50">
        <v>2024</v>
      </c>
      <c r="B3282" s="50" t="s">
        <v>967</v>
      </c>
      <c r="C3282" s="51" t="str">
        <f>set_totals!$C$473</f>
        <v>15Jul24-PRS-Thrasher-1</v>
      </c>
      <c r="D3282" s="21">
        <f t="shared" si="158"/>
        <v>45488</v>
      </c>
      <c r="E3282" s="22">
        <f t="shared" si="159"/>
        <v>197</v>
      </c>
      <c r="F3282" s="17" t="s">
        <v>773</v>
      </c>
      <c r="G3282" s="17" t="s">
        <v>784</v>
      </c>
      <c r="H3282" s="17">
        <v>126</v>
      </c>
      <c r="I3282" s="17">
        <v>24</v>
      </c>
      <c r="J3282" s="17"/>
      <c r="K3282" s="17" t="s">
        <v>494</v>
      </c>
      <c r="L3282" s="17"/>
      <c r="M3282" s="17"/>
      <c r="AE3282" s="18">
        <f t="shared" si="157"/>
        <v>5.25</v>
      </c>
    </row>
    <row r="3283" spans="1:31" hidden="1" x14ac:dyDescent="0.2">
      <c r="A3283" s="50">
        <v>2024</v>
      </c>
      <c r="B3283" s="50" t="s">
        <v>967</v>
      </c>
      <c r="C3283" s="51" t="str">
        <f>set_totals!$C$473</f>
        <v>15Jul24-PRS-Thrasher-1</v>
      </c>
      <c r="D3283" s="21">
        <f t="shared" si="158"/>
        <v>45488</v>
      </c>
      <c r="E3283" s="22">
        <f t="shared" si="159"/>
        <v>197</v>
      </c>
      <c r="F3283" s="17" t="s">
        <v>773</v>
      </c>
      <c r="G3283" s="17" t="s">
        <v>784</v>
      </c>
      <c r="H3283" s="17">
        <v>139</v>
      </c>
      <c r="I3283" s="17">
        <v>25</v>
      </c>
      <c r="J3283" s="17"/>
      <c r="K3283" s="17" t="s">
        <v>494</v>
      </c>
      <c r="L3283" s="17"/>
      <c r="M3283" s="17"/>
      <c r="AE3283" s="18">
        <f t="shared" si="157"/>
        <v>5.56</v>
      </c>
    </row>
    <row r="3284" spans="1:31" hidden="1" x14ac:dyDescent="0.2">
      <c r="A3284" s="50">
        <v>2024</v>
      </c>
      <c r="B3284" s="50" t="s">
        <v>967</v>
      </c>
      <c r="C3284" s="51" t="str">
        <f>set_totals!$C$473</f>
        <v>15Jul24-PRS-Thrasher-1</v>
      </c>
      <c r="D3284" s="21">
        <f t="shared" si="158"/>
        <v>45488</v>
      </c>
      <c r="E3284" s="22">
        <f t="shared" si="159"/>
        <v>197</v>
      </c>
      <c r="F3284" s="17" t="s">
        <v>773</v>
      </c>
      <c r="G3284" s="17" t="s">
        <v>784</v>
      </c>
      <c r="H3284" s="17">
        <v>123</v>
      </c>
      <c r="I3284" s="17">
        <v>22</v>
      </c>
      <c r="J3284" s="17"/>
      <c r="K3284" s="17" t="s">
        <v>494</v>
      </c>
      <c r="L3284" s="17"/>
      <c r="M3284" s="17"/>
      <c r="AE3284" s="18">
        <f t="shared" si="157"/>
        <v>5.5909090909090908</v>
      </c>
    </row>
    <row r="3285" spans="1:31" hidden="1" x14ac:dyDescent="0.2">
      <c r="A3285" s="50">
        <v>2024</v>
      </c>
      <c r="B3285" s="50" t="s">
        <v>967</v>
      </c>
      <c r="C3285" s="51" t="str">
        <f>set_totals!$C$473</f>
        <v>15Jul24-PRS-Thrasher-1</v>
      </c>
      <c r="D3285" s="21">
        <f t="shared" si="158"/>
        <v>45488</v>
      </c>
      <c r="E3285" s="22">
        <f t="shared" si="159"/>
        <v>197</v>
      </c>
      <c r="F3285" s="17" t="s">
        <v>773</v>
      </c>
      <c r="G3285" s="17" t="s">
        <v>784</v>
      </c>
      <c r="H3285" s="17">
        <v>134</v>
      </c>
      <c r="I3285" s="17">
        <v>28</v>
      </c>
      <c r="J3285" s="17"/>
      <c r="K3285" s="17" t="s">
        <v>494</v>
      </c>
      <c r="L3285" s="17"/>
      <c r="M3285" s="17"/>
      <c r="AE3285" s="18">
        <f t="shared" si="157"/>
        <v>4.7857142857142856</v>
      </c>
    </row>
    <row r="3286" spans="1:31" hidden="1" x14ac:dyDescent="0.2">
      <c r="A3286" s="50">
        <v>2024</v>
      </c>
      <c r="B3286" s="50" t="s">
        <v>967</v>
      </c>
      <c r="C3286" s="51" t="str">
        <f>set_totals!$C$473</f>
        <v>15Jul24-PRS-Thrasher-1</v>
      </c>
      <c r="D3286" s="21">
        <f t="shared" si="158"/>
        <v>45488</v>
      </c>
      <c r="E3286" s="22">
        <f t="shared" si="159"/>
        <v>197</v>
      </c>
      <c r="F3286" s="17" t="s">
        <v>773</v>
      </c>
      <c r="G3286" s="17" t="s">
        <v>784</v>
      </c>
      <c r="H3286" s="17">
        <v>120</v>
      </c>
      <c r="I3286" s="17">
        <v>23</v>
      </c>
      <c r="J3286" s="17"/>
      <c r="K3286" s="17" t="s">
        <v>494</v>
      </c>
      <c r="L3286" s="17"/>
      <c r="M3286" s="17"/>
      <c r="AE3286" s="18">
        <f t="shared" si="157"/>
        <v>5.2173913043478262</v>
      </c>
    </row>
    <row r="3287" spans="1:31" hidden="1" x14ac:dyDescent="0.2">
      <c r="A3287" s="50">
        <v>2024</v>
      </c>
      <c r="B3287" s="50" t="s">
        <v>967</v>
      </c>
      <c r="C3287" s="51" t="str">
        <f>set_totals!$C$473</f>
        <v>15Jul24-PRS-Thrasher-1</v>
      </c>
      <c r="D3287" s="21">
        <f t="shared" si="158"/>
        <v>45488</v>
      </c>
      <c r="E3287" s="22">
        <f t="shared" si="159"/>
        <v>197</v>
      </c>
      <c r="F3287" s="17" t="s">
        <v>773</v>
      </c>
      <c r="G3287" s="17" t="s">
        <v>784</v>
      </c>
      <c r="H3287" s="17">
        <v>126</v>
      </c>
      <c r="I3287" s="17">
        <v>21</v>
      </c>
      <c r="J3287" s="17"/>
      <c r="K3287" s="17" t="s">
        <v>494</v>
      </c>
      <c r="L3287" s="17"/>
      <c r="M3287" s="17"/>
      <c r="AE3287" s="18">
        <f t="shared" si="157"/>
        <v>6</v>
      </c>
    </row>
    <row r="3288" spans="1:31" hidden="1" x14ac:dyDescent="0.2">
      <c r="A3288" s="50">
        <v>2024</v>
      </c>
      <c r="B3288" s="50" t="s">
        <v>967</v>
      </c>
      <c r="C3288" s="51" t="str">
        <f>set_totals!$C$473</f>
        <v>15Jul24-PRS-Thrasher-1</v>
      </c>
      <c r="D3288" s="21">
        <f t="shared" si="158"/>
        <v>45488</v>
      </c>
      <c r="E3288" s="22">
        <f t="shared" si="159"/>
        <v>197</v>
      </c>
      <c r="F3288" s="17" t="s">
        <v>773</v>
      </c>
      <c r="G3288" s="17" t="s">
        <v>784</v>
      </c>
      <c r="H3288" s="17">
        <v>152</v>
      </c>
      <c r="I3288" s="17">
        <v>29</v>
      </c>
      <c r="J3288" s="17"/>
      <c r="K3288" s="17" t="s">
        <v>494</v>
      </c>
      <c r="L3288" s="17"/>
      <c r="M3288" s="17"/>
      <c r="AE3288" s="18">
        <f t="shared" si="157"/>
        <v>5.2413793103448274</v>
      </c>
    </row>
    <row r="3289" spans="1:31" hidden="1" x14ac:dyDescent="0.2">
      <c r="A3289" s="50">
        <v>2024</v>
      </c>
      <c r="B3289" s="50" t="s">
        <v>967</v>
      </c>
      <c r="C3289" s="51" t="str">
        <f>set_totals!$C$473</f>
        <v>15Jul24-PRS-Thrasher-1</v>
      </c>
      <c r="D3289" s="21">
        <f t="shared" si="158"/>
        <v>45488</v>
      </c>
      <c r="E3289" s="22">
        <f t="shared" si="159"/>
        <v>197</v>
      </c>
      <c r="F3289" s="17" t="s">
        <v>773</v>
      </c>
      <c r="G3289" s="17" t="s">
        <v>784</v>
      </c>
      <c r="H3289" s="17">
        <v>130</v>
      </c>
      <c r="I3289" s="17">
        <v>27</v>
      </c>
      <c r="J3289" s="17"/>
      <c r="K3289" s="17" t="s">
        <v>494</v>
      </c>
      <c r="L3289" s="17"/>
      <c r="M3289" s="17"/>
      <c r="AE3289" s="18">
        <f t="shared" si="157"/>
        <v>4.8148148148148149</v>
      </c>
    </row>
    <row r="3290" spans="1:31" hidden="1" x14ac:dyDescent="0.2">
      <c r="A3290" s="50">
        <v>2024</v>
      </c>
      <c r="B3290" s="50" t="s">
        <v>967</v>
      </c>
      <c r="C3290" s="51" t="str">
        <f>set_totals!$C$473</f>
        <v>15Jul24-PRS-Thrasher-1</v>
      </c>
      <c r="D3290" s="21">
        <f t="shared" si="158"/>
        <v>45488</v>
      </c>
      <c r="E3290" s="22">
        <f t="shared" si="159"/>
        <v>197</v>
      </c>
      <c r="F3290" s="17" t="s">
        <v>771</v>
      </c>
      <c r="G3290" s="17" t="s">
        <v>784</v>
      </c>
      <c r="H3290" s="17">
        <v>104</v>
      </c>
      <c r="I3290" s="17">
        <v>20</v>
      </c>
      <c r="J3290" s="17"/>
      <c r="K3290" s="17" t="s">
        <v>494</v>
      </c>
      <c r="L3290" s="17"/>
      <c r="M3290" s="17"/>
      <c r="P3290" s="50" t="s">
        <v>1257</v>
      </c>
      <c r="AD3290" s="50" t="s">
        <v>1268</v>
      </c>
      <c r="AE3290" s="18">
        <f t="shared" si="157"/>
        <v>5.2</v>
      </c>
    </row>
    <row r="3291" spans="1:31" hidden="1" x14ac:dyDescent="0.2">
      <c r="A3291" s="50">
        <v>2024</v>
      </c>
      <c r="B3291" s="50" t="s">
        <v>967</v>
      </c>
      <c r="C3291" s="51" t="str">
        <f>set_totals!$C$473</f>
        <v>15Jul24-PRS-Thrasher-1</v>
      </c>
      <c r="D3291" s="21">
        <f t="shared" si="158"/>
        <v>45488</v>
      </c>
      <c r="E3291" s="22">
        <f t="shared" si="159"/>
        <v>197</v>
      </c>
      <c r="F3291" s="17" t="s">
        <v>771</v>
      </c>
      <c r="G3291" s="17" t="s">
        <v>784</v>
      </c>
      <c r="H3291" s="17">
        <v>112</v>
      </c>
      <c r="I3291" s="17">
        <v>24</v>
      </c>
      <c r="J3291" s="17"/>
      <c r="K3291" s="17" t="s">
        <v>496</v>
      </c>
      <c r="L3291" s="17"/>
      <c r="M3291" s="17"/>
      <c r="P3291" s="50" t="s">
        <v>1260</v>
      </c>
      <c r="AE3291" s="18">
        <f t="shared" si="157"/>
        <v>4.666666666666667</v>
      </c>
    </row>
    <row r="3292" spans="1:31" hidden="1" x14ac:dyDescent="0.2">
      <c r="A3292" s="50">
        <v>2024</v>
      </c>
      <c r="B3292" s="50" t="s">
        <v>967</v>
      </c>
      <c r="C3292" s="51" t="str">
        <f>set_totals!$C$473</f>
        <v>15Jul24-PRS-Thrasher-1</v>
      </c>
      <c r="D3292" s="21">
        <f t="shared" si="158"/>
        <v>45488</v>
      </c>
      <c r="E3292" s="22">
        <f t="shared" si="159"/>
        <v>197</v>
      </c>
      <c r="F3292" s="17" t="s">
        <v>773</v>
      </c>
      <c r="G3292" s="17" t="s">
        <v>784</v>
      </c>
      <c r="H3292" s="17">
        <v>122</v>
      </c>
      <c r="I3292" s="17">
        <v>24</v>
      </c>
      <c r="J3292" s="17"/>
      <c r="K3292" s="17" t="s">
        <v>494</v>
      </c>
      <c r="L3292" s="17"/>
      <c r="M3292" s="17"/>
      <c r="AE3292" s="18">
        <f t="shared" si="157"/>
        <v>5.083333333333333</v>
      </c>
    </row>
    <row r="3293" spans="1:31" hidden="1" x14ac:dyDescent="0.2">
      <c r="A3293" s="50">
        <v>2024</v>
      </c>
      <c r="B3293" s="50" t="s">
        <v>967</v>
      </c>
      <c r="C3293" s="51" t="str">
        <f>set_totals!$C$473</f>
        <v>15Jul24-PRS-Thrasher-1</v>
      </c>
      <c r="D3293" s="21">
        <f t="shared" si="158"/>
        <v>45488</v>
      </c>
      <c r="E3293" s="22">
        <f t="shared" si="159"/>
        <v>197</v>
      </c>
      <c r="F3293" s="17" t="s">
        <v>771</v>
      </c>
      <c r="G3293" s="17" t="s">
        <v>784</v>
      </c>
      <c r="H3293" s="17">
        <v>96</v>
      </c>
      <c r="I3293" s="17">
        <v>20</v>
      </c>
      <c r="J3293" s="17"/>
      <c r="K3293" s="17" t="s">
        <v>494</v>
      </c>
      <c r="L3293" s="17"/>
      <c r="M3293" s="17"/>
      <c r="P3293" s="50" t="s">
        <v>1262</v>
      </c>
      <c r="AE3293" s="18">
        <f t="shared" si="157"/>
        <v>4.8</v>
      </c>
    </row>
    <row r="3294" spans="1:31" hidden="1" x14ac:dyDescent="0.2">
      <c r="A3294" s="50">
        <v>2024</v>
      </c>
      <c r="B3294" s="50" t="s">
        <v>967</v>
      </c>
      <c r="C3294" s="51" t="str">
        <f>set_totals!$C$473</f>
        <v>15Jul24-PRS-Thrasher-1</v>
      </c>
      <c r="D3294" s="21">
        <f t="shared" si="158"/>
        <v>45488</v>
      </c>
      <c r="E3294" s="22">
        <f t="shared" si="159"/>
        <v>197</v>
      </c>
      <c r="F3294" s="17" t="s">
        <v>771</v>
      </c>
      <c r="G3294" s="17" t="s">
        <v>784</v>
      </c>
      <c r="H3294" s="17">
        <v>116</v>
      </c>
      <c r="I3294" s="17">
        <v>22</v>
      </c>
      <c r="J3294" s="17"/>
      <c r="K3294" s="17" t="s">
        <v>494</v>
      </c>
      <c r="L3294" s="17"/>
      <c r="M3294" s="17"/>
      <c r="P3294" s="50" t="s">
        <v>1263</v>
      </c>
      <c r="AE3294" s="18">
        <f t="shared" si="157"/>
        <v>5.2727272727272725</v>
      </c>
    </row>
    <row r="3295" spans="1:31" hidden="1" x14ac:dyDescent="0.2">
      <c r="A3295" s="50">
        <v>2024</v>
      </c>
      <c r="B3295" s="50" t="s">
        <v>967</v>
      </c>
      <c r="C3295" s="51" t="str">
        <f>set_totals!$C$473</f>
        <v>15Jul24-PRS-Thrasher-1</v>
      </c>
      <c r="D3295" s="21">
        <f t="shared" si="158"/>
        <v>45488</v>
      </c>
      <c r="E3295" s="22">
        <f t="shared" si="159"/>
        <v>197</v>
      </c>
      <c r="F3295" s="17" t="s">
        <v>771</v>
      </c>
      <c r="G3295" s="17" t="s">
        <v>784</v>
      </c>
      <c r="H3295" s="17">
        <v>97</v>
      </c>
      <c r="I3295" s="17">
        <v>20</v>
      </c>
      <c r="J3295" s="17"/>
      <c r="K3295" s="17" t="s">
        <v>494</v>
      </c>
      <c r="L3295" s="17"/>
      <c r="M3295" s="17"/>
      <c r="P3295" s="50" t="s">
        <v>1265</v>
      </c>
      <c r="AE3295" s="18">
        <f t="shared" si="157"/>
        <v>4.8499999999999996</v>
      </c>
    </row>
    <row r="3296" spans="1:31" hidden="1" x14ac:dyDescent="0.2">
      <c r="A3296" s="50">
        <v>2024</v>
      </c>
      <c r="B3296" s="50" t="s">
        <v>967</v>
      </c>
      <c r="C3296" s="51" t="str">
        <f>set_totals!$C$473</f>
        <v>15Jul24-PRS-Thrasher-1</v>
      </c>
      <c r="D3296" s="21">
        <f t="shared" si="158"/>
        <v>45488</v>
      </c>
      <c r="E3296" s="22">
        <f t="shared" si="159"/>
        <v>197</v>
      </c>
      <c r="F3296" s="17" t="s">
        <v>771</v>
      </c>
      <c r="G3296" s="17" t="s">
        <v>784</v>
      </c>
      <c r="H3296" s="17">
        <v>94</v>
      </c>
      <c r="I3296" s="17">
        <v>20</v>
      </c>
      <c r="J3296" s="17"/>
      <c r="K3296" s="17" t="s">
        <v>494</v>
      </c>
      <c r="L3296" s="17"/>
      <c r="M3296" s="17"/>
      <c r="P3296" s="50" t="s">
        <v>1266</v>
      </c>
      <c r="AE3296" s="18">
        <f t="shared" si="157"/>
        <v>4.7</v>
      </c>
    </row>
    <row r="3297" spans="1:31" hidden="1" x14ac:dyDescent="0.2">
      <c r="A3297" s="50">
        <v>2024</v>
      </c>
      <c r="B3297" s="50" t="s">
        <v>967</v>
      </c>
      <c r="C3297" s="51" t="str">
        <f>set_totals!$C$473</f>
        <v>15Jul24-PRS-Thrasher-1</v>
      </c>
      <c r="D3297" s="21">
        <f t="shared" si="158"/>
        <v>45488</v>
      </c>
      <c r="E3297" s="22">
        <f t="shared" si="159"/>
        <v>197</v>
      </c>
      <c r="F3297" s="17" t="s">
        <v>773</v>
      </c>
      <c r="G3297" s="17" t="s">
        <v>784</v>
      </c>
      <c r="H3297" s="17">
        <v>124</v>
      </c>
      <c r="I3297" s="17">
        <v>22</v>
      </c>
      <c r="J3297" s="17"/>
      <c r="K3297" s="17" t="s">
        <v>494</v>
      </c>
      <c r="L3297" s="17"/>
      <c r="M3297" s="17"/>
      <c r="AE3297" s="18">
        <f t="shared" si="157"/>
        <v>5.6363636363636367</v>
      </c>
    </row>
    <row r="3298" spans="1:31" hidden="1" x14ac:dyDescent="0.2">
      <c r="A3298" s="50">
        <v>2024</v>
      </c>
      <c r="B3298" s="50" t="s">
        <v>967</v>
      </c>
      <c r="C3298" s="51" t="str">
        <f>set_totals!$C$473</f>
        <v>15Jul24-PRS-Thrasher-1</v>
      </c>
      <c r="D3298" s="21">
        <f t="shared" si="158"/>
        <v>45488</v>
      </c>
      <c r="E3298" s="22">
        <f t="shared" si="159"/>
        <v>197</v>
      </c>
      <c r="F3298" s="17" t="s">
        <v>773</v>
      </c>
      <c r="G3298" s="17" t="s">
        <v>784</v>
      </c>
      <c r="H3298" s="17">
        <v>128</v>
      </c>
      <c r="I3298" s="17">
        <v>24</v>
      </c>
      <c r="J3298" s="17"/>
      <c r="K3298" s="17" t="s">
        <v>494</v>
      </c>
      <c r="L3298" s="17"/>
      <c r="M3298" s="17"/>
      <c r="AE3298" s="18">
        <f t="shared" si="157"/>
        <v>5.333333333333333</v>
      </c>
    </row>
    <row r="3299" spans="1:31" hidden="1" x14ac:dyDescent="0.2">
      <c r="A3299" s="50">
        <v>2024</v>
      </c>
      <c r="B3299" s="50" t="s">
        <v>967</v>
      </c>
      <c r="C3299" s="51" t="str">
        <f>set_totals!$C$473</f>
        <v>15Jul24-PRS-Thrasher-1</v>
      </c>
      <c r="D3299" s="21">
        <f t="shared" si="158"/>
        <v>45488</v>
      </c>
      <c r="E3299" s="22">
        <f t="shared" si="159"/>
        <v>197</v>
      </c>
      <c r="F3299" s="17" t="s">
        <v>773</v>
      </c>
      <c r="G3299" s="17" t="s">
        <v>784</v>
      </c>
      <c r="H3299" s="17">
        <v>158</v>
      </c>
      <c r="I3299" s="17">
        <v>32</v>
      </c>
      <c r="J3299" s="17"/>
      <c r="K3299" s="17" t="s">
        <v>494</v>
      </c>
      <c r="L3299" s="17"/>
      <c r="M3299" s="17"/>
      <c r="AE3299" s="18">
        <f t="shared" si="157"/>
        <v>4.9375</v>
      </c>
    </row>
    <row r="3300" spans="1:31" hidden="1" x14ac:dyDescent="0.2">
      <c r="A3300" s="50">
        <v>2024</v>
      </c>
      <c r="B3300" s="50" t="s">
        <v>967</v>
      </c>
      <c r="C3300" s="51" t="str">
        <f>set_totals!$C$477</f>
        <v>15Jul24-PRS-Jap Rock-1</v>
      </c>
      <c r="D3300" s="21">
        <f t="shared" si="158"/>
        <v>45488</v>
      </c>
      <c r="E3300" s="22">
        <f t="shared" si="159"/>
        <v>197</v>
      </c>
      <c r="F3300" s="17" t="s">
        <v>1185</v>
      </c>
      <c r="G3300" s="17"/>
      <c r="H3300" s="17">
        <v>250</v>
      </c>
      <c r="I3300" s="17">
        <v>60</v>
      </c>
      <c r="J3300" s="17"/>
      <c r="K3300" s="17" t="s">
        <v>494</v>
      </c>
      <c r="L3300" s="17"/>
      <c r="M3300" s="17"/>
      <c r="AE3300" s="18">
        <f t="shared" si="157"/>
        <v>4.166666666666667</v>
      </c>
    </row>
    <row r="3301" spans="1:31" hidden="1" x14ac:dyDescent="0.2">
      <c r="A3301" s="50">
        <v>2024</v>
      </c>
      <c r="B3301" s="50" t="s">
        <v>967</v>
      </c>
      <c r="C3301" s="51" t="str">
        <f>set_totals!$C$477</f>
        <v>15Jul24-PRS-Jap Rock-1</v>
      </c>
      <c r="D3301" s="21">
        <f t="shared" si="158"/>
        <v>45488</v>
      </c>
      <c r="E3301" s="22">
        <f t="shared" si="159"/>
        <v>197</v>
      </c>
      <c r="F3301" s="17" t="s">
        <v>1269</v>
      </c>
      <c r="G3301" s="17"/>
      <c r="H3301" s="17">
        <v>198</v>
      </c>
      <c r="I3301" s="17">
        <v>80</v>
      </c>
      <c r="J3301" s="17"/>
      <c r="K3301" s="17" t="s">
        <v>494</v>
      </c>
      <c r="L3301" s="17"/>
      <c r="M3301" s="17"/>
      <c r="AE3301" s="18">
        <f t="shared" ref="AE3301:AE3367" si="160">H3301/I3301</f>
        <v>2.4750000000000001</v>
      </c>
    </row>
    <row r="3302" spans="1:31" hidden="1" x14ac:dyDescent="0.2">
      <c r="A3302" s="50">
        <v>2024</v>
      </c>
      <c r="B3302" s="50" t="s">
        <v>967</v>
      </c>
      <c r="C3302" s="51" t="str">
        <f>set_totals!$C$477</f>
        <v>15Jul24-PRS-Jap Rock-1</v>
      </c>
      <c r="D3302" s="21">
        <f t="shared" si="158"/>
        <v>45488</v>
      </c>
      <c r="E3302" s="22">
        <f t="shared" si="159"/>
        <v>197</v>
      </c>
      <c r="F3302" s="17" t="s">
        <v>1185</v>
      </c>
      <c r="G3302" s="17"/>
      <c r="H3302" s="17">
        <v>224</v>
      </c>
      <c r="I3302" s="17">
        <v>63</v>
      </c>
      <c r="J3302" s="17"/>
      <c r="K3302" s="17" t="s">
        <v>494</v>
      </c>
      <c r="L3302" s="17"/>
      <c r="M3302" s="17"/>
      <c r="AE3302" s="18">
        <f t="shared" si="160"/>
        <v>3.5555555555555554</v>
      </c>
    </row>
    <row r="3303" spans="1:31" hidden="1" x14ac:dyDescent="0.2">
      <c r="A3303" s="50">
        <v>2024</v>
      </c>
      <c r="B3303" s="50" t="s">
        <v>967</v>
      </c>
      <c r="C3303" s="51" t="str">
        <f>set_totals!$C$477</f>
        <v>15Jul24-PRS-Jap Rock-1</v>
      </c>
      <c r="D3303" s="21">
        <f t="shared" si="158"/>
        <v>45488</v>
      </c>
      <c r="E3303" s="22">
        <f t="shared" si="159"/>
        <v>197</v>
      </c>
      <c r="F3303" s="50" t="s">
        <v>1185</v>
      </c>
      <c r="H3303" s="17">
        <v>244</v>
      </c>
      <c r="I3303" s="17">
        <v>66</v>
      </c>
      <c r="K3303" s="17" t="s">
        <v>494</v>
      </c>
      <c r="L3303" s="17" t="s">
        <v>494</v>
      </c>
      <c r="AE3303" s="18">
        <f t="shared" si="160"/>
        <v>3.6969696969696968</v>
      </c>
    </row>
    <row r="3304" spans="1:31" hidden="1" x14ac:dyDescent="0.2">
      <c r="A3304" s="50">
        <v>2024</v>
      </c>
      <c r="B3304" s="50" t="s">
        <v>967</v>
      </c>
      <c r="C3304" s="51" t="str">
        <f>set_totals!$C$477</f>
        <v>15Jul24-PRS-Jap Rock-1</v>
      </c>
      <c r="D3304" s="21">
        <f t="shared" si="158"/>
        <v>45488</v>
      </c>
      <c r="E3304" s="22">
        <f t="shared" si="159"/>
        <v>197</v>
      </c>
      <c r="F3304" s="50" t="s">
        <v>1185</v>
      </c>
      <c r="H3304" s="17">
        <v>239</v>
      </c>
      <c r="I3304" s="17">
        <v>60</v>
      </c>
      <c r="K3304" s="17" t="s">
        <v>494</v>
      </c>
      <c r="L3304" s="17" t="s">
        <v>494</v>
      </c>
      <c r="AE3304" s="18">
        <f t="shared" si="160"/>
        <v>3.9833333333333334</v>
      </c>
    </row>
    <row r="3305" spans="1:31" hidden="1" x14ac:dyDescent="0.2">
      <c r="A3305" s="50">
        <v>2024</v>
      </c>
      <c r="B3305" s="50" t="s">
        <v>967</v>
      </c>
      <c r="C3305" s="51" t="str">
        <f>set_totals!$C$477</f>
        <v>15Jul24-PRS-Jap Rock-1</v>
      </c>
      <c r="D3305" s="21">
        <f t="shared" si="158"/>
        <v>45488</v>
      </c>
      <c r="E3305" s="22">
        <f t="shared" si="159"/>
        <v>197</v>
      </c>
      <c r="F3305" s="50" t="s">
        <v>1185</v>
      </c>
      <c r="H3305" s="17">
        <v>234</v>
      </c>
      <c r="I3305" s="17">
        <v>59</v>
      </c>
      <c r="K3305" s="17" t="s">
        <v>494</v>
      </c>
      <c r="L3305" s="17" t="s">
        <v>494</v>
      </c>
      <c r="AE3305" s="18">
        <f t="shared" si="160"/>
        <v>3.9661016949152543</v>
      </c>
    </row>
    <row r="3306" spans="1:31" hidden="1" x14ac:dyDescent="0.2">
      <c r="A3306" s="50">
        <v>2024</v>
      </c>
      <c r="B3306" s="50" t="s">
        <v>967</v>
      </c>
      <c r="C3306" s="51" t="str">
        <f>set_totals!$C$477</f>
        <v>15Jul24-PRS-Jap Rock-1</v>
      </c>
      <c r="D3306" s="21">
        <f t="shared" si="158"/>
        <v>45488</v>
      </c>
      <c r="E3306" s="22">
        <f t="shared" si="159"/>
        <v>197</v>
      </c>
      <c r="F3306" s="50" t="s">
        <v>1185</v>
      </c>
      <c r="H3306" s="17">
        <v>232</v>
      </c>
      <c r="I3306" s="17">
        <v>62</v>
      </c>
      <c r="K3306" s="17" t="s">
        <v>494</v>
      </c>
      <c r="L3306" s="17" t="s">
        <v>494</v>
      </c>
      <c r="AE3306" s="18">
        <f t="shared" si="160"/>
        <v>3.7419354838709675</v>
      </c>
    </row>
    <row r="3307" spans="1:31" hidden="1" x14ac:dyDescent="0.2">
      <c r="A3307" s="50">
        <v>2024</v>
      </c>
      <c r="B3307" s="50" t="s">
        <v>967</v>
      </c>
      <c r="C3307" s="51" t="str">
        <f>set_totals!$C$477</f>
        <v>15Jul24-PRS-Jap Rock-1</v>
      </c>
      <c r="D3307" s="21">
        <f t="shared" si="158"/>
        <v>45488</v>
      </c>
      <c r="E3307" s="22">
        <f t="shared" si="159"/>
        <v>197</v>
      </c>
      <c r="F3307" s="50" t="s">
        <v>1185</v>
      </c>
      <c r="H3307" s="17">
        <v>259</v>
      </c>
      <c r="I3307" s="17">
        <v>69</v>
      </c>
      <c r="K3307" s="17" t="s">
        <v>494</v>
      </c>
      <c r="L3307" s="17" t="s">
        <v>494</v>
      </c>
      <c r="AE3307" s="18">
        <f t="shared" si="160"/>
        <v>3.7536231884057969</v>
      </c>
    </row>
    <row r="3308" spans="1:31" hidden="1" x14ac:dyDescent="0.2">
      <c r="A3308" s="50">
        <v>2024</v>
      </c>
      <c r="B3308" s="50" t="s">
        <v>967</v>
      </c>
      <c r="C3308" s="51" t="str">
        <f>set_totals!$C$477</f>
        <v>15Jul24-PRS-Jap Rock-1</v>
      </c>
      <c r="D3308" s="21">
        <f t="shared" si="158"/>
        <v>45488</v>
      </c>
      <c r="E3308" s="22">
        <f t="shared" si="159"/>
        <v>197</v>
      </c>
      <c r="F3308" s="50" t="s">
        <v>1185</v>
      </c>
      <c r="H3308" s="17">
        <v>248</v>
      </c>
      <c r="I3308" s="17">
        <v>64</v>
      </c>
      <c r="K3308" s="17" t="s">
        <v>494</v>
      </c>
      <c r="L3308" s="17" t="s">
        <v>494</v>
      </c>
      <c r="AE3308" s="18">
        <f t="shared" si="160"/>
        <v>3.875</v>
      </c>
    </row>
    <row r="3309" spans="1:31" hidden="1" x14ac:dyDescent="0.2">
      <c r="A3309" s="50">
        <v>2024</v>
      </c>
      <c r="B3309" s="50" t="s">
        <v>967</v>
      </c>
      <c r="C3309" s="51" t="str">
        <f>set_totals!$C$477</f>
        <v>15Jul24-PRS-Jap Rock-1</v>
      </c>
      <c r="D3309" s="21">
        <f t="shared" si="158"/>
        <v>45488</v>
      </c>
      <c r="E3309" s="22">
        <f t="shared" si="159"/>
        <v>197</v>
      </c>
      <c r="F3309" s="50" t="s">
        <v>1185</v>
      </c>
      <c r="H3309" s="17">
        <v>240</v>
      </c>
      <c r="I3309" s="17">
        <v>64</v>
      </c>
      <c r="K3309" s="17" t="s">
        <v>494</v>
      </c>
      <c r="L3309" s="17" t="s">
        <v>494</v>
      </c>
      <c r="AE3309" s="18">
        <f t="shared" si="160"/>
        <v>3.75</v>
      </c>
    </row>
    <row r="3310" spans="1:31" hidden="1" x14ac:dyDescent="0.2">
      <c r="A3310" s="50">
        <v>2024</v>
      </c>
      <c r="B3310" s="50" t="s">
        <v>967</v>
      </c>
      <c r="C3310" s="51" t="str">
        <f>set_totals!$C$477</f>
        <v>15Jul24-PRS-Jap Rock-1</v>
      </c>
      <c r="D3310" s="21">
        <f t="shared" si="158"/>
        <v>45488</v>
      </c>
      <c r="E3310" s="22">
        <f t="shared" si="159"/>
        <v>197</v>
      </c>
      <c r="F3310" s="50" t="s">
        <v>1185</v>
      </c>
      <c r="H3310" s="17">
        <v>250</v>
      </c>
      <c r="I3310" s="17">
        <v>70</v>
      </c>
      <c r="K3310" s="17" t="s">
        <v>494</v>
      </c>
      <c r="L3310" s="17" t="s">
        <v>494</v>
      </c>
      <c r="AE3310" s="18">
        <f t="shared" si="160"/>
        <v>3.5714285714285716</v>
      </c>
    </row>
    <row r="3311" spans="1:31" hidden="1" x14ac:dyDescent="0.2">
      <c r="A3311" s="50">
        <v>2024</v>
      </c>
      <c r="B3311" s="50" t="s">
        <v>967</v>
      </c>
      <c r="C3311" s="51" t="str">
        <f>set_totals!$C$477</f>
        <v>15Jul24-PRS-Jap Rock-1</v>
      </c>
      <c r="D3311" s="21">
        <f t="shared" si="158"/>
        <v>45488</v>
      </c>
      <c r="E3311" s="22">
        <f t="shared" si="159"/>
        <v>197</v>
      </c>
      <c r="F3311" s="50" t="s">
        <v>1185</v>
      </c>
      <c r="H3311" s="17">
        <v>250</v>
      </c>
      <c r="I3311" s="17">
        <v>63</v>
      </c>
      <c r="K3311" s="17" t="s">
        <v>494</v>
      </c>
      <c r="L3311" s="17" t="s">
        <v>494</v>
      </c>
      <c r="AE3311" s="18">
        <f t="shared" si="160"/>
        <v>3.9682539682539684</v>
      </c>
    </row>
    <row r="3312" spans="1:31" hidden="1" x14ac:dyDescent="0.2">
      <c r="A3312" s="50">
        <v>2024</v>
      </c>
      <c r="B3312" s="50" t="s">
        <v>967</v>
      </c>
      <c r="C3312" s="51" t="str">
        <f>set_totals!$C$477</f>
        <v>15Jul24-PRS-Jap Rock-1</v>
      </c>
      <c r="D3312" s="21">
        <f t="shared" si="158"/>
        <v>45488</v>
      </c>
      <c r="E3312" s="22">
        <f t="shared" si="159"/>
        <v>197</v>
      </c>
      <c r="F3312" s="50" t="s">
        <v>1185</v>
      </c>
      <c r="H3312" s="17">
        <v>236</v>
      </c>
      <c r="I3312" s="17">
        <v>60</v>
      </c>
      <c r="K3312" s="17" t="s">
        <v>494</v>
      </c>
      <c r="L3312" s="17" t="s">
        <v>494</v>
      </c>
      <c r="AE3312" s="18">
        <f t="shared" si="160"/>
        <v>3.9333333333333331</v>
      </c>
    </row>
    <row r="3313" spans="1:57" hidden="1" x14ac:dyDescent="0.2">
      <c r="A3313" s="50">
        <v>2024</v>
      </c>
      <c r="B3313" s="50" t="s">
        <v>967</v>
      </c>
      <c r="C3313" s="51" t="str">
        <f>set_totals!$C$477</f>
        <v>15Jul24-PRS-Jap Rock-1</v>
      </c>
      <c r="D3313" s="21">
        <f t="shared" si="158"/>
        <v>45488</v>
      </c>
      <c r="E3313" s="22">
        <f t="shared" si="159"/>
        <v>197</v>
      </c>
      <c r="F3313" s="50" t="s">
        <v>1185</v>
      </c>
      <c r="H3313" s="17">
        <v>236</v>
      </c>
      <c r="I3313" s="17">
        <v>60</v>
      </c>
      <c r="K3313" s="17" t="s">
        <v>494</v>
      </c>
      <c r="L3313" s="17" t="s">
        <v>494</v>
      </c>
      <c r="AE3313" s="18">
        <f t="shared" si="160"/>
        <v>3.9333333333333331</v>
      </c>
    </row>
    <row r="3314" spans="1:57" hidden="1" x14ac:dyDescent="0.2">
      <c r="A3314" s="50">
        <v>2024</v>
      </c>
      <c r="B3314" s="50" t="s">
        <v>967</v>
      </c>
      <c r="C3314" s="51" t="str">
        <f>set_totals!$C$477</f>
        <v>15Jul24-PRS-Jap Rock-1</v>
      </c>
      <c r="D3314" s="21">
        <f t="shared" si="158"/>
        <v>45488</v>
      </c>
      <c r="E3314" s="22">
        <f t="shared" si="159"/>
        <v>197</v>
      </c>
      <c r="F3314" s="50" t="s">
        <v>1185</v>
      </c>
      <c r="H3314" s="17">
        <v>240</v>
      </c>
      <c r="I3314" s="17">
        <v>62</v>
      </c>
      <c r="K3314" s="17" t="s">
        <v>494</v>
      </c>
      <c r="L3314" s="17" t="s">
        <v>494</v>
      </c>
      <c r="AE3314" s="18">
        <f t="shared" si="160"/>
        <v>3.870967741935484</v>
      </c>
    </row>
    <row r="3315" spans="1:57" hidden="1" x14ac:dyDescent="0.2">
      <c r="A3315" s="50">
        <v>2024</v>
      </c>
      <c r="B3315" s="50" t="s">
        <v>967</v>
      </c>
      <c r="C3315" s="51" t="str">
        <f>set_totals!$C$477</f>
        <v>15Jul24-PRS-Jap Rock-1</v>
      </c>
      <c r="D3315" s="21">
        <f t="shared" si="158"/>
        <v>45488</v>
      </c>
      <c r="E3315" s="22">
        <f t="shared" si="159"/>
        <v>197</v>
      </c>
      <c r="F3315" s="50" t="s">
        <v>1185</v>
      </c>
      <c r="H3315" s="17">
        <v>240</v>
      </c>
      <c r="I3315" s="17">
        <v>62</v>
      </c>
      <c r="K3315" s="17" t="s">
        <v>494</v>
      </c>
      <c r="L3315" s="17" t="s">
        <v>494</v>
      </c>
      <c r="AE3315" s="18">
        <f t="shared" si="160"/>
        <v>3.870967741935484</v>
      </c>
    </row>
    <row r="3316" spans="1:57" hidden="1" x14ac:dyDescent="0.2">
      <c r="A3316" s="50">
        <v>2024</v>
      </c>
      <c r="B3316" s="50" t="s">
        <v>967</v>
      </c>
      <c r="C3316" s="51" t="str">
        <f>set_totals!$C$477</f>
        <v>15Jul24-PRS-Jap Rock-1</v>
      </c>
      <c r="D3316" s="21">
        <f t="shared" si="158"/>
        <v>45488</v>
      </c>
      <c r="E3316" s="22">
        <f t="shared" si="159"/>
        <v>197</v>
      </c>
      <c r="F3316" s="50" t="s">
        <v>771</v>
      </c>
      <c r="G3316" s="50" t="s">
        <v>784</v>
      </c>
      <c r="H3316" s="17">
        <v>110</v>
      </c>
      <c r="I3316" s="17">
        <v>16</v>
      </c>
      <c r="K3316" s="17" t="s">
        <v>494</v>
      </c>
      <c r="L3316" s="17" t="s">
        <v>494</v>
      </c>
      <c r="P3316" s="50" t="s">
        <v>1270</v>
      </c>
      <c r="AE3316" s="18">
        <f t="shared" si="160"/>
        <v>6.875</v>
      </c>
    </row>
    <row r="3317" spans="1:57" hidden="1" x14ac:dyDescent="0.2">
      <c r="A3317" s="50">
        <v>2024</v>
      </c>
      <c r="B3317" s="50" t="s">
        <v>967</v>
      </c>
      <c r="C3317" s="51" t="str">
        <f>set_totals!$C$477</f>
        <v>15Jul24-PRS-Jap Rock-1</v>
      </c>
      <c r="D3317" s="21">
        <f t="shared" si="158"/>
        <v>45488</v>
      </c>
      <c r="E3317" s="22">
        <f t="shared" si="159"/>
        <v>197</v>
      </c>
      <c r="F3317" s="50" t="s">
        <v>771</v>
      </c>
      <c r="G3317" s="50" t="s">
        <v>784</v>
      </c>
      <c r="H3317" s="17">
        <v>131</v>
      </c>
      <c r="I3317" s="17">
        <v>30</v>
      </c>
      <c r="K3317" s="50" t="s">
        <v>496</v>
      </c>
      <c r="L3317" s="50" t="s">
        <v>496</v>
      </c>
      <c r="P3317" s="50" t="s">
        <v>1271</v>
      </c>
      <c r="AE3317" s="18">
        <f t="shared" si="160"/>
        <v>4.3666666666666663</v>
      </c>
    </row>
    <row r="3318" spans="1:57" hidden="1" x14ac:dyDescent="0.2">
      <c r="A3318" s="50">
        <v>2024</v>
      </c>
      <c r="B3318" s="50" t="s">
        <v>967</v>
      </c>
      <c r="C3318" s="51" t="str">
        <f>set_totals!$C$481</f>
        <v>15Jul24-PRS-Offshore A-1</v>
      </c>
      <c r="D3318" s="21">
        <f t="shared" si="158"/>
        <v>45488</v>
      </c>
      <c r="E3318" s="22">
        <f t="shared" si="159"/>
        <v>197</v>
      </c>
      <c r="F3318" s="50" t="s">
        <v>1273</v>
      </c>
      <c r="H3318" s="17">
        <v>230</v>
      </c>
      <c r="I3318" s="17">
        <v>80</v>
      </c>
      <c r="K3318" s="17" t="s">
        <v>494</v>
      </c>
      <c r="L3318" s="50" t="s">
        <v>494</v>
      </c>
      <c r="AE3318" s="18">
        <f t="shared" si="160"/>
        <v>2.875</v>
      </c>
    </row>
    <row r="3319" spans="1:57" hidden="1" x14ac:dyDescent="0.2">
      <c r="A3319" s="50">
        <v>2024</v>
      </c>
      <c r="B3319" s="50" t="s">
        <v>967</v>
      </c>
      <c r="C3319" s="51" t="str">
        <f>set_totals!$C$481</f>
        <v>15Jul24-PRS-Offshore A-1</v>
      </c>
      <c r="D3319" s="21">
        <f t="shared" si="158"/>
        <v>45488</v>
      </c>
      <c r="E3319" s="22">
        <f t="shared" si="159"/>
        <v>197</v>
      </c>
      <c r="F3319" s="50" t="s">
        <v>1273</v>
      </c>
      <c r="H3319" s="17">
        <v>230</v>
      </c>
      <c r="I3319" s="17">
        <v>75</v>
      </c>
      <c r="K3319" s="17" t="s">
        <v>494</v>
      </c>
      <c r="L3319" s="50" t="s">
        <v>494</v>
      </c>
      <c r="AE3319" s="18">
        <f t="shared" si="160"/>
        <v>3.0666666666666669</v>
      </c>
    </row>
    <row r="3320" spans="1:57" hidden="1" x14ac:dyDescent="0.2">
      <c r="A3320" s="50">
        <v>2024</v>
      </c>
      <c r="B3320" s="50" t="s">
        <v>967</v>
      </c>
      <c r="C3320" s="51" t="str">
        <f>set_totals!$C$481</f>
        <v>15Jul24-PRS-Offshore A-1</v>
      </c>
      <c r="D3320" s="21">
        <f t="shared" si="158"/>
        <v>45488</v>
      </c>
      <c r="E3320" s="22">
        <f t="shared" si="159"/>
        <v>197</v>
      </c>
      <c r="F3320" s="50" t="s">
        <v>1273</v>
      </c>
      <c r="H3320" s="17">
        <v>210</v>
      </c>
      <c r="I3320" s="17">
        <v>75</v>
      </c>
      <c r="K3320" s="17" t="s">
        <v>494</v>
      </c>
      <c r="L3320" s="50" t="s">
        <v>494</v>
      </c>
      <c r="AE3320" s="18">
        <f t="shared" si="160"/>
        <v>2.8</v>
      </c>
    </row>
    <row r="3321" spans="1:57" hidden="1" x14ac:dyDescent="0.2">
      <c r="A3321" s="50">
        <v>2024</v>
      </c>
      <c r="B3321" s="50" t="s">
        <v>967</v>
      </c>
      <c r="C3321" s="51" t="str">
        <f>set_totals!$C$481</f>
        <v>15Jul24-PRS-Offshore A-1</v>
      </c>
      <c r="D3321" s="21">
        <f t="shared" si="158"/>
        <v>45488</v>
      </c>
      <c r="E3321" s="22">
        <f t="shared" si="159"/>
        <v>197</v>
      </c>
      <c r="F3321" s="50" t="s">
        <v>771</v>
      </c>
      <c r="G3321" s="50" t="s">
        <v>784</v>
      </c>
      <c r="H3321" s="17">
        <v>125</v>
      </c>
      <c r="I3321" s="17">
        <v>29</v>
      </c>
      <c r="K3321" s="17" t="s">
        <v>494</v>
      </c>
      <c r="L3321" s="50" t="s">
        <v>494</v>
      </c>
      <c r="P3321" s="50" t="s">
        <v>1274</v>
      </c>
      <c r="AD3321" s="50" t="s">
        <v>1275</v>
      </c>
      <c r="AE3321" s="18">
        <f t="shared" si="160"/>
        <v>4.3103448275862073</v>
      </c>
    </row>
    <row r="3322" spans="1:57" hidden="1" x14ac:dyDescent="0.2">
      <c r="A3322" s="50">
        <v>2024</v>
      </c>
      <c r="B3322" s="50" t="s">
        <v>420</v>
      </c>
      <c r="C3322" s="51" t="str">
        <f>set_totals!$C$482</f>
        <v>24Aug24-FLAG-BS07-1</v>
      </c>
      <c r="D3322" s="21">
        <f t="shared" ref="D3322:D3324" si="161">DATEVALUE(LEFT(C3322, SEARCH("-", C3322) - 1))</f>
        <v>45528</v>
      </c>
      <c r="E3322" s="22">
        <f t="shared" ref="E3322:E3324" si="162" xml:space="preserve"> D3322 - DATE(YEAR(D3322), 1, 0)</f>
        <v>237</v>
      </c>
      <c r="F3322" s="50" t="s">
        <v>771</v>
      </c>
      <c r="G3322" s="50" t="s">
        <v>784</v>
      </c>
      <c r="H3322" s="17">
        <v>130</v>
      </c>
      <c r="I3322" s="17">
        <v>30</v>
      </c>
      <c r="K3322" s="17" t="s">
        <v>494</v>
      </c>
      <c r="L3322" s="50" t="s">
        <v>494</v>
      </c>
      <c r="P3322" s="50" t="s">
        <v>2388</v>
      </c>
      <c r="AE3322" s="18">
        <f t="shared" si="160"/>
        <v>4.333333333333333</v>
      </c>
    </row>
    <row r="3323" spans="1:57" hidden="1" x14ac:dyDescent="0.2">
      <c r="A3323" s="50">
        <v>2024</v>
      </c>
      <c r="B3323" s="50" t="s">
        <v>420</v>
      </c>
      <c r="C3323" s="51" t="str">
        <f>set_totals!$C$482</f>
        <v>24Aug24-FLAG-BS07-1</v>
      </c>
      <c r="D3323" s="21">
        <f t="shared" si="161"/>
        <v>45528</v>
      </c>
      <c r="E3323" s="22">
        <f t="shared" si="162"/>
        <v>237</v>
      </c>
      <c r="F3323" s="50" t="s">
        <v>771</v>
      </c>
      <c r="G3323" s="50" t="s">
        <v>784</v>
      </c>
      <c r="H3323" s="17">
        <v>120</v>
      </c>
      <c r="I3323" s="17">
        <v>26</v>
      </c>
      <c r="K3323" s="17" t="s">
        <v>494</v>
      </c>
      <c r="L3323" s="50" t="s">
        <v>494</v>
      </c>
      <c r="P3323" s="50" t="s">
        <v>2389</v>
      </c>
      <c r="AE3323" s="18">
        <f t="shared" si="160"/>
        <v>4.615384615384615</v>
      </c>
    </row>
    <row r="3324" spans="1:57" hidden="1" x14ac:dyDescent="0.2">
      <c r="A3324" s="50">
        <v>2024</v>
      </c>
      <c r="B3324" s="50" t="s">
        <v>420</v>
      </c>
      <c r="C3324" s="51" t="str">
        <f>set_totals!$C$482</f>
        <v>24Aug24-FLAG-BS07-1</v>
      </c>
      <c r="D3324" s="21">
        <f t="shared" si="161"/>
        <v>45528</v>
      </c>
      <c r="E3324" s="22">
        <f t="shared" si="162"/>
        <v>237</v>
      </c>
      <c r="F3324" s="50" t="s">
        <v>771</v>
      </c>
      <c r="G3324" s="50" t="s">
        <v>784</v>
      </c>
      <c r="H3324" s="17">
        <v>126</v>
      </c>
      <c r="I3324" s="17">
        <v>26</v>
      </c>
      <c r="K3324" s="16" t="s">
        <v>494</v>
      </c>
      <c r="L3324" s="51" t="s">
        <v>494</v>
      </c>
      <c r="N3324" s="50" t="s">
        <v>2390</v>
      </c>
      <c r="P3324" s="50" t="s">
        <v>2390</v>
      </c>
      <c r="R3324" s="50" t="s">
        <v>2350</v>
      </c>
      <c r="S3324" s="50" t="s">
        <v>2506</v>
      </c>
      <c r="AE3324" s="18">
        <f t="shared" si="160"/>
        <v>4.8461538461538458</v>
      </c>
      <c r="AF3324" s="50" t="s">
        <v>520</v>
      </c>
      <c r="AG3324" s="196">
        <v>45553</v>
      </c>
      <c r="AH3324" s="50" t="s">
        <v>494</v>
      </c>
      <c r="AI3324" s="50" t="s">
        <v>494</v>
      </c>
      <c r="AJ3324" s="50" t="s">
        <v>494</v>
      </c>
      <c r="AL3324" s="50" t="s">
        <v>494</v>
      </c>
      <c r="AM3324" s="50">
        <v>125</v>
      </c>
      <c r="AN3324" s="50">
        <v>28</v>
      </c>
      <c r="AO3324" s="50">
        <v>19.899999999999999</v>
      </c>
      <c r="AP3324" s="50" t="s">
        <v>496</v>
      </c>
      <c r="AQ3324" s="50" t="s">
        <v>1754</v>
      </c>
      <c r="AR3324" s="50" t="s">
        <v>2390</v>
      </c>
      <c r="AS3324" s="50" t="s">
        <v>494</v>
      </c>
      <c r="AT3324" s="50" t="s">
        <v>494</v>
      </c>
      <c r="AU3324" s="50" t="s">
        <v>2390</v>
      </c>
      <c r="AV3324" s="50" t="s">
        <v>494</v>
      </c>
      <c r="AW3324" s="50" t="s">
        <v>494</v>
      </c>
      <c r="AX3324" s="50" t="s">
        <v>494</v>
      </c>
      <c r="AY3324" s="50" t="s">
        <v>494</v>
      </c>
      <c r="AZ3324" s="50" t="s">
        <v>494</v>
      </c>
      <c r="BA3324" s="50" t="s">
        <v>494</v>
      </c>
      <c r="BB3324" s="50" t="s">
        <v>494</v>
      </c>
      <c r="BC3324" s="50" t="s">
        <v>494</v>
      </c>
      <c r="BD3324" s="50" t="s">
        <v>494</v>
      </c>
      <c r="BE3324" s="50" t="s">
        <v>494</v>
      </c>
    </row>
    <row r="3325" spans="1:57" ht="12.6" customHeight="1" x14ac:dyDescent="0.25">
      <c r="A3325" s="50">
        <v>2024</v>
      </c>
      <c r="B3325" s="50" t="s">
        <v>967</v>
      </c>
      <c r="C3325" s="51" t="str">
        <f>set_totals!$C$498</f>
        <v>26Aug24-PRS-Gordon R-1</v>
      </c>
      <c r="D3325" s="21">
        <f t="shared" si="158"/>
        <v>45530</v>
      </c>
      <c r="E3325" s="22">
        <f t="shared" si="159"/>
        <v>239</v>
      </c>
      <c r="F3325" s="50" t="s">
        <v>771</v>
      </c>
      <c r="G3325" s="50" t="s">
        <v>784</v>
      </c>
      <c r="H3325" s="17">
        <v>191</v>
      </c>
      <c r="I3325" s="17">
        <v>42</v>
      </c>
      <c r="K3325" s="50" t="s">
        <v>494</v>
      </c>
      <c r="L3325" s="50" t="s">
        <v>494</v>
      </c>
      <c r="N3325" s="50" t="s">
        <v>1318</v>
      </c>
      <c r="P3325" s="50" t="s">
        <v>1318</v>
      </c>
      <c r="Q3325" s="50" t="s">
        <v>496</v>
      </c>
      <c r="R3325" s="16" t="s">
        <v>2573</v>
      </c>
      <c r="AD3325" s="50" t="s">
        <v>2565</v>
      </c>
      <c r="AE3325" s="18">
        <f t="shared" si="160"/>
        <v>4.5476190476190474</v>
      </c>
      <c r="AF3325" s="34" t="s">
        <v>520</v>
      </c>
      <c r="AG3325" s="184">
        <v>45551</v>
      </c>
      <c r="AH3325" s="50" t="s">
        <v>494</v>
      </c>
      <c r="AJ3325" s="50" t="s">
        <v>494</v>
      </c>
      <c r="AL3325" s="50" t="s">
        <v>494</v>
      </c>
      <c r="AM3325">
        <v>173</v>
      </c>
      <c r="AN3325">
        <v>38</v>
      </c>
      <c r="AO3325">
        <v>70.5</v>
      </c>
      <c r="AP3325" s="50" t="s">
        <v>496</v>
      </c>
      <c r="AQ3325" s="50" t="s">
        <v>1753</v>
      </c>
      <c r="AR3325" s="50" t="s">
        <v>1318</v>
      </c>
      <c r="AU3325" s="50" t="s">
        <v>1318</v>
      </c>
    </row>
    <row r="3326" spans="1:57" x14ac:dyDescent="0.2">
      <c r="A3326" s="50">
        <v>2024</v>
      </c>
      <c r="B3326" s="50" t="s">
        <v>967</v>
      </c>
      <c r="C3326" s="51" t="str">
        <f>set_totals!$C$498</f>
        <v>26Aug24-PRS-Gordon R-1</v>
      </c>
      <c r="D3326" s="21">
        <f t="shared" si="158"/>
        <v>45530</v>
      </c>
      <c r="E3326" s="22">
        <f t="shared" si="159"/>
        <v>239</v>
      </c>
      <c r="F3326" s="50" t="s">
        <v>771</v>
      </c>
      <c r="G3326" s="50" t="s">
        <v>784</v>
      </c>
      <c r="H3326" s="17">
        <v>126</v>
      </c>
      <c r="I3326" s="17">
        <v>26</v>
      </c>
      <c r="K3326" s="50" t="s">
        <v>494</v>
      </c>
      <c r="L3326" s="50" t="s">
        <v>494</v>
      </c>
      <c r="N3326" s="50" t="s">
        <v>1320</v>
      </c>
      <c r="P3326" s="50" t="s">
        <v>1320</v>
      </c>
      <c r="Q3326" s="50" t="s">
        <v>496</v>
      </c>
      <c r="R3326" s="16" t="s">
        <v>2573</v>
      </c>
      <c r="AD3326" s="50" t="s">
        <v>2565</v>
      </c>
      <c r="AE3326" s="18">
        <f t="shared" si="160"/>
        <v>4.8461538461538458</v>
      </c>
      <c r="AG3326" s="184"/>
    </row>
    <row r="3327" spans="1:57" x14ac:dyDescent="0.2">
      <c r="A3327" s="50">
        <v>2024</v>
      </c>
      <c r="B3327" s="50" t="s">
        <v>967</v>
      </c>
      <c r="C3327" s="51" t="str">
        <f>set_totals!$C$502</f>
        <v>26Aug24-PRS-Offshore A-1</v>
      </c>
      <c r="D3327" s="21">
        <f t="shared" si="158"/>
        <v>45530</v>
      </c>
      <c r="E3327" s="22">
        <f t="shared" si="159"/>
        <v>239</v>
      </c>
      <c r="F3327" s="50" t="s">
        <v>771</v>
      </c>
      <c r="G3327" s="50" t="s">
        <v>784</v>
      </c>
      <c r="H3327" s="17">
        <v>141</v>
      </c>
      <c r="I3327" s="17">
        <v>27</v>
      </c>
      <c r="K3327" s="50" t="s">
        <v>494</v>
      </c>
      <c r="L3327" s="50" t="s">
        <v>494</v>
      </c>
      <c r="N3327" s="50" t="s">
        <v>1322</v>
      </c>
      <c r="P3327" s="50" t="s">
        <v>1322</v>
      </c>
      <c r="Q3327" s="50" t="s">
        <v>496</v>
      </c>
      <c r="R3327" s="16" t="s">
        <v>2564</v>
      </c>
      <c r="AD3327" s="50" t="s">
        <v>2565</v>
      </c>
      <c r="AE3327" s="18">
        <f t="shared" si="160"/>
        <v>5.2222222222222223</v>
      </c>
      <c r="AF3327" s="50" t="s">
        <v>520</v>
      </c>
      <c r="AG3327" s="184">
        <v>45551</v>
      </c>
      <c r="AH3327" s="50" t="s">
        <v>494</v>
      </c>
      <c r="AJ3327" s="50" t="s">
        <v>494</v>
      </c>
      <c r="AL3327" s="50" t="s">
        <v>494</v>
      </c>
      <c r="AM3327" s="50">
        <v>113</v>
      </c>
      <c r="AN3327" s="50">
        <v>26</v>
      </c>
      <c r="AO3327" s="50">
        <v>25.5</v>
      </c>
      <c r="AP3327" s="50" t="s">
        <v>496</v>
      </c>
      <c r="AQ3327" s="50" t="s">
        <v>1753</v>
      </c>
      <c r="AR3327" s="50" t="s">
        <v>1322</v>
      </c>
      <c r="AU3327" s="50" t="s">
        <v>1322</v>
      </c>
    </row>
    <row r="3328" spans="1:57" x14ac:dyDescent="0.2">
      <c r="A3328" s="50">
        <v>2024</v>
      </c>
      <c r="B3328" s="50" t="s">
        <v>967</v>
      </c>
      <c r="C3328" s="51" t="str">
        <f>set_totals!$C$502</f>
        <v>26Aug24-PRS-Offshore A-1</v>
      </c>
      <c r="D3328" s="21">
        <f t="shared" si="158"/>
        <v>45530</v>
      </c>
      <c r="E3328" s="22">
        <f t="shared" si="159"/>
        <v>239</v>
      </c>
      <c r="F3328" s="50" t="s">
        <v>771</v>
      </c>
      <c r="G3328" s="50" t="s">
        <v>784</v>
      </c>
      <c r="H3328" s="17">
        <v>132</v>
      </c>
      <c r="I3328" s="17">
        <v>27</v>
      </c>
      <c r="K3328" s="50" t="s">
        <v>494</v>
      </c>
      <c r="L3328" s="50" t="s">
        <v>494</v>
      </c>
      <c r="N3328" s="50" t="s">
        <v>1325</v>
      </c>
      <c r="P3328" s="50" t="s">
        <v>1325</v>
      </c>
      <c r="Q3328" s="50" t="s">
        <v>496</v>
      </c>
      <c r="R3328" s="16" t="s">
        <v>2573</v>
      </c>
      <c r="AD3328" s="50" t="s">
        <v>2565</v>
      </c>
      <c r="AE3328" s="18">
        <f t="shared" si="160"/>
        <v>4.8888888888888893</v>
      </c>
      <c r="AG3328" s="184"/>
    </row>
    <row r="3329" spans="1:41" ht="12.75" customHeight="1" x14ac:dyDescent="0.25">
      <c r="A3329" s="50">
        <v>2024</v>
      </c>
      <c r="B3329" s="50" t="s">
        <v>967</v>
      </c>
      <c r="C3329" s="51" t="str">
        <f>set_totals!$C$483</f>
        <v>26Aug24-PRS-PRCD-1</v>
      </c>
      <c r="D3329" s="21">
        <f t="shared" si="158"/>
        <v>45530</v>
      </c>
      <c r="E3329" s="22">
        <f t="shared" si="159"/>
        <v>239</v>
      </c>
      <c r="F3329" s="50" t="s">
        <v>771</v>
      </c>
      <c r="G3329" s="50" t="s">
        <v>784</v>
      </c>
      <c r="H3329" s="17">
        <v>118</v>
      </c>
      <c r="I3329" s="17">
        <v>22</v>
      </c>
      <c r="K3329" s="17" t="s">
        <v>494</v>
      </c>
      <c r="L3329" s="17" t="s">
        <v>494</v>
      </c>
      <c r="N3329" s="50" t="s">
        <v>1279</v>
      </c>
      <c r="P3329" s="50" t="s">
        <v>1279</v>
      </c>
      <c r="Q3329" s="50" t="s">
        <v>496</v>
      </c>
      <c r="R3329" s="16" t="s">
        <v>2573</v>
      </c>
      <c r="AD3329" s="50" t="s">
        <v>2565</v>
      </c>
      <c r="AE3329" s="18">
        <f t="shared" si="160"/>
        <v>5.3636363636363633</v>
      </c>
      <c r="AF3329" s="50" t="s">
        <v>520</v>
      </c>
      <c r="AG3329" s="184"/>
      <c r="AH3329" s="50" t="s">
        <v>494</v>
      </c>
      <c r="AJ3329" s="50" t="s">
        <v>494</v>
      </c>
      <c r="AL3329" s="50" t="s">
        <v>494</v>
      </c>
      <c r="AM3329">
        <v>106</v>
      </c>
      <c r="AN3329">
        <v>23</v>
      </c>
      <c r="AO3329">
        <v>19.5</v>
      </c>
    </row>
    <row r="3330" spans="1:41" ht="12.75" customHeight="1" x14ac:dyDescent="0.25">
      <c r="A3330" s="50">
        <v>2024</v>
      </c>
      <c r="B3330" s="50" t="s">
        <v>967</v>
      </c>
      <c r="C3330" s="51" t="str">
        <f>set_totals!$C$487</f>
        <v>26Aug24-PRS-Mill Bay-1</v>
      </c>
      <c r="D3330" s="21">
        <f t="shared" si="158"/>
        <v>45530</v>
      </c>
      <c r="E3330" s="22">
        <f t="shared" si="159"/>
        <v>239</v>
      </c>
      <c r="F3330" s="50" t="s">
        <v>771</v>
      </c>
      <c r="G3330" s="50" t="s">
        <v>784</v>
      </c>
      <c r="H3330" s="17">
        <v>136</v>
      </c>
      <c r="I3330" s="17">
        <v>30</v>
      </c>
      <c r="K3330" s="50" t="s">
        <v>494</v>
      </c>
      <c r="L3330" s="50" t="s">
        <v>494</v>
      </c>
      <c r="N3330" s="50" t="s">
        <v>1289</v>
      </c>
      <c r="P3330" s="50" t="s">
        <v>1289</v>
      </c>
      <c r="Q3330" s="50" t="s">
        <v>496</v>
      </c>
      <c r="R3330" s="16" t="s">
        <v>2573</v>
      </c>
      <c r="AC3330" s="50">
        <v>0</v>
      </c>
      <c r="AD3330" s="50" t="s">
        <v>2565</v>
      </c>
      <c r="AE3330" s="18">
        <f t="shared" si="160"/>
        <v>4.5333333333333332</v>
      </c>
      <c r="AF3330" s="50" t="s">
        <v>520</v>
      </c>
      <c r="AG3330" s="184"/>
      <c r="AH3330" s="50" t="s">
        <v>494</v>
      </c>
      <c r="AJ3330" s="50" t="s">
        <v>494</v>
      </c>
      <c r="AL3330" s="50" t="s">
        <v>494</v>
      </c>
      <c r="AM3330">
        <v>125</v>
      </c>
      <c r="AN3330">
        <v>22</v>
      </c>
      <c r="AO3330">
        <v>24.2</v>
      </c>
    </row>
    <row r="3331" spans="1:41" x14ac:dyDescent="0.2">
      <c r="A3331" s="50">
        <v>2024</v>
      </c>
      <c r="B3331" s="50" t="s">
        <v>967</v>
      </c>
      <c r="C3331" s="51" t="str">
        <f>set_totals!$C$487</f>
        <v>26Aug24-PRS-Mill Bay-1</v>
      </c>
      <c r="D3331" s="21">
        <f t="shared" si="158"/>
        <v>45530</v>
      </c>
      <c r="E3331" s="22">
        <f t="shared" si="159"/>
        <v>239</v>
      </c>
      <c r="F3331" s="50" t="s">
        <v>771</v>
      </c>
      <c r="G3331" s="50" t="s">
        <v>784</v>
      </c>
      <c r="H3331" s="17">
        <v>126</v>
      </c>
      <c r="I3331" s="17">
        <v>26</v>
      </c>
      <c r="K3331" s="50" t="s">
        <v>494</v>
      </c>
      <c r="L3331" s="50" t="s">
        <v>494</v>
      </c>
      <c r="N3331" s="50" t="s">
        <v>1292</v>
      </c>
      <c r="P3331" s="50" t="s">
        <v>1292</v>
      </c>
      <c r="Q3331" s="50" t="s">
        <v>496</v>
      </c>
      <c r="R3331" s="16" t="s">
        <v>2573</v>
      </c>
      <c r="AC3331" s="50">
        <v>3</v>
      </c>
      <c r="AD3331" s="50" t="s">
        <v>2565</v>
      </c>
      <c r="AE3331" s="18">
        <f t="shared" si="160"/>
        <v>4.8461538461538458</v>
      </c>
      <c r="AG3331" s="184"/>
    </row>
    <row r="3332" spans="1:41" x14ac:dyDescent="0.2">
      <c r="A3332" s="50">
        <v>2024</v>
      </c>
      <c r="B3332" s="50" t="s">
        <v>967</v>
      </c>
      <c r="C3332" s="51" t="str">
        <f>set_totals!$C$497</f>
        <v>26Aug24-PRS-Jap Rock-1</v>
      </c>
      <c r="D3332" s="21">
        <f t="shared" si="158"/>
        <v>45530</v>
      </c>
      <c r="E3332" s="22">
        <f t="shared" si="159"/>
        <v>239</v>
      </c>
      <c r="F3332" s="50" t="s">
        <v>771</v>
      </c>
      <c r="G3332" s="50" t="s">
        <v>784</v>
      </c>
      <c r="H3332" s="17">
        <v>134</v>
      </c>
      <c r="I3332" s="17">
        <v>28</v>
      </c>
      <c r="K3332" s="50" t="s">
        <v>494</v>
      </c>
      <c r="L3332" s="50" t="s">
        <v>494</v>
      </c>
      <c r="N3332" s="50" t="s">
        <v>1300</v>
      </c>
      <c r="P3332" s="50" t="s">
        <v>1300</v>
      </c>
      <c r="Q3332" s="50" t="s">
        <v>496</v>
      </c>
      <c r="R3332" s="16" t="s">
        <v>2573</v>
      </c>
      <c r="AC3332" s="50">
        <v>1</v>
      </c>
      <c r="AD3332" s="50" t="s">
        <v>2565</v>
      </c>
      <c r="AE3332" s="18">
        <f t="shared" si="160"/>
        <v>4.7857142857142856</v>
      </c>
      <c r="AG3332" s="184"/>
    </row>
    <row r="3333" spans="1:41" ht="12.75" customHeight="1" x14ac:dyDescent="0.25">
      <c r="A3333" s="50">
        <v>2024</v>
      </c>
      <c r="B3333" s="50" t="s">
        <v>967</v>
      </c>
      <c r="C3333" s="51" t="str">
        <f>set_totals!$C$497</f>
        <v>26Aug24-PRS-Jap Rock-1</v>
      </c>
      <c r="D3333" s="21">
        <f t="shared" si="158"/>
        <v>45530</v>
      </c>
      <c r="E3333" s="22">
        <f t="shared" si="159"/>
        <v>239</v>
      </c>
      <c r="F3333" s="50" t="s">
        <v>771</v>
      </c>
      <c r="G3333" s="50" t="s">
        <v>784</v>
      </c>
      <c r="H3333" s="17">
        <v>142</v>
      </c>
      <c r="I3333" s="17">
        <v>29</v>
      </c>
      <c r="K3333" s="50" t="s">
        <v>494</v>
      </c>
      <c r="L3333" s="50" t="s">
        <v>494</v>
      </c>
      <c r="N3333" s="50" t="s">
        <v>1303</v>
      </c>
      <c r="P3333" s="50" t="s">
        <v>1303</v>
      </c>
      <c r="Q3333" s="50" t="s">
        <v>496</v>
      </c>
      <c r="R3333" s="16" t="s">
        <v>2573</v>
      </c>
      <c r="AD3333" s="50" t="s">
        <v>2565</v>
      </c>
      <c r="AE3333" s="18">
        <f t="shared" si="160"/>
        <v>4.8965517241379306</v>
      </c>
      <c r="AF3333" s="50" t="s">
        <v>520</v>
      </c>
      <c r="AG3333" s="184"/>
      <c r="AH3333" s="50" t="s">
        <v>494</v>
      </c>
      <c r="AJ3333" s="50" t="s">
        <v>494</v>
      </c>
      <c r="AL3333" s="50" t="s">
        <v>494</v>
      </c>
      <c r="AM3333">
        <v>122</v>
      </c>
      <c r="AN3333">
        <v>29</v>
      </c>
      <c r="AO3333">
        <v>24</v>
      </c>
    </row>
    <row r="3334" spans="1:41" x14ac:dyDescent="0.2">
      <c r="A3334" s="50">
        <v>2024</v>
      </c>
      <c r="B3334" s="50" t="s">
        <v>967</v>
      </c>
      <c r="C3334" s="51" t="str">
        <f>set_totals!$C$497</f>
        <v>26Aug24-PRS-Jap Rock-1</v>
      </c>
      <c r="D3334" s="21">
        <f t="shared" si="158"/>
        <v>45530</v>
      </c>
      <c r="E3334" s="22">
        <f t="shared" si="159"/>
        <v>239</v>
      </c>
      <c r="F3334" s="50" t="s">
        <v>771</v>
      </c>
      <c r="G3334" s="50" t="s">
        <v>784</v>
      </c>
      <c r="H3334" s="17">
        <v>139</v>
      </c>
      <c r="I3334" s="17">
        <v>29</v>
      </c>
      <c r="K3334" s="50" t="s">
        <v>494</v>
      </c>
      <c r="L3334" s="50" t="s">
        <v>494</v>
      </c>
      <c r="N3334" s="50" t="s">
        <v>1304</v>
      </c>
      <c r="P3334" s="50" t="s">
        <v>1304</v>
      </c>
      <c r="Q3334" s="50" t="s">
        <v>496</v>
      </c>
      <c r="R3334" s="16" t="s">
        <v>2573</v>
      </c>
      <c r="AD3334" s="50" t="s">
        <v>2565</v>
      </c>
      <c r="AE3334" s="18">
        <f t="shared" si="160"/>
        <v>4.7931034482758621</v>
      </c>
      <c r="AG3334" s="184"/>
    </row>
    <row r="3335" spans="1:41" ht="12.75" customHeight="1" x14ac:dyDescent="0.25">
      <c r="A3335" s="50">
        <v>2024</v>
      </c>
      <c r="B3335" s="50" t="s">
        <v>967</v>
      </c>
      <c r="C3335" s="51" t="str">
        <f>set_totals!$C$497</f>
        <v>26Aug24-PRS-Jap Rock-1</v>
      </c>
      <c r="D3335" s="21">
        <f t="shared" ref="D3335:D3398" si="163">DATEVALUE(LEFT(C3335, SEARCH("-", C3335) - 1))</f>
        <v>45530</v>
      </c>
      <c r="E3335" s="22">
        <f t="shared" ref="E3335:E3398" si="164" xml:space="preserve"> D3335 - DATE(YEAR(D3335), 1, 0)</f>
        <v>239</v>
      </c>
      <c r="F3335" s="50" t="s">
        <v>771</v>
      </c>
      <c r="G3335" s="50" t="s">
        <v>784</v>
      </c>
      <c r="H3335" s="17">
        <v>130</v>
      </c>
      <c r="I3335" s="17">
        <v>26</v>
      </c>
      <c r="K3335" s="50" t="s">
        <v>494</v>
      </c>
      <c r="L3335" s="50" t="s">
        <v>494</v>
      </c>
      <c r="N3335" s="50" t="s">
        <v>1306</v>
      </c>
      <c r="P3335" s="50" t="s">
        <v>1306</v>
      </c>
      <c r="Q3335" s="50" t="s">
        <v>496</v>
      </c>
      <c r="R3335" s="16" t="s">
        <v>2573</v>
      </c>
      <c r="AC3335" s="50">
        <v>0</v>
      </c>
      <c r="AD3335" s="50" t="s">
        <v>2567</v>
      </c>
      <c r="AE3335" s="18">
        <f t="shared" si="160"/>
        <v>5</v>
      </c>
      <c r="AF3335" s="50" t="s">
        <v>520</v>
      </c>
      <c r="AG3335" s="184"/>
      <c r="AH3335" s="50" t="s">
        <v>494</v>
      </c>
      <c r="AJ3335" s="50" t="s">
        <v>494</v>
      </c>
      <c r="AL3335" s="50" t="s">
        <v>494</v>
      </c>
      <c r="AM3335">
        <v>115</v>
      </c>
      <c r="AN3335">
        <v>22</v>
      </c>
      <c r="AO3335">
        <v>19.399999999999999</v>
      </c>
    </row>
    <row r="3336" spans="1:41" ht="12.75" customHeight="1" x14ac:dyDescent="0.25">
      <c r="A3336" s="50">
        <v>2024</v>
      </c>
      <c r="B3336" s="50" t="s">
        <v>967</v>
      </c>
      <c r="C3336" s="51" t="str">
        <f>set_totals!$C$497</f>
        <v>26Aug24-PRS-Jap Rock-1</v>
      </c>
      <c r="D3336" s="21">
        <f t="shared" si="163"/>
        <v>45530</v>
      </c>
      <c r="E3336" s="22">
        <f t="shared" si="164"/>
        <v>239</v>
      </c>
      <c r="F3336" s="50" t="s">
        <v>771</v>
      </c>
      <c r="G3336" s="50" t="s">
        <v>784</v>
      </c>
      <c r="H3336" s="17">
        <v>182</v>
      </c>
      <c r="I3336" s="17">
        <v>44</v>
      </c>
      <c r="K3336" s="50" t="s">
        <v>494</v>
      </c>
      <c r="L3336" s="50" t="s">
        <v>494</v>
      </c>
      <c r="N3336" s="50" t="s">
        <v>1309</v>
      </c>
      <c r="P3336" s="50" t="s">
        <v>1309</v>
      </c>
      <c r="Q3336" s="50" t="s">
        <v>496</v>
      </c>
      <c r="R3336" s="16" t="s">
        <v>2573</v>
      </c>
      <c r="AC3336" s="50">
        <v>0</v>
      </c>
      <c r="AD3336" s="50" t="s">
        <v>2565</v>
      </c>
      <c r="AE3336" s="18">
        <f t="shared" si="160"/>
        <v>4.1363636363636367</v>
      </c>
      <c r="AF3336" s="50" t="s">
        <v>520</v>
      </c>
      <c r="AG3336" s="184"/>
      <c r="AH3336" s="50" t="s">
        <v>494</v>
      </c>
      <c r="AJ3336" s="50" t="s">
        <v>494</v>
      </c>
      <c r="AL3336" s="50" t="s">
        <v>494</v>
      </c>
      <c r="AM3336">
        <v>164</v>
      </c>
      <c r="AN3336">
        <v>38</v>
      </c>
      <c r="AO3336">
        <v>57.8</v>
      </c>
    </row>
    <row r="3337" spans="1:41" ht="12.75" customHeight="1" x14ac:dyDescent="0.25">
      <c r="A3337" s="50">
        <v>2024</v>
      </c>
      <c r="B3337" s="50" t="s">
        <v>967</v>
      </c>
      <c r="C3337" s="51" t="str">
        <f>set_totals!$C$498</f>
        <v>26Aug24-PRS-Gordon R-1</v>
      </c>
      <c r="D3337" s="21">
        <f t="shared" si="163"/>
        <v>45530</v>
      </c>
      <c r="E3337" s="22">
        <f t="shared" si="164"/>
        <v>239</v>
      </c>
      <c r="F3337" s="50" t="s">
        <v>771</v>
      </c>
      <c r="G3337" s="50" t="s">
        <v>784</v>
      </c>
      <c r="H3337" s="17">
        <v>194</v>
      </c>
      <c r="I3337" s="17">
        <v>46</v>
      </c>
      <c r="K3337" s="50" t="s">
        <v>494</v>
      </c>
      <c r="L3337" s="50" t="s">
        <v>494</v>
      </c>
      <c r="N3337" s="50" t="s">
        <v>1315</v>
      </c>
      <c r="P3337" s="50" t="s">
        <v>1315</v>
      </c>
      <c r="Q3337" s="50" t="s">
        <v>496</v>
      </c>
      <c r="R3337" s="16" t="s">
        <v>2573</v>
      </c>
      <c r="AD3337" s="50" t="s">
        <v>2565</v>
      </c>
      <c r="AE3337" s="18">
        <f t="shared" si="160"/>
        <v>4.2173913043478262</v>
      </c>
      <c r="AF3337" s="50" t="s">
        <v>520</v>
      </c>
      <c r="AG3337" s="184"/>
      <c r="AH3337" s="50" t="s">
        <v>494</v>
      </c>
      <c r="AJ3337" s="50" t="s">
        <v>494</v>
      </c>
      <c r="AL3337" s="50" t="s">
        <v>494</v>
      </c>
      <c r="AM3337">
        <v>174</v>
      </c>
      <c r="AN3337">
        <v>41</v>
      </c>
      <c r="AO3337">
        <v>78.3</v>
      </c>
    </row>
    <row r="3338" spans="1:41" hidden="1" x14ac:dyDescent="0.2">
      <c r="A3338" s="50">
        <v>2024</v>
      </c>
      <c r="B3338" s="50" t="s">
        <v>967</v>
      </c>
      <c r="C3338" s="51" t="str">
        <f>set_totals!$C$483</f>
        <v>26Aug24-PRS-PRCD-1</v>
      </c>
      <c r="D3338" s="21">
        <f t="shared" si="163"/>
        <v>45530</v>
      </c>
      <c r="E3338" s="22">
        <f t="shared" si="164"/>
        <v>239</v>
      </c>
      <c r="F3338" s="50" t="s">
        <v>771</v>
      </c>
      <c r="G3338" s="50" t="s">
        <v>784</v>
      </c>
      <c r="H3338" s="17">
        <v>129</v>
      </c>
      <c r="I3338" s="17">
        <v>22</v>
      </c>
      <c r="K3338" s="17" t="s">
        <v>494</v>
      </c>
      <c r="L3338" s="17" t="s">
        <v>494</v>
      </c>
      <c r="P3338" s="50" t="s">
        <v>1276</v>
      </c>
      <c r="AE3338" s="18">
        <f t="shared" si="160"/>
        <v>5.8636363636363633</v>
      </c>
    </row>
    <row r="3339" spans="1:41" hidden="1" x14ac:dyDescent="0.2">
      <c r="A3339" s="50">
        <v>2024</v>
      </c>
      <c r="B3339" s="50" t="s">
        <v>967</v>
      </c>
      <c r="C3339" s="51" t="str">
        <f>set_totals!$C$483</f>
        <v>26Aug24-PRS-PRCD-1</v>
      </c>
      <c r="D3339" s="21">
        <f t="shared" si="163"/>
        <v>45530</v>
      </c>
      <c r="E3339" s="22">
        <f t="shared" si="164"/>
        <v>239</v>
      </c>
      <c r="F3339" s="50" t="s">
        <v>771</v>
      </c>
      <c r="G3339" s="50" t="s">
        <v>784</v>
      </c>
      <c r="H3339" s="17">
        <v>134</v>
      </c>
      <c r="I3339" s="17">
        <v>28</v>
      </c>
      <c r="K3339" s="17" t="s">
        <v>494</v>
      </c>
      <c r="L3339" s="17" t="s">
        <v>494</v>
      </c>
      <c r="P3339" s="50" t="s">
        <v>1277</v>
      </c>
      <c r="AE3339" s="18">
        <f t="shared" si="160"/>
        <v>4.7857142857142856</v>
      </c>
    </row>
    <row r="3340" spans="1:41" hidden="1" x14ac:dyDescent="0.2">
      <c r="A3340" s="50">
        <v>2024</v>
      </c>
      <c r="B3340" s="50" t="s">
        <v>967</v>
      </c>
      <c r="C3340" s="51" t="str">
        <f>set_totals!$C$483</f>
        <v>26Aug24-PRS-PRCD-1</v>
      </c>
      <c r="D3340" s="21">
        <f t="shared" si="163"/>
        <v>45530</v>
      </c>
      <c r="E3340" s="22">
        <f t="shared" si="164"/>
        <v>239</v>
      </c>
      <c r="F3340" s="50" t="s">
        <v>775</v>
      </c>
      <c r="G3340" s="50" t="s">
        <v>784</v>
      </c>
      <c r="H3340" s="17">
        <v>120</v>
      </c>
      <c r="I3340" s="17">
        <v>26</v>
      </c>
      <c r="K3340" s="17" t="s">
        <v>494</v>
      </c>
      <c r="L3340" s="17" t="s">
        <v>494</v>
      </c>
      <c r="P3340" s="50" t="s">
        <v>1278</v>
      </c>
      <c r="AE3340" s="18">
        <f t="shared" si="160"/>
        <v>4.615384615384615</v>
      </c>
    </row>
    <row r="3341" spans="1:41" hidden="1" x14ac:dyDescent="0.2">
      <c r="A3341" s="50">
        <v>2024</v>
      </c>
      <c r="B3341" s="50" t="s">
        <v>967</v>
      </c>
      <c r="C3341" s="51" t="str">
        <f>set_totals!$C$483</f>
        <v>26Aug24-PRS-PRCD-1</v>
      </c>
      <c r="D3341" s="21">
        <f t="shared" si="163"/>
        <v>45530</v>
      </c>
      <c r="E3341" s="22">
        <f t="shared" si="164"/>
        <v>239</v>
      </c>
      <c r="F3341" s="50" t="s">
        <v>771</v>
      </c>
      <c r="G3341" s="50" t="s">
        <v>784</v>
      </c>
      <c r="H3341" s="17">
        <v>139</v>
      </c>
      <c r="I3341" s="17">
        <v>28</v>
      </c>
      <c r="K3341" s="50" t="s">
        <v>496</v>
      </c>
      <c r="L3341" s="50" t="s">
        <v>675</v>
      </c>
      <c r="P3341" s="50" t="s">
        <v>1280</v>
      </c>
      <c r="AD3341" s="50" t="s">
        <v>1287</v>
      </c>
      <c r="AE3341" s="18">
        <f t="shared" si="160"/>
        <v>4.9642857142857144</v>
      </c>
    </row>
    <row r="3342" spans="1:41" hidden="1" x14ac:dyDescent="0.2">
      <c r="A3342" s="50">
        <v>2024</v>
      </c>
      <c r="B3342" s="50" t="s">
        <v>967</v>
      </c>
      <c r="C3342" s="51" t="str">
        <f>set_totals!$C$483</f>
        <v>26Aug24-PRS-PRCD-1</v>
      </c>
      <c r="D3342" s="21">
        <f t="shared" si="163"/>
        <v>45530</v>
      </c>
      <c r="E3342" s="22">
        <f t="shared" si="164"/>
        <v>239</v>
      </c>
      <c r="F3342" s="50" t="s">
        <v>773</v>
      </c>
      <c r="G3342" s="50" t="s">
        <v>784</v>
      </c>
      <c r="H3342" s="17">
        <v>128</v>
      </c>
      <c r="I3342" s="17">
        <v>20</v>
      </c>
      <c r="K3342" s="17" t="s">
        <v>494</v>
      </c>
      <c r="L3342" s="17" t="s">
        <v>494</v>
      </c>
      <c r="AE3342" s="18">
        <f t="shared" si="160"/>
        <v>6.4</v>
      </c>
    </row>
    <row r="3343" spans="1:41" hidden="1" x14ac:dyDescent="0.2">
      <c r="A3343" s="50">
        <v>2024</v>
      </c>
      <c r="B3343" s="50" t="s">
        <v>967</v>
      </c>
      <c r="C3343" s="51" t="str">
        <f>set_totals!$C$483</f>
        <v>26Aug24-PRS-PRCD-1</v>
      </c>
      <c r="D3343" s="21">
        <f t="shared" si="163"/>
        <v>45530</v>
      </c>
      <c r="E3343" s="22">
        <f t="shared" si="164"/>
        <v>239</v>
      </c>
      <c r="F3343" s="50" t="s">
        <v>773</v>
      </c>
      <c r="G3343" s="50" t="s">
        <v>784</v>
      </c>
      <c r="H3343" s="17">
        <v>140</v>
      </c>
      <c r="I3343" s="17">
        <v>24</v>
      </c>
      <c r="K3343" s="17" t="s">
        <v>494</v>
      </c>
      <c r="L3343" s="17" t="s">
        <v>494</v>
      </c>
      <c r="AE3343" s="18">
        <f t="shared" si="160"/>
        <v>5.833333333333333</v>
      </c>
    </row>
    <row r="3344" spans="1:41" hidden="1" x14ac:dyDescent="0.2">
      <c r="A3344" s="50">
        <v>2024</v>
      </c>
      <c r="B3344" s="50" t="s">
        <v>967</v>
      </c>
      <c r="C3344" s="51" t="str">
        <f>set_totals!$C$483</f>
        <v>26Aug24-PRS-PRCD-1</v>
      </c>
      <c r="D3344" s="21">
        <f t="shared" si="163"/>
        <v>45530</v>
      </c>
      <c r="E3344" s="22">
        <f t="shared" si="164"/>
        <v>239</v>
      </c>
      <c r="F3344" s="50" t="s">
        <v>773</v>
      </c>
      <c r="G3344" s="50" t="s">
        <v>784</v>
      </c>
      <c r="H3344" s="17">
        <v>139</v>
      </c>
      <c r="I3344" s="17">
        <v>24</v>
      </c>
      <c r="K3344" s="17" t="s">
        <v>494</v>
      </c>
      <c r="L3344" s="17" t="s">
        <v>494</v>
      </c>
      <c r="AE3344" s="18">
        <f t="shared" si="160"/>
        <v>5.791666666666667</v>
      </c>
    </row>
    <row r="3345" spans="1:31" hidden="1" x14ac:dyDescent="0.2">
      <c r="A3345" s="50">
        <v>2024</v>
      </c>
      <c r="B3345" s="50" t="s">
        <v>967</v>
      </c>
      <c r="C3345" s="51" t="str">
        <f>set_totals!$C$483</f>
        <v>26Aug24-PRS-PRCD-1</v>
      </c>
      <c r="D3345" s="21">
        <f t="shared" si="163"/>
        <v>45530</v>
      </c>
      <c r="E3345" s="22">
        <f t="shared" si="164"/>
        <v>239</v>
      </c>
      <c r="F3345" s="50" t="s">
        <v>773</v>
      </c>
      <c r="G3345" s="50" t="s">
        <v>784</v>
      </c>
      <c r="H3345" s="17">
        <v>126</v>
      </c>
      <c r="I3345" s="17">
        <v>20</v>
      </c>
      <c r="K3345" s="17" t="s">
        <v>494</v>
      </c>
      <c r="L3345" s="17" t="s">
        <v>494</v>
      </c>
      <c r="AE3345" s="18">
        <f t="shared" si="160"/>
        <v>6.3</v>
      </c>
    </row>
    <row r="3346" spans="1:31" hidden="1" x14ac:dyDescent="0.2">
      <c r="A3346" s="50">
        <v>2024</v>
      </c>
      <c r="B3346" s="50" t="s">
        <v>967</v>
      </c>
      <c r="C3346" s="51" t="str">
        <f>set_totals!$C$483</f>
        <v>26Aug24-PRS-PRCD-1</v>
      </c>
      <c r="D3346" s="21">
        <f t="shared" si="163"/>
        <v>45530</v>
      </c>
      <c r="E3346" s="22">
        <f t="shared" si="164"/>
        <v>239</v>
      </c>
      <c r="F3346" s="50" t="s">
        <v>773</v>
      </c>
      <c r="G3346" s="50" t="s">
        <v>784</v>
      </c>
      <c r="H3346" s="17">
        <v>135</v>
      </c>
      <c r="I3346" s="17">
        <v>22</v>
      </c>
      <c r="K3346" s="17" t="s">
        <v>494</v>
      </c>
      <c r="L3346" s="17" t="s">
        <v>494</v>
      </c>
      <c r="P3346" s="50" t="s">
        <v>1281</v>
      </c>
      <c r="AE3346" s="18">
        <f t="shared" si="160"/>
        <v>6.1363636363636367</v>
      </c>
    </row>
    <row r="3347" spans="1:31" hidden="1" x14ac:dyDescent="0.2">
      <c r="A3347" s="50">
        <v>2024</v>
      </c>
      <c r="B3347" s="50" t="s">
        <v>967</v>
      </c>
      <c r="C3347" s="51" t="str">
        <f>set_totals!$C$483</f>
        <v>26Aug24-PRS-PRCD-1</v>
      </c>
      <c r="D3347" s="21">
        <f t="shared" si="163"/>
        <v>45530</v>
      </c>
      <c r="E3347" s="22">
        <f t="shared" si="164"/>
        <v>239</v>
      </c>
      <c r="F3347" s="50" t="s">
        <v>773</v>
      </c>
      <c r="G3347" s="50" t="s">
        <v>784</v>
      </c>
      <c r="H3347" s="17">
        <v>126</v>
      </c>
      <c r="I3347" s="17">
        <v>20</v>
      </c>
      <c r="K3347" s="17" t="s">
        <v>494</v>
      </c>
      <c r="L3347" s="17" t="s">
        <v>494</v>
      </c>
      <c r="P3347" s="50" t="s">
        <v>1282</v>
      </c>
      <c r="AE3347" s="18">
        <f t="shared" si="160"/>
        <v>6.3</v>
      </c>
    </row>
    <row r="3348" spans="1:31" hidden="1" x14ac:dyDescent="0.2">
      <c r="A3348" s="50">
        <v>2024</v>
      </c>
      <c r="B3348" s="50" t="s">
        <v>967</v>
      </c>
      <c r="C3348" s="51" t="str">
        <f>set_totals!$C$483</f>
        <v>26Aug24-PRS-PRCD-1</v>
      </c>
      <c r="D3348" s="21">
        <f t="shared" si="163"/>
        <v>45530</v>
      </c>
      <c r="E3348" s="22">
        <f t="shared" si="164"/>
        <v>239</v>
      </c>
      <c r="F3348" s="50" t="s">
        <v>775</v>
      </c>
      <c r="G3348" s="50" t="s">
        <v>784</v>
      </c>
      <c r="H3348" s="17">
        <v>154</v>
      </c>
      <c r="I3348" s="17">
        <v>26</v>
      </c>
      <c r="K3348" s="17" t="s">
        <v>494</v>
      </c>
      <c r="L3348" s="17" t="s">
        <v>494</v>
      </c>
      <c r="P3348" s="50" t="s">
        <v>1283</v>
      </c>
      <c r="AE3348" s="18">
        <f t="shared" si="160"/>
        <v>5.9230769230769234</v>
      </c>
    </row>
    <row r="3349" spans="1:31" hidden="1" x14ac:dyDescent="0.2">
      <c r="A3349" s="50">
        <v>2024</v>
      </c>
      <c r="B3349" s="50" t="s">
        <v>967</v>
      </c>
      <c r="C3349" s="51" t="str">
        <f>set_totals!$C$483</f>
        <v>26Aug24-PRS-PRCD-1</v>
      </c>
      <c r="D3349" s="21">
        <f t="shared" si="163"/>
        <v>45530</v>
      </c>
      <c r="E3349" s="22">
        <f t="shared" si="164"/>
        <v>239</v>
      </c>
      <c r="F3349" s="50" t="s">
        <v>773</v>
      </c>
      <c r="G3349" s="50" t="s">
        <v>784</v>
      </c>
      <c r="H3349" s="17">
        <v>133</v>
      </c>
      <c r="I3349" s="17">
        <v>22</v>
      </c>
      <c r="K3349" s="17" t="s">
        <v>494</v>
      </c>
      <c r="L3349" s="17" t="s">
        <v>494</v>
      </c>
      <c r="AE3349" s="18">
        <f t="shared" si="160"/>
        <v>6.0454545454545459</v>
      </c>
    </row>
    <row r="3350" spans="1:31" hidden="1" x14ac:dyDescent="0.2">
      <c r="A3350" s="50">
        <v>2024</v>
      </c>
      <c r="B3350" s="50" t="s">
        <v>967</v>
      </c>
      <c r="C3350" s="51" t="str">
        <f>set_totals!$C$483</f>
        <v>26Aug24-PRS-PRCD-1</v>
      </c>
      <c r="D3350" s="21">
        <f t="shared" si="163"/>
        <v>45530</v>
      </c>
      <c r="E3350" s="22">
        <f t="shared" si="164"/>
        <v>239</v>
      </c>
      <c r="F3350" s="50" t="s">
        <v>771</v>
      </c>
      <c r="G3350" s="50" t="s">
        <v>784</v>
      </c>
      <c r="H3350" s="17">
        <v>162</v>
      </c>
      <c r="I3350" s="17">
        <v>40</v>
      </c>
      <c r="K3350" s="17" t="s">
        <v>494</v>
      </c>
      <c r="L3350" s="17" t="s">
        <v>494</v>
      </c>
      <c r="P3350" s="50" t="s">
        <v>1284</v>
      </c>
      <c r="AE3350" s="18">
        <f t="shared" si="160"/>
        <v>4.05</v>
      </c>
    </row>
    <row r="3351" spans="1:31" hidden="1" x14ac:dyDescent="0.2">
      <c r="A3351" s="50">
        <v>2024</v>
      </c>
      <c r="B3351" s="50" t="s">
        <v>967</v>
      </c>
      <c r="C3351" s="51" t="str">
        <f>set_totals!$C$483</f>
        <v>26Aug24-PRS-PRCD-1</v>
      </c>
      <c r="D3351" s="21">
        <f t="shared" si="163"/>
        <v>45530</v>
      </c>
      <c r="E3351" s="22">
        <f t="shared" si="164"/>
        <v>239</v>
      </c>
      <c r="F3351" s="50" t="s">
        <v>771</v>
      </c>
      <c r="G3351" s="50" t="s">
        <v>784</v>
      </c>
      <c r="H3351" s="17">
        <v>202</v>
      </c>
      <c r="I3351" s="17">
        <v>28</v>
      </c>
      <c r="K3351" s="50" t="s">
        <v>496</v>
      </c>
      <c r="L3351" s="50" t="s">
        <v>496</v>
      </c>
      <c r="P3351" s="50" t="s">
        <v>1285</v>
      </c>
      <c r="AD3351" s="50" t="s">
        <v>1286</v>
      </c>
      <c r="AE3351" s="18">
        <f t="shared" si="160"/>
        <v>7.2142857142857144</v>
      </c>
    </row>
    <row r="3352" spans="1:31" hidden="1" x14ac:dyDescent="0.2">
      <c r="A3352" s="50">
        <v>2024</v>
      </c>
      <c r="B3352" s="50" t="s">
        <v>967</v>
      </c>
      <c r="C3352" s="51" t="str">
        <f>set_totals!$C$487</f>
        <v>26Aug24-PRS-Mill Bay-1</v>
      </c>
      <c r="D3352" s="21">
        <f t="shared" si="163"/>
        <v>45530</v>
      </c>
      <c r="E3352" s="22">
        <f t="shared" si="164"/>
        <v>239</v>
      </c>
      <c r="F3352" s="50" t="s">
        <v>773</v>
      </c>
      <c r="G3352" s="50" t="s">
        <v>784</v>
      </c>
      <c r="H3352" s="17">
        <v>165</v>
      </c>
      <c r="I3352" s="17">
        <v>30</v>
      </c>
      <c r="K3352" s="50" t="s">
        <v>494</v>
      </c>
      <c r="L3352" s="50" t="s">
        <v>494</v>
      </c>
      <c r="P3352" s="50" t="s">
        <v>1288</v>
      </c>
      <c r="AC3352" s="50">
        <v>1</v>
      </c>
      <c r="AD3352" s="50" t="s">
        <v>1295</v>
      </c>
      <c r="AE3352" s="18">
        <f t="shared" si="160"/>
        <v>5.5</v>
      </c>
    </row>
    <row r="3353" spans="1:31" hidden="1" x14ac:dyDescent="0.2">
      <c r="A3353" s="50">
        <v>2024</v>
      </c>
      <c r="B3353" s="50" t="s">
        <v>967</v>
      </c>
      <c r="C3353" s="51" t="str">
        <f>set_totals!$C$487</f>
        <v>26Aug24-PRS-Mill Bay-1</v>
      </c>
      <c r="D3353" s="21">
        <f t="shared" si="163"/>
        <v>45530</v>
      </c>
      <c r="E3353" s="22">
        <f t="shared" si="164"/>
        <v>239</v>
      </c>
      <c r="F3353" s="50" t="s">
        <v>773</v>
      </c>
      <c r="G3353" s="50" t="s">
        <v>784</v>
      </c>
      <c r="H3353" s="17">
        <v>140</v>
      </c>
      <c r="I3353" s="17">
        <v>26</v>
      </c>
      <c r="K3353" s="50" t="s">
        <v>494</v>
      </c>
      <c r="L3353" s="50" t="s">
        <v>494</v>
      </c>
      <c r="AE3353" s="18">
        <f t="shared" si="160"/>
        <v>5.384615384615385</v>
      </c>
    </row>
    <row r="3354" spans="1:31" hidden="1" x14ac:dyDescent="0.2">
      <c r="A3354" s="50">
        <v>2024</v>
      </c>
      <c r="B3354" s="50" t="s">
        <v>967</v>
      </c>
      <c r="C3354" s="51" t="str">
        <f>set_totals!$C$487</f>
        <v>26Aug24-PRS-Mill Bay-1</v>
      </c>
      <c r="D3354" s="21">
        <f t="shared" si="163"/>
        <v>45530</v>
      </c>
      <c r="E3354" s="22">
        <f t="shared" si="164"/>
        <v>239</v>
      </c>
      <c r="F3354" s="50" t="s">
        <v>773</v>
      </c>
      <c r="G3354" s="50" t="s">
        <v>784</v>
      </c>
      <c r="H3354" s="17">
        <v>156</v>
      </c>
      <c r="I3354" s="17">
        <v>28</v>
      </c>
      <c r="K3354" s="50" t="s">
        <v>494</v>
      </c>
      <c r="L3354" s="50" t="s">
        <v>494</v>
      </c>
      <c r="AE3354" s="18">
        <f t="shared" si="160"/>
        <v>5.5714285714285712</v>
      </c>
    </row>
    <row r="3355" spans="1:31" hidden="1" x14ac:dyDescent="0.2">
      <c r="A3355" s="50">
        <v>2024</v>
      </c>
      <c r="B3355" s="50" t="s">
        <v>967</v>
      </c>
      <c r="C3355" s="51" t="str">
        <f>set_totals!$C$487</f>
        <v>26Aug24-PRS-Mill Bay-1</v>
      </c>
      <c r="D3355" s="21">
        <f t="shared" si="163"/>
        <v>45530</v>
      </c>
      <c r="E3355" s="22">
        <f t="shared" si="164"/>
        <v>239</v>
      </c>
      <c r="F3355" s="50" t="s">
        <v>773</v>
      </c>
      <c r="G3355" s="50" t="s">
        <v>784</v>
      </c>
      <c r="H3355" s="17">
        <v>146</v>
      </c>
      <c r="I3355" s="17">
        <v>26</v>
      </c>
      <c r="K3355" s="50" t="s">
        <v>494</v>
      </c>
      <c r="L3355" s="50" t="s">
        <v>494</v>
      </c>
      <c r="AE3355" s="18">
        <f t="shared" si="160"/>
        <v>5.615384615384615</v>
      </c>
    </row>
    <row r="3356" spans="1:31" hidden="1" x14ac:dyDescent="0.2">
      <c r="A3356" s="50">
        <v>2024</v>
      </c>
      <c r="B3356" s="50" t="s">
        <v>967</v>
      </c>
      <c r="C3356" s="51" t="str">
        <f>set_totals!$C$487</f>
        <v>26Aug24-PRS-Mill Bay-1</v>
      </c>
      <c r="D3356" s="21">
        <f t="shared" si="163"/>
        <v>45530</v>
      </c>
      <c r="E3356" s="22">
        <f t="shared" si="164"/>
        <v>239</v>
      </c>
      <c r="F3356" s="50" t="s">
        <v>773</v>
      </c>
      <c r="G3356" s="50" t="s">
        <v>784</v>
      </c>
      <c r="H3356" s="17">
        <v>168</v>
      </c>
      <c r="I3356" s="17">
        <v>30</v>
      </c>
      <c r="K3356" s="50" t="s">
        <v>494</v>
      </c>
      <c r="L3356" s="50" t="s">
        <v>494</v>
      </c>
      <c r="AE3356" s="18">
        <f t="shared" si="160"/>
        <v>5.6</v>
      </c>
    </row>
    <row r="3357" spans="1:31" hidden="1" x14ac:dyDescent="0.2">
      <c r="A3357" s="50">
        <v>2024</v>
      </c>
      <c r="B3357" s="50" t="s">
        <v>967</v>
      </c>
      <c r="C3357" s="51" t="str">
        <f>set_totals!$C$487</f>
        <v>26Aug24-PRS-Mill Bay-1</v>
      </c>
      <c r="D3357" s="21">
        <f t="shared" si="163"/>
        <v>45530</v>
      </c>
      <c r="E3357" s="22">
        <f t="shared" si="164"/>
        <v>239</v>
      </c>
      <c r="F3357" s="50" t="s">
        <v>773</v>
      </c>
      <c r="G3357" s="50" t="s">
        <v>784</v>
      </c>
      <c r="H3357" s="17">
        <v>134</v>
      </c>
      <c r="I3357" s="17">
        <v>22</v>
      </c>
      <c r="K3357" s="50" t="s">
        <v>494</v>
      </c>
      <c r="L3357" s="50" t="s">
        <v>494</v>
      </c>
      <c r="AC3357" s="50">
        <v>2</v>
      </c>
      <c r="AE3357" s="18">
        <f t="shared" si="160"/>
        <v>6.0909090909090908</v>
      </c>
    </row>
    <row r="3358" spans="1:31" hidden="1" x14ac:dyDescent="0.2">
      <c r="A3358" s="50">
        <v>2024</v>
      </c>
      <c r="B3358" s="50" t="s">
        <v>967</v>
      </c>
      <c r="C3358" s="51" t="str">
        <f>set_totals!$C$487</f>
        <v>26Aug24-PRS-Mill Bay-1</v>
      </c>
      <c r="D3358" s="21">
        <f t="shared" si="163"/>
        <v>45530</v>
      </c>
      <c r="E3358" s="22">
        <f t="shared" si="164"/>
        <v>239</v>
      </c>
      <c r="F3358" s="50" t="s">
        <v>773</v>
      </c>
      <c r="G3358" s="50" t="s">
        <v>784</v>
      </c>
      <c r="H3358" s="17">
        <v>156</v>
      </c>
      <c r="I3358" s="17">
        <v>28</v>
      </c>
      <c r="K3358" s="50" t="s">
        <v>494</v>
      </c>
      <c r="L3358" s="50" t="s">
        <v>494</v>
      </c>
      <c r="AC3358" s="50">
        <v>0</v>
      </c>
      <c r="AE3358" s="18">
        <f t="shared" si="160"/>
        <v>5.5714285714285712</v>
      </c>
    </row>
    <row r="3359" spans="1:31" hidden="1" x14ac:dyDescent="0.2">
      <c r="A3359" s="50">
        <v>2024</v>
      </c>
      <c r="B3359" s="50" t="s">
        <v>967</v>
      </c>
      <c r="C3359" s="51" t="str">
        <f>set_totals!$C$487</f>
        <v>26Aug24-PRS-Mill Bay-1</v>
      </c>
      <c r="D3359" s="21">
        <f t="shared" si="163"/>
        <v>45530</v>
      </c>
      <c r="E3359" s="22">
        <f t="shared" si="164"/>
        <v>239</v>
      </c>
      <c r="F3359" s="50" t="s">
        <v>773</v>
      </c>
      <c r="G3359" s="50" t="s">
        <v>784</v>
      </c>
      <c r="H3359" s="17">
        <v>166</v>
      </c>
      <c r="I3359" s="17">
        <v>32</v>
      </c>
      <c r="K3359" s="50" t="s">
        <v>494</v>
      </c>
      <c r="L3359" s="50" t="s">
        <v>494</v>
      </c>
      <c r="AE3359" s="18">
        <f t="shared" si="160"/>
        <v>5.1875</v>
      </c>
    </row>
    <row r="3360" spans="1:31" hidden="1" x14ac:dyDescent="0.2">
      <c r="A3360" s="50">
        <v>2024</v>
      </c>
      <c r="B3360" s="50" t="s">
        <v>967</v>
      </c>
      <c r="C3360" s="51" t="str">
        <f>set_totals!$C$487</f>
        <v>26Aug24-PRS-Mill Bay-1</v>
      </c>
      <c r="D3360" s="21">
        <f t="shared" si="163"/>
        <v>45530</v>
      </c>
      <c r="E3360" s="22">
        <f t="shared" si="164"/>
        <v>239</v>
      </c>
      <c r="F3360" s="50" t="s">
        <v>773</v>
      </c>
      <c r="G3360" s="50" t="s">
        <v>784</v>
      </c>
      <c r="H3360" s="17">
        <v>134</v>
      </c>
      <c r="I3360" s="17">
        <v>24</v>
      </c>
      <c r="K3360" s="50" t="s">
        <v>494</v>
      </c>
      <c r="L3360" s="50" t="s">
        <v>494</v>
      </c>
      <c r="AE3360" s="18">
        <f t="shared" si="160"/>
        <v>5.583333333333333</v>
      </c>
    </row>
    <row r="3361" spans="1:31" hidden="1" x14ac:dyDescent="0.2">
      <c r="A3361" s="50">
        <v>2024</v>
      </c>
      <c r="B3361" s="50" t="s">
        <v>967</v>
      </c>
      <c r="C3361" s="51" t="str">
        <f>set_totals!$C$487</f>
        <v>26Aug24-PRS-Mill Bay-1</v>
      </c>
      <c r="D3361" s="21">
        <f t="shared" si="163"/>
        <v>45530</v>
      </c>
      <c r="E3361" s="22">
        <f t="shared" si="164"/>
        <v>239</v>
      </c>
      <c r="F3361" s="50" t="s">
        <v>771</v>
      </c>
      <c r="G3361" s="50" t="s">
        <v>784</v>
      </c>
      <c r="H3361" s="17">
        <v>124</v>
      </c>
      <c r="I3361" s="17">
        <v>26</v>
      </c>
      <c r="K3361" s="50" t="s">
        <v>494</v>
      </c>
      <c r="L3361" s="50" t="s">
        <v>494</v>
      </c>
      <c r="P3361" s="50" t="s">
        <v>1290</v>
      </c>
      <c r="AC3361" s="50">
        <v>2</v>
      </c>
      <c r="AE3361" s="18">
        <f t="shared" si="160"/>
        <v>4.7692307692307692</v>
      </c>
    </row>
    <row r="3362" spans="1:31" hidden="1" x14ac:dyDescent="0.2">
      <c r="A3362" s="50">
        <v>2024</v>
      </c>
      <c r="B3362" s="50" t="s">
        <v>967</v>
      </c>
      <c r="C3362" s="51" t="str">
        <f>set_totals!$C$487</f>
        <v>26Aug24-PRS-Mill Bay-1</v>
      </c>
      <c r="D3362" s="21">
        <f t="shared" si="163"/>
        <v>45530</v>
      </c>
      <c r="E3362" s="22">
        <f t="shared" si="164"/>
        <v>239</v>
      </c>
      <c r="F3362" s="50" t="s">
        <v>771</v>
      </c>
      <c r="G3362" s="50" t="s">
        <v>784</v>
      </c>
      <c r="H3362" s="17">
        <v>126</v>
      </c>
      <c r="I3362" s="17">
        <v>28</v>
      </c>
      <c r="K3362" s="50" t="s">
        <v>494</v>
      </c>
      <c r="L3362" s="50" t="s">
        <v>494</v>
      </c>
      <c r="P3362" s="50" t="s">
        <v>1291</v>
      </c>
      <c r="AC3362" s="50">
        <v>1</v>
      </c>
      <c r="AE3362" s="18">
        <f t="shared" si="160"/>
        <v>4.5</v>
      </c>
    </row>
    <row r="3363" spans="1:31" hidden="1" x14ac:dyDescent="0.2">
      <c r="A3363" s="50">
        <v>2024</v>
      </c>
      <c r="B3363" s="50" t="s">
        <v>967</v>
      </c>
      <c r="C3363" s="51" t="str">
        <f>set_totals!$C$487</f>
        <v>26Aug24-PRS-Mill Bay-1</v>
      </c>
      <c r="D3363" s="21">
        <f t="shared" si="163"/>
        <v>45530</v>
      </c>
      <c r="E3363" s="22">
        <f t="shared" si="164"/>
        <v>239</v>
      </c>
      <c r="F3363" s="50" t="s">
        <v>773</v>
      </c>
      <c r="G3363" s="50" t="s">
        <v>784</v>
      </c>
      <c r="H3363" s="17">
        <v>143</v>
      </c>
      <c r="I3363" s="17">
        <v>26</v>
      </c>
      <c r="K3363" s="50" t="s">
        <v>494</v>
      </c>
      <c r="L3363" s="50" t="s">
        <v>494</v>
      </c>
      <c r="AC3363" s="50">
        <v>3</v>
      </c>
      <c r="AE3363" s="18">
        <f t="shared" si="160"/>
        <v>5.5</v>
      </c>
    </row>
    <row r="3364" spans="1:31" hidden="1" x14ac:dyDescent="0.2">
      <c r="A3364" s="50">
        <v>2024</v>
      </c>
      <c r="B3364" s="50" t="s">
        <v>967</v>
      </c>
      <c r="C3364" s="51" t="str">
        <f>set_totals!$C$487</f>
        <v>26Aug24-PRS-Mill Bay-1</v>
      </c>
      <c r="D3364" s="21">
        <f t="shared" si="163"/>
        <v>45530</v>
      </c>
      <c r="E3364" s="22">
        <f t="shared" si="164"/>
        <v>239</v>
      </c>
      <c r="F3364" s="50" t="s">
        <v>773</v>
      </c>
      <c r="G3364" s="50" t="s">
        <v>784</v>
      </c>
      <c r="H3364" s="17">
        <v>146</v>
      </c>
      <c r="I3364" s="17">
        <v>28</v>
      </c>
      <c r="K3364" s="50" t="s">
        <v>494</v>
      </c>
      <c r="L3364" s="50" t="s">
        <v>494</v>
      </c>
      <c r="AC3364" s="50">
        <v>2</v>
      </c>
      <c r="AE3364" s="18">
        <f t="shared" si="160"/>
        <v>5.2142857142857144</v>
      </c>
    </row>
    <row r="3365" spans="1:31" hidden="1" x14ac:dyDescent="0.2">
      <c r="A3365" s="50">
        <v>2024</v>
      </c>
      <c r="B3365" s="50" t="s">
        <v>967</v>
      </c>
      <c r="C3365" s="51" t="str">
        <f>set_totals!$C$487</f>
        <v>26Aug24-PRS-Mill Bay-1</v>
      </c>
      <c r="D3365" s="21">
        <f t="shared" si="163"/>
        <v>45530</v>
      </c>
      <c r="E3365" s="22">
        <f t="shared" si="164"/>
        <v>239</v>
      </c>
      <c r="F3365" s="50" t="s">
        <v>773</v>
      </c>
      <c r="G3365" s="50" t="s">
        <v>784</v>
      </c>
      <c r="H3365" s="17">
        <v>132</v>
      </c>
      <c r="I3365" s="17">
        <v>24</v>
      </c>
      <c r="K3365" s="50" t="s">
        <v>494</v>
      </c>
      <c r="L3365" s="50" t="s">
        <v>494</v>
      </c>
      <c r="P3365" s="50" t="s">
        <v>1293</v>
      </c>
      <c r="AC3365" s="50">
        <v>4</v>
      </c>
      <c r="AE3365" s="18">
        <f t="shared" si="160"/>
        <v>5.5</v>
      </c>
    </row>
    <row r="3366" spans="1:31" hidden="1" x14ac:dyDescent="0.2">
      <c r="A3366" s="50">
        <v>2024</v>
      </c>
      <c r="B3366" s="50" t="s">
        <v>967</v>
      </c>
      <c r="C3366" s="51" t="str">
        <f>set_totals!$C$487</f>
        <v>26Aug24-PRS-Mill Bay-1</v>
      </c>
      <c r="D3366" s="21">
        <f t="shared" si="163"/>
        <v>45530</v>
      </c>
      <c r="E3366" s="22">
        <f t="shared" si="164"/>
        <v>239</v>
      </c>
      <c r="F3366" s="50" t="s">
        <v>773</v>
      </c>
      <c r="G3366" s="50" t="s">
        <v>784</v>
      </c>
      <c r="H3366" s="17">
        <v>148</v>
      </c>
      <c r="I3366" s="17">
        <v>26</v>
      </c>
      <c r="K3366" s="50" t="s">
        <v>494</v>
      </c>
      <c r="L3366" s="50" t="s">
        <v>494</v>
      </c>
      <c r="AC3366" s="50">
        <v>2</v>
      </c>
      <c r="AE3366" s="18">
        <f t="shared" si="160"/>
        <v>5.6923076923076925</v>
      </c>
    </row>
    <row r="3367" spans="1:31" hidden="1" x14ac:dyDescent="0.2">
      <c r="A3367" s="50">
        <v>2024</v>
      </c>
      <c r="B3367" s="50" t="s">
        <v>967</v>
      </c>
      <c r="C3367" s="51" t="str">
        <f>set_totals!$C$487</f>
        <v>26Aug24-PRS-Mill Bay-1</v>
      </c>
      <c r="D3367" s="21">
        <f t="shared" si="163"/>
        <v>45530</v>
      </c>
      <c r="E3367" s="22">
        <f t="shared" si="164"/>
        <v>239</v>
      </c>
      <c r="F3367" s="50" t="s">
        <v>773</v>
      </c>
      <c r="G3367" s="50" t="s">
        <v>784</v>
      </c>
      <c r="H3367" s="17">
        <v>144</v>
      </c>
      <c r="I3367" s="17">
        <v>24</v>
      </c>
      <c r="K3367" s="50" t="s">
        <v>494</v>
      </c>
      <c r="L3367" s="50" t="s">
        <v>494</v>
      </c>
      <c r="AE3367" s="18">
        <f t="shared" si="160"/>
        <v>6</v>
      </c>
    </row>
    <row r="3368" spans="1:31" hidden="1" x14ac:dyDescent="0.2">
      <c r="A3368" s="50">
        <v>2024</v>
      </c>
      <c r="B3368" s="50" t="s">
        <v>967</v>
      </c>
      <c r="C3368" s="51" t="str">
        <f>set_totals!$C$487</f>
        <v>26Aug24-PRS-Mill Bay-1</v>
      </c>
      <c r="D3368" s="21">
        <f t="shared" si="163"/>
        <v>45530</v>
      </c>
      <c r="E3368" s="22">
        <f t="shared" si="164"/>
        <v>239</v>
      </c>
      <c r="F3368" s="50" t="s">
        <v>773</v>
      </c>
      <c r="G3368" s="50" t="s">
        <v>784</v>
      </c>
      <c r="H3368" s="17">
        <v>150</v>
      </c>
      <c r="I3368" s="17">
        <v>26</v>
      </c>
      <c r="K3368" s="50" t="s">
        <v>494</v>
      </c>
      <c r="L3368" s="50" t="s">
        <v>494</v>
      </c>
      <c r="AC3368" s="50">
        <v>2</v>
      </c>
      <c r="AE3368" s="18">
        <f t="shared" ref="AE3368:AE3434" si="165">H3368/I3368</f>
        <v>5.7692307692307692</v>
      </c>
    </row>
    <row r="3369" spans="1:31" hidden="1" x14ac:dyDescent="0.2">
      <c r="A3369" s="50">
        <v>2024</v>
      </c>
      <c r="B3369" s="50" t="s">
        <v>967</v>
      </c>
      <c r="C3369" s="51" t="str">
        <f>set_totals!$C$487</f>
        <v>26Aug24-PRS-Mill Bay-1</v>
      </c>
      <c r="D3369" s="21">
        <f t="shared" si="163"/>
        <v>45530</v>
      </c>
      <c r="E3369" s="22">
        <f t="shared" si="164"/>
        <v>239</v>
      </c>
      <c r="F3369" s="50" t="s">
        <v>771</v>
      </c>
      <c r="G3369" s="50" t="s">
        <v>784</v>
      </c>
      <c r="H3369" s="17">
        <v>128</v>
      </c>
      <c r="I3369" s="17">
        <v>26</v>
      </c>
      <c r="K3369" s="50" t="s">
        <v>494</v>
      </c>
      <c r="L3369" s="50" t="s">
        <v>494</v>
      </c>
      <c r="P3369" s="50" t="s">
        <v>1294</v>
      </c>
      <c r="AC3369" s="50">
        <v>3</v>
      </c>
      <c r="AE3369" s="18">
        <f t="shared" si="165"/>
        <v>4.9230769230769234</v>
      </c>
    </row>
    <row r="3370" spans="1:31" hidden="1" x14ac:dyDescent="0.2">
      <c r="A3370" s="50">
        <v>2024</v>
      </c>
      <c r="B3370" s="50" t="s">
        <v>967</v>
      </c>
      <c r="C3370" s="51" t="str">
        <f>set_totals!$C$497</f>
        <v>26Aug24-PRS-Jap Rock-1</v>
      </c>
      <c r="D3370" s="21">
        <f t="shared" si="163"/>
        <v>45530</v>
      </c>
      <c r="E3370" s="22">
        <f t="shared" si="164"/>
        <v>239</v>
      </c>
      <c r="F3370" s="50" t="s">
        <v>771</v>
      </c>
      <c r="G3370" s="50" t="s">
        <v>784</v>
      </c>
      <c r="H3370" s="17">
        <v>146</v>
      </c>
      <c r="I3370" s="17">
        <v>30</v>
      </c>
      <c r="K3370" s="50" t="s">
        <v>496</v>
      </c>
      <c r="L3370" s="50" t="s">
        <v>496</v>
      </c>
      <c r="P3370" s="50" t="s">
        <v>1301</v>
      </c>
      <c r="AD3370" s="50" t="s">
        <v>1314</v>
      </c>
      <c r="AE3370" s="18">
        <f t="shared" si="165"/>
        <v>4.8666666666666663</v>
      </c>
    </row>
    <row r="3371" spans="1:31" hidden="1" x14ac:dyDescent="0.2">
      <c r="A3371" s="50">
        <v>2024</v>
      </c>
      <c r="B3371" s="50" t="s">
        <v>967</v>
      </c>
      <c r="C3371" s="51" t="str">
        <f>set_totals!$C$497</f>
        <v>26Aug24-PRS-Jap Rock-1</v>
      </c>
      <c r="D3371" s="21">
        <f t="shared" si="163"/>
        <v>45530</v>
      </c>
      <c r="E3371" s="22">
        <f t="shared" si="164"/>
        <v>239</v>
      </c>
      <c r="F3371" s="50" t="s">
        <v>771</v>
      </c>
      <c r="G3371" s="50" t="s">
        <v>784</v>
      </c>
      <c r="H3371" s="17">
        <v>124</v>
      </c>
      <c r="I3371" s="17">
        <v>26</v>
      </c>
      <c r="K3371" s="50" t="s">
        <v>494</v>
      </c>
      <c r="L3371" s="50" t="s">
        <v>494</v>
      </c>
      <c r="P3371" s="50" t="s">
        <v>1302</v>
      </c>
      <c r="AD3371" s="50" t="s">
        <v>1313</v>
      </c>
      <c r="AE3371" s="18">
        <f t="shared" si="165"/>
        <v>4.7692307692307692</v>
      </c>
    </row>
    <row r="3372" spans="1:31" hidden="1" x14ac:dyDescent="0.2">
      <c r="A3372" s="50">
        <v>2024</v>
      </c>
      <c r="B3372" s="50" t="s">
        <v>967</v>
      </c>
      <c r="C3372" s="51" t="str">
        <f>set_totals!$C$497</f>
        <v>26Aug24-PRS-Jap Rock-1</v>
      </c>
      <c r="D3372" s="21">
        <f t="shared" si="163"/>
        <v>45530</v>
      </c>
      <c r="E3372" s="22">
        <f t="shared" si="164"/>
        <v>239</v>
      </c>
      <c r="F3372" s="50" t="s">
        <v>771</v>
      </c>
      <c r="G3372" s="50" t="s">
        <v>784</v>
      </c>
      <c r="H3372" s="17">
        <v>134</v>
      </c>
      <c r="I3372" s="17">
        <v>30</v>
      </c>
      <c r="K3372" s="50" t="s">
        <v>494</v>
      </c>
      <c r="L3372" s="50" t="s">
        <v>494</v>
      </c>
      <c r="P3372" s="50" t="s">
        <v>1305</v>
      </c>
      <c r="AD3372" s="50" t="s">
        <v>1312</v>
      </c>
      <c r="AE3372" s="18">
        <f t="shared" si="165"/>
        <v>4.4666666666666668</v>
      </c>
    </row>
    <row r="3373" spans="1:31" hidden="1" x14ac:dyDescent="0.2">
      <c r="A3373" s="50">
        <v>2024</v>
      </c>
      <c r="B3373" s="50" t="s">
        <v>967</v>
      </c>
      <c r="C3373" s="51" t="str">
        <f>set_totals!$C$497</f>
        <v>26Aug24-PRS-Jap Rock-1</v>
      </c>
      <c r="D3373" s="21">
        <f t="shared" si="163"/>
        <v>45530</v>
      </c>
      <c r="E3373" s="22">
        <f t="shared" si="164"/>
        <v>239</v>
      </c>
      <c r="F3373" s="50" t="s">
        <v>771</v>
      </c>
      <c r="G3373" s="50" t="s">
        <v>784</v>
      </c>
      <c r="H3373" s="17">
        <v>130</v>
      </c>
      <c r="I3373" s="17">
        <v>26</v>
      </c>
      <c r="K3373" s="50" t="s">
        <v>496</v>
      </c>
      <c r="L3373" s="50" t="s">
        <v>496</v>
      </c>
      <c r="P3373" s="50" t="s">
        <v>1307</v>
      </c>
      <c r="AC3373" s="50">
        <v>0</v>
      </c>
      <c r="AD3373" s="50" t="s">
        <v>1169</v>
      </c>
      <c r="AE3373" s="18">
        <f t="shared" si="165"/>
        <v>5</v>
      </c>
    </row>
    <row r="3374" spans="1:31" hidden="1" x14ac:dyDescent="0.2">
      <c r="A3374" s="50">
        <v>2024</v>
      </c>
      <c r="B3374" s="50" t="s">
        <v>967</v>
      </c>
      <c r="C3374" s="51" t="str">
        <f>set_totals!$C$497</f>
        <v>26Aug24-PRS-Jap Rock-1</v>
      </c>
      <c r="D3374" s="21">
        <f t="shared" si="163"/>
        <v>45530</v>
      </c>
      <c r="E3374" s="22">
        <f t="shared" si="164"/>
        <v>239</v>
      </c>
      <c r="F3374" s="50" t="s">
        <v>771</v>
      </c>
      <c r="G3374" s="50" t="s">
        <v>784</v>
      </c>
      <c r="H3374" s="17">
        <v>132</v>
      </c>
      <c r="I3374" s="17">
        <v>25</v>
      </c>
      <c r="K3374" s="50" t="s">
        <v>494</v>
      </c>
      <c r="L3374" s="50" t="s">
        <v>494</v>
      </c>
      <c r="P3374" s="50" t="s">
        <v>1308</v>
      </c>
      <c r="AC3374" s="50">
        <v>0</v>
      </c>
      <c r="AE3374" s="18">
        <f t="shared" si="165"/>
        <v>5.28</v>
      </c>
    </row>
    <row r="3375" spans="1:31" hidden="1" x14ac:dyDescent="0.2">
      <c r="A3375" s="50">
        <v>2024</v>
      </c>
      <c r="B3375" s="50" t="s">
        <v>967</v>
      </c>
      <c r="C3375" s="51" t="str">
        <f>set_totals!$C$497</f>
        <v>26Aug24-PRS-Jap Rock-1</v>
      </c>
      <c r="D3375" s="21">
        <f t="shared" si="163"/>
        <v>45530</v>
      </c>
      <c r="E3375" s="22">
        <f t="shared" si="164"/>
        <v>239</v>
      </c>
      <c r="F3375" s="50" t="s">
        <v>771</v>
      </c>
      <c r="G3375" s="50" t="s">
        <v>784</v>
      </c>
      <c r="H3375" s="17">
        <v>194</v>
      </c>
      <c r="I3375" s="17">
        <v>42</v>
      </c>
      <c r="K3375" s="50" t="s">
        <v>496</v>
      </c>
      <c r="L3375" s="50" t="s">
        <v>496</v>
      </c>
      <c r="P3375" s="50" t="s">
        <v>1310</v>
      </c>
      <c r="AC3375" s="50">
        <v>0</v>
      </c>
      <c r="AD3375" s="50" t="s">
        <v>1169</v>
      </c>
      <c r="AE3375" s="18">
        <f t="shared" si="165"/>
        <v>4.6190476190476186</v>
      </c>
    </row>
    <row r="3376" spans="1:31" hidden="1" x14ac:dyDescent="0.2">
      <c r="A3376" s="50">
        <v>2024</v>
      </c>
      <c r="B3376" s="50" t="s">
        <v>967</v>
      </c>
      <c r="C3376" s="51" t="str">
        <f>set_totals!$C$497</f>
        <v>26Aug24-PRS-Jap Rock-1</v>
      </c>
      <c r="D3376" s="21">
        <f t="shared" si="163"/>
        <v>45530</v>
      </c>
      <c r="E3376" s="22">
        <f t="shared" si="164"/>
        <v>239</v>
      </c>
      <c r="F3376" s="50" t="s">
        <v>771</v>
      </c>
      <c r="G3376" s="50" t="s">
        <v>784</v>
      </c>
      <c r="H3376" s="17">
        <v>184</v>
      </c>
      <c r="I3376" s="17">
        <v>40</v>
      </c>
      <c r="K3376" s="50" t="s">
        <v>494</v>
      </c>
      <c r="L3376" s="50" t="s">
        <v>494</v>
      </c>
      <c r="P3376" s="50" t="s">
        <v>1311</v>
      </c>
      <c r="AC3376" s="50">
        <v>0</v>
      </c>
      <c r="AE3376" s="18">
        <f t="shared" si="165"/>
        <v>4.5999999999999996</v>
      </c>
    </row>
    <row r="3377" spans="1:31" hidden="1" x14ac:dyDescent="0.2">
      <c r="A3377" s="50">
        <v>2024</v>
      </c>
      <c r="B3377" s="50" t="s">
        <v>967</v>
      </c>
      <c r="C3377" s="51" t="str">
        <f>set_totals!$C$497</f>
        <v>26Aug24-PRS-Jap Rock-1</v>
      </c>
      <c r="D3377" s="21">
        <f t="shared" si="163"/>
        <v>45530</v>
      </c>
      <c r="E3377" s="22">
        <f t="shared" si="164"/>
        <v>239</v>
      </c>
      <c r="F3377" s="50" t="s">
        <v>1185</v>
      </c>
      <c r="H3377" s="17">
        <v>190</v>
      </c>
      <c r="I3377" s="17">
        <v>48</v>
      </c>
      <c r="K3377" s="50" t="s">
        <v>494</v>
      </c>
      <c r="L3377" s="50" t="s">
        <v>494</v>
      </c>
      <c r="AE3377" s="18">
        <f t="shared" si="165"/>
        <v>3.9583333333333335</v>
      </c>
    </row>
    <row r="3378" spans="1:31" hidden="1" x14ac:dyDescent="0.2">
      <c r="A3378" s="50">
        <v>2024</v>
      </c>
      <c r="B3378" s="50" t="s">
        <v>967</v>
      </c>
      <c r="C3378" s="51" t="str">
        <f>set_totals!$C$497</f>
        <v>26Aug24-PRS-Jap Rock-1</v>
      </c>
      <c r="D3378" s="21">
        <f t="shared" si="163"/>
        <v>45530</v>
      </c>
      <c r="E3378" s="22">
        <f t="shared" si="164"/>
        <v>239</v>
      </c>
      <c r="F3378" s="50" t="s">
        <v>1119</v>
      </c>
      <c r="H3378" s="17">
        <v>122</v>
      </c>
      <c r="I3378" s="17">
        <v>18</v>
      </c>
      <c r="K3378" s="50" t="s">
        <v>494</v>
      </c>
      <c r="L3378" s="50" t="s">
        <v>494</v>
      </c>
      <c r="AE3378" s="18">
        <f t="shared" si="165"/>
        <v>6.7777777777777777</v>
      </c>
    </row>
    <row r="3379" spans="1:31" hidden="1" x14ac:dyDescent="0.2">
      <c r="A3379" s="50">
        <v>2024</v>
      </c>
      <c r="B3379" s="50" t="s">
        <v>967</v>
      </c>
      <c r="C3379" s="51" t="str">
        <f>set_totals!$C$497</f>
        <v>26Aug24-PRS-Jap Rock-1</v>
      </c>
      <c r="D3379" s="21">
        <f t="shared" si="163"/>
        <v>45530</v>
      </c>
      <c r="E3379" s="22">
        <f t="shared" si="164"/>
        <v>239</v>
      </c>
      <c r="F3379" s="50" t="s">
        <v>1119</v>
      </c>
      <c r="H3379" s="17">
        <v>110</v>
      </c>
      <c r="I3379" s="17">
        <v>18</v>
      </c>
      <c r="K3379" s="50" t="s">
        <v>494</v>
      </c>
      <c r="L3379" s="50" t="s">
        <v>494</v>
      </c>
      <c r="AE3379" s="18">
        <f t="shared" si="165"/>
        <v>6.1111111111111107</v>
      </c>
    </row>
    <row r="3380" spans="1:31" hidden="1" x14ac:dyDescent="0.2">
      <c r="A3380" s="50">
        <v>2024</v>
      </c>
      <c r="B3380" s="50" t="s">
        <v>967</v>
      </c>
      <c r="C3380" s="51" t="str">
        <f>set_totals!$C$497</f>
        <v>26Aug24-PRS-Jap Rock-1</v>
      </c>
      <c r="D3380" s="21">
        <f t="shared" si="163"/>
        <v>45530</v>
      </c>
      <c r="E3380" s="22">
        <f t="shared" si="164"/>
        <v>239</v>
      </c>
      <c r="F3380" s="50" t="s">
        <v>1119</v>
      </c>
      <c r="H3380" s="17">
        <v>114</v>
      </c>
      <c r="I3380" s="17">
        <v>18</v>
      </c>
      <c r="K3380" s="50" t="s">
        <v>494</v>
      </c>
      <c r="L3380" s="50" t="s">
        <v>494</v>
      </c>
      <c r="AD3380" s="50" t="s">
        <v>1388</v>
      </c>
      <c r="AE3380" s="18">
        <f t="shared" si="165"/>
        <v>6.333333333333333</v>
      </c>
    </row>
    <row r="3381" spans="1:31" hidden="1" x14ac:dyDescent="0.2">
      <c r="A3381" s="50">
        <v>2024</v>
      </c>
      <c r="B3381" s="50" t="s">
        <v>967</v>
      </c>
      <c r="C3381" s="51" t="str">
        <f>set_totals!$C$497</f>
        <v>26Aug24-PRS-Jap Rock-1</v>
      </c>
      <c r="D3381" s="21">
        <f t="shared" si="163"/>
        <v>45530</v>
      </c>
      <c r="E3381" s="22">
        <f t="shared" si="164"/>
        <v>239</v>
      </c>
      <c r="F3381" s="50" t="s">
        <v>1119</v>
      </c>
      <c r="H3381" s="17">
        <v>128</v>
      </c>
      <c r="I3381" s="17">
        <v>20</v>
      </c>
      <c r="K3381" s="50" t="s">
        <v>494</v>
      </c>
      <c r="L3381" s="50" t="s">
        <v>494</v>
      </c>
      <c r="AE3381" s="18">
        <f t="shared" si="165"/>
        <v>6.4</v>
      </c>
    </row>
    <row r="3382" spans="1:31" hidden="1" x14ac:dyDescent="0.2">
      <c r="A3382" s="50">
        <v>2024</v>
      </c>
      <c r="B3382" s="50" t="s">
        <v>967</v>
      </c>
      <c r="C3382" s="51" t="str">
        <f>set_totals!$C$497</f>
        <v>26Aug24-PRS-Jap Rock-1</v>
      </c>
      <c r="D3382" s="21">
        <f t="shared" si="163"/>
        <v>45530</v>
      </c>
      <c r="E3382" s="22">
        <f t="shared" si="164"/>
        <v>239</v>
      </c>
      <c r="F3382" s="50" t="s">
        <v>1119</v>
      </c>
      <c r="H3382" s="17">
        <v>128</v>
      </c>
      <c r="I3382" s="17">
        <v>20</v>
      </c>
      <c r="K3382" s="50" t="s">
        <v>494</v>
      </c>
      <c r="L3382" s="50" t="s">
        <v>494</v>
      </c>
      <c r="AE3382" s="18">
        <f t="shared" si="165"/>
        <v>6.4</v>
      </c>
    </row>
    <row r="3383" spans="1:31" hidden="1" x14ac:dyDescent="0.2">
      <c r="A3383" s="50">
        <v>2024</v>
      </c>
      <c r="B3383" s="50" t="s">
        <v>967</v>
      </c>
      <c r="C3383" s="51" t="str">
        <f>set_totals!$C$497</f>
        <v>26Aug24-PRS-Jap Rock-1</v>
      </c>
      <c r="D3383" s="21">
        <f t="shared" si="163"/>
        <v>45530</v>
      </c>
      <c r="E3383" s="22">
        <f t="shared" si="164"/>
        <v>239</v>
      </c>
      <c r="F3383" s="50" t="s">
        <v>1119</v>
      </c>
      <c r="H3383" s="17">
        <v>128</v>
      </c>
      <c r="I3383" s="17">
        <v>20</v>
      </c>
      <c r="K3383" s="50" t="s">
        <v>494</v>
      </c>
      <c r="L3383" s="50" t="s">
        <v>494</v>
      </c>
      <c r="AE3383" s="18">
        <f t="shared" si="165"/>
        <v>6.4</v>
      </c>
    </row>
    <row r="3384" spans="1:31" hidden="1" x14ac:dyDescent="0.2">
      <c r="A3384" s="50">
        <v>2024</v>
      </c>
      <c r="B3384" s="50" t="s">
        <v>967</v>
      </c>
      <c r="C3384" s="51" t="str">
        <f>set_totals!$C$497</f>
        <v>26Aug24-PRS-Jap Rock-1</v>
      </c>
      <c r="D3384" s="21">
        <f t="shared" si="163"/>
        <v>45530</v>
      </c>
      <c r="E3384" s="22">
        <f t="shared" si="164"/>
        <v>239</v>
      </c>
      <c r="F3384" s="50" t="s">
        <v>1119</v>
      </c>
      <c r="H3384" s="17">
        <v>118</v>
      </c>
      <c r="I3384" s="17">
        <v>19</v>
      </c>
      <c r="K3384" s="50" t="s">
        <v>494</v>
      </c>
      <c r="L3384" s="50" t="s">
        <v>494</v>
      </c>
      <c r="AE3384" s="18">
        <f t="shared" si="165"/>
        <v>6.2105263157894735</v>
      </c>
    </row>
    <row r="3385" spans="1:31" hidden="1" x14ac:dyDescent="0.2">
      <c r="A3385" s="50">
        <v>2024</v>
      </c>
      <c r="B3385" s="50" t="s">
        <v>967</v>
      </c>
      <c r="C3385" s="51" t="str">
        <f>set_totals!$C$497</f>
        <v>26Aug24-PRS-Jap Rock-1</v>
      </c>
      <c r="D3385" s="21">
        <f t="shared" si="163"/>
        <v>45530</v>
      </c>
      <c r="E3385" s="22">
        <f t="shared" si="164"/>
        <v>239</v>
      </c>
      <c r="F3385" s="50" t="s">
        <v>1119</v>
      </c>
      <c r="H3385" s="17">
        <v>106</v>
      </c>
      <c r="I3385" s="17">
        <v>18</v>
      </c>
      <c r="K3385" s="50" t="s">
        <v>494</v>
      </c>
      <c r="L3385" s="50" t="s">
        <v>494</v>
      </c>
      <c r="AE3385" s="18">
        <f t="shared" si="165"/>
        <v>5.8888888888888893</v>
      </c>
    </row>
    <row r="3386" spans="1:31" hidden="1" x14ac:dyDescent="0.2">
      <c r="A3386" s="50">
        <v>2024</v>
      </c>
      <c r="B3386" s="50" t="s">
        <v>967</v>
      </c>
      <c r="C3386" s="51" t="str">
        <f>set_totals!$C$497</f>
        <v>26Aug24-PRS-Jap Rock-1</v>
      </c>
      <c r="D3386" s="21">
        <f t="shared" si="163"/>
        <v>45530</v>
      </c>
      <c r="E3386" s="22">
        <f t="shared" si="164"/>
        <v>239</v>
      </c>
      <c r="F3386" s="50" t="s">
        <v>1119</v>
      </c>
      <c r="H3386" s="17">
        <v>130</v>
      </c>
      <c r="I3386" s="17">
        <v>20</v>
      </c>
      <c r="K3386" s="50" t="s">
        <v>494</v>
      </c>
      <c r="L3386" s="50" t="s">
        <v>494</v>
      </c>
      <c r="AE3386" s="18">
        <f t="shared" si="165"/>
        <v>6.5</v>
      </c>
    </row>
    <row r="3387" spans="1:31" hidden="1" x14ac:dyDescent="0.2">
      <c r="A3387" s="50">
        <v>2024</v>
      </c>
      <c r="B3387" s="50" t="s">
        <v>967</v>
      </c>
      <c r="C3387" s="51" t="str">
        <f>set_totals!$C$497</f>
        <v>26Aug24-PRS-Jap Rock-1</v>
      </c>
      <c r="D3387" s="21">
        <f t="shared" si="163"/>
        <v>45530</v>
      </c>
      <c r="E3387" s="22">
        <f t="shared" si="164"/>
        <v>239</v>
      </c>
      <c r="F3387" s="50" t="s">
        <v>1185</v>
      </c>
      <c r="H3387" s="17">
        <v>174</v>
      </c>
      <c r="I3387" s="17">
        <v>34</v>
      </c>
      <c r="K3387" s="50" t="s">
        <v>494</v>
      </c>
      <c r="L3387" s="50" t="s">
        <v>494</v>
      </c>
      <c r="AE3387" s="18">
        <f t="shared" si="165"/>
        <v>5.117647058823529</v>
      </c>
    </row>
    <row r="3388" spans="1:31" hidden="1" x14ac:dyDescent="0.2">
      <c r="A3388" s="50">
        <v>2024</v>
      </c>
      <c r="B3388" s="50" t="s">
        <v>967</v>
      </c>
      <c r="C3388" s="51" t="str">
        <f>set_totals!$C$497</f>
        <v>26Aug24-PRS-Jap Rock-1</v>
      </c>
      <c r="D3388" s="21">
        <f t="shared" si="163"/>
        <v>45530</v>
      </c>
      <c r="E3388" s="22">
        <f t="shared" si="164"/>
        <v>239</v>
      </c>
      <c r="F3388" s="50" t="s">
        <v>1119</v>
      </c>
      <c r="H3388" s="17">
        <v>122</v>
      </c>
      <c r="I3388" s="17">
        <v>19</v>
      </c>
      <c r="K3388" s="50" t="s">
        <v>494</v>
      </c>
      <c r="L3388" s="50" t="s">
        <v>494</v>
      </c>
      <c r="AE3388" s="18">
        <f t="shared" si="165"/>
        <v>6.4210526315789478</v>
      </c>
    </row>
    <row r="3389" spans="1:31" hidden="1" x14ac:dyDescent="0.2">
      <c r="A3389" s="50">
        <v>2024</v>
      </c>
      <c r="B3389" s="50" t="s">
        <v>967</v>
      </c>
      <c r="C3389" s="51" t="str">
        <f>set_totals!$C$497</f>
        <v>26Aug24-PRS-Jap Rock-1</v>
      </c>
      <c r="D3389" s="21">
        <f t="shared" si="163"/>
        <v>45530</v>
      </c>
      <c r="E3389" s="22">
        <f t="shared" si="164"/>
        <v>239</v>
      </c>
      <c r="F3389" s="50" t="s">
        <v>1119</v>
      </c>
      <c r="H3389" s="17">
        <v>130</v>
      </c>
      <c r="I3389" s="17">
        <v>22</v>
      </c>
      <c r="K3389" s="50" t="s">
        <v>494</v>
      </c>
      <c r="L3389" s="50" t="s">
        <v>494</v>
      </c>
      <c r="AE3389" s="18">
        <f t="shared" si="165"/>
        <v>5.9090909090909092</v>
      </c>
    </row>
    <row r="3390" spans="1:31" hidden="1" x14ac:dyDescent="0.2">
      <c r="A3390" s="50">
        <v>2024</v>
      </c>
      <c r="B3390" s="50" t="s">
        <v>967</v>
      </c>
      <c r="C3390" s="51" t="str">
        <f>set_totals!$C$497</f>
        <v>26Aug24-PRS-Jap Rock-1</v>
      </c>
      <c r="D3390" s="21">
        <f t="shared" si="163"/>
        <v>45530</v>
      </c>
      <c r="E3390" s="22">
        <f t="shared" si="164"/>
        <v>239</v>
      </c>
      <c r="F3390" s="50" t="s">
        <v>1119</v>
      </c>
      <c r="H3390" s="17">
        <v>116</v>
      </c>
      <c r="I3390" s="17">
        <v>22</v>
      </c>
      <c r="K3390" s="50" t="s">
        <v>494</v>
      </c>
      <c r="L3390" s="50" t="s">
        <v>494</v>
      </c>
      <c r="AE3390" s="18">
        <f t="shared" si="165"/>
        <v>5.2727272727272725</v>
      </c>
    </row>
    <row r="3391" spans="1:31" hidden="1" x14ac:dyDescent="0.2">
      <c r="A3391" s="50">
        <v>2024</v>
      </c>
      <c r="B3391" s="50" t="s">
        <v>967</v>
      </c>
      <c r="C3391" s="51" t="str">
        <f>set_totals!$C$497</f>
        <v>26Aug24-PRS-Jap Rock-1</v>
      </c>
      <c r="D3391" s="21">
        <f t="shared" si="163"/>
        <v>45530</v>
      </c>
      <c r="E3391" s="22">
        <f t="shared" si="164"/>
        <v>239</v>
      </c>
      <c r="F3391" s="50" t="s">
        <v>1118</v>
      </c>
      <c r="H3391" s="17">
        <v>130</v>
      </c>
      <c r="I3391" s="17">
        <v>24</v>
      </c>
      <c r="K3391" s="50" t="s">
        <v>494</v>
      </c>
      <c r="L3391" s="50" t="s">
        <v>494</v>
      </c>
      <c r="AE3391" s="18">
        <f t="shared" si="165"/>
        <v>5.416666666666667</v>
      </c>
    </row>
    <row r="3392" spans="1:31" hidden="1" x14ac:dyDescent="0.2">
      <c r="A3392" s="50">
        <v>2024</v>
      </c>
      <c r="B3392" s="50" t="s">
        <v>967</v>
      </c>
      <c r="C3392" s="51" t="str">
        <f>set_totals!$C$497</f>
        <v>26Aug24-PRS-Jap Rock-1</v>
      </c>
      <c r="D3392" s="21">
        <f t="shared" si="163"/>
        <v>45530</v>
      </c>
      <c r="E3392" s="22">
        <f t="shared" si="164"/>
        <v>239</v>
      </c>
      <c r="F3392" s="50" t="s">
        <v>1119</v>
      </c>
      <c r="H3392" s="17">
        <v>128</v>
      </c>
      <c r="I3392" s="17">
        <v>20</v>
      </c>
      <c r="K3392" s="50" t="s">
        <v>494</v>
      </c>
      <c r="L3392" s="50" t="s">
        <v>494</v>
      </c>
      <c r="AE3392" s="18">
        <f t="shared" si="165"/>
        <v>6.4</v>
      </c>
    </row>
    <row r="3393" spans="1:31" hidden="1" x14ac:dyDescent="0.2">
      <c r="A3393" s="50">
        <v>2024</v>
      </c>
      <c r="B3393" s="50" t="s">
        <v>967</v>
      </c>
      <c r="C3393" s="51" t="str">
        <f>set_totals!$C$497</f>
        <v>26Aug24-PRS-Jap Rock-1</v>
      </c>
      <c r="D3393" s="21">
        <f t="shared" si="163"/>
        <v>45530</v>
      </c>
      <c r="E3393" s="22">
        <f t="shared" si="164"/>
        <v>239</v>
      </c>
      <c r="F3393" s="50" t="s">
        <v>1119</v>
      </c>
      <c r="H3393" s="17">
        <v>128</v>
      </c>
      <c r="I3393" s="17">
        <v>20</v>
      </c>
      <c r="K3393" s="50" t="s">
        <v>494</v>
      </c>
      <c r="L3393" s="50" t="s">
        <v>494</v>
      </c>
      <c r="AE3393" s="18">
        <f t="shared" si="165"/>
        <v>6.4</v>
      </c>
    </row>
    <row r="3394" spans="1:31" hidden="1" x14ac:dyDescent="0.2">
      <c r="A3394" s="50">
        <v>2024</v>
      </c>
      <c r="B3394" s="50" t="s">
        <v>967</v>
      </c>
      <c r="C3394" s="51" t="str">
        <f>set_totals!$C$497</f>
        <v>26Aug24-PRS-Jap Rock-1</v>
      </c>
      <c r="D3394" s="21">
        <f t="shared" si="163"/>
        <v>45530</v>
      </c>
      <c r="E3394" s="22">
        <f t="shared" si="164"/>
        <v>239</v>
      </c>
      <c r="F3394" s="50" t="s">
        <v>1119</v>
      </c>
      <c r="H3394" s="17">
        <v>128</v>
      </c>
      <c r="I3394" s="17">
        <v>20</v>
      </c>
      <c r="K3394" s="50" t="s">
        <v>494</v>
      </c>
      <c r="L3394" s="50" t="s">
        <v>494</v>
      </c>
      <c r="AE3394" s="18">
        <f t="shared" si="165"/>
        <v>6.4</v>
      </c>
    </row>
    <row r="3395" spans="1:31" hidden="1" x14ac:dyDescent="0.2">
      <c r="A3395" s="50">
        <v>2024</v>
      </c>
      <c r="B3395" s="50" t="s">
        <v>967</v>
      </c>
      <c r="C3395" s="51" t="str">
        <f>set_totals!$C$497</f>
        <v>26Aug24-PRS-Jap Rock-1</v>
      </c>
      <c r="D3395" s="21">
        <f t="shared" si="163"/>
        <v>45530</v>
      </c>
      <c r="E3395" s="22">
        <f t="shared" si="164"/>
        <v>239</v>
      </c>
      <c r="F3395" s="50" t="s">
        <v>1119</v>
      </c>
      <c r="H3395" s="17">
        <v>132</v>
      </c>
      <c r="I3395" s="17">
        <v>20</v>
      </c>
      <c r="K3395" s="50" t="s">
        <v>494</v>
      </c>
      <c r="L3395" s="50" t="s">
        <v>494</v>
      </c>
      <c r="AE3395" s="18">
        <f t="shared" si="165"/>
        <v>6.6</v>
      </c>
    </row>
    <row r="3396" spans="1:31" hidden="1" x14ac:dyDescent="0.2">
      <c r="A3396" s="50">
        <v>2024</v>
      </c>
      <c r="B3396" s="50" t="s">
        <v>967</v>
      </c>
      <c r="C3396" s="51" t="str">
        <f>set_totals!$C$497</f>
        <v>26Aug24-PRS-Jap Rock-1</v>
      </c>
      <c r="D3396" s="21">
        <f t="shared" si="163"/>
        <v>45530</v>
      </c>
      <c r="E3396" s="22">
        <f t="shared" si="164"/>
        <v>239</v>
      </c>
      <c r="F3396" s="50" t="s">
        <v>1119</v>
      </c>
      <c r="H3396" s="17">
        <v>118</v>
      </c>
      <c r="I3396" s="17">
        <v>22</v>
      </c>
      <c r="K3396" s="50" t="s">
        <v>494</v>
      </c>
      <c r="L3396" s="50" t="s">
        <v>494</v>
      </c>
      <c r="AE3396" s="18">
        <f t="shared" si="165"/>
        <v>5.3636363636363633</v>
      </c>
    </row>
    <row r="3397" spans="1:31" hidden="1" x14ac:dyDescent="0.2">
      <c r="A3397" s="50">
        <v>2024</v>
      </c>
      <c r="B3397" s="50" t="s">
        <v>967</v>
      </c>
      <c r="C3397" s="51" t="str">
        <f>set_totals!$C$498</f>
        <v>26Aug24-PRS-Gordon R-1</v>
      </c>
      <c r="D3397" s="21">
        <f t="shared" si="163"/>
        <v>45530</v>
      </c>
      <c r="E3397" s="22">
        <f t="shared" si="164"/>
        <v>239</v>
      </c>
      <c r="F3397" s="50" t="s">
        <v>771</v>
      </c>
      <c r="G3397" s="50" t="s">
        <v>784</v>
      </c>
      <c r="H3397" s="17">
        <v>125</v>
      </c>
      <c r="I3397" s="17">
        <v>26</v>
      </c>
      <c r="K3397" s="50" t="s">
        <v>494</v>
      </c>
      <c r="L3397" s="50" t="s">
        <v>494</v>
      </c>
      <c r="P3397" s="50" t="s">
        <v>1316</v>
      </c>
      <c r="AE3397" s="18">
        <f t="shared" si="165"/>
        <v>4.8076923076923075</v>
      </c>
    </row>
    <row r="3398" spans="1:31" hidden="1" x14ac:dyDescent="0.2">
      <c r="A3398" s="50">
        <v>2024</v>
      </c>
      <c r="B3398" s="50" t="s">
        <v>967</v>
      </c>
      <c r="C3398" s="51" t="str">
        <f>set_totals!$C$498</f>
        <v>26Aug24-PRS-Gordon R-1</v>
      </c>
      <c r="D3398" s="21">
        <f t="shared" si="163"/>
        <v>45530</v>
      </c>
      <c r="E3398" s="22">
        <f t="shared" si="164"/>
        <v>239</v>
      </c>
      <c r="F3398" s="50" t="s">
        <v>771</v>
      </c>
      <c r="G3398" s="50" t="s">
        <v>784</v>
      </c>
      <c r="H3398" s="17">
        <v>120</v>
      </c>
      <c r="I3398" s="17">
        <v>24</v>
      </c>
      <c r="K3398" s="50" t="s">
        <v>494</v>
      </c>
      <c r="L3398" s="50" t="s">
        <v>494</v>
      </c>
      <c r="P3398" s="50" t="s">
        <v>1317</v>
      </c>
      <c r="AE3398" s="18">
        <f t="shared" si="165"/>
        <v>5</v>
      </c>
    </row>
    <row r="3399" spans="1:31" hidden="1" x14ac:dyDescent="0.2">
      <c r="A3399" s="50">
        <v>2024</v>
      </c>
      <c r="B3399" s="50" t="s">
        <v>967</v>
      </c>
      <c r="C3399" s="51" t="str">
        <f>set_totals!$C$498</f>
        <v>26Aug24-PRS-Gordon R-1</v>
      </c>
      <c r="D3399" s="21">
        <f t="shared" ref="D3399:D3465" si="166">DATEVALUE(LEFT(C3399, SEARCH("-", C3399) - 1))</f>
        <v>45530</v>
      </c>
      <c r="E3399" s="22">
        <f t="shared" ref="E3399:E3465" si="167" xml:space="preserve"> D3399 - DATE(YEAR(D3399), 1, 0)</f>
        <v>239</v>
      </c>
      <c r="F3399" s="50" t="s">
        <v>771</v>
      </c>
      <c r="G3399" s="50" t="s">
        <v>784</v>
      </c>
      <c r="H3399" s="17">
        <v>132</v>
      </c>
      <c r="I3399" s="17">
        <v>26</v>
      </c>
      <c r="K3399" s="50" t="s">
        <v>494</v>
      </c>
      <c r="L3399" s="50" t="s">
        <v>494</v>
      </c>
      <c r="P3399" s="50" t="s">
        <v>1319</v>
      </c>
      <c r="AE3399" s="18">
        <f t="shared" si="165"/>
        <v>5.0769230769230766</v>
      </c>
    </row>
    <row r="3400" spans="1:31" hidden="1" x14ac:dyDescent="0.2">
      <c r="A3400" s="50">
        <v>2024</v>
      </c>
      <c r="B3400" s="50" t="s">
        <v>967</v>
      </c>
      <c r="C3400" s="51" t="str">
        <f>set_totals!$C$498</f>
        <v>26Aug24-PRS-Gordon R-1</v>
      </c>
      <c r="D3400" s="21">
        <f t="shared" si="166"/>
        <v>45530</v>
      </c>
      <c r="E3400" s="22">
        <f t="shared" si="167"/>
        <v>239</v>
      </c>
      <c r="F3400" s="50" t="s">
        <v>1118</v>
      </c>
      <c r="H3400" s="17">
        <v>120</v>
      </c>
      <c r="I3400" s="17">
        <v>24</v>
      </c>
      <c r="K3400" s="50" t="s">
        <v>494</v>
      </c>
      <c r="L3400" s="50" t="s">
        <v>494</v>
      </c>
      <c r="AE3400" s="18">
        <f t="shared" si="165"/>
        <v>5</v>
      </c>
    </row>
    <row r="3401" spans="1:31" hidden="1" x14ac:dyDescent="0.2">
      <c r="A3401" s="50">
        <v>2024</v>
      </c>
      <c r="B3401" s="50" t="s">
        <v>967</v>
      </c>
      <c r="C3401" s="51" t="str">
        <f>set_totals!$C$498</f>
        <v>26Aug24-PRS-Gordon R-1</v>
      </c>
      <c r="D3401" s="21">
        <f t="shared" si="166"/>
        <v>45530</v>
      </c>
      <c r="E3401" s="22">
        <f t="shared" si="167"/>
        <v>239</v>
      </c>
      <c r="F3401" s="50" t="s">
        <v>1118</v>
      </c>
      <c r="H3401" s="17">
        <v>124</v>
      </c>
      <c r="I3401" s="17">
        <v>24</v>
      </c>
      <c r="K3401" s="50" t="s">
        <v>494</v>
      </c>
      <c r="L3401" s="50" t="s">
        <v>494</v>
      </c>
      <c r="AE3401" s="18">
        <f t="shared" si="165"/>
        <v>5.166666666666667</v>
      </c>
    </row>
    <row r="3402" spans="1:31" hidden="1" x14ac:dyDescent="0.2">
      <c r="A3402" s="50">
        <v>2024</v>
      </c>
      <c r="B3402" s="50" t="s">
        <v>967</v>
      </c>
      <c r="C3402" s="51" t="str">
        <f>set_totals!$C$498</f>
        <v>26Aug24-PRS-Gordon R-1</v>
      </c>
      <c r="D3402" s="21">
        <f t="shared" si="166"/>
        <v>45530</v>
      </c>
      <c r="E3402" s="22">
        <f t="shared" si="167"/>
        <v>239</v>
      </c>
      <c r="F3402" s="50" t="s">
        <v>1118</v>
      </c>
      <c r="H3402" s="17">
        <v>114</v>
      </c>
      <c r="I3402" s="17">
        <v>21</v>
      </c>
      <c r="K3402" s="50" t="s">
        <v>494</v>
      </c>
      <c r="L3402" s="50" t="s">
        <v>494</v>
      </c>
      <c r="AD3402" s="50" t="s">
        <v>1321</v>
      </c>
      <c r="AE3402" s="18">
        <f t="shared" si="165"/>
        <v>5.4285714285714288</v>
      </c>
    </row>
    <row r="3403" spans="1:31" hidden="1" x14ac:dyDescent="0.2">
      <c r="A3403" s="50">
        <v>2024</v>
      </c>
      <c r="B3403" s="50" t="s">
        <v>967</v>
      </c>
      <c r="C3403" s="51" t="str">
        <f>set_totals!$C$498</f>
        <v>26Aug24-PRS-Gordon R-1</v>
      </c>
      <c r="D3403" s="21">
        <f t="shared" si="166"/>
        <v>45530</v>
      </c>
      <c r="E3403" s="22">
        <f t="shared" si="167"/>
        <v>239</v>
      </c>
      <c r="F3403" s="50" t="s">
        <v>1118</v>
      </c>
      <c r="H3403" s="17">
        <v>122</v>
      </c>
      <c r="I3403" s="17">
        <v>24</v>
      </c>
      <c r="K3403" s="50" t="s">
        <v>494</v>
      </c>
      <c r="L3403" s="50" t="s">
        <v>494</v>
      </c>
      <c r="AE3403" s="18">
        <f t="shared" si="165"/>
        <v>5.083333333333333</v>
      </c>
    </row>
    <row r="3404" spans="1:31" hidden="1" x14ac:dyDescent="0.2">
      <c r="A3404" s="50">
        <v>2024</v>
      </c>
      <c r="B3404" s="50" t="s">
        <v>967</v>
      </c>
      <c r="C3404" s="51" t="str">
        <f>set_totals!$C$498</f>
        <v>26Aug24-PRS-Gordon R-1</v>
      </c>
      <c r="D3404" s="21">
        <f t="shared" si="166"/>
        <v>45530</v>
      </c>
      <c r="E3404" s="22">
        <f t="shared" si="167"/>
        <v>239</v>
      </c>
      <c r="F3404" s="50" t="s">
        <v>1118</v>
      </c>
      <c r="H3404" s="17">
        <v>122</v>
      </c>
      <c r="I3404" s="17">
        <v>24</v>
      </c>
      <c r="K3404" s="50" t="s">
        <v>494</v>
      </c>
      <c r="L3404" s="50" t="s">
        <v>494</v>
      </c>
      <c r="AE3404" s="18">
        <f t="shared" si="165"/>
        <v>5.083333333333333</v>
      </c>
    </row>
    <row r="3405" spans="1:31" hidden="1" x14ac:dyDescent="0.2">
      <c r="A3405" s="50">
        <v>2024</v>
      </c>
      <c r="B3405" s="50" t="s">
        <v>967</v>
      </c>
      <c r="C3405" s="51" t="str">
        <f>set_totals!$C$498</f>
        <v>26Aug24-PRS-Gordon R-1</v>
      </c>
      <c r="D3405" s="21">
        <f t="shared" si="166"/>
        <v>45530</v>
      </c>
      <c r="E3405" s="22">
        <f t="shared" si="167"/>
        <v>239</v>
      </c>
      <c r="F3405" s="50" t="s">
        <v>1118</v>
      </c>
      <c r="H3405" s="17">
        <v>116</v>
      </c>
      <c r="I3405" s="17">
        <v>24</v>
      </c>
      <c r="K3405" s="50" t="s">
        <v>494</v>
      </c>
      <c r="L3405" s="50" t="s">
        <v>494</v>
      </c>
      <c r="AE3405" s="18">
        <f t="shared" si="165"/>
        <v>4.833333333333333</v>
      </c>
    </row>
    <row r="3406" spans="1:31" hidden="1" x14ac:dyDescent="0.2">
      <c r="A3406" s="50">
        <v>2024</v>
      </c>
      <c r="B3406" s="50" t="s">
        <v>967</v>
      </c>
      <c r="C3406" s="51" t="str">
        <f>set_totals!$C$498</f>
        <v>26Aug24-PRS-Gordon R-1</v>
      </c>
      <c r="D3406" s="21">
        <f t="shared" si="166"/>
        <v>45530</v>
      </c>
      <c r="E3406" s="22">
        <f t="shared" si="167"/>
        <v>239</v>
      </c>
      <c r="F3406" s="50" t="s">
        <v>1118</v>
      </c>
      <c r="H3406" s="17">
        <v>110</v>
      </c>
      <c r="I3406" s="17">
        <v>22</v>
      </c>
      <c r="K3406" s="50" t="s">
        <v>494</v>
      </c>
      <c r="L3406" s="50" t="s">
        <v>494</v>
      </c>
      <c r="AD3406" s="50" t="s">
        <v>1321</v>
      </c>
      <c r="AE3406" s="18">
        <f t="shared" si="165"/>
        <v>5</v>
      </c>
    </row>
    <row r="3407" spans="1:31" hidden="1" x14ac:dyDescent="0.2">
      <c r="A3407" s="50">
        <v>2024</v>
      </c>
      <c r="B3407" s="50" t="s">
        <v>967</v>
      </c>
      <c r="C3407" s="51" t="str">
        <f>set_totals!$C$498</f>
        <v>26Aug24-PRS-Gordon R-1</v>
      </c>
      <c r="D3407" s="21">
        <f t="shared" si="166"/>
        <v>45530</v>
      </c>
      <c r="E3407" s="22">
        <f t="shared" si="167"/>
        <v>239</v>
      </c>
      <c r="F3407" s="50" t="s">
        <v>1118</v>
      </c>
      <c r="H3407" s="17">
        <v>118</v>
      </c>
      <c r="I3407" s="17">
        <v>22</v>
      </c>
      <c r="K3407" s="50" t="s">
        <v>494</v>
      </c>
      <c r="L3407" s="50" t="s">
        <v>494</v>
      </c>
      <c r="AE3407" s="18">
        <f t="shared" si="165"/>
        <v>5.3636363636363633</v>
      </c>
    </row>
    <row r="3408" spans="1:31" hidden="1" x14ac:dyDescent="0.2">
      <c r="A3408" s="50">
        <v>2024</v>
      </c>
      <c r="B3408" s="50" t="s">
        <v>967</v>
      </c>
      <c r="C3408" s="51" t="str">
        <f>set_totals!$C$498</f>
        <v>26Aug24-PRS-Gordon R-1</v>
      </c>
      <c r="D3408" s="21">
        <f t="shared" si="166"/>
        <v>45530</v>
      </c>
      <c r="E3408" s="22">
        <f t="shared" si="167"/>
        <v>239</v>
      </c>
      <c r="F3408" s="50" t="s">
        <v>1118</v>
      </c>
      <c r="H3408" s="17">
        <v>116</v>
      </c>
      <c r="I3408" s="17">
        <v>22</v>
      </c>
      <c r="K3408" s="50" t="s">
        <v>494</v>
      </c>
      <c r="L3408" s="50" t="s">
        <v>494</v>
      </c>
      <c r="AE3408" s="18">
        <f t="shared" si="165"/>
        <v>5.2727272727272725</v>
      </c>
    </row>
    <row r="3409" spans="1:57" hidden="1" x14ac:dyDescent="0.2">
      <c r="A3409" s="50">
        <v>2024</v>
      </c>
      <c r="B3409" s="50" t="s">
        <v>967</v>
      </c>
      <c r="C3409" s="51" t="str">
        <f>set_totals!$C$498</f>
        <v>26Aug24-PRS-Gordon R-1</v>
      </c>
      <c r="D3409" s="21">
        <f t="shared" si="166"/>
        <v>45530</v>
      </c>
      <c r="E3409" s="22">
        <f t="shared" si="167"/>
        <v>239</v>
      </c>
      <c r="F3409" s="50" t="s">
        <v>1118</v>
      </c>
      <c r="H3409" s="17">
        <v>118</v>
      </c>
      <c r="I3409" s="17">
        <v>22</v>
      </c>
      <c r="K3409" s="50" t="s">
        <v>494</v>
      </c>
      <c r="L3409" s="50" t="s">
        <v>494</v>
      </c>
      <c r="AE3409" s="18">
        <f t="shared" si="165"/>
        <v>5.3636363636363633</v>
      </c>
    </row>
    <row r="3410" spans="1:57" hidden="1" x14ac:dyDescent="0.2">
      <c r="A3410" s="50">
        <v>2024</v>
      </c>
      <c r="B3410" s="50" t="s">
        <v>967</v>
      </c>
      <c r="C3410" s="51" t="str">
        <f>set_totals!$C$498</f>
        <v>26Aug24-PRS-Gordon R-1</v>
      </c>
      <c r="D3410" s="21">
        <f t="shared" si="166"/>
        <v>45530</v>
      </c>
      <c r="E3410" s="22">
        <f t="shared" si="167"/>
        <v>239</v>
      </c>
      <c r="F3410" s="50" t="s">
        <v>1118</v>
      </c>
      <c r="H3410" s="17">
        <v>104</v>
      </c>
      <c r="I3410" s="17">
        <v>20</v>
      </c>
      <c r="K3410" s="50" t="s">
        <v>494</v>
      </c>
      <c r="L3410" s="50" t="s">
        <v>494</v>
      </c>
      <c r="AE3410" s="18">
        <f t="shared" si="165"/>
        <v>5.2</v>
      </c>
    </row>
    <row r="3411" spans="1:57" hidden="1" x14ac:dyDescent="0.2">
      <c r="A3411" s="50">
        <v>2024</v>
      </c>
      <c r="B3411" s="50" t="s">
        <v>967</v>
      </c>
      <c r="C3411" s="51" t="str">
        <f>set_totals!$C$498</f>
        <v>26Aug24-PRS-Gordon R-1</v>
      </c>
      <c r="D3411" s="21">
        <f t="shared" si="166"/>
        <v>45530</v>
      </c>
      <c r="E3411" s="22">
        <f t="shared" si="167"/>
        <v>239</v>
      </c>
      <c r="F3411" s="50" t="s">
        <v>1118</v>
      </c>
      <c r="H3411" s="17">
        <v>102</v>
      </c>
      <c r="I3411" s="17">
        <v>18</v>
      </c>
      <c r="K3411" s="50" t="s">
        <v>494</v>
      </c>
      <c r="L3411" s="50" t="s">
        <v>494</v>
      </c>
      <c r="AE3411" s="18">
        <f t="shared" si="165"/>
        <v>5.666666666666667</v>
      </c>
    </row>
    <row r="3412" spans="1:57" hidden="1" x14ac:dyDescent="0.2">
      <c r="A3412" s="50">
        <v>2024</v>
      </c>
      <c r="B3412" s="50" t="s">
        <v>967</v>
      </c>
      <c r="C3412" s="51" t="str">
        <f>set_totals!$C$498</f>
        <v>26Aug24-PRS-Gordon R-1</v>
      </c>
      <c r="D3412" s="21">
        <f t="shared" si="166"/>
        <v>45530</v>
      </c>
      <c r="E3412" s="22">
        <f t="shared" si="167"/>
        <v>239</v>
      </c>
      <c r="F3412" s="50" t="s">
        <v>1118</v>
      </c>
      <c r="H3412" s="17">
        <v>106</v>
      </c>
      <c r="I3412" s="17">
        <v>18</v>
      </c>
      <c r="K3412" s="50" t="s">
        <v>494</v>
      </c>
      <c r="L3412" s="50" t="s">
        <v>494</v>
      </c>
      <c r="AE3412" s="18">
        <f t="shared" si="165"/>
        <v>5.8888888888888893</v>
      </c>
    </row>
    <row r="3413" spans="1:57" hidden="1" x14ac:dyDescent="0.2">
      <c r="A3413" s="50">
        <v>2024</v>
      </c>
      <c r="B3413" s="50" t="s">
        <v>967</v>
      </c>
      <c r="C3413" s="51" t="str">
        <f>set_totals!$C$498</f>
        <v>26Aug24-PRS-Gordon R-1</v>
      </c>
      <c r="D3413" s="21">
        <f t="shared" si="166"/>
        <v>45530</v>
      </c>
      <c r="E3413" s="22">
        <f t="shared" si="167"/>
        <v>239</v>
      </c>
      <c r="F3413" s="50" t="s">
        <v>1118</v>
      </c>
      <c r="H3413" s="17">
        <v>108</v>
      </c>
      <c r="I3413" s="17">
        <v>20</v>
      </c>
      <c r="K3413" s="50" t="s">
        <v>494</v>
      </c>
      <c r="L3413" s="50" t="s">
        <v>494</v>
      </c>
      <c r="AE3413" s="18">
        <f t="shared" si="165"/>
        <v>5.4</v>
      </c>
    </row>
    <row r="3414" spans="1:57" hidden="1" x14ac:dyDescent="0.2">
      <c r="A3414" s="50">
        <v>2024</v>
      </c>
      <c r="B3414" s="50" t="s">
        <v>967</v>
      </c>
      <c r="C3414" s="51" t="str">
        <f>set_totals!$C$502</f>
        <v>26Aug24-PRS-Offshore A-1</v>
      </c>
      <c r="D3414" s="21">
        <f t="shared" si="166"/>
        <v>45530</v>
      </c>
      <c r="E3414" s="22">
        <f t="shared" si="167"/>
        <v>239</v>
      </c>
      <c r="F3414" s="50" t="s">
        <v>771</v>
      </c>
      <c r="G3414" s="50" t="s">
        <v>784</v>
      </c>
      <c r="H3414" s="17">
        <v>212</v>
      </c>
      <c r="I3414" s="17">
        <v>46</v>
      </c>
      <c r="K3414" s="50" t="s">
        <v>496</v>
      </c>
      <c r="L3414" s="50" t="s">
        <v>494</v>
      </c>
      <c r="P3414" s="50" t="s">
        <v>1323</v>
      </c>
      <c r="AD3414" s="50" t="s">
        <v>1326</v>
      </c>
      <c r="AE3414" s="18">
        <f t="shared" si="165"/>
        <v>4.6086956521739131</v>
      </c>
    </row>
    <row r="3415" spans="1:57" hidden="1" x14ac:dyDescent="0.2">
      <c r="A3415" s="50">
        <v>2024</v>
      </c>
      <c r="B3415" s="50" t="s">
        <v>967</v>
      </c>
      <c r="C3415" s="51" t="str">
        <f>set_totals!$C$502</f>
        <v>26Aug24-PRS-Offshore A-1</v>
      </c>
      <c r="D3415" s="21">
        <f t="shared" si="166"/>
        <v>45530</v>
      </c>
      <c r="E3415" s="22">
        <f t="shared" si="167"/>
        <v>239</v>
      </c>
      <c r="F3415" s="50" t="s">
        <v>771</v>
      </c>
      <c r="G3415" s="50" t="s">
        <v>784</v>
      </c>
      <c r="H3415" s="17">
        <v>144</v>
      </c>
      <c r="I3415" s="17">
        <v>29</v>
      </c>
      <c r="K3415" s="50" t="s">
        <v>496</v>
      </c>
      <c r="L3415" s="50" t="s">
        <v>496</v>
      </c>
      <c r="P3415" s="50" t="s">
        <v>1324</v>
      </c>
      <c r="AD3415" s="50" t="s">
        <v>1286</v>
      </c>
      <c r="AE3415" s="18">
        <f t="shared" si="165"/>
        <v>4.9655172413793105</v>
      </c>
    </row>
    <row r="3416" spans="1:57" ht="15" x14ac:dyDescent="0.25">
      <c r="A3416" s="50">
        <v>2024</v>
      </c>
      <c r="B3416" s="50" t="s">
        <v>420</v>
      </c>
      <c r="C3416" s="51" t="str">
        <f>set_totals!$C$503</f>
        <v>29Aug24-FLAG-BS07-1</v>
      </c>
      <c r="D3416" s="21">
        <f t="shared" ref="D3416:D3417" si="168">DATEVALUE(LEFT(C3416, SEARCH("-", C3416) - 1))</f>
        <v>45533</v>
      </c>
      <c r="E3416" s="22">
        <f t="shared" ref="E3416:E3418" si="169" xml:space="preserve"> D3416 - DATE(YEAR(D3416), 1, 0)</f>
        <v>242</v>
      </c>
      <c r="F3416" s="50" t="s">
        <v>771</v>
      </c>
      <c r="G3416" s="50" t="s">
        <v>784</v>
      </c>
      <c r="H3416" s="17">
        <v>112</v>
      </c>
      <c r="I3416" s="17">
        <v>23</v>
      </c>
      <c r="K3416" s="50" t="s">
        <v>496</v>
      </c>
      <c r="L3416" s="50" t="s">
        <v>675</v>
      </c>
      <c r="N3416" s="50" t="s">
        <v>2394</v>
      </c>
      <c r="P3416" s="50" t="s">
        <v>2394</v>
      </c>
      <c r="Q3416" s="50" t="s">
        <v>496</v>
      </c>
      <c r="R3416" s="50" t="s">
        <v>2350</v>
      </c>
      <c r="S3416" s="50" t="s">
        <v>2506</v>
      </c>
      <c r="AE3416" s="18">
        <f t="shared" si="165"/>
        <v>4.8695652173913047</v>
      </c>
      <c r="AF3416" s="50" t="s">
        <v>2469</v>
      </c>
      <c r="AG3416" s="196">
        <v>45678</v>
      </c>
      <c r="AH3416" s="50" t="s">
        <v>494</v>
      </c>
      <c r="AI3416" s="50" t="s">
        <v>494</v>
      </c>
      <c r="AJ3416" s="50" t="s">
        <v>494</v>
      </c>
      <c r="AL3416" s="50" t="s">
        <v>496</v>
      </c>
      <c r="AM3416">
        <v>103</v>
      </c>
      <c r="AN3416">
        <v>24</v>
      </c>
      <c r="AO3416">
        <v>11.6</v>
      </c>
      <c r="AP3416" s="50" t="s">
        <v>496</v>
      </c>
      <c r="AQ3416" s="50" t="s">
        <v>1754</v>
      </c>
      <c r="AR3416" s="50" t="s">
        <v>2394</v>
      </c>
      <c r="AS3416" s="50" t="s">
        <v>494</v>
      </c>
      <c r="AT3416" s="50" t="s">
        <v>494</v>
      </c>
      <c r="AU3416" s="50" t="s">
        <v>2394</v>
      </c>
      <c r="AV3416" s="50" t="s">
        <v>494</v>
      </c>
      <c r="AW3416" s="50" t="s">
        <v>494</v>
      </c>
      <c r="AX3416" s="50" t="s">
        <v>494</v>
      </c>
      <c r="AY3416" s="50" t="s">
        <v>494</v>
      </c>
      <c r="AZ3416" s="50" t="s">
        <v>494</v>
      </c>
      <c r="BA3416" s="50" t="s">
        <v>494</v>
      </c>
      <c r="BB3416" s="50" t="s">
        <v>494</v>
      </c>
      <c r="BC3416" s="50" t="s">
        <v>494</v>
      </c>
      <c r="BD3416" s="50" t="s">
        <v>494</v>
      </c>
      <c r="BE3416" s="50" t="s">
        <v>494</v>
      </c>
    </row>
    <row r="3417" spans="1:57" ht="15" x14ac:dyDescent="0.25">
      <c r="A3417" s="50">
        <v>2024</v>
      </c>
      <c r="B3417" s="50" t="s">
        <v>420</v>
      </c>
      <c r="C3417" s="51" t="str">
        <f>set_totals!$C$504</f>
        <v>29Aug24-FLAG-BS07-1</v>
      </c>
      <c r="D3417" s="21">
        <f t="shared" si="168"/>
        <v>45533</v>
      </c>
      <c r="E3417" s="22">
        <f t="shared" si="169"/>
        <v>242</v>
      </c>
      <c r="F3417" s="50" t="s">
        <v>771</v>
      </c>
      <c r="G3417" s="50" t="s">
        <v>784</v>
      </c>
      <c r="H3417" s="17">
        <v>117</v>
      </c>
      <c r="I3417" s="17">
        <v>20</v>
      </c>
      <c r="K3417" s="50" t="s">
        <v>494</v>
      </c>
      <c r="L3417" s="50" t="s">
        <v>675</v>
      </c>
      <c r="N3417" s="50" t="s">
        <v>2395</v>
      </c>
      <c r="P3417" s="50" t="s">
        <v>2395</v>
      </c>
      <c r="Q3417" s="50" t="s">
        <v>496</v>
      </c>
      <c r="R3417" s="50" t="s">
        <v>2350</v>
      </c>
      <c r="S3417" s="50" t="s">
        <v>2506</v>
      </c>
      <c r="AE3417" s="18">
        <f t="shared" si="165"/>
        <v>5.85</v>
      </c>
      <c r="AF3417" s="50" t="s">
        <v>2469</v>
      </c>
      <c r="AG3417" s="196">
        <v>45678</v>
      </c>
      <c r="AH3417" s="50" t="s">
        <v>494</v>
      </c>
      <c r="AI3417" s="50" t="s">
        <v>494</v>
      </c>
      <c r="AJ3417" s="50" t="s">
        <v>494</v>
      </c>
      <c r="AL3417" s="50" t="s">
        <v>494</v>
      </c>
      <c r="AM3417">
        <v>108</v>
      </c>
      <c r="AN3417">
        <v>25</v>
      </c>
      <c r="AO3417">
        <v>13.7</v>
      </c>
      <c r="AP3417" s="50" t="s">
        <v>496</v>
      </c>
      <c r="AQ3417" s="50" t="s">
        <v>1754</v>
      </c>
      <c r="AR3417" s="50" t="s">
        <v>2395</v>
      </c>
      <c r="AS3417" s="50" t="s">
        <v>494</v>
      </c>
      <c r="AT3417" s="50" t="s">
        <v>494</v>
      </c>
      <c r="AU3417" s="50" t="s">
        <v>2395</v>
      </c>
      <c r="AV3417" s="50" t="s">
        <v>494</v>
      </c>
      <c r="AW3417" s="50" t="s">
        <v>494</v>
      </c>
      <c r="AX3417" s="50" t="s">
        <v>494</v>
      </c>
      <c r="AY3417" s="50" t="s">
        <v>494</v>
      </c>
      <c r="AZ3417" s="50" t="s">
        <v>494</v>
      </c>
      <c r="BA3417" s="50" t="s">
        <v>494</v>
      </c>
      <c r="BB3417" s="50" t="s">
        <v>494</v>
      </c>
      <c r="BC3417" s="50" t="s">
        <v>494</v>
      </c>
      <c r="BD3417" s="50" t="s">
        <v>494</v>
      </c>
      <c r="BE3417" s="50" t="s">
        <v>494</v>
      </c>
    </row>
    <row r="3418" spans="1:57" ht="15" x14ac:dyDescent="0.25">
      <c r="A3418" s="50">
        <v>2024</v>
      </c>
      <c r="B3418" s="50" t="s">
        <v>420</v>
      </c>
      <c r="C3418" s="51" t="str">
        <f>set_totals!$C$505</f>
        <v>29Aug24-FLAG-BS24-2</v>
      </c>
      <c r="D3418" s="21">
        <v>45534</v>
      </c>
      <c r="E3418" s="22">
        <f t="shared" si="169"/>
        <v>243</v>
      </c>
      <c r="F3418" s="50" t="s">
        <v>771</v>
      </c>
      <c r="G3418" s="50" t="s">
        <v>784</v>
      </c>
      <c r="H3418" s="17">
        <v>118</v>
      </c>
      <c r="I3418" s="17">
        <v>22</v>
      </c>
      <c r="K3418" s="50" t="s">
        <v>494</v>
      </c>
      <c r="L3418" s="50" t="s">
        <v>675</v>
      </c>
      <c r="N3418" s="50" t="s">
        <v>2396</v>
      </c>
      <c r="P3418" s="50" t="s">
        <v>2396</v>
      </c>
      <c r="Q3418" s="50" t="s">
        <v>496</v>
      </c>
      <c r="R3418" s="50" t="s">
        <v>2350</v>
      </c>
      <c r="S3418" s="50" t="s">
        <v>2506</v>
      </c>
      <c r="AE3418" s="18">
        <f t="shared" si="165"/>
        <v>5.3636363636363633</v>
      </c>
      <c r="AF3418" s="50" t="s">
        <v>2469</v>
      </c>
      <c r="AG3418" s="196">
        <v>45678</v>
      </c>
      <c r="AH3418" s="50" t="s">
        <v>494</v>
      </c>
      <c r="AI3418" s="50" t="s">
        <v>494</v>
      </c>
      <c r="AJ3418" s="50" t="s">
        <v>494</v>
      </c>
      <c r="AL3418" s="50" t="s">
        <v>494</v>
      </c>
      <c r="AM3418">
        <v>100</v>
      </c>
      <c r="AN3418">
        <v>21</v>
      </c>
      <c r="AO3418">
        <v>10.4</v>
      </c>
      <c r="AP3418" s="50" t="s">
        <v>496</v>
      </c>
      <c r="AQ3418" s="50" t="s">
        <v>1754</v>
      </c>
      <c r="AR3418" s="50" t="s">
        <v>2396</v>
      </c>
      <c r="AS3418" s="50" t="s">
        <v>494</v>
      </c>
      <c r="AT3418" s="50" t="s">
        <v>494</v>
      </c>
      <c r="AU3418" s="50" t="s">
        <v>2396</v>
      </c>
      <c r="AV3418" s="50" t="s">
        <v>494</v>
      </c>
      <c r="AW3418" s="50" t="s">
        <v>494</v>
      </c>
      <c r="AX3418" s="50" t="s">
        <v>494</v>
      </c>
      <c r="AY3418" s="50" t="s">
        <v>494</v>
      </c>
      <c r="AZ3418" s="50" t="s">
        <v>494</v>
      </c>
      <c r="BA3418" s="50" t="s">
        <v>494</v>
      </c>
      <c r="BB3418" s="50" t="s">
        <v>494</v>
      </c>
      <c r="BC3418" s="50" t="s">
        <v>494</v>
      </c>
      <c r="BD3418" s="50" t="s">
        <v>494</v>
      </c>
      <c r="BE3418" s="50" t="s">
        <v>494</v>
      </c>
    </row>
    <row r="3419" spans="1:57" x14ac:dyDescent="0.2">
      <c r="A3419" s="50">
        <v>2024</v>
      </c>
      <c r="B3419" s="50" t="s">
        <v>967</v>
      </c>
      <c r="C3419" s="51" t="str">
        <f>set_totals!$C$506</f>
        <v>03Sep24-PRS-PRCD-1</v>
      </c>
      <c r="D3419" s="21">
        <f t="shared" si="166"/>
        <v>45538</v>
      </c>
      <c r="E3419" s="22">
        <f t="shared" si="167"/>
        <v>247</v>
      </c>
      <c r="F3419" s="50" t="s">
        <v>771</v>
      </c>
      <c r="G3419" s="50" t="s">
        <v>784</v>
      </c>
      <c r="H3419" s="17">
        <v>128</v>
      </c>
      <c r="I3419" s="17">
        <v>26</v>
      </c>
      <c r="K3419" s="50" t="s">
        <v>494</v>
      </c>
      <c r="L3419" s="50" t="s">
        <v>494</v>
      </c>
      <c r="N3419" s="50" t="s">
        <v>1329</v>
      </c>
      <c r="P3419" s="50" t="s">
        <v>1329</v>
      </c>
      <c r="Q3419" s="50" t="s">
        <v>496</v>
      </c>
      <c r="R3419" s="16" t="s">
        <v>2573</v>
      </c>
      <c r="AD3419" s="50" t="s">
        <v>2565</v>
      </c>
      <c r="AE3419" s="18">
        <f t="shared" si="165"/>
        <v>4.9230769230769234</v>
      </c>
      <c r="AG3419" s="184"/>
    </row>
    <row r="3420" spans="1:57" x14ac:dyDescent="0.2">
      <c r="A3420" s="50">
        <v>2024</v>
      </c>
      <c r="B3420" s="50" t="s">
        <v>967</v>
      </c>
      <c r="C3420" s="51" t="str">
        <f>set_totals!$C$506</f>
        <v>03Sep24-PRS-PRCD-1</v>
      </c>
      <c r="D3420" s="21">
        <f t="shared" si="166"/>
        <v>45538</v>
      </c>
      <c r="E3420" s="22">
        <f t="shared" si="167"/>
        <v>247</v>
      </c>
      <c r="F3420" s="50" t="s">
        <v>771</v>
      </c>
      <c r="G3420" s="50" t="s">
        <v>784</v>
      </c>
      <c r="H3420" s="17">
        <v>176</v>
      </c>
      <c r="I3420" s="17">
        <v>40</v>
      </c>
      <c r="K3420" s="50" t="s">
        <v>494</v>
      </c>
      <c r="L3420" s="50" t="s">
        <v>494</v>
      </c>
      <c r="N3420" s="50" t="s">
        <v>1332</v>
      </c>
      <c r="P3420" s="50" t="s">
        <v>1332</v>
      </c>
      <c r="Q3420" s="50" t="s">
        <v>496</v>
      </c>
      <c r="R3420" s="16" t="s">
        <v>2573</v>
      </c>
      <c r="AD3420" s="50" t="s">
        <v>2568</v>
      </c>
      <c r="AE3420" s="18">
        <f t="shared" si="165"/>
        <v>4.4000000000000004</v>
      </c>
      <c r="AG3420" s="184"/>
    </row>
    <row r="3421" spans="1:57" x14ac:dyDescent="0.2">
      <c r="A3421" s="50">
        <v>2024</v>
      </c>
      <c r="B3421" s="50" t="s">
        <v>967</v>
      </c>
      <c r="C3421" s="51" t="str">
        <f>set_totals!$C$509</f>
        <v>03Sep24-PRS-Mill Bay-1</v>
      </c>
      <c r="D3421" s="21">
        <f t="shared" si="166"/>
        <v>45538</v>
      </c>
      <c r="E3421" s="22">
        <f t="shared" si="167"/>
        <v>247</v>
      </c>
      <c r="F3421" s="50" t="s">
        <v>771</v>
      </c>
      <c r="G3421" s="50" t="s">
        <v>784</v>
      </c>
      <c r="H3421" s="17">
        <v>136</v>
      </c>
      <c r="I3421" s="17">
        <v>30</v>
      </c>
      <c r="K3421" s="50" t="s">
        <v>494</v>
      </c>
      <c r="L3421" s="50" t="s">
        <v>494</v>
      </c>
      <c r="N3421" s="50" t="s">
        <v>1338</v>
      </c>
      <c r="P3421" s="50" t="s">
        <v>1338</v>
      </c>
      <c r="Q3421" s="50" t="s">
        <v>496</v>
      </c>
      <c r="R3421" s="16" t="s">
        <v>2573</v>
      </c>
      <c r="AD3421" s="50" t="s">
        <v>2565</v>
      </c>
      <c r="AE3421" s="18">
        <f t="shared" si="165"/>
        <v>4.5333333333333332</v>
      </c>
      <c r="AG3421" s="184"/>
    </row>
    <row r="3422" spans="1:57" x14ac:dyDescent="0.2">
      <c r="A3422" s="50">
        <v>2024</v>
      </c>
      <c r="B3422" s="50" t="s">
        <v>967</v>
      </c>
      <c r="C3422" s="51" t="str">
        <f>set_totals!$C$509</f>
        <v>03Sep24-PRS-Mill Bay-1</v>
      </c>
      <c r="D3422" s="21">
        <f t="shared" si="166"/>
        <v>45538</v>
      </c>
      <c r="E3422" s="22">
        <f t="shared" si="167"/>
        <v>247</v>
      </c>
      <c r="F3422" s="50" t="s">
        <v>771</v>
      </c>
      <c r="G3422" s="50" t="s">
        <v>784</v>
      </c>
      <c r="H3422" s="17">
        <v>198</v>
      </c>
      <c r="I3422" s="17">
        <v>46</v>
      </c>
      <c r="K3422" s="50" t="s">
        <v>494</v>
      </c>
      <c r="L3422" s="50" t="s">
        <v>494</v>
      </c>
      <c r="N3422" s="50" t="s">
        <v>1343</v>
      </c>
      <c r="P3422" s="50" t="s">
        <v>1343</v>
      </c>
      <c r="Q3422" s="50" t="s">
        <v>496</v>
      </c>
      <c r="R3422" s="16" t="s">
        <v>2573</v>
      </c>
      <c r="AD3422" s="50" t="s">
        <v>2565</v>
      </c>
      <c r="AE3422" s="18">
        <f t="shared" si="165"/>
        <v>4.3043478260869561</v>
      </c>
      <c r="AG3422" s="184"/>
    </row>
    <row r="3423" spans="1:57" x14ac:dyDescent="0.2">
      <c r="A3423" s="50">
        <v>2024</v>
      </c>
      <c r="B3423" s="50" t="s">
        <v>967</v>
      </c>
      <c r="C3423" s="51" t="str">
        <f>set_totals!$C$512</f>
        <v>03Sep24-PRS-Offshore B-1</v>
      </c>
      <c r="D3423" s="21">
        <f t="shared" si="166"/>
        <v>45538</v>
      </c>
      <c r="E3423" s="22">
        <f t="shared" si="167"/>
        <v>247</v>
      </c>
      <c r="F3423" s="50" t="s">
        <v>771</v>
      </c>
      <c r="G3423" s="50" t="s">
        <v>784</v>
      </c>
      <c r="H3423" s="17">
        <v>131</v>
      </c>
      <c r="I3423" s="17">
        <v>28</v>
      </c>
      <c r="K3423" s="50" t="s">
        <v>494</v>
      </c>
      <c r="L3423" s="50" t="s">
        <v>494</v>
      </c>
      <c r="N3423" s="50" t="s">
        <v>1351</v>
      </c>
      <c r="P3423" s="50" t="s">
        <v>1351</v>
      </c>
      <c r="Q3423" s="50" t="s">
        <v>496</v>
      </c>
      <c r="R3423" s="16" t="s">
        <v>2573</v>
      </c>
      <c r="AD3423" s="50" t="s">
        <v>2565</v>
      </c>
      <c r="AE3423" s="18">
        <f t="shared" si="165"/>
        <v>4.6785714285714288</v>
      </c>
      <c r="AG3423" s="184"/>
    </row>
    <row r="3424" spans="1:57" x14ac:dyDescent="0.2">
      <c r="A3424" s="50">
        <v>2024</v>
      </c>
      <c r="B3424" s="50" t="s">
        <v>967</v>
      </c>
      <c r="C3424" s="51" t="str">
        <f>set_totals!$C$512</f>
        <v>03Sep24-PRS-Offshore B-1</v>
      </c>
      <c r="D3424" s="21">
        <f t="shared" si="166"/>
        <v>45538</v>
      </c>
      <c r="E3424" s="22">
        <f t="shared" si="167"/>
        <v>247</v>
      </c>
      <c r="F3424" s="50" t="s">
        <v>771</v>
      </c>
      <c r="G3424" s="50" t="s">
        <v>784</v>
      </c>
      <c r="H3424" s="17">
        <v>143</v>
      </c>
      <c r="I3424" s="17">
        <v>30</v>
      </c>
      <c r="K3424" s="50" t="s">
        <v>496</v>
      </c>
      <c r="L3424" s="50" t="s">
        <v>675</v>
      </c>
      <c r="N3424" s="50" t="s">
        <v>1355</v>
      </c>
      <c r="P3424" s="50" t="s">
        <v>1355</v>
      </c>
      <c r="Q3424" s="50" t="s">
        <v>496</v>
      </c>
      <c r="R3424" s="16" t="s">
        <v>2573</v>
      </c>
      <c r="AD3424" s="50" t="s">
        <v>2565</v>
      </c>
      <c r="AE3424" s="18">
        <f t="shared" si="165"/>
        <v>4.7666666666666666</v>
      </c>
      <c r="AG3424" s="184"/>
    </row>
    <row r="3425" spans="1:33" x14ac:dyDescent="0.2">
      <c r="A3425" s="50">
        <v>2024</v>
      </c>
      <c r="B3425" s="50" t="s">
        <v>967</v>
      </c>
      <c r="C3425" s="51" t="str">
        <f>set_totals!$C$512</f>
        <v>03Sep24-PRS-Offshore B-1</v>
      </c>
      <c r="D3425" s="21">
        <f t="shared" si="166"/>
        <v>45538</v>
      </c>
      <c r="E3425" s="22">
        <f t="shared" si="167"/>
        <v>247</v>
      </c>
      <c r="F3425" s="50" t="s">
        <v>771</v>
      </c>
      <c r="G3425" s="50" t="s">
        <v>784</v>
      </c>
      <c r="H3425" s="17">
        <v>133</v>
      </c>
      <c r="I3425" s="17">
        <v>30</v>
      </c>
      <c r="K3425" s="50" t="s">
        <v>494</v>
      </c>
      <c r="L3425" s="50" t="s">
        <v>494</v>
      </c>
      <c r="N3425" s="50" t="s">
        <v>1360</v>
      </c>
      <c r="P3425" s="50" t="s">
        <v>1360</v>
      </c>
      <c r="Q3425" s="50" t="s">
        <v>496</v>
      </c>
      <c r="R3425" s="16" t="s">
        <v>2573</v>
      </c>
      <c r="AD3425" s="50" t="s">
        <v>2565</v>
      </c>
      <c r="AE3425" s="18">
        <f t="shared" si="165"/>
        <v>4.4333333333333336</v>
      </c>
      <c r="AG3425" s="184"/>
    </row>
    <row r="3426" spans="1:33" x14ac:dyDescent="0.2">
      <c r="A3426" s="50">
        <v>2024</v>
      </c>
      <c r="B3426" s="50" t="s">
        <v>967</v>
      </c>
      <c r="C3426" s="51" t="str">
        <f>set_totals!$C$512</f>
        <v>03Sep24-PRS-Offshore B-1</v>
      </c>
      <c r="D3426" s="21">
        <f t="shared" si="166"/>
        <v>45538</v>
      </c>
      <c r="E3426" s="22">
        <f t="shared" si="167"/>
        <v>247</v>
      </c>
      <c r="F3426" s="50" t="s">
        <v>771</v>
      </c>
      <c r="G3426" s="50" t="s">
        <v>784</v>
      </c>
      <c r="H3426" s="17">
        <v>132</v>
      </c>
      <c r="I3426" s="17">
        <v>29</v>
      </c>
      <c r="K3426" s="50" t="s">
        <v>494</v>
      </c>
      <c r="L3426" s="50" t="s">
        <v>494</v>
      </c>
      <c r="N3426" s="50" t="s">
        <v>1364</v>
      </c>
      <c r="P3426" s="50" t="s">
        <v>1364</v>
      </c>
      <c r="Q3426" s="50" t="s">
        <v>496</v>
      </c>
      <c r="R3426" s="16" t="s">
        <v>2573</v>
      </c>
      <c r="AD3426" s="50" t="s">
        <v>2565</v>
      </c>
      <c r="AE3426" s="18">
        <f t="shared" si="165"/>
        <v>4.5517241379310347</v>
      </c>
      <c r="AG3426" s="184"/>
    </row>
    <row r="3427" spans="1:33" x14ac:dyDescent="0.2">
      <c r="A3427" s="50">
        <v>2024</v>
      </c>
      <c r="B3427" s="50" t="s">
        <v>967</v>
      </c>
      <c r="C3427" s="51" t="str">
        <f>set_totals!$C$512</f>
        <v>03Sep24-PRS-Offshore B-1</v>
      </c>
      <c r="D3427" s="21">
        <f t="shared" si="166"/>
        <v>45538</v>
      </c>
      <c r="E3427" s="22">
        <f t="shared" si="167"/>
        <v>247</v>
      </c>
      <c r="F3427" s="50" t="s">
        <v>771</v>
      </c>
      <c r="G3427" s="50" t="s">
        <v>784</v>
      </c>
      <c r="H3427" s="17">
        <v>152</v>
      </c>
      <c r="I3427" s="17">
        <v>31</v>
      </c>
      <c r="K3427" s="50" t="s">
        <v>496</v>
      </c>
      <c r="L3427" s="50" t="s">
        <v>675</v>
      </c>
      <c r="N3427" s="50" t="s">
        <v>1369</v>
      </c>
      <c r="P3427" s="50" t="s">
        <v>1369</v>
      </c>
      <c r="Q3427" s="50" t="s">
        <v>496</v>
      </c>
      <c r="R3427" s="16" t="s">
        <v>2573</v>
      </c>
      <c r="AD3427" s="50" t="s">
        <v>2569</v>
      </c>
      <c r="AE3427" s="18">
        <f t="shared" si="165"/>
        <v>4.903225806451613</v>
      </c>
      <c r="AG3427" s="184"/>
    </row>
    <row r="3428" spans="1:33" x14ac:dyDescent="0.2">
      <c r="A3428" s="50">
        <v>2024</v>
      </c>
      <c r="B3428" s="50" t="s">
        <v>967</v>
      </c>
      <c r="C3428" s="51" t="str">
        <f>set_totals!$C$515</f>
        <v>03Sep24-PRS-Thrasher-1</v>
      </c>
      <c r="D3428" s="21">
        <f t="shared" si="166"/>
        <v>45538</v>
      </c>
      <c r="E3428" s="22">
        <f t="shared" si="167"/>
        <v>247</v>
      </c>
      <c r="F3428" s="50" t="s">
        <v>771</v>
      </c>
      <c r="G3428" s="50" t="s">
        <v>784</v>
      </c>
      <c r="H3428" s="17">
        <v>169</v>
      </c>
      <c r="I3428" s="17">
        <v>37</v>
      </c>
      <c r="K3428" s="50" t="s">
        <v>496</v>
      </c>
      <c r="L3428" s="50" t="s">
        <v>675</v>
      </c>
      <c r="N3428" s="50" t="s">
        <v>1379</v>
      </c>
      <c r="P3428" s="50" t="s">
        <v>1379</v>
      </c>
      <c r="Q3428" s="50" t="s">
        <v>496</v>
      </c>
      <c r="R3428" s="16" t="s">
        <v>2573</v>
      </c>
      <c r="AD3428" s="50" t="s">
        <v>2568</v>
      </c>
      <c r="AE3428" s="18">
        <f t="shared" si="165"/>
        <v>4.5675675675675675</v>
      </c>
      <c r="AG3428" s="184"/>
    </row>
    <row r="3429" spans="1:33" x14ac:dyDescent="0.2">
      <c r="A3429" s="50">
        <v>2024</v>
      </c>
      <c r="B3429" s="50" t="s">
        <v>967</v>
      </c>
      <c r="C3429" s="51" t="str">
        <f>set_totals!$C$515</f>
        <v>03Sep24-PRS-Thrasher-1</v>
      </c>
      <c r="D3429" s="21">
        <f t="shared" si="166"/>
        <v>45538</v>
      </c>
      <c r="E3429" s="22">
        <f t="shared" si="167"/>
        <v>247</v>
      </c>
      <c r="F3429" s="50" t="s">
        <v>771</v>
      </c>
      <c r="G3429" s="50" t="s">
        <v>784</v>
      </c>
      <c r="H3429" s="17">
        <v>183</v>
      </c>
      <c r="I3429" s="17">
        <v>40</v>
      </c>
      <c r="K3429" s="50" t="s">
        <v>494</v>
      </c>
      <c r="L3429" s="50" t="s">
        <v>494</v>
      </c>
      <c r="N3429" s="50" t="s">
        <v>1383</v>
      </c>
      <c r="P3429" s="50" t="s">
        <v>1383</v>
      </c>
      <c r="Q3429" s="50" t="s">
        <v>496</v>
      </c>
      <c r="R3429" s="16" t="s">
        <v>2573</v>
      </c>
      <c r="AD3429" s="50" t="s">
        <v>2570</v>
      </c>
      <c r="AE3429" s="18">
        <f t="shared" si="165"/>
        <v>4.5750000000000002</v>
      </c>
      <c r="AG3429" s="184"/>
    </row>
    <row r="3430" spans="1:33" x14ac:dyDescent="0.2">
      <c r="A3430" s="50">
        <v>2024</v>
      </c>
      <c r="B3430" s="50" t="s">
        <v>967</v>
      </c>
      <c r="C3430" s="51" t="str">
        <f>set_totals!$C$515</f>
        <v>03Sep24-PRS-Thrasher-1</v>
      </c>
      <c r="D3430" s="21">
        <f t="shared" si="166"/>
        <v>45538</v>
      </c>
      <c r="E3430" s="22">
        <f t="shared" si="167"/>
        <v>247</v>
      </c>
      <c r="F3430" s="50" t="s">
        <v>771</v>
      </c>
      <c r="G3430" s="50" t="s">
        <v>784</v>
      </c>
      <c r="H3430" s="17">
        <v>169</v>
      </c>
      <c r="I3430" s="17">
        <v>37</v>
      </c>
      <c r="K3430" s="50" t="s">
        <v>494</v>
      </c>
      <c r="L3430" s="50" t="s">
        <v>494</v>
      </c>
      <c r="N3430" s="50" t="s">
        <v>1386</v>
      </c>
      <c r="P3430" s="50" t="s">
        <v>1386</v>
      </c>
      <c r="Q3430" s="50" t="s">
        <v>496</v>
      </c>
      <c r="R3430" s="16" t="s">
        <v>2573</v>
      </c>
      <c r="AD3430" s="50" t="s">
        <v>2565</v>
      </c>
      <c r="AE3430" s="18">
        <f t="shared" si="165"/>
        <v>4.5675675675675675</v>
      </c>
      <c r="AG3430" s="184"/>
    </row>
    <row r="3431" spans="1:33" x14ac:dyDescent="0.2">
      <c r="A3431" s="50">
        <v>2024</v>
      </c>
      <c r="B3431" s="50" t="s">
        <v>967</v>
      </c>
      <c r="C3431" s="51" t="str">
        <f>set_totals!$C$525</f>
        <v>03Sep24-PRS-**confirm w GPS**-1</v>
      </c>
      <c r="D3431" s="21">
        <f t="shared" si="166"/>
        <v>45538</v>
      </c>
      <c r="E3431" s="22">
        <f t="shared" si="167"/>
        <v>247</v>
      </c>
      <c r="F3431" s="50" t="s">
        <v>771</v>
      </c>
      <c r="G3431" s="50" t="s">
        <v>784</v>
      </c>
      <c r="H3431" s="17">
        <v>129</v>
      </c>
      <c r="I3431" s="17">
        <v>27</v>
      </c>
      <c r="K3431" s="50" t="s">
        <v>494</v>
      </c>
      <c r="L3431" s="50" t="s">
        <v>494</v>
      </c>
      <c r="N3431" s="50" t="s">
        <v>1391</v>
      </c>
      <c r="P3431" s="50" t="s">
        <v>1391</v>
      </c>
      <c r="Q3431" s="50" t="s">
        <v>496</v>
      </c>
      <c r="R3431" s="16" t="s">
        <v>2573</v>
      </c>
      <c r="AD3431" s="50" t="s">
        <v>2571</v>
      </c>
      <c r="AE3431" s="18">
        <f t="shared" si="165"/>
        <v>4.7777777777777777</v>
      </c>
      <c r="AG3431" s="184"/>
    </row>
    <row r="3432" spans="1:33" hidden="1" x14ac:dyDescent="0.2">
      <c r="A3432" s="50">
        <v>2024</v>
      </c>
      <c r="B3432" s="50" t="s">
        <v>967</v>
      </c>
      <c r="C3432" s="51" t="str">
        <f>set_totals!$C$506</f>
        <v>03Sep24-PRS-PRCD-1</v>
      </c>
      <c r="D3432" s="21">
        <f t="shared" si="166"/>
        <v>45538</v>
      </c>
      <c r="E3432" s="22">
        <f t="shared" si="167"/>
        <v>247</v>
      </c>
      <c r="F3432" s="50" t="s">
        <v>771</v>
      </c>
      <c r="G3432" s="50" t="s">
        <v>784</v>
      </c>
      <c r="H3432" s="17">
        <v>128</v>
      </c>
      <c r="I3432" s="17">
        <v>24</v>
      </c>
      <c r="K3432" s="50" t="s">
        <v>494</v>
      </c>
      <c r="L3432" s="50" t="s">
        <v>494</v>
      </c>
      <c r="P3432" s="50" t="s">
        <v>1327</v>
      </c>
      <c r="AD3432" s="50" t="s">
        <v>1334</v>
      </c>
      <c r="AE3432" s="18">
        <f t="shared" si="165"/>
        <v>5.333333333333333</v>
      </c>
    </row>
    <row r="3433" spans="1:33" hidden="1" x14ac:dyDescent="0.2">
      <c r="A3433" s="50">
        <v>2024</v>
      </c>
      <c r="B3433" s="50" t="s">
        <v>967</v>
      </c>
      <c r="C3433" s="51" t="str">
        <f>set_totals!$C$506</f>
        <v>03Sep24-PRS-PRCD-1</v>
      </c>
      <c r="D3433" s="21">
        <f t="shared" si="166"/>
        <v>45538</v>
      </c>
      <c r="E3433" s="22">
        <f t="shared" si="167"/>
        <v>247</v>
      </c>
      <c r="F3433" s="50" t="s">
        <v>771</v>
      </c>
      <c r="G3433" s="50" t="s">
        <v>784</v>
      </c>
      <c r="H3433" s="17">
        <v>176</v>
      </c>
      <c r="I3433" s="17">
        <v>42</v>
      </c>
      <c r="K3433" s="50" t="s">
        <v>494</v>
      </c>
      <c r="L3433" s="50" t="s">
        <v>494</v>
      </c>
      <c r="P3433" s="50" t="s">
        <v>1328</v>
      </c>
      <c r="AD3433" s="50" t="s">
        <v>1335</v>
      </c>
      <c r="AE3433" s="18">
        <f t="shared" si="165"/>
        <v>4.1904761904761907</v>
      </c>
    </row>
    <row r="3434" spans="1:33" hidden="1" x14ac:dyDescent="0.2">
      <c r="A3434" s="50">
        <v>2024</v>
      </c>
      <c r="B3434" s="50" t="s">
        <v>967</v>
      </c>
      <c r="C3434" s="51" t="str">
        <f>set_totals!$C$506</f>
        <v>03Sep24-PRS-PRCD-1</v>
      </c>
      <c r="D3434" s="21">
        <f t="shared" si="166"/>
        <v>45538</v>
      </c>
      <c r="E3434" s="22">
        <f t="shared" si="167"/>
        <v>247</v>
      </c>
      <c r="F3434" s="50" t="s">
        <v>771</v>
      </c>
      <c r="G3434" s="50" t="s">
        <v>784</v>
      </c>
      <c r="H3434" s="17">
        <v>192</v>
      </c>
      <c r="I3434" s="17">
        <v>42</v>
      </c>
      <c r="K3434" s="50" t="s">
        <v>494</v>
      </c>
      <c r="L3434" s="50" t="s">
        <v>494</v>
      </c>
      <c r="P3434" s="50" t="s">
        <v>1330</v>
      </c>
      <c r="AE3434" s="18">
        <f t="shared" si="165"/>
        <v>4.5714285714285712</v>
      </c>
    </row>
    <row r="3435" spans="1:33" hidden="1" x14ac:dyDescent="0.2">
      <c r="A3435" s="50">
        <v>2024</v>
      </c>
      <c r="B3435" s="50" t="s">
        <v>967</v>
      </c>
      <c r="C3435" s="51" t="str">
        <f>set_totals!$C$506</f>
        <v>03Sep24-PRS-PRCD-1</v>
      </c>
      <c r="D3435" s="21">
        <f t="shared" si="166"/>
        <v>45538</v>
      </c>
      <c r="E3435" s="22">
        <f t="shared" si="167"/>
        <v>247</v>
      </c>
      <c r="F3435" s="50" t="s">
        <v>771</v>
      </c>
      <c r="G3435" s="50" t="s">
        <v>784</v>
      </c>
      <c r="H3435" s="17">
        <v>182</v>
      </c>
      <c r="I3435" s="17">
        <v>44</v>
      </c>
      <c r="K3435" s="50" t="s">
        <v>494</v>
      </c>
      <c r="L3435" s="50" t="s">
        <v>494</v>
      </c>
      <c r="P3435" s="50" t="s">
        <v>1331</v>
      </c>
      <c r="AD3435" s="50" t="s">
        <v>1336</v>
      </c>
      <c r="AE3435" s="18">
        <f t="shared" ref="AE3435:AE3498" si="170">H3435/I3435</f>
        <v>4.1363636363636367</v>
      </c>
    </row>
    <row r="3436" spans="1:33" hidden="1" x14ac:dyDescent="0.2">
      <c r="A3436" s="50">
        <v>2024</v>
      </c>
      <c r="B3436" s="50" t="s">
        <v>967</v>
      </c>
      <c r="C3436" s="51" t="str">
        <f>set_totals!$C$506</f>
        <v>03Sep24-PRS-PRCD-1</v>
      </c>
      <c r="D3436" s="21">
        <f t="shared" si="166"/>
        <v>45538</v>
      </c>
      <c r="E3436" s="22">
        <f t="shared" si="167"/>
        <v>247</v>
      </c>
      <c r="F3436" s="50" t="s">
        <v>771</v>
      </c>
      <c r="G3436" s="50" t="s">
        <v>784</v>
      </c>
      <c r="H3436" s="17">
        <v>127</v>
      </c>
      <c r="I3436" s="17">
        <v>24</v>
      </c>
      <c r="K3436" s="50" t="s">
        <v>494</v>
      </c>
      <c r="L3436" s="50" t="s">
        <v>494</v>
      </c>
      <c r="P3436" s="50" t="s">
        <v>1333</v>
      </c>
      <c r="AD3436" s="50" t="s">
        <v>1336</v>
      </c>
      <c r="AE3436" s="18">
        <f t="shared" si="170"/>
        <v>5.291666666666667</v>
      </c>
    </row>
    <row r="3437" spans="1:33" hidden="1" x14ac:dyDescent="0.2">
      <c r="A3437" s="50">
        <v>2024</v>
      </c>
      <c r="B3437" s="50" t="s">
        <v>967</v>
      </c>
      <c r="C3437" s="51" t="str">
        <f>set_totals!$C$509</f>
        <v>03Sep24-PRS-Mill Bay-1</v>
      </c>
      <c r="D3437" s="21">
        <f t="shared" si="166"/>
        <v>45538</v>
      </c>
      <c r="E3437" s="22">
        <f t="shared" si="167"/>
        <v>247</v>
      </c>
      <c r="F3437" s="50" t="s">
        <v>773</v>
      </c>
      <c r="G3437" s="50" t="s">
        <v>784</v>
      </c>
      <c r="H3437" s="17">
        <v>115</v>
      </c>
      <c r="I3437" s="17">
        <v>28</v>
      </c>
      <c r="K3437" s="50" t="s">
        <v>494</v>
      </c>
      <c r="L3437" s="50" t="s">
        <v>494</v>
      </c>
      <c r="P3437" s="50" t="s">
        <v>1337</v>
      </c>
      <c r="AD3437" s="50" t="s">
        <v>1335</v>
      </c>
      <c r="AE3437" s="18">
        <f t="shared" si="170"/>
        <v>4.1071428571428568</v>
      </c>
    </row>
    <row r="3438" spans="1:33" hidden="1" x14ac:dyDescent="0.2">
      <c r="A3438" s="50">
        <v>2024</v>
      </c>
      <c r="B3438" s="50" t="s">
        <v>967</v>
      </c>
      <c r="C3438" s="51" t="str">
        <f>set_totals!$C$509</f>
        <v>03Sep24-PRS-Mill Bay-1</v>
      </c>
      <c r="D3438" s="21">
        <f t="shared" si="166"/>
        <v>45538</v>
      </c>
      <c r="E3438" s="22">
        <f t="shared" si="167"/>
        <v>247</v>
      </c>
      <c r="F3438" s="50" t="s">
        <v>773</v>
      </c>
      <c r="G3438" s="50" t="s">
        <v>784</v>
      </c>
      <c r="H3438" s="17">
        <v>140</v>
      </c>
      <c r="I3438" s="17">
        <v>26</v>
      </c>
      <c r="K3438" s="50" t="s">
        <v>494</v>
      </c>
      <c r="L3438" s="50" t="s">
        <v>494</v>
      </c>
      <c r="P3438" s="50" t="s">
        <v>1339</v>
      </c>
      <c r="AE3438" s="18">
        <f t="shared" si="170"/>
        <v>5.384615384615385</v>
      </c>
    </row>
    <row r="3439" spans="1:33" hidden="1" x14ac:dyDescent="0.2">
      <c r="A3439" s="50">
        <v>2024</v>
      </c>
      <c r="B3439" s="50" t="s">
        <v>967</v>
      </c>
      <c r="C3439" s="51" t="str">
        <f>set_totals!$C$509</f>
        <v>03Sep24-PRS-Mill Bay-1</v>
      </c>
      <c r="D3439" s="21">
        <f t="shared" si="166"/>
        <v>45538</v>
      </c>
      <c r="E3439" s="22">
        <f t="shared" si="167"/>
        <v>247</v>
      </c>
      <c r="F3439" s="50" t="s">
        <v>773</v>
      </c>
      <c r="G3439" s="50" t="s">
        <v>784</v>
      </c>
      <c r="H3439" s="17">
        <v>212</v>
      </c>
      <c r="I3439" s="17">
        <v>40</v>
      </c>
      <c r="K3439" s="50" t="s">
        <v>494</v>
      </c>
      <c r="L3439" s="50" t="s">
        <v>494</v>
      </c>
      <c r="P3439" s="50" t="s">
        <v>1340</v>
      </c>
      <c r="AD3439" s="50" t="s">
        <v>1334</v>
      </c>
      <c r="AE3439" s="18">
        <f t="shared" si="170"/>
        <v>5.3</v>
      </c>
    </row>
    <row r="3440" spans="1:33" hidden="1" x14ac:dyDescent="0.2">
      <c r="A3440" s="50">
        <v>2024</v>
      </c>
      <c r="B3440" s="50" t="s">
        <v>967</v>
      </c>
      <c r="C3440" s="51" t="str">
        <f>set_totals!$C$509</f>
        <v>03Sep24-PRS-Mill Bay-1</v>
      </c>
      <c r="D3440" s="21">
        <f t="shared" si="166"/>
        <v>45538</v>
      </c>
      <c r="E3440" s="22">
        <f t="shared" si="167"/>
        <v>247</v>
      </c>
      <c r="F3440" s="50" t="s">
        <v>771</v>
      </c>
      <c r="G3440" s="50" t="s">
        <v>784</v>
      </c>
      <c r="H3440" s="17">
        <v>150</v>
      </c>
      <c r="I3440" s="17">
        <v>30</v>
      </c>
      <c r="K3440" s="50" t="s">
        <v>496</v>
      </c>
      <c r="P3440" s="50" t="s">
        <v>1341</v>
      </c>
      <c r="AE3440" s="18">
        <f t="shared" si="170"/>
        <v>5</v>
      </c>
    </row>
    <row r="3441" spans="1:31" hidden="1" x14ac:dyDescent="0.2">
      <c r="A3441" s="50">
        <v>2024</v>
      </c>
      <c r="B3441" s="50" t="s">
        <v>967</v>
      </c>
      <c r="C3441" s="51" t="str">
        <f>set_totals!$C$509</f>
        <v>03Sep24-PRS-Mill Bay-1</v>
      </c>
      <c r="D3441" s="21">
        <f t="shared" si="166"/>
        <v>45538</v>
      </c>
      <c r="E3441" s="22">
        <f t="shared" si="167"/>
        <v>247</v>
      </c>
      <c r="F3441" s="50" t="s">
        <v>771</v>
      </c>
      <c r="G3441" s="50" t="s">
        <v>784</v>
      </c>
      <c r="H3441" s="17">
        <v>133</v>
      </c>
      <c r="I3441" s="17">
        <v>28</v>
      </c>
      <c r="K3441" s="50" t="s">
        <v>494</v>
      </c>
      <c r="L3441" s="50" t="s">
        <v>494</v>
      </c>
      <c r="P3441" s="50" t="s">
        <v>1342</v>
      </c>
      <c r="AD3441" s="50" t="s">
        <v>1336</v>
      </c>
      <c r="AE3441" s="18">
        <f t="shared" si="170"/>
        <v>4.75</v>
      </c>
    </row>
    <row r="3442" spans="1:31" hidden="1" x14ac:dyDescent="0.2">
      <c r="A3442" s="50">
        <v>2024</v>
      </c>
      <c r="B3442" s="50" t="s">
        <v>967</v>
      </c>
      <c r="C3442" s="51" t="str">
        <f>set_totals!$C$509</f>
        <v>03Sep24-PRS-Mill Bay-1</v>
      </c>
      <c r="D3442" s="21">
        <f t="shared" si="166"/>
        <v>45538</v>
      </c>
      <c r="E3442" s="22">
        <f t="shared" si="167"/>
        <v>247</v>
      </c>
      <c r="F3442" s="50" t="s">
        <v>773</v>
      </c>
      <c r="G3442" s="50" t="s">
        <v>784</v>
      </c>
      <c r="H3442" s="17">
        <v>179</v>
      </c>
      <c r="I3442" s="17">
        <v>32</v>
      </c>
      <c r="K3442" s="50" t="s">
        <v>494</v>
      </c>
      <c r="L3442" s="50" t="s">
        <v>494</v>
      </c>
      <c r="P3442" s="50" t="s">
        <v>1344</v>
      </c>
      <c r="AD3442" s="50" t="s">
        <v>1335</v>
      </c>
      <c r="AE3442" s="18">
        <f t="shared" si="170"/>
        <v>5.59375</v>
      </c>
    </row>
    <row r="3443" spans="1:31" hidden="1" x14ac:dyDescent="0.2">
      <c r="A3443" s="50">
        <v>2024</v>
      </c>
      <c r="B3443" s="50" t="s">
        <v>967</v>
      </c>
      <c r="C3443" s="51" t="str">
        <f>set_totals!$C$509</f>
        <v>03Sep24-PRS-Mill Bay-1</v>
      </c>
      <c r="D3443" s="21">
        <f t="shared" si="166"/>
        <v>45538</v>
      </c>
      <c r="E3443" s="22">
        <f t="shared" si="167"/>
        <v>247</v>
      </c>
      <c r="F3443" s="50" t="s">
        <v>773</v>
      </c>
      <c r="G3443" s="50" t="s">
        <v>784</v>
      </c>
      <c r="H3443" s="17">
        <v>200</v>
      </c>
      <c r="I3443" s="17">
        <v>39</v>
      </c>
      <c r="K3443" s="50" t="s">
        <v>494</v>
      </c>
      <c r="L3443" s="50" t="s">
        <v>494</v>
      </c>
      <c r="P3443" s="50" t="s">
        <v>1345</v>
      </c>
      <c r="AE3443" s="18">
        <f t="shared" si="170"/>
        <v>5.1282051282051286</v>
      </c>
    </row>
    <row r="3444" spans="1:31" hidden="1" x14ac:dyDescent="0.2">
      <c r="A3444" s="50">
        <v>2024</v>
      </c>
      <c r="B3444" s="50" t="s">
        <v>967</v>
      </c>
      <c r="C3444" s="51" t="str">
        <f>set_totals!$C$509</f>
        <v>03Sep24-PRS-Mill Bay-1</v>
      </c>
      <c r="D3444" s="21">
        <f t="shared" si="166"/>
        <v>45538</v>
      </c>
      <c r="E3444" s="22">
        <f t="shared" si="167"/>
        <v>247</v>
      </c>
      <c r="F3444" s="50" t="s">
        <v>771</v>
      </c>
      <c r="G3444" s="50" t="s">
        <v>784</v>
      </c>
      <c r="H3444" s="17">
        <v>134</v>
      </c>
      <c r="I3444" s="17">
        <v>28</v>
      </c>
      <c r="K3444" s="50" t="s">
        <v>494</v>
      </c>
      <c r="L3444" s="50" t="s">
        <v>494</v>
      </c>
      <c r="P3444" s="50" t="s">
        <v>1346</v>
      </c>
      <c r="AD3444" s="50" t="s">
        <v>1349</v>
      </c>
      <c r="AE3444" s="18">
        <f t="shared" si="170"/>
        <v>4.7857142857142856</v>
      </c>
    </row>
    <row r="3445" spans="1:31" hidden="1" x14ac:dyDescent="0.2">
      <c r="A3445" s="50">
        <v>2024</v>
      </c>
      <c r="B3445" s="50" t="s">
        <v>967</v>
      </c>
      <c r="C3445" s="51" t="str">
        <f>set_totals!$C$509</f>
        <v>03Sep24-PRS-Mill Bay-1</v>
      </c>
      <c r="D3445" s="21">
        <f t="shared" si="166"/>
        <v>45538</v>
      </c>
      <c r="E3445" s="22">
        <f t="shared" si="167"/>
        <v>247</v>
      </c>
      <c r="F3445" s="50" t="s">
        <v>771</v>
      </c>
      <c r="G3445" s="50" t="s">
        <v>784</v>
      </c>
      <c r="H3445" s="17">
        <v>130</v>
      </c>
      <c r="I3445" s="17">
        <v>28</v>
      </c>
      <c r="K3445" s="50" t="s">
        <v>494</v>
      </c>
      <c r="L3445" s="50" t="s">
        <v>494</v>
      </c>
      <c r="P3445" s="50" t="s">
        <v>1347</v>
      </c>
      <c r="AD3445" s="50" t="s">
        <v>1335</v>
      </c>
      <c r="AE3445" s="18">
        <f t="shared" si="170"/>
        <v>4.6428571428571432</v>
      </c>
    </row>
    <row r="3446" spans="1:31" hidden="1" x14ac:dyDescent="0.2">
      <c r="A3446" s="50">
        <v>2024</v>
      </c>
      <c r="B3446" s="50" t="s">
        <v>967</v>
      </c>
      <c r="C3446" s="51" t="str">
        <f>set_totals!$C$509</f>
        <v>03Sep24-PRS-Mill Bay-1</v>
      </c>
      <c r="D3446" s="21">
        <f t="shared" si="166"/>
        <v>45538</v>
      </c>
      <c r="E3446" s="22">
        <f t="shared" si="167"/>
        <v>247</v>
      </c>
      <c r="F3446" s="50" t="s">
        <v>773</v>
      </c>
      <c r="G3446" s="50" t="s">
        <v>784</v>
      </c>
      <c r="H3446" s="17">
        <v>176</v>
      </c>
      <c r="I3446" s="17">
        <v>30</v>
      </c>
      <c r="K3446" s="50" t="s">
        <v>494</v>
      </c>
      <c r="L3446" s="50" t="s">
        <v>494</v>
      </c>
      <c r="P3446" s="50" t="s">
        <v>1348</v>
      </c>
      <c r="AD3446" s="50" t="s">
        <v>1350</v>
      </c>
      <c r="AE3446" s="18">
        <f t="shared" si="170"/>
        <v>5.8666666666666663</v>
      </c>
    </row>
    <row r="3447" spans="1:31" hidden="1" x14ac:dyDescent="0.2">
      <c r="A3447" s="50">
        <v>2024</v>
      </c>
      <c r="B3447" s="50" t="s">
        <v>967</v>
      </c>
      <c r="C3447" s="51" t="str">
        <f>set_totals!$C$512</f>
        <v>03Sep24-PRS-Offshore B-1</v>
      </c>
      <c r="D3447" s="21">
        <f t="shared" si="166"/>
        <v>45538</v>
      </c>
      <c r="E3447" s="22">
        <f t="shared" si="167"/>
        <v>247</v>
      </c>
      <c r="F3447" s="50" t="s">
        <v>1118</v>
      </c>
      <c r="H3447" s="17">
        <v>151</v>
      </c>
      <c r="K3447" s="50" t="s">
        <v>494</v>
      </c>
      <c r="L3447" s="50" t="s">
        <v>494</v>
      </c>
      <c r="AE3447" s="18" t="e">
        <f t="shared" si="170"/>
        <v>#DIV/0!</v>
      </c>
    </row>
    <row r="3448" spans="1:31" hidden="1" x14ac:dyDescent="0.2">
      <c r="A3448" s="50">
        <v>2024</v>
      </c>
      <c r="B3448" s="50" t="s">
        <v>967</v>
      </c>
      <c r="C3448" s="51" t="str">
        <f>set_totals!$C$512</f>
        <v>03Sep24-PRS-Offshore B-1</v>
      </c>
      <c r="D3448" s="21">
        <f t="shared" si="166"/>
        <v>45538</v>
      </c>
      <c r="E3448" s="22">
        <f t="shared" si="167"/>
        <v>247</v>
      </c>
      <c r="F3448" s="50" t="s">
        <v>1118</v>
      </c>
      <c r="H3448" s="17">
        <v>146</v>
      </c>
      <c r="K3448" s="50" t="s">
        <v>494</v>
      </c>
      <c r="L3448" s="50" t="s">
        <v>494</v>
      </c>
      <c r="AE3448" s="18" t="e">
        <f t="shared" si="170"/>
        <v>#DIV/0!</v>
      </c>
    </row>
    <row r="3449" spans="1:31" hidden="1" x14ac:dyDescent="0.2">
      <c r="A3449" s="50">
        <v>2024</v>
      </c>
      <c r="B3449" s="50" t="s">
        <v>967</v>
      </c>
      <c r="C3449" s="51" t="str">
        <f>set_totals!$C$512</f>
        <v>03Sep24-PRS-Offshore B-1</v>
      </c>
      <c r="D3449" s="21">
        <f t="shared" si="166"/>
        <v>45538</v>
      </c>
      <c r="E3449" s="22">
        <f t="shared" si="167"/>
        <v>247</v>
      </c>
      <c r="F3449" s="50" t="s">
        <v>1118</v>
      </c>
      <c r="H3449" s="17">
        <v>127</v>
      </c>
      <c r="K3449" s="50" t="s">
        <v>494</v>
      </c>
      <c r="L3449" s="50" t="s">
        <v>494</v>
      </c>
      <c r="AE3449" s="18" t="e">
        <f t="shared" si="170"/>
        <v>#DIV/0!</v>
      </c>
    </row>
    <row r="3450" spans="1:31" hidden="1" x14ac:dyDescent="0.2">
      <c r="A3450" s="50">
        <v>2024</v>
      </c>
      <c r="B3450" s="50" t="s">
        <v>967</v>
      </c>
      <c r="C3450" s="51" t="str">
        <f>set_totals!$C$512</f>
        <v>03Sep24-PRS-Offshore B-1</v>
      </c>
      <c r="D3450" s="21">
        <f t="shared" si="166"/>
        <v>45538</v>
      </c>
      <c r="E3450" s="22">
        <f t="shared" si="167"/>
        <v>247</v>
      </c>
      <c r="F3450" s="50" t="s">
        <v>1119</v>
      </c>
      <c r="H3450" s="17">
        <v>173</v>
      </c>
      <c r="I3450" s="17">
        <v>29</v>
      </c>
      <c r="K3450" s="50" t="s">
        <v>494</v>
      </c>
      <c r="L3450" s="50" t="s">
        <v>494</v>
      </c>
      <c r="AE3450" s="18">
        <f t="shared" si="170"/>
        <v>5.9655172413793105</v>
      </c>
    </row>
    <row r="3451" spans="1:31" hidden="1" x14ac:dyDescent="0.2">
      <c r="A3451" s="50">
        <v>2024</v>
      </c>
      <c r="B3451" s="50" t="s">
        <v>967</v>
      </c>
      <c r="C3451" s="51" t="str">
        <f>set_totals!$C$512</f>
        <v>03Sep24-PRS-Offshore B-1</v>
      </c>
      <c r="D3451" s="21">
        <f t="shared" si="166"/>
        <v>45538</v>
      </c>
      <c r="E3451" s="22">
        <f t="shared" si="167"/>
        <v>247</v>
      </c>
      <c r="F3451" s="50" t="s">
        <v>1118</v>
      </c>
      <c r="H3451" s="17">
        <v>138</v>
      </c>
      <c r="K3451" s="50" t="s">
        <v>494</v>
      </c>
      <c r="L3451" s="50" t="s">
        <v>494</v>
      </c>
      <c r="AE3451" s="18" t="e">
        <f t="shared" si="170"/>
        <v>#DIV/0!</v>
      </c>
    </row>
    <row r="3452" spans="1:31" hidden="1" x14ac:dyDescent="0.2">
      <c r="A3452" s="50">
        <v>2024</v>
      </c>
      <c r="B3452" s="50" t="s">
        <v>967</v>
      </c>
      <c r="C3452" s="51" t="str">
        <f>set_totals!$C$512</f>
        <v>03Sep24-PRS-Offshore B-1</v>
      </c>
      <c r="D3452" s="21">
        <f t="shared" si="166"/>
        <v>45538</v>
      </c>
      <c r="E3452" s="22">
        <f t="shared" si="167"/>
        <v>247</v>
      </c>
      <c r="F3452" s="50" t="s">
        <v>1119</v>
      </c>
      <c r="H3452" s="17">
        <v>161</v>
      </c>
      <c r="I3452" s="17">
        <v>27</v>
      </c>
      <c r="K3452" s="50" t="s">
        <v>494</v>
      </c>
      <c r="L3452" s="50" t="s">
        <v>494</v>
      </c>
      <c r="AE3452" s="18">
        <f t="shared" si="170"/>
        <v>5.9629629629629628</v>
      </c>
    </row>
    <row r="3453" spans="1:31" hidden="1" x14ac:dyDescent="0.2">
      <c r="A3453" s="50">
        <v>2024</v>
      </c>
      <c r="B3453" s="50" t="s">
        <v>967</v>
      </c>
      <c r="C3453" s="51" t="str">
        <f>set_totals!$C$512</f>
        <v>03Sep24-PRS-Offshore B-1</v>
      </c>
      <c r="D3453" s="21">
        <f t="shared" si="166"/>
        <v>45538</v>
      </c>
      <c r="E3453" s="22">
        <f t="shared" si="167"/>
        <v>247</v>
      </c>
      <c r="F3453" s="50" t="s">
        <v>1119</v>
      </c>
      <c r="H3453" s="17">
        <v>157</v>
      </c>
      <c r="I3453" s="17">
        <v>27</v>
      </c>
      <c r="K3453" s="50" t="s">
        <v>494</v>
      </c>
      <c r="L3453" s="50" t="s">
        <v>494</v>
      </c>
      <c r="AE3453" s="18">
        <f t="shared" si="170"/>
        <v>5.8148148148148149</v>
      </c>
    </row>
    <row r="3454" spans="1:31" hidden="1" x14ac:dyDescent="0.2">
      <c r="A3454" s="50">
        <v>2024</v>
      </c>
      <c r="B3454" s="50" t="s">
        <v>967</v>
      </c>
      <c r="C3454" s="51" t="str">
        <f>set_totals!$C$512</f>
        <v>03Sep24-PRS-Offshore B-1</v>
      </c>
      <c r="D3454" s="21">
        <f t="shared" si="166"/>
        <v>45538</v>
      </c>
      <c r="E3454" s="22">
        <f t="shared" si="167"/>
        <v>247</v>
      </c>
      <c r="F3454" s="50" t="s">
        <v>1119</v>
      </c>
      <c r="H3454" s="17">
        <v>166</v>
      </c>
      <c r="I3454" s="17">
        <v>28</v>
      </c>
      <c r="K3454" s="50" t="s">
        <v>494</v>
      </c>
      <c r="L3454" s="50" t="s">
        <v>494</v>
      </c>
      <c r="AE3454" s="18">
        <f t="shared" si="170"/>
        <v>5.9285714285714288</v>
      </c>
    </row>
    <row r="3455" spans="1:31" hidden="1" x14ac:dyDescent="0.2">
      <c r="A3455" s="50">
        <v>2024</v>
      </c>
      <c r="B3455" s="50" t="s">
        <v>967</v>
      </c>
      <c r="C3455" s="51" t="str">
        <f>set_totals!$C$512</f>
        <v>03Sep24-PRS-Offshore B-1</v>
      </c>
      <c r="D3455" s="21">
        <f t="shared" si="166"/>
        <v>45538</v>
      </c>
      <c r="E3455" s="22">
        <f t="shared" si="167"/>
        <v>247</v>
      </c>
      <c r="F3455" s="50" t="s">
        <v>773</v>
      </c>
      <c r="G3455" s="50" t="s">
        <v>784</v>
      </c>
      <c r="H3455" s="17">
        <v>162</v>
      </c>
      <c r="I3455" s="17">
        <v>28</v>
      </c>
      <c r="K3455" s="50" t="s">
        <v>494</v>
      </c>
      <c r="L3455" s="50" t="s">
        <v>494</v>
      </c>
      <c r="AD3455" s="50" t="s">
        <v>1374</v>
      </c>
      <c r="AE3455" s="18">
        <f t="shared" si="170"/>
        <v>5.7857142857142856</v>
      </c>
    </row>
    <row r="3456" spans="1:31" hidden="1" x14ac:dyDescent="0.2">
      <c r="A3456" s="50">
        <v>2024</v>
      </c>
      <c r="B3456" s="50" t="s">
        <v>967</v>
      </c>
      <c r="C3456" s="51" t="str">
        <f>set_totals!$C$512</f>
        <v>03Sep24-PRS-Offshore B-1</v>
      </c>
      <c r="D3456" s="21">
        <f t="shared" si="166"/>
        <v>45538</v>
      </c>
      <c r="E3456" s="22">
        <f t="shared" si="167"/>
        <v>247</v>
      </c>
      <c r="F3456" s="50" t="s">
        <v>771</v>
      </c>
      <c r="G3456" s="50" t="s">
        <v>784</v>
      </c>
      <c r="H3456" s="17">
        <v>132</v>
      </c>
      <c r="I3456" s="17">
        <v>28</v>
      </c>
      <c r="K3456" s="50" t="s">
        <v>494</v>
      </c>
      <c r="L3456" s="50" t="s">
        <v>494</v>
      </c>
      <c r="P3456" s="50" t="s">
        <v>1352</v>
      </c>
      <c r="AE3456" s="18">
        <f t="shared" si="170"/>
        <v>4.7142857142857144</v>
      </c>
    </row>
    <row r="3457" spans="1:31" hidden="1" x14ac:dyDescent="0.2">
      <c r="A3457" s="50">
        <v>2024</v>
      </c>
      <c r="B3457" s="50" t="s">
        <v>967</v>
      </c>
      <c r="C3457" s="51" t="str">
        <f>set_totals!$C$512</f>
        <v>03Sep24-PRS-Offshore B-1</v>
      </c>
      <c r="D3457" s="21">
        <f t="shared" si="166"/>
        <v>45538</v>
      </c>
      <c r="E3457" s="22">
        <f t="shared" si="167"/>
        <v>247</v>
      </c>
      <c r="F3457" s="50" t="s">
        <v>773</v>
      </c>
      <c r="G3457" s="50" t="s">
        <v>784</v>
      </c>
      <c r="H3457" s="17">
        <v>176</v>
      </c>
      <c r="I3457" s="17">
        <v>32</v>
      </c>
      <c r="K3457" s="50" t="s">
        <v>494</v>
      </c>
      <c r="L3457" s="50" t="s">
        <v>494</v>
      </c>
      <c r="P3457" s="50" t="s">
        <v>1353</v>
      </c>
      <c r="AE3457" s="18">
        <f t="shared" si="170"/>
        <v>5.5</v>
      </c>
    </row>
    <row r="3458" spans="1:31" hidden="1" x14ac:dyDescent="0.2">
      <c r="A3458" s="50">
        <v>2024</v>
      </c>
      <c r="B3458" s="50" t="s">
        <v>967</v>
      </c>
      <c r="C3458" s="51" t="str">
        <f>set_totals!$C$512</f>
        <v>03Sep24-PRS-Offshore B-1</v>
      </c>
      <c r="D3458" s="21">
        <f t="shared" si="166"/>
        <v>45538</v>
      </c>
      <c r="E3458" s="22">
        <f t="shared" si="167"/>
        <v>247</v>
      </c>
      <c r="F3458" s="50" t="s">
        <v>771</v>
      </c>
      <c r="G3458" s="50" t="s">
        <v>784</v>
      </c>
      <c r="H3458" s="17">
        <v>158</v>
      </c>
      <c r="I3458" s="17">
        <v>34</v>
      </c>
      <c r="K3458" s="50" t="s">
        <v>494</v>
      </c>
      <c r="L3458" s="50" t="s">
        <v>494</v>
      </c>
      <c r="P3458" s="50" t="s">
        <v>1354</v>
      </c>
      <c r="AE3458" s="18">
        <f t="shared" si="170"/>
        <v>4.6470588235294121</v>
      </c>
    </row>
    <row r="3459" spans="1:31" hidden="1" x14ac:dyDescent="0.2">
      <c r="A3459" s="50">
        <v>2024</v>
      </c>
      <c r="B3459" s="50" t="s">
        <v>967</v>
      </c>
      <c r="C3459" s="51" t="str">
        <f>set_totals!$C$512</f>
        <v>03Sep24-PRS-Offshore B-1</v>
      </c>
      <c r="D3459" s="21">
        <f t="shared" si="166"/>
        <v>45538</v>
      </c>
      <c r="E3459" s="22">
        <f t="shared" si="167"/>
        <v>247</v>
      </c>
      <c r="F3459" s="50" t="s">
        <v>773</v>
      </c>
      <c r="G3459" s="50" t="s">
        <v>784</v>
      </c>
      <c r="H3459" s="17">
        <v>160</v>
      </c>
      <c r="I3459" s="17">
        <v>28</v>
      </c>
      <c r="K3459" s="50" t="s">
        <v>494</v>
      </c>
      <c r="L3459" s="50" t="s">
        <v>494</v>
      </c>
      <c r="P3459" s="50" t="s">
        <v>1356</v>
      </c>
      <c r="AD3459" s="50" t="s">
        <v>1375</v>
      </c>
      <c r="AE3459" s="18">
        <f t="shared" si="170"/>
        <v>5.7142857142857144</v>
      </c>
    </row>
    <row r="3460" spans="1:31" hidden="1" x14ac:dyDescent="0.2">
      <c r="A3460" s="50">
        <v>2024</v>
      </c>
      <c r="B3460" s="50" t="s">
        <v>967</v>
      </c>
      <c r="C3460" s="51" t="str">
        <f>set_totals!$C$512</f>
        <v>03Sep24-PRS-Offshore B-1</v>
      </c>
      <c r="D3460" s="21">
        <f t="shared" si="166"/>
        <v>45538</v>
      </c>
      <c r="E3460" s="22">
        <f t="shared" si="167"/>
        <v>247</v>
      </c>
      <c r="F3460" s="50" t="s">
        <v>773</v>
      </c>
      <c r="G3460" s="50" t="s">
        <v>784</v>
      </c>
      <c r="H3460" s="17">
        <v>160</v>
      </c>
      <c r="I3460" s="17">
        <v>28</v>
      </c>
      <c r="K3460" s="50" t="s">
        <v>494</v>
      </c>
      <c r="L3460" s="50" t="s">
        <v>494</v>
      </c>
      <c r="P3460" s="50" t="s">
        <v>1357</v>
      </c>
      <c r="AD3460" s="50" t="s">
        <v>1335</v>
      </c>
      <c r="AE3460" s="18">
        <f t="shared" si="170"/>
        <v>5.7142857142857144</v>
      </c>
    </row>
    <row r="3461" spans="1:31" hidden="1" x14ac:dyDescent="0.2">
      <c r="A3461" s="50">
        <v>2024</v>
      </c>
      <c r="B3461" s="50" t="s">
        <v>967</v>
      </c>
      <c r="C3461" s="51" t="str">
        <f>set_totals!$C$512</f>
        <v>03Sep24-PRS-Offshore B-1</v>
      </c>
      <c r="D3461" s="21">
        <f t="shared" si="166"/>
        <v>45538</v>
      </c>
      <c r="E3461" s="22">
        <f t="shared" si="167"/>
        <v>247</v>
      </c>
      <c r="F3461" s="50" t="s">
        <v>771</v>
      </c>
      <c r="G3461" s="50" t="s">
        <v>784</v>
      </c>
      <c r="H3461" s="17">
        <v>137</v>
      </c>
      <c r="I3461" s="17">
        <v>28</v>
      </c>
      <c r="K3461" s="50" t="s">
        <v>494</v>
      </c>
      <c r="L3461" s="50" t="s">
        <v>494</v>
      </c>
      <c r="P3461" s="50" t="s">
        <v>1358</v>
      </c>
      <c r="AD3461" s="50" t="s">
        <v>1376</v>
      </c>
      <c r="AE3461" s="18">
        <f t="shared" si="170"/>
        <v>4.8928571428571432</v>
      </c>
    </row>
    <row r="3462" spans="1:31" hidden="1" x14ac:dyDescent="0.2">
      <c r="A3462" s="50">
        <v>2024</v>
      </c>
      <c r="B3462" s="50" t="s">
        <v>967</v>
      </c>
      <c r="C3462" s="51" t="str">
        <f>set_totals!$C$512</f>
        <v>03Sep24-PRS-Offshore B-1</v>
      </c>
      <c r="D3462" s="21">
        <f t="shared" si="166"/>
        <v>45538</v>
      </c>
      <c r="E3462" s="22">
        <f t="shared" si="167"/>
        <v>247</v>
      </c>
      <c r="F3462" s="50" t="s">
        <v>771</v>
      </c>
      <c r="G3462" s="50" t="s">
        <v>784</v>
      </c>
      <c r="H3462" s="17">
        <v>138</v>
      </c>
      <c r="I3462" s="17">
        <v>30</v>
      </c>
      <c r="K3462" s="50" t="s">
        <v>494</v>
      </c>
      <c r="L3462" s="50" t="s">
        <v>494</v>
      </c>
      <c r="P3462" s="50" t="s">
        <v>1359</v>
      </c>
      <c r="AE3462" s="18">
        <f t="shared" si="170"/>
        <v>4.5999999999999996</v>
      </c>
    </row>
    <row r="3463" spans="1:31" hidden="1" x14ac:dyDescent="0.2">
      <c r="A3463" s="50">
        <v>2024</v>
      </c>
      <c r="B3463" s="50" t="s">
        <v>967</v>
      </c>
      <c r="C3463" s="51" t="str">
        <f>set_totals!$C$512</f>
        <v>03Sep24-PRS-Offshore B-1</v>
      </c>
      <c r="D3463" s="21">
        <f t="shared" si="166"/>
        <v>45538</v>
      </c>
      <c r="E3463" s="22">
        <f t="shared" si="167"/>
        <v>247</v>
      </c>
      <c r="F3463" s="50" t="s">
        <v>771</v>
      </c>
      <c r="G3463" s="50" t="s">
        <v>784</v>
      </c>
      <c r="H3463" s="17">
        <v>131</v>
      </c>
      <c r="I3463" s="17">
        <v>28</v>
      </c>
      <c r="K3463" s="50" t="s">
        <v>494</v>
      </c>
      <c r="L3463" s="50" t="s">
        <v>494</v>
      </c>
      <c r="P3463" s="50" t="s">
        <v>1361</v>
      </c>
      <c r="AE3463" s="18">
        <f t="shared" si="170"/>
        <v>4.6785714285714288</v>
      </c>
    </row>
    <row r="3464" spans="1:31" hidden="1" x14ac:dyDescent="0.2">
      <c r="A3464" s="50">
        <v>2024</v>
      </c>
      <c r="B3464" s="50" t="s">
        <v>967</v>
      </c>
      <c r="C3464" s="51" t="str">
        <f>set_totals!$C$512</f>
        <v>03Sep24-PRS-Offshore B-1</v>
      </c>
      <c r="D3464" s="21">
        <f t="shared" si="166"/>
        <v>45538</v>
      </c>
      <c r="E3464" s="22">
        <f t="shared" si="167"/>
        <v>247</v>
      </c>
      <c r="F3464" s="50" t="s">
        <v>771</v>
      </c>
      <c r="G3464" s="50" t="s">
        <v>784</v>
      </c>
      <c r="H3464" s="17">
        <v>138</v>
      </c>
      <c r="I3464" s="17">
        <v>29</v>
      </c>
      <c r="K3464" s="50" t="s">
        <v>494</v>
      </c>
      <c r="L3464" s="50" t="s">
        <v>494</v>
      </c>
      <c r="P3464" s="50" t="s">
        <v>1362</v>
      </c>
      <c r="AE3464" s="18">
        <f t="shared" si="170"/>
        <v>4.7586206896551726</v>
      </c>
    </row>
    <row r="3465" spans="1:31" hidden="1" x14ac:dyDescent="0.2">
      <c r="A3465" s="50">
        <v>2024</v>
      </c>
      <c r="B3465" s="50" t="s">
        <v>967</v>
      </c>
      <c r="C3465" s="51" t="str">
        <f>set_totals!$C$512</f>
        <v>03Sep24-PRS-Offshore B-1</v>
      </c>
      <c r="D3465" s="21">
        <f t="shared" si="166"/>
        <v>45538</v>
      </c>
      <c r="E3465" s="22">
        <f t="shared" si="167"/>
        <v>247</v>
      </c>
      <c r="F3465" s="50" t="s">
        <v>773</v>
      </c>
      <c r="G3465" s="50" t="s">
        <v>784</v>
      </c>
      <c r="H3465" s="17">
        <v>156</v>
      </c>
      <c r="I3465" s="17">
        <v>24</v>
      </c>
      <c r="K3465" s="50" t="s">
        <v>494</v>
      </c>
      <c r="L3465" s="50" t="s">
        <v>494</v>
      </c>
      <c r="P3465" s="50" t="s">
        <v>1363</v>
      </c>
      <c r="AD3465" s="50" t="s">
        <v>1336</v>
      </c>
      <c r="AE3465" s="18">
        <f t="shared" si="170"/>
        <v>6.5</v>
      </c>
    </row>
    <row r="3466" spans="1:31" hidden="1" x14ac:dyDescent="0.2">
      <c r="A3466" s="50">
        <v>2024</v>
      </c>
      <c r="B3466" s="50" t="s">
        <v>967</v>
      </c>
      <c r="C3466" s="51" t="str">
        <f>set_totals!$C$512</f>
        <v>03Sep24-PRS-Offshore B-1</v>
      </c>
      <c r="D3466" s="21">
        <f t="shared" ref="D3466:D3530" si="171">DATEVALUE(LEFT(C3466, SEARCH("-", C3466) - 1))</f>
        <v>45538</v>
      </c>
      <c r="E3466" s="22">
        <f t="shared" ref="E3466:E3530" si="172" xml:space="preserve"> D3466 - DATE(YEAR(D3466), 1, 0)</f>
        <v>247</v>
      </c>
      <c r="F3466" s="50" t="s">
        <v>771</v>
      </c>
      <c r="G3466" s="50" t="s">
        <v>784</v>
      </c>
      <c r="H3466" s="17">
        <v>134</v>
      </c>
      <c r="I3466" s="17">
        <v>26</v>
      </c>
      <c r="K3466" s="50" t="s">
        <v>494</v>
      </c>
      <c r="L3466" s="50" t="s">
        <v>494</v>
      </c>
      <c r="P3466" s="50" t="s">
        <v>1365</v>
      </c>
      <c r="AD3466" s="50" t="s">
        <v>1376</v>
      </c>
      <c r="AE3466" s="18">
        <f t="shared" si="170"/>
        <v>5.1538461538461542</v>
      </c>
    </row>
    <row r="3467" spans="1:31" hidden="1" x14ac:dyDescent="0.2">
      <c r="A3467" s="50">
        <v>2024</v>
      </c>
      <c r="B3467" s="50" t="s">
        <v>967</v>
      </c>
      <c r="C3467" s="51" t="str">
        <f>set_totals!$C$512</f>
        <v>03Sep24-PRS-Offshore B-1</v>
      </c>
      <c r="D3467" s="21">
        <f t="shared" si="171"/>
        <v>45538</v>
      </c>
      <c r="E3467" s="22">
        <f t="shared" si="172"/>
        <v>247</v>
      </c>
      <c r="F3467" s="50" t="s">
        <v>773</v>
      </c>
      <c r="G3467" s="50" t="s">
        <v>784</v>
      </c>
      <c r="H3467" s="17">
        <v>170</v>
      </c>
      <c r="I3467" s="17">
        <v>31</v>
      </c>
      <c r="K3467" s="50" t="s">
        <v>494</v>
      </c>
      <c r="L3467" s="50" t="s">
        <v>494</v>
      </c>
      <c r="P3467" s="50" t="s">
        <v>1366</v>
      </c>
      <c r="AD3467" s="50" t="s">
        <v>1377</v>
      </c>
      <c r="AE3467" s="18">
        <f t="shared" si="170"/>
        <v>5.4838709677419351</v>
      </c>
    </row>
    <row r="3468" spans="1:31" hidden="1" x14ac:dyDescent="0.2">
      <c r="A3468" s="50">
        <v>2024</v>
      </c>
      <c r="B3468" s="50" t="s">
        <v>967</v>
      </c>
      <c r="C3468" s="51" t="str">
        <f>set_totals!$C$512</f>
        <v>03Sep24-PRS-Offshore B-1</v>
      </c>
      <c r="D3468" s="21">
        <f t="shared" si="171"/>
        <v>45538</v>
      </c>
      <c r="E3468" s="22">
        <f t="shared" si="172"/>
        <v>247</v>
      </c>
      <c r="F3468" s="50" t="s">
        <v>771</v>
      </c>
      <c r="G3468" s="50" t="s">
        <v>784</v>
      </c>
      <c r="H3468" s="17">
        <v>143</v>
      </c>
      <c r="I3468" s="17">
        <v>30</v>
      </c>
      <c r="K3468" s="50" t="s">
        <v>494</v>
      </c>
      <c r="L3468" s="50" t="s">
        <v>494</v>
      </c>
      <c r="P3468" s="50" t="s">
        <v>1367</v>
      </c>
      <c r="AD3468" s="50" t="s">
        <v>1376</v>
      </c>
      <c r="AE3468" s="18">
        <f t="shared" si="170"/>
        <v>4.7666666666666666</v>
      </c>
    </row>
    <row r="3469" spans="1:31" hidden="1" x14ac:dyDescent="0.2">
      <c r="A3469" s="50">
        <v>2024</v>
      </c>
      <c r="B3469" s="50" t="s">
        <v>967</v>
      </c>
      <c r="C3469" s="51" t="str">
        <f>set_totals!$C$512</f>
        <v>03Sep24-PRS-Offshore B-1</v>
      </c>
      <c r="D3469" s="21">
        <f t="shared" si="171"/>
        <v>45538</v>
      </c>
      <c r="E3469" s="22">
        <f t="shared" si="172"/>
        <v>247</v>
      </c>
      <c r="F3469" s="50" t="s">
        <v>773</v>
      </c>
      <c r="G3469" s="50" t="s">
        <v>784</v>
      </c>
      <c r="H3469" s="17">
        <v>158</v>
      </c>
      <c r="I3469" s="17">
        <v>26</v>
      </c>
      <c r="K3469" s="50" t="s">
        <v>494</v>
      </c>
      <c r="L3469" s="50" t="s">
        <v>494</v>
      </c>
      <c r="P3469" s="50" t="s">
        <v>1368</v>
      </c>
      <c r="AD3469" s="50" t="s">
        <v>1378</v>
      </c>
      <c r="AE3469" s="18">
        <f t="shared" si="170"/>
        <v>6.0769230769230766</v>
      </c>
    </row>
    <row r="3470" spans="1:31" hidden="1" x14ac:dyDescent="0.2">
      <c r="A3470" s="50">
        <v>2024</v>
      </c>
      <c r="B3470" s="50" t="s">
        <v>967</v>
      </c>
      <c r="C3470" s="51" t="str">
        <f>set_totals!$C$512</f>
        <v>03Sep24-PRS-Offshore B-1</v>
      </c>
      <c r="D3470" s="21">
        <f t="shared" si="171"/>
        <v>45538</v>
      </c>
      <c r="E3470" s="22">
        <f t="shared" si="172"/>
        <v>247</v>
      </c>
      <c r="F3470" s="50" t="s">
        <v>771</v>
      </c>
      <c r="G3470" s="50" t="s">
        <v>784</v>
      </c>
      <c r="H3470" s="17">
        <v>138</v>
      </c>
      <c r="I3470" s="17">
        <v>29</v>
      </c>
      <c r="K3470" s="50" t="s">
        <v>494</v>
      </c>
      <c r="L3470" s="50" t="s">
        <v>494</v>
      </c>
      <c r="P3470" s="50" t="s">
        <v>1370</v>
      </c>
      <c r="AD3470" s="50" t="s">
        <v>1336</v>
      </c>
      <c r="AE3470" s="18">
        <f t="shared" si="170"/>
        <v>4.7586206896551726</v>
      </c>
    </row>
    <row r="3471" spans="1:31" hidden="1" x14ac:dyDescent="0.2">
      <c r="A3471" s="50">
        <v>2024</v>
      </c>
      <c r="B3471" s="50" t="s">
        <v>967</v>
      </c>
      <c r="C3471" s="51" t="str">
        <f>set_totals!$C$512</f>
        <v>03Sep24-PRS-Offshore B-1</v>
      </c>
      <c r="D3471" s="21">
        <f t="shared" si="171"/>
        <v>45538</v>
      </c>
      <c r="E3471" s="22">
        <f t="shared" si="172"/>
        <v>247</v>
      </c>
      <c r="F3471" s="50" t="s">
        <v>773</v>
      </c>
      <c r="G3471" s="50" t="s">
        <v>784</v>
      </c>
      <c r="H3471" s="17">
        <v>158</v>
      </c>
      <c r="I3471" s="17">
        <v>27</v>
      </c>
      <c r="K3471" s="50" t="s">
        <v>494</v>
      </c>
      <c r="L3471" s="50" t="s">
        <v>494</v>
      </c>
      <c r="P3471" s="50" t="s">
        <v>1371</v>
      </c>
      <c r="AD3471" s="50" t="s">
        <v>1375</v>
      </c>
      <c r="AE3471" s="18">
        <f t="shared" si="170"/>
        <v>5.8518518518518521</v>
      </c>
    </row>
    <row r="3472" spans="1:31" hidden="1" x14ac:dyDescent="0.2">
      <c r="A3472" s="50">
        <v>2024</v>
      </c>
      <c r="B3472" s="50" t="s">
        <v>967</v>
      </c>
      <c r="C3472" s="51" t="str">
        <f>set_totals!$C$512</f>
        <v>03Sep24-PRS-Offshore B-1</v>
      </c>
      <c r="D3472" s="21">
        <f t="shared" si="171"/>
        <v>45538</v>
      </c>
      <c r="E3472" s="22">
        <f t="shared" si="172"/>
        <v>247</v>
      </c>
      <c r="F3472" s="50" t="s">
        <v>773</v>
      </c>
      <c r="G3472" s="50" t="s">
        <v>784</v>
      </c>
      <c r="H3472" s="17">
        <v>144</v>
      </c>
      <c r="I3472" s="17">
        <v>25</v>
      </c>
      <c r="K3472" s="50" t="s">
        <v>494</v>
      </c>
      <c r="L3472" s="50" t="s">
        <v>494</v>
      </c>
      <c r="P3472" s="50" t="s">
        <v>1372</v>
      </c>
      <c r="AD3472" s="50" t="s">
        <v>1375</v>
      </c>
      <c r="AE3472" s="18">
        <f t="shared" si="170"/>
        <v>5.76</v>
      </c>
    </row>
    <row r="3473" spans="1:31" hidden="1" x14ac:dyDescent="0.2">
      <c r="A3473" s="50">
        <v>2024</v>
      </c>
      <c r="B3473" s="50" t="s">
        <v>967</v>
      </c>
      <c r="C3473" s="51" t="str">
        <f>set_totals!$C$512</f>
        <v>03Sep24-PRS-Offshore B-1</v>
      </c>
      <c r="D3473" s="21">
        <f t="shared" si="171"/>
        <v>45538</v>
      </c>
      <c r="E3473" s="22">
        <f t="shared" si="172"/>
        <v>247</v>
      </c>
      <c r="F3473" s="50" t="s">
        <v>771</v>
      </c>
      <c r="G3473" s="50" t="s">
        <v>784</v>
      </c>
      <c r="H3473" s="17">
        <v>143</v>
      </c>
      <c r="I3473" s="17">
        <v>30</v>
      </c>
      <c r="K3473" s="50" t="s">
        <v>494</v>
      </c>
      <c r="L3473" s="50" t="s">
        <v>494</v>
      </c>
      <c r="P3473" s="50" t="s">
        <v>1373</v>
      </c>
      <c r="AE3473" s="18">
        <f t="shared" si="170"/>
        <v>4.7666666666666666</v>
      </c>
    </row>
    <row r="3474" spans="1:31" hidden="1" x14ac:dyDescent="0.2">
      <c r="A3474" s="50">
        <v>2024</v>
      </c>
      <c r="B3474" s="50" t="s">
        <v>967</v>
      </c>
      <c r="C3474" s="51" t="str">
        <f>set_totals!$C$515</f>
        <v>03Sep24-PRS-Thrasher-1</v>
      </c>
      <c r="D3474" s="21">
        <f t="shared" si="171"/>
        <v>45538</v>
      </c>
      <c r="E3474" s="22">
        <f t="shared" si="172"/>
        <v>247</v>
      </c>
      <c r="F3474" s="50" t="s">
        <v>1119</v>
      </c>
      <c r="H3474" s="17">
        <v>175</v>
      </c>
      <c r="I3474" s="17">
        <v>32</v>
      </c>
      <c r="AE3474" s="18">
        <f t="shared" si="170"/>
        <v>5.46875</v>
      </c>
    </row>
    <row r="3475" spans="1:31" hidden="1" x14ac:dyDescent="0.2">
      <c r="A3475" s="50">
        <v>2024</v>
      </c>
      <c r="B3475" s="50" t="s">
        <v>967</v>
      </c>
      <c r="C3475" s="51" t="str">
        <f>set_totals!$C$515</f>
        <v>03Sep24-PRS-Thrasher-1</v>
      </c>
      <c r="D3475" s="21">
        <f t="shared" si="171"/>
        <v>45538</v>
      </c>
      <c r="E3475" s="22">
        <f t="shared" si="172"/>
        <v>247</v>
      </c>
      <c r="F3475" s="50" t="s">
        <v>1118</v>
      </c>
      <c r="H3475" s="17">
        <v>96</v>
      </c>
      <c r="I3475" s="17">
        <v>16</v>
      </c>
      <c r="AE3475" s="18">
        <f t="shared" si="170"/>
        <v>6</v>
      </c>
    </row>
    <row r="3476" spans="1:31" hidden="1" x14ac:dyDescent="0.2">
      <c r="A3476" s="50">
        <v>2024</v>
      </c>
      <c r="B3476" s="50" t="s">
        <v>967</v>
      </c>
      <c r="C3476" s="51" t="str">
        <f>set_totals!$C$515</f>
        <v>03Sep24-PRS-Thrasher-1</v>
      </c>
      <c r="D3476" s="21">
        <f t="shared" si="171"/>
        <v>45538</v>
      </c>
      <c r="E3476" s="22">
        <f t="shared" si="172"/>
        <v>247</v>
      </c>
      <c r="F3476" s="50" t="s">
        <v>1118</v>
      </c>
      <c r="H3476" s="17">
        <v>99</v>
      </c>
      <c r="I3476" s="17">
        <v>18</v>
      </c>
      <c r="AE3476" s="18">
        <f t="shared" si="170"/>
        <v>5.5</v>
      </c>
    </row>
    <row r="3477" spans="1:31" hidden="1" x14ac:dyDescent="0.2">
      <c r="A3477" s="50">
        <v>2024</v>
      </c>
      <c r="B3477" s="50" t="s">
        <v>967</v>
      </c>
      <c r="C3477" s="51" t="str">
        <f>set_totals!$C$515</f>
        <v>03Sep24-PRS-Thrasher-1</v>
      </c>
      <c r="D3477" s="21">
        <f t="shared" si="171"/>
        <v>45538</v>
      </c>
      <c r="E3477" s="22">
        <f t="shared" si="172"/>
        <v>247</v>
      </c>
      <c r="F3477" s="50" t="s">
        <v>1118</v>
      </c>
      <c r="H3477" s="17">
        <v>96</v>
      </c>
      <c r="I3477" s="17">
        <v>19</v>
      </c>
      <c r="AE3477" s="18">
        <f t="shared" si="170"/>
        <v>5.0526315789473681</v>
      </c>
    </row>
    <row r="3478" spans="1:31" hidden="1" x14ac:dyDescent="0.2">
      <c r="A3478" s="50">
        <v>2024</v>
      </c>
      <c r="B3478" s="50" t="s">
        <v>967</v>
      </c>
      <c r="C3478" s="51" t="str">
        <f>set_totals!$C$515</f>
        <v>03Sep24-PRS-Thrasher-1</v>
      </c>
      <c r="D3478" s="21">
        <f t="shared" si="171"/>
        <v>45538</v>
      </c>
      <c r="E3478" s="22">
        <f t="shared" si="172"/>
        <v>247</v>
      </c>
      <c r="F3478" s="50" t="s">
        <v>1118</v>
      </c>
      <c r="H3478" s="17">
        <v>98</v>
      </c>
      <c r="I3478" s="17">
        <v>20</v>
      </c>
      <c r="AE3478" s="18">
        <f t="shared" si="170"/>
        <v>4.9000000000000004</v>
      </c>
    </row>
    <row r="3479" spans="1:31" hidden="1" x14ac:dyDescent="0.2">
      <c r="A3479" s="50">
        <v>2024</v>
      </c>
      <c r="B3479" s="50" t="s">
        <v>967</v>
      </c>
      <c r="C3479" s="51" t="str">
        <f>set_totals!$C$515</f>
        <v>03Sep24-PRS-Thrasher-1</v>
      </c>
      <c r="D3479" s="21">
        <f t="shared" si="171"/>
        <v>45538</v>
      </c>
      <c r="E3479" s="22">
        <f t="shared" si="172"/>
        <v>247</v>
      </c>
      <c r="F3479" s="50" t="s">
        <v>1118</v>
      </c>
      <c r="H3479" s="17">
        <v>86</v>
      </c>
      <c r="I3479" s="17">
        <v>16</v>
      </c>
      <c r="AE3479" s="18">
        <f t="shared" si="170"/>
        <v>5.375</v>
      </c>
    </row>
    <row r="3480" spans="1:31" hidden="1" x14ac:dyDescent="0.2">
      <c r="A3480" s="50">
        <v>2024</v>
      </c>
      <c r="B3480" s="50" t="s">
        <v>967</v>
      </c>
      <c r="C3480" s="51" t="str">
        <f>set_totals!$C$515</f>
        <v>03Sep24-PRS-Thrasher-1</v>
      </c>
      <c r="D3480" s="21">
        <f t="shared" si="171"/>
        <v>45538</v>
      </c>
      <c r="E3480" s="22">
        <f t="shared" si="172"/>
        <v>247</v>
      </c>
      <c r="F3480" s="50" t="s">
        <v>1118</v>
      </c>
      <c r="H3480" s="17">
        <v>96</v>
      </c>
      <c r="I3480" s="17">
        <v>18</v>
      </c>
      <c r="AE3480" s="18">
        <f t="shared" si="170"/>
        <v>5.333333333333333</v>
      </c>
    </row>
    <row r="3481" spans="1:31" hidden="1" x14ac:dyDescent="0.2">
      <c r="A3481" s="50">
        <v>2024</v>
      </c>
      <c r="B3481" s="50" t="s">
        <v>967</v>
      </c>
      <c r="C3481" s="51" t="str">
        <f>set_totals!$C$515</f>
        <v>03Sep24-PRS-Thrasher-1</v>
      </c>
      <c r="D3481" s="21">
        <f t="shared" si="171"/>
        <v>45538</v>
      </c>
      <c r="E3481" s="22">
        <f t="shared" si="172"/>
        <v>247</v>
      </c>
      <c r="F3481" s="50" t="s">
        <v>1118</v>
      </c>
      <c r="H3481" s="17">
        <v>95</v>
      </c>
      <c r="I3481" s="17">
        <v>16</v>
      </c>
      <c r="AE3481" s="18">
        <f t="shared" si="170"/>
        <v>5.9375</v>
      </c>
    </row>
    <row r="3482" spans="1:31" hidden="1" x14ac:dyDescent="0.2">
      <c r="A3482" s="50">
        <v>2024</v>
      </c>
      <c r="B3482" s="50" t="s">
        <v>967</v>
      </c>
      <c r="C3482" s="51" t="str">
        <f>set_totals!$C$515</f>
        <v>03Sep24-PRS-Thrasher-1</v>
      </c>
      <c r="D3482" s="21">
        <f t="shared" si="171"/>
        <v>45538</v>
      </c>
      <c r="E3482" s="22">
        <f t="shared" si="172"/>
        <v>247</v>
      </c>
      <c r="F3482" s="50" t="s">
        <v>1118</v>
      </c>
      <c r="H3482" s="17">
        <v>82</v>
      </c>
      <c r="I3482" s="17">
        <v>14</v>
      </c>
      <c r="AE3482" s="18">
        <f t="shared" si="170"/>
        <v>5.8571428571428568</v>
      </c>
    </row>
    <row r="3483" spans="1:31" hidden="1" x14ac:dyDescent="0.2">
      <c r="A3483" s="50">
        <v>2024</v>
      </c>
      <c r="B3483" s="50" t="s">
        <v>967</v>
      </c>
      <c r="C3483" s="51" t="str">
        <f>set_totals!$C$515</f>
        <v>03Sep24-PRS-Thrasher-1</v>
      </c>
      <c r="D3483" s="21">
        <f t="shared" si="171"/>
        <v>45538</v>
      </c>
      <c r="E3483" s="22">
        <f t="shared" si="172"/>
        <v>247</v>
      </c>
      <c r="F3483" s="50" t="s">
        <v>1118</v>
      </c>
      <c r="H3483" s="17">
        <v>81</v>
      </c>
      <c r="I3483" s="17">
        <v>15</v>
      </c>
      <c r="AE3483" s="18">
        <f t="shared" si="170"/>
        <v>5.4</v>
      </c>
    </row>
    <row r="3484" spans="1:31" hidden="1" x14ac:dyDescent="0.2">
      <c r="A3484" s="50">
        <v>2024</v>
      </c>
      <c r="B3484" s="50" t="s">
        <v>967</v>
      </c>
      <c r="C3484" s="51" t="str">
        <f>set_totals!$C$515</f>
        <v>03Sep24-PRS-Thrasher-1</v>
      </c>
      <c r="D3484" s="21">
        <f t="shared" si="171"/>
        <v>45538</v>
      </c>
      <c r="E3484" s="22">
        <f t="shared" si="172"/>
        <v>247</v>
      </c>
      <c r="F3484" s="50" t="s">
        <v>1118</v>
      </c>
      <c r="H3484" s="17">
        <v>89</v>
      </c>
      <c r="I3484" s="17">
        <v>17</v>
      </c>
      <c r="AE3484" s="18">
        <f t="shared" si="170"/>
        <v>5.2352941176470589</v>
      </c>
    </row>
    <row r="3485" spans="1:31" hidden="1" x14ac:dyDescent="0.2">
      <c r="A3485" s="50">
        <v>2024</v>
      </c>
      <c r="B3485" s="50" t="s">
        <v>967</v>
      </c>
      <c r="C3485" s="51" t="str">
        <f>set_totals!$C$515</f>
        <v>03Sep24-PRS-Thrasher-1</v>
      </c>
      <c r="D3485" s="21">
        <f t="shared" si="171"/>
        <v>45538</v>
      </c>
      <c r="E3485" s="22">
        <f t="shared" si="172"/>
        <v>247</v>
      </c>
      <c r="F3485" s="50" t="s">
        <v>1118</v>
      </c>
      <c r="H3485" s="17">
        <v>93</v>
      </c>
      <c r="I3485" s="17">
        <v>19</v>
      </c>
      <c r="AE3485" s="18">
        <f t="shared" si="170"/>
        <v>4.8947368421052628</v>
      </c>
    </row>
    <row r="3486" spans="1:31" hidden="1" x14ac:dyDescent="0.2">
      <c r="A3486" s="50">
        <v>2024</v>
      </c>
      <c r="B3486" s="50" t="s">
        <v>967</v>
      </c>
      <c r="C3486" s="51" t="str">
        <f>set_totals!$C$515</f>
        <v>03Sep24-PRS-Thrasher-1</v>
      </c>
      <c r="D3486" s="21">
        <f t="shared" si="171"/>
        <v>45538</v>
      </c>
      <c r="E3486" s="22">
        <f t="shared" si="172"/>
        <v>247</v>
      </c>
      <c r="F3486" s="50" t="s">
        <v>1118</v>
      </c>
      <c r="H3486" s="17">
        <v>84</v>
      </c>
      <c r="I3486" s="17">
        <v>18</v>
      </c>
      <c r="AE3486" s="18">
        <f t="shared" si="170"/>
        <v>4.666666666666667</v>
      </c>
    </row>
    <row r="3487" spans="1:31" hidden="1" x14ac:dyDescent="0.2">
      <c r="A3487" s="50">
        <v>2024</v>
      </c>
      <c r="B3487" s="50" t="s">
        <v>967</v>
      </c>
      <c r="C3487" s="51" t="str">
        <f>set_totals!$C$515</f>
        <v>03Sep24-PRS-Thrasher-1</v>
      </c>
      <c r="D3487" s="21">
        <f t="shared" si="171"/>
        <v>45538</v>
      </c>
      <c r="E3487" s="22">
        <f t="shared" si="172"/>
        <v>247</v>
      </c>
      <c r="F3487" s="50" t="s">
        <v>1118</v>
      </c>
      <c r="H3487" s="17">
        <v>95</v>
      </c>
      <c r="I3487" s="17">
        <v>17</v>
      </c>
      <c r="AE3487" s="18">
        <f t="shared" si="170"/>
        <v>5.5882352941176467</v>
      </c>
    </row>
    <row r="3488" spans="1:31" hidden="1" x14ac:dyDescent="0.2">
      <c r="A3488" s="50">
        <v>2024</v>
      </c>
      <c r="B3488" s="50" t="s">
        <v>967</v>
      </c>
      <c r="C3488" s="51" t="str">
        <f>set_totals!$C$515</f>
        <v>03Sep24-PRS-Thrasher-1</v>
      </c>
      <c r="D3488" s="21">
        <f t="shared" si="171"/>
        <v>45538</v>
      </c>
      <c r="E3488" s="22">
        <f t="shared" si="172"/>
        <v>247</v>
      </c>
      <c r="F3488" s="50" t="s">
        <v>1118</v>
      </c>
      <c r="H3488" s="17">
        <v>99</v>
      </c>
      <c r="I3488" s="17">
        <v>18</v>
      </c>
      <c r="AE3488" s="18">
        <f t="shared" si="170"/>
        <v>5.5</v>
      </c>
    </row>
    <row r="3489" spans="1:31" hidden="1" x14ac:dyDescent="0.2">
      <c r="A3489" s="50">
        <v>2024</v>
      </c>
      <c r="B3489" s="50" t="s">
        <v>967</v>
      </c>
      <c r="C3489" s="51" t="str">
        <f>set_totals!$C$515</f>
        <v>03Sep24-PRS-Thrasher-1</v>
      </c>
      <c r="D3489" s="21">
        <f t="shared" si="171"/>
        <v>45538</v>
      </c>
      <c r="E3489" s="22">
        <f t="shared" si="172"/>
        <v>247</v>
      </c>
      <c r="F3489" s="50" t="s">
        <v>1118</v>
      </c>
      <c r="H3489" s="17">
        <v>93</v>
      </c>
      <c r="I3489" s="17">
        <v>17</v>
      </c>
      <c r="AE3489" s="18">
        <f t="shared" si="170"/>
        <v>5.4705882352941178</v>
      </c>
    </row>
    <row r="3490" spans="1:31" hidden="1" x14ac:dyDescent="0.2">
      <c r="A3490" s="50">
        <v>2024</v>
      </c>
      <c r="B3490" s="50" t="s">
        <v>967</v>
      </c>
      <c r="C3490" s="51" t="str">
        <f>set_totals!$C$515</f>
        <v>03Sep24-PRS-Thrasher-1</v>
      </c>
      <c r="D3490" s="21">
        <f t="shared" si="171"/>
        <v>45538</v>
      </c>
      <c r="E3490" s="22">
        <f t="shared" si="172"/>
        <v>247</v>
      </c>
      <c r="F3490" s="50" t="s">
        <v>1118</v>
      </c>
      <c r="H3490" s="17">
        <v>91</v>
      </c>
      <c r="I3490" s="17">
        <v>16</v>
      </c>
      <c r="AE3490" s="18">
        <f t="shared" si="170"/>
        <v>5.6875</v>
      </c>
    </row>
    <row r="3491" spans="1:31" hidden="1" x14ac:dyDescent="0.2">
      <c r="A3491" s="50">
        <v>2024</v>
      </c>
      <c r="B3491" s="50" t="s">
        <v>967</v>
      </c>
      <c r="C3491" s="51" t="str">
        <f>set_totals!$C$515</f>
        <v>03Sep24-PRS-Thrasher-1</v>
      </c>
      <c r="D3491" s="21">
        <f t="shared" si="171"/>
        <v>45538</v>
      </c>
      <c r="E3491" s="22">
        <f t="shared" si="172"/>
        <v>247</v>
      </c>
      <c r="F3491" s="50" t="s">
        <v>1118</v>
      </c>
      <c r="H3491" s="17">
        <v>99</v>
      </c>
      <c r="I3491" s="17">
        <v>17</v>
      </c>
      <c r="AE3491" s="18">
        <f t="shared" si="170"/>
        <v>5.8235294117647056</v>
      </c>
    </row>
    <row r="3492" spans="1:31" hidden="1" x14ac:dyDescent="0.2">
      <c r="A3492" s="50">
        <v>2024</v>
      </c>
      <c r="B3492" s="50" t="s">
        <v>967</v>
      </c>
      <c r="C3492" s="51" t="str">
        <f>set_totals!$C$515</f>
        <v>03Sep24-PRS-Thrasher-1</v>
      </c>
      <c r="D3492" s="21">
        <f t="shared" si="171"/>
        <v>45538</v>
      </c>
      <c r="E3492" s="22">
        <f t="shared" si="172"/>
        <v>247</v>
      </c>
      <c r="F3492" s="50" t="s">
        <v>1118</v>
      </c>
      <c r="H3492" s="17">
        <v>95</v>
      </c>
      <c r="I3492" s="17">
        <v>18</v>
      </c>
      <c r="AE3492" s="18">
        <f t="shared" si="170"/>
        <v>5.2777777777777777</v>
      </c>
    </row>
    <row r="3493" spans="1:31" hidden="1" x14ac:dyDescent="0.2">
      <c r="A3493" s="50">
        <v>2024</v>
      </c>
      <c r="B3493" s="50" t="s">
        <v>967</v>
      </c>
      <c r="C3493" s="51" t="str">
        <f>set_totals!$C$515</f>
        <v>03Sep24-PRS-Thrasher-1</v>
      </c>
      <c r="D3493" s="21">
        <f t="shared" si="171"/>
        <v>45538</v>
      </c>
      <c r="E3493" s="22">
        <f t="shared" si="172"/>
        <v>247</v>
      </c>
      <c r="F3493" s="50" t="s">
        <v>771</v>
      </c>
      <c r="G3493" s="50" t="s">
        <v>784</v>
      </c>
      <c r="H3493" s="17">
        <v>186</v>
      </c>
      <c r="I3493" s="17">
        <v>44</v>
      </c>
      <c r="K3493" s="50" t="s">
        <v>494</v>
      </c>
      <c r="L3493" s="50" t="s">
        <v>494</v>
      </c>
      <c r="P3493" s="50" t="s">
        <v>1380</v>
      </c>
      <c r="AD3493" s="50" t="s">
        <v>1334</v>
      </c>
      <c r="AE3493" s="18">
        <f t="shared" si="170"/>
        <v>4.2272727272727275</v>
      </c>
    </row>
    <row r="3494" spans="1:31" hidden="1" x14ac:dyDescent="0.2">
      <c r="A3494" s="50">
        <v>2024</v>
      </c>
      <c r="B3494" s="50" t="s">
        <v>967</v>
      </c>
      <c r="C3494" s="51" t="str">
        <f>set_totals!$C$515</f>
        <v>03Sep24-PRS-Thrasher-1</v>
      </c>
      <c r="D3494" s="21">
        <f t="shared" si="171"/>
        <v>45538</v>
      </c>
      <c r="E3494" s="22">
        <f t="shared" si="172"/>
        <v>247</v>
      </c>
      <c r="F3494" s="50" t="s">
        <v>771</v>
      </c>
      <c r="G3494" s="50" t="s">
        <v>784</v>
      </c>
      <c r="H3494" s="17">
        <v>194</v>
      </c>
      <c r="I3494" s="17">
        <v>44</v>
      </c>
      <c r="K3494" s="50" t="s">
        <v>494</v>
      </c>
      <c r="L3494" s="50" t="s">
        <v>494</v>
      </c>
      <c r="P3494" s="50" t="s">
        <v>1381</v>
      </c>
      <c r="AD3494" s="50" t="s">
        <v>1335</v>
      </c>
      <c r="AE3494" s="18">
        <f t="shared" si="170"/>
        <v>4.4090909090909092</v>
      </c>
    </row>
    <row r="3495" spans="1:31" hidden="1" x14ac:dyDescent="0.2">
      <c r="A3495" s="50">
        <v>2024</v>
      </c>
      <c r="B3495" s="50" t="s">
        <v>967</v>
      </c>
      <c r="C3495" s="51" t="str">
        <f>set_totals!$C$515</f>
        <v>03Sep24-PRS-Thrasher-1</v>
      </c>
      <c r="D3495" s="21">
        <f t="shared" si="171"/>
        <v>45538</v>
      </c>
      <c r="E3495" s="22">
        <f t="shared" si="172"/>
        <v>247</v>
      </c>
      <c r="F3495" s="50" t="s">
        <v>773</v>
      </c>
      <c r="G3495" s="50" t="s">
        <v>784</v>
      </c>
      <c r="H3495" s="17">
        <v>197</v>
      </c>
      <c r="I3495" s="17">
        <v>40</v>
      </c>
      <c r="K3495" s="50" t="s">
        <v>494</v>
      </c>
      <c r="L3495" s="50" t="s">
        <v>494</v>
      </c>
      <c r="P3495" s="50" t="s">
        <v>1382</v>
      </c>
      <c r="AD3495" s="50" t="s">
        <v>1387</v>
      </c>
      <c r="AE3495" s="18">
        <f t="shared" si="170"/>
        <v>4.9249999999999998</v>
      </c>
    </row>
    <row r="3496" spans="1:31" hidden="1" x14ac:dyDescent="0.2">
      <c r="A3496" s="50">
        <v>2024</v>
      </c>
      <c r="B3496" s="50" t="s">
        <v>967</v>
      </c>
      <c r="C3496" s="51" t="str">
        <f>set_totals!$C$515</f>
        <v>03Sep24-PRS-Thrasher-1</v>
      </c>
      <c r="D3496" s="21">
        <f t="shared" si="171"/>
        <v>45538</v>
      </c>
      <c r="E3496" s="22">
        <f t="shared" si="172"/>
        <v>247</v>
      </c>
      <c r="F3496" s="50" t="s">
        <v>771</v>
      </c>
      <c r="G3496" s="50" t="s">
        <v>784</v>
      </c>
      <c r="H3496" s="17">
        <v>145</v>
      </c>
      <c r="I3496" s="17">
        <v>30</v>
      </c>
      <c r="K3496" s="50" t="s">
        <v>494</v>
      </c>
      <c r="L3496" s="50" t="s">
        <v>494</v>
      </c>
      <c r="P3496" s="50" t="s">
        <v>1384</v>
      </c>
      <c r="AE3496" s="18">
        <f t="shared" si="170"/>
        <v>4.833333333333333</v>
      </c>
    </row>
    <row r="3497" spans="1:31" hidden="1" x14ac:dyDescent="0.2">
      <c r="A3497" s="50">
        <v>2024</v>
      </c>
      <c r="B3497" s="50" t="s">
        <v>967</v>
      </c>
      <c r="C3497" s="51" t="str">
        <f>set_totals!$C$515</f>
        <v>03Sep24-PRS-Thrasher-1</v>
      </c>
      <c r="D3497" s="21">
        <f t="shared" si="171"/>
        <v>45538</v>
      </c>
      <c r="E3497" s="22">
        <f t="shared" si="172"/>
        <v>247</v>
      </c>
      <c r="F3497" s="50" t="s">
        <v>771</v>
      </c>
      <c r="G3497" s="50" t="s">
        <v>784</v>
      </c>
      <c r="H3497" s="17">
        <v>193</v>
      </c>
      <c r="I3497" s="17">
        <v>43</v>
      </c>
      <c r="K3497" s="50" t="s">
        <v>494</v>
      </c>
      <c r="L3497" s="50" t="s">
        <v>494</v>
      </c>
      <c r="P3497" s="50" t="s">
        <v>1385</v>
      </c>
      <c r="AE3497" s="18">
        <f t="shared" si="170"/>
        <v>4.4883720930232558</v>
      </c>
    </row>
    <row r="3498" spans="1:31" hidden="1" x14ac:dyDescent="0.2">
      <c r="A3498" s="50">
        <v>2024</v>
      </c>
      <c r="B3498" s="50" t="s">
        <v>967</v>
      </c>
      <c r="C3498" s="51" t="str">
        <f>set_totals!C520</f>
        <v>03Sep24-PRS-Jap Rock-1</v>
      </c>
      <c r="D3498" s="21">
        <f t="shared" si="171"/>
        <v>45538</v>
      </c>
      <c r="E3498" s="22">
        <f t="shared" si="172"/>
        <v>247</v>
      </c>
      <c r="F3498" s="50" t="s">
        <v>771</v>
      </c>
      <c r="G3498" s="50" t="s">
        <v>784</v>
      </c>
      <c r="H3498" s="17">
        <v>207</v>
      </c>
      <c r="I3498" s="17">
        <v>50</v>
      </c>
      <c r="K3498" s="50" t="s">
        <v>496</v>
      </c>
      <c r="L3498" s="50" t="s">
        <v>675</v>
      </c>
      <c r="P3498" s="50" t="s">
        <v>1389</v>
      </c>
      <c r="AD3498" s="50" t="s">
        <v>1275</v>
      </c>
      <c r="AE3498" s="18">
        <f t="shared" si="170"/>
        <v>4.1399999999999997</v>
      </c>
    </row>
    <row r="3499" spans="1:31" hidden="1" x14ac:dyDescent="0.2">
      <c r="A3499" s="50">
        <v>2024</v>
      </c>
      <c r="B3499" s="50" t="s">
        <v>967</v>
      </c>
      <c r="C3499" s="51" t="str">
        <f>set_totals!$C$522</f>
        <v>03Sep24-PRS-Gordon R-1</v>
      </c>
      <c r="D3499" s="21">
        <f t="shared" si="171"/>
        <v>45538</v>
      </c>
      <c r="E3499" s="22">
        <f t="shared" si="172"/>
        <v>247</v>
      </c>
      <c r="F3499" s="50" t="s">
        <v>1119</v>
      </c>
      <c r="H3499" s="17">
        <v>166</v>
      </c>
      <c r="K3499" s="50" t="s">
        <v>494</v>
      </c>
      <c r="L3499" s="50" t="s">
        <v>494</v>
      </c>
      <c r="AE3499" s="18" t="e">
        <f t="shared" ref="AE3499:AE3515" si="173">H3499/I3499</f>
        <v>#DIV/0!</v>
      </c>
    </row>
    <row r="3500" spans="1:31" hidden="1" x14ac:dyDescent="0.2">
      <c r="A3500" s="50">
        <v>2024</v>
      </c>
      <c r="B3500" s="50" t="s">
        <v>967</v>
      </c>
      <c r="C3500" s="51" t="str">
        <f>set_totals!$C$522</f>
        <v>03Sep24-PRS-Gordon R-1</v>
      </c>
      <c r="D3500" s="21">
        <f t="shared" si="171"/>
        <v>45538</v>
      </c>
      <c r="E3500" s="22">
        <f t="shared" si="172"/>
        <v>247</v>
      </c>
      <c r="F3500" s="50" t="s">
        <v>1119</v>
      </c>
      <c r="H3500" s="17">
        <v>123</v>
      </c>
      <c r="I3500" s="17">
        <v>20</v>
      </c>
      <c r="K3500" s="50" t="s">
        <v>494</v>
      </c>
      <c r="L3500" s="50" t="s">
        <v>494</v>
      </c>
      <c r="AE3500" s="18">
        <f t="shared" si="173"/>
        <v>6.15</v>
      </c>
    </row>
    <row r="3501" spans="1:31" hidden="1" x14ac:dyDescent="0.2">
      <c r="A3501" s="50">
        <v>2024</v>
      </c>
      <c r="B3501" s="50" t="s">
        <v>967</v>
      </c>
      <c r="C3501" s="51" t="str">
        <f>set_totals!$C$522</f>
        <v>03Sep24-PRS-Gordon R-1</v>
      </c>
      <c r="D3501" s="21">
        <f t="shared" si="171"/>
        <v>45538</v>
      </c>
      <c r="E3501" s="22">
        <f t="shared" si="172"/>
        <v>247</v>
      </c>
      <c r="F3501" s="50" t="s">
        <v>1119</v>
      </c>
      <c r="H3501" s="17">
        <v>121</v>
      </c>
      <c r="I3501" s="17">
        <v>18</v>
      </c>
      <c r="K3501" s="50" t="s">
        <v>494</v>
      </c>
      <c r="L3501" s="50" t="s">
        <v>494</v>
      </c>
      <c r="AE3501" s="18">
        <f t="shared" si="173"/>
        <v>6.7222222222222223</v>
      </c>
    </row>
    <row r="3502" spans="1:31" hidden="1" x14ac:dyDescent="0.2">
      <c r="A3502" s="50">
        <v>2024</v>
      </c>
      <c r="B3502" s="50" t="s">
        <v>967</v>
      </c>
      <c r="C3502" s="51" t="str">
        <f>set_totals!$C$522</f>
        <v>03Sep24-PRS-Gordon R-1</v>
      </c>
      <c r="D3502" s="21">
        <f t="shared" si="171"/>
        <v>45538</v>
      </c>
      <c r="E3502" s="22">
        <f t="shared" si="172"/>
        <v>247</v>
      </c>
      <c r="F3502" s="50" t="s">
        <v>1119</v>
      </c>
      <c r="H3502" s="17">
        <v>120</v>
      </c>
      <c r="I3502" s="17">
        <v>19</v>
      </c>
      <c r="K3502" s="50" t="s">
        <v>494</v>
      </c>
      <c r="L3502" s="50" t="s">
        <v>494</v>
      </c>
      <c r="AE3502" s="18">
        <f t="shared" si="173"/>
        <v>6.3157894736842106</v>
      </c>
    </row>
    <row r="3503" spans="1:31" hidden="1" x14ac:dyDescent="0.2">
      <c r="A3503" s="50">
        <v>2024</v>
      </c>
      <c r="B3503" s="50" t="s">
        <v>967</v>
      </c>
      <c r="C3503" s="51" t="str">
        <f>set_totals!$C$522</f>
        <v>03Sep24-PRS-Gordon R-1</v>
      </c>
      <c r="D3503" s="21">
        <f t="shared" si="171"/>
        <v>45538</v>
      </c>
      <c r="E3503" s="22">
        <f t="shared" si="172"/>
        <v>247</v>
      </c>
      <c r="F3503" s="50" t="s">
        <v>1119</v>
      </c>
      <c r="H3503" s="17">
        <v>122</v>
      </c>
      <c r="I3503" s="17">
        <v>19</v>
      </c>
      <c r="K3503" s="50" t="s">
        <v>494</v>
      </c>
      <c r="L3503" s="50" t="s">
        <v>494</v>
      </c>
      <c r="AE3503" s="18">
        <f t="shared" si="173"/>
        <v>6.4210526315789478</v>
      </c>
    </row>
    <row r="3504" spans="1:31" hidden="1" x14ac:dyDescent="0.2">
      <c r="A3504" s="50">
        <v>2024</v>
      </c>
      <c r="B3504" s="50" t="s">
        <v>967</v>
      </c>
      <c r="C3504" s="51" t="str">
        <f>set_totals!$C$522</f>
        <v>03Sep24-PRS-Gordon R-1</v>
      </c>
      <c r="D3504" s="21">
        <f t="shared" si="171"/>
        <v>45538</v>
      </c>
      <c r="E3504" s="22">
        <f t="shared" si="172"/>
        <v>247</v>
      </c>
      <c r="F3504" s="50" t="s">
        <v>1119</v>
      </c>
      <c r="H3504" s="17">
        <v>112</v>
      </c>
      <c r="I3504" s="17">
        <v>17</v>
      </c>
      <c r="K3504" s="50" t="s">
        <v>494</v>
      </c>
      <c r="L3504" s="50" t="s">
        <v>494</v>
      </c>
      <c r="AE3504" s="18">
        <f t="shared" si="173"/>
        <v>6.5882352941176467</v>
      </c>
    </row>
    <row r="3505" spans="1:57" hidden="1" x14ac:dyDescent="0.2">
      <c r="A3505" s="50">
        <v>2024</v>
      </c>
      <c r="B3505" s="50" t="s">
        <v>967</v>
      </c>
      <c r="C3505" s="51" t="str">
        <f>set_totals!$C$522</f>
        <v>03Sep24-PRS-Gordon R-1</v>
      </c>
      <c r="D3505" s="21">
        <f t="shared" si="171"/>
        <v>45538</v>
      </c>
      <c r="E3505" s="22">
        <f t="shared" si="172"/>
        <v>247</v>
      </c>
      <c r="F3505" s="50" t="s">
        <v>1119</v>
      </c>
      <c r="H3505" s="17">
        <v>99</v>
      </c>
      <c r="I3505" s="17">
        <v>15</v>
      </c>
      <c r="K3505" s="50" t="s">
        <v>494</v>
      </c>
      <c r="L3505" s="50" t="s">
        <v>494</v>
      </c>
      <c r="AE3505" s="18">
        <f t="shared" si="173"/>
        <v>6.6</v>
      </c>
    </row>
    <row r="3506" spans="1:57" hidden="1" x14ac:dyDescent="0.2">
      <c r="A3506" s="50">
        <v>2024</v>
      </c>
      <c r="B3506" s="50" t="s">
        <v>967</v>
      </c>
      <c r="C3506" s="51" t="str">
        <f>set_totals!$C$522</f>
        <v>03Sep24-PRS-Gordon R-1</v>
      </c>
      <c r="D3506" s="21">
        <f t="shared" si="171"/>
        <v>45538</v>
      </c>
      <c r="E3506" s="22">
        <f t="shared" si="172"/>
        <v>247</v>
      </c>
      <c r="F3506" s="50" t="s">
        <v>1119</v>
      </c>
      <c r="H3506" s="17">
        <v>111</v>
      </c>
      <c r="I3506" s="17">
        <v>18</v>
      </c>
      <c r="K3506" s="50" t="s">
        <v>494</v>
      </c>
      <c r="L3506" s="50" t="s">
        <v>494</v>
      </c>
      <c r="AE3506" s="18">
        <f t="shared" si="173"/>
        <v>6.166666666666667</v>
      </c>
    </row>
    <row r="3507" spans="1:57" hidden="1" x14ac:dyDescent="0.2">
      <c r="A3507" s="50">
        <v>2024</v>
      </c>
      <c r="B3507" s="50" t="s">
        <v>967</v>
      </c>
      <c r="C3507" s="51" t="str">
        <f>set_totals!$C$522</f>
        <v>03Sep24-PRS-Gordon R-1</v>
      </c>
      <c r="D3507" s="21">
        <f t="shared" si="171"/>
        <v>45538</v>
      </c>
      <c r="E3507" s="22">
        <f t="shared" si="172"/>
        <v>247</v>
      </c>
      <c r="F3507" s="50" t="s">
        <v>1119</v>
      </c>
      <c r="H3507" s="17">
        <v>119</v>
      </c>
      <c r="I3507" s="17">
        <v>19</v>
      </c>
      <c r="K3507" s="50" t="s">
        <v>494</v>
      </c>
      <c r="L3507" s="50" t="s">
        <v>494</v>
      </c>
      <c r="AE3507" s="18">
        <f t="shared" si="173"/>
        <v>6.2631578947368425</v>
      </c>
    </row>
    <row r="3508" spans="1:57" hidden="1" x14ac:dyDescent="0.2">
      <c r="A3508" s="50">
        <v>2024</v>
      </c>
      <c r="B3508" s="50" t="s">
        <v>967</v>
      </c>
      <c r="C3508" s="51" t="str">
        <f>set_totals!$C$522</f>
        <v>03Sep24-PRS-Gordon R-1</v>
      </c>
      <c r="D3508" s="21">
        <f t="shared" si="171"/>
        <v>45538</v>
      </c>
      <c r="E3508" s="22">
        <f t="shared" si="172"/>
        <v>247</v>
      </c>
      <c r="F3508" s="50" t="s">
        <v>1119</v>
      </c>
      <c r="H3508" s="17">
        <v>104</v>
      </c>
      <c r="I3508" s="17">
        <v>14</v>
      </c>
      <c r="K3508" s="50" t="s">
        <v>494</v>
      </c>
      <c r="L3508" s="50" t="s">
        <v>494</v>
      </c>
      <c r="AE3508" s="18">
        <f t="shared" si="173"/>
        <v>7.4285714285714288</v>
      </c>
    </row>
    <row r="3509" spans="1:57" hidden="1" x14ac:dyDescent="0.2">
      <c r="A3509" s="50">
        <v>2024</v>
      </c>
      <c r="B3509" s="50" t="s">
        <v>967</v>
      </c>
      <c r="C3509" s="51" t="str">
        <f>set_totals!$C$522</f>
        <v>03Sep24-PRS-Gordon R-1</v>
      </c>
      <c r="D3509" s="21">
        <f t="shared" si="171"/>
        <v>45538</v>
      </c>
      <c r="E3509" s="22">
        <f t="shared" si="172"/>
        <v>247</v>
      </c>
      <c r="F3509" s="50" t="s">
        <v>1119</v>
      </c>
      <c r="H3509" s="17">
        <v>123</v>
      </c>
      <c r="I3509" s="17">
        <v>20</v>
      </c>
      <c r="K3509" s="50" t="s">
        <v>494</v>
      </c>
      <c r="L3509" s="50" t="s">
        <v>494</v>
      </c>
      <c r="AE3509" s="18">
        <f t="shared" si="173"/>
        <v>6.15</v>
      </c>
    </row>
    <row r="3510" spans="1:57" hidden="1" x14ac:dyDescent="0.2">
      <c r="A3510" s="50">
        <v>2024</v>
      </c>
      <c r="B3510" s="50" t="s">
        <v>967</v>
      </c>
      <c r="C3510" s="51" t="str">
        <f>set_totals!$C$522</f>
        <v>03Sep24-PRS-Gordon R-1</v>
      </c>
      <c r="D3510" s="21">
        <f t="shared" si="171"/>
        <v>45538</v>
      </c>
      <c r="E3510" s="22">
        <f t="shared" si="172"/>
        <v>247</v>
      </c>
      <c r="F3510" s="50" t="s">
        <v>1119</v>
      </c>
      <c r="H3510" s="17">
        <v>114</v>
      </c>
      <c r="I3510" s="17">
        <v>17</v>
      </c>
      <c r="K3510" s="50" t="s">
        <v>494</v>
      </c>
      <c r="L3510" s="50" t="s">
        <v>494</v>
      </c>
      <c r="AE3510" s="18">
        <f t="shared" si="173"/>
        <v>6.7058823529411766</v>
      </c>
    </row>
    <row r="3511" spans="1:57" hidden="1" x14ac:dyDescent="0.2">
      <c r="A3511" s="50">
        <v>2024</v>
      </c>
      <c r="B3511" s="50" t="s">
        <v>967</v>
      </c>
      <c r="C3511" s="51" t="str">
        <f>set_totals!$C$522</f>
        <v>03Sep24-PRS-Gordon R-1</v>
      </c>
      <c r="D3511" s="21">
        <f t="shared" si="171"/>
        <v>45538</v>
      </c>
      <c r="E3511" s="22">
        <f t="shared" si="172"/>
        <v>247</v>
      </c>
      <c r="F3511" s="50" t="s">
        <v>1119</v>
      </c>
      <c r="H3511" s="17">
        <v>124</v>
      </c>
      <c r="I3511" s="17">
        <v>21</v>
      </c>
      <c r="K3511" s="50" t="s">
        <v>494</v>
      </c>
      <c r="L3511" s="50" t="s">
        <v>494</v>
      </c>
      <c r="AE3511" s="18">
        <f t="shared" si="173"/>
        <v>5.9047619047619051</v>
      </c>
    </row>
    <row r="3512" spans="1:57" hidden="1" x14ac:dyDescent="0.2">
      <c r="A3512" s="50">
        <v>2024</v>
      </c>
      <c r="B3512" s="50" t="s">
        <v>967</v>
      </c>
      <c r="C3512" s="51" t="str">
        <f>set_totals!$C$522</f>
        <v>03Sep24-PRS-Gordon R-1</v>
      </c>
      <c r="D3512" s="21">
        <f t="shared" si="171"/>
        <v>45538</v>
      </c>
      <c r="E3512" s="22">
        <f t="shared" si="172"/>
        <v>247</v>
      </c>
      <c r="F3512" s="50" t="s">
        <v>771</v>
      </c>
      <c r="G3512" s="50" t="s">
        <v>784</v>
      </c>
      <c r="H3512" s="17">
        <v>127</v>
      </c>
      <c r="I3512" s="17">
        <v>37</v>
      </c>
      <c r="K3512" s="50" t="s">
        <v>494</v>
      </c>
      <c r="L3512" s="50" t="s">
        <v>494</v>
      </c>
      <c r="P3512" s="50" t="s">
        <v>1390</v>
      </c>
      <c r="AE3512" s="18">
        <f t="shared" si="173"/>
        <v>3.4324324324324325</v>
      </c>
    </row>
    <row r="3513" spans="1:57" hidden="1" x14ac:dyDescent="0.2">
      <c r="A3513" s="50">
        <v>2024</v>
      </c>
      <c r="B3513" s="50" t="s">
        <v>967</v>
      </c>
      <c r="C3513" s="51" t="str">
        <f>set_totals!$C$525</f>
        <v>03Sep24-PRS-**confirm w GPS**-1</v>
      </c>
      <c r="D3513" s="21">
        <f t="shared" si="171"/>
        <v>45538</v>
      </c>
      <c r="E3513" s="22">
        <f t="shared" si="172"/>
        <v>247</v>
      </c>
      <c r="F3513" s="50" t="s">
        <v>771</v>
      </c>
      <c r="G3513" s="50" t="s">
        <v>784</v>
      </c>
      <c r="H3513" s="17">
        <v>211</v>
      </c>
      <c r="I3513" s="17">
        <v>49</v>
      </c>
      <c r="K3513" s="50" t="s">
        <v>496</v>
      </c>
      <c r="L3513" s="50" t="s">
        <v>675</v>
      </c>
      <c r="P3513" s="50" t="s">
        <v>1392</v>
      </c>
      <c r="AD3513" s="50" t="s">
        <v>1393</v>
      </c>
      <c r="AE3513" s="18">
        <f t="shared" si="173"/>
        <v>4.3061224489795915</v>
      </c>
    </row>
    <row r="3514" spans="1:57" ht="15" hidden="1" x14ac:dyDescent="0.25">
      <c r="A3514" s="50">
        <v>2024</v>
      </c>
      <c r="B3514" s="79"/>
      <c r="C3514" s="79"/>
      <c r="D3514" s="21">
        <v>45553</v>
      </c>
      <c r="E3514" s="22">
        <v>262</v>
      </c>
      <c r="F3514" s="50" t="s">
        <v>771</v>
      </c>
      <c r="G3514" s="50" t="s">
        <v>784</v>
      </c>
      <c r="H3514" s="17">
        <v>218</v>
      </c>
      <c r="I3514" s="17">
        <v>46</v>
      </c>
      <c r="L3514" s="50" t="s">
        <v>675</v>
      </c>
      <c r="N3514" s="50" t="s">
        <v>2354</v>
      </c>
      <c r="R3514" s="50" t="s">
        <v>2351</v>
      </c>
      <c r="S3514" s="50" t="s">
        <v>2506</v>
      </c>
      <c r="AE3514" s="18">
        <f t="shared" si="173"/>
        <v>4.7391304347826084</v>
      </c>
      <c r="AF3514" s="50" t="s">
        <v>520</v>
      </c>
      <c r="AG3514" s="196">
        <v>45720</v>
      </c>
      <c r="AH3514" s="50" t="s">
        <v>494</v>
      </c>
      <c r="AI3514" s="50" t="s">
        <v>494</v>
      </c>
      <c r="AJ3514" s="50" t="s">
        <v>494</v>
      </c>
      <c r="AL3514" s="50" t="s">
        <v>494</v>
      </c>
      <c r="AM3514">
        <v>201</v>
      </c>
      <c r="AN3514">
        <v>38</v>
      </c>
      <c r="AO3514">
        <v>83.9</v>
      </c>
      <c r="AQ3514" s="50" t="s">
        <v>1754</v>
      </c>
      <c r="AR3514" s="50" t="s">
        <v>2354</v>
      </c>
      <c r="AS3514" s="50" t="s">
        <v>494</v>
      </c>
      <c r="AT3514" s="50" t="s">
        <v>494</v>
      </c>
      <c r="AU3514" s="50" t="s">
        <v>2354</v>
      </c>
      <c r="AW3514" s="50" t="s">
        <v>494</v>
      </c>
      <c r="AX3514" s="50" t="s">
        <v>494</v>
      </c>
      <c r="AY3514" s="50" t="s">
        <v>494</v>
      </c>
      <c r="AZ3514" s="50" t="s">
        <v>494</v>
      </c>
      <c r="BA3514" s="50" t="s">
        <v>494</v>
      </c>
      <c r="BB3514" s="50" t="s">
        <v>494</v>
      </c>
      <c r="BC3514" s="50" t="s">
        <v>494</v>
      </c>
      <c r="BD3514" s="50" t="s">
        <v>494</v>
      </c>
      <c r="BE3514" s="50" t="s">
        <v>494</v>
      </c>
    </row>
    <row r="3515" spans="1:57" ht="12.75" customHeight="1" x14ac:dyDescent="0.25">
      <c r="A3515" s="50">
        <v>2024</v>
      </c>
      <c r="B3515" s="50" t="s">
        <v>967</v>
      </c>
      <c r="C3515" s="51" t="str">
        <f>set_totals!$C$532</f>
        <v>23Sep24-PRS-Mill Bay-1</v>
      </c>
      <c r="D3515" s="21">
        <f t="shared" si="171"/>
        <v>45558</v>
      </c>
      <c r="E3515" s="22">
        <f t="shared" si="172"/>
        <v>267</v>
      </c>
      <c r="F3515" s="50" t="s">
        <v>771</v>
      </c>
      <c r="G3515" s="50" t="s">
        <v>784</v>
      </c>
      <c r="H3515" s="17">
        <v>130</v>
      </c>
      <c r="I3515" s="17">
        <v>25</v>
      </c>
      <c r="K3515" s="50" t="s">
        <v>494</v>
      </c>
      <c r="L3515" s="50" t="s">
        <v>494</v>
      </c>
      <c r="N3515" s="50" t="s">
        <v>1399</v>
      </c>
      <c r="P3515" s="50" t="s">
        <v>1399</v>
      </c>
      <c r="Q3515" s="50" t="s">
        <v>496</v>
      </c>
      <c r="R3515" s="50" t="s">
        <v>2351</v>
      </c>
      <c r="S3515" s="50" t="s">
        <v>2506</v>
      </c>
      <c r="AE3515" s="18">
        <f t="shared" si="173"/>
        <v>5.2</v>
      </c>
      <c r="AF3515" s="50" t="s">
        <v>520</v>
      </c>
      <c r="AG3515" s="184">
        <v>45678</v>
      </c>
      <c r="AH3515" s="50" t="s">
        <v>494</v>
      </c>
      <c r="AI3515" s="50" t="s">
        <v>494</v>
      </c>
      <c r="AJ3515" s="50" t="s">
        <v>494</v>
      </c>
      <c r="AL3515" s="50" t="s">
        <v>494</v>
      </c>
      <c r="AM3515">
        <v>120</v>
      </c>
      <c r="AN3515">
        <v>26</v>
      </c>
      <c r="AO3515">
        <v>19.5</v>
      </c>
      <c r="AP3515" s="50" t="s">
        <v>496</v>
      </c>
      <c r="AQ3515" s="50" t="s">
        <v>1754</v>
      </c>
      <c r="AR3515" s="50" t="s">
        <v>1399</v>
      </c>
      <c r="AS3515" s="50" t="s">
        <v>494</v>
      </c>
      <c r="AT3515" s="50" t="s">
        <v>494</v>
      </c>
      <c r="AU3515" s="50" t="s">
        <v>1399</v>
      </c>
      <c r="AV3515" s="50" t="s">
        <v>494</v>
      </c>
      <c r="AW3515" s="50" t="s">
        <v>494</v>
      </c>
      <c r="AX3515" s="50" t="s">
        <v>494</v>
      </c>
      <c r="AY3515" s="50" t="s">
        <v>494</v>
      </c>
      <c r="AZ3515" s="50" t="s">
        <v>494</v>
      </c>
      <c r="BA3515" s="50" t="s">
        <v>494</v>
      </c>
      <c r="BB3515" s="50" t="s">
        <v>494</v>
      </c>
      <c r="BC3515" s="50" t="s">
        <v>494</v>
      </c>
      <c r="BD3515" s="50" t="s">
        <v>494</v>
      </c>
      <c r="BE3515" s="50" t="s">
        <v>494</v>
      </c>
    </row>
    <row r="3516" spans="1:57" ht="15" x14ac:dyDescent="0.25">
      <c r="A3516" s="50">
        <v>2024</v>
      </c>
      <c r="B3516" s="50" t="s">
        <v>967</v>
      </c>
      <c r="C3516" s="51" t="str">
        <f>set_totals!$C$532</f>
        <v>23Sep24-PRS-Mill Bay-1</v>
      </c>
      <c r="D3516" s="21">
        <f t="shared" si="171"/>
        <v>45558</v>
      </c>
      <c r="E3516" s="22">
        <f t="shared" si="172"/>
        <v>267</v>
      </c>
      <c r="F3516" s="50" t="s">
        <v>771</v>
      </c>
      <c r="G3516" s="50" t="s">
        <v>784</v>
      </c>
      <c r="H3516" s="17">
        <v>131</v>
      </c>
      <c r="I3516" s="17">
        <v>28</v>
      </c>
      <c r="K3516" s="50" t="s">
        <v>494</v>
      </c>
      <c r="L3516" s="50" t="s">
        <v>494</v>
      </c>
      <c r="N3516" s="50" t="s">
        <v>1404</v>
      </c>
      <c r="P3516" s="50" t="s">
        <v>1404</v>
      </c>
      <c r="Q3516" s="50" t="s">
        <v>496</v>
      </c>
      <c r="R3516" s="50" t="s">
        <v>2351</v>
      </c>
      <c r="S3516" s="50" t="s">
        <v>2506</v>
      </c>
      <c r="AF3516" s="50" t="s">
        <v>520</v>
      </c>
      <c r="AG3516" s="184">
        <v>45678</v>
      </c>
      <c r="AH3516" s="50" t="s">
        <v>494</v>
      </c>
      <c r="AI3516" s="50" t="s">
        <v>494</v>
      </c>
      <c r="AJ3516" s="50" t="s">
        <v>494</v>
      </c>
      <c r="AL3516" s="50" t="s">
        <v>494</v>
      </c>
      <c r="AM3516">
        <v>135</v>
      </c>
      <c r="AN3516">
        <v>23</v>
      </c>
      <c r="AO3516">
        <v>25.9</v>
      </c>
      <c r="AP3516" s="50" t="s">
        <v>496</v>
      </c>
      <c r="AQ3516" s="50" t="s">
        <v>1754</v>
      </c>
      <c r="AR3516" s="50" t="s">
        <v>1404</v>
      </c>
      <c r="AS3516" s="50" t="s">
        <v>494</v>
      </c>
      <c r="AT3516" s="50" t="s">
        <v>494</v>
      </c>
      <c r="AU3516" s="50" t="s">
        <v>1404</v>
      </c>
      <c r="AW3516" s="50" t="s">
        <v>494</v>
      </c>
      <c r="AX3516" s="50" t="s">
        <v>494</v>
      </c>
      <c r="AY3516" s="50" t="s">
        <v>494</v>
      </c>
      <c r="AZ3516" s="50" t="s">
        <v>494</v>
      </c>
      <c r="BA3516" s="50" t="s">
        <v>494</v>
      </c>
      <c r="BB3516" s="50" t="s">
        <v>494</v>
      </c>
      <c r="BC3516" s="50" t="s">
        <v>494</v>
      </c>
      <c r="BD3516" s="50" t="s">
        <v>494</v>
      </c>
      <c r="BE3516" s="50" t="s">
        <v>494</v>
      </c>
    </row>
    <row r="3517" spans="1:57" ht="15" x14ac:dyDescent="0.25">
      <c r="A3517" s="50">
        <v>2024</v>
      </c>
      <c r="B3517" s="50" t="s">
        <v>967</v>
      </c>
      <c r="C3517" s="51" t="str">
        <f>set_totals!$C$532</f>
        <v>23Sep24-PRS-Mill Bay-1</v>
      </c>
      <c r="D3517" s="21">
        <f t="shared" si="171"/>
        <v>45558</v>
      </c>
      <c r="E3517" s="22">
        <f t="shared" si="172"/>
        <v>267</v>
      </c>
      <c r="F3517" s="50" t="s">
        <v>771</v>
      </c>
      <c r="G3517" s="50" t="s">
        <v>784</v>
      </c>
      <c r="H3517" s="17">
        <v>149</v>
      </c>
      <c r="I3517" s="17">
        <v>30</v>
      </c>
      <c r="K3517" s="50" t="s">
        <v>494</v>
      </c>
      <c r="L3517" s="50" t="s">
        <v>494</v>
      </c>
      <c r="N3517" s="50" t="s">
        <v>1402</v>
      </c>
      <c r="P3517" s="50" t="s">
        <v>1402</v>
      </c>
      <c r="Q3517" s="50" t="s">
        <v>496</v>
      </c>
      <c r="R3517" s="50" t="s">
        <v>2351</v>
      </c>
      <c r="S3517" s="202" t="s">
        <v>2524</v>
      </c>
      <c r="AF3517" s="50" t="s">
        <v>520</v>
      </c>
      <c r="AG3517" s="184"/>
      <c r="AH3517" s="50" t="s">
        <v>494</v>
      </c>
      <c r="AI3517" s="50" t="s">
        <v>494</v>
      </c>
      <c r="AJ3517" s="50" t="s">
        <v>494</v>
      </c>
      <c r="AL3517" s="50" t="s">
        <v>494</v>
      </c>
      <c r="AM3517">
        <v>123</v>
      </c>
      <c r="AN3517">
        <v>27</v>
      </c>
      <c r="AO3517">
        <v>21.7</v>
      </c>
      <c r="AP3517" s="50" t="s">
        <v>496</v>
      </c>
      <c r="AQ3517" s="50" t="s">
        <v>1754</v>
      </c>
      <c r="AR3517" s="50" t="s">
        <v>1404</v>
      </c>
      <c r="AS3517" s="50" t="s">
        <v>494</v>
      </c>
      <c r="AT3517" s="50" t="s">
        <v>494</v>
      </c>
      <c r="AU3517" s="50" t="s">
        <v>1404</v>
      </c>
      <c r="AW3517" s="50" t="s">
        <v>494</v>
      </c>
      <c r="AX3517" s="50" t="s">
        <v>494</v>
      </c>
      <c r="AY3517" s="50" t="s">
        <v>494</v>
      </c>
      <c r="AZ3517" s="50" t="s">
        <v>494</v>
      </c>
      <c r="BA3517" s="50" t="s">
        <v>494</v>
      </c>
      <c r="BB3517" s="50" t="s">
        <v>494</v>
      </c>
      <c r="BC3517" s="50" t="s">
        <v>494</v>
      </c>
      <c r="BD3517" s="50" t="s">
        <v>494</v>
      </c>
      <c r="BE3517" s="50" t="s">
        <v>494</v>
      </c>
    </row>
    <row r="3518" spans="1:57" ht="12.75" customHeight="1" x14ac:dyDescent="0.25">
      <c r="A3518" s="50">
        <v>2024</v>
      </c>
      <c r="B3518" s="50" t="s">
        <v>967</v>
      </c>
      <c r="C3518" s="51" t="str">
        <f>set_totals!$C$532</f>
        <v>23Sep24-PRS-Mill Bay-1</v>
      </c>
      <c r="D3518" s="21">
        <f t="shared" si="171"/>
        <v>45558</v>
      </c>
      <c r="E3518" s="22">
        <f t="shared" si="172"/>
        <v>267</v>
      </c>
      <c r="F3518" s="50" t="s">
        <v>771</v>
      </c>
      <c r="G3518" s="50" t="s">
        <v>784</v>
      </c>
      <c r="H3518" s="17">
        <v>122</v>
      </c>
      <c r="I3518" s="17">
        <v>22</v>
      </c>
      <c r="K3518" s="50" t="s">
        <v>494</v>
      </c>
      <c r="L3518" s="50" t="s">
        <v>494</v>
      </c>
      <c r="N3518" s="50" t="s">
        <v>1407</v>
      </c>
      <c r="P3518" s="50" t="s">
        <v>1407</v>
      </c>
      <c r="Q3518" s="50" t="s">
        <v>496</v>
      </c>
      <c r="R3518" s="50" t="s">
        <v>2351</v>
      </c>
      <c r="S3518" s="50" t="s">
        <v>2506</v>
      </c>
      <c r="AF3518" s="50" t="s">
        <v>520</v>
      </c>
      <c r="AG3518" s="184">
        <v>45720</v>
      </c>
      <c r="AH3518" s="50" t="s">
        <v>494</v>
      </c>
      <c r="AI3518" s="50" t="s">
        <v>494</v>
      </c>
      <c r="AJ3518" s="50" t="s">
        <v>494</v>
      </c>
      <c r="AL3518" s="50" t="s">
        <v>494</v>
      </c>
      <c r="AM3518">
        <v>107</v>
      </c>
      <c r="AN3518">
        <v>23</v>
      </c>
      <c r="AO3518">
        <v>14.5</v>
      </c>
      <c r="AP3518" s="50" t="s">
        <v>496</v>
      </c>
      <c r="AQ3518" t="s">
        <v>1754</v>
      </c>
      <c r="AR3518" s="50" t="s">
        <v>1407</v>
      </c>
      <c r="AS3518" s="50" t="s">
        <v>494</v>
      </c>
      <c r="AT3518" s="50" t="s">
        <v>494</v>
      </c>
      <c r="AU3518" s="50" t="s">
        <v>1407</v>
      </c>
      <c r="AV3518" s="50" t="s">
        <v>494</v>
      </c>
      <c r="AW3518" s="50" t="s">
        <v>494</v>
      </c>
      <c r="AX3518" s="50" t="s">
        <v>494</v>
      </c>
      <c r="AY3518" s="50" t="s">
        <v>494</v>
      </c>
      <c r="AZ3518" s="50" t="s">
        <v>494</v>
      </c>
      <c r="BA3518" s="50" t="s">
        <v>494</v>
      </c>
      <c r="BB3518" s="50" t="s">
        <v>494</v>
      </c>
      <c r="BC3518" s="50" t="s">
        <v>494</v>
      </c>
      <c r="BD3518" s="50" t="s">
        <v>494</v>
      </c>
      <c r="BE3518" s="50" t="s">
        <v>494</v>
      </c>
    </row>
    <row r="3519" spans="1:57" ht="12.75" customHeight="1" x14ac:dyDescent="0.25">
      <c r="A3519" s="50">
        <v>2024</v>
      </c>
      <c r="B3519" s="50" t="s">
        <v>967</v>
      </c>
      <c r="C3519" s="51" t="str">
        <f>set_totals!$C$532</f>
        <v>23Sep24-PRS-Mill Bay-1</v>
      </c>
      <c r="D3519" s="21">
        <f t="shared" si="171"/>
        <v>45558</v>
      </c>
      <c r="E3519" s="22">
        <f t="shared" si="172"/>
        <v>267</v>
      </c>
      <c r="F3519" s="50" t="s">
        <v>771</v>
      </c>
      <c r="G3519" s="50" t="s">
        <v>784</v>
      </c>
      <c r="H3519" s="17">
        <v>131</v>
      </c>
      <c r="I3519" s="17">
        <v>27</v>
      </c>
      <c r="K3519" s="50" t="s">
        <v>494</v>
      </c>
      <c r="L3519" s="50" t="s">
        <v>494</v>
      </c>
      <c r="N3519" s="50" t="s">
        <v>1410</v>
      </c>
      <c r="P3519" s="50" t="s">
        <v>1410</v>
      </c>
      <c r="Q3519" s="50" t="s">
        <v>496</v>
      </c>
      <c r="R3519" s="50" t="s">
        <v>2351</v>
      </c>
      <c r="S3519" s="50" t="s">
        <v>2506</v>
      </c>
      <c r="AF3519" s="50" t="s">
        <v>520</v>
      </c>
      <c r="AG3519" s="184">
        <v>45678</v>
      </c>
      <c r="AH3519" s="50" t="s">
        <v>494</v>
      </c>
      <c r="AI3519" s="50" t="s">
        <v>494</v>
      </c>
      <c r="AJ3519" s="50" t="s">
        <v>494</v>
      </c>
      <c r="AL3519" s="50" t="s">
        <v>494</v>
      </c>
      <c r="AM3519">
        <v>123</v>
      </c>
      <c r="AN3519">
        <v>28</v>
      </c>
      <c r="AO3519">
        <v>20.9</v>
      </c>
      <c r="AP3519" s="50" t="s">
        <v>496</v>
      </c>
      <c r="AQ3519" t="s">
        <v>1754</v>
      </c>
      <c r="AR3519" s="50" t="s">
        <v>1410</v>
      </c>
      <c r="AS3519" s="50" t="s">
        <v>494</v>
      </c>
      <c r="AT3519" s="50" t="s">
        <v>494</v>
      </c>
      <c r="AU3519" s="50" t="s">
        <v>1410</v>
      </c>
      <c r="AV3519" s="50" t="s">
        <v>494</v>
      </c>
      <c r="AW3519" s="50" t="s">
        <v>494</v>
      </c>
      <c r="AX3519" s="50" t="s">
        <v>494</v>
      </c>
      <c r="AY3519" s="50" t="s">
        <v>494</v>
      </c>
      <c r="AZ3519" s="50" t="s">
        <v>494</v>
      </c>
      <c r="BA3519" s="50" t="s">
        <v>494</v>
      </c>
      <c r="BB3519" s="50" t="s">
        <v>494</v>
      </c>
      <c r="BC3519" s="50" t="s">
        <v>494</v>
      </c>
      <c r="BD3519" s="50" t="s">
        <v>494</v>
      </c>
      <c r="BE3519" s="50" t="s">
        <v>494</v>
      </c>
    </row>
    <row r="3520" spans="1:57" ht="12.75" customHeight="1" x14ac:dyDescent="0.25">
      <c r="A3520" s="50">
        <v>2024</v>
      </c>
      <c r="B3520" s="50" t="s">
        <v>967</v>
      </c>
      <c r="C3520" s="51" t="str">
        <f>set_totals!$C$532</f>
        <v>23Sep24-PRS-Mill Bay-1</v>
      </c>
      <c r="D3520" s="21">
        <f t="shared" si="171"/>
        <v>45558</v>
      </c>
      <c r="E3520" s="22">
        <f t="shared" si="172"/>
        <v>267</v>
      </c>
      <c r="F3520" s="50" t="s">
        <v>771</v>
      </c>
      <c r="G3520" s="50" t="s">
        <v>784</v>
      </c>
      <c r="H3520" s="17">
        <v>156</v>
      </c>
      <c r="I3520" s="17">
        <v>32</v>
      </c>
      <c r="K3520" s="50" t="s">
        <v>494</v>
      </c>
      <c r="L3520" s="50" t="s">
        <v>494</v>
      </c>
      <c r="N3520" s="50" t="s">
        <v>1413</v>
      </c>
      <c r="P3520" s="50" t="s">
        <v>1413</v>
      </c>
      <c r="Q3520" s="50" t="s">
        <v>496</v>
      </c>
      <c r="R3520" s="50" t="s">
        <v>2351</v>
      </c>
      <c r="S3520" s="50" t="s">
        <v>2506</v>
      </c>
      <c r="AF3520" s="50" t="s">
        <v>520</v>
      </c>
      <c r="AG3520" s="184">
        <v>45720</v>
      </c>
      <c r="AH3520" s="50" t="s">
        <v>494</v>
      </c>
      <c r="AI3520" s="50" t="s">
        <v>494</v>
      </c>
      <c r="AJ3520" s="50" t="s">
        <v>494</v>
      </c>
      <c r="AL3520" s="50" t="s">
        <v>494</v>
      </c>
      <c r="AM3520">
        <v>135</v>
      </c>
      <c r="AN3520">
        <v>27</v>
      </c>
      <c r="AO3520">
        <v>32.799999999999997</v>
      </c>
      <c r="AP3520" s="50" t="s">
        <v>496</v>
      </c>
      <c r="AQ3520" t="s">
        <v>1754</v>
      </c>
      <c r="AR3520" s="50" t="s">
        <v>1413</v>
      </c>
      <c r="AS3520" s="50" t="s">
        <v>494</v>
      </c>
      <c r="AT3520" s="50" t="s">
        <v>494</v>
      </c>
      <c r="AU3520" s="50" t="s">
        <v>1413</v>
      </c>
      <c r="AV3520" s="50" t="s">
        <v>494</v>
      </c>
      <c r="AW3520" s="50" t="s">
        <v>494</v>
      </c>
      <c r="AX3520" s="50" t="s">
        <v>494</v>
      </c>
      <c r="AY3520" s="50" t="s">
        <v>494</v>
      </c>
      <c r="AZ3520" s="50" t="s">
        <v>494</v>
      </c>
      <c r="BA3520" s="50" t="s">
        <v>494</v>
      </c>
      <c r="BB3520" s="50" t="s">
        <v>494</v>
      </c>
      <c r="BC3520" s="50" t="s">
        <v>494</v>
      </c>
      <c r="BD3520" s="50" t="s">
        <v>494</v>
      </c>
      <c r="BE3520" s="50" t="s">
        <v>494</v>
      </c>
    </row>
    <row r="3521" spans="1:59" ht="12.75" customHeight="1" x14ac:dyDescent="0.25">
      <c r="A3521" s="50">
        <v>2024</v>
      </c>
      <c r="B3521" s="50" t="s">
        <v>967</v>
      </c>
      <c r="C3521" s="51" t="str">
        <f>set_totals!$C$532</f>
        <v>23Sep24-PRS-Mill Bay-1</v>
      </c>
      <c r="D3521" s="21">
        <f t="shared" si="171"/>
        <v>45558</v>
      </c>
      <c r="E3521" s="22">
        <f t="shared" si="172"/>
        <v>267</v>
      </c>
      <c r="F3521" s="50" t="s">
        <v>771</v>
      </c>
      <c r="G3521" s="50" t="s">
        <v>784</v>
      </c>
      <c r="H3521" s="17">
        <v>169</v>
      </c>
      <c r="I3521" s="17">
        <v>38</v>
      </c>
      <c r="K3521" s="50" t="s">
        <v>494</v>
      </c>
      <c r="L3521" s="50" t="s">
        <v>494</v>
      </c>
      <c r="N3521" s="50" t="s">
        <v>1416</v>
      </c>
      <c r="P3521" s="50" t="s">
        <v>1416</v>
      </c>
      <c r="Q3521" s="50" t="s">
        <v>496</v>
      </c>
      <c r="R3521" s="50" t="s">
        <v>2351</v>
      </c>
      <c r="S3521" s="50" t="s">
        <v>2506</v>
      </c>
      <c r="AF3521" s="50" t="s">
        <v>520</v>
      </c>
      <c r="AG3521" s="184">
        <v>45720</v>
      </c>
      <c r="AH3521" s="50" t="s">
        <v>494</v>
      </c>
      <c r="AI3521" s="50" t="s">
        <v>494</v>
      </c>
      <c r="AJ3521" s="50" t="s">
        <v>494</v>
      </c>
      <c r="AL3521" s="50" t="s">
        <v>494</v>
      </c>
      <c r="AM3521">
        <v>152</v>
      </c>
      <c r="AN3521">
        <v>33</v>
      </c>
      <c r="AO3521">
        <v>45.8</v>
      </c>
      <c r="AP3521" s="50" t="s">
        <v>496</v>
      </c>
      <c r="AQ3521" t="s">
        <v>1754</v>
      </c>
      <c r="AR3521" s="50" t="s">
        <v>1416</v>
      </c>
      <c r="AS3521" s="50" t="s">
        <v>494</v>
      </c>
      <c r="AT3521" s="50" t="s">
        <v>494</v>
      </c>
      <c r="AU3521" s="50" t="s">
        <v>1416</v>
      </c>
      <c r="AV3521" s="50" t="s">
        <v>494</v>
      </c>
      <c r="AW3521" s="50" t="s">
        <v>494</v>
      </c>
      <c r="AX3521" s="50" t="s">
        <v>494</v>
      </c>
      <c r="AY3521" s="50" t="s">
        <v>494</v>
      </c>
      <c r="AZ3521" s="50" t="s">
        <v>494</v>
      </c>
      <c r="BA3521" s="50" t="s">
        <v>494</v>
      </c>
      <c r="BB3521" s="50" t="s">
        <v>494</v>
      </c>
      <c r="BC3521" s="50" t="s">
        <v>494</v>
      </c>
      <c r="BD3521" s="50" t="s">
        <v>494</v>
      </c>
      <c r="BE3521" s="50" t="s">
        <v>494</v>
      </c>
    </row>
    <row r="3522" spans="1:59" ht="12.75" customHeight="1" x14ac:dyDescent="0.25">
      <c r="A3522" s="50">
        <v>2024</v>
      </c>
      <c r="B3522" s="50" t="s">
        <v>967</v>
      </c>
      <c r="C3522" s="51" t="str">
        <f>set_totals!$C$532</f>
        <v>23Sep24-PRS-Mill Bay-1</v>
      </c>
      <c r="D3522" s="21">
        <f t="shared" si="171"/>
        <v>45558</v>
      </c>
      <c r="E3522" s="22">
        <f t="shared" si="172"/>
        <v>267</v>
      </c>
      <c r="F3522" s="50" t="s">
        <v>771</v>
      </c>
      <c r="G3522" s="50" t="s">
        <v>784</v>
      </c>
      <c r="H3522" s="17">
        <v>145</v>
      </c>
      <c r="I3522" s="17">
        <v>29</v>
      </c>
      <c r="K3522" s="50" t="s">
        <v>494</v>
      </c>
      <c r="L3522" s="50" t="s">
        <v>494</v>
      </c>
      <c r="N3522" s="50" t="s">
        <v>1419</v>
      </c>
      <c r="P3522" s="50" t="s">
        <v>1419</v>
      </c>
      <c r="Q3522" s="50" t="s">
        <v>496</v>
      </c>
      <c r="R3522" s="50" t="s">
        <v>2351</v>
      </c>
      <c r="S3522" s="50" t="s">
        <v>2506</v>
      </c>
      <c r="AF3522" s="50" t="s">
        <v>520</v>
      </c>
      <c r="AG3522" s="184">
        <v>45720</v>
      </c>
      <c r="AH3522" s="50" t="s">
        <v>494</v>
      </c>
      <c r="AI3522" s="50" t="s">
        <v>494</v>
      </c>
      <c r="AJ3522" s="50" t="s">
        <v>494</v>
      </c>
      <c r="AL3522" s="50" t="s">
        <v>494</v>
      </c>
      <c r="AM3522">
        <v>129</v>
      </c>
      <c r="AN3522">
        <v>31</v>
      </c>
      <c r="AO3522">
        <v>28.2</v>
      </c>
      <c r="AP3522" s="50" t="s">
        <v>496</v>
      </c>
      <c r="AQ3522" t="s">
        <v>1754</v>
      </c>
      <c r="AR3522" s="50" t="s">
        <v>1419</v>
      </c>
      <c r="AS3522" s="50" t="s">
        <v>494</v>
      </c>
      <c r="AT3522" s="50" t="s">
        <v>494</v>
      </c>
      <c r="AU3522" s="50" t="s">
        <v>1419</v>
      </c>
      <c r="AV3522" s="50" t="s">
        <v>494</v>
      </c>
      <c r="AW3522" s="50" t="s">
        <v>494</v>
      </c>
      <c r="AX3522" s="50" t="s">
        <v>494</v>
      </c>
      <c r="AY3522" s="50" t="s">
        <v>494</v>
      </c>
      <c r="AZ3522" s="50" t="s">
        <v>494</v>
      </c>
      <c r="BA3522" s="50" t="s">
        <v>494</v>
      </c>
      <c r="BB3522" s="50" t="s">
        <v>494</v>
      </c>
      <c r="BC3522" s="50" t="s">
        <v>494</v>
      </c>
      <c r="BD3522" s="50" t="s">
        <v>494</v>
      </c>
      <c r="BE3522" s="50" t="s">
        <v>494</v>
      </c>
    </row>
    <row r="3523" spans="1:59" ht="12.75" customHeight="1" x14ac:dyDescent="0.25">
      <c r="A3523" s="50">
        <v>2024</v>
      </c>
      <c r="B3523" s="50" t="s">
        <v>967</v>
      </c>
      <c r="C3523" s="51" t="str">
        <f>set_totals!$C$532</f>
        <v>23Sep24-PRS-Mill Bay-1</v>
      </c>
      <c r="D3523" s="21">
        <f t="shared" si="171"/>
        <v>45558</v>
      </c>
      <c r="E3523" s="22">
        <f t="shared" si="172"/>
        <v>267</v>
      </c>
      <c r="F3523" s="50" t="s">
        <v>771</v>
      </c>
      <c r="G3523" s="50" t="s">
        <v>784</v>
      </c>
      <c r="H3523" s="17">
        <v>143</v>
      </c>
      <c r="I3523" s="17">
        <v>29</v>
      </c>
      <c r="K3523" s="50" t="s">
        <v>494</v>
      </c>
      <c r="L3523" s="50" t="s">
        <v>494</v>
      </c>
      <c r="N3523" s="50" t="s">
        <v>1422</v>
      </c>
      <c r="P3523" s="50" t="s">
        <v>1422</v>
      </c>
      <c r="Q3523" s="50" t="s">
        <v>496</v>
      </c>
      <c r="R3523" s="50" t="s">
        <v>2351</v>
      </c>
      <c r="S3523" s="50" t="s">
        <v>2506</v>
      </c>
      <c r="AD3523" s="50" t="s">
        <v>1427</v>
      </c>
      <c r="AF3523" s="50" t="s">
        <v>520</v>
      </c>
      <c r="AG3523" s="184">
        <v>45720</v>
      </c>
      <c r="AH3523" s="50" t="s">
        <v>494</v>
      </c>
      <c r="AI3523" s="50" t="s">
        <v>494</v>
      </c>
      <c r="AJ3523" s="50" t="s">
        <v>494</v>
      </c>
      <c r="AL3523" s="50" t="s">
        <v>494</v>
      </c>
      <c r="AM3523">
        <v>132</v>
      </c>
      <c r="AN3523">
        <v>30</v>
      </c>
      <c r="AO3523">
        <v>26.3</v>
      </c>
      <c r="AP3523" s="50" t="s">
        <v>496</v>
      </c>
      <c r="AQ3523" t="s">
        <v>1754</v>
      </c>
      <c r="AR3523" s="50" t="s">
        <v>1422</v>
      </c>
      <c r="AS3523" s="50" t="s">
        <v>494</v>
      </c>
      <c r="AT3523" s="50" t="s">
        <v>494</v>
      </c>
      <c r="AU3523" s="50" t="s">
        <v>1422</v>
      </c>
      <c r="AV3523" s="50" t="s">
        <v>494</v>
      </c>
      <c r="AW3523" s="50" t="s">
        <v>494</v>
      </c>
      <c r="AX3523" s="50" t="s">
        <v>494</v>
      </c>
      <c r="AY3523" s="50" t="s">
        <v>494</v>
      </c>
      <c r="AZ3523" s="50" t="s">
        <v>494</v>
      </c>
      <c r="BA3523" s="50" t="s">
        <v>494</v>
      </c>
      <c r="BB3523" s="50" t="s">
        <v>494</v>
      </c>
      <c r="BC3523" s="50" t="s">
        <v>494</v>
      </c>
      <c r="BD3523" s="50" t="s">
        <v>494</v>
      </c>
      <c r="BE3523" s="50" t="s">
        <v>494</v>
      </c>
    </row>
    <row r="3524" spans="1:59" ht="12.75" customHeight="1" x14ac:dyDescent="0.25">
      <c r="A3524" s="50">
        <v>2024</v>
      </c>
      <c r="B3524" s="50" t="s">
        <v>967</v>
      </c>
      <c r="C3524" s="51" t="str">
        <f>set_totals!$C$532</f>
        <v>23Sep24-PRS-Mill Bay-1</v>
      </c>
      <c r="D3524" s="21">
        <f t="shared" si="171"/>
        <v>45558</v>
      </c>
      <c r="E3524" s="22">
        <f t="shared" si="172"/>
        <v>267</v>
      </c>
      <c r="F3524" s="50" t="s">
        <v>771</v>
      </c>
      <c r="G3524" s="50" t="s">
        <v>784</v>
      </c>
      <c r="H3524" s="17">
        <v>136</v>
      </c>
      <c r="I3524" s="17">
        <v>27</v>
      </c>
      <c r="K3524" s="50" t="s">
        <v>494</v>
      </c>
      <c r="L3524" s="50" t="s">
        <v>494</v>
      </c>
      <c r="N3524" s="50" t="s">
        <v>1425</v>
      </c>
      <c r="P3524" s="50" t="s">
        <v>1425</v>
      </c>
      <c r="Q3524" s="50" t="s">
        <v>496</v>
      </c>
      <c r="R3524" s="50" t="s">
        <v>2351</v>
      </c>
      <c r="S3524" s="50" t="s">
        <v>2506</v>
      </c>
      <c r="AF3524" s="50" t="s">
        <v>520</v>
      </c>
      <c r="AG3524" s="184">
        <v>45678</v>
      </c>
      <c r="AH3524" s="50" t="s">
        <v>494</v>
      </c>
      <c r="AI3524" s="50" t="s">
        <v>494</v>
      </c>
      <c r="AJ3524" s="50" t="s">
        <v>494</v>
      </c>
      <c r="AL3524" s="50" t="s">
        <v>494</v>
      </c>
      <c r="AM3524">
        <v>124</v>
      </c>
      <c r="AN3524">
        <v>28</v>
      </c>
      <c r="AO3524">
        <v>22.4</v>
      </c>
      <c r="AP3524" s="50" t="s">
        <v>496</v>
      </c>
      <c r="AQ3524" t="s">
        <v>1754</v>
      </c>
      <c r="AR3524" s="50" t="s">
        <v>1425</v>
      </c>
      <c r="AS3524" s="50" t="s">
        <v>494</v>
      </c>
      <c r="AT3524" s="50" t="s">
        <v>494</v>
      </c>
      <c r="AU3524" s="50" t="s">
        <v>1425</v>
      </c>
      <c r="AV3524" s="50" t="s">
        <v>494</v>
      </c>
      <c r="AW3524" s="50" t="s">
        <v>494</v>
      </c>
      <c r="AX3524" s="50" t="s">
        <v>494</v>
      </c>
      <c r="AY3524" s="50" t="s">
        <v>494</v>
      </c>
      <c r="AZ3524" s="50" t="s">
        <v>494</v>
      </c>
      <c r="BA3524" s="50" t="s">
        <v>494</v>
      </c>
      <c r="BB3524" s="50" t="s">
        <v>494</v>
      </c>
      <c r="BC3524" s="50" t="s">
        <v>494</v>
      </c>
      <c r="BD3524" s="50" t="s">
        <v>494</v>
      </c>
      <c r="BE3524" s="50" t="s">
        <v>494</v>
      </c>
    </row>
    <row r="3525" spans="1:59" ht="12.75" customHeight="1" x14ac:dyDescent="0.25">
      <c r="A3525" s="50">
        <v>2024</v>
      </c>
      <c r="B3525" s="50" t="s">
        <v>967</v>
      </c>
      <c r="C3525" s="51" t="str">
        <f>set_totals!$C$535</f>
        <v>23Sep24-PRS-Thrasher-1</v>
      </c>
      <c r="D3525" s="21">
        <f t="shared" si="171"/>
        <v>45558</v>
      </c>
      <c r="E3525" s="22">
        <f t="shared" si="172"/>
        <v>267</v>
      </c>
      <c r="F3525" s="50" t="s">
        <v>771</v>
      </c>
      <c r="G3525" s="50" t="s">
        <v>784</v>
      </c>
      <c r="H3525" s="17">
        <v>134</v>
      </c>
      <c r="I3525" s="17">
        <v>29</v>
      </c>
      <c r="K3525" s="50" t="s">
        <v>494</v>
      </c>
      <c r="L3525" s="50" t="s">
        <v>494</v>
      </c>
      <c r="N3525" s="50" t="s">
        <v>1430</v>
      </c>
      <c r="P3525" s="50" t="s">
        <v>1430</v>
      </c>
      <c r="Q3525" s="50" t="s">
        <v>496</v>
      </c>
      <c r="R3525" s="50" t="s">
        <v>2351</v>
      </c>
      <c r="S3525" s="50" t="s">
        <v>2506</v>
      </c>
      <c r="AD3525" s="50" t="s">
        <v>1432</v>
      </c>
      <c r="AF3525" s="50" t="s">
        <v>520</v>
      </c>
      <c r="AG3525" s="184">
        <v>45720</v>
      </c>
      <c r="AH3525" s="50" t="s">
        <v>494</v>
      </c>
      <c r="AI3525" s="50" t="s">
        <v>494</v>
      </c>
      <c r="AJ3525" s="50" t="s">
        <v>494</v>
      </c>
      <c r="AL3525" s="50" t="s">
        <v>494</v>
      </c>
      <c r="AM3525">
        <v>124</v>
      </c>
      <c r="AN3525">
        <v>28</v>
      </c>
      <c r="AO3525">
        <v>21.7</v>
      </c>
      <c r="AP3525" s="50" t="s">
        <v>496</v>
      </c>
      <c r="AQ3525" t="s">
        <v>1754</v>
      </c>
      <c r="AR3525" s="50" t="s">
        <v>1430</v>
      </c>
      <c r="AS3525" s="50" t="s">
        <v>494</v>
      </c>
      <c r="AT3525" s="50" t="s">
        <v>494</v>
      </c>
      <c r="AU3525" s="50" t="s">
        <v>1430</v>
      </c>
      <c r="AV3525" s="50" t="s">
        <v>494</v>
      </c>
      <c r="AW3525" s="50" t="s">
        <v>494</v>
      </c>
      <c r="AX3525" s="50" t="s">
        <v>494</v>
      </c>
      <c r="AY3525" s="50" t="s">
        <v>494</v>
      </c>
      <c r="AZ3525" s="50" t="s">
        <v>494</v>
      </c>
      <c r="BA3525" s="50" t="s">
        <v>494</v>
      </c>
      <c r="BB3525" s="50" t="s">
        <v>494</v>
      </c>
      <c r="BC3525" s="50" t="s">
        <v>494</v>
      </c>
      <c r="BD3525" s="50" t="s">
        <v>494</v>
      </c>
      <c r="BE3525" s="50" t="s">
        <v>494</v>
      </c>
    </row>
    <row r="3526" spans="1:59" ht="12.75" customHeight="1" x14ac:dyDescent="0.25">
      <c r="A3526" s="50">
        <v>2024</v>
      </c>
      <c r="B3526" s="50" t="s">
        <v>967</v>
      </c>
      <c r="C3526" s="51" t="str">
        <f>set_totals!$C$537</f>
        <v>23Sep24-PRS-Jap Rock-1</v>
      </c>
      <c r="D3526" s="21">
        <f t="shared" si="171"/>
        <v>45558</v>
      </c>
      <c r="E3526" s="22">
        <f t="shared" si="172"/>
        <v>267</v>
      </c>
      <c r="F3526" s="50" t="s">
        <v>771</v>
      </c>
      <c r="G3526" s="50" t="s">
        <v>784</v>
      </c>
      <c r="H3526" s="17">
        <v>144</v>
      </c>
      <c r="I3526" s="17">
        <v>30</v>
      </c>
      <c r="K3526" s="50" t="s">
        <v>494</v>
      </c>
      <c r="L3526" s="50" t="s">
        <v>494</v>
      </c>
      <c r="N3526" s="50" t="s">
        <v>1433</v>
      </c>
      <c r="P3526" s="50" t="s">
        <v>1433</v>
      </c>
      <c r="Q3526" s="50" t="s">
        <v>496</v>
      </c>
      <c r="R3526" s="50" t="s">
        <v>2351</v>
      </c>
      <c r="S3526" s="50" t="s">
        <v>2506</v>
      </c>
      <c r="AD3526" s="50" t="s">
        <v>1432</v>
      </c>
      <c r="AF3526" s="50" t="s">
        <v>520</v>
      </c>
      <c r="AG3526" s="184">
        <v>45720</v>
      </c>
      <c r="AH3526" s="50" t="s">
        <v>494</v>
      </c>
      <c r="AI3526" s="50" t="s">
        <v>494</v>
      </c>
      <c r="AJ3526" s="50" t="s">
        <v>494</v>
      </c>
      <c r="AL3526" s="50" t="s">
        <v>494</v>
      </c>
      <c r="AM3526">
        <v>128</v>
      </c>
      <c r="AN3526">
        <v>27</v>
      </c>
      <c r="AO3526">
        <v>25.4</v>
      </c>
      <c r="AP3526" s="50" t="s">
        <v>496</v>
      </c>
      <c r="AQ3526" t="s">
        <v>1754</v>
      </c>
      <c r="AR3526" s="50" t="s">
        <v>1433</v>
      </c>
      <c r="AS3526" s="50" t="s">
        <v>494</v>
      </c>
      <c r="AT3526" s="50" t="s">
        <v>494</v>
      </c>
      <c r="AU3526" s="50" t="s">
        <v>1433</v>
      </c>
      <c r="AV3526" s="50" t="s">
        <v>494</v>
      </c>
      <c r="AW3526" s="50" t="s">
        <v>494</v>
      </c>
      <c r="AX3526" s="50" t="s">
        <v>494</v>
      </c>
      <c r="AY3526" s="50" t="s">
        <v>494</v>
      </c>
      <c r="AZ3526" s="50" t="s">
        <v>494</v>
      </c>
      <c r="BA3526" s="50" t="s">
        <v>494</v>
      </c>
      <c r="BB3526" s="50" t="s">
        <v>494</v>
      </c>
      <c r="BC3526" s="50" t="s">
        <v>494</v>
      </c>
      <c r="BD3526" s="50" t="s">
        <v>494</v>
      </c>
      <c r="BE3526" s="50" t="s">
        <v>494</v>
      </c>
    </row>
    <row r="3527" spans="1:59" x14ac:dyDescent="0.2">
      <c r="A3527" s="50">
        <v>2024</v>
      </c>
      <c r="B3527" s="50" t="s">
        <v>967</v>
      </c>
      <c r="C3527" s="51" t="str">
        <f>set_totals!$C$537</f>
        <v>23Sep24-PRS-Jap Rock-1</v>
      </c>
      <c r="D3527" s="21">
        <f t="shared" si="171"/>
        <v>45558</v>
      </c>
      <c r="E3527" s="22">
        <f t="shared" si="172"/>
        <v>267</v>
      </c>
      <c r="F3527" s="50" t="s">
        <v>771</v>
      </c>
      <c r="G3527" s="50" t="s">
        <v>784</v>
      </c>
      <c r="H3527" s="17">
        <v>147</v>
      </c>
      <c r="I3527" s="17">
        <v>31</v>
      </c>
      <c r="K3527" s="50" t="s">
        <v>494</v>
      </c>
      <c r="L3527" s="50" t="s">
        <v>494</v>
      </c>
      <c r="N3527" s="50" t="s">
        <v>1435</v>
      </c>
      <c r="P3527" s="50" t="s">
        <v>1435</v>
      </c>
      <c r="Q3527" s="50" t="s">
        <v>496</v>
      </c>
      <c r="R3527" s="16" t="s">
        <v>2573</v>
      </c>
      <c r="AD3527" s="50" t="s">
        <v>2572</v>
      </c>
      <c r="AG3527" s="184"/>
    </row>
    <row r="3528" spans="1:59" ht="12.75" customHeight="1" x14ac:dyDescent="0.25">
      <c r="A3528" s="50">
        <v>2024</v>
      </c>
      <c r="B3528" s="50" t="s">
        <v>967</v>
      </c>
      <c r="C3528" s="51" t="str">
        <f>set_totals!$C$537</f>
        <v>23Sep24-PRS-Jap Rock-1</v>
      </c>
      <c r="D3528" s="21">
        <f t="shared" si="171"/>
        <v>45558</v>
      </c>
      <c r="E3528" s="22">
        <f t="shared" si="172"/>
        <v>267</v>
      </c>
      <c r="F3528" s="50" t="s">
        <v>771</v>
      </c>
      <c r="G3528" s="50" t="s">
        <v>784</v>
      </c>
      <c r="H3528" s="17">
        <v>138</v>
      </c>
      <c r="I3528" s="17">
        <v>28</v>
      </c>
      <c r="K3528" s="50" t="s">
        <v>494</v>
      </c>
      <c r="L3528" s="50" t="s">
        <v>494</v>
      </c>
      <c r="N3528" s="50" t="s">
        <v>1436</v>
      </c>
      <c r="P3528" s="50" t="s">
        <v>1436</v>
      </c>
      <c r="Q3528" s="50" t="s">
        <v>496</v>
      </c>
      <c r="R3528" s="50" t="s">
        <v>2351</v>
      </c>
      <c r="S3528" s="50" t="s">
        <v>2506</v>
      </c>
      <c r="AD3528" s="50" t="s">
        <v>1432</v>
      </c>
      <c r="AF3528" s="50" t="s">
        <v>520</v>
      </c>
      <c r="AG3528" s="184">
        <v>45678</v>
      </c>
      <c r="AH3528" s="50" t="s">
        <v>494</v>
      </c>
      <c r="AI3528" s="50" t="s">
        <v>494</v>
      </c>
      <c r="AJ3528" s="50" t="s">
        <v>494</v>
      </c>
      <c r="AL3528" s="50" t="s">
        <v>494</v>
      </c>
      <c r="AM3528">
        <v>122</v>
      </c>
      <c r="AN3528">
        <v>28</v>
      </c>
      <c r="AO3528">
        <v>22.2</v>
      </c>
      <c r="AQ3528" t="s">
        <v>1754</v>
      </c>
      <c r="AR3528" s="50" t="s">
        <v>1436</v>
      </c>
      <c r="AS3528" s="50" t="s">
        <v>494</v>
      </c>
      <c r="AT3528" s="50" t="s">
        <v>494</v>
      </c>
      <c r="AU3528" s="50" t="s">
        <v>1436</v>
      </c>
      <c r="AV3528" s="50" t="s">
        <v>494</v>
      </c>
      <c r="AW3528" s="50" t="s">
        <v>494</v>
      </c>
      <c r="AX3528" s="50" t="s">
        <v>494</v>
      </c>
      <c r="AY3528" s="50" t="s">
        <v>494</v>
      </c>
      <c r="AZ3528" s="50" t="s">
        <v>494</v>
      </c>
      <c r="BA3528" s="50" t="s">
        <v>494</v>
      </c>
      <c r="BB3528" s="50" t="s">
        <v>494</v>
      </c>
      <c r="BC3528" s="50" t="s">
        <v>494</v>
      </c>
      <c r="BD3528" s="50" t="s">
        <v>494</v>
      </c>
      <c r="BE3528" s="50" t="s">
        <v>494</v>
      </c>
    </row>
    <row r="3529" spans="1:59" ht="15" x14ac:dyDescent="0.25">
      <c r="A3529" s="50">
        <v>2024</v>
      </c>
      <c r="B3529" s="50" t="s">
        <v>967</v>
      </c>
      <c r="C3529" s="51" t="str">
        <f>set_totals!$C$540</f>
        <v>23Sep24-PRS-Gordon R-1</v>
      </c>
      <c r="D3529" s="21">
        <f t="shared" si="171"/>
        <v>45558</v>
      </c>
      <c r="E3529" s="22">
        <f t="shared" si="172"/>
        <v>267</v>
      </c>
      <c r="F3529" s="50" t="s">
        <v>771</v>
      </c>
      <c r="G3529" s="50" t="s">
        <v>784</v>
      </c>
      <c r="H3529" s="17">
        <v>199</v>
      </c>
      <c r="I3529" s="17">
        <v>41</v>
      </c>
      <c r="K3529" s="50" t="s">
        <v>494</v>
      </c>
      <c r="L3529" s="50" t="s">
        <v>494</v>
      </c>
      <c r="N3529" s="50" t="s">
        <v>2519</v>
      </c>
      <c r="P3529" s="50" t="s">
        <v>2519</v>
      </c>
      <c r="Q3529" s="50" t="s">
        <v>496</v>
      </c>
      <c r="R3529" s="50" t="s">
        <v>2351</v>
      </c>
      <c r="S3529" s="50" t="s">
        <v>2506</v>
      </c>
      <c r="AF3529" s="50" t="s">
        <v>520</v>
      </c>
      <c r="AG3529" s="196">
        <v>45720</v>
      </c>
      <c r="AH3529" s="50" t="s">
        <v>494</v>
      </c>
      <c r="AI3529" s="50" t="s">
        <v>494</v>
      </c>
      <c r="AJ3529" s="50" t="s">
        <v>494</v>
      </c>
      <c r="AL3529" s="50" t="s">
        <v>494</v>
      </c>
      <c r="AM3529">
        <v>180</v>
      </c>
      <c r="AN3529">
        <v>40</v>
      </c>
      <c r="AO3529">
        <v>70.900000000000006</v>
      </c>
      <c r="AP3529" s="50" t="s">
        <v>496</v>
      </c>
      <c r="AQ3529" t="s">
        <v>1754</v>
      </c>
      <c r="AR3529" s="50" t="s">
        <v>2519</v>
      </c>
      <c r="AS3529" s="50" t="s">
        <v>494</v>
      </c>
      <c r="AT3529" s="50" t="s">
        <v>494</v>
      </c>
      <c r="AU3529" s="50" t="s">
        <v>2519</v>
      </c>
      <c r="AV3529" s="50" t="s">
        <v>494</v>
      </c>
      <c r="AW3529" s="50" t="s">
        <v>494</v>
      </c>
      <c r="AX3529" s="50" t="s">
        <v>494</v>
      </c>
      <c r="AY3529" s="50" t="s">
        <v>494</v>
      </c>
      <c r="AZ3529" s="50" t="s">
        <v>494</v>
      </c>
      <c r="BA3529" s="50" t="s">
        <v>494</v>
      </c>
      <c r="BB3529" s="50" t="s">
        <v>494</v>
      </c>
      <c r="BC3529" s="50" t="s">
        <v>494</v>
      </c>
      <c r="BD3529" s="50" t="s">
        <v>494</v>
      </c>
      <c r="BE3529" s="50" t="s">
        <v>494</v>
      </c>
    </row>
    <row r="3530" spans="1:59" ht="15" x14ac:dyDescent="0.25">
      <c r="A3530" s="50">
        <v>2024</v>
      </c>
      <c r="B3530" s="50" t="s">
        <v>967</v>
      </c>
      <c r="C3530" s="51" t="str">
        <f>set_totals!$C$542</f>
        <v>23Sep24-PRS-Offshore A-1</v>
      </c>
      <c r="D3530" s="21">
        <f t="shared" si="171"/>
        <v>45558</v>
      </c>
      <c r="E3530" s="22">
        <f t="shared" si="172"/>
        <v>267</v>
      </c>
      <c r="F3530" s="50" t="s">
        <v>771</v>
      </c>
      <c r="G3530" s="50" t="s">
        <v>784</v>
      </c>
      <c r="H3530" s="17">
        <v>224</v>
      </c>
      <c r="I3530" s="17">
        <v>55</v>
      </c>
      <c r="K3530" s="50" t="s">
        <v>494</v>
      </c>
      <c r="L3530" s="50" t="s">
        <v>494</v>
      </c>
      <c r="N3530" s="50" t="s">
        <v>2520</v>
      </c>
      <c r="P3530" s="50" t="s">
        <v>2520</v>
      </c>
      <c r="Q3530" s="50" t="s">
        <v>496</v>
      </c>
      <c r="R3530" s="50" t="s">
        <v>2351</v>
      </c>
      <c r="S3530" s="50" t="s">
        <v>2506</v>
      </c>
      <c r="AF3530" s="50" t="s">
        <v>520</v>
      </c>
      <c r="AG3530" s="196">
        <v>45720</v>
      </c>
      <c r="AH3530" s="50" t="s">
        <v>494</v>
      </c>
      <c r="AI3530" s="50" t="s">
        <v>494</v>
      </c>
      <c r="AJ3530" s="50" t="s">
        <v>494</v>
      </c>
      <c r="AL3530" s="50" t="s">
        <v>494</v>
      </c>
      <c r="AM3530">
        <v>203</v>
      </c>
      <c r="AN3530">
        <v>49</v>
      </c>
      <c r="AO3530">
        <v>118.5</v>
      </c>
      <c r="AP3530" s="50" t="s">
        <v>496</v>
      </c>
      <c r="AQ3530" t="s">
        <v>1754</v>
      </c>
      <c r="AR3530" s="50" t="s">
        <v>2520</v>
      </c>
      <c r="AS3530" s="50" t="s">
        <v>494</v>
      </c>
      <c r="AT3530" s="50" t="s">
        <v>494</v>
      </c>
      <c r="AU3530" s="50" t="s">
        <v>2520</v>
      </c>
      <c r="AV3530" s="50" t="s">
        <v>494</v>
      </c>
      <c r="AW3530" s="50" t="s">
        <v>494</v>
      </c>
      <c r="AX3530" s="50" t="s">
        <v>494</v>
      </c>
      <c r="AY3530" s="50" t="s">
        <v>494</v>
      </c>
      <c r="AZ3530" s="50" t="s">
        <v>494</v>
      </c>
      <c r="BA3530" s="50" t="s">
        <v>494</v>
      </c>
      <c r="BB3530" s="50" t="s">
        <v>494</v>
      </c>
      <c r="BC3530" s="50" t="s">
        <v>494</v>
      </c>
      <c r="BD3530" s="50" t="s">
        <v>494</v>
      </c>
      <c r="BE3530" s="50" t="s">
        <v>494</v>
      </c>
    </row>
    <row r="3531" spans="1:59" ht="15" x14ac:dyDescent="0.25">
      <c r="A3531" s="50">
        <v>2024</v>
      </c>
      <c r="B3531" s="50" t="s">
        <v>967</v>
      </c>
      <c r="C3531" s="51" t="str">
        <f>set_totals!$C$542</f>
        <v>23Sep24-PRS-Offshore A-1</v>
      </c>
      <c r="D3531" s="21">
        <f t="shared" ref="D3531:D3594" si="174">DATEVALUE(LEFT(C3531, SEARCH("-", C3531) - 1))</f>
        <v>45558</v>
      </c>
      <c r="E3531" s="22">
        <f t="shared" ref="E3531:E3594" si="175" xml:space="preserve"> D3531 - DATE(YEAR(D3531), 1, 0)</f>
        <v>267</v>
      </c>
      <c r="F3531" s="50" t="s">
        <v>771</v>
      </c>
      <c r="G3531" s="50" t="s">
        <v>784</v>
      </c>
      <c r="H3531" s="17">
        <v>199</v>
      </c>
      <c r="I3531" s="17">
        <v>46</v>
      </c>
      <c r="K3531" s="50" t="s">
        <v>494</v>
      </c>
      <c r="L3531" s="50" t="s">
        <v>494</v>
      </c>
      <c r="N3531" s="50" t="s">
        <v>2521</v>
      </c>
      <c r="P3531" s="50" t="s">
        <v>2521</v>
      </c>
      <c r="Q3531" s="50" t="s">
        <v>496</v>
      </c>
      <c r="R3531" s="50" t="s">
        <v>2351</v>
      </c>
      <c r="S3531" s="50" t="s">
        <v>2506</v>
      </c>
      <c r="AF3531" s="50" t="s">
        <v>520</v>
      </c>
      <c r="AG3531" s="196">
        <v>45721</v>
      </c>
      <c r="AH3531" s="50" t="s">
        <v>494</v>
      </c>
      <c r="AI3531" s="50" t="s">
        <v>494</v>
      </c>
      <c r="AJ3531" s="50" t="s">
        <v>494</v>
      </c>
      <c r="AL3531" s="50" t="s">
        <v>494</v>
      </c>
      <c r="AM3531">
        <v>181</v>
      </c>
      <c r="AN3531">
        <v>42</v>
      </c>
      <c r="AO3531">
        <v>79.7</v>
      </c>
      <c r="AP3531" s="50" t="s">
        <v>496</v>
      </c>
      <c r="AQ3531" t="s">
        <v>1754</v>
      </c>
      <c r="AR3531" s="50" t="s">
        <v>2521</v>
      </c>
      <c r="AS3531" s="50" t="s">
        <v>494</v>
      </c>
      <c r="AT3531" s="50" t="s">
        <v>494</v>
      </c>
      <c r="AU3531" s="50" t="s">
        <v>2521</v>
      </c>
      <c r="AV3531" s="50" t="s">
        <v>494</v>
      </c>
      <c r="AW3531" s="50" t="s">
        <v>494</v>
      </c>
      <c r="AX3531" s="50" t="s">
        <v>494</v>
      </c>
      <c r="AY3531" s="50" t="s">
        <v>494</v>
      </c>
      <c r="AZ3531" s="50" t="s">
        <v>494</v>
      </c>
      <c r="BA3531" s="50" t="s">
        <v>494</v>
      </c>
      <c r="BB3531" s="50" t="s">
        <v>494</v>
      </c>
      <c r="BC3531" s="50" t="s">
        <v>494</v>
      </c>
      <c r="BD3531" s="50" t="s">
        <v>494</v>
      </c>
      <c r="BE3531" s="50" t="s">
        <v>494</v>
      </c>
    </row>
    <row r="3532" spans="1:59" ht="15" x14ac:dyDescent="0.25">
      <c r="A3532" s="50">
        <v>2024</v>
      </c>
      <c r="B3532" s="50" t="s">
        <v>967</v>
      </c>
      <c r="C3532" s="51" t="str">
        <f>set_totals!$C$542</f>
        <v>23Sep24-PRS-Offshore A-1</v>
      </c>
      <c r="D3532" s="21">
        <f t="shared" si="174"/>
        <v>45558</v>
      </c>
      <c r="E3532" s="22">
        <f t="shared" si="175"/>
        <v>267</v>
      </c>
      <c r="F3532" s="50" t="s">
        <v>771</v>
      </c>
      <c r="G3532" s="50" t="s">
        <v>784</v>
      </c>
      <c r="H3532" s="17">
        <v>212</v>
      </c>
      <c r="I3532" s="17">
        <v>52</v>
      </c>
      <c r="K3532" s="50" t="s">
        <v>496</v>
      </c>
      <c r="N3532" s="50" t="s">
        <v>2522</v>
      </c>
      <c r="P3532" s="50" t="s">
        <v>2522</v>
      </c>
      <c r="Q3532" s="50" t="s">
        <v>496</v>
      </c>
      <c r="R3532" s="50" t="s">
        <v>2351</v>
      </c>
      <c r="S3532" s="50" t="s">
        <v>2506</v>
      </c>
      <c r="AF3532" s="50" t="s">
        <v>520</v>
      </c>
      <c r="AG3532" s="196">
        <v>45720</v>
      </c>
      <c r="AH3532" s="50" t="s">
        <v>494</v>
      </c>
      <c r="AI3532" s="50" t="s">
        <v>494</v>
      </c>
      <c r="AJ3532" s="50" t="s">
        <v>496</v>
      </c>
      <c r="AK3532" s="51">
        <v>186466</v>
      </c>
      <c r="AL3532" s="50" t="s">
        <v>496</v>
      </c>
      <c r="AM3532">
        <v>192</v>
      </c>
      <c r="AN3532">
        <v>50</v>
      </c>
      <c r="AO3532">
        <v>108.9</v>
      </c>
      <c r="AP3532" s="51" t="s">
        <v>496</v>
      </c>
      <c r="AQ3532" t="s">
        <v>1754</v>
      </c>
      <c r="AR3532" s="50" t="s">
        <v>2522</v>
      </c>
      <c r="AS3532" s="50" t="s">
        <v>494</v>
      </c>
      <c r="AT3532" s="50" t="s">
        <v>494</v>
      </c>
      <c r="AU3532" s="50" t="s">
        <v>2522</v>
      </c>
      <c r="AV3532" s="50" t="s">
        <v>494</v>
      </c>
      <c r="AW3532" s="50" t="s">
        <v>494</v>
      </c>
      <c r="AX3532" s="50" t="s">
        <v>494</v>
      </c>
      <c r="AY3532" s="50" t="s">
        <v>494</v>
      </c>
      <c r="AZ3532" s="50" t="s">
        <v>494</v>
      </c>
      <c r="BA3532" s="50" t="s">
        <v>494</v>
      </c>
      <c r="BB3532" s="50" t="s">
        <v>494</v>
      </c>
      <c r="BC3532" s="50" t="s">
        <v>494</v>
      </c>
      <c r="BD3532" s="50" t="s">
        <v>494</v>
      </c>
      <c r="BE3532" s="50" t="s">
        <v>494</v>
      </c>
      <c r="BF3532" s="51"/>
      <c r="BG3532" s="51"/>
    </row>
    <row r="3533" spans="1:59" ht="15" x14ac:dyDescent="0.25">
      <c r="A3533" s="50">
        <v>2024</v>
      </c>
      <c r="B3533" s="50" t="s">
        <v>967</v>
      </c>
      <c r="C3533" s="51" t="str">
        <f>set_totals!$C$542</f>
        <v>23Sep24-PRS-Offshore A-1</v>
      </c>
      <c r="D3533" s="21">
        <f t="shared" si="174"/>
        <v>45558</v>
      </c>
      <c r="E3533" s="22">
        <f t="shared" si="175"/>
        <v>267</v>
      </c>
      <c r="F3533" s="50" t="s">
        <v>771</v>
      </c>
      <c r="G3533" s="50" t="s">
        <v>784</v>
      </c>
      <c r="H3533" s="17">
        <v>200</v>
      </c>
      <c r="I3533" s="17">
        <v>46</v>
      </c>
      <c r="K3533" s="50" t="s">
        <v>494</v>
      </c>
      <c r="L3533" s="50" t="s">
        <v>494</v>
      </c>
      <c r="N3533" s="50" t="s">
        <v>2523</v>
      </c>
      <c r="P3533" s="50" t="s">
        <v>2523</v>
      </c>
      <c r="Q3533" s="50" t="s">
        <v>496</v>
      </c>
      <c r="R3533" s="50" t="s">
        <v>2351</v>
      </c>
      <c r="S3533" s="50" t="s">
        <v>2506</v>
      </c>
      <c r="AF3533" s="50" t="s">
        <v>520</v>
      </c>
      <c r="AG3533" s="196">
        <v>45720</v>
      </c>
      <c r="AH3533" s="50" t="s">
        <v>494</v>
      </c>
      <c r="AI3533" s="50" t="s">
        <v>494</v>
      </c>
      <c r="AJ3533" s="50" t="s">
        <v>494</v>
      </c>
      <c r="AL3533" s="50" t="s">
        <v>494</v>
      </c>
      <c r="AM3533">
        <v>180</v>
      </c>
      <c r="AN3533">
        <v>43</v>
      </c>
      <c r="AO3533">
        <v>83.2</v>
      </c>
      <c r="AP3533" s="50" t="s">
        <v>496</v>
      </c>
      <c r="AQ3533" t="s">
        <v>1754</v>
      </c>
      <c r="AR3533" s="50" t="s">
        <v>2523</v>
      </c>
      <c r="AS3533" s="50" t="s">
        <v>494</v>
      </c>
      <c r="AT3533" s="50" t="s">
        <v>494</v>
      </c>
      <c r="AU3533" s="50" t="s">
        <v>2523</v>
      </c>
      <c r="AV3533" s="50" t="s">
        <v>494</v>
      </c>
      <c r="AW3533" s="50" t="s">
        <v>494</v>
      </c>
      <c r="AX3533" s="50" t="s">
        <v>494</v>
      </c>
      <c r="AY3533" s="50" t="s">
        <v>494</v>
      </c>
      <c r="AZ3533" s="50" t="s">
        <v>494</v>
      </c>
      <c r="BA3533" s="50" t="s">
        <v>494</v>
      </c>
      <c r="BB3533" s="50" t="s">
        <v>494</v>
      </c>
      <c r="BC3533" s="50" t="s">
        <v>494</v>
      </c>
      <c r="BD3533" s="50" t="s">
        <v>494</v>
      </c>
      <c r="BE3533" s="50" t="s">
        <v>494</v>
      </c>
    </row>
    <row r="3534" spans="1:59" hidden="1" x14ac:dyDescent="0.2">
      <c r="A3534" s="50">
        <v>2024</v>
      </c>
      <c r="B3534" s="50" t="s">
        <v>967</v>
      </c>
      <c r="C3534" s="51" t="str">
        <f>set_totals!$C$527</f>
        <v>23Sep24-PRS-PRCD-1</v>
      </c>
      <c r="D3534" s="21">
        <f t="shared" si="174"/>
        <v>45558</v>
      </c>
      <c r="E3534" s="22">
        <f t="shared" si="175"/>
        <v>267</v>
      </c>
      <c r="F3534" s="50" t="s">
        <v>1134</v>
      </c>
      <c r="H3534" s="17">
        <v>92</v>
      </c>
      <c r="I3534" s="17">
        <v>7</v>
      </c>
      <c r="K3534" s="50" t="s">
        <v>494</v>
      </c>
      <c r="L3534" s="50" t="s">
        <v>494</v>
      </c>
      <c r="AE3534" s="18">
        <f t="shared" ref="AE3534:AE3563" si="176">H3534/I3534</f>
        <v>13.142857142857142</v>
      </c>
    </row>
    <row r="3535" spans="1:59" hidden="1" x14ac:dyDescent="0.2">
      <c r="A3535" s="50">
        <v>2024</v>
      </c>
      <c r="B3535" s="50" t="s">
        <v>967</v>
      </c>
      <c r="C3535" s="51" t="str">
        <f>set_totals!$C$527</f>
        <v>23Sep24-PRS-PRCD-1</v>
      </c>
      <c r="D3535" s="21">
        <f t="shared" si="174"/>
        <v>45558</v>
      </c>
      <c r="E3535" s="22">
        <f t="shared" si="175"/>
        <v>267</v>
      </c>
      <c r="F3535" s="50" t="s">
        <v>1134</v>
      </c>
      <c r="H3535" s="17">
        <v>92</v>
      </c>
      <c r="I3535" s="17">
        <v>7</v>
      </c>
      <c r="K3535" s="50" t="s">
        <v>494</v>
      </c>
      <c r="L3535" s="50" t="s">
        <v>494</v>
      </c>
      <c r="AE3535" s="18">
        <f t="shared" si="176"/>
        <v>13.142857142857142</v>
      </c>
    </row>
    <row r="3536" spans="1:59" hidden="1" x14ac:dyDescent="0.2">
      <c r="A3536" s="50">
        <v>2024</v>
      </c>
      <c r="B3536" s="50" t="s">
        <v>967</v>
      </c>
      <c r="C3536" s="51" t="str">
        <f>set_totals!$C$527</f>
        <v>23Sep24-PRS-PRCD-1</v>
      </c>
      <c r="D3536" s="21">
        <f t="shared" si="174"/>
        <v>45558</v>
      </c>
      <c r="E3536" s="22">
        <f t="shared" si="175"/>
        <v>267</v>
      </c>
      <c r="F3536" s="50" t="s">
        <v>1134</v>
      </c>
      <c r="H3536" s="17">
        <v>94</v>
      </c>
      <c r="I3536" s="17">
        <v>6</v>
      </c>
      <c r="K3536" s="50" t="s">
        <v>494</v>
      </c>
      <c r="L3536" s="50" t="s">
        <v>494</v>
      </c>
      <c r="AE3536" s="18">
        <f t="shared" si="176"/>
        <v>15.666666666666666</v>
      </c>
    </row>
    <row r="3537" spans="1:31" hidden="1" x14ac:dyDescent="0.2">
      <c r="A3537" s="50">
        <v>2024</v>
      </c>
      <c r="B3537" s="50" t="s">
        <v>967</v>
      </c>
      <c r="C3537" s="51" t="str">
        <f>set_totals!$C$527</f>
        <v>23Sep24-PRS-PRCD-1</v>
      </c>
      <c r="D3537" s="21">
        <f t="shared" si="174"/>
        <v>45558</v>
      </c>
      <c r="E3537" s="22">
        <f t="shared" si="175"/>
        <v>267</v>
      </c>
      <c r="F3537" s="50" t="s">
        <v>1134</v>
      </c>
      <c r="H3537" s="17">
        <v>92</v>
      </c>
      <c r="I3537" s="17">
        <v>7</v>
      </c>
      <c r="K3537" s="50" t="s">
        <v>494</v>
      </c>
      <c r="L3537" s="50" t="s">
        <v>494</v>
      </c>
      <c r="AE3537" s="18">
        <f t="shared" si="176"/>
        <v>13.142857142857142</v>
      </c>
    </row>
    <row r="3538" spans="1:31" hidden="1" x14ac:dyDescent="0.2">
      <c r="A3538" s="50">
        <v>2024</v>
      </c>
      <c r="B3538" s="50" t="s">
        <v>967</v>
      </c>
      <c r="C3538" s="51" t="str">
        <f>set_totals!$C$527</f>
        <v>23Sep24-PRS-PRCD-1</v>
      </c>
      <c r="D3538" s="21">
        <f t="shared" si="174"/>
        <v>45558</v>
      </c>
      <c r="E3538" s="22">
        <f t="shared" si="175"/>
        <v>267</v>
      </c>
      <c r="F3538" s="50" t="s">
        <v>1134</v>
      </c>
      <c r="H3538" s="17">
        <v>96</v>
      </c>
      <c r="I3538" s="17">
        <v>7</v>
      </c>
      <c r="K3538" s="50" t="s">
        <v>494</v>
      </c>
      <c r="L3538" s="50" t="s">
        <v>494</v>
      </c>
      <c r="AE3538" s="18">
        <f t="shared" si="176"/>
        <v>13.714285714285714</v>
      </c>
    </row>
    <row r="3539" spans="1:31" hidden="1" x14ac:dyDescent="0.2">
      <c r="A3539" s="50">
        <v>2024</v>
      </c>
      <c r="B3539" s="50" t="s">
        <v>967</v>
      </c>
      <c r="C3539" s="51" t="str">
        <f>set_totals!$C$527</f>
        <v>23Sep24-PRS-PRCD-1</v>
      </c>
      <c r="D3539" s="21">
        <f t="shared" si="174"/>
        <v>45558</v>
      </c>
      <c r="E3539" s="22">
        <f t="shared" si="175"/>
        <v>267</v>
      </c>
      <c r="F3539" s="50" t="s">
        <v>1134</v>
      </c>
      <c r="H3539" s="17">
        <v>101</v>
      </c>
      <c r="I3539" s="17">
        <v>8</v>
      </c>
      <c r="K3539" s="50" t="s">
        <v>494</v>
      </c>
      <c r="L3539" s="50" t="s">
        <v>494</v>
      </c>
      <c r="AE3539" s="18">
        <f t="shared" si="176"/>
        <v>12.625</v>
      </c>
    </row>
    <row r="3540" spans="1:31" hidden="1" x14ac:dyDescent="0.2">
      <c r="A3540" s="50">
        <v>2024</v>
      </c>
      <c r="B3540" s="50" t="s">
        <v>967</v>
      </c>
      <c r="C3540" s="51" t="str">
        <f>set_totals!$C$527</f>
        <v>23Sep24-PRS-PRCD-1</v>
      </c>
      <c r="D3540" s="21">
        <f t="shared" si="174"/>
        <v>45558</v>
      </c>
      <c r="E3540" s="22">
        <f t="shared" si="175"/>
        <v>267</v>
      </c>
      <c r="F3540" s="50" t="s">
        <v>1134</v>
      </c>
      <c r="H3540" s="17">
        <v>100</v>
      </c>
      <c r="I3540" s="17">
        <v>7</v>
      </c>
      <c r="K3540" s="50" t="s">
        <v>494</v>
      </c>
      <c r="L3540" s="50" t="s">
        <v>494</v>
      </c>
      <c r="AE3540" s="18">
        <f t="shared" si="176"/>
        <v>14.285714285714286</v>
      </c>
    </row>
    <row r="3541" spans="1:31" hidden="1" x14ac:dyDescent="0.2">
      <c r="A3541" s="50">
        <v>2024</v>
      </c>
      <c r="B3541" s="50" t="s">
        <v>967</v>
      </c>
      <c r="C3541" s="51" t="str">
        <f>set_totals!$C$527</f>
        <v>23Sep24-PRS-PRCD-1</v>
      </c>
      <c r="D3541" s="21">
        <f t="shared" si="174"/>
        <v>45558</v>
      </c>
      <c r="E3541" s="22">
        <f t="shared" si="175"/>
        <v>267</v>
      </c>
      <c r="F3541" s="50" t="s">
        <v>1134</v>
      </c>
      <c r="H3541" s="17">
        <v>100</v>
      </c>
      <c r="I3541" s="17">
        <v>8</v>
      </c>
      <c r="K3541" s="50" t="s">
        <v>494</v>
      </c>
      <c r="L3541" s="50" t="s">
        <v>494</v>
      </c>
      <c r="AE3541" s="18">
        <f t="shared" si="176"/>
        <v>12.5</v>
      </c>
    </row>
    <row r="3542" spans="1:31" hidden="1" x14ac:dyDescent="0.2">
      <c r="A3542" s="50">
        <v>2024</v>
      </c>
      <c r="B3542" s="50" t="s">
        <v>967</v>
      </c>
      <c r="C3542" s="51" t="str">
        <f>set_totals!$C$527</f>
        <v>23Sep24-PRS-PRCD-1</v>
      </c>
      <c r="D3542" s="21">
        <f t="shared" si="174"/>
        <v>45558</v>
      </c>
      <c r="E3542" s="22">
        <f t="shared" si="175"/>
        <v>267</v>
      </c>
      <c r="F3542" s="50" t="s">
        <v>1134</v>
      </c>
      <c r="H3542" s="17">
        <v>98</v>
      </c>
      <c r="I3542" s="17">
        <v>7</v>
      </c>
      <c r="K3542" s="50" t="s">
        <v>494</v>
      </c>
      <c r="L3542" s="50" t="s">
        <v>494</v>
      </c>
      <c r="AE3542" s="18">
        <f t="shared" si="176"/>
        <v>14</v>
      </c>
    </row>
    <row r="3543" spans="1:31" hidden="1" x14ac:dyDescent="0.2">
      <c r="A3543" s="50">
        <v>2024</v>
      </c>
      <c r="B3543" s="50" t="s">
        <v>967</v>
      </c>
      <c r="C3543" s="51" t="str">
        <f>set_totals!$C$527</f>
        <v>23Sep24-PRS-PRCD-1</v>
      </c>
      <c r="D3543" s="21">
        <f t="shared" si="174"/>
        <v>45558</v>
      </c>
      <c r="E3543" s="22">
        <f t="shared" si="175"/>
        <v>267</v>
      </c>
      <c r="F3543" s="50" t="s">
        <v>1134</v>
      </c>
      <c r="H3543" s="17">
        <v>94</v>
      </c>
      <c r="I3543" s="17">
        <v>7</v>
      </c>
      <c r="K3543" s="50" t="s">
        <v>494</v>
      </c>
      <c r="L3543" s="50" t="s">
        <v>494</v>
      </c>
      <c r="AE3543" s="18">
        <f t="shared" si="176"/>
        <v>13.428571428571429</v>
      </c>
    </row>
    <row r="3544" spans="1:31" hidden="1" x14ac:dyDescent="0.2">
      <c r="A3544" s="50">
        <v>2024</v>
      </c>
      <c r="B3544" s="50" t="s">
        <v>967</v>
      </c>
      <c r="C3544" s="51" t="str">
        <f>set_totals!$C$527</f>
        <v>23Sep24-PRS-PRCD-1</v>
      </c>
      <c r="D3544" s="21">
        <f t="shared" si="174"/>
        <v>45558</v>
      </c>
      <c r="E3544" s="22">
        <f t="shared" si="175"/>
        <v>267</v>
      </c>
      <c r="F3544" s="50" t="s">
        <v>1134</v>
      </c>
      <c r="H3544" s="17">
        <v>95</v>
      </c>
      <c r="I3544" s="17">
        <v>8</v>
      </c>
      <c r="K3544" s="50" t="s">
        <v>494</v>
      </c>
      <c r="L3544" s="50" t="s">
        <v>494</v>
      </c>
      <c r="AE3544" s="18">
        <f t="shared" si="176"/>
        <v>11.875</v>
      </c>
    </row>
    <row r="3545" spans="1:31" hidden="1" x14ac:dyDescent="0.2">
      <c r="A3545" s="50">
        <v>2024</v>
      </c>
      <c r="B3545" s="50" t="s">
        <v>967</v>
      </c>
      <c r="C3545" s="51" t="str">
        <f>set_totals!$C$527</f>
        <v>23Sep24-PRS-PRCD-1</v>
      </c>
      <c r="D3545" s="21">
        <f t="shared" si="174"/>
        <v>45558</v>
      </c>
      <c r="E3545" s="22">
        <f t="shared" si="175"/>
        <v>267</v>
      </c>
      <c r="F3545" s="50" t="s">
        <v>1134</v>
      </c>
      <c r="H3545" s="17">
        <v>96</v>
      </c>
      <c r="I3545" s="17">
        <v>8</v>
      </c>
      <c r="K3545" s="50" t="s">
        <v>494</v>
      </c>
      <c r="L3545" s="50" t="s">
        <v>494</v>
      </c>
      <c r="AE3545" s="18">
        <f t="shared" si="176"/>
        <v>12</v>
      </c>
    </row>
    <row r="3546" spans="1:31" hidden="1" x14ac:dyDescent="0.2">
      <c r="A3546" s="50">
        <v>2024</v>
      </c>
      <c r="B3546" s="50" t="s">
        <v>967</v>
      </c>
      <c r="C3546" s="51" t="str">
        <f>set_totals!$C$527</f>
        <v>23Sep24-PRS-PRCD-1</v>
      </c>
      <c r="D3546" s="21">
        <f t="shared" si="174"/>
        <v>45558</v>
      </c>
      <c r="E3546" s="22">
        <f t="shared" si="175"/>
        <v>267</v>
      </c>
      <c r="F3546" s="50" t="s">
        <v>1134</v>
      </c>
      <c r="H3546" s="17">
        <v>105</v>
      </c>
      <c r="I3546" s="17">
        <v>8</v>
      </c>
      <c r="K3546" s="50" t="s">
        <v>494</v>
      </c>
      <c r="L3546" s="50" t="s">
        <v>494</v>
      </c>
      <c r="AE3546" s="18">
        <f t="shared" si="176"/>
        <v>13.125</v>
      </c>
    </row>
    <row r="3547" spans="1:31" hidden="1" x14ac:dyDescent="0.2">
      <c r="A3547" s="50">
        <v>2024</v>
      </c>
      <c r="B3547" s="50" t="s">
        <v>967</v>
      </c>
      <c r="C3547" s="51" t="str">
        <f>set_totals!$C$527</f>
        <v>23Sep24-PRS-PRCD-1</v>
      </c>
      <c r="D3547" s="21">
        <f t="shared" si="174"/>
        <v>45558</v>
      </c>
      <c r="E3547" s="22">
        <f t="shared" si="175"/>
        <v>267</v>
      </c>
      <c r="F3547" s="50" t="s">
        <v>1134</v>
      </c>
      <c r="H3547" s="17">
        <v>98</v>
      </c>
      <c r="I3547" s="17">
        <v>7</v>
      </c>
      <c r="K3547" s="50" t="s">
        <v>494</v>
      </c>
      <c r="L3547" s="50" t="s">
        <v>494</v>
      </c>
      <c r="AE3547" s="18">
        <f t="shared" si="176"/>
        <v>14</v>
      </c>
    </row>
    <row r="3548" spans="1:31" hidden="1" x14ac:dyDescent="0.2">
      <c r="A3548" s="50">
        <v>2024</v>
      </c>
      <c r="B3548" s="50" t="s">
        <v>967</v>
      </c>
      <c r="C3548" s="51" t="str">
        <f>set_totals!$C$527</f>
        <v>23Sep24-PRS-PRCD-1</v>
      </c>
      <c r="D3548" s="21">
        <f t="shared" si="174"/>
        <v>45558</v>
      </c>
      <c r="E3548" s="22">
        <f t="shared" si="175"/>
        <v>267</v>
      </c>
      <c r="F3548" s="50" t="s">
        <v>1134</v>
      </c>
      <c r="H3548" s="17">
        <v>100</v>
      </c>
      <c r="I3548" s="17">
        <v>8</v>
      </c>
      <c r="K3548" s="50" t="s">
        <v>494</v>
      </c>
      <c r="L3548" s="50" t="s">
        <v>494</v>
      </c>
      <c r="AE3548" s="18">
        <f t="shared" si="176"/>
        <v>12.5</v>
      </c>
    </row>
    <row r="3549" spans="1:31" hidden="1" x14ac:dyDescent="0.2">
      <c r="A3549" s="50">
        <v>2024</v>
      </c>
      <c r="B3549" s="50" t="s">
        <v>967</v>
      </c>
      <c r="C3549" s="51" t="str">
        <f>set_totals!$C$527</f>
        <v>23Sep24-PRS-PRCD-1</v>
      </c>
      <c r="D3549" s="21">
        <f t="shared" si="174"/>
        <v>45558</v>
      </c>
      <c r="E3549" s="22">
        <f t="shared" si="175"/>
        <v>267</v>
      </c>
      <c r="F3549" s="50" t="s">
        <v>1394</v>
      </c>
      <c r="H3549" s="17">
        <v>122</v>
      </c>
      <c r="I3549" s="17">
        <v>17</v>
      </c>
      <c r="K3549" s="50" t="s">
        <v>494</v>
      </c>
      <c r="L3549" s="50" t="s">
        <v>494</v>
      </c>
      <c r="AE3549" s="18">
        <f t="shared" si="176"/>
        <v>7.1764705882352944</v>
      </c>
    </row>
    <row r="3550" spans="1:31" hidden="1" x14ac:dyDescent="0.2">
      <c r="A3550" s="50">
        <v>2024</v>
      </c>
      <c r="B3550" s="50" t="s">
        <v>967</v>
      </c>
      <c r="C3550" s="51" t="str">
        <f>set_totals!$C$527</f>
        <v>23Sep24-PRS-PRCD-1</v>
      </c>
      <c r="D3550" s="21">
        <f t="shared" si="174"/>
        <v>45558</v>
      </c>
      <c r="E3550" s="22">
        <f t="shared" si="175"/>
        <v>267</v>
      </c>
      <c r="F3550" s="50" t="s">
        <v>1394</v>
      </c>
      <c r="H3550" s="17">
        <v>122</v>
      </c>
      <c r="I3550" s="17">
        <v>17</v>
      </c>
      <c r="K3550" s="50" t="s">
        <v>494</v>
      </c>
      <c r="L3550" s="50" t="s">
        <v>494</v>
      </c>
      <c r="AE3550" s="18">
        <f t="shared" si="176"/>
        <v>7.1764705882352944</v>
      </c>
    </row>
    <row r="3551" spans="1:31" hidden="1" x14ac:dyDescent="0.2">
      <c r="A3551" s="50">
        <v>2024</v>
      </c>
      <c r="B3551" s="50" t="s">
        <v>967</v>
      </c>
      <c r="C3551" s="51" t="str">
        <f>set_totals!$C$527</f>
        <v>23Sep24-PRS-PRCD-1</v>
      </c>
      <c r="D3551" s="21">
        <f t="shared" si="174"/>
        <v>45558</v>
      </c>
      <c r="E3551" s="22">
        <f t="shared" si="175"/>
        <v>267</v>
      </c>
      <c r="F3551" s="50" t="s">
        <v>1394</v>
      </c>
      <c r="H3551" s="17">
        <v>122</v>
      </c>
      <c r="I3551" s="17">
        <v>18</v>
      </c>
      <c r="K3551" s="50" t="s">
        <v>494</v>
      </c>
      <c r="L3551" s="50" t="s">
        <v>494</v>
      </c>
      <c r="AE3551" s="18">
        <f t="shared" si="176"/>
        <v>6.7777777777777777</v>
      </c>
    </row>
    <row r="3552" spans="1:31" hidden="1" x14ac:dyDescent="0.2">
      <c r="A3552" s="50">
        <v>2024</v>
      </c>
      <c r="B3552" s="50" t="s">
        <v>967</v>
      </c>
      <c r="C3552" s="51" t="str">
        <f>set_totals!$C$527</f>
        <v>23Sep24-PRS-PRCD-1</v>
      </c>
      <c r="D3552" s="21">
        <f t="shared" si="174"/>
        <v>45558</v>
      </c>
      <c r="E3552" s="22">
        <f t="shared" si="175"/>
        <v>267</v>
      </c>
      <c r="F3552" s="50" t="s">
        <v>1394</v>
      </c>
      <c r="H3552" s="17">
        <v>122</v>
      </c>
      <c r="I3552" s="17">
        <v>19</v>
      </c>
      <c r="K3552" s="50" t="s">
        <v>494</v>
      </c>
      <c r="L3552" s="50" t="s">
        <v>494</v>
      </c>
      <c r="AE3552" s="18">
        <f t="shared" si="176"/>
        <v>6.4210526315789478</v>
      </c>
    </row>
    <row r="3553" spans="1:31" hidden="1" x14ac:dyDescent="0.2">
      <c r="A3553" s="50">
        <v>2024</v>
      </c>
      <c r="B3553" s="50" t="s">
        <v>967</v>
      </c>
      <c r="C3553" s="51" t="str">
        <f>set_totals!$C$527</f>
        <v>23Sep24-PRS-PRCD-1</v>
      </c>
      <c r="D3553" s="21">
        <f t="shared" si="174"/>
        <v>45558</v>
      </c>
      <c r="E3553" s="22">
        <f t="shared" si="175"/>
        <v>267</v>
      </c>
      <c r="F3553" s="50" t="s">
        <v>1394</v>
      </c>
      <c r="H3553" s="17">
        <v>120</v>
      </c>
      <c r="I3553" s="17">
        <v>16</v>
      </c>
      <c r="K3553" s="50" t="s">
        <v>494</v>
      </c>
      <c r="L3553" s="50" t="s">
        <v>494</v>
      </c>
      <c r="AE3553" s="18">
        <f t="shared" si="176"/>
        <v>7.5</v>
      </c>
    </row>
    <row r="3554" spans="1:31" hidden="1" x14ac:dyDescent="0.2">
      <c r="A3554" s="50">
        <v>2024</v>
      </c>
      <c r="B3554" s="50" t="s">
        <v>967</v>
      </c>
      <c r="C3554" s="51" t="str">
        <f>set_totals!$C$527</f>
        <v>23Sep24-PRS-PRCD-1</v>
      </c>
      <c r="D3554" s="21">
        <f t="shared" si="174"/>
        <v>45558</v>
      </c>
      <c r="E3554" s="22">
        <f t="shared" si="175"/>
        <v>267</v>
      </c>
      <c r="F3554" s="50" t="s">
        <v>1394</v>
      </c>
      <c r="H3554" s="17">
        <v>128</v>
      </c>
      <c r="I3554" s="17">
        <v>18</v>
      </c>
      <c r="K3554" s="50" t="s">
        <v>494</v>
      </c>
      <c r="L3554" s="50" t="s">
        <v>494</v>
      </c>
      <c r="AE3554" s="18">
        <f t="shared" si="176"/>
        <v>7.1111111111111107</v>
      </c>
    </row>
    <row r="3555" spans="1:31" hidden="1" x14ac:dyDescent="0.2">
      <c r="A3555" s="50">
        <v>2024</v>
      </c>
      <c r="B3555" s="50" t="s">
        <v>967</v>
      </c>
      <c r="C3555" s="51" t="str">
        <f>set_totals!$C$527</f>
        <v>23Sep24-PRS-PRCD-1</v>
      </c>
      <c r="D3555" s="21">
        <f t="shared" si="174"/>
        <v>45558</v>
      </c>
      <c r="E3555" s="22">
        <f t="shared" si="175"/>
        <v>267</v>
      </c>
      <c r="F3555" s="50" t="s">
        <v>1394</v>
      </c>
      <c r="H3555" s="17">
        <v>132</v>
      </c>
      <c r="I3555" s="17">
        <v>20</v>
      </c>
      <c r="K3555" s="50" t="s">
        <v>494</v>
      </c>
      <c r="L3555" s="50" t="s">
        <v>494</v>
      </c>
      <c r="AE3555" s="18">
        <f t="shared" si="176"/>
        <v>6.6</v>
      </c>
    </row>
    <row r="3556" spans="1:31" hidden="1" x14ac:dyDescent="0.2">
      <c r="A3556" s="50">
        <v>2024</v>
      </c>
      <c r="B3556" s="50" t="s">
        <v>967</v>
      </c>
      <c r="C3556" s="51" t="str">
        <f>set_totals!$C$527</f>
        <v>23Sep24-PRS-PRCD-1</v>
      </c>
      <c r="D3556" s="21">
        <f t="shared" si="174"/>
        <v>45558</v>
      </c>
      <c r="E3556" s="22">
        <f t="shared" si="175"/>
        <v>267</v>
      </c>
      <c r="F3556" s="50" t="s">
        <v>1394</v>
      </c>
      <c r="H3556" s="17">
        <v>126</v>
      </c>
      <c r="I3556" s="17">
        <v>18</v>
      </c>
      <c r="K3556" s="50" t="s">
        <v>494</v>
      </c>
      <c r="L3556" s="50" t="s">
        <v>494</v>
      </c>
      <c r="AE3556" s="18">
        <f t="shared" si="176"/>
        <v>7</v>
      </c>
    </row>
    <row r="3557" spans="1:31" hidden="1" x14ac:dyDescent="0.2">
      <c r="A3557" s="50">
        <v>2024</v>
      </c>
      <c r="B3557" s="50" t="s">
        <v>967</v>
      </c>
      <c r="C3557" s="51" t="str">
        <f>set_totals!$C$527</f>
        <v>23Sep24-PRS-PRCD-1</v>
      </c>
      <c r="D3557" s="21">
        <f t="shared" si="174"/>
        <v>45558</v>
      </c>
      <c r="E3557" s="22">
        <f t="shared" si="175"/>
        <v>267</v>
      </c>
      <c r="F3557" s="50" t="s">
        <v>1394</v>
      </c>
      <c r="H3557" s="17">
        <v>124</v>
      </c>
      <c r="I3557" s="17">
        <v>18</v>
      </c>
      <c r="K3557" s="50" t="s">
        <v>494</v>
      </c>
      <c r="L3557" s="50" t="s">
        <v>494</v>
      </c>
      <c r="AE3557" s="18">
        <f t="shared" si="176"/>
        <v>6.8888888888888893</v>
      </c>
    </row>
    <row r="3558" spans="1:31" hidden="1" x14ac:dyDescent="0.2">
      <c r="A3558" s="50">
        <v>2024</v>
      </c>
      <c r="B3558" s="50" t="s">
        <v>967</v>
      </c>
      <c r="C3558" s="51" t="str">
        <f>set_totals!$C$527</f>
        <v>23Sep24-PRS-PRCD-1</v>
      </c>
      <c r="D3558" s="21">
        <f t="shared" si="174"/>
        <v>45558</v>
      </c>
      <c r="E3558" s="22">
        <f t="shared" si="175"/>
        <v>267</v>
      </c>
      <c r="F3558" s="50" t="s">
        <v>1394</v>
      </c>
      <c r="H3558" s="17">
        <v>122</v>
      </c>
      <c r="I3558" s="17">
        <v>17</v>
      </c>
      <c r="K3558" s="50" t="s">
        <v>494</v>
      </c>
      <c r="L3558" s="50" t="s">
        <v>494</v>
      </c>
      <c r="AE3558" s="18">
        <f t="shared" si="176"/>
        <v>7.1764705882352944</v>
      </c>
    </row>
    <row r="3559" spans="1:31" hidden="1" x14ac:dyDescent="0.2">
      <c r="A3559" s="50">
        <v>2024</v>
      </c>
      <c r="B3559" s="50" t="s">
        <v>967</v>
      </c>
      <c r="C3559" s="51" t="str">
        <f>set_totals!$C$532</f>
        <v>23Sep24-PRS-Mill Bay-1</v>
      </c>
      <c r="D3559" s="21">
        <f t="shared" si="174"/>
        <v>45558</v>
      </c>
      <c r="E3559" s="22">
        <f t="shared" si="175"/>
        <v>267</v>
      </c>
      <c r="F3559" s="50" t="s">
        <v>773</v>
      </c>
      <c r="G3559" s="50" t="s">
        <v>784</v>
      </c>
      <c r="H3559" s="17">
        <v>182</v>
      </c>
      <c r="I3559" s="17">
        <v>31</v>
      </c>
      <c r="K3559" s="50" t="s">
        <v>494</v>
      </c>
      <c r="L3559" s="50" t="s">
        <v>494</v>
      </c>
      <c r="AE3559" s="18">
        <f t="shared" si="176"/>
        <v>5.870967741935484</v>
      </c>
    </row>
    <row r="3560" spans="1:31" hidden="1" x14ac:dyDescent="0.2">
      <c r="A3560" s="50">
        <v>2024</v>
      </c>
      <c r="B3560" s="50" t="s">
        <v>967</v>
      </c>
      <c r="C3560" s="51" t="str">
        <f>set_totals!$C$532</f>
        <v>23Sep24-PRS-Mill Bay-1</v>
      </c>
      <c r="D3560" s="21">
        <f t="shared" si="174"/>
        <v>45558</v>
      </c>
      <c r="E3560" s="22">
        <f t="shared" si="175"/>
        <v>267</v>
      </c>
      <c r="F3560" s="50" t="s">
        <v>771</v>
      </c>
      <c r="G3560" s="50" t="s">
        <v>784</v>
      </c>
      <c r="H3560" s="17">
        <v>134</v>
      </c>
      <c r="I3560" s="17">
        <v>28</v>
      </c>
      <c r="K3560" s="50" t="s">
        <v>494</v>
      </c>
      <c r="L3560" s="50" t="s">
        <v>494</v>
      </c>
      <c r="P3560" s="50" t="s">
        <v>1397</v>
      </c>
      <c r="AE3560" s="18">
        <f t="shared" si="176"/>
        <v>4.7857142857142856</v>
      </c>
    </row>
    <row r="3561" spans="1:31" hidden="1" x14ac:dyDescent="0.2">
      <c r="A3561" s="50">
        <v>2024</v>
      </c>
      <c r="B3561" s="50" t="s">
        <v>967</v>
      </c>
      <c r="C3561" s="51" t="str">
        <f>set_totals!$C$532</f>
        <v>23Sep24-PRS-Mill Bay-1</v>
      </c>
      <c r="D3561" s="21">
        <f t="shared" si="174"/>
        <v>45558</v>
      </c>
      <c r="E3561" s="22">
        <f t="shared" si="175"/>
        <v>267</v>
      </c>
      <c r="F3561" s="50" t="s">
        <v>771</v>
      </c>
      <c r="G3561" s="50" t="s">
        <v>784</v>
      </c>
      <c r="H3561" s="17">
        <v>134</v>
      </c>
      <c r="I3561" s="17">
        <v>28</v>
      </c>
      <c r="K3561" s="50" t="s">
        <v>494</v>
      </c>
      <c r="L3561" s="50" t="s">
        <v>494</v>
      </c>
      <c r="P3561" s="50" t="s">
        <v>1398</v>
      </c>
      <c r="AE3561" s="18">
        <f t="shared" si="176"/>
        <v>4.7857142857142856</v>
      </c>
    </row>
    <row r="3562" spans="1:31" hidden="1" x14ac:dyDescent="0.2">
      <c r="A3562" s="50">
        <v>2024</v>
      </c>
      <c r="B3562" s="50" t="s">
        <v>967</v>
      </c>
      <c r="C3562" s="51" t="str">
        <f>set_totals!$C$532</f>
        <v>23Sep24-PRS-Mill Bay-1</v>
      </c>
      <c r="D3562" s="21">
        <f t="shared" si="174"/>
        <v>45558</v>
      </c>
      <c r="E3562" s="22">
        <f t="shared" si="175"/>
        <v>267</v>
      </c>
      <c r="F3562" s="50" t="s">
        <v>771</v>
      </c>
      <c r="G3562" s="50" t="s">
        <v>784</v>
      </c>
      <c r="H3562" s="17">
        <v>184</v>
      </c>
      <c r="I3562" s="17">
        <v>30</v>
      </c>
      <c r="K3562" s="50" t="s">
        <v>494</v>
      </c>
      <c r="L3562" s="50" t="s">
        <v>494</v>
      </c>
      <c r="P3562" s="50" t="s">
        <v>1400</v>
      </c>
      <c r="AE3562" s="18">
        <f t="shared" si="176"/>
        <v>6.1333333333333337</v>
      </c>
    </row>
    <row r="3563" spans="1:31" hidden="1" x14ac:dyDescent="0.2">
      <c r="A3563" s="50">
        <v>2024</v>
      </c>
      <c r="B3563" s="50" t="s">
        <v>967</v>
      </c>
      <c r="C3563" s="51" t="str">
        <f>set_totals!$C$532</f>
        <v>23Sep24-PRS-Mill Bay-1</v>
      </c>
      <c r="D3563" s="21">
        <f t="shared" si="174"/>
        <v>45558</v>
      </c>
      <c r="E3563" s="22">
        <f t="shared" si="175"/>
        <v>267</v>
      </c>
      <c r="F3563" s="50" t="s">
        <v>771</v>
      </c>
      <c r="G3563" s="50" t="s">
        <v>784</v>
      </c>
      <c r="H3563" s="17">
        <v>130</v>
      </c>
      <c r="I3563" s="17">
        <v>17</v>
      </c>
      <c r="K3563" s="50" t="s">
        <v>496</v>
      </c>
      <c r="P3563" s="50" t="s">
        <v>1401</v>
      </c>
      <c r="AD3563" s="50" t="s">
        <v>1426</v>
      </c>
      <c r="AE3563" s="18">
        <f t="shared" si="176"/>
        <v>7.6470588235294121</v>
      </c>
    </row>
    <row r="3564" spans="1:31" hidden="1" x14ac:dyDescent="0.2">
      <c r="A3564" s="50">
        <v>2024</v>
      </c>
      <c r="B3564" s="50" t="s">
        <v>967</v>
      </c>
      <c r="C3564" s="51" t="str">
        <f>set_totals!$C$532</f>
        <v>23Sep24-PRS-Mill Bay-1</v>
      </c>
      <c r="D3564" s="21">
        <f t="shared" si="174"/>
        <v>45558</v>
      </c>
      <c r="E3564" s="22">
        <f t="shared" si="175"/>
        <v>267</v>
      </c>
      <c r="F3564" s="50" t="s">
        <v>771</v>
      </c>
      <c r="G3564" s="50" t="s">
        <v>784</v>
      </c>
      <c r="H3564" s="17">
        <v>152</v>
      </c>
      <c r="I3564" s="17">
        <v>30</v>
      </c>
      <c r="K3564" s="50" t="s">
        <v>494</v>
      </c>
      <c r="L3564" s="50" t="s">
        <v>494</v>
      </c>
      <c r="P3564" s="50" t="s">
        <v>1401</v>
      </c>
      <c r="AD3564" s="50" t="s">
        <v>1426</v>
      </c>
    </row>
    <row r="3565" spans="1:31" hidden="1" x14ac:dyDescent="0.2">
      <c r="A3565" s="50">
        <v>2024</v>
      </c>
      <c r="B3565" s="50" t="s">
        <v>967</v>
      </c>
      <c r="C3565" s="51" t="str">
        <f>set_totals!$C$532</f>
        <v>23Sep24-PRS-Mill Bay-1</v>
      </c>
      <c r="D3565" s="21">
        <f t="shared" si="174"/>
        <v>45558</v>
      </c>
      <c r="E3565" s="22">
        <f t="shared" si="175"/>
        <v>267</v>
      </c>
      <c r="F3565" s="50" t="s">
        <v>771</v>
      </c>
      <c r="G3565" s="50" t="s">
        <v>784</v>
      </c>
      <c r="H3565" s="17">
        <v>146</v>
      </c>
      <c r="I3565" s="17">
        <v>29</v>
      </c>
      <c r="K3565" s="50" t="s">
        <v>494</v>
      </c>
      <c r="L3565" s="50" t="s">
        <v>494</v>
      </c>
      <c r="P3565" s="50" t="s">
        <v>1403</v>
      </c>
    </row>
    <row r="3566" spans="1:31" hidden="1" x14ac:dyDescent="0.2">
      <c r="A3566" s="50">
        <v>2024</v>
      </c>
      <c r="B3566" s="50" t="s">
        <v>967</v>
      </c>
      <c r="C3566" s="51" t="str">
        <f>set_totals!$C$532</f>
        <v>23Sep24-PRS-Mill Bay-1</v>
      </c>
      <c r="D3566" s="21">
        <f t="shared" si="174"/>
        <v>45558</v>
      </c>
      <c r="E3566" s="22">
        <f t="shared" si="175"/>
        <v>267</v>
      </c>
      <c r="F3566" s="50" t="s">
        <v>771</v>
      </c>
      <c r="G3566" s="50" t="s">
        <v>784</v>
      </c>
      <c r="H3566" s="17">
        <v>140</v>
      </c>
      <c r="I3566" s="17">
        <v>26</v>
      </c>
      <c r="K3566" s="50" t="s">
        <v>494</v>
      </c>
      <c r="L3566" s="50" t="s">
        <v>494</v>
      </c>
      <c r="P3566" s="50" t="s">
        <v>1405</v>
      </c>
    </row>
    <row r="3567" spans="1:31" hidden="1" x14ac:dyDescent="0.2">
      <c r="A3567" s="50">
        <v>2024</v>
      </c>
      <c r="B3567" s="50" t="s">
        <v>967</v>
      </c>
      <c r="C3567" s="51" t="str">
        <f>set_totals!$C$532</f>
        <v>23Sep24-PRS-Mill Bay-1</v>
      </c>
      <c r="D3567" s="21">
        <f t="shared" si="174"/>
        <v>45558</v>
      </c>
      <c r="E3567" s="22">
        <f t="shared" si="175"/>
        <v>267</v>
      </c>
      <c r="F3567" s="50" t="s">
        <v>771</v>
      </c>
      <c r="G3567" s="50" t="s">
        <v>784</v>
      </c>
      <c r="H3567" s="17">
        <v>139</v>
      </c>
      <c r="I3567" s="17">
        <v>27</v>
      </c>
      <c r="K3567" s="50" t="s">
        <v>494</v>
      </c>
      <c r="L3567" s="50" t="s">
        <v>494</v>
      </c>
      <c r="P3567" s="50" t="s">
        <v>1406</v>
      </c>
    </row>
    <row r="3568" spans="1:31" hidden="1" x14ac:dyDescent="0.2">
      <c r="A3568" s="50">
        <v>2024</v>
      </c>
      <c r="B3568" s="50" t="s">
        <v>967</v>
      </c>
      <c r="C3568" s="51" t="str">
        <f>set_totals!$C$532</f>
        <v>23Sep24-PRS-Mill Bay-1</v>
      </c>
      <c r="D3568" s="21">
        <f t="shared" si="174"/>
        <v>45558</v>
      </c>
      <c r="E3568" s="22">
        <f t="shared" si="175"/>
        <v>267</v>
      </c>
      <c r="F3568" s="50" t="s">
        <v>771</v>
      </c>
      <c r="G3568" s="50" t="s">
        <v>784</v>
      </c>
      <c r="H3568" s="17">
        <v>126</v>
      </c>
      <c r="I3568" s="17">
        <v>25</v>
      </c>
      <c r="K3568" s="50" t="s">
        <v>494</v>
      </c>
      <c r="L3568" s="50" t="s">
        <v>494</v>
      </c>
      <c r="P3568" s="50" t="s">
        <v>1408</v>
      </c>
    </row>
    <row r="3569" spans="1:16" hidden="1" x14ac:dyDescent="0.2">
      <c r="A3569" s="50">
        <v>2024</v>
      </c>
      <c r="B3569" s="50" t="s">
        <v>967</v>
      </c>
      <c r="C3569" s="51" t="str">
        <f>set_totals!$C$532</f>
        <v>23Sep24-PRS-Mill Bay-1</v>
      </c>
      <c r="D3569" s="21">
        <f t="shared" si="174"/>
        <v>45558</v>
      </c>
      <c r="E3569" s="22">
        <f t="shared" si="175"/>
        <v>267</v>
      </c>
      <c r="F3569" s="50" t="s">
        <v>771</v>
      </c>
      <c r="G3569" s="50" t="s">
        <v>784</v>
      </c>
      <c r="H3569" s="17">
        <v>132</v>
      </c>
      <c r="I3569" s="17">
        <v>28</v>
      </c>
      <c r="K3569" s="50" t="s">
        <v>494</v>
      </c>
      <c r="L3569" s="50" t="s">
        <v>494</v>
      </c>
      <c r="P3569" s="50" t="s">
        <v>1409</v>
      </c>
    </row>
    <row r="3570" spans="1:16" hidden="1" x14ac:dyDescent="0.2">
      <c r="A3570" s="50">
        <v>2024</v>
      </c>
      <c r="B3570" s="50" t="s">
        <v>967</v>
      </c>
      <c r="C3570" s="51" t="str">
        <f>set_totals!$C$532</f>
        <v>23Sep24-PRS-Mill Bay-1</v>
      </c>
      <c r="D3570" s="21">
        <f t="shared" si="174"/>
        <v>45558</v>
      </c>
      <c r="E3570" s="22">
        <f t="shared" si="175"/>
        <v>267</v>
      </c>
      <c r="F3570" s="50" t="s">
        <v>771</v>
      </c>
      <c r="G3570" s="50" t="s">
        <v>784</v>
      </c>
      <c r="H3570" s="17">
        <v>138</v>
      </c>
      <c r="I3570" s="17">
        <v>28</v>
      </c>
      <c r="K3570" s="50" t="s">
        <v>494</v>
      </c>
      <c r="L3570" s="50" t="s">
        <v>494</v>
      </c>
      <c r="P3570" s="50" t="s">
        <v>1411</v>
      </c>
    </row>
    <row r="3571" spans="1:16" hidden="1" x14ac:dyDescent="0.2">
      <c r="A3571" s="50">
        <v>2024</v>
      </c>
      <c r="B3571" s="50" t="s">
        <v>967</v>
      </c>
      <c r="C3571" s="51" t="str">
        <f>set_totals!$C$532</f>
        <v>23Sep24-PRS-Mill Bay-1</v>
      </c>
      <c r="D3571" s="21">
        <f t="shared" si="174"/>
        <v>45558</v>
      </c>
      <c r="E3571" s="22">
        <f t="shared" si="175"/>
        <v>267</v>
      </c>
      <c r="F3571" s="50" t="s">
        <v>771</v>
      </c>
      <c r="G3571" s="50" t="s">
        <v>784</v>
      </c>
      <c r="H3571" s="17">
        <v>132</v>
      </c>
      <c r="I3571" s="17">
        <v>27</v>
      </c>
      <c r="K3571" s="50" t="s">
        <v>494</v>
      </c>
      <c r="L3571" s="50" t="s">
        <v>494</v>
      </c>
      <c r="P3571" s="50" t="s">
        <v>1412</v>
      </c>
    </row>
    <row r="3572" spans="1:16" hidden="1" x14ac:dyDescent="0.2">
      <c r="A3572" s="50">
        <v>2024</v>
      </c>
      <c r="B3572" s="50" t="s">
        <v>967</v>
      </c>
      <c r="C3572" s="51" t="str">
        <f>set_totals!$C$532</f>
        <v>23Sep24-PRS-Mill Bay-1</v>
      </c>
      <c r="D3572" s="21">
        <f t="shared" si="174"/>
        <v>45558</v>
      </c>
      <c r="E3572" s="22">
        <f t="shared" si="175"/>
        <v>267</v>
      </c>
      <c r="F3572" s="50" t="s">
        <v>771</v>
      </c>
      <c r="G3572" s="50" t="s">
        <v>784</v>
      </c>
      <c r="H3572" s="17">
        <v>139</v>
      </c>
      <c r="I3572" s="17">
        <v>28</v>
      </c>
      <c r="K3572" s="50" t="s">
        <v>494</v>
      </c>
      <c r="L3572" s="50" t="s">
        <v>494</v>
      </c>
      <c r="P3572" s="50" t="s">
        <v>1414</v>
      </c>
    </row>
    <row r="3573" spans="1:16" hidden="1" x14ac:dyDescent="0.2">
      <c r="A3573" s="50">
        <v>2024</v>
      </c>
      <c r="B3573" s="50" t="s">
        <v>967</v>
      </c>
      <c r="C3573" s="51" t="str">
        <f>set_totals!$C$532</f>
        <v>23Sep24-PRS-Mill Bay-1</v>
      </c>
      <c r="D3573" s="21">
        <f t="shared" si="174"/>
        <v>45558</v>
      </c>
      <c r="E3573" s="22">
        <f t="shared" si="175"/>
        <v>267</v>
      </c>
      <c r="F3573" s="50" t="s">
        <v>771</v>
      </c>
      <c r="G3573" s="50" t="s">
        <v>784</v>
      </c>
      <c r="H3573" s="17">
        <v>152</v>
      </c>
      <c r="I3573" s="17">
        <v>34</v>
      </c>
      <c r="K3573" s="50" t="s">
        <v>494</v>
      </c>
      <c r="L3573" s="50" t="s">
        <v>494</v>
      </c>
      <c r="P3573" s="50" t="s">
        <v>1415</v>
      </c>
    </row>
    <row r="3574" spans="1:16" hidden="1" x14ac:dyDescent="0.2">
      <c r="A3574" s="50">
        <v>2024</v>
      </c>
      <c r="B3574" s="50" t="s">
        <v>967</v>
      </c>
      <c r="C3574" s="51" t="str">
        <f>set_totals!$C$532</f>
        <v>23Sep24-PRS-Mill Bay-1</v>
      </c>
      <c r="D3574" s="21">
        <f t="shared" si="174"/>
        <v>45558</v>
      </c>
      <c r="E3574" s="22">
        <f t="shared" si="175"/>
        <v>267</v>
      </c>
      <c r="F3574" s="50" t="s">
        <v>771</v>
      </c>
      <c r="G3574" s="50" t="s">
        <v>784</v>
      </c>
      <c r="H3574" s="17">
        <v>169</v>
      </c>
      <c r="I3574" s="17">
        <v>24</v>
      </c>
      <c r="K3574" s="50" t="s">
        <v>496</v>
      </c>
      <c r="P3574" s="50" t="s">
        <v>1417</v>
      </c>
    </row>
    <row r="3575" spans="1:16" hidden="1" x14ac:dyDescent="0.2">
      <c r="A3575" s="50">
        <v>2024</v>
      </c>
      <c r="B3575" s="50" t="s">
        <v>967</v>
      </c>
      <c r="C3575" s="51" t="str">
        <f>set_totals!$C$532</f>
        <v>23Sep24-PRS-Mill Bay-1</v>
      </c>
      <c r="D3575" s="21">
        <f t="shared" si="174"/>
        <v>45558</v>
      </c>
      <c r="E3575" s="22">
        <f t="shared" si="175"/>
        <v>267</v>
      </c>
      <c r="F3575" s="50" t="s">
        <v>771</v>
      </c>
      <c r="G3575" s="50" t="s">
        <v>784</v>
      </c>
      <c r="H3575" s="17">
        <v>135</v>
      </c>
      <c r="I3575" s="17">
        <v>27</v>
      </c>
      <c r="K3575" s="50" t="s">
        <v>494</v>
      </c>
      <c r="L3575" s="50" t="s">
        <v>494</v>
      </c>
      <c r="P3575" s="50" t="s">
        <v>1418</v>
      </c>
    </row>
    <row r="3576" spans="1:16" hidden="1" x14ac:dyDescent="0.2">
      <c r="A3576" s="50">
        <v>2024</v>
      </c>
      <c r="B3576" s="50" t="s">
        <v>967</v>
      </c>
      <c r="C3576" s="51" t="str">
        <f>set_totals!$C$532</f>
        <v>23Sep24-PRS-Mill Bay-1</v>
      </c>
      <c r="D3576" s="21">
        <f t="shared" si="174"/>
        <v>45558</v>
      </c>
      <c r="E3576" s="22">
        <f t="shared" si="175"/>
        <v>267</v>
      </c>
      <c r="F3576" s="50" t="s">
        <v>771</v>
      </c>
      <c r="G3576" s="50" t="s">
        <v>784</v>
      </c>
      <c r="H3576" s="17">
        <v>134</v>
      </c>
      <c r="I3576" s="17">
        <v>29</v>
      </c>
      <c r="K3576" s="50" t="s">
        <v>494</v>
      </c>
      <c r="L3576" s="50" t="s">
        <v>494</v>
      </c>
      <c r="P3576" s="50" t="s">
        <v>1420</v>
      </c>
    </row>
    <row r="3577" spans="1:16" hidden="1" x14ac:dyDescent="0.2">
      <c r="A3577" s="50">
        <v>2024</v>
      </c>
      <c r="B3577" s="50" t="s">
        <v>967</v>
      </c>
      <c r="C3577" s="51" t="str">
        <f>set_totals!$C$532</f>
        <v>23Sep24-PRS-Mill Bay-1</v>
      </c>
      <c r="D3577" s="21">
        <f t="shared" si="174"/>
        <v>45558</v>
      </c>
      <c r="E3577" s="22">
        <f t="shared" si="175"/>
        <v>267</v>
      </c>
      <c r="F3577" s="50" t="s">
        <v>771</v>
      </c>
      <c r="G3577" s="50" t="s">
        <v>784</v>
      </c>
      <c r="H3577" s="17">
        <v>129</v>
      </c>
      <c r="I3577" s="17">
        <v>29</v>
      </c>
      <c r="K3577" s="50" t="s">
        <v>494</v>
      </c>
      <c r="L3577" s="50" t="s">
        <v>494</v>
      </c>
      <c r="P3577" s="50" t="s">
        <v>1421</v>
      </c>
    </row>
    <row r="3578" spans="1:16" hidden="1" x14ac:dyDescent="0.2">
      <c r="A3578" s="50">
        <v>2024</v>
      </c>
      <c r="B3578" s="50" t="s">
        <v>967</v>
      </c>
      <c r="C3578" s="51" t="str">
        <f>set_totals!$C$532</f>
        <v>23Sep24-PRS-Mill Bay-1</v>
      </c>
      <c r="D3578" s="21">
        <f t="shared" si="174"/>
        <v>45558</v>
      </c>
      <c r="E3578" s="22">
        <f t="shared" si="175"/>
        <v>267</v>
      </c>
      <c r="F3578" s="50" t="s">
        <v>771</v>
      </c>
      <c r="G3578" s="50" t="s">
        <v>784</v>
      </c>
      <c r="H3578" s="17">
        <v>156</v>
      </c>
      <c r="I3578" s="17">
        <v>33</v>
      </c>
      <c r="K3578" s="50" t="s">
        <v>494</v>
      </c>
      <c r="L3578" s="50" t="s">
        <v>494</v>
      </c>
      <c r="P3578" s="50" t="s">
        <v>1423</v>
      </c>
    </row>
    <row r="3579" spans="1:16" hidden="1" x14ac:dyDescent="0.2">
      <c r="A3579" s="50">
        <v>2024</v>
      </c>
      <c r="B3579" s="50" t="s">
        <v>967</v>
      </c>
      <c r="C3579" s="51" t="str">
        <f>set_totals!$C$532</f>
        <v>23Sep24-PRS-Mill Bay-1</v>
      </c>
      <c r="D3579" s="21">
        <f t="shared" si="174"/>
        <v>45558</v>
      </c>
      <c r="E3579" s="22">
        <f t="shared" si="175"/>
        <v>267</v>
      </c>
      <c r="F3579" s="50" t="s">
        <v>771</v>
      </c>
      <c r="G3579" s="50" t="s">
        <v>784</v>
      </c>
      <c r="H3579" s="17">
        <v>171</v>
      </c>
      <c r="I3579" s="17">
        <v>39</v>
      </c>
      <c r="K3579" s="50" t="s">
        <v>494</v>
      </c>
      <c r="L3579" s="50" t="s">
        <v>494</v>
      </c>
      <c r="P3579" s="50" t="s">
        <v>1424</v>
      </c>
    </row>
    <row r="3580" spans="1:16" hidden="1" x14ac:dyDescent="0.2">
      <c r="A3580" s="50">
        <v>2024</v>
      </c>
      <c r="B3580" s="50" t="s">
        <v>967</v>
      </c>
      <c r="C3580" s="51" t="str">
        <f>set_totals!$C$532</f>
        <v>23Sep24-PRS-Mill Bay-1</v>
      </c>
      <c r="D3580" s="21">
        <f t="shared" si="174"/>
        <v>45558</v>
      </c>
      <c r="E3580" s="22">
        <f t="shared" si="175"/>
        <v>267</v>
      </c>
      <c r="F3580" s="50" t="s">
        <v>1394</v>
      </c>
      <c r="H3580" s="17">
        <v>146</v>
      </c>
      <c r="I3580" s="17">
        <v>22</v>
      </c>
      <c r="K3580" s="50" t="s">
        <v>494</v>
      </c>
      <c r="L3580" s="50" t="s">
        <v>494</v>
      </c>
    </row>
    <row r="3581" spans="1:16" hidden="1" x14ac:dyDescent="0.2">
      <c r="A3581" s="50">
        <v>2024</v>
      </c>
      <c r="B3581" s="50" t="s">
        <v>967</v>
      </c>
      <c r="C3581" s="51" t="str">
        <f>set_totals!$C$532</f>
        <v>23Sep24-PRS-Mill Bay-1</v>
      </c>
      <c r="D3581" s="21">
        <f t="shared" si="174"/>
        <v>45558</v>
      </c>
      <c r="E3581" s="22">
        <f t="shared" si="175"/>
        <v>267</v>
      </c>
      <c r="F3581" s="50" t="s">
        <v>1394</v>
      </c>
      <c r="H3581" s="17">
        <v>130</v>
      </c>
      <c r="I3581" s="17">
        <v>21</v>
      </c>
      <c r="K3581" s="50" t="s">
        <v>494</v>
      </c>
      <c r="L3581" s="50" t="s">
        <v>494</v>
      </c>
    </row>
    <row r="3582" spans="1:16" hidden="1" x14ac:dyDescent="0.2">
      <c r="A3582" s="50">
        <v>2024</v>
      </c>
      <c r="B3582" s="50" t="s">
        <v>967</v>
      </c>
      <c r="C3582" s="51" t="str">
        <f>set_totals!$C$532</f>
        <v>23Sep24-PRS-Mill Bay-1</v>
      </c>
      <c r="D3582" s="21">
        <f t="shared" si="174"/>
        <v>45558</v>
      </c>
      <c r="E3582" s="22">
        <f t="shared" si="175"/>
        <v>267</v>
      </c>
      <c r="F3582" s="50" t="s">
        <v>1394</v>
      </c>
      <c r="H3582" s="17">
        <v>162</v>
      </c>
      <c r="I3582" s="17">
        <v>27</v>
      </c>
      <c r="K3582" s="50" t="s">
        <v>494</v>
      </c>
      <c r="L3582" s="50" t="s">
        <v>494</v>
      </c>
    </row>
    <row r="3583" spans="1:16" hidden="1" x14ac:dyDescent="0.2">
      <c r="A3583" s="50">
        <v>2024</v>
      </c>
      <c r="B3583" s="50" t="s">
        <v>967</v>
      </c>
      <c r="C3583" s="51" t="str">
        <f>set_totals!$C$532</f>
        <v>23Sep24-PRS-Mill Bay-1</v>
      </c>
      <c r="D3583" s="21">
        <f t="shared" si="174"/>
        <v>45558</v>
      </c>
      <c r="E3583" s="22">
        <f t="shared" si="175"/>
        <v>267</v>
      </c>
      <c r="F3583" s="50" t="s">
        <v>1394</v>
      </c>
      <c r="H3583" s="17">
        <v>167</v>
      </c>
      <c r="I3583" s="17">
        <v>24</v>
      </c>
      <c r="K3583" s="50" t="s">
        <v>494</v>
      </c>
      <c r="L3583" s="50" t="s">
        <v>494</v>
      </c>
    </row>
    <row r="3584" spans="1:16" hidden="1" x14ac:dyDescent="0.2">
      <c r="A3584" s="50">
        <v>2024</v>
      </c>
      <c r="B3584" s="50" t="s">
        <v>967</v>
      </c>
      <c r="C3584" s="51" t="str">
        <f>set_totals!$C$532</f>
        <v>23Sep24-PRS-Mill Bay-1</v>
      </c>
      <c r="D3584" s="21">
        <f t="shared" si="174"/>
        <v>45558</v>
      </c>
      <c r="E3584" s="22">
        <f t="shared" si="175"/>
        <v>267</v>
      </c>
      <c r="F3584" s="50" t="s">
        <v>1394</v>
      </c>
      <c r="H3584" s="17">
        <v>160</v>
      </c>
      <c r="I3584" s="17">
        <v>24</v>
      </c>
      <c r="K3584" s="50" t="s">
        <v>494</v>
      </c>
      <c r="L3584" s="50" t="s">
        <v>494</v>
      </c>
    </row>
    <row r="3585" spans="1:30" hidden="1" x14ac:dyDescent="0.2">
      <c r="A3585" s="50">
        <v>2024</v>
      </c>
      <c r="B3585" s="50" t="s">
        <v>967</v>
      </c>
      <c r="C3585" s="51" t="str">
        <f>set_totals!$C$532</f>
        <v>23Sep24-PRS-Mill Bay-1</v>
      </c>
      <c r="D3585" s="21">
        <f t="shared" si="174"/>
        <v>45558</v>
      </c>
      <c r="E3585" s="22">
        <f t="shared" si="175"/>
        <v>267</v>
      </c>
      <c r="F3585" s="50" t="s">
        <v>1120</v>
      </c>
      <c r="H3585" s="17">
        <v>187</v>
      </c>
      <c r="I3585" s="17">
        <v>32</v>
      </c>
      <c r="K3585" s="50" t="s">
        <v>494</v>
      </c>
      <c r="L3585" s="50" t="s">
        <v>494</v>
      </c>
    </row>
    <row r="3586" spans="1:30" hidden="1" x14ac:dyDescent="0.2">
      <c r="A3586" s="50">
        <v>2024</v>
      </c>
      <c r="B3586" s="50" t="s">
        <v>967</v>
      </c>
      <c r="C3586" s="51" t="str">
        <f>set_totals!$C$532</f>
        <v>23Sep24-PRS-Mill Bay-1</v>
      </c>
      <c r="D3586" s="21">
        <f t="shared" si="174"/>
        <v>45558</v>
      </c>
      <c r="E3586" s="22">
        <f t="shared" si="175"/>
        <v>267</v>
      </c>
      <c r="F3586" s="50" t="s">
        <v>1120</v>
      </c>
      <c r="H3586" s="17">
        <v>208</v>
      </c>
      <c r="I3586" s="17">
        <v>40</v>
      </c>
      <c r="K3586" s="50" t="s">
        <v>494</v>
      </c>
      <c r="L3586" s="50" t="s">
        <v>494</v>
      </c>
    </row>
    <row r="3587" spans="1:30" hidden="1" x14ac:dyDescent="0.2">
      <c r="A3587" s="50">
        <v>2024</v>
      </c>
      <c r="B3587" s="50" t="s">
        <v>967</v>
      </c>
      <c r="C3587" s="51" t="str">
        <f>set_totals!$C$532</f>
        <v>23Sep24-PRS-Mill Bay-1</v>
      </c>
      <c r="D3587" s="21">
        <f t="shared" si="174"/>
        <v>45558</v>
      </c>
      <c r="E3587" s="22">
        <f t="shared" si="175"/>
        <v>267</v>
      </c>
      <c r="F3587" s="50" t="s">
        <v>1120</v>
      </c>
      <c r="H3587" s="17">
        <v>214</v>
      </c>
      <c r="I3587" s="17">
        <v>40</v>
      </c>
      <c r="K3587" s="50" t="s">
        <v>494</v>
      </c>
      <c r="L3587" s="50" t="s">
        <v>494</v>
      </c>
    </row>
    <row r="3588" spans="1:30" hidden="1" x14ac:dyDescent="0.2">
      <c r="A3588" s="50">
        <v>2024</v>
      </c>
      <c r="B3588" s="50" t="s">
        <v>967</v>
      </c>
      <c r="C3588" s="51" t="str">
        <f>set_totals!$C$532</f>
        <v>23Sep24-PRS-Mill Bay-1</v>
      </c>
      <c r="D3588" s="21">
        <f t="shared" si="174"/>
        <v>45558</v>
      </c>
      <c r="E3588" s="22">
        <f t="shared" si="175"/>
        <v>267</v>
      </c>
      <c r="F3588" s="50" t="s">
        <v>1185</v>
      </c>
      <c r="H3588" s="17">
        <v>214</v>
      </c>
      <c r="I3588" s="17">
        <v>42</v>
      </c>
      <c r="K3588" s="50" t="s">
        <v>494</v>
      </c>
      <c r="L3588" s="50" t="s">
        <v>494</v>
      </c>
    </row>
    <row r="3589" spans="1:30" hidden="1" x14ac:dyDescent="0.2">
      <c r="A3589" s="50">
        <v>2024</v>
      </c>
      <c r="B3589" s="50" t="s">
        <v>967</v>
      </c>
      <c r="C3589" s="51" t="str">
        <f>set_totals!$C$534</f>
        <v>23Sep24-PRS-Offshore B-1</v>
      </c>
      <c r="D3589" s="21">
        <f t="shared" si="174"/>
        <v>45558</v>
      </c>
      <c r="E3589" s="22">
        <f t="shared" si="175"/>
        <v>267</v>
      </c>
      <c r="F3589" s="50" t="s">
        <v>773</v>
      </c>
      <c r="G3589" s="50" t="s">
        <v>784</v>
      </c>
      <c r="H3589" s="17">
        <v>166</v>
      </c>
      <c r="I3589" s="17">
        <v>26</v>
      </c>
      <c r="K3589" s="50" t="s">
        <v>494</v>
      </c>
      <c r="L3589" s="50" t="s">
        <v>494</v>
      </c>
    </row>
    <row r="3590" spans="1:30" hidden="1" x14ac:dyDescent="0.2">
      <c r="A3590" s="50">
        <v>2024</v>
      </c>
      <c r="B3590" s="50" t="s">
        <v>967</v>
      </c>
      <c r="C3590" s="51" t="str">
        <f>set_totals!$C$534</f>
        <v>23Sep24-PRS-Offshore B-1</v>
      </c>
      <c r="D3590" s="21">
        <f t="shared" si="174"/>
        <v>45558</v>
      </c>
      <c r="E3590" s="22">
        <f t="shared" si="175"/>
        <v>267</v>
      </c>
      <c r="F3590" s="50" t="s">
        <v>773</v>
      </c>
      <c r="G3590" s="50" t="s">
        <v>784</v>
      </c>
      <c r="H3590" s="17">
        <v>174</v>
      </c>
      <c r="I3590" s="17">
        <v>31</v>
      </c>
      <c r="K3590" s="50" t="s">
        <v>494</v>
      </c>
      <c r="L3590" s="50" t="s">
        <v>494</v>
      </c>
    </row>
    <row r="3591" spans="1:30" hidden="1" x14ac:dyDescent="0.2">
      <c r="A3591" s="50">
        <v>2024</v>
      </c>
      <c r="B3591" s="50" t="s">
        <v>967</v>
      </c>
      <c r="C3591" s="51" t="str">
        <f>set_totals!$C$534</f>
        <v>23Sep24-PRS-Offshore B-1</v>
      </c>
      <c r="D3591" s="21">
        <f t="shared" si="174"/>
        <v>45558</v>
      </c>
      <c r="E3591" s="22">
        <f t="shared" si="175"/>
        <v>267</v>
      </c>
      <c r="F3591" s="50" t="s">
        <v>773</v>
      </c>
      <c r="G3591" s="50" t="s">
        <v>784</v>
      </c>
      <c r="H3591" s="17">
        <v>172</v>
      </c>
      <c r="I3591" s="17">
        <v>32</v>
      </c>
      <c r="K3591" s="50" t="s">
        <v>494</v>
      </c>
      <c r="L3591" s="50" t="s">
        <v>494</v>
      </c>
    </row>
    <row r="3592" spans="1:30" hidden="1" x14ac:dyDescent="0.2">
      <c r="A3592" s="50">
        <v>2024</v>
      </c>
      <c r="B3592" s="50" t="s">
        <v>967</v>
      </c>
      <c r="C3592" s="51" t="str">
        <f>set_totals!$C$534</f>
        <v>23Sep24-PRS-Offshore B-1</v>
      </c>
      <c r="D3592" s="21">
        <f t="shared" si="174"/>
        <v>45558</v>
      </c>
      <c r="E3592" s="22">
        <f t="shared" si="175"/>
        <v>267</v>
      </c>
      <c r="F3592" s="50" t="s">
        <v>773</v>
      </c>
      <c r="G3592" s="50" t="s">
        <v>784</v>
      </c>
      <c r="H3592" s="17">
        <v>186</v>
      </c>
      <c r="I3592" s="17">
        <v>29</v>
      </c>
      <c r="K3592" s="50" t="s">
        <v>494</v>
      </c>
      <c r="L3592" s="50" t="s">
        <v>494</v>
      </c>
    </row>
    <row r="3593" spans="1:30" hidden="1" x14ac:dyDescent="0.2">
      <c r="A3593" s="50">
        <v>2024</v>
      </c>
      <c r="B3593" s="50" t="s">
        <v>967</v>
      </c>
      <c r="C3593" s="51" t="str">
        <f>set_totals!$C$534</f>
        <v>23Sep24-PRS-Offshore B-1</v>
      </c>
      <c r="D3593" s="21">
        <f t="shared" si="174"/>
        <v>45558</v>
      </c>
      <c r="E3593" s="22">
        <f t="shared" si="175"/>
        <v>267</v>
      </c>
      <c r="F3593" s="50" t="s">
        <v>773</v>
      </c>
      <c r="G3593" s="50" t="s">
        <v>784</v>
      </c>
      <c r="H3593" s="17">
        <v>180</v>
      </c>
      <c r="I3593" s="17">
        <v>36</v>
      </c>
      <c r="K3593" s="50" t="s">
        <v>494</v>
      </c>
      <c r="L3593" s="50" t="s">
        <v>494</v>
      </c>
    </row>
    <row r="3594" spans="1:30" hidden="1" x14ac:dyDescent="0.2">
      <c r="A3594" s="50">
        <v>2024</v>
      </c>
      <c r="B3594" s="50" t="s">
        <v>967</v>
      </c>
      <c r="C3594" s="51" t="str">
        <f>set_totals!$C$534</f>
        <v>23Sep24-PRS-Offshore B-1</v>
      </c>
      <c r="D3594" s="21">
        <f t="shared" si="174"/>
        <v>45558</v>
      </c>
      <c r="E3594" s="22">
        <f t="shared" si="175"/>
        <v>267</v>
      </c>
      <c r="F3594" s="50" t="s">
        <v>773</v>
      </c>
      <c r="G3594" s="50" t="s">
        <v>784</v>
      </c>
      <c r="H3594" s="17">
        <v>166</v>
      </c>
      <c r="I3594" s="17">
        <v>30</v>
      </c>
      <c r="K3594" s="50" t="s">
        <v>494</v>
      </c>
      <c r="L3594" s="50" t="s">
        <v>494</v>
      </c>
    </row>
    <row r="3595" spans="1:30" hidden="1" x14ac:dyDescent="0.2">
      <c r="A3595" s="50">
        <v>2024</v>
      </c>
      <c r="B3595" s="50" t="s">
        <v>967</v>
      </c>
      <c r="C3595" s="51" t="str">
        <f>set_totals!$C$534</f>
        <v>23Sep24-PRS-Offshore B-1</v>
      </c>
      <c r="D3595" s="21">
        <f t="shared" ref="D3595:D3658" si="177">DATEVALUE(LEFT(C3595, SEARCH("-", C3595) - 1))</f>
        <v>45558</v>
      </c>
      <c r="E3595" s="22">
        <f t="shared" ref="E3595:E3658" si="178" xml:space="preserve"> D3595 - DATE(YEAR(D3595), 1, 0)</f>
        <v>267</v>
      </c>
      <c r="F3595" s="50" t="s">
        <v>773</v>
      </c>
      <c r="G3595" s="50" t="s">
        <v>784</v>
      </c>
      <c r="H3595" s="17">
        <v>172</v>
      </c>
      <c r="I3595" s="17">
        <v>28</v>
      </c>
      <c r="K3595" s="50" t="s">
        <v>494</v>
      </c>
      <c r="L3595" s="50" t="s">
        <v>494</v>
      </c>
    </row>
    <row r="3596" spans="1:30" hidden="1" x14ac:dyDescent="0.2">
      <c r="A3596" s="50">
        <v>2024</v>
      </c>
      <c r="B3596" s="50" t="s">
        <v>967</v>
      </c>
      <c r="C3596" s="51" t="str">
        <f>set_totals!$C$534</f>
        <v>23Sep24-PRS-Offshore B-1</v>
      </c>
      <c r="D3596" s="21">
        <f t="shared" si="177"/>
        <v>45558</v>
      </c>
      <c r="E3596" s="22">
        <f t="shared" si="178"/>
        <v>267</v>
      </c>
      <c r="F3596" s="50" t="s">
        <v>773</v>
      </c>
      <c r="G3596" s="50" t="s">
        <v>784</v>
      </c>
      <c r="H3596" s="17">
        <v>166</v>
      </c>
      <c r="I3596" s="17">
        <v>29</v>
      </c>
      <c r="K3596" s="50" t="s">
        <v>494</v>
      </c>
      <c r="L3596" s="50" t="s">
        <v>494</v>
      </c>
    </row>
    <row r="3597" spans="1:30" hidden="1" x14ac:dyDescent="0.2">
      <c r="A3597" s="50">
        <v>2024</v>
      </c>
      <c r="B3597" s="50" t="s">
        <v>967</v>
      </c>
      <c r="C3597" s="51" t="str">
        <f>set_totals!$C$535</f>
        <v>23Sep24-PRS-Thrasher-1</v>
      </c>
      <c r="D3597" s="21">
        <f t="shared" si="177"/>
        <v>45558</v>
      </c>
      <c r="E3597" s="22">
        <f t="shared" si="178"/>
        <v>267</v>
      </c>
      <c r="F3597" s="50" t="s">
        <v>771</v>
      </c>
      <c r="G3597" s="50" t="s">
        <v>784</v>
      </c>
      <c r="H3597" s="17">
        <v>128</v>
      </c>
      <c r="I3597" s="17">
        <v>27</v>
      </c>
      <c r="K3597" s="50" t="s">
        <v>494</v>
      </c>
      <c r="L3597" s="50" t="s">
        <v>494</v>
      </c>
      <c r="P3597" s="50" t="s">
        <v>1428</v>
      </c>
      <c r="AD3597" s="50" t="s">
        <v>1432</v>
      </c>
    </row>
    <row r="3598" spans="1:30" hidden="1" x14ac:dyDescent="0.2">
      <c r="A3598" s="50">
        <v>2024</v>
      </c>
      <c r="B3598" s="50" t="s">
        <v>967</v>
      </c>
      <c r="C3598" s="51" t="str">
        <f>set_totals!$C$535</f>
        <v>23Sep24-PRS-Thrasher-1</v>
      </c>
      <c r="D3598" s="21">
        <f t="shared" si="177"/>
        <v>45558</v>
      </c>
      <c r="E3598" s="22">
        <f t="shared" si="178"/>
        <v>267</v>
      </c>
      <c r="F3598" s="50" t="s">
        <v>771</v>
      </c>
      <c r="G3598" s="50" t="s">
        <v>784</v>
      </c>
      <c r="H3598" s="17">
        <v>206</v>
      </c>
      <c r="I3598" s="17">
        <v>46</v>
      </c>
      <c r="K3598" s="50" t="s">
        <v>494</v>
      </c>
      <c r="L3598" s="50" t="s">
        <v>494</v>
      </c>
      <c r="P3598" s="50" t="s">
        <v>1429</v>
      </c>
      <c r="AD3598" s="50" t="s">
        <v>1432</v>
      </c>
    </row>
    <row r="3599" spans="1:30" hidden="1" x14ac:dyDescent="0.2">
      <c r="A3599" s="50">
        <v>2024</v>
      </c>
      <c r="B3599" s="50" t="s">
        <v>967</v>
      </c>
      <c r="C3599" s="51" t="str">
        <f>set_totals!$C$535</f>
        <v>23Sep24-PRS-Thrasher-1</v>
      </c>
      <c r="D3599" s="21">
        <f t="shared" si="177"/>
        <v>45558</v>
      </c>
      <c r="E3599" s="22">
        <f t="shared" si="178"/>
        <v>267</v>
      </c>
      <c r="F3599" s="50" t="s">
        <v>771</v>
      </c>
      <c r="G3599" s="50" t="s">
        <v>784</v>
      </c>
      <c r="H3599" s="17">
        <v>198</v>
      </c>
      <c r="I3599" s="17">
        <v>44</v>
      </c>
      <c r="K3599" s="50" t="s">
        <v>494</v>
      </c>
      <c r="L3599" s="50" t="s">
        <v>494</v>
      </c>
      <c r="P3599" s="50" t="s">
        <v>1431</v>
      </c>
      <c r="AD3599" s="50" t="s">
        <v>1432</v>
      </c>
    </row>
    <row r="3600" spans="1:30" hidden="1" x14ac:dyDescent="0.2">
      <c r="A3600" s="50">
        <v>2024</v>
      </c>
      <c r="B3600" s="50" t="s">
        <v>967</v>
      </c>
      <c r="C3600" s="51" t="str">
        <f>set_totals!$C$537</f>
        <v>23Sep24-PRS-Jap Rock-1</v>
      </c>
      <c r="D3600" s="21">
        <f t="shared" si="177"/>
        <v>45558</v>
      </c>
      <c r="E3600" s="22">
        <f t="shared" si="178"/>
        <v>267</v>
      </c>
      <c r="F3600" s="50" t="s">
        <v>773</v>
      </c>
      <c r="G3600" s="50" t="s">
        <v>784</v>
      </c>
      <c r="H3600" s="17">
        <v>146</v>
      </c>
      <c r="I3600" s="17">
        <v>22</v>
      </c>
      <c r="K3600" s="50" t="s">
        <v>494</v>
      </c>
      <c r="L3600" s="50" t="s">
        <v>494</v>
      </c>
    </row>
    <row r="3601" spans="1:30" hidden="1" x14ac:dyDescent="0.2">
      <c r="A3601" s="50">
        <v>2024</v>
      </c>
      <c r="B3601" s="50" t="s">
        <v>967</v>
      </c>
      <c r="C3601" s="51" t="str">
        <f>set_totals!$C$537</f>
        <v>23Sep24-PRS-Jap Rock-1</v>
      </c>
      <c r="D3601" s="21">
        <f t="shared" si="177"/>
        <v>45558</v>
      </c>
      <c r="E3601" s="22">
        <f t="shared" si="178"/>
        <v>267</v>
      </c>
      <c r="F3601" s="50" t="s">
        <v>771</v>
      </c>
      <c r="G3601" s="50" t="s">
        <v>784</v>
      </c>
      <c r="H3601" s="17">
        <v>131</v>
      </c>
      <c r="I3601" s="17">
        <v>26</v>
      </c>
      <c r="K3601" s="50" t="s">
        <v>494</v>
      </c>
      <c r="L3601" s="50" t="s">
        <v>494</v>
      </c>
      <c r="P3601" s="50" t="s">
        <v>1434</v>
      </c>
      <c r="AD3601" s="50" t="s">
        <v>1432</v>
      </c>
    </row>
    <row r="3602" spans="1:30" hidden="1" x14ac:dyDescent="0.2">
      <c r="A3602" s="50">
        <v>2024</v>
      </c>
      <c r="B3602" s="50" t="s">
        <v>967</v>
      </c>
      <c r="C3602" s="51" t="str">
        <f>set_totals!$C$537</f>
        <v>23Sep24-PRS-Jap Rock-1</v>
      </c>
      <c r="D3602" s="21">
        <f t="shared" si="177"/>
        <v>45558</v>
      </c>
      <c r="E3602" s="22">
        <f t="shared" si="178"/>
        <v>267</v>
      </c>
      <c r="F3602" s="50" t="s">
        <v>771</v>
      </c>
      <c r="G3602" s="50" t="s">
        <v>784</v>
      </c>
      <c r="H3602" s="17">
        <v>183</v>
      </c>
      <c r="I3602" s="17">
        <v>42</v>
      </c>
      <c r="K3602" s="50" t="s">
        <v>494</v>
      </c>
      <c r="L3602" s="50" t="s">
        <v>494</v>
      </c>
      <c r="P3602" s="50" t="s">
        <v>1193</v>
      </c>
      <c r="AD3602" s="50" t="s">
        <v>1194</v>
      </c>
    </row>
    <row r="3603" spans="1:30" hidden="1" x14ac:dyDescent="0.2">
      <c r="A3603" s="50">
        <v>2024</v>
      </c>
      <c r="B3603" s="50" t="s">
        <v>967</v>
      </c>
      <c r="C3603" s="51" t="str">
        <f>set_totals!$C$540</f>
        <v>23Sep24-PRS-Gordon R-1</v>
      </c>
      <c r="D3603" s="21">
        <f t="shared" si="177"/>
        <v>45558</v>
      </c>
      <c r="E3603" s="22">
        <f t="shared" si="178"/>
        <v>267</v>
      </c>
      <c r="F3603" s="50" t="s">
        <v>773</v>
      </c>
      <c r="G3603" s="50" t="s">
        <v>784</v>
      </c>
      <c r="H3603" s="17">
        <v>128</v>
      </c>
      <c r="I3603" s="17">
        <v>22</v>
      </c>
      <c r="K3603" s="50" t="s">
        <v>494</v>
      </c>
      <c r="L3603" s="50" t="s">
        <v>494</v>
      </c>
    </row>
    <row r="3604" spans="1:30" hidden="1" x14ac:dyDescent="0.2">
      <c r="A3604" s="50">
        <v>2024</v>
      </c>
      <c r="B3604" s="50" t="s">
        <v>967</v>
      </c>
      <c r="C3604" s="51" t="str">
        <f>set_totals!$C$540</f>
        <v>23Sep24-PRS-Gordon R-1</v>
      </c>
      <c r="D3604" s="21">
        <f t="shared" si="177"/>
        <v>45558</v>
      </c>
      <c r="E3604" s="22">
        <f t="shared" si="178"/>
        <v>267</v>
      </c>
      <c r="F3604" s="50" t="s">
        <v>771</v>
      </c>
      <c r="G3604" s="50" t="s">
        <v>784</v>
      </c>
      <c r="H3604" s="17">
        <v>205</v>
      </c>
      <c r="I3604" s="17">
        <v>50</v>
      </c>
      <c r="K3604" s="50" t="s">
        <v>494</v>
      </c>
      <c r="L3604" s="50" t="s">
        <v>494</v>
      </c>
      <c r="P3604" s="50" t="s">
        <v>1437</v>
      </c>
    </row>
    <row r="3605" spans="1:30" hidden="1" x14ac:dyDescent="0.2">
      <c r="A3605" s="50">
        <v>2024</v>
      </c>
      <c r="B3605" s="50" t="s">
        <v>967</v>
      </c>
      <c r="C3605" s="51" t="str">
        <f>set_totals!$C$542</f>
        <v>23Sep24-PRS-Offshore A-1</v>
      </c>
      <c r="D3605" s="21">
        <f t="shared" si="177"/>
        <v>45558</v>
      </c>
      <c r="E3605" s="22">
        <f t="shared" si="178"/>
        <v>267</v>
      </c>
      <c r="F3605" s="50" t="s">
        <v>771</v>
      </c>
      <c r="G3605" s="50" t="s">
        <v>784</v>
      </c>
      <c r="H3605" s="17">
        <v>161</v>
      </c>
      <c r="I3605" s="17">
        <v>21</v>
      </c>
      <c r="K3605" s="50" t="s">
        <v>494</v>
      </c>
      <c r="L3605" s="50" t="s">
        <v>494</v>
      </c>
      <c r="P3605" s="50" t="s">
        <v>1438</v>
      </c>
    </row>
    <row r="3606" spans="1:30" hidden="1" x14ac:dyDescent="0.2">
      <c r="A3606" s="50">
        <v>2024</v>
      </c>
      <c r="B3606" s="50" t="s">
        <v>967</v>
      </c>
      <c r="C3606" s="51" t="str">
        <f>set_totals!$C$542</f>
        <v>23Sep24-PRS-Offshore A-1</v>
      </c>
      <c r="D3606" s="21">
        <f t="shared" si="177"/>
        <v>45558</v>
      </c>
      <c r="E3606" s="22">
        <f t="shared" si="178"/>
        <v>267</v>
      </c>
      <c r="F3606" s="50" t="s">
        <v>771</v>
      </c>
      <c r="G3606" s="50" t="s">
        <v>784</v>
      </c>
      <c r="H3606" s="17">
        <v>192</v>
      </c>
      <c r="I3606" s="17">
        <v>45</v>
      </c>
      <c r="K3606" s="50" t="s">
        <v>494</v>
      </c>
      <c r="L3606" s="50" t="s">
        <v>494</v>
      </c>
      <c r="P3606" s="50" t="s">
        <v>1439</v>
      </c>
    </row>
    <row r="3607" spans="1:30" hidden="1" x14ac:dyDescent="0.2">
      <c r="A3607" s="50">
        <v>2024</v>
      </c>
      <c r="B3607" s="50" t="s">
        <v>967</v>
      </c>
      <c r="C3607" s="51" t="str">
        <f>set_totals!$C$542</f>
        <v>23Sep24-PRS-Offshore A-1</v>
      </c>
      <c r="D3607" s="21">
        <f t="shared" si="177"/>
        <v>45558</v>
      </c>
      <c r="E3607" s="22">
        <f t="shared" si="178"/>
        <v>267</v>
      </c>
      <c r="F3607" s="50" t="s">
        <v>771</v>
      </c>
      <c r="G3607" s="50" t="s">
        <v>784</v>
      </c>
      <c r="H3607" s="17">
        <v>142</v>
      </c>
      <c r="I3607" s="17">
        <v>29</v>
      </c>
      <c r="K3607" s="50" t="s">
        <v>494</v>
      </c>
      <c r="L3607" s="50" t="s">
        <v>494</v>
      </c>
      <c r="P3607" s="50" t="s">
        <v>1440</v>
      </c>
    </row>
    <row r="3608" spans="1:30" hidden="1" x14ac:dyDescent="0.2">
      <c r="A3608" s="50">
        <v>2024</v>
      </c>
      <c r="B3608" s="50" t="s">
        <v>967</v>
      </c>
      <c r="C3608" s="51" t="str">
        <f>set_totals!$C$542</f>
        <v>23Sep24-PRS-Offshore A-1</v>
      </c>
      <c r="D3608" s="21">
        <f t="shared" si="177"/>
        <v>45558</v>
      </c>
      <c r="E3608" s="22">
        <f t="shared" si="178"/>
        <v>267</v>
      </c>
      <c r="F3608" s="50" t="s">
        <v>771</v>
      </c>
      <c r="G3608" s="50" t="s">
        <v>784</v>
      </c>
      <c r="H3608" s="17">
        <v>200</v>
      </c>
      <c r="I3608" s="17">
        <v>46</v>
      </c>
      <c r="K3608" s="50" t="s">
        <v>496</v>
      </c>
      <c r="P3608" s="50" t="s">
        <v>1441</v>
      </c>
    </row>
    <row r="3609" spans="1:30" hidden="1" x14ac:dyDescent="0.2">
      <c r="A3609" s="50">
        <v>2024</v>
      </c>
      <c r="B3609" s="50" t="s">
        <v>967</v>
      </c>
      <c r="C3609" s="51" t="str">
        <f>set_totals!$C$542</f>
        <v>23Sep24-PRS-Offshore A-1</v>
      </c>
      <c r="D3609" s="21">
        <f t="shared" si="177"/>
        <v>45558</v>
      </c>
      <c r="E3609" s="22">
        <f t="shared" si="178"/>
        <v>267</v>
      </c>
      <c r="F3609" s="50" t="s">
        <v>771</v>
      </c>
      <c r="G3609" s="50" t="s">
        <v>784</v>
      </c>
      <c r="H3609" s="17">
        <v>220</v>
      </c>
      <c r="I3609" s="17">
        <v>54</v>
      </c>
      <c r="K3609" s="50" t="s">
        <v>496</v>
      </c>
      <c r="P3609" s="50" t="s">
        <v>1442</v>
      </c>
    </row>
    <row r="3610" spans="1:30" hidden="1" x14ac:dyDescent="0.2">
      <c r="A3610" s="50">
        <v>2024</v>
      </c>
      <c r="B3610" s="50" t="s">
        <v>967</v>
      </c>
      <c r="C3610" s="51" t="str">
        <f>set_totals!$C$542</f>
        <v>23Sep24-PRS-Offshore A-1</v>
      </c>
      <c r="D3610" s="21">
        <f t="shared" si="177"/>
        <v>45558</v>
      </c>
      <c r="E3610" s="22">
        <f t="shared" si="178"/>
        <v>267</v>
      </c>
      <c r="F3610" s="50" t="s">
        <v>771</v>
      </c>
      <c r="G3610" s="50" t="s">
        <v>784</v>
      </c>
      <c r="H3610" s="17">
        <v>172</v>
      </c>
      <c r="I3610" s="17">
        <v>35</v>
      </c>
      <c r="K3610" s="50" t="s">
        <v>494</v>
      </c>
      <c r="L3610" s="50" t="s">
        <v>494</v>
      </c>
      <c r="P3610" s="50" t="s">
        <v>1443</v>
      </c>
    </row>
    <row r="3611" spans="1:30" hidden="1" x14ac:dyDescent="0.2">
      <c r="A3611" s="50">
        <v>2024</v>
      </c>
      <c r="B3611" s="50" t="s">
        <v>967</v>
      </c>
      <c r="C3611" s="51" t="str">
        <f>set_totals!$C$542</f>
        <v>23Sep24-PRS-Offshore A-1</v>
      </c>
      <c r="D3611" s="21">
        <f t="shared" si="177"/>
        <v>45558</v>
      </c>
      <c r="E3611" s="22">
        <f t="shared" si="178"/>
        <v>267</v>
      </c>
      <c r="F3611" s="50" t="s">
        <v>771</v>
      </c>
      <c r="G3611" s="50" t="s">
        <v>784</v>
      </c>
      <c r="H3611" s="17">
        <v>200</v>
      </c>
      <c r="I3611" s="17">
        <v>47</v>
      </c>
      <c r="K3611" s="50" t="s">
        <v>496</v>
      </c>
      <c r="P3611" s="50" t="s">
        <v>1444</v>
      </c>
    </row>
    <row r="3612" spans="1:30" hidden="1" x14ac:dyDescent="0.2">
      <c r="A3612" s="50">
        <v>2024</v>
      </c>
      <c r="B3612" s="50" t="s">
        <v>967</v>
      </c>
      <c r="C3612" s="51" t="str">
        <f>set_totals!$C$542</f>
        <v>23Sep24-PRS-Offshore A-1</v>
      </c>
      <c r="D3612" s="21">
        <f t="shared" si="177"/>
        <v>45558</v>
      </c>
      <c r="E3612" s="22">
        <f t="shared" si="178"/>
        <v>267</v>
      </c>
      <c r="F3612" s="50" t="s">
        <v>771</v>
      </c>
      <c r="G3612" s="50" t="s">
        <v>784</v>
      </c>
      <c r="H3612" s="17">
        <v>202</v>
      </c>
      <c r="I3612" s="17">
        <v>46</v>
      </c>
      <c r="K3612" s="50" t="s">
        <v>494</v>
      </c>
      <c r="L3612" s="50" t="s">
        <v>494</v>
      </c>
      <c r="P3612" s="50" t="s">
        <v>1445</v>
      </c>
    </row>
    <row r="3613" spans="1:30" hidden="1" x14ac:dyDescent="0.2">
      <c r="A3613" s="50">
        <v>2024</v>
      </c>
      <c r="B3613" s="50" t="s">
        <v>967</v>
      </c>
      <c r="C3613" s="51" t="str">
        <f>set_totals!$C$543</f>
        <v>22Oct24-PRS-Mill Bay-1</v>
      </c>
      <c r="D3613" s="21">
        <f t="shared" si="177"/>
        <v>45587</v>
      </c>
      <c r="E3613" s="22">
        <f t="shared" si="178"/>
        <v>296</v>
      </c>
      <c r="F3613" s="50" t="s">
        <v>1394</v>
      </c>
      <c r="H3613" s="17">
        <v>134</v>
      </c>
      <c r="I3613" s="17">
        <v>20</v>
      </c>
    </row>
    <row r="3614" spans="1:30" hidden="1" x14ac:dyDescent="0.2">
      <c r="A3614" s="50">
        <v>2024</v>
      </c>
      <c r="B3614" s="50" t="s">
        <v>967</v>
      </c>
      <c r="C3614" s="51" t="str">
        <f>set_totals!$C$543</f>
        <v>22Oct24-PRS-Mill Bay-1</v>
      </c>
      <c r="D3614" s="21">
        <f t="shared" si="177"/>
        <v>45587</v>
      </c>
      <c r="E3614" s="22">
        <f t="shared" si="178"/>
        <v>296</v>
      </c>
      <c r="F3614" s="50" t="s">
        <v>1394</v>
      </c>
      <c r="H3614" s="17">
        <v>148</v>
      </c>
      <c r="I3614" s="17">
        <v>22</v>
      </c>
    </row>
    <row r="3615" spans="1:30" hidden="1" x14ac:dyDescent="0.2">
      <c r="A3615" s="50">
        <v>2024</v>
      </c>
      <c r="B3615" s="50" t="s">
        <v>967</v>
      </c>
      <c r="C3615" s="51" t="str">
        <f>set_totals!$C$543</f>
        <v>22Oct24-PRS-Mill Bay-1</v>
      </c>
      <c r="D3615" s="21">
        <f t="shared" si="177"/>
        <v>45587</v>
      </c>
      <c r="E3615" s="22">
        <f t="shared" si="178"/>
        <v>296</v>
      </c>
      <c r="F3615" s="50" t="s">
        <v>1394</v>
      </c>
      <c r="H3615" s="17">
        <v>139</v>
      </c>
      <c r="I3615" s="17">
        <v>22</v>
      </c>
    </row>
    <row r="3616" spans="1:30" hidden="1" x14ac:dyDescent="0.2">
      <c r="A3616" s="50">
        <v>2024</v>
      </c>
      <c r="B3616" s="50" t="s">
        <v>967</v>
      </c>
      <c r="C3616" s="51" t="str">
        <f>set_totals!$C$543</f>
        <v>22Oct24-PRS-Mill Bay-1</v>
      </c>
      <c r="D3616" s="21">
        <f t="shared" si="177"/>
        <v>45587</v>
      </c>
      <c r="E3616" s="22">
        <f t="shared" si="178"/>
        <v>296</v>
      </c>
      <c r="F3616" s="50" t="s">
        <v>1394</v>
      </c>
      <c r="H3616" s="17">
        <v>132</v>
      </c>
      <c r="I3616" s="17">
        <v>21</v>
      </c>
    </row>
    <row r="3617" spans="1:59" hidden="1" x14ac:dyDescent="0.2">
      <c r="A3617" s="50">
        <v>2024</v>
      </c>
      <c r="B3617" s="50" t="s">
        <v>967</v>
      </c>
      <c r="C3617" s="51" t="str">
        <f>set_totals!$C$543</f>
        <v>22Oct24-PRS-Mill Bay-1</v>
      </c>
      <c r="D3617" s="21">
        <f t="shared" si="177"/>
        <v>45587</v>
      </c>
      <c r="E3617" s="22">
        <f t="shared" si="178"/>
        <v>296</v>
      </c>
      <c r="F3617" s="50" t="s">
        <v>1394</v>
      </c>
      <c r="H3617" s="17">
        <v>140</v>
      </c>
      <c r="I3617" s="17">
        <v>23</v>
      </c>
    </row>
    <row r="3618" spans="1:59" hidden="1" x14ac:dyDescent="0.2">
      <c r="A3618" s="50">
        <v>2024</v>
      </c>
      <c r="B3618" s="50" t="s">
        <v>967</v>
      </c>
      <c r="C3618" s="51" t="str">
        <f>set_totals!$C$543</f>
        <v>22Oct24-PRS-Mill Bay-1</v>
      </c>
      <c r="D3618" s="21">
        <f t="shared" si="177"/>
        <v>45587</v>
      </c>
      <c r="E3618" s="22">
        <f t="shared" si="178"/>
        <v>296</v>
      </c>
      <c r="F3618" s="50" t="s">
        <v>1394</v>
      </c>
      <c r="H3618" s="17">
        <v>132</v>
      </c>
      <c r="I3618" s="17">
        <v>20</v>
      </c>
    </row>
    <row r="3619" spans="1:59" hidden="1" x14ac:dyDescent="0.2">
      <c r="A3619" s="50">
        <v>2024</v>
      </c>
      <c r="B3619" s="50" t="s">
        <v>967</v>
      </c>
      <c r="C3619" s="51" t="str">
        <f>set_totals!$C$543</f>
        <v>22Oct24-PRS-Mill Bay-1</v>
      </c>
      <c r="D3619" s="21">
        <f t="shared" si="177"/>
        <v>45587</v>
      </c>
      <c r="E3619" s="22">
        <f t="shared" si="178"/>
        <v>296</v>
      </c>
      <c r="F3619" s="50" t="s">
        <v>1394</v>
      </c>
      <c r="H3619" s="17">
        <v>130</v>
      </c>
      <c r="I3619" s="17">
        <v>21</v>
      </c>
    </row>
    <row r="3620" spans="1:59" hidden="1" x14ac:dyDescent="0.2">
      <c r="A3620" s="50">
        <v>2024</v>
      </c>
      <c r="B3620" s="50" t="s">
        <v>967</v>
      </c>
      <c r="C3620" s="51" t="str">
        <f>set_totals!$C$543</f>
        <v>22Oct24-PRS-Mill Bay-1</v>
      </c>
      <c r="D3620" s="21">
        <f t="shared" si="177"/>
        <v>45587</v>
      </c>
      <c r="E3620" s="22">
        <f t="shared" si="178"/>
        <v>296</v>
      </c>
      <c r="F3620" s="50" t="s">
        <v>1394</v>
      </c>
      <c r="H3620" s="17">
        <v>131</v>
      </c>
      <c r="I3620" s="17">
        <v>20</v>
      </c>
    </row>
    <row r="3621" spans="1:59" hidden="1" x14ac:dyDescent="0.2">
      <c r="A3621" s="50">
        <v>2024</v>
      </c>
      <c r="B3621" s="50" t="s">
        <v>967</v>
      </c>
      <c r="C3621" s="51" t="str">
        <f>set_totals!$C$543</f>
        <v>22Oct24-PRS-Mill Bay-1</v>
      </c>
      <c r="D3621" s="21">
        <f t="shared" si="177"/>
        <v>45587</v>
      </c>
      <c r="E3621" s="22">
        <f t="shared" si="178"/>
        <v>296</v>
      </c>
      <c r="F3621" s="50" t="s">
        <v>1394</v>
      </c>
      <c r="H3621" s="17">
        <v>140</v>
      </c>
      <c r="I3621" s="17">
        <v>23</v>
      </c>
    </row>
    <row r="3622" spans="1:59" hidden="1" x14ac:dyDescent="0.2">
      <c r="A3622" s="50">
        <v>2024</v>
      </c>
      <c r="B3622" s="50" t="s">
        <v>967</v>
      </c>
      <c r="C3622" s="51" t="str">
        <f>set_totals!$C$543</f>
        <v>22Oct24-PRS-Mill Bay-1</v>
      </c>
      <c r="D3622" s="21">
        <f t="shared" si="177"/>
        <v>45587</v>
      </c>
      <c r="E3622" s="22">
        <f t="shared" si="178"/>
        <v>296</v>
      </c>
      <c r="F3622" s="50" t="s">
        <v>1394</v>
      </c>
      <c r="H3622" s="17">
        <v>132</v>
      </c>
      <c r="I3622" s="17">
        <v>20</v>
      </c>
    </row>
    <row r="3623" spans="1:59" hidden="1" x14ac:dyDescent="0.2">
      <c r="A3623" s="50">
        <v>2024</v>
      </c>
      <c r="B3623" s="50" t="s">
        <v>967</v>
      </c>
      <c r="C3623" s="51" t="str">
        <f>set_totals!$C$543</f>
        <v>22Oct24-PRS-Mill Bay-1</v>
      </c>
      <c r="D3623" s="21">
        <f t="shared" si="177"/>
        <v>45587</v>
      </c>
      <c r="E3623" s="22">
        <f t="shared" si="178"/>
        <v>296</v>
      </c>
      <c r="F3623" s="50" t="s">
        <v>1394</v>
      </c>
      <c r="H3623" s="17">
        <v>142</v>
      </c>
      <c r="I3623" s="17">
        <v>22</v>
      </c>
    </row>
    <row r="3624" spans="1:59" hidden="1" x14ac:dyDescent="0.2">
      <c r="A3624" s="50">
        <v>2024</v>
      </c>
      <c r="B3624" s="50" t="s">
        <v>967</v>
      </c>
      <c r="C3624" s="51" t="str">
        <f>set_totals!$C$543</f>
        <v>22Oct24-PRS-Mill Bay-1</v>
      </c>
      <c r="D3624" s="21">
        <f t="shared" si="177"/>
        <v>45587</v>
      </c>
      <c r="E3624" s="22">
        <f t="shared" si="178"/>
        <v>296</v>
      </c>
      <c r="F3624" s="50" t="s">
        <v>1394</v>
      </c>
      <c r="H3624" s="17">
        <v>132</v>
      </c>
      <c r="I3624" s="17">
        <v>21</v>
      </c>
    </row>
    <row r="3625" spans="1:59" hidden="1" x14ac:dyDescent="0.2">
      <c r="A3625" s="50">
        <v>2024</v>
      </c>
      <c r="B3625" s="50" t="s">
        <v>967</v>
      </c>
      <c r="C3625" s="51" t="str">
        <f>set_totals!C545</f>
        <v>22Oct24-PRS-Thrasher-1</v>
      </c>
      <c r="D3625" s="21">
        <f t="shared" si="177"/>
        <v>45587</v>
      </c>
      <c r="E3625" s="22">
        <f t="shared" si="178"/>
        <v>296</v>
      </c>
      <c r="F3625" s="50" t="s">
        <v>1273</v>
      </c>
      <c r="H3625" s="17">
        <v>193</v>
      </c>
      <c r="I3625" s="17">
        <v>79</v>
      </c>
    </row>
    <row r="3626" spans="1:59" hidden="1" x14ac:dyDescent="0.2">
      <c r="A3626" s="50">
        <v>2024</v>
      </c>
      <c r="B3626" s="50" t="s">
        <v>967</v>
      </c>
      <c r="C3626" s="51" t="str">
        <f>set_totals!$C$547</f>
        <v>22Oct24-PRS-Gordon R-1</v>
      </c>
      <c r="D3626" s="21">
        <f t="shared" si="177"/>
        <v>45587</v>
      </c>
      <c r="E3626" s="22">
        <f t="shared" si="178"/>
        <v>296</v>
      </c>
      <c r="F3626" s="50" t="s">
        <v>1394</v>
      </c>
      <c r="H3626" s="17">
        <v>115</v>
      </c>
      <c r="I3626" s="17">
        <v>19</v>
      </c>
    </row>
    <row r="3627" spans="1:59" hidden="1" x14ac:dyDescent="0.2">
      <c r="A3627" s="50">
        <v>2024</v>
      </c>
      <c r="B3627" s="50" t="s">
        <v>967</v>
      </c>
      <c r="C3627" s="51" t="str">
        <f>set_totals!$C$547</f>
        <v>22Oct24-PRS-Gordon R-1</v>
      </c>
      <c r="D3627" s="21">
        <f t="shared" si="177"/>
        <v>45587</v>
      </c>
      <c r="E3627" s="22">
        <f t="shared" si="178"/>
        <v>296</v>
      </c>
      <c r="F3627" s="50" t="s">
        <v>1394</v>
      </c>
      <c r="H3627" s="17">
        <v>128</v>
      </c>
      <c r="I3627" s="17">
        <v>21</v>
      </c>
    </row>
    <row r="3628" spans="1:59" hidden="1" x14ac:dyDescent="0.2">
      <c r="A3628" s="50">
        <v>2024</v>
      </c>
      <c r="B3628" s="50" t="s">
        <v>967</v>
      </c>
      <c r="C3628" s="51" t="str">
        <f>set_totals!$C$547</f>
        <v>22Oct24-PRS-Gordon R-1</v>
      </c>
      <c r="D3628" s="21">
        <f t="shared" si="177"/>
        <v>45587</v>
      </c>
      <c r="E3628" s="22">
        <f t="shared" si="178"/>
        <v>296</v>
      </c>
      <c r="F3628" s="50" t="s">
        <v>1394</v>
      </c>
      <c r="H3628" s="17">
        <v>138</v>
      </c>
      <c r="I3628" s="17">
        <v>21</v>
      </c>
    </row>
    <row r="3629" spans="1:59" x14ac:dyDescent="0.2">
      <c r="A3629" s="50">
        <v>2025</v>
      </c>
      <c r="B3629" s="162" t="s">
        <v>16</v>
      </c>
      <c r="C3629" s="51" t="str">
        <f>set_totals!$C$549</f>
        <v>27Feb25-RST-Night/Day</v>
      </c>
      <c r="D3629" s="21">
        <f t="shared" si="177"/>
        <v>45715</v>
      </c>
      <c r="E3629" s="22">
        <f t="shared" si="178"/>
        <v>58</v>
      </c>
      <c r="F3629" s="50" t="s">
        <v>344</v>
      </c>
      <c r="G3629" s="50" t="s">
        <v>341</v>
      </c>
      <c r="H3629" s="17">
        <v>43</v>
      </c>
      <c r="I3629" s="17">
        <v>16</v>
      </c>
      <c r="J3629" s="17">
        <v>0.56000000000000005</v>
      </c>
      <c r="K3629" s="17" t="s">
        <v>494</v>
      </c>
      <c r="N3629" s="17" t="s">
        <v>1689</v>
      </c>
      <c r="Q3629" s="50" t="s">
        <v>496</v>
      </c>
      <c r="R3629" s="50" t="s">
        <v>2350</v>
      </c>
      <c r="S3629" s="207" t="s">
        <v>2511</v>
      </c>
      <c r="AF3629" s="50" t="s">
        <v>2491</v>
      </c>
      <c r="AG3629" s="184"/>
      <c r="AI3629" s="50" t="s">
        <v>494</v>
      </c>
      <c r="AM3629" s="50">
        <v>40</v>
      </c>
      <c r="AN3629" s="50">
        <v>8</v>
      </c>
      <c r="AO3629" s="50">
        <v>0.49</v>
      </c>
      <c r="AU3629" s="50" t="s">
        <v>496</v>
      </c>
      <c r="BG3629" s="50" t="s">
        <v>2492</v>
      </c>
    </row>
    <row r="3630" spans="1:59" x14ac:dyDescent="0.2">
      <c r="A3630" s="50">
        <v>2025</v>
      </c>
      <c r="B3630" s="162" t="s">
        <v>16</v>
      </c>
      <c r="C3630" s="51" t="str">
        <f>set_totals!$C$549</f>
        <v>27Feb25-RST-Night/Day</v>
      </c>
      <c r="D3630" s="21">
        <f t="shared" si="177"/>
        <v>45715</v>
      </c>
      <c r="E3630" s="22">
        <f t="shared" si="178"/>
        <v>58</v>
      </c>
      <c r="F3630" s="50" t="s">
        <v>344</v>
      </c>
      <c r="G3630" s="50" t="s">
        <v>341</v>
      </c>
      <c r="H3630" s="17">
        <v>44</v>
      </c>
      <c r="I3630" s="17">
        <v>17</v>
      </c>
      <c r="J3630" s="17">
        <v>0.54</v>
      </c>
      <c r="K3630" s="17" t="s">
        <v>494</v>
      </c>
      <c r="N3630" s="17" t="s">
        <v>1690</v>
      </c>
      <c r="Q3630" s="50" t="s">
        <v>496</v>
      </c>
      <c r="R3630" s="50" t="s">
        <v>2350</v>
      </c>
      <c r="S3630" s="50" t="s">
        <v>2506</v>
      </c>
      <c r="AF3630" s="50" t="s">
        <v>2491</v>
      </c>
      <c r="AG3630" s="184"/>
      <c r="AI3630" s="50" t="s">
        <v>494</v>
      </c>
      <c r="AM3630" s="50">
        <v>43</v>
      </c>
      <c r="AN3630" s="50">
        <v>8</v>
      </c>
      <c r="AO3630" s="50">
        <v>0.55000000000000004</v>
      </c>
      <c r="AU3630" s="50" t="s">
        <v>496</v>
      </c>
    </row>
    <row r="3631" spans="1:59" hidden="1" x14ac:dyDescent="0.2">
      <c r="A3631" s="50">
        <v>2025</v>
      </c>
      <c r="B3631" s="162" t="s">
        <v>16</v>
      </c>
      <c r="C3631" s="51" t="str">
        <f>set_totals!$C$549</f>
        <v>27Feb25-RST-Night/Day</v>
      </c>
      <c r="D3631" s="21">
        <f t="shared" si="177"/>
        <v>45715</v>
      </c>
      <c r="E3631" s="22">
        <f t="shared" si="178"/>
        <v>58</v>
      </c>
      <c r="F3631" s="50" t="s">
        <v>343</v>
      </c>
      <c r="G3631" s="50" t="s">
        <v>341</v>
      </c>
      <c r="H3631" s="17">
        <v>42</v>
      </c>
      <c r="J3631" s="17">
        <v>0.67</v>
      </c>
      <c r="K3631" s="17" t="s">
        <v>494</v>
      </c>
      <c r="N3631" s="17"/>
      <c r="Q3631" s="50" t="s">
        <v>494</v>
      </c>
    </row>
    <row r="3632" spans="1:59" hidden="1" x14ac:dyDescent="0.2">
      <c r="A3632" s="50">
        <v>2025</v>
      </c>
      <c r="B3632" s="162" t="s">
        <v>16</v>
      </c>
      <c r="C3632" s="51" t="str">
        <f>set_totals!$C$549</f>
        <v>27Feb25-RST-Night/Day</v>
      </c>
      <c r="D3632" s="21">
        <f t="shared" si="177"/>
        <v>45715</v>
      </c>
      <c r="E3632" s="22">
        <f t="shared" si="178"/>
        <v>58</v>
      </c>
      <c r="F3632" s="50" t="s">
        <v>344</v>
      </c>
      <c r="G3632" s="50" t="s">
        <v>341</v>
      </c>
      <c r="H3632" s="17">
        <v>40</v>
      </c>
      <c r="J3632" s="17">
        <v>0.62</v>
      </c>
      <c r="K3632" s="17" t="s">
        <v>494</v>
      </c>
      <c r="N3632" s="17"/>
      <c r="Q3632" s="50" t="s">
        <v>494</v>
      </c>
    </row>
    <row r="3633" spans="1:59" hidden="1" x14ac:dyDescent="0.2">
      <c r="A3633" s="50">
        <v>2025</v>
      </c>
      <c r="B3633" s="162" t="s">
        <v>16</v>
      </c>
      <c r="C3633" s="51" t="str">
        <f>set_totals!$C$549</f>
        <v>27Feb25-RST-Night/Day</v>
      </c>
      <c r="D3633" s="21">
        <f t="shared" si="177"/>
        <v>45715</v>
      </c>
      <c r="E3633" s="22">
        <f t="shared" si="178"/>
        <v>58</v>
      </c>
      <c r="F3633" s="50" t="s">
        <v>344</v>
      </c>
      <c r="G3633" s="50" t="s">
        <v>341</v>
      </c>
      <c r="H3633" s="17">
        <v>40</v>
      </c>
      <c r="J3633" s="17">
        <v>0.63</v>
      </c>
      <c r="K3633" s="17" t="s">
        <v>494</v>
      </c>
      <c r="N3633" s="17"/>
      <c r="Q3633" s="50" t="s">
        <v>494</v>
      </c>
    </row>
    <row r="3634" spans="1:59" hidden="1" x14ac:dyDescent="0.2">
      <c r="A3634" s="50">
        <v>2025</v>
      </c>
      <c r="B3634" s="162" t="s">
        <v>16</v>
      </c>
      <c r="C3634" s="51" t="str">
        <f>set_totals!$C$549</f>
        <v>27Feb25-RST-Night/Day</v>
      </c>
      <c r="D3634" s="21">
        <f t="shared" si="177"/>
        <v>45715</v>
      </c>
      <c r="E3634" s="22">
        <f t="shared" si="178"/>
        <v>58</v>
      </c>
      <c r="F3634" s="50" t="s">
        <v>344</v>
      </c>
      <c r="G3634" s="50" t="s">
        <v>341</v>
      </c>
      <c r="H3634" s="17">
        <v>39</v>
      </c>
      <c r="J3634" s="17">
        <v>0.36</v>
      </c>
      <c r="K3634" s="17" t="s">
        <v>494</v>
      </c>
      <c r="N3634" s="17"/>
      <c r="Q3634" s="50" t="s">
        <v>494</v>
      </c>
    </row>
    <row r="3635" spans="1:59" hidden="1" x14ac:dyDescent="0.2">
      <c r="A3635" s="50">
        <v>2025</v>
      </c>
      <c r="B3635" s="162" t="s">
        <v>16</v>
      </c>
      <c r="C3635" s="51" t="str">
        <f>set_totals!$C$549</f>
        <v>27Feb25-RST-Night/Day</v>
      </c>
      <c r="D3635" s="21">
        <f t="shared" si="177"/>
        <v>45715</v>
      </c>
      <c r="E3635" s="22">
        <f t="shared" si="178"/>
        <v>58</v>
      </c>
      <c r="F3635" s="50" t="s">
        <v>344</v>
      </c>
      <c r="G3635" s="50" t="s">
        <v>341</v>
      </c>
      <c r="H3635" s="17">
        <v>40</v>
      </c>
      <c r="J3635" s="17">
        <v>0.62</v>
      </c>
      <c r="K3635" s="17" t="s">
        <v>494</v>
      </c>
      <c r="N3635" s="17"/>
      <c r="Q3635" s="50" t="s">
        <v>494</v>
      </c>
    </row>
    <row r="3636" spans="1:59" hidden="1" x14ac:dyDescent="0.2">
      <c r="A3636" s="50">
        <v>2025</v>
      </c>
      <c r="B3636" s="162" t="s">
        <v>16</v>
      </c>
      <c r="C3636" s="51" t="str">
        <f>set_totals!$C$549</f>
        <v>27Feb25-RST-Night/Day</v>
      </c>
      <c r="D3636" s="21">
        <f t="shared" si="177"/>
        <v>45715</v>
      </c>
      <c r="E3636" s="22">
        <f t="shared" si="178"/>
        <v>58</v>
      </c>
      <c r="F3636" s="50" t="s">
        <v>344</v>
      </c>
      <c r="G3636" s="50" t="s">
        <v>341</v>
      </c>
      <c r="H3636" s="17">
        <v>40</v>
      </c>
      <c r="J3636" s="17">
        <v>0.54</v>
      </c>
      <c r="K3636" s="17" t="s">
        <v>494</v>
      </c>
      <c r="N3636" s="17"/>
      <c r="Q3636" s="50" t="s">
        <v>494</v>
      </c>
    </row>
    <row r="3637" spans="1:59" hidden="1" x14ac:dyDescent="0.2">
      <c r="A3637" s="50">
        <v>2025</v>
      </c>
      <c r="B3637" s="162" t="s">
        <v>16</v>
      </c>
      <c r="C3637" s="51" t="str">
        <f>set_totals!$C$549</f>
        <v>27Feb25-RST-Night/Day</v>
      </c>
      <c r="D3637" s="21">
        <f t="shared" si="177"/>
        <v>45715</v>
      </c>
      <c r="E3637" s="22">
        <f t="shared" si="178"/>
        <v>58</v>
      </c>
      <c r="F3637" s="50" t="s">
        <v>344</v>
      </c>
      <c r="G3637" s="50" t="s">
        <v>341</v>
      </c>
      <c r="H3637" s="17">
        <v>40</v>
      </c>
      <c r="J3637" s="17">
        <v>0.53</v>
      </c>
      <c r="K3637" s="17" t="s">
        <v>494</v>
      </c>
      <c r="N3637" s="17"/>
      <c r="Q3637" s="50" t="s">
        <v>494</v>
      </c>
      <c r="AD3637" s="50" t="s">
        <v>1706</v>
      </c>
    </row>
    <row r="3638" spans="1:59" x14ac:dyDescent="0.2">
      <c r="A3638" s="50">
        <v>2025</v>
      </c>
      <c r="B3638" s="162" t="s">
        <v>16</v>
      </c>
      <c r="C3638" s="51" t="str">
        <f>set_totals!$C$551</f>
        <v>28Feb25-RST-Night/Day</v>
      </c>
      <c r="D3638" s="21">
        <f t="shared" si="177"/>
        <v>45716</v>
      </c>
      <c r="E3638" s="22">
        <f t="shared" si="178"/>
        <v>59</v>
      </c>
      <c r="F3638" s="50" t="s">
        <v>344</v>
      </c>
      <c r="G3638" s="50" t="s">
        <v>341</v>
      </c>
      <c r="H3638" s="17">
        <v>37</v>
      </c>
      <c r="I3638" s="17">
        <v>6</v>
      </c>
      <c r="J3638" s="17">
        <v>0.38</v>
      </c>
      <c r="K3638" s="17" t="s">
        <v>494</v>
      </c>
      <c r="N3638" s="17" t="s">
        <v>1691</v>
      </c>
      <c r="Q3638" s="50" t="s">
        <v>496</v>
      </c>
      <c r="R3638" s="50" t="s">
        <v>2350</v>
      </c>
      <c r="S3638" s="50" t="s">
        <v>2506</v>
      </c>
      <c r="AF3638" s="50" t="s">
        <v>2475</v>
      </c>
      <c r="AG3638" s="184">
        <v>45908</v>
      </c>
      <c r="AH3638" s="50" t="s">
        <v>496</v>
      </c>
      <c r="AI3638" s="50" t="s">
        <v>494</v>
      </c>
      <c r="AJ3638" s="50" t="s">
        <v>494</v>
      </c>
      <c r="AL3638" s="50" t="s">
        <v>494</v>
      </c>
      <c r="AM3638" s="50">
        <v>34</v>
      </c>
      <c r="AN3638" s="50">
        <v>5</v>
      </c>
      <c r="AO3638" s="50">
        <v>0.28999999999999998</v>
      </c>
      <c r="AP3638" s="50" t="s">
        <v>494</v>
      </c>
      <c r="AQ3638" s="50" t="s">
        <v>2476</v>
      </c>
      <c r="AR3638" s="50" t="s">
        <v>2477</v>
      </c>
      <c r="AS3638" s="50" t="s">
        <v>494</v>
      </c>
      <c r="AT3638" s="50" t="s">
        <v>494</v>
      </c>
      <c r="AU3638" s="50" t="s">
        <v>496</v>
      </c>
      <c r="AV3638" s="50" t="s">
        <v>494</v>
      </c>
      <c r="AW3638" s="50" t="s">
        <v>494</v>
      </c>
      <c r="AX3638" s="50" t="s">
        <v>494</v>
      </c>
      <c r="AY3638" s="50" t="s">
        <v>494</v>
      </c>
      <c r="AZ3638" s="50" t="s">
        <v>494</v>
      </c>
      <c r="BA3638" s="50" t="s">
        <v>494</v>
      </c>
      <c r="BB3638" s="50" t="s">
        <v>494</v>
      </c>
      <c r="BC3638" s="50" t="s">
        <v>494</v>
      </c>
      <c r="BD3638" s="50" t="s">
        <v>494</v>
      </c>
      <c r="BE3638" s="50" t="s">
        <v>494</v>
      </c>
      <c r="BF3638" s="50" t="s">
        <v>2401</v>
      </c>
    </row>
    <row r="3639" spans="1:59" x14ac:dyDescent="0.2">
      <c r="A3639" s="50">
        <v>2025</v>
      </c>
      <c r="B3639" s="162" t="s">
        <v>16</v>
      </c>
      <c r="C3639" s="51" t="str">
        <f>set_totals!$C$551</f>
        <v>28Feb25-RST-Night/Day</v>
      </c>
      <c r="D3639" s="21">
        <f t="shared" si="177"/>
        <v>45716</v>
      </c>
      <c r="E3639" s="22">
        <f t="shared" si="178"/>
        <v>59</v>
      </c>
      <c r="F3639" s="50" t="s">
        <v>344</v>
      </c>
      <c r="G3639" s="50" t="s">
        <v>341</v>
      </c>
      <c r="H3639" s="17">
        <v>41</v>
      </c>
      <c r="I3639" s="17">
        <v>6</v>
      </c>
      <c r="J3639" s="17">
        <v>0.56000000000000005</v>
      </c>
      <c r="K3639" s="17" t="s">
        <v>494</v>
      </c>
      <c r="N3639" s="17" t="s">
        <v>1692</v>
      </c>
      <c r="Q3639" s="50" t="s">
        <v>496</v>
      </c>
      <c r="R3639" s="50" t="s">
        <v>2350</v>
      </c>
      <c r="S3639" s="50" t="s">
        <v>2506</v>
      </c>
      <c r="AF3639" s="50" t="s">
        <v>520</v>
      </c>
      <c r="AG3639" s="184">
        <v>45820</v>
      </c>
      <c r="AH3639" s="50" t="s">
        <v>496</v>
      </c>
      <c r="AI3639" s="50" t="s">
        <v>494</v>
      </c>
      <c r="AL3639" s="50" t="s">
        <v>494</v>
      </c>
      <c r="AM3639" s="50">
        <v>42</v>
      </c>
      <c r="AN3639" s="50">
        <v>8</v>
      </c>
      <c r="AO3639" s="50">
        <v>0.5</v>
      </c>
      <c r="AP3639" s="50" t="s">
        <v>496</v>
      </c>
      <c r="AQ3639" s="50" t="s">
        <v>1843</v>
      </c>
      <c r="AR3639" s="50" t="s">
        <v>1844</v>
      </c>
      <c r="AS3639" s="50" t="s">
        <v>494</v>
      </c>
      <c r="AT3639" s="50" t="s">
        <v>494</v>
      </c>
      <c r="AU3639" s="50" t="s">
        <v>496</v>
      </c>
      <c r="AV3639" s="50" t="s">
        <v>494</v>
      </c>
      <c r="AW3639" s="50" t="s">
        <v>494</v>
      </c>
      <c r="AX3639" s="50" t="s">
        <v>494</v>
      </c>
      <c r="AY3639" s="50" t="s">
        <v>494</v>
      </c>
      <c r="AZ3639" s="50" t="s">
        <v>494</v>
      </c>
      <c r="BA3639" s="50" t="s">
        <v>494</v>
      </c>
      <c r="BB3639" s="50" t="s">
        <v>494</v>
      </c>
      <c r="BC3639" s="50" t="s">
        <v>494</v>
      </c>
      <c r="BD3639" s="50" t="s">
        <v>494</v>
      </c>
      <c r="BE3639" s="50" t="s">
        <v>494</v>
      </c>
      <c r="BG3639" s="50" t="s">
        <v>1845</v>
      </c>
    </row>
    <row r="3640" spans="1:59" hidden="1" x14ac:dyDescent="0.2">
      <c r="A3640" s="50">
        <v>2025</v>
      </c>
      <c r="B3640" s="162" t="s">
        <v>16</v>
      </c>
      <c r="C3640" s="51" t="str">
        <f>set_totals!$C$551</f>
        <v>28Feb25-RST-Night/Day</v>
      </c>
      <c r="D3640" s="21">
        <f t="shared" si="177"/>
        <v>45716</v>
      </c>
      <c r="E3640" s="22">
        <f t="shared" si="178"/>
        <v>59</v>
      </c>
      <c r="F3640" s="50" t="s">
        <v>340</v>
      </c>
      <c r="G3640" s="50" t="s">
        <v>341</v>
      </c>
      <c r="H3640" s="17">
        <v>40</v>
      </c>
      <c r="J3640" s="17">
        <v>0.43</v>
      </c>
      <c r="K3640" s="17" t="s">
        <v>494</v>
      </c>
      <c r="N3640" s="17"/>
      <c r="Q3640" s="50" t="s">
        <v>494</v>
      </c>
    </row>
    <row r="3641" spans="1:59" hidden="1" x14ac:dyDescent="0.2">
      <c r="A3641" s="50">
        <v>2025</v>
      </c>
      <c r="B3641" s="162" t="s">
        <v>16</v>
      </c>
      <c r="C3641" s="51" t="str">
        <f>set_totals!$C$551</f>
        <v>28Feb25-RST-Night/Day</v>
      </c>
      <c r="D3641" s="21">
        <f t="shared" si="177"/>
        <v>45716</v>
      </c>
      <c r="E3641" s="22">
        <f t="shared" si="178"/>
        <v>59</v>
      </c>
      <c r="F3641" s="50" t="s">
        <v>340</v>
      </c>
      <c r="G3641" s="50" t="s">
        <v>341</v>
      </c>
      <c r="H3641" s="17">
        <v>40</v>
      </c>
      <c r="J3641" s="17">
        <v>0.33</v>
      </c>
      <c r="K3641" s="17" t="s">
        <v>494</v>
      </c>
      <c r="N3641" s="17"/>
      <c r="Q3641" s="50" t="s">
        <v>494</v>
      </c>
    </row>
    <row r="3642" spans="1:59" hidden="1" x14ac:dyDescent="0.2">
      <c r="A3642" s="50">
        <v>2025</v>
      </c>
      <c r="B3642" s="162" t="s">
        <v>16</v>
      </c>
      <c r="C3642" s="51" t="str">
        <f>set_totals!$C$551</f>
        <v>28Feb25-RST-Night/Day</v>
      </c>
      <c r="D3642" s="21">
        <f t="shared" si="177"/>
        <v>45716</v>
      </c>
      <c r="E3642" s="22">
        <f t="shared" si="178"/>
        <v>59</v>
      </c>
      <c r="F3642" s="50" t="s">
        <v>344</v>
      </c>
      <c r="G3642" s="50" t="s">
        <v>341</v>
      </c>
      <c r="H3642" s="17">
        <v>41</v>
      </c>
      <c r="J3642" s="17">
        <v>0.56999999999999995</v>
      </c>
      <c r="K3642" s="17" t="s">
        <v>494</v>
      </c>
      <c r="N3642" s="17"/>
      <c r="Q3642" s="50" t="s">
        <v>494</v>
      </c>
    </row>
    <row r="3643" spans="1:59" hidden="1" x14ac:dyDescent="0.2">
      <c r="A3643" s="50">
        <v>2025</v>
      </c>
      <c r="B3643" s="162" t="s">
        <v>16</v>
      </c>
      <c r="C3643" s="51" t="str">
        <f>set_totals!$C$551</f>
        <v>28Feb25-RST-Night/Day</v>
      </c>
      <c r="D3643" s="21">
        <f t="shared" si="177"/>
        <v>45716</v>
      </c>
      <c r="E3643" s="22">
        <f t="shared" si="178"/>
        <v>59</v>
      </c>
      <c r="F3643" s="50" t="s">
        <v>344</v>
      </c>
      <c r="G3643" s="50" t="s">
        <v>341</v>
      </c>
      <c r="H3643" s="17">
        <v>41</v>
      </c>
      <c r="J3643" s="17">
        <v>0.56999999999999995</v>
      </c>
      <c r="K3643" s="17" t="s">
        <v>494</v>
      </c>
      <c r="N3643" s="17"/>
      <c r="Q3643" s="50" t="s">
        <v>494</v>
      </c>
    </row>
    <row r="3644" spans="1:59" hidden="1" x14ac:dyDescent="0.2">
      <c r="A3644" s="50">
        <v>2025</v>
      </c>
      <c r="B3644" s="162" t="s">
        <v>16</v>
      </c>
      <c r="C3644" s="51" t="str">
        <f>set_totals!$C$551</f>
        <v>28Feb25-RST-Night/Day</v>
      </c>
      <c r="D3644" s="21">
        <f t="shared" si="177"/>
        <v>45716</v>
      </c>
      <c r="E3644" s="22">
        <f t="shared" si="178"/>
        <v>59</v>
      </c>
      <c r="F3644" s="50" t="s">
        <v>344</v>
      </c>
      <c r="G3644" s="50" t="s">
        <v>341</v>
      </c>
      <c r="H3644" s="17">
        <v>42</v>
      </c>
      <c r="J3644" s="17">
        <v>0.63</v>
      </c>
      <c r="K3644" s="17" t="s">
        <v>494</v>
      </c>
      <c r="N3644" s="17"/>
      <c r="Q3644" s="50" t="s">
        <v>494</v>
      </c>
      <c r="AD3644" s="50" t="s">
        <v>1707</v>
      </c>
    </row>
    <row r="3645" spans="1:59" hidden="1" x14ac:dyDescent="0.2">
      <c r="A3645" s="50">
        <v>2025</v>
      </c>
      <c r="B3645" s="162" t="s">
        <v>16</v>
      </c>
      <c r="C3645" s="51" t="str">
        <f>set_totals!$C$551</f>
        <v>28Feb25-RST-Night/Day</v>
      </c>
      <c r="D3645" s="21">
        <f t="shared" si="177"/>
        <v>45716</v>
      </c>
      <c r="E3645" s="22">
        <f t="shared" si="178"/>
        <v>59</v>
      </c>
      <c r="F3645" s="50" t="s">
        <v>344</v>
      </c>
      <c r="G3645" s="50" t="s">
        <v>341</v>
      </c>
      <c r="H3645" s="17">
        <v>39</v>
      </c>
      <c r="J3645" s="17">
        <v>0.48</v>
      </c>
      <c r="K3645" s="17" t="s">
        <v>494</v>
      </c>
      <c r="N3645" s="17"/>
      <c r="Q3645" s="50" t="s">
        <v>494</v>
      </c>
    </row>
    <row r="3646" spans="1:59" hidden="1" x14ac:dyDescent="0.2">
      <c r="A3646" s="50">
        <v>2025</v>
      </c>
      <c r="B3646" s="162" t="s">
        <v>16</v>
      </c>
      <c r="C3646" s="51" t="str">
        <f>set_totals!$C$551</f>
        <v>28Feb25-RST-Night/Day</v>
      </c>
      <c r="D3646" s="21">
        <f t="shared" si="177"/>
        <v>45716</v>
      </c>
      <c r="E3646" s="22">
        <f t="shared" si="178"/>
        <v>59</v>
      </c>
      <c r="F3646" s="50" t="s">
        <v>344</v>
      </c>
      <c r="G3646" s="50" t="s">
        <v>341</v>
      </c>
      <c r="H3646" s="17">
        <v>43</v>
      </c>
      <c r="J3646" s="17">
        <v>0.65</v>
      </c>
      <c r="K3646" s="17" t="s">
        <v>494</v>
      </c>
      <c r="N3646" s="17"/>
      <c r="Q3646" s="50" t="s">
        <v>494</v>
      </c>
    </row>
    <row r="3647" spans="1:59" x14ac:dyDescent="0.2">
      <c r="A3647" s="50">
        <v>2025</v>
      </c>
      <c r="B3647" s="162" t="s">
        <v>16</v>
      </c>
      <c r="C3647" s="51" t="str">
        <f>set_totals!$C$553</f>
        <v>04Mar25-RST-Night/Day</v>
      </c>
      <c r="D3647" s="21">
        <f t="shared" si="177"/>
        <v>45720</v>
      </c>
      <c r="E3647" s="22">
        <f t="shared" si="178"/>
        <v>63</v>
      </c>
      <c r="F3647" s="50" t="s">
        <v>344</v>
      </c>
      <c r="G3647" s="50" t="s">
        <v>341</v>
      </c>
      <c r="H3647" s="17">
        <v>42</v>
      </c>
      <c r="I3647" s="17">
        <v>6</v>
      </c>
      <c r="J3647" s="17">
        <v>0.47</v>
      </c>
      <c r="K3647" s="17" t="s">
        <v>494</v>
      </c>
      <c r="N3647" s="17" t="s">
        <v>2402</v>
      </c>
      <c r="Q3647" s="50" t="s">
        <v>496</v>
      </c>
      <c r="R3647" s="51" t="s">
        <v>2350</v>
      </c>
      <c r="S3647" s="50" t="s">
        <v>2506</v>
      </c>
      <c r="AG3647" s="184"/>
      <c r="AL3647" s="50" t="s">
        <v>494</v>
      </c>
      <c r="AM3647" s="50">
        <v>36</v>
      </c>
      <c r="AN3647" s="50">
        <v>6</v>
      </c>
      <c r="AO3647" s="50">
        <v>0.41</v>
      </c>
      <c r="AP3647" s="50" t="s">
        <v>494</v>
      </c>
    </row>
    <row r="3648" spans="1:59" x14ac:dyDescent="0.2">
      <c r="A3648" s="50">
        <v>2025</v>
      </c>
      <c r="B3648" s="162" t="s">
        <v>16</v>
      </c>
      <c r="C3648" s="51" t="str">
        <f>set_totals!$C$553</f>
        <v>04Mar25-RST-Night/Day</v>
      </c>
      <c r="D3648" s="21">
        <f t="shared" si="177"/>
        <v>45720</v>
      </c>
      <c r="E3648" s="22">
        <f t="shared" si="178"/>
        <v>63</v>
      </c>
      <c r="F3648" s="50" t="s">
        <v>344</v>
      </c>
      <c r="G3648" s="50" t="s">
        <v>341</v>
      </c>
      <c r="H3648" s="17">
        <v>44</v>
      </c>
      <c r="I3648" s="17">
        <v>7</v>
      </c>
      <c r="J3648" s="17">
        <v>0.6</v>
      </c>
      <c r="K3648" s="17" t="s">
        <v>494</v>
      </c>
      <c r="N3648" s="17" t="s">
        <v>2403</v>
      </c>
      <c r="Q3648" s="50" t="s">
        <v>496</v>
      </c>
      <c r="R3648" s="50" t="s">
        <v>2350</v>
      </c>
      <c r="S3648" s="50" t="s">
        <v>2506</v>
      </c>
      <c r="AF3648" s="50" t="s">
        <v>2491</v>
      </c>
      <c r="AG3648" s="184"/>
      <c r="AL3648" s="50" t="s">
        <v>494</v>
      </c>
      <c r="AM3648" s="50">
        <v>41</v>
      </c>
      <c r="AN3648" s="50">
        <v>7</v>
      </c>
      <c r="AO3648" s="50">
        <v>0.52</v>
      </c>
      <c r="AP3648" s="50" t="s">
        <v>494</v>
      </c>
    </row>
    <row r="3649" spans="1:42" x14ac:dyDescent="0.2">
      <c r="A3649" s="50">
        <v>2025</v>
      </c>
      <c r="B3649" s="162" t="s">
        <v>16</v>
      </c>
      <c r="C3649" s="51" t="str">
        <f>set_totals!$C$553</f>
        <v>04Mar25-RST-Night/Day</v>
      </c>
      <c r="D3649" s="21">
        <f t="shared" si="177"/>
        <v>45720</v>
      </c>
      <c r="E3649" s="22">
        <f t="shared" si="178"/>
        <v>63</v>
      </c>
      <c r="F3649" s="50" t="s">
        <v>344</v>
      </c>
      <c r="G3649" s="50" t="s">
        <v>341</v>
      </c>
      <c r="H3649" s="17">
        <v>42</v>
      </c>
      <c r="I3649" s="17">
        <v>6</v>
      </c>
      <c r="J3649" s="17">
        <v>0.55000000000000004</v>
      </c>
      <c r="K3649" s="17" t="s">
        <v>494</v>
      </c>
      <c r="N3649" s="17" t="s">
        <v>2404</v>
      </c>
      <c r="Q3649" s="50" t="s">
        <v>496</v>
      </c>
      <c r="R3649" s="50" t="s">
        <v>2350</v>
      </c>
      <c r="S3649" s="50" t="s">
        <v>2506</v>
      </c>
      <c r="AG3649" s="184"/>
      <c r="AL3649" s="50" t="s">
        <v>494</v>
      </c>
      <c r="AM3649" s="50">
        <v>36</v>
      </c>
      <c r="AN3649" s="50">
        <v>6</v>
      </c>
      <c r="AO3649" s="50">
        <v>0.47</v>
      </c>
      <c r="AP3649" s="50" t="s">
        <v>494</v>
      </c>
    </row>
    <row r="3650" spans="1:42" x14ac:dyDescent="0.2">
      <c r="A3650" s="50">
        <v>2025</v>
      </c>
      <c r="B3650" s="162" t="s">
        <v>16</v>
      </c>
      <c r="C3650" s="51" t="str">
        <f>set_totals!$C$553</f>
        <v>04Mar25-RST-Night/Day</v>
      </c>
      <c r="D3650" s="21">
        <f t="shared" si="177"/>
        <v>45720</v>
      </c>
      <c r="E3650" s="22">
        <f t="shared" si="178"/>
        <v>63</v>
      </c>
      <c r="F3650" s="50" t="s">
        <v>344</v>
      </c>
      <c r="G3650" s="50" t="s">
        <v>341</v>
      </c>
      <c r="H3650" s="17">
        <v>43</v>
      </c>
      <c r="I3650" s="17">
        <v>6</v>
      </c>
      <c r="J3650" s="17">
        <v>0.52</v>
      </c>
      <c r="K3650" s="17" t="s">
        <v>494</v>
      </c>
      <c r="N3650" s="17" t="s">
        <v>2405</v>
      </c>
      <c r="Q3650" s="50" t="s">
        <v>496</v>
      </c>
      <c r="R3650" s="50" t="s">
        <v>2350</v>
      </c>
      <c r="S3650" s="50" t="s">
        <v>2506</v>
      </c>
      <c r="AG3650" s="184"/>
      <c r="AL3650" s="50" t="s">
        <v>494</v>
      </c>
      <c r="AM3650" s="50">
        <v>37</v>
      </c>
      <c r="AN3650" s="50">
        <v>7</v>
      </c>
      <c r="AO3650" s="50">
        <v>0.43</v>
      </c>
      <c r="AP3650" s="50" t="s">
        <v>494</v>
      </c>
    </row>
    <row r="3651" spans="1:42" x14ac:dyDescent="0.2">
      <c r="A3651" s="50">
        <v>2025</v>
      </c>
      <c r="B3651" s="162" t="s">
        <v>16</v>
      </c>
      <c r="C3651" s="51" t="str">
        <f>set_totals!$C$553</f>
        <v>04Mar25-RST-Night/Day</v>
      </c>
      <c r="D3651" s="21">
        <f t="shared" si="177"/>
        <v>45720</v>
      </c>
      <c r="E3651" s="22">
        <f t="shared" si="178"/>
        <v>63</v>
      </c>
      <c r="F3651" s="50" t="s">
        <v>344</v>
      </c>
      <c r="G3651" s="50" t="s">
        <v>341</v>
      </c>
      <c r="H3651" s="17">
        <v>41</v>
      </c>
      <c r="I3651" s="17">
        <v>6</v>
      </c>
      <c r="J3651" s="17">
        <v>0.51</v>
      </c>
      <c r="K3651" s="17" t="s">
        <v>494</v>
      </c>
      <c r="N3651" s="17" t="s">
        <v>2406</v>
      </c>
      <c r="Q3651" s="50" t="s">
        <v>496</v>
      </c>
      <c r="R3651" s="50" t="s">
        <v>2350</v>
      </c>
      <c r="S3651" s="50" t="s">
        <v>2506</v>
      </c>
      <c r="AG3651" s="184"/>
      <c r="AL3651" s="50" t="s">
        <v>494</v>
      </c>
      <c r="AM3651" s="50">
        <v>36</v>
      </c>
      <c r="AN3651" s="50">
        <v>7</v>
      </c>
      <c r="AO3651" s="50">
        <v>0.41</v>
      </c>
      <c r="AP3651" s="50" t="s">
        <v>494</v>
      </c>
    </row>
    <row r="3652" spans="1:42" hidden="1" x14ac:dyDescent="0.2">
      <c r="A3652" s="50">
        <v>2025</v>
      </c>
      <c r="B3652" s="162" t="s">
        <v>16</v>
      </c>
      <c r="C3652" s="51" t="str">
        <f>set_totals!$C$553</f>
        <v>04Mar25-RST-Night/Day</v>
      </c>
      <c r="D3652" s="21">
        <f t="shared" si="177"/>
        <v>45720</v>
      </c>
      <c r="E3652" s="22">
        <f t="shared" si="178"/>
        <v>63</v>
      </c>
      <c r="F3652" s="50" t="s">
        <v>343</v>
      </c>
      <c r="G3652" s="50" t="s">
        <v>341</v>
      </c>
      <c r="H3652" s="17">
        <v>34</v>
      </c>
      <c r="J3652" s="17">
        <v>0.31</v>
      </c>
      <c r="K3652" s="17" t="s">
        <v>494</v>
      </c>
      <c r="N3652" s="17"/>
      <c r="Q3652" s="50" t="s">
        <v>494</v>
      </c>
    </row>
    <row r="3653" spans="1:42" hidden="1" x14ac:dyDescent="0.2">
      <c r="A3653" s="50">
        <v>2025</v>
      </c>
      <c r="B3653" s="162" t="s">
        <v>16</v>
      </c>
      <c r="C3653" s="51" t="str">
        <f>set_totals!$C$553</f>
        <v>04Mar25-RST-Night/Day</v>
      </c>
      <c r="D3653" s="21">
        <f t="shared" si="177"/>
        <v>45720</v>
      </c>
      <c r="E3653" s="22">
        <f t="shared" si="178"/>
        <v>63</v>
      </c>
      <c r="F3653" s="50" t="s">
        <v>343</v>
      </c>
      <c r="G3653" s="50" t="s">
        <v>341</v>
      </c>
      <c r="H3653" s="17">
        <v>34</v>
      </c>
      <c r="J3653" s="17">
        <v>0.3</v>
      </c>
      <c r="K3653" s="17" t="s">
        <v>494</v>
      </c>
      <c r="N3653" s="17"/>
      <c r="Q3653" s="50" t="s">
        <v>494</v>
      </c>
    </row>
    <row r="3654" spans="1:42" hidden="1" x14ac:dyDescent="0.2">
      <c r="A3654" s="50">
        <v>2025</v>
      </c>
      <c r="B3654" s="162" t="s">
        <v>16</v>
      </c>
      <c r="C3654" s="51" t="str">
        <f>set_totals!$C$553</f>
        <v>04Mar25-RST-Night/Day</v>
      </c>
      <c r="D3654" s="21">
        <f t="shared" si="177"/>
        <v>45720</v>
      </c>
      <c r="E3654" s="22">
        <f t="shared" si="178"/>
        <v>63</v>
      </c>
      <c r="F3654" s="50" t="s">
        <v>343</v>
      </c>
      <c r="G3654" s="50" t="s">
        <v>341</v>
      </c>
      <c r="H3654" s="17">
        <v>35</v>
      </c>
      <c r="J3654" s="17">
        <v>0.34</v>
      </c>
      <c r="K3654" s="17" t="s">
        <v>494</v>
      </c>
      <c r="N3654" s="17"/>
      <c r="Q3654" s="50" t="s">
        <v>494</v>
      </c>
    </row>
    <row r="3655" spans="1:42" hidden="1" x14ac:dyDescent="0.2">
      <c r="A3655" s="50">
        <v>2025</v>
      </c>
      <c r="B3655" s="162" t="s">
        <v>16</v>
      </c>
      <c r="C3655" s="51" t="str">
        <f>set_totals!$C$553</f>
        <v>04Mar25-RST-Night/Day</v>
      </c>
      <c r="D3655" s="21">
        <f t="shared" si="177"/>
        <v>45720</v>
      </c>
      <c r="E3655" s="22">
        <f t="shared" si="178"/>
        <v>63</v>
      </c>
      <c r="F3655" s="50" t="s">
        <v>343</v>
      </c>
      <c r="G3655" s="50" t="s">
        <v>341</v>
      </c>
      <c r="H3655" s="17">
        <v>36</v>
      </c>
      <c r="J3655" s="17">
        <v>0.42</v>
      </c>
      <c r="K3655" s="17" t="s">
        <v>494</v>
      </c>
      <c r="N3655" s="17"/>
      <c r="Q3655" s="50" t="s">
        <v>494</v>
      </c>
    </row>
    <row r="3656" spans="1:42" hidden="1" x14ac:dyDescent="0.2">
      <c r="A3656" s="50">
        <v>2025</v>
      </c>
      <c r="B3656" s="162" t="s">
        <v>16</v>
      </c>
      <c r="C3656" s="51" t="str">
        <f>set_totals!$C$553</f>
        <v>04Mar25-RST-Night/Day</v>
      </c>
      <c r="D3656" s="21">
        <f t="shared" si="177"/>
        <v>45720</v>
      </c>
      <c r="E3656" s="22">
        <f t="shared" si="178"/>
        <v>63</v>
      </c>
      <c r="F3656" s="50" t="s">
        <v>343</v>
      </c>
      <c r="G3656" s="50" t="s">
        <v>341</v>
      </c>
      <c r="H3656" s="17">
        <v>37</v>
      </c>
      <c r="J3656" s="17">
        <v>0.46</v>
      </c>
      <c r="K3656" s="17" t="s">
        <v>494</v>
      </c>
      <c r="N3656" s="17"/>
      <c r="Q3656" s="50" t="s">
        <v>494</v>
      </c>
    </row>
    <row r="3657" spans="1:42" hidden="1" x14ac:dyDescent="0.2">
      <c r="A3657" s="50">
        <v>2025</v>
      </c>
      <c r="B3657" s="162" t="s">
        <v>16</v>
      </c>
      <c r="C3657" s="51" t="str">
        <f>set_totals!$C$553</f>
        <v>04Mar25-RST-Night/Day</v>
      </c>
      <c r="D3657" s="21">
        <f t="shared" si="177"/>
        <v>45720</v>
      </c>
      <c r="E3657" s="22">
        <f t="shared" si="178"/>
        <v>63</v>
      </c>
      <c r="F3657" s="50" t="s">
        <v>343</v>
      </c>
      <c r="G3657" s="50" t="s">
        <v>341</v>
      </c>
      <c r="H3657" s="17">
        <v>35</v>
      </c>
      <c r="J3657" s="17">
        <v>0.32</v>
      </c>
      <c r="K3657" s="17" t="s">
        <v>494</v>
      </c>
      <c r="N3657" s="17"/>
      <c r="Q3657" s="50" t="s">
        <v>494</v>
      </c>
    </row>
    <row r="3658" spans="1:42" hidden="1" x14ac:dyDescent="0.2">
      <c r="A3658" s="50">
        <v>2025</v>
      </c>
      <c r="B3658" s="162" t="s">
        <v>16</v>
      </c>
      <c r="C3658" s="51" t="str">
        <f>set_totals!$C$553</f>
        <v>04Mar25-RST-Night/Day</v>
      </c>
      <c r="D3658" s="21">
        <f t="shared" si="177"/>
        <v>45720</v>
      </c>
      <c r="E3658" s="22">
        <f t="shared" si="178"/>
        <v>63</v>
      </c>
      <c r="F3658" s="50" t="s">
        <v>340</v>
      </c>
      <c r="G3658" s="50" t="s">
        <v>341</v>
      </c>
      <c r="H3658" s="17">
        <v>38</v>
      </c>
      <c r="J3658" s="17">
        <v>0.47</v>
      </c>
      <c r="K3658" s="17" t="s">
        <v>494</v>
      </c>
      <c r="N3658" s="17"/>
      <c r="Q3658" s="50" t="s">
        <v>494</v>
      </c>
    </row>
    <row r="3659" spans="1:42" hidden="1" x14ac:dyDescent="0.2">
      <c r="A3659" s="50">
        <v>2025</v>
      </c>
      <c r="B3659" s="162" t="s">
        <v>16</v>
      </c>
      <c r="C3659" s="51" t="str">
        <f>set_totals!$C$553</f>
        <v>04Mar25-RST-Night/Day</v>
      </c>
      <c r="D3659" s="21">
        <f t="shared" ref="D3659:D3722" si="179">DATEVALUE(LEFT(C3659, SEARCH("-", C3659) - 1))</f>
        <v>45720</v>
      </c>
      <c r="E3659" s="22">
        <f t="shared" ref="E3659:E3722" si="180" xml:space="preserve"> D3659 - DATE(YEAR(D3659), 1, 0)</f>
        <v>63</v>
      </c>
      <c r="F3659" s="50" t="s">
        <v>344</v>
      </c>
      <c r="G3659" s="50" t="s">
        <v>341</v>
      </c>
      <c r="H3659" s="17">
        <v>45</v>
      </c>
      <c r="J3659" s="17">
        <v>0.52</v>
      </c>
      <c r="K3659" s="17" t="s">
        <v>494</v>
      </c>
      <c r="N3659" s="17"/>
      <c r="Q3659" s="50" t="s">
        <v>494</v>
      </c>
    </row>
    <row r="3660" spans="1:42" hidden="1" x14ac:dyDescent="0.2">
      <c r="A3660" s="50">
        <v>2025</v>
      </c>
      <c r="B3660" s="162" t="s">
        <v>16</v>
      </c>
      <c r="C3660" s="51" t="str">
        <f>set_totals!$C$553</f>
        <v>04Mar25-RST-Night/Day</v>
      </c>
      <c r="D3660" s="21">
        <f t="shared" si="179"/>
        <v>45720</v>
      </c>
      <c r="E3660" s="22">
        <f t="shared" si="180"/>
        <v>63</v>
      </c>
      <c r="F3660" s="50" t="s">
        <v>344</v>
      </c>
      <c r="G3660" s="50" t="s">
        <v>341</v>
      </c>
      <c r="H3660" s="17">
        <v>40</v>
      </c>
      <c r="J3660" s="17">
        <v>0.51</v>
      </c>
      <c r="K3660" s="17" t="s">
        <v>494</v>
      </c>
      <c r="N3660" s="17"/>
      <c r="Q3660" s="50" t="s">
        <v>494</v>
      </c>
    </row>
    <row r="3661" spans="1:42" hidden="1" x14ac:dyDescent="0.2">
      <c r="A3661" s="50">
        <v>2025</v>
      </c>
      <c r="B3661" s="162" t="s">
        <v>16</v>
      </c>
      <c r="C3661" s="51" t="str">
        <f>set_totals!$C$553</f>
        <v>04Mar25-RST-Night/Day</v>
      </c>
      <c r="D3661" s="21">
        <f t="shared" si="179"/>
        <v>45720</v>
      </c>
      <c r="E3661" s="22">
        <f t="shared" si="180"/>
        <v>63</v>
      </c>
      <c r="F3661" s="50" t="s">
        <v>344</v>
      </c>
      <c r="G3661" s="50" t="s">
        <v>341</v>
      </c>
      <c r="H3661" s="17">
        <v>47</v>
      </c>
      <c r="J3661" s="17">
        <v>0.5</v>
      </c>
      <c r="K3661" s="17" t="s">
        <v>494</v>
      </c>
      <c r="N3661" s="17"/>
      <c r="Q3661" s="50" t="s">
        <v>494</v>
      </c>
    </row>
    <row r="3662" spans="1:42" hidden="1" x14ac:dyDescent="0.2">
      <c r="A3662" s="50">
        <v>2025</v>
      </c>
      <c r="B3662" s="162" t="s">
        <v>16</v>
      </c>
      <c r="C3662" s="51" t="str">
        <f>set_totals!$C$553</f>
        <v>04Mar25-RST-Night/Day</v>
      </c>
      <c r="D3662" s="21">
        <f t="shared" si="179"/>
        <v>45720</v>
      </c>
      <c r="E3662" s="22">
        <f t="shared" si="180"/>
        <v>63</v>
      </c>
      <c r="F3662" s="50" t="s">
        <v>344</v>
      </c>
      <c r="G3662" s="50" t="s">
        <v>341</v>
      </c>
      <c r="H3662" s="17">
        <v>37</v>
      </c>
      <c r="J3662" s="17">
        <v>0.6</v>
      </c>
      <c r="K3662" s="17" t="s">
        <v>494</v>
      </c>
      <c r="N3662" s="17"/>
      <c r="Q3662" s="50" t="s">
        <v>494</v>
      </c>
    </row>
    <row r="3663" spans="1:42" hidden="1" x14ac:dyDescent="0.2">
      <c r="A3663" s="50">
        <v>2025</v>
      </c>
      <c r="B3663" s="162" t="s">
        <v>16</v>
      </c>
      <c r="C3663" s="51" t="str">
        <f>set_totals!$C$553</f>
        <v>04Mar25-RST-Night/Day</v>
      </c>
      <c r="D3663" s="21">
        <f t="shared" si="179"/>
        <v>45720</v>
      </c>
      <c r="E3663" s="22">
        <f t="shared" si="180"/>
        <v>63</v>
      </c>
      <c r="F3663" s="50" t="s">
        <v>344</v>
      </c>
      <c r="G3663" s="50" t="s">
        <v>341</v>
      </c>
      <c r="H3663" s="17">
        <v>37</v>
      </c>
      <c r="J3663" s="17">
        <v>0.51</v>
      </c>
      <c r="K3663" s="17" t="s">
        <v>494</v>
      </c>
      <c r="N3663" s="17"/>
      <c r="Q3663" s="50" t="s">
        <v>494</v>
      </c>
    </row>
    <row r="3664" spans="1:42" hidden="1" x14ac:dyDescent="0.2">
      <c r="A3664" s="50">
        <v>2025</v>
      </c>
      <c r="B3664" s="162" t="s">
        <v>16</v>
      </c>
      <c r="C3664" s="51" t="str">
        <f>set_totals!$C$553</f>
        <v>04Mar25-RST-Night/Day</v>
      </c>
      <c r="D3664" s="21">
        <f t="shared" si="179"/>
        <v>45720</v>
      </c>
      <c r="E3664" s="22">
        <f t="shared" si="180"/>
        <v>63</v>
      </c>
      <c r="F3664" s="50" t="s">
        <v>344</v>
      </c>
      <c r="G3664" s="50" t="s">
        <v>341</v>
      </c>
      <c r="H3664" s="17">
        <v>36</v>
      </c>
      <c r="J3664" s="17">
        <v>0.51</v>
      </c>
      <c r="K3664" s="17" t="s">
        <v>494</v>
      </c>
      <c r="N3664" s="17"/>
      <c r="Q3664" s="50" t="s">
        <v>494</v>
      </c>
    </row>
    <row r="3665" spans="1:58" hidden="1" x14ac:dyDescent="0.2">
      <c r="A3665" s="50">
        <v>2025</v>
      </c>
      <c r="B3665" s="162" t="s">
        <v>16</v>
      </c>
      <c r="C3665" s="51" t="str">
        <f>set_totals!$C$553</f>
        <v>04Mar25-RST-Night/Day</v>
      </c>
      <c r="D3665" s="21">
        <f t="shared" si="179"/>
        <v>45720</v>
      </c>
      <c r="E3665" s="22">
        <f t="shared" si="180"/>
        <v>63</v>
      </c>
      <c r="F3665" s="50" t="s">
        <v>344</v>
      </c>
      <c r="G3665" s="50" t="s">
        <v>341</v>
      </c>
      <c r="H3665" s="17">
        <v>37</v>
      </c>
      <c r="J3665" s="17">
        <v>0.55000000000000004</v>
      </c>
      <c r="K3665" s="17" t="s">
        <v>494</v>
      </c>
      <c r="N3665" s="17"/>
      <c r="Q3665" s="50" t="s">
        <v>494</v>
      </c>
    </row>
    <row r="3666" spans="1:58" hidden="1" x14ac:dyDescent="0.2">
      <c r="A3666" s="50">
        <v>2025</v>
      </c>
      <c r="B3666" s="162" t="s">
        <v>16</v>
      </c>
      <c r="C3666" s="51" t="str">
        <f>set_totals!$C$553</f>
        <v>04Mar25-RST-Night/Day</v>
      </c>
      <c r="D3666" s="21">
        <f t="shared" si="179"/>
        <v>45720</v>
      </c>
      <c r="E3666" s="22">
        <f t="shared" si="180"/>
        <v>63</v>
      </c>
      <c r="F3666" s="50" t="s">
        <v>344</v>
      </c>
      <c r="G3666" s="50" t="s">
        <v>341</v>
      </c>
      <c r="H3666" s="17">
        <v>37</v>
      </c>
      <c r="J3666" s="17">
        <v>0.46</v>
      </c>
      <c r="K3666" s="17" t="s">
        <v>494</v>
      </c>
      <c r="N3666" s="17"/>
      <c r="Q3666" s="50" t="s">
        <v>494</v>
      </c>
    </row>
    <row r="3667" spans="1:58" hidden="1" x14ac:dyDescent="0.2">
      <c r="A3667" s="50">
        <v>2025</v>
      </c>
      <c r="B3667" s="162" t="s">
        <v>16</v>
      </c>
      <c r="C3667" s="51" t="str">
        <f>set_totals!$C$553</f>
        <v>04Mar25-RST-Night/Day</v>
      </c>
      <c r="D3667" s="21">
        <f t="shared" si="179"/>
        <v>45720</v>
      </c>
      <c r="E3667" s="22">
        <f t="shared" si="180"/>
        <v>63</v>
      </c>
      <c r="F3667" s="50" t="s">
        <v>344</v>
      </c>
      <c r="G3667" s="50" t="s">
        <v>341</v>
      </c>
      <c r="H3667" s="17">
        <v>40</v>
      </c>
      <c r="J3667" s="17">
        <v>0.59</v>
      </c>
      <c r="K3667" s="17" t="s">
        <v>494</v>
      </c>
      <c r="N3667" s="17"/>
      <c r="Q3667" s="50" t="s">
        <v>494</v>
      </c>
    </row>
    <row r="3668" spans="1:58" hidden="1" x14ac:dyDescent="0.2">
      <c r="A3668" s="50">
        <v>2025</v>
      </c>
      <c r="B3668" s="162" t="s">
        <v>16</v>
      </c>
      <c r="C3668" s="51" t="str">
        <f>set_totals!$C$553</f>
        <v>04Mar25-RST-Night/Day</v>
      </c>
      <c r="D3668" s="21">
        <f t="shared" si="179"/>
        <v>45720</v>
      </c>
      <c r="E3668" s="22">
        <f t="shared" si="180"/>
        <v>63</v>
      </c>
      <c r="F3668" s="50" t="s">
        <v>344</v>
      </c>
      <c r="G3668" s="50" t="s">
        <v>341</v>
      </c>
      <c r="H3668" s="17">
        <v>38</v>
      </c>
      <c r="J3668" s="17">
        <v>0.47</v>
      </c>
      <c r="K3668" s="17" t="s">
        <v>494</v>
      </c>
      <c r="N3668" s="17"/>
      <c r="Q3668" s="50" t="s">
        <v>494</v>
      </c>
    </row>
    <row r="3669" spans="1:58" hidden="1" x14ac:dyDescent="0.2">
      <c r="A3669" s="50">
        <v>2025</v>
      </c>
      <c r="B3669" s="162" t="s">
        <v>16</v>
      </c>
      <c r="C3669" s="51" t="str">
        <f>set_totals!$C$553</f>
        <v>04Mar25-RST-Night/Day</v>
      </c>
      <c r="D3669" s="21">
        <f t="shared" si="179"/>
        <v>45720</v>
      </c>
      <c r="E3669" s="22">
        <f t="shared" si="180"/>
        <v>63</v>
      </c>
      <c r="F3669" s="50" t="s">
        <v>344</v>
      </c>
      <c r="G3669" s="50" t="s">
        <v>341</v>
      </c>
      <c r="H3669" s="17">
        <v>35</v>
      </c>
      <c r="J3669" s="17">
        <v>0.39</v>
      </c>
      <c r="K3669" s="17" t="s">
        <v>494</v>
      </c>
      <c r="N3669" s="17"/>
      <c r="Q3669" s="50" t="s">
        <v>494</v>
      </c>
    </row>
    <row r="3670" spans="1:58" hidden="1" x14ac:dyDescent="0.2">
      <c r="A3670" s="50">
        <v>2025</v>
      </c>
      <c r="B3670" s="162" t="s">
        <v>16</v>
      </c>
      <c r="C3670" s="51" t="str">
        <f>set_totals!$C$553</f>
        <v>04Mar25-RST-Night/Day</v>
      </c>
      <c r="D3670" s="21">
        <f t="shared" si="179"/>
        <v>45720</v>
      </c>
      <c r="E3670" s="22">
        <f t="shared" si="180"/>
        <v>63</v>
      </c>
      <c r="F3670" s="50" t="s">
        <v>344</v>
      </c>
      <c r="G3670" s="50" t="s">
        <v>341</v>
      </c>
      <c r="H3670" s="17">
        <v>38</v>
      </c>
      <c r="J3670" s="17">
        <v>0.41</v>
      </c>
      <c r="K3670" s="17" t="s">
        <v>494</v>
      </c>
      <c r="N3670" s="17"/>
      <c r="Q3670" s="50" t="s">
        <v>494</v>
      </c>
    </row>
    <row r="3671" spans="1:58" x14ac:dyDescent="0.2">
      <c r="A3671" s="50">
        <v>2025</v>
      </c>
      <c r="B3671" s="162" t="s">
        <v>16</v>
      </c>
      <c r="C3671" s="51" t="str">
        <f>set_totals!$C$558</f>
        <v>05Mar25-RST-Night/Day</v>
      </c>
      <c r="D3671" s="21">
        <f t="shared" si="179"/>
        <v>45721</v>
      </c>
      <c r="E3671" s="22">
        <f t="shared" si="180"/>
        <v>64</v>
      </c>
      <c r="F3671" s="50" t="s">
        <v>344</v>
      </c>
      <c r="G3671" s="50" t="s">
        <v>341</v>
      </c>
      <c r="H3671" s="17">
        <v>43</v>
      </c>
      <c r="J3671" s="17">
        <v>0.57999999999999996</v>
      </c>
      <c r="K3671" s="17" t="s">
        <v>494</v>
      </c>
      <c r="N3671" s="17" t="s">
        <v>2407</v>
      </c>
      <c r="Q3671" s="50" t="s">
        <v>496</v>
      </c>
      <c r="R3671" s="50" t="s">
        <v>2350</v>
      </c>
      <c r="S3671" s="50" t="s">
        <v>2506</v>
      </c>
      <c r="AD3671" s="50" t="s">
        <v>1708</v>
      </c>
      <c r="AG3671" s="184"/>
      <c r="AL3671" s="50" t="s">
        <v>494</v>
      </c>
      <c r="AM3671" s="50">
        <v>41</v>
      </c>
      <c r="AN3671" s="50">
        <v>8</v>
      </c>
      <c r="AO3671" s="50">
        <v>0.47</v>
      </c>
      <c r="AP3671" s="50" t="s">
        <v>494</v>
      </c>
    </row>
    <row r="3672" spans="1:58" x14ac:dyDescent="0.2">
      <c r="A3672" s="50">
        <v>2025</v>
      </c>
      <c r="B3672" s="162" t="s">
        <v>16</v>
      </c>
      <c r="C3672" s="51" t="str">
        <f>set_totals!$C$558</f>
        <v>05Mar25-RST-Night/Day</v>
      </c>
      <c r="D3672" s="21">
        <f t="shared" si="179"/>
        <v>45721</v>
      </c>
      <c r="E3672" s="22">
        <f t="shared" si="180"/>
        <v>64</v>
      </c>
      <c r="F3672" s="50" t="s">
        <v>344</v>
      </c>
      <c r="G3672" s="50" t="s">
        <v>341</v>
      </c>
      <c r="H3672" s="17">
        <v>43</v>
      </c>
      <c r="I3672" s="17">
        <v>6</v>
      </c>
      <c r="J3672" s="17">
        <v>0.53</v>
      </c>
      <c r="K3672" s="17" t="s">
        <v>494</v>
      </c>
      <c r="N3672" s="17" t="s">
        <v>2408</v>
      </c>
      <c r="Q3672" s="50" t="s">
        <v>496</v>
      </c>
      <c r="R3672" s="50" t="s">
        <v>2350</v>
      </c>
      <c r="S3672" s="50" t="s">
        <v>2506</v>
      </c>
      <c r="AG3672" s="184"/>
      <c r="AL3672" s="50" t="s">
        <v>494</v>
      </c>
      <c r="AM3672" s="50">
        <v>47</v>
      </c>
      <c r="AN3672" s="50">
        <v>7</v>
      </c>
      <c r="AO3672" s="50">
        <v>0.44</v>
      </c>
      <c r="AP3672" s="50" t="s">
        <v>494</v>
      </c>
    </row>
    <row r="3673" spans="1:58" x14ac:dyDescent="0.2">
      <c r="A3673" s="50">
        <v>2025</v>
      </c>
      <c r="B3673" s="162" t="s">
        <v>16</v>
      </c>
      <c r="C3673" s="51" t="str">
        <f>set_totals!$C$558</f>
        <v>05Mar25-RST-Night/Day</v>
      </c>
      <c r="D3673" s="21">
        <f t="shared" si="179"/>
        <v>45721</v>
      </c>
      <c r="E3673" s="22">
        <f t="shared" si="180"/>
        <v>64</v>
      </c>
      <c r="F3673" s="50" t="s">
        <v>344</v>
      </c>
      <c r="G3673" s="50" t="s">
        <v>341</v>
      </c>
      <c r="H3673" s="17">
        <v>43</v>
      </c>
      <c r="I3673" s="17">
        <v>6</v>
      </c>
      <c r="J3673" s="17">
        <v>0.64</v>
      </c>
      <c r="K3673" s="17" t="s">
        <v>494</v>
      </c>
      <c r="N3673" s="17" t="s">
        <v>2409</v>
      </c>
      <c r="Q3673" s="50" t="s">
        <v>496</v>
      </c>
      <c r="R3673" s="50" t="s">
        <v>2350</v>
      </c>
      <c r="S3673" s="50" t="s">
        <v>2506</v>
      </c>
      <c r="AG3673" s="184"/>
      <c r="AL3673" s="50" t="s">
        <v>494</v>
      </c>
      <c r="AM3673" s="50">
        <v>40</v>
      </c>
      <c r="AN3673" s="50">
        <v>6</v>
      </c>
      <c r="AO3673" s="50">
        <v>0.47</v>
      </c>
      <c r="AP3673" s="50" t="s">
        <v>494</v>
      </c>
    </row>
    <row r="3674" spans="1:58" x14ac:dyDescent="0.2">
      <c r="A3674" s="50">
        <v>2025</v>
      </c>
      <c r="B3674" s="162" t="s">
        <v>16</v>
      </c>
      <c r="C3674" s="51" t="str">
        <f>set_totals!$C$558</f>
        <v>05Mar25-RST-Night/Day</v>
      </c>
      <c r="D3674" s="21">
        <f t="shared" si="179"/>
        <v>45721</v>
      </c>
      <c r="E3674" s="22">
        <f t="shared" si="180"/>
        <v>64</v>
      </c>
      <c r="F3674" s="50" t="s">
        <v>344</v>
      </c>
      <c r="G3674" s="50" t="s">
        <v>341</v>
      </c>
      <c r="H3674" s="17">
        <v>42</v>
      </c>
      <c r="I3674" s="17">
        <v>5</v>
      </c>
      <c r="J3674" s="17">
        <v>0.56999999999999995</v>
      </c>
      <c r="K3674" s="17" t="s">
        <v>494</v>
      </c>
      <c r="N3674" s="17" t="s">
        <v>2410</v>
      </c>
      <c r="Q3674" s="50" t="s">
        <v>496</v>
      </c>
      <c r="R3674" s="50" t="s">
        <v>2350</v>
      </c>
      <c r="S3674" s="50" t="s">
        <v>2506</v>
      </c>
      <c r="AD3674" s="50" t="s">
        <v>1709</v>
      </c>
      <c r="AG3674" s="184"/>
      <c r="AL3674" s="50" t="s">
        <v>494</v>
      </c>
      <c r="AM3674" s="50">
        <v>38</v>
      </c>
      <c r="AN3674" s="50">
        <v>7</v>
      </c>
      <c r="AO3674" s="50">
        <v>0.41</v>
      </c>
      <c r="AP3674" s="50" t="s">
        <v>494</v>
      </c>
    </row>
    <row r="3675" spans="1:58" x14ac:dyDescent="0.2">
      <c r="A3675" s="50">
        <v>2025</v>
      </c>
      <c r="B3675" s="162" t="s">
        <v>16</v>
      </c>
      <c r="C3675" s="51" t="str">
        <f>set_totals!$C$558</f>
        <v>05Mar25-RST-Night/Day</v>
      </c>
      <c r="D3675" s="21">
        <f t="shared" si="179"/>
        <v>45721</v>
      </c>
      <c r="E3675" s="22">
        <f t="shared" si="180"/>
        <v>64</v>
      </c>
      <c r="F3675" s="50" t="s">
        <v>344</v>
      </c>
      <c r="G3675" s="50" t="s">
        <v>341</v>
      </c>
      <c r="H3675" s="17">
        <v>42</v>
      </c>
      <c r="I3675" s="17">
        <v>6</v>
      </c>
      <c r="J3675" s="17">
        <v>0.59</v>
      </c>
      <c r="K3675" s="17" t="s">
        <v>494</v>
      </c>
      <c r="N3675" s="17" t="s">
        <v>2411</v>
      </c>
      <c r="Q3675" s="50" t="s">
        <v>496</v>
      </c>
      <c r="R3675" s="50" t="s">
        <v>2350</v>
      </c>
      <c r="S3675" s="50" t="s">
        <v>2506</v>
      </c>
      <c r="AD3675" s="50" t="s">
        <v>1710</v>
      </c>
      <c r="AG3675" s="184"/>
      <c r="AL3675" s="50" t="s">
        <v>494</v>
      </c>
      <c r="AM3675" s="50">
        <v>39</v>
      </c>
      <c r="AN3675" s="50">
        <v>6</v>
      </c>
      <c r="AO3675" s="50">
        <v>0.42</v>
      </c>
      <c r="AP3675" s="50" t="s">
        <v>494</v>
      </c>
    </row>
    <row r="3676" spans="1:58" x14ac:dyDescent="0.2">
      <c r="A3676" s="50">
        <v>2025</v>
      </c>
      <c r="B3676" s="162" t="s">
        <v>16</v>
      </c>
      <c r="C3676" s="51" t="str">
        <f>set_totals!$C$558</f>
        <v>05Mar25-RST-Night/Day</v>
      </c>
      <c r="D3676" s="21">
        <f t="shared" si="179"/>
        <v>45721</v>
      </c>
      <c r="E3676" s="22">
        <f t="shared" si="180"/>
        <v>64</v>
      </c>
      <c r="F3676" s="50" t="s">
        <v>344</v>
      </c>
      <c r="G3676" s="50" t="s">
        <v>341</v>
      </c>
      <c r="H3676" s="17">
        <v>39</v>
      </c>
      <c r="I3676" s="17">
        <v>5</v>
      </c>
      <c r="J3676" s="17">
        <v>0.44</v>
      </c>
      <c r="K3676" s="17" t="s">
        <v>494</v>
      </c>
      <c r="N3676" s="17" t="s">
        <v>2412</v>
      </c>
      <c r="Q3676" s="50" t="s">
        <v>496</v>
      </c>
      <c r="R3676" s="50" t="s">
        <v>2350</v>
      </c>
      <c r="S3676" s="50" t="s">
        <v>2506</v>
      </c>
      <c r="AG3676" s="184"/>
      <c r="AL3676" s="50" t="s">
        <v>494</v>
      </c>
      <c r="AM3676" s="50">
        <v>36</v>
      </c>
      <c r="AN3676" s="50">
        <v>5</v>
      </c>
      <c r="AO3676" s="50">
        <v>0.33</v>
      </c>
      <c r="AP3676" s="50" t="s">
        <v>494</v>
      </c>
    </row>
    <row r="3677" spans="1:58" x14ac:dyDescent="0.2">
      <c r="A3677" s="50">
        <v>2025</v>
      </c>
      <c r="B3677" s="162" t="s">
        <v>16</v>
      </c>
      <c r="C3677" s="51" t="str">
        <f>set_totals!$C$558</f>
        <v>05Mar25-RST-Night/Day</v>
      </c>
      <c r="D3677" s="21">
        <f t="shared" si="179"/>
        <v>45721</v>
      </c>
      <c r="E3677" s="22">
        <f t="shared" si="180"/>
        <v>64</v>
      </c>
      <c r="F3677" s="50" t="s">
        <v>344</v>
      </c>
      <c r="G3677" s="50" t="s">
        <v>341</v>
      </c>
      <c r="H3677" s="17">
        <v>44</v>
      </c>
      <c r="I3677" s="17">
        <v>6</v>
      </c>
      <c r="J3677" s="17">
        <v>0.63</v>
      </c>
      <c r="K3677" s="17" t="s">
        <v>494</v>
      </c>
      <c r="N3677" s="17" t="s">
        <v>2413</v>
      </c>
      <c r="Q3677" s="50" t="s">
        <v>496</v>
      </c>
      <c r="R3677" s="50" t="s">
        <v>2350</v>
      </c>
      <c r="S3677" s="207" t="s">
        <v>2513</v>
      </c>
      <c r="AF3677" s="50" t="s">
        <v>520</v>
      </c>
      <c r="AG3677" s="184">
        <v>45820</v>
      </c>
      <c r="AH3677" s="50" t="s">
        <v>496</v>
      </c>
      <c r="AI3677" s="50" t="s">
        <v>494</v>
      </c>
      <c r="AL3677" s="50" t="s">
        <v>494</v>
      </c>
      <c r="AM3677" s="50">
        <v>43</v>
      </c>
      <c r="AN3677" s="50">
        <v>7</v>
      </c>
      <c r="AO3677" s="50">
        <v>0.5</v>
      </c>
      <c r="AP3677" s="50" t="s">
        <v>496</v>
      </c>
      <c r="AQ3677" s="50" t="s">
        <v>1843</v>
      </c>
      <c r="AR3677" s="50" t="s">
        <v>1693</v>
      </c>
      <c r="AS3677" s="50" t="s">
        <v>494</v>
      </c>
      <c r="AT3677" s="50" t="s">
        <v>494</v>
      </c>
      <c r="AU3677" s="50" t="s">
        <v>496</v>
      </c>
      <c r="AV3677" s="50" t="s">
        <v>494</v>
      </c>
      <c r="AW3677" s="50" t="s">
        <v>494</v>
      </c>
      <c r="AX3677" s="50" t="s">
        <v>494</v>
      </c>
      <c r="AY3677" s="50" t="s">
        <v>494</v>
      </c>
      <c r="AZ3677" s="50" t="s">
        <v>494</v>
      </c>
      <c r="BA3677" s="50" t="s">
        <v>494</v>
      </c>
      <c r="BB3677" s="50" t="s">
        <v>494</v>
      </c>
      <c r="BC3677" s="50" t="s">
        <v>494</v>
      </c>
      <c r="BD3677" s="50" t="s">
        <v>494</v>
      </c>
      <c r="BE3677" s="50" t="s">
        <v>494</v>
      </c>
    </row>
    <row r="3678" spans="1:58" x14ac:dyDescent="0.2">
      <c r="A3678" s="50">
        <v>2025</v>
      </c>
      <c r="B3678" s="162" t="s">
        <v>16</v>
      </c>
      <c r="C3678" s="51" t="str">
        <f>set_totals!$C$558</f>
        <v>05Mar25-RST-Night/Day</v>
      </c>
      <c r="D3678" s="21">
        <f t="shared" si="179"/>
        <v>45721</v>
      </c>
      <c r="E3678" s="22">
        <f t="shared" si="180"/>
        <v>64</v>
      </c>
      <c r="F3678" s="50" t="s">
        <v>344</v>
      </c>
      <c r="G3678" s="50" t="s">
        <v>341</v>
      </c>
      <c r="H3678" s="17">
        <v>46</v>
      </c>
      <c r="I3678" s="17">
        <v>6</v>
      </c>
      <c r="J3678" s="17">
        <v>0.54</v>
      </c>
      <c r="K3678" s="17" t="s">
        <v>494</v>
      </c>
      <c r="N3678" s="17" t="s">
        <v>2478</v>
      </c>
      <c r="Q3678" s="50" t="s">
        <v>496</v>
      </c>
      <c r="R3678" s="50" t="s">
        <v>2350</v>
      </c>
      <c r="S3678" s="207" t="s">
        <v>2506</v>
      </c>
      <c r="AF3678" s="50" t="s">
        <v>2475</v>
      </c>
      <c r="AG3678" s="184" t="s">
        <v>2479</v>
      </c>
      <c r="AH3678" s="50" t="s">
        <v>496</v>
      </c>
      <c r="AI3678" s="50" t="s">
        <v>494</v>
      </c>
      <c r="AL3678" s="50" t="s">
        <v>494</v>
      </c>
      <c r="AM3678" s="50">
        <v>41</v>
      </c>
      <c r="AN3678" s="50">
        <v>6</v>
      </c>
      <c r="AO3678" s="50">
        <v>0.5</v>
      </c>
      <c r="AP3678" s="50" t="s">
        <v>494</v>
      </c>
      <c r="AQ3678" s="50" t="s">
        <v>2476</v>
      </c>
      <c r="AR3678" s="50" t="s">
        <v>2480</v>
      </c>
      <c r="AS3678" s="50" t="s">
        <v>494</v>
      </c>
      <c r="AT3678" s="50" t="s">
        <v>494</v>
      </c>
      <c r="AU3678" s="50" t="s">
        <v>496</v>
      </c>
      <c r="AV3678" s="50" t="s">
        <v>494</v>
      </c>
      <c r="AW3678" s="50" t="s">
        <v>494</v>
      </c>
      <c r="AX3678" s="50" t="s">
        <v>494</v>
      </c>
      <c r="AY3678" s="50" t="s">
        <v>494</v>
      </c>
      <c r="BB3678" s="50" t="s">
        <v>494</v>
      </c>
      <c r="BC3678" s="50" t="s">
        <v>494</v>
      </c>
      <c r="BD3678" s="50" t="s">
        <v>494</v>
      </c>
      <c r="BE3678" s="50" t="s">
        <v>494</v>
      </c>
      <c r="BF3678" s="50" t="s">
        <v>2401</v>
      </c>
    </row>
    <row r="3679" spans="1:58" x14ac:dyDescent="0.2">
      <c r="A3679" s="50">
        <v>2025</v>
      </c>
      <c r="B3679" s="162" t="s">
        <v>16</v>
      </c>
      <c r="C3679" s="51" t="str">
        <f>set_totals!$C$558</f>
        <v>05Mar25-RST-Night/Day</v>
      </c>
      <c r="D3679" s="21">
        <f t="shared" si="179"/>
        <v>45721</v>
      </c>
      <c r="E3679" s="22">
        <f t="shared" si="180"/>
        <v>64</v>
      </c>
      <c r="F3679" s="50" t="s">
        <v>344</v>
      </c>
      <c r="G3679" s="50" t="s">
        <v>341</v>
      </c>
      <c r="H3679" s="17">
        <v>42</v>
      </c>
      <c r="I3679" s="17">
        <v>6</v>
      </c>
      <c r="J3679" s="17">
        <v>0.48</v>
      </c>
      <c r="K3679" s="17" t="s">
        <v>494</v>
      </c>
      <c r="N3679" s="17" t="s">
        <v>2493</v>
      </c>
      <c r="Q3679" s="50" t="s">
        <v>496</v>
      </c>
      <c r="R3679" s="50" t="s">
        <v>2350</v>
      </c>
      <c r="S3679" s="207" t="s">
        <v>2513</v>
      </c>
      <c r="AF3679" s="50" t="s">
        <v>520</v>
      </c>
      <c r="AG3679" s="184">
        <v>45820</v>
      </c>
      <c r="AH3679" s="50" t="s">
        <v>496</v>
      </c>
      <c r="AI3679" s="50" t="s">
        <v>494</v>
      </c>
      <c r="AL3679" s="50" t="s">
        <v>494</v>
      </c>
      <c r="AM3679" s="50">
        <v>40</v>
      </c>
      <c r="AN3679" s="50">
        <v>7</v>
      </c>
      <c r="AO3679" s="50">
        <v>0.4</v>
      </c>
      <c r="AP3679" s="50" t="s">
        <v>496</v>
      </c>
      <c r="AQ3679" s="50" t="s">
        <v>1843</v>
      </c>
      <c r="AR3679" s="50" t="s">
        <v>1694</v>
      </c>
      <c r="AS3679" s="50" t="s">
        <v>494</v>
      </c>
      <c r="AT3679" s="50" t="s">
        <v>494</v>
      </c>
      <c r="AU3679" s="50" t="s">
        <v>496</v>
      </c>
      <c r="AV3679" s="50" t="s">
        <v>494</v>
      </c>
      <c r="AW3679" s="50" t="s">
        <v>494</v>
      </c>
      <c r="AX3679" s="50" t="s">
        <v>494</v>
      </c>
      <c r="AY3679" s="50" t="s">
        <v>494</v>
      </c>
      <c r="AZ3679" s="50" t="s">
        <v>494</v>
      </c>
      <c r="BA3679" s="50" t="s">
        <v>494</v>
      </c>
      <c r="BB3679" s="50" t="s">
        <v>494</v>
      </c>
      <c r="BC3679" s="50" t="s">
        <v>494</v>
      </c>
      <c r="BD3679" s="50" t="s">
        <v>494</v>
      </c>
      <c r="BE3679" s="50" t="s">
        <v>494</v>
      </c>
    </row>
    <row r="3680" spans="1:58" hidden="1" x14ac:dyDescent="0.2">
      <c r="A3680" s="50">
        <v>2025</v>
      </c>
      <c r="B3680" s="162" t="s">
        <v>16</v>
      </c>
      <c r="C3680" s="51" t="str">
        <f>set_totals!$C$558</f>
        <v>05Mar25-RST-Night/Day</v>
      </c>
      <c r="D3680" s="21">
        <f t="shared" si="179"/>
        <v>45721</v>
      </c>
      <c r="E3680" s="22">
        <f t="shared" si="180"/>
        <v>64</v>
      </c>
      <c r="F3680" s="50" t="s">
        <v>344</v>
      </c>
      <c r="G3680" s="50" t="s">
        <v>341</v>
      </c>
      <c r="H3680" s="17">
        <v>47</v>
      </c>
      <c r="J3680" s="17">
        <v>0.47</v>
      </c>
      <c r="K3680" s="17" t="s">
        <v>494</v>
      </c>
      <c r="N3680" s="17"/>
      <c r="Q3680" s="50" t="s">
        <v>494</v>
      </c>
    </row>
    <row r="3681" spans="1:30" hidden="1" x14ac:dyDescent="0.2">
      <c r="A3681" s="50">
        <v>2025</v>
      </c>
      <c r="B3681" s="162" t="s">
        <v>16</v>
      </c>
      <c r="C3681" s="51" t="str">
        <f>set_totals!$C$558</f>
        <v>05Mar25-RST-Night/Day</v>
      </c>
      <c r="D3681" s="21">
        <f t="shared" si="179"/>
        <v>45721</v>
      </c>
      <c r="E3681" s="22">
        <f t="shared" si="180"/>
        <v>64</v>
      </c>
      <c r="F3681" s="50" t="s">
        <v>344</v>
      </c>
      <c r="G3681" s="50" t="s">
        <v>341</v>
      </c>
      <c r="H3681" s="17">
        <v>37</v>
      </c>
      <c r="J3681" s="17">
        <v>0.55000000000000004</v>
      </c>
      <c r="K3681" s="17" t="s">
        <v>494</v>
      </c>
      <c r="N3681" s="17"/>
      <c r="Q3681" s="50" t="s">
        <v>494</v>
      </c>
    </row>
    <row r="3682" spans="1:30" hidden="1" x14ac:dyDescent="0.2">
      <c r="A3682" s="50">
        <v>2025</v>
      </c>
      <c r="B3682" s="162" t="s">
        <v>16</v>
      </c>
      <c r="C3682" s="51" t="str">
        <f>set_totals!$C$558</f>
        <v>05Mar25-RST-Night/Day</v>
      </c>
      <c r="D3682" s="21">
        <f t="shared" si="179"/>
        <v>45721</v>
      </c>
      <c r="E3682" s="22">
        <f t="shared" si="180"/>
        <v>64</v>
      </c>
      <c r="F3682" s="50" t="s">
        <v>344</v>
      </c>
      <c r="G3682" s="50" t="s">
        <v>341</v>
      </c>
      <c r="H3682" s="17">
        <v>47</v>
      </c>
      <c r="J3682" s="17">
        <v>0.53</v>
      </c>
      <c r="K3682" s="17" t="s">
        <v>494</v>
      </c>
      <c r="N3682" s="17"/>
      <c r="Q3682" s="50" t="s">
        <v>494</v>
      </c>
    </row>
    <row r="3683" spans="1:30" hidden="1" x14ac:dyDescent="0.2">
      <c r="A3683" s="50">
        <v>2025</v>
      </c>
      <c r="B3683" s="162" t="s">
        <v>16</v>
      </c>
      <c r="C3683" s="51" t="str">
        <f>set_totals!$C$558</f>
        <v>05Mar25-RST-Night/Day</v>
      </c>
      <c r="D3683" s="21">
        <f t="shared" si="179"/>
        <v>45721</v>
      </c>
      <c r="E3683" s="22">
        <f t="shared" si="180"/>
        <v>64</v>
      </c>
      <c r="F3683" s="50" t="s">
        <v>344</v>
      </c>
      <c r="G3683" s="50" t="s">
        <v>341</v>
      </c>
      <c r="H3683" s="17">
        <v>42</v>
      </c>
      <c r="J3683" s="17">
        <v>0.6</v>
      </c>
      <c r="K3683" s="17" t="s">
        <v>494</v>
      </c>
      <c r="N3683" s="17"/>
      <c r="Q3683" s="50" t="s">
        <v>494</v>
      </c>
    </row>
    <row r="3684" spans="1:30" hidden="1" x14ac:dyDescent="0.2">
      <c r="A3684" s="50">
        <v>2025</v>
      </c>
      <c r="B3684" s="162" t="s">
        <v>16</v>
      </c>
      <c r="C3684" s="51" t="str">
        <f>set_totals!$C$558</f>
        <v>05Mar25-RST-Night/Day</v>
      </c>
      <c r="D3684" s="21">
        <f t="shared" si="179"/>
        <v>45721</v>
      </c>
      <c r="E3684" s="22">
        <f t="shared" si="180"/>
        <v>64</v>
      </c>
      <c r="F3684" s="50" t="s">
        <v>344</v>
      </c>
      <c r="G3684" s="50" t="s">
        <v>341</v>
      </c>
      <c r="H3684" s="17">
        <v>38</v>
      </c>
      <c r="J3684" s="17">
        <v>0.48</v>
      </c>
      <c r="K3684" s="17" t="s">
        <v>494</v>
      </c>
      <c r="N3684" s="17"/>
      <c r="Q3684" s="50" t="s">
        <v>494</v>
      </c>
    </row>
    <row r="3685" spans="1:30" hidden="1" x14ac:dyDescent="0.2">
      <c r="A3685" s="50">
        <v>2025</v>
      </c>
      <c r="B3685" s="162" t="s">
        <v>16</v>
      </c>
      <c r="C3685" s="51" t="str">
        <f>set_totals!$C$558</f>
        <v>05Mar25-RST-Night/Day</v>
      </c>
      <c r="D3685" s="21">
        <f t="shared" si="179"/>
        <v>45721</v>
      </c>
      <c r="E3685" s="22">
        <f t="shared" si="180"/>
        <v>64</v>
      </c>
      <c r="F3685" s="50" t="s">
        <v>344</v>
      </c>
      <c r="G3685" s="50" t="s">
        <v>341</v>
      </c>
      <c r="H3685" s="17">
        <v>38</v>
      </c>
      <c r="J3685" s="17">
        <v>0.5</v>
      </c>
      <c r="K3685" s="17" t="s">
        <v>494</v>
      </c>
      <c r="N3685" s="17"/>
      <c r="Q3685" s="50" t="s">
        <v>494</v>
      </c>
    </row>
    <row r="3686" spans="1:30" hidden="1" x14ac:dyDescent="0.2">
      <c r="A3686" s="50">
        <v>2025</v>
      </c>
      <c r="B3686" s="162" t="s">
        <v>16</v>
      </c>
      <c r="C3686" s="51" t="str">
        <f>set_totals!$C$558</f>
        <v>05Mar25-RST-Night/Day</v>
      </c>
      <c r="D3686" s="21">
        <f t="shared" si="179"/>
        <v>45721</v>
      </c>
      <c r="E3686" s="22">
        <f t="shared" si="180"/>
        <v>64</v>
      </c>
      <c r="F3686" s="50" t="s">
        <v>344</v>
      </c>
      <c r="G3686" s="50" t="s">
        <v>341</v>
      </c>
      <c r="H3686" s="17">
        <v>47</v>
      </c>
      <c r="J3686" s="17">
        <v>0.47</v>
      </c>
      <c r="K3686" s="17" t="s">
        <v>494</v>
      </c>
      <c r="N3686" s="17"/>
      <c r="Q3686" s="50" t="s">
        <v>494</v>
      </c>
    </row>
    <row r="3687" spans="1:30" hidden="1" x14ac:dyDescent="0.2">
      <c r="A3687" s="50">
        <v>2025</v>
      </c>
      <c r="B3687" s="162" t="s">
        <v>16</v>
      </c>
      <c r="C3687" s="51" t="str">
        <f>set_totals!$C$558</f>
        <v>05Mar25-RST-Night/Day</v>
      </c>
      <c r="D3687" s="21">
        <f t="shared" si="179"/>
        <v>45721</v>
      </c>
      <c r="E3687" s="22">
        <f t="shared" si="180"/>
        <v>64</v>
      </c>
      <c r="F3687" s="50" t="s">
        <v>344</v>
      </c>
      <c r="G3687" s="50" t="s">
        <v>341</v>
      </c>
      <c r="H3687" s="17">
        <v>43</v>
      </c>
      <c r="J3687" s="17">
        <v>0.69</v>
      </c>
      <c r="K3687" s="17" t="s">
        <v>494</v>
      </c>
      <c r="N3687" s="17"/>
      <c r="Q3687" s="50" t="s">
        <v>494</v>
      </c>
    </row>
    <row r="3688" spans="1:30" hidden="1" x14ac:dyDescent="0.2">
      <c r="A3688" s="50">
        <v>2025</v>
      </c>
      <c r="B3688" s="162" t="s">
        <v>16</v>
      </c>
      <c r="C3688" s="51" t="str">
        <f>set_totals!$C$558</f>
        <v>05Mar25-RST-Night/Day</v>
      </c>
      <c r="D3688" s="21">
        <f t="shared" si="179"/>
        <v>45721</v>
      </c>
      <c r="E3688" s="22">
        <f t="shared" si="180"/>
        <v>64</v>
      </c>
      <c r="F3688" s="50" t="s">
        <v>344</v>
      </c>
      <c r="G3688" s="50" t="s">
        <v>341</v>
      </c>
      <c r="H3688" s="17">
        <v>42</v>
      </c>
      <c r="J3688" s="17">
        <v>0.6</v>
      </c>
      <c r="K3688" s="17" t="s">
        <v>494</v>
      </c>
      <c r="N3688" s="17"/>
      <c r="Q3688" s="50" t="s">
        <v>494</v>
      </c>
    </row>
    <row r="3689" spans="1:30" hidden="1" x14ac:dyDescent="0.2">
      <c r="A3689" s="50">
        <v>2025</v>
      </c>
      <c r="B3689" s="162" t="s">
        <v>16</v>
      </c>
      <c r="C3689" s="51" t="str">
        <f>set_totals!$C$558</f>
        <v>05Mar25-RST-Night/Day</v>
      </c>
      <c r="D3689" s="21">
        <f t="shared" si="179"/>
        <v>45721</v>
      </c>
      <c r="E3689" s="22">
        <f t="shared" si="180"/>
        <v>64</v>
      </c>
      <c r="F3689" s="50" t="s">
        <v>344</v>
      </c>
      <c r="G3689" s="50" t="s">
        <v>341</v>
      </c>
      <c r="H3689" s="17">
        <v>37</v>
      </c>
      <c r="J3689" s="17">
        <v>0.52</v>
      </c>
      <c r="K3689" s="17" t="s">
        <v>494</v>
      </c>
      <c r="N3689" s="17"/>
      <c r="Q3689" s="50" t="s">
        <v>494</v>
      </c>
    </row>
    <row r="3690" spans="1:30" hidden="1" x14ac:dyDescent="0.2">
      <c r="A3690" s="50">
        <v>2025</v>
      </c>
      <c r="B3690" s="162" t="s">
        <v>16</v>
      </c>
      <c r="C3690" s="51" t="str">
        <f>set_totals!$C$558</f>
        <v>05Mar25-RST-Night/Day</v>
      </c>
      <c r="D3690" s="21">
        <f t="shared" si="179"/>
        <v>45721</v>
      </c>
      <c r="E3690" s="22">
        <f t="shared" si="180"/>
        <v>64</v>
      </c>
      <c r="F3690" s="50" t="s">
        <v>344</v>
      </c>
      <c r="G3690" s="50" t="s">
        <v>341</v>
      </c>
      <c r="H3690" s="17">
        <v>38</v>
      </c>
      <c r="J3690" s="17">
        <v>0.5</v>
      </c>
      <c r="K3690" s="17" t="s">
        <v>494</v>
      </c>
      <c r="N3690" s="17"/>
      <c r="Q3690" s="50" t="s">
        <v>494</v>
      </c>
    </row>
    <row r="3691" spans="1:30" hidden="1" x14ac:dyDescent="0.2">
      <c r="A3691" s="50">
        <v>2025</v>
      </c>
      <c r="B3691" s="162" t="s">
        <v>16</v>
      </c>
      <c r="C3691" s="51" t="str">
        <f>set_totals!$C$558</f>
        <v>05Mar25-RST-Night/Day</v>
      </c>
      <c r="D3691" s="21">
        <f t="shared" si="179"/>
        <v>45721</v>
      </c>
      <c r="E3691" s="22">
        <f t="shared" si="180"/>
        <v>64</v>
      </c>
      <c r="F3691" s="50" t="s">
        <v>344</v>
      </c>
      <c r="G3691" s="50" t="s">
        <v>341</v>
      </c>
      <c r="H3691" s="17">
        <v>37</v>
      </c>
      <c r="J3691" s="17">
        <v>0.57999999999999996</v>
      </c>
      <c r="K3691" s="17" t="s">
        <v>494</v>
      </c>
      <c r="N3691" s="17"/>
      <c r="Q3691" s="50" t="s">
        <v>494</v>
      </c>
    </row>
    <row r="3692" spans="1:30" hidden="1" x14ac:dyDescent="0.2">
      <c r="A3692" s="50">
        <v>2025</v>
      </c>
      <c r="B3692" s="162" t="s">
        <v>16</v>
      </c>
      <c r="C3692" s="51" t="str">
        <f>set_totals!$C$558</f>
        <v>05Mar25-RST-Night/Day</v>
      </c>
      <c r="D3692" s="21">
        <f t="shared" si="179"/>
        <v>45721</v>
      </c>
      <c r="E3692" s="22">
        <f t="shared" si="180"/>
        <v>64</v>
      </c>
      <c r="F3692" s="50" t="s">
        <v>344</v>
      </c>
      <c r="G3692" s="50" t="s">
        <v>341</v>
      </c>
      <c r="H3692" s="17">
        <v>37</v>
      </c>
      <c r="J3692" s="17">
        <v>0.54</v>
      </c>
      <c r="K3692" s="17" t="s">
        <v>494</v>
      </c>
      <c r="N3692" s="17"/>
      <c r="Q3692" s="50" t="s">
        <v>494</v>
      </c>
    </row>
    <row r="3693" spans="1:30" hidden="1" x14ac:dyDescent="0.2">
      <c r="A3693" s="50">
        <v>2025</v>
      </c>
      <c r="B3693" s="162" t="s">
        <v>16</v>
      </c>
      <c r="C3693" s="51" t="str">
        <f>set_totals!$C$558</f>
        <v>05Mar25-RST-Night/Day</v>
      </c>
      <c r="D3693" s="21">
        <f t="shared" si="179"/>
        <v>45721</v>
      </c>
      <c r="E3693" s="22">
        <f t="shared" si="180"/>
        <v>64</v>
      </c>
      <c r="F3693" s="50" t="s">
        <v>344</v>
      </c>
      <c r="G3693" s="50" t="s">
        <v>341</v>
      </c>
      <c r="H3693" s="17">
        <v>38</v>
      </c>
      <c r="J3693" s="17">
        <v>0.51</v>
      </c>
      <c r="K3693" s="17" t="s">
        <v>494</v>
      </c>
      <c r="N3693" s="17"/>
      <c r="Q3693" s="50" t="s">
        <v>494</v>
      </c>
    </row>
    <row r="3694" spans="1:30" hidden="1" x14ac:dyDescent="0.2">
      <c r="A3694" s="50">
        <v>2025</v>
      </c>
      <c r="B3694" s="162" t="s">
        <v>16</v>
      </c>
      <c r="C3694" s="51" t="str">
        <f>set_totals!$C$558</f>
        <v>05Mar25-RST-Night/Day</v>
      </c>
      <c r="D3694" s="21">
        <f t="shared" si="179"/>
        <v>45721</v>
      </c>
      <c r="E3694" s="22">
        <f t="shared" si="180"/>
        <v>64</v>
      </c>
      <c r="F3694" s="50" t="s">
        <v>344</v>
      </c>
      <c r="G3694" s="50" t="s">
        <v>341</v>
      </c>
      <c r="H3694" s="17">
        <v>37</v>
      </c>
      <c r="J3694" s="17">
        <v>0.54</v>
      </c>
      <c r="K3694" s="17" t="s">
        <v>494</v>
      </c>
      <c r="N3694" s="17"/>
      <c r="Q3694" s="50" t="s">
        <v>494</v>
      </c>
      <c r="AD3694" s="50" t="s">
        <v>1710</v>
      </c>
    </row>
    <row r="3695" spans="1:30" hidden="1" x14ac:dyDescent="0.2">
      <c r="A3695" s="50">
        <v>2025</v>
      </c>
      <c r="B3695" s="162" t="s">
        <v>16</v>
      </c>
      <c r="C3695" s="51" t="str">
        <f>set_totals!$C$558</f>
        <v>05Mar25-RST-Night/Day</v>
      </c>
      <c r="D3695" s="21">
        <f t="shared" si="179"/>
        <v>45721</v>
      </c>
      <c r="E3695" s="22">
        <f t="shared" si="180"/>
        <v>64</v>
      </c>
      <c r="F3695" s="50" t="s">
        <v>344</v>
      </c>
      <c r="G3695" s="50" t="s">
        <v>341</v>
      </c>
      <c r="H3695" s="17">
        <v>38</v>
      </c>
      <c r="J3695" s="17">
        <v>0.57999999999999996</v>
      </c>
      <c r="K3695" s="17" t="s">
        <v>494</v>
      </c>
      <c r="N3695" s="17"/>
      <c r="Q3695" s="50" t="s">
        <v>494</v>
      </c>
    </row>
    <row r="3696" spans="1:30" hidden="1" x14ac:dyDescent="0.2">
      <c r="A3696" s="50">
        <v>2025</v>
      </c>
      <c r="B3696" s="162" t="s">
        <v>16</v>
      </c>
      <c r="C3696" s="51" t="str">
        <f>set_totals!$C$558</f>
        <v>05Mar25-RST-Night/Day</v>
      </c>
      <c r="D3696" s="21">
        <f t="shared" si="179"/>
        <v>45721</v>
      </c>
      <c r="E3696" s="22">
        <f t="shared" si="180"/>
        <v>64</v>
      </c>
      <c r="F3696" s="50" t="s">
        <v>344</v>
      </c>
      <c r="G3696" s="50" t="s">
        <v>341</v>
      </c>
      <c r="H3696" s="17">
        <v>42</v>
      </c>
      <c r="J3696" s="17">
        <v>0.61</v>
      </c>
      <c r="K3696" s="17" t="s">
        <v>494</v>
      </c>
      <c r="N3696" s="17"/>
      <c r="Q3696" s="50" t="s">
        <v>494</v>
      </c>
    </row>
    <row r="3697" spans="1:58" hidden="1" x14ac:dyDescent="0.2">
      <c r="A3697" s="50">
        <v>2025</v>
      </c>
      <c r="B3697" s="162" t="s">
        <v>16</v>
      </c>
      <c r="C3697" s="51" t="str">
        <f>set_totals!$C$558</f>
        <v>05Mar25-RST-Night/Day</v>
      </c>
      <c r="D3697" s="21">
        <f t="shared" si="179"/>
        <v>45721</v>
      </c>
      <c r="E3697" s="22">
        <f t="shared" si="180"/>
        <v>64</v>
      </c>
      <c r="F3697" s="50" t="s">
        <v>344</v>
      </c>
      <c r="G3697" s="50" t="s">
        <v>341</v>
      </c>
      <c r="H3697" s="17">
        <v>38</v>
      </c>
      <c r="J3697" s="17">
        <v>0.45</v>
      </c>
      <c r="K3697" s="17" t="s">
        <v>494</v>
      </c>
      <c r="N3697" s="17"/>
      <c r="Q3697" s="50" t="s">
        <v>494</v>
      </c>
    </row>
    <row r="3698" spans="1:58" hidden="1" x14ac:dyDescent="0.2">
      <c r="A3698" s="50">
        <v>2025</v>
      </c>
      <c r="B3698" s="162" t="s">
        <v>16</v>
      </c>
      <c r="C3698" s="51" t="str">
        <f>set_totals!$C$558</f>
        <v>05Mar25-RST-Night/Day</v>
      </c>
      <c r="D3698" s="21">
        <f t="shared" si="179"/>
        <v>45721</v>
      </c>
      <c r="E3698" s="22">
        <f t="shared" si="180"/>
        <v>64</v>
      </c>
      <c r="F3698" s="50" t="s">
        <v>344</v>
      </c>
      <c r="G3698" s="50" t="s">
        <v>341</v>
      </c>
      <c r="H3698" s="17">
        <v>38</v>
      </c>
      <c r="J3698" s="17">
        <v>0.53</v>
      </c>
      <c r="K3698" s="17" t="s">
        <v>494</v>
      </c>
      <c r="N3698" s="17"/>
      <c r="Q3698" s="50" t="s">
        <v>494</v>
      </c>
    </row>
    <row r="3699" spans="1:58" hidden="1" x14ac:dyDescent="0.2">
      <c r="A3699" s="50">
        <v>2025</v>
      </c>
      <c r="B3699" s="162" t="s">
        <v>16</v>
      </c>
      <c r="C3699" s="51" t="str">
        <f>set_totals!$C$558</f>
        <v>05Mar25-RST-Night/Day</v>
      </c>
      <c r="D3699" s="21">
        <f t="shared" si="179"/>
        <v>45721</v>
      </c>
      <c r="E3699" s="22">
        <f t="shared" si="180"/>
        <v>64</v>
      </c>
      <c r="F3699" s="50" t="s">
        <v>343</v>
      </c>
      <c r="G3699" s="50" t="s">
        <v>341</v>
      </c>
      <c r="H3699" s="17">
        <v>35</v>
      </c>
      <c r="J3699" s="17">
        <v>0.47</v>
      </c>
      <c r="K3699" s="17" t="s">
        <v>494</v>
      </c>
      <c r="N3699" s="17"/>
      <c r="Q3699" s="50" t="s">
        <v>494</v>
      </c>
    </row>
    <row r="3700" spans="1:58" hidden="1" x14ac:dyDescent="0.2">
      <c r="A3700" s="50">
        <v>2025</v>
      </c>
      <c r="B3700" s="162" t="s">
        <v>16</v>
      </c>
      <c r="C3700" s="51" t="str">
        <f>set_totals!$C$558</f>
        <v>05Mar25-RST-Night/Day</v>
      </c>
      <c r="D3700" s="21">
        <f t="shared" si="179"/>
        <v>45721</v>
      </c>
      <c r="E3700" s="22">
        <f t="shared" si="180"/>
        <v>64</v>
      </c>
      <c r="F3700" s="50" t="s">
        <v>343</v>
      </c>
      <c r="G3700" s="50" t="s">
        <v>341</v>
      </c>
      <c r="H3700" s="17">
        <v>35</v>
      </c>
      <c r="J3700" s="17">
        <v>0.34</v>
      </c>
      <c r="K3700" s="17" t="s">
        <v>494</v>
      </c>
      <c r="N3700" s="17"/>
      <c r="Q3700" s="50" t="s">
        <v>494</v>
      </c>
    </row>
    <row r="3701" spans="1:58" hidden="1" x14ac:dyDescent="0.2">
      <c r="A3701" s="50">
        <v>2025</v>
      </c>
      <c r="B3701" s="162" t="s">
        <v>16</v>
      </c>
      <c r="C3701" s="51" t="str">
        <f>set_totals!$C$558</f>
        <v>05Mar25-RST-Night/Day</v>
      </c>
      <c r="D3701" s="21">
        <f t="shared" si="179"/>
        <v>45721</v>
      </c>
      <c r="E3701" s="22">
        <f t="shared" si="180"/>
        <v>64</v>
      </c>
      <c r="F3701" s="50" t="s">
        <v>343</v>
      </c>
      <c r="G3701" s="50" t="s">
        <v>341</v>
      </c>
      <c r="H3701" s="17">
        <v>34</v>
      </c>
      <c r="J3701" s="17">
        <v>0.33</v>
      </c>
      <c r="K3701" s="17" t="s">
        <v>494</v>
      </c>
      <c r="N3701" s="17"/>
      <c r="Q3701" s="50" t="s">
        <v>494</v>
      </c>
    </row>
    <row r="3702" spans="1:58" hidden="1" x14ac:dyDescent="0.2">
      <c r="A3702" s="50">
        <v>2025</v>
      </c>
      <c r="B3702" s="162" t="s">
        <v>16</v>
      </c>
      <c r="C3702" s="51" t="str">
        <f>set_totals!$C$558</f>
        <v>05Mar25-RST-Night/Day</v>
      </c>
      <c r="D3702" s="21">
        <f t="shared" si="179"/>
        <v>45721</v>
      </c>
      <c r="E3702" s="22">
        <f t="shared" si="180"/>
        <v>64</v>
      </c>
      <c r="F3702" s="50" t="s">
        <v>343</v>
      </c>
      <c r="G3702" s="50" t="s">
        <v>341</v>
      </c>
      <c r="H3702" s="17">
        <v>32</v>
      </c>
      <c r="J3702" s="17">
        <v>0.3</v>
      </c>
      <c r="K3702" s="17" t="s">
        <v>494</v>
      </c>
      <c r="N3702" s="17"/>
      <c r="Q3702" s="50" t="s">
        <v>494</v>
      </c>
    </row>
    <row r="3703" spans="1:58" hidden="1" x14ac:dyDescent="0.2">
      <c r="A3703" s="50">
        <v>2025</v>
      </c>
      <c r="B3703" s="162" t="s">
        <v>16</v>
      </c>
      <c r="C3703" s="51" t="str">
        <f>set_totals!$C$558</f>
        <v>05Mar25-RST-Night/Day</v>
      </c>
      <c r="D3703" s="21">
        <f t="shared" si="179"/>
        <v>45721</v>
      </c>
      <c r="E3703" s="22">
        <f t="shared" si="180"/>
        <v>64</v>
      </c>
      <c r="F3703" s="50" t="s">
        <v>343</v>
      </c>
      <c r="G3703" s="50" t="s">
        <v>341</v>
      </c>
      <c r="H3703" s="17">
        <v>33</v>
      </c>
      <c r="J3703" s="17">
        <v>0.2</v>
      </c>
      <c r="K3703" s="17" t="s">
        <v>494</v>
      </c>
      <c r="N3703" s="17"/>
      <c r="Q3703" s="50" t="s">
        <v>494</v>
      </c>
    </row>
    <row r="3704" spans="1:58" hidden="1" x14ac:dyDescent="0.2">
      <c r="A3704" s="50">
        <v>2025</v>
      </c>
      <c r="B3704" s="162" t="s">
        <v>16</v>
      </c>
      <c r="C3704" s="51" t="str">
        <f>set_totals!$C$558</f>
        <v>05Mar25-RST-Night/Day</v>
      </c>
      <c r="D3704" s="21">
        <f t="shared" si="179"/>
        <v>45721</v>
      </c>
      <c r="E3704" s="22">
        <f t="shared" si="180"/>
        <v>64</v>
      </c>
      <c r="F3704" s="50" t="s">
        <v>340</v>
      </c>
      <c r="G3704" s="50" t="s">
        <v>341</v>
      </c>
      <c r="H3704" s="17">
        <v>33</v>
      </c>
      <c r="J3704" s="17">
        <v>0.34</v>
      </c>
      <c r="K3704" s="17" t="s">
        <v>494</v>
      </c>
      <c r="N3704" s="17"/>
      <c r="Q3704" s="50" t="s">
        <v>494</v>
      </c>
    </row>
    <row r="3705" spans="1:58" x14ac:dyDescent="0.2">
      <c r="A3705" s="50">
        <v>2025</v>
      </c>
      <c r="B3705" s="162" t="s">
        <v>16</v>
      </c>
      <c r="C3705" s="51" t="str">
        <f>set_totals!$C$562</f>
        <v>06Mar25-RST-Night/Day</v>
      </c>
      <c r="D3705" s="21">
        <f t="shared" si="179"/>
        <v>45722</v>
      </c>
      <c r="E3705" s="22">
        <f t="shared" si="180"/>
        <v>65</v>
      </c>
      <c r="F3705" s="50" t="s">
        <v>344</v>
      </c>
      <c r="G3705" s="50" t="s">
        <v>341</v>
      </c>
      <c r="H3705" s="17">
        <v>41</v>
      </c>
      <c r="I3705" s="17">
        <v>6</v>
      </c>
      <c r="J3705" s="17">
        <v>0.57999999999999996</v>
      </c>
      <c r="K3705" s="17" t="s">
        <v>494</v>
      </c>
      <c r="N3705" s="17" t="s">
        <v>1695</v>
      </c>
      <c r="Q3705" s="50" t="s">
        <v>496</v>
      </c>
      <c r="R3705" s="50" t="s">
        <v>2350</v>
      </c>
      <c r="S3705" s="207" t="s">
        <v>2506</v>
      </c>
      <c r="AG3705" s="184"/>
      <c r="AL3705" s="50" t="s">
        <v>494</v>
      </c>
      <c r="AM3705" s="50">
        <v>41</v>
      </c>
      <c r="AN3705" s="50">
        <v>7</v>
      </c>
      <c r="AO3705" s="50">
        <v>0.42</v>
      </c>
      <c r="AP3705" s="50" t="s">
        <v>494</v>
      </c>
    </row>
    <row r="3706" spans="1:58" x14ac:dyDescent="0.2">
      <c r="A3706" s="50">
        <v>2025</v>
      </c>
      <c r="B3706" s="162" t="s">
        <v>16</v>
      </c>
      <c r="C3706" s="51" t="str">
        <f>set_totals!$C$562</f>
        <v>06Mar25-RST-Night/Day</v>
      </c>
      <c r="D3706" s="21">
        <f t="shared" si="179"/>
        <v>45722</v>
      </c>
      <c r="E3706" s="22">
        <f t="shared" si="180"/>
        <v>65</v>
      </c>
      <c r="F3706" s="50" t="s">
        <v>344</v>
      </c>
      <c r="G3706" s="50" t="s">
        <v>341</v>
      </c>
      <c r="H3706" s="17">
        <v>37</v>
      </c>
      <c r="I3706" s="17">
        <v>6</v>
      </c>
      <c r="J3706" s="17">
        <v>0.42</v>
      </c>
      <c r="K3706" s="17" t="s">
        <v>494</v>
      </c>
      <c r="N3706" s="17" t="s">
        <v>1696</v>
      </c>
      <c r="Q3706" s="50" t="s">
        <v>496</v>
      </c>
      <c r="R3706" s="50" t="s">
        <v>2350</v>
      </c>
      <c r="S3706" s="207" t="s">
        <v>2506</v>
      </c>
      <c r="AF3706" s="50" t="s">
        <v>2475</v>
      </c>
      <c r="AG3706" s="184">
        <v>45908</v>
      </c>
      <c r="AH3706" s="50" t="s">
        <v>496</v>
      </c>
      <c r="AI3706" s="50" t="s">
        <v>494</v>
      </c>
      <c r="AL3706" s="50" t="s">
        <v>494</v>
      </c>
      <c r="AM3706" s="50">
        <v>39</v>
      </c>
      <c r="AN3706" s="50">
        <v>5</v>
      </c>
      <c r="AO3706" s="50">
        <v>0.33</v>
      </c>
      <c r="AP3706" s="50" t="s">
        <v>494</v>
      </c>
      <c r="AQ3706" s="50" t="s">
        <v>2476</v>
      </c>
      <c r="AR3706" s="50" t="s">
        <v>1696</v>
      </c>
      <c r="AS3706" s="50" t="s">
        <v>494</v>
      </c>
      <c r="AT3706" s="50" t="s">
        <v>494</v>
      </c>
      <c r="AU3706" s="50" t="s">
        <v>496</v>
      </c>
      <c r="AV3706" s="50" t="s">
        <v>494</v>
      </c>
      <c r="AW3706" s="50" t="s">
        <v>494</v>
      </c>
      <c r="AX3706" s="50" t="s">
        <v>494</v>
      </c>
      <c r="AY3706" s="50" t="s">
        <v>494</v>
      </c>
      <c r="AZ3706" s="50" t="s">
        <v>494</v>
      </c>
      <c r="BA3706" s="50" t="s">
        <v>494</v>
      </c>
      <c r="BB3706" s="50" t="s">
        <v>494</v>
      </c>
      <c r="BC3706" s="50" t="s">
        <v>494</v>
      </c>
      <c r="BD3706" s="50" t="s">
        <v>494</v>
      </c>
      <c r="BE3706" s="50" t="s">
        <v>494</v>
      </c>
      <c r="BF3706" s="50" t="s">
        <v>2401</v>
      </c>
    </row>
    <row r="3707" spans="1:58" x14ac:dyDescent="0.2">
      <c r="A3707" s="50">
        <v>2025</v>
      </c>
      <c r="B3707" s="162" t="s">
        <v>16</v>
      </c>
      <c r="C3707" s="51" t="str">
        <f>set_totals!$C$562</f>
        <v>06Mar25-RST-Night/Day</v>
      </c>
      <c r="D3707" s="21">
        <f t="shared" si="179"/>
        <v>45722</v>
      </c>
      <c r="E3707" s="22">
        <f t="shared" si="180"/>
        <v>65</v>
      </c>
      <c r="F3707" s="50" t="s">
        <v>344</v>
      </c>
      <c r="G3707" s="50" t="s">
        <v>341</v>
      </c>
      <c r="H3707" s="17">
        <v>39</v>
      </c>
      <c r="I3707" s="17">
        <v>7</v>
      </c>
      <c r="J3707" s="17">
        <v>0.56999999999999995</v>
      </c>
      <c r="K3707" s="17" t="s">
        <v>494</v>
      </c>
      <c r="N3707" s="17" t="s">
        <v>1697</v>
      </c>
      <c r="Q3707" s="50" t="s">
        <v>496</v>
      </c>
      <c r="R3707" s="50" t="s">
        <v>2350</v>
      </c>
      <c r="S3707" s="207" t="s">
        <v>2506</v>
      </c>
      <c r="AG3707" s="184"/>
      <c r="AL3707" s="50" t="s">
        <v>494</v>
      </c>
      <c r="AM3707" s="50">
        <v>40</v>
      </c>
      <c r="AN3707" s="50">
        <v>6</v>
      </c>
      <c r="AO3707" s="50">
        <v>0.46</v>
      </c>
      <c r="AP3707" s="50" t="s">
        <v>494</v>
      </c>
    </row>
    <row r="3708" spans="1:58" x14ac:dyDescent="0.2">
      <c r="A3708" s="50">
        <v>2025</v>
      </c>
      <c r="B3708" s="162" t="s">
        <v>16</v>
      </c>
      <c r="C3708" s="51" t="str">
        <f>set_totals!$C$562</f>
        <v>06Mar25-RST-Night/Day</v>
      </c>
      <c r="D3708" s="21">
        <f t="shared" si="179"/>
        <v>45722</v>
      </c>
      <c r="E3708" s="22">
        <f t="shared" si="180"/>
        <v>65</v>
      </c>
      <c r="F3708" s="50" t="s">
        <v>344</v>
      </c>
      <c r="G3708" s="50" t="s">
        <v>341</v>
      </c>
      <c r="H3708" s="17">
        <v>39</v>
      </c>
      <c r="I3708" s="17">
        <v>7</v>
      </c>
      <c r="J3708" s="17">
        <v>0.55000000000000004</v>
      </c>
      <c r="K3708" s="17" t="s">
        <v>494</v>
      </c>
      <c r="N3708" s="17" t="s">
        <v>1698</v>
      </c>
      <c r="Q3708" s="50" t="s">
        <v>496</v>
      </c>
      <c r="R3708" s="50" t="s">
        <v>2350</v>
      </c>
      <c r="S3708" s="207" t="s">
        <v>2506</v>
      </c>
      <c r="AG3708" s="184"/>
      <c r="AL3708" s="50" t="s">
        <v>494</v>
      </c>
      <c r="AM3708" s="50">
        <v>38</v>
      </c>
      <c r="AN3708" s="50">
        <v>5</v>
      </c>
      <c r="AO3708" s="50">
        <v>0.45</v>
      </c>
      <c r="AP3708" s="50" t="s">
        <v>494</v>
      </c>
    </row>
    <row r="3709" spans="1:58" x14ac:dyDescent="0.2">
      <c r="A3709" s="50">
        <v>2025</v>
      </c>
      <c r="B3709" s="162" t="s">
        <v>16</v>
      </c>
      <c r="C3709" s="51" t="str">
        <f>set_totals!$C$562</f>
        <v>06Mar25-RST-Night/Day</v>
      </c>
      <c r="D3709" s="21">
        <f t="shared" si="179"/>
        <v>45722</v>
      </c>
      <c r="E3709" s="22">
        <f t="shared" si="180"/>
        <v>65</v>
      </c>
      <c r="F3709" s="50" t="s">
        <v>344</v>
      </c>
      <c r="G3709" s="50" t="s">
        <v>341</v>
      </c>
      <c r="H3709" s="17">
        <v>39</v>
      </c>
      <c r="I3709" s="17">
        <v>8</v>
      </c>
      <c r="J3709" s="17">
        <v>0.65</v>
      </c>
      <c r="K3709" s="17" t="s">
        <v>494</v>
      </c>
      <c r="N3709" s="17" t="s">
        <v>1699</v>
      </c>
      <c r="Q3709" s="50" t="s">
        <v>496</v>
      </c>
      <c r="R3709" s="50" t="s">
        <v>2350</v>
      </c>
      <c r="S3709" s="207" t="s">
        <v>2506</v>
      </c>
      <c r="AG3709" s="184"/>
      <c r="AL3709" s="50" t="s">
        <v>494</v>
      </c>
      <c r="AM3709" s="50">
        <v>39</v>
      </c>
      <c r="AN3709" s="50">
        <v>7</v>
      </c>
      <c r="AO3709" s="50">
        <v>0.41</v>
      </c>
      <c r="AP3709" s="50" t="s">
        <v>494</v>
      </c>
    </row>
    <row r="3710" spans="1:58" x14ac:dyDescent="0.2">
      <c r="A3710" s="50">
        <v>2025</v>
      </c>
      <c r="B3710" s="162" t="s">
        <v>16</v>
      </c>
      <c r="C3710" s="51" t="str">
        <f>set_totals!$C$562</f>
        <v>06Mar25-RST-Night/Day</v>
      </c>
      <c r="D3710" s="21">
        <f t="shared" si="179"/>
        <v>45722</v>
      </c>
      <c r="E3710" s="22">
        <f t="shared" si="180"/>
        <v>65</v>
      </c>
      <c r="F3710" s="50" t="s">
        <v>344</v>
      </c>
      <c r="G3710" s="50" t="s">
        <v>341</v>
      </c>
      <c r="H3710" s="17">
        <v>35</v>
      </c>
      <c r="I3710" s="17">
        <v>4</v>
      </c>
      <c r="J3710" s="17">
        <v>0.33</v>
      </c>
      <c r="K3710" s="17" t="s">
        <v>494</v>
      </c>
      <c r="N3710" s="16" t="s">
        <v>1700</v>
      </c>
      <c r="Q3710" s="50" t="s">
        <v>496</v>
      </c>
      <c r="R3710" s="50" t="s">
        <v>2350</v>
      </c>
      <c r="S3710" s="207" t="s">
        <v>2506</v>
      </c>
      <c r="AD3710" s="51" t="s">
        <v>1711</v>
      </c>
      <c r="AF3710" s="50" t="s">
        <v>2475</v>
      </c>
      <c r="AG3710" s="184">
        <v>45908</v>
      </c>
      <c r="AH3710" s="50" t="s">
        <v>496</v>
      </c>
      <c r="AI3710" s="50" t="s">
        <v>494</v>
      </c>
      <c r="AL3710" s="50" t="s">
        <v>494</v>
      </c>
      <c r="AM3710" s="50">
        <v>35</v>
      </c>
      <c r="AN3710" s="50">
        <v>5</v>
      </c>
      <c r="AO3710" s="50">
        <v>0.23</v>
      </c>
      <c r="AP3710" s="50" t="s">
        <v>494</v>
      </c>
      <c r="AQ3710" s="50" t="s">
        <v>2476</v>
      </c>
      <c r="AR3710" s="50" t="s">
        <v>1700</v>
      </c>
      <c r="AS3710" s="50" t="s">
        <v>494</v>
      </c>
      <c r="AT3710" s="50" t="s">
        <v>494</v>
      </c>
      <c r="AU3710" s="50" t="s">
        <v>496</v>
      </c>
      <c r="AV3710" s="50" t="s">
        <v>494</v>
      </c>
      <c r="AW3710" s="50" t="s">
        <v>494</v>
      </c>
      <c r="AX3710" s="50" t="s">
        <v>494</v>
      </c>
      <c r="AY3710" s="50" t="s">
        <v>494</v>
      </c>
      <c r="AZ3710" s="50" t="s">
        <v>494</v>
      </c>
      <c r="BA3710" s="50" t="s">
        <v>494</v>
      </c>
      <c r="BB3710" s="50" t="s">
        <v>494</v>
      </c>
      <c r="BC3710" s="50" t="s">
        <v>494</v>
      </c>
      <c r="BD3710" s="50" t="s">
        <v>494</v>
      </c>
      <c r="BE3710" s="50" t="s">
        <v>494</v>
      </c>
      <c r="BF3710" s="50" t="s">
        <v>2401</v>
      </c>
    </row>
    <row r="3711" spans="1:58" hidden="1" x14ac:dyDescent="0.2">
      <c r="A3711" s="50">
        <v>2025</v>
      </c>
      <c r="B3711" s="162" t="s">
        <v>16</v>
      </c>
      <c r="C3711" s="51" t="str">
        <f>set_totals!$C$562</f>
        <v>06Mar25-RST-Night/Day</v>
      </c>
      <c r="D3711" s="21">
        <f t="shared" si="179"/>
        <v>45722</v>
      </c>
      <c r="E3711" s="22">
        <f t="shared" si="180"/>
        <v>65</v>
      </c>
      <c r="F3711" s="50" t="s">
        <v>344</v>
      </c>
      <c r="G3711" s="50" t="s">
        <v>341</v>
      </c>
      <c r="H3711" s="17">
        <v>38</v>
      </c>
      <c r="J3711" s="17">
        <v>0.56000000000000005</v>
      </c>
      <c r="K3711" s="17" t="s">
        <v>494</v>
      </c>
      <c r="N3711" s="17"/>
      <c r="Q3711" s="50" t="s">
        <v>494</v>
      </c>
    </row>
    <row r="3712" spans="1:58" hidden="1" x14ac:dyDescent="0.2">
      <c r="A3712" s="50">
        <v>2025</v>
      </c>
      <c r="B3712" s="162" t="s">
        <v>16</v>
      </c>
      <c r="C3712" s="51" t="str">
        <f>set_totals!$C$562</f>
        <v>06Mar25-RST-Night/Day</v>
      </c>
      <c r="D3712" s="21">
        <f t="shared" si="179"/>
        <v>45722</v>
      </c>
      <c r="E3712" s="22">
        <f t="shared" si="180"/>
        <v>65</v>
      </c>
      <c r="F3712" s="50" t="s">
        <v>344</v>
      </c>
      <c r="G3712" s="50" t="s">
        <v>341</v>
      </c>
      <c r="H3712" s="17">
        <v>40</v>
      </c>
      <c r="J3712" s="17">
        <v>0.56000000000000005</v>
      </c>
      <c r="K3712" s="17" t="s">
        <v>494</v>
      </c>
      <c r="N3712" s="17"/>
      <c r="Q3712" s="50" t="s">
        <v>494</v>
      </c>
    </row>
    <row r="3713" spans="1:17" hidden="1" x14ac:dyDescent="0.2">
      <c r="A3713" s="50">
        <v>2025</v>
      </c>
      <c r="B3713" s="162" t="s">
        <v>16</v>
      </c>
      <c r="C3713" s="51" t="str">
        <f>set_totals!$C$562</f>
        <v>06Mar25-RST-Night/Day</v>
      </c>
      <c r="D3713" s="21">
        <f t="shared" si="179"/>
        <v>45722</v>
      </c>
      <c r="E3713" s="22">
        <f t="shared" si="180"/>
        <v>65</v>
      </c>
      <c r="F3713" s="50" t="s">
        <v>344</v>
      </c>
      <c r="G3713" s="50" t="s">
        <v>341</v>
      </c>
      <c r="H3713" s="17">
        <v>39</v>
      </c>
      <c r="J3713" s="17">
        <v>0.54</v>
      </c>
      <c r="K3713" s="17" t="s">
        <v>494</v>
      </c>
      <c r="N3713" s="17"/>
      <c r="Q3713" s="50" t="s">
        <v>494</v>
      </c>
    </row>
    <row r="3714" spans="1:17" hidden="1" x14ac:dyDescent="0.2">
      <c r="A3714" s="50">
        <v>2025</v>
      </c>
      <c r="B3714" s="162" t="s">
        <v>16</v>
      </c>
      <c r="C3714" s="51" t="str">
        <f>set_totals!$C$562</f>
        <v>06Mar25-RST-Night/Day</v>
      </c>
      <c r="D3714" s="21">
        <f t="shared" si="179"/>
        <v>45722</v>
      </c>
      <c r="E3714" s="22">
        <f t="shared" si="180"/>
        <v>65</v>
      </c>
      <c r="F3714" s="50" t="s">
        <v>344</v>
      </c>
      <c r="G3714" s="50" t="s">
        <v>341</v>
      </c>
      <c r="H3714" s="17">
        <v>38</v>
      </c>
      <c r="J3714" s="17">
        <v>0.45</v>
      </c>
      <c r="K3714" s="17" t="s">
        <v>494</v>
      </c>
      <c r="N3714" s="17"/>
      <c r="Q3714" s="50" t="s">
        <v>494</v>
      </c>
    </row>
    <row r="3715" spans="1:17" hidden="1" x14ac:dyDescent="0.2">
      <c r="A3715" s="50">
        <v>2025</v>
      </c>
      <c r="B3715" s="162" t="s">
        <v>16</v>
      </c>
      <c r="C3715" s="51" t="str">
        <f>set_totals!$C$562</f>
        <v>06Mar25-RST-Night/Day</v>
      </c>
      <c r="D3715" s="21">
        <f t="shared" si="179"/>
        <v>45722</v>
      </c>
      <c r="E3715" s="22">
        <f t="shared" si="180"/>
        <v>65</v>
      </c>
      <c r="F3715" s="50" t="s">
        <v>344</v>
      </c>
      <c r="G3715" s="50" t="s">
        <v>341</v>
      </c>
      <c r="H3715" s="17">
        <v>43</v>
      </c>
      <c r="J3715" s="17">
        <v>0.57999999999999996</v>
      </c>
      <c r="K3715" s="17" t="s">
        <v>494</v>
      </c>
      <c r="N3715" s="17"/>
      <c r="Q3715" s="50" t="s">
        <v>494</v>
      </c>
    </row>
    <row r="3716" spans="1:17" hidden="1" x14ac:dyDescent="0.2">
      <c r="A3716" s="50">
        <v>2025</v>
      </c>
      <c r="B3716" s="162" t="s">
        <v>16</v>
      </c>
      <c r="C3716" s="51" t="str">
        <f>set_totals!$C$562</f>
        <v>06Mar25-RST-Night/Day</v>
      </c>
      <c r="D3716" s="21">
        <f t="shared" si="179"/>
        <v>45722</v>
      </c>
      <c r="E3716" s="22">
        <f t="shared" si="180"/>
        <v>65</v>
      </c>
      <c r="F3716" s="50" t="s">
        <v>344</v>
      </c>
      <c r="G3716" s="50" t="s">
        <v>341</v>
      </c>
      <c r="H3716" s="17">
        <v>38</v>
      </c>
      <c r="J3716" s="17">
        <v>0.55000000000000004</v>
      </c>
      <c r="K3716" s="17" t="s">
        <v>494</v>
      </c>
      <c r="N3716" s="17"/>
      <c r="Q3716" s="50" t="s">
        <v>494</v>
      </c>
    </row>
    <row r="3717" spans="1:17" hidden="1" x14ac:dyDescent="0.2">
      <c r="A3717" s="50">
        <v>2025</v>
      </c>
      <c r="B3717" s="162" t="s">
        <v>16</v>
      </c>
      <c r="C3717" s="51" t="str">
        <f>set_totals!$C$562</f>
        <v>06Mar25-RST-Night/Day</v>
      </c>
      <c r="D3717" s="21">
        <f t="shared" si="179"/>
        <v>45722</v>
      </c>
      <c r="E3717" s="22">
        <f t="shared" si="180"/>
        <v>65</v>
      </c>
      <c r="F3717" s="50" t="s">
        <v>344</v>
      </c>
      <c r="G3717" s="50" t="s">
        <v>341</v>
      </c>
      <c r="H3717" s="17">
        <v>39</v>
      </c>
      <c r="J3717" s="17">
        <v>0.54</v>
      </c>
      <c r="K3717" s="17" t="s">
        <v>494</v>
      </c>
      <c r="N3717" s="17"/>
      <c r="Q3717" s="50" t="s">
        <v>494</v>
      </c>
    </row>
    <row r="3718" spans="1:17" hidden="1" x14ac:dyDescent="0.2">
      <c r="A3718" s="50">
        <v>2025</v>
      </c>
      <c r="B3718" s="162" t="s">
        <v>16</v>
      </c>
      <c r="C3718" s="51" t="str">
        <f>set_totals!$C$562</f>
        <v>06Mar25-RST-Night/Day</v>
      </c>
      <c r="D3718" s="21">
        <f t="shared" si="179"/>
        <v>45722</v>
      </c>
      <c r="E3718" s="22">
        <f t="shared" si="180"/>
        <v>65</v>
      </c>
      <c r="F3718" s="50" t="s">
        <v>344</v>
      </c>
      <c r="G3718" s="50" t="s">
        <v>341</v>
      </c>
      <c r="H3718" s="17">
        <v>38</v>
      </c>
      <c r="J3718" s="17">
        <v>0.52</v>
      </c>
      <c r="K3718" s="17" t="s">
        <v>494</v>
      </c>
      <c r="N3718" s="17"/>
      <c r="Q3718" s="50" t="s">
        <v>494</v>
      </c>
    </row>
    <row r="3719" spans="1:17" hidden="1" x14ac:dyDescent="0.2">
      <c r="A3719" s="50">
        <v>2025</v>
      </c>
      <c r="B3719" s="162" t="s">
        <v>16</v>
      </c>
      <c r="C3719" s="51" t="str">
        <f>set_totals!$C$562</f>
        <v>06Mar25-RST-Night/Day</v>
      </c>
      <c r="D3719" s="21">
        <f t="shared" si="179"/>
        <v>45722</v>
      </c>
      <c r="E3719" s="22">
        <f t="shared" si="180"/>
        <v>65</v>
      </c>
      <c r="F3719" s="50" t="s">
        <v>344</v>
      </c>
      <c r="G3719" s="50" t="s">
        <v>341</v>
      </c>
      <c r="H3719" s="17">
        <v>39</v>
      </c>
      <c r="J3719" s="17">
        <v>0.53</v>
      </c>
      <c r="K3719" s="17" t="s">
        <v>494</v>
      </c>
      <c r="N3719" s="17"/>
      <c r="Q3719" s="50" t="s">
        <v>494</v>
      </c>
    </row>
    <row r="3720" spans="1:17" hidden="1" x14ac:dyDescent="0.2">
      <c r="A3720" s="50">
        <v>2025</v>
      </c>
      <c r="B3720" s="162" t="s">
        <v>16</v>
      </c>
      <c r="C3720" s="51" t="str">
        <f>set_totals!$C$562</f>
        <v>06Mar25-RST-Night/Day</v>
      </c>
      <c r="D3720" s="21">
        <f t="shared" si="179"/>
        <v>45722</v>
      </c>
      <c r="E3720" s="22">
        <f t="shared" si="180"/>
        <v>65</v>
      </c>
      <c r="F3720" s="50" t="s">
        <v>344</v>
      </c>
      <c r="G3720" s="50" t="s">
        <v>341</v>
      </c>
      <c r="H3720" s="17">
        <v>37</v>
      </c>
      <c r="J3720" s="17">
        <v>0.49</v>
      </c>
      <c r="K3720" s="17" t="s">
        <v>494</v>
      </c>
      <c r="N3720" s="17"/>
      <c r="Q3720" s="50" t="s">
        <v>494</v>
      </c>
    </row>
    <row r="3721" spans="1:17" hidden="1" x14ac:dyDescent="0.2">
      <c r="A3721" s="50">
        <v>2025</v>
      </c>
      <c r="B3721" s="162" t="s">
        <v>16</v>
      </c>
      <c r="C3721" s="51" t="str">
        <f>set_totals!$C$562</f>
        <v>06Mar25-RST-Night/Day</v>
      </c>
      <c r="D3721" s="21">
        <f t="shared" si="179"/>
        <v>45722</v>
      </c>
      <c r="E3721" s="22">
        <f t="shared" si="180"/>
        <v>65</v>
      </c>
      <c r="F3721" s="50" t="s">
        <v>344</v>
      </c>
      <c r="G3721" s="50" t="s">
        <v>341</v>
      </c>
      <c r="H3721" s="17">
        <v>39</v>
      </c>
      <c r="J3721" s="17">
        <v>0.53</v>
      </c>
      <c r="K3721" s="17" t="s">
        <v>494</v>
      </c>
      <c r="N3721" s="17"/>
      <c r="Q3721" s="50" t="s">
        <v>494</v>
      </c>
    </row>
    <row r="3722" spans="1:17" hidden="1" x14ac:dyDescent="0.2">
      <c r="A3722" s="50">
        <v>2025</v>
      </c>
      <c r="B3722" s="162" t="s">
        <v>16</v>
      </c>
      <c r="C3722" s="51" t="str">
        <f>set_totals!$C$562</f>
        <v>06Mar25-RST-Night/Day</v>
      </c>
      <c r="D3722" s="21">
        <f t="shared" si="179"/>
        <v>45722</v>
      </c>
      <c r="E3722" s="22">
        <f t="shared" si="180"/>
        <v>65</v>
      </c>
      <c r="F3722" s="50" t="s">
        <v>344</v>
      </c>
      <c r="G3722" s="50" t="s">
        <v>341</v>
      </c>
      <c r="H3722" s="17">
        <v>38</v>
      </c>
      <c r="J3722" s="17">
        <v>0.52</v>
      </c>
      <c r="K3722" s="17" t="s">
        <v>494</v>
      </c>
      <c r="N3722" s="17"/>
      <c r="Q3722" s="50" t="s">
        <v>494</v>
      </c>
    </row>
    <row r="3723" spans="1:17" hidden="1" x14ac:dyDescent="0.2">
      <c r="A3723" s="50">
        <v>2025</v>
      </c>
      <c r="B3723" s="162" t="s">
        <v>16</v>
      </c>
      <c r="C3723" s="51" t="str">
        <f>set_totals!$C$562</f>
        <v>06Mar25-RST-Night/Day</v>
      </c>
      <c r="D3723" s="21">
        <f t="shared" ref="D3723:D3786" si="181">DATEVALUE(LEFT(C3723, SEARCH("-", C3723) - 1))</f>
        <v>45722</v>
      </c>
      <c r="E3723" s="22">
        <f t="shared" ref="E3723:E3786" si="182" xml:space="preserve"> D3723 - DATE(YEAR(D3723), 1, 0)</f>
        <v>65</v>
      </c>
      <c r="F3723" s="50" t="s">
        <v>344</v>
      </c>
      <c r="G3723" s="50" t="s">
        <v>341</v>
      </c>
      <c r="H3723" s="17">
        <v>39</v>
      </c>
      <c r="J3723" s="17">
        <v>0.57999999999999996</v>
      </c>
      <c r="K3723" s="17" t="s">
        <v>494</v>
      </c>
      <c r="N3723" s="17"/>
      <c r="Q3723" s="50" t="s">
        <v>494</v>
      </c>
    </row>
    <row r="3724" spans="1:17" hidden="1" x14ac:dyDescent="0.2">
      <c r="A3724" s="50">
        <v>2025</v>
      </c>
      <c r="B3724" s="162" t="s">
        <v>16</v>
      </c>
      <c r="C3724" s="51" t="str">
        <f>set_totals!$C$562</f>
        <v>06Mar25-RST-Night/Day</v>
      </c>
      <c r="D3724" s="21">
        <f t="shared" si="181"/>
        <v>45722</v>
      </c>
      <c r="E3724" s="22">
        <f t="shared" si="182"/>
        <v>65</v>
      </c>
      <c r="F3724" s="50" t="s">
        <v>344</v>
      </c>
      <c r="G3724" s="50" t="s">
        <v>341</v>
      </c>
      <c r="H3724" s="17">
        <v>36</v>
      </c>
      <c r="J3724" s="17">
        <v>0.55000000000000004</v>
      </c>
      <c r="K3724" s="17" t="s">
        <v>494</v>
      </c>
      <c r="N3724" s="17"/>
      <c r="Q3724" s="50" t="s">
        <v>494</v>
      </c>
    </row>
    <row r="3725" spans="1:17" hidden="1" x14ac:dyDescent="0.2">
      <c r="A3725" s="50">
        <v>2025</v>
      </c>
      <c r="B3725" s="162" t="s">
        <v>16</v>
      </c>
      <c r="C3725" s="51" t="str">
        <f>set_totals!$C$562</f>
        <v>06Mar25-RST-Night/Day</v>
      </c>
      <c r="D3725" s="21">
        <f t="shared" si="181"/>
        <v>45722</v>
      </c>
      <c r="E3725" s="22">
        <f t="shared" si="182"/>
        <v>65</v>
      </c>
      <c r="F3725" s="50" t="s">
        <v>344</v>
      </c>
      <c r="G3725" s="50" t="s">
        <v>341</v>
      </c>
      <c r="H3725" s="17">
        <v>39</v>
      </c>
      <c r="J3725" s="17">
        <v>0.51</v>
      </c>
      <c r="K3725" s="17" t="s">
        <v>494</v>
      </c>
      <c r="N3725" s="17"/>
      <c r="Q3725" s="50" t="s">
        <v>494</v>
      </c>
    </row>
    <row r="3726" spans="1:17" hidden="1" x14ac:dyDescent="0.2">
      <c r="A3726" s="50">
        <v>2025</v>
      </c>
      <c r="B3726" s="162" t="s">
        <v>16</v>
      </c>
      <c r="C3726" s="51" t="str">
        <f>set_totals!$C$562</f>
        <v>06Mar25-RST-Night/Day</v>
      </c>
      <c r="D3726" s="21">
        <f t="shared" si="181"/>
        <v>45722</v>
      </c>
      <c r="E3726" s="22">
        <f t="shared" si="182"/>
        <v>65</v>
      </c>
      <c r="F3726" s="50" t="s">
        <v>344</v>
      </c>
      <c r="G3726" s="50" t="s">
        <v>341</v>
      </c>
      <c r="H3726" s="17">
        <v>39</v>
      </c>
      <c r="J3726" s="17">
        <v>0.48</v>
      </c>
      <c r="K3726" s="17" t="s">
        <v>494</v>
      </c>
      <c r="N3726" s="17"/>
      <c r="Q3726" s="50" t="s">
        <v>494</v>
      </c>
    </row>
    <row r="3727" spans="1:17" hidden="1" x14ac:dyDescent="0.2">
      <c r="A3727" s="50">
        <v>2025</v>
      </c>
      <c r="B3727" s="162" t="s">
        <v>16</v>
      </c>
      <c r="C3727" s="51" t="str">
        <f>set_totals!$C$562</f>
        <v>06Mar25-RST-Night/Day</v>
      </c>
      <c r="D3727" s="21">
        <f t="shared" si="181"/>
        <v>45722</v>
      </c>
      <c r="E3727" s="22">
        <f t="shared" si="182"/>
        <v>65</v>
      </c>
      <c r="F3727" s="50" t="s">
        <v>344</v>
      </c>
      <c r="G3727" s="50" t="s">
        <v>341</v>
      </c>
      <c r="H3727" s="17">
        <v>39</v>
      </c>
      <c r="J3727" s="17">
        <v>0.56000000000000005</v>
      </c>
      <c r="K3727" s="17" t="s">
        <v>494</v>
      </c>
      <c r="N3727" s="17"/>
      <c r="Q3727" s="50" t="s">
        <v>494</v>
      </c>
    </row>
    <row r="3728" spans="1:17" hidden="1" x14ac:dyDescent="0.2">
      <c r="A3728" s="50">
        <v>2025</v>
      </c>
      <c r="B3728" s="162" t="s">
        <v>16</v>
      </c>
      <c r="C3728" s="51" t="str">
        <f>set_totals!$C$562</f>
        <v>06Mar25-RST-Night/Day</v>
      </c>
      <c r="D3728" s="21">
        <f t="shared" si="181"/>
        <v>45722</v>
      </c>
      <c r="E3728" s="22">
        <f t="shared" si="182"/>
        <v>65</v>
      </c>
      <c r="F3728" s="50" t="s">
        <v>344</v>
      </c>
      <c r="G3728" s="50" t="s">
        <v>341</v>
      </c>
      <c r="H3728" s="17">
        <v>38</v>
      </c>
      <c r="J3728" s="17">
        <v>0.5</v>
      </c>
      <c r="K3728" s="17" t="s">
        <v>494</v>
      </c>
      <c r="N3728" s="17"/>
      <c r="Q3728" s="50" t="s">
        <v>494</v>
      </c>
    </row>
    <row r="3729" spans="1:17" hidden="1" x14ac:dyDescent="0.2">
      <c r="A3729" s="50">
        <v>2025</v>
      </c>
      <c r="B3729" s="162" t="s">
        <v>16</v>
      </c>
      <c r="C3729" s="51" t="str">
        <f>set_totals!$C$562</f>
        <v>06Mar25-RST-Night/Day</v>
      </c>
      <c r="D3729" s="21">
        <f t="shared" si="181"/>
        <v>45722</v>
      </c>
      <c r="E3729" s="22">
        <f t="shared" si="182"/>
        <v>65</v>
      </c>
      <c r="F3729" s="50" t="s">
        <v>344</v>
      </c>
      <c r="G3729" s="50" t="s">
        <v>341</v>
      </c>
      <c r="H3729" s="17">
        <v>41</v>
      </c>
      <c r="J3729" s="17">
        <v>0.57999999999999996</v>
      </c>
      <c r="K3729" s="17" t="s">
        <v>494</v>
      </c>
      <c r="N3729" s="17"/>
      <c r="Q3729" s="50" t="s">
        <v>494</v>
      </c>
    </row>
    <row r="3730" spans="1:17" hidden="1" x14ac:dyDescent="0.2">
      <c r="A3730" s="50">
        <v>2025</v>
      </c>
      <c r="B3730" s="162" t="s">
        <v>16</v>
      </c>
      <c r="C3730" s="51" t="str">
        <f>set_totals!$C$562</f>
        <v>06Mar25-RST-Night/Day</v>
      </c>
      <c r="D3730" s="21">
        <f t="shared" si="181"/>
        <v>45722</v>
      </c>
      <c r="E3730" s="22">
        <f t="shared" si="182"/>
        <v>65</v>
      </c>
      <c r="F3730" s="50" t="s">
        <v>344</v>
      </c>
      <c r="G3730" s="50" t="s">
        <v>341</v>
      </c>
      <c r="H3730" s="17">
        <v>38</v>
      </c>
      <c r="J3730" s="17">
        <v>0.49</v>
      </c>
      <c r="K3730" s="17" t="s">
        <v>494</v>
      </c>
      <c r="N3730" s="17"/>
      <c r="Q3730" s="50" t="s">
        <v>494</v>
      </c>
    </row>
    <row r="3731" spans="1:17" hidden="1" x14ac:dyDescent="0.2">
      <c r="A3731" s="50">
        <v>2025</v>
      </c>
      <c r="B3731" s="162" t="s">
        <v>16</v>
      </c>
      <c r="C3731" s="51" t="str">
        <f>set_totals!$C$562</f>
        <v>06Mar25-RST-Night/Day</v>
      </c>
      <c r="D3731" s="21">
        <f t="shared" si="181"/>
        <v>45722</v>
      </c>
      <c r="E3731" s="22">
        <f t="shared" si="182"/>
        <v>65</v>
      </c>
      <c r="F3731" s="50" t="s">
        <v>344</v>
      </c>
      <c r="G3731" s="50" t="s">
        <v>341</v>
      </c>
      <c r="H3731" s="17">
        <v>41</v>
      </c>
      <c r="J3731" s="17">
        <v>0.64</v>
      </c>
      <c r="K3731" s="17" t="s">
        <v>494</v>
      </c>
      <c r="N3731" s="17"/>
      <c r="Q3731" s="50" t="s">
        <v>494</v>
      </c>
    </row>
    <row r="3732" spans="1:17" hidden="1" x14ac:dyDescent="0.2">
      <c r="A3732" s="50">
        <v>2025</v>
      </c>
      <c r="B3732" s="162" t="s">
        <v>16</v>
      </c>
      <c r="C3732" s="51" t="str">
        <f>set_totals!$C$562</f>
        <v>06Mar25-RST-Night/Day</v>
      </c>
      <c r="D3732" s="21">
        <f t="shared" si="181"/>
        <v>45722</v>
      </c>
      <c r="E3732" s="22">
        <f t="shared" si="182"/>
        <v>65</v>
      </c>
      <c r="F3732" s="50" t="s">
        <v>344</v>
      </c>
      <c r="G3732" s="50" t="s">
        <v>341</v>
      </c>
      <c r="H3732" s="17">
        <v>39</v>
      </c>
      <c r="J3732" s="17">
        <v>0.47</v>
      </c>
      <c r="K3732" s="17" t="s">
        <v>494</v>
      </c>
      <c r="N3732" s="17"/>
      <c r="Q3732" s="50" t="s">
        <v>494</v>
      </c>
    </row>
    <row r="3733" spans="1:17" hidden="1" x14ac:dyDescent="0.2">
      <c r="A3733" s="50">
        <v>2025</v>
      </c>
      <c r="B3733" s="162" t="s">
        <v>16</v>
      </c>
      <c r="C3733" s="51" t="str">
        <f>set_totals!$C$562</f>
        <v>06Mar25-RST-Night/Day</v>
      </c>
      <c r="D3733" s="21">
        <f t="shared" si="181"/>
        <v>45722</v>
      </c>
      <c r="E3733" s="22">
        <f t="shared" si="182"/>
        <v>65</v>
      </c>
      <c r="F3733" s="50" t="s">
        <v>344</v>
      </c>
      <c r="G3733" s="50" t="s">
        <v>341</v>
      </c>
      <c r="H3733" s="17">
        <v>36</v>
      </c>
      <c r="J3733" s="17">
        <v>0.48</v>
      </c>
      <c r="K3733" s="17" t="s">
        <v>494</v>
      </c>
      <c r="N3733" s="17"/>
      <c r="Q3733" s="50" t="s">
        <v>494</v>
      </c>
    </row>
    <row r="3734" spans="1:17" hidden="1" x14ac:dyDescent="0.2">
      <c r="A3734" s="50">
        <v>2025</v>
      </c>
      <c r="B3734" s="162" t="s">
        <v>16</v>
      </c>
      <c r="C3734" s="51" t="str">
        <f>set_totals!$C$562</f>
        <v>06Mar25-RST-Night/Day</v>
      </c>
      <c r="D3734" s="21">
        <f t="shared" si="181"/>
        <v>45722</v>
      </c>
      <c r="E3734" s="22">
        <f t="shared" si="182"/>
        <v>65</v>
      </c>
      <c r="F3734" s="50" t="s">
        <v>344</v>
      </c>
      <c r="G3734" s="50" t="s">
        <v>341</v>
      </c>
      <c r="H3734" s="17">
        <v>41</v>
      </c>
      <c r="J3734" s="17">
        <v>0.62</v>
      </c>
      <c r="K3734" s="17" t="s">
        <v>494</v>
      </c>
      <c r="N3734" s="17"/>
      <c r="Q3734" s="50" t="s">
        <v>494</v>
      </c>
    </row>
    <row r="3735" spans="1:17" hidden="1" x14ac:dyDescent="0.2">
      <c r="A3735" s="50">
        <v>2025</v>
      </c>
      <c r="B3735" s="162" t="s">
        <v>16</v>
      </c>
      <c r="C3735" s="51" t="str">
        <f>set_totals!$C$562</f>
        <v>06Mar25-RST-Night/Day</v>
      </c>
      <c r="D3735" s="21">
        <f t="shared" si="181"/>
        <v>45722</v>
      </c>
      <c r="E3735" s="22">
        <f t="shared" si="182"/>
        <v>65</v>
      </c>
      <c r="F3735" s="50" t="s">
        <v>343</v>
      </c>
      <c r="G3735" s="50" t="s">
        <v>341</v>
      </c>
      <c r="H3735" s="17">
        <v>35</v>
      </c>
      <c r="J3735" s="17">
        <v>0.49</v>
      </c>
      <c r="K3735" s="17" t="s">
        <v>494</v>
      </c>
      <c r="N3735" s="17"/>
      <c r="Q3735" s="50" t="s">
        <v>494</v>
      </c>
    </row>
    <row r="3736" spans="1:17" hidden="1" x14ac:dyDescent="0.2">
      <c r="A3736" s="50">
        <v>2025</v>
      </c>
      <c r="B3736" s="162" t="s">
        <v>16</v>
      </c>
      <c r="C3736" s="51" t="str">
        <f>set_totals!$C$562</f>
        <v>06Mar25-RST-Night/Day</v>
      </c>
      <c r="D3736" s="21">
        <f t="shared" si="181"/>
        <v>45722</v>
      </c>
      <c r="E3736" s="22">
        <f t="shared" si="182"/>
        <v>65</v>
      </c>
      <c r="F3736" s="50" t="s">
        <v>343</v>
      </c>
      <c r="G3736" s="50" t="s">
        <v>341</v>
      </c>
      <c r="H3736" s="17">
        <v>39</v>
      </c>
      <c r="J3736" s="17">
        <v>0.6</v>
      </c>
      <c r="K3736" s="17" t="s">
        <v>494</v>
      </c>
      <c r="N3736" s="17"/>
      <c r="Q3736" s="50" t="s">
        <v>494</v>
      </c>
    </row>
    <row r="3737" spans="1:17" hidden="1" x14ac:dyDescent="0.2">
      <c r="A3737" s="50">
        <v>2025</v>
      </c>
      <c r="B3737" s="162" t="s">
        <v>16</v>
      </c>
      <c r="C3737" s="51" t="str">
        <f>set_totals!$C$562</f>
        <v>06Mar25-RST-Night/Day</v>
      </c>
      <c r="D3737" s="21">
        <f t="shared" si="181"/>
        <v>45722</v>
      </c>
      <c r="E3737" s="22">
        <f t="shared" si="182"/>
        <v>65</v>
      </c>
      <c r="F3737" s="50" t="s">
        <v>343</v>
      </c>
      <c r="G3737" s="50" t="s">
        <v>341</v>
      </c>
      <c r="H3737" s="17">
        <v>35</v>
      </c>
      <c r="J3737" s="17">
        <v>0.4</v>
      </c>
      <c r="K3737" s="17" t="s">
        <v>494</v>
      </c>
      <c r="N3737" s="17"/>
      <c r="Q3737" s="50" t="s">
        <v>494</v>
      </c>
    </row>
    <row r="3738" spans="1:17" hidden="1" x14ac:dyDescent="0.2">
      <c r="A3738" s="50">
        <v>2025</v>
      </c>
      <c r="B3738" s="162" t="s">
        <v>16</v>
      </c>
      <c r="C3738" s="51" t="str">
        <f>set_totals!$C$562</f>
        <v>06Mar25-RST-Night/Day</v>
      </c>
      <c r="D3738" s="21">
        <f t="shared" si="181"/>
        <v>45722</v>
      </c>
      <c r="E3738" s="22">
        <f t="shared" si="182"/>
        <v>65</v>
      </c>
      <c r="F3738" s="50" t="s">
        <v>343</v>
      </c>
      <c r="G3738" s="50" t="s">
        <v>341</v>
      </c>
      <c r="H3738" s="17">
        <v>36</v>
      </c>
      <c r="J3738" s="17">
        <v>0.45</v>
      </c>
      <c r="K3738" s="17" t="s">
        <v>494</v>
      </c>
      <c r="N3738" s="17"/>
      <c r="Q3738" s="50" t="s">
        <v>494</v>
      </c>
    </row>
    <row r="3739" spans="1:17" hidden="1" x14ac:dyDescent="0.2">
      <c r="A3739" s="50">
        <v>2025</v>
      </c>
      <c r="B3739" s="162" t="s">
        <v>16</v>
      </c>
      <c r="C3739" s="51" t="str">
        <f>set_totals!$C$562</f>
        <v>06Mar25-RST-Night/Day</v>
      </c>
      <c r="D3739" s="21">
        <f t="shared" si="181"/>
        <v>45722</v>
      </c>
      <c r="E3739" s="22">
        <f t="shared" si="182"/>
        <v>65</v>
      </c>
      <c r="F3739" s="50" t="s">
        <v>343</v>
      </c>
      <c r="G3739" s="50" t="s">
        <v>341</v>
      </c>
      <c r="H3739" s="17">
        <v>45</v>
      </c>
      <c r="J3739" s="17">
        <v>0.67</v>
      </c>
      <c r="K3739" s="17" t="s">
        <v>494</v>
      </c>
      <c r="N3739" s="17"/>
      <c r="Q3739" s="50" t="s">
        <v>494</v>
      </c>
    </row>
    <row r="3740" spans="1:17" hidden="1" x14ac:dyDescent="0.2">
      <c r="A3740" s="50">
        <v>2025</v>
      </c>
      <c r="B3740" s="162" t="s">
        <v>16</v>
      </c>
      <c r="C3740" s="51" t="str">
        <f>set_totals!$C$562</f>
        <v>06Mar25-RST-Night/Day</v>
      </c>
      <c r="D3740" s="21">
        <f t="shared" si="181"/>
        <v>45722</v>
      </c>
      <c r="E3740" s="22">
        <f t="shared" si="182"/>
        <v>65</v>
      </c>
      <c r="F3740" s="50" t="s">
        <v>343</v>
      </c>
      <c r="G3740" s="50" t="s">
        <v>341</v>
      </c>
      <c r="H3740" s="17">
        <v>38</v>
      </c>
      <c r="J3740" s="17">
        <v>0.32</v>
      </c>
      <c r="K3740" s="17" t="s">
        <v>494</v>
      </c>
      <c r="N3740" s="17"/>
      <c r="Q3740" s="50" t="s">
        <v>494</v>
      </c>
    </row>
    <row r="3741" spans="1:17" hidden="1" x14ac:dyDescent="0.2">
      <c r="A3741" s="50">
        <v>2025</v>
      </c>
      <c r="B3741" s="162" t="s">
        <v>16</v>
      </c>
      <c r="C3741" s="51" t="str">
        <f>set_totals!$C$562</f>
        <v>06Mar25-RST-Night/Day</v>
      </c>
      <c r="D3741" s="21">
        <f t="shared" si="181"/>
        <v>45722</v>
      </c>
      <c r="E3741" s="22">
        <f t="shared" si="182"/>
        <v>65</v>
      </c>
      <c r="F3741" s="50" t="s">
        <v>343</v>
      </c>
      <c r="G3741" s="50" t="s">
        <v>341</v>
      </c>
      <c r="H3741" s="17">
        <v>34</v>
      </c>
      <c r="J3741" s="17">
        <v>0.32</v>
      </c>
      <c r="K3741" s="17" t="s">
        <v>494</v>
      </c>
      <c r="N3741" s="17"/>
      <c r="Q3741" s="50" t="s">
        <v>494</v>
      </c>
    </row>
    <row r="3742" spans="1:17" hidden="1" x14ac:dyDescent="0.2">
      <c r="A3742" s="50">
        <v>2025</v>
      </c>
      <c r="B3742" s="162" t="s">
        <v>16</v>
      </c>
      <c r="C3742" s="51" t="str">
        <f>set_totals!$C$562</f>
        <v>06Mar25-RST-Night/Day</v>
      </c>
      <c r="D3742" s="21">
        <f t="shared" si="181"/>
        <v>45722</v>
      </c>
      <c r="E3742" s="22">
        <f t="shared" si="182"/>
        <v>65</v>
      </c>
      <c r="F3742" s="50" t="s">
        <v>343</v>
      </c>
      <c r="G3742" s="50" t="s">
        <v>341</v>
      </c>
      <c r="H3742" s="17">
        <v>35</v>
      </c>
      <c r="J3742" s="17">
        <v>0.4</v>
      </c>
      <c r="K3742" s="17" t="s">
        <v>494</v>
      </c>
      <c r="N3742" s="17"/>
      <c r="Q3742" s="50" t="s">
        <v>494</v>
      </c>
    </row>
    <row r="3743" spans="1:17" hidden="1" x14ac:dyDescent="0.2">
      <c r="A3743" s="50">
        <v>2025</v>
      </c>
      <c r="B3743" s="162" t="s">
        <v>16</v>
      </c>
      <c r="C3743" s="51" t="str">
        <f>set_totals!$C$562</f>
        <v>06Mar25-RST-Night/Day</v>
      </c>
      <c r="D3743" s="21">
        <f t="shared" si="181"/>
        <v>45722</v>
      </c>
      <c r="E3743" s="22">
        <f t="shared" si="182"/>
        <v>65</v>
      </c>
      <c r="F3743" s="50" t="s">
        <v>343</v>
      </c>
      <c r="G3743" s="50" t="s">
        <v>341</v>
      </c>
      <c r="H3743" s="17">
        <v>36</v>
      </c>
      <c r="J3743" s="17">
        <v>0.34</v>
      </c>
      <c r="K3743" s="17" t="s">
        <v>494</v>
      </c>
      <c r="N3743" s="17"/>
      <c r="Q3743" s="50" t="s">
        <v>494</v>
      </c>
    </row>
    <row r="3744" spans="1:17" hidden="1" x14ac:dyDescent="0.2">
      <c r="A3744" s="50">
        <v>2025</v>
      </c>
      <c r="B3744" s="162" t="s">
        <v>16</v>
      </c>
      <c r="C3744" s="51" t="str">
        <f>set_totals!$C$562</f>
        <v>06Mar25-RST-Night/Day</v>
      </c>
      <c r="D3744" s="21">
        <f t="shared" si="181"/>
        <v>45722</v>
      </c>
      <c r="E3744" s="22">
        <f t="shared" si="182"/>
        <v>65</v>
      </c>
      <c r="F3744" s="50" t="s">
        <v>343</v>
      </c>
      <c r="G3744" s="50" t="s">
        <v>341</v>
      </c>
      <c r="H3744" s="17">
        <v>33</v>
      </c>
      <c r="J3744" s="17">
        <v>0.32</v>
      </c>
      <c r="K3744" s="17" t="s">
        <v>494</v>
      </c>
      <c r="N3744" s="17"/>
      <c r="Q3744" s="50" t="s">
        <v>494</v>
      </c>
    </row>
    <row r="3745" spans="1:17" hidden="1" x14ac:dyDescent="0.2">
      <c r="A3745" s="50">
        <v>2025</v>
      </c>
      <c r="B3745" s="162" t="s">
        <v>16</v>
      </c>
      <c r="C3745" s="51" t="str">
        <f>set_totals!$C$562</f>
        <v>06Mar25-RST-Night/Day</v>
      </c>
      <c r="D3745" s="21">
        <f t="shared" si="181"/>
        <v>45722</v>
      </c>
      <c r="E3745" s="22">
        <f t="shared" si="182"/>
        <v>65</v>
      </c>
      <c r="F3745" s="50" t="s">
        <v>343</v>
      </c>
      <c r="G3745" s="50" t="s">
        <v>341</v>
      </c>
      <c r="H3745" s="17">
        <v>37</v>
      </c>
      <c r="J3745" s="17">
        <v>0.5</v>
      </c>
      <c r="K3745" s="17" t="s">
        <v>494</v>
      </c>
      <c r="N3745" s="17"/>
      <c r="Q3745" s="50" t="s">
        <v>494</v>
      </c>
    </row>
    <row r="3746" spans="1:17" hidden="1" x14ac:dyDescent="0.2">
      <c r="A3746" s="50">
        <v>2025</v>
      </c>
      <c r="B3746" s="162" t="s">
        <v>16</v>
      </c>
      <c r="C3746" s="51" t="str">
        <f>set_totals!$C$562</f>
        <v>06Mar25-RST-Night/Day</v>
      </c>
      <c r="D3746" s="21">
        <f t="shared" si="181"/>
        <v>45722</v>
      </c>
      <c r="E3746" s="22">
        <f t="shared" si="182"/>
        <v>65</v>
      </c>
      <c r="F3746" s="50" t="s">
        <v>343</v>
      </c>
      <c r="G3746" s="50" t="s">
        <v>341</v>
      </c>
      <c r="H3746" s="17">
        <v>33</v>
      </c>
      <c r="J3746" s="17">
        <v>0.34</v>
      </c>
      <c r="K3746" s="17" t="s">
        <v>494</v>
      </c>
      <c r="N3746" s="17"/>
      <c r="Q3746" s="50" t="s">
        <v>494</v>
      </c>
    </row>
    <row r="3747" spans="1:17" hidden="1" x14ac:dyDescent="0.2">
      <c r="A3747" s="50">
        <v>2025</v>
      </c>
      <c r="B3747" s="162" t="s">
        <v>16</v>
      </c>
      <c r="C3747" s="51" t="str">
        <f>set_totals!$C$562</f>
        <v>06Mar25-RST-Night/Day</v>
      </c>
      <c r="D3747" s="21">
        <f t="shared" si="181"/>
        <v>45722</v>
      </c>
      <c r="E3747" s="22">
        <f t="shared" si="182"/>
        <v>65</v>
      </c>
      <c r="F3747" s="50" t="s">
        <v>343</v>
      </c>
      <c r="G3747" s="50" t="s">
        <v>341</v>
      </c>
      <c r="H3747" s="17">
        <v>35</v>
      </c>
      <c r="J3747" s="17">
        <v>0.39</v>
      </c>
      <c r="K3747" s="17" t="s">
        <v>494</v>
      </c>
      <c r="N3747" s="17"/>
      <c r="Q3747" s="50" t="s">
        <v>494</v>
      </c>
    </row>
    <row r="3748" spans="1:17" hidden="1" x14ac:dyDescent="0.2">
      <c r="A3748" s="50">
        <v>2025</v>
      </c>
      <c r="B3748" s="162" t="s">
        <v>16</v>
      </c>
      <c r="C3748" s="51" t="str">
        <f>set_totals!$C$562</f>
        <v>06Mar25-RST-Night/Day</v>
      </c>
      <c r="D3748" s="21">
        <f t="shared" si="181"/>
        <v>45722</v>
      </c>
      <c r="E3748" s="22">
        <f t="shared" si="182"/>
        <v>65</v>
      </c>
      <c r="F3748" s="50" t="s">
        <v>343</v>
      </c>
      <c r="G3748" s="50" t="s">
        <v>341</v>
      </c>
      <c r="H3748" s="17">
        <v>36</v>
      </c>
      <c r="J3748" s="17">
        <v>0.59</v>
      </c>
      <c r="K3748" s="17" t="s">
        <v>494</v>
      </c>
      <c r="N3748" s="17"/>
      <c r="Q3748" s="50" t="s">
        <v>494</v>
      </c>
    </row>
    <row r="3749" spans="1:17" hidden="1" x14ac:dyDescent="0.2">
      <c r="A3749" s="50">
        <v>2025</v>
      </c>
      <c r="B3749" s="162" t="s">
        <v>16</v>
      </c>
      <c r="C3749" s="51" t="str">
        <f>set_totals!$C$562</f>
        <v>06Mar25-RST-Night/Day</v>
      </c>
      <c r="D3749" s="21">
        <f t="shared" si="181"/>
        <v>45722</v>
      </c>
      <c r="E3749" s="22">
        <f t="shared" si="182"/>
        <v>65</v>
      </c>
      <c r="F3749" s="50" t="s">
        <v>343</v>
      </c>
      <c r="G3749" s="50" t="s">
        <v>341</v>
      </c>
      <c r="H3749" s="17">
        <v>35</v>
      </c>
      <c r="J3749" s="17">
        <v>0.36</v>
      </c>
      <c r="K3749" s="17" t="s">
        <v>494</v>
      </c>
      <c r="N3749" s="17"/>
      <c r="Q3749" s="50" t="s">
        <v>494</v>
      </c>
    </row>
    <row r="3750" spans="1:17" hidden="1" x14ac:dyDescent="0.2">
      <c r="A3750" s="50">
        <v>2025</v>
      </c>
      <c r="B3750" s="162" t="s">
        <v>16</v>
      </c>
      <c r="C3750" s="51" t="str">
        <f>set_totals!$C$562</f>
        <v>06Mar25-RST-Night/Day</v>
      </c>
      <c r="D3750" s="21">
        <f t="shared" si="181"/>
        <v>45722</v>
      </c>
      <c r="E3750" s="22">
        <f t="shared" si="182"/>
        <v>65</v>
      </c>
      <c r="F3750" s="50" t="s">
        <v>343</v>
      </c>
      <c r="G3750" s="50" t="s">
        <v>341</v>
      </c>
      <c r="H3750" s="17">
        <v>39</v>
      </c>
      <c r="J3750" s="17">
        <v>0.52</v>
      </c>
      <c r="K3750" s="17" t="s">
        <v>494</v>
      </c>
      <c r="N3750" s="17"/>
      <c r="Q3750" s="50" t="s">
        <v>494</v>
      </c>
    </row>
    <row r="3751" spans="1:17" hidden="1" x14ac:dyDescent="0.2">
      <c r="A3751" s="50">
        <v>2025</v>
      </c>
      <c r="B3751" s="162" t="s">
        <v>16</v>
      </c>
      <c r="C3751" s="51" t="str">
        <f>set_totals!$C$562</f>
        <v>06Mar25-RST-Night/Day</v>
      </c>
      <c r="D3751" s="21">
        <f t="shared" si="181"/>
        <v>45722</v>
      </c>
      <c r="E3751" s="22">
        <f t="shared" si="182"/>
        <v>65</v>
      </c>
      <c r="F3751" s="50" t="s">
        <v>343</v>
      </c>
      <c r="G3751" s="50" t="s">
        <v>341</v>
      </c>
      <c r="H3751" s="17">
        <v>39</v>
      </c>
      <c r="J3751" s="17">
        <v>0.52</v>
      </c>
      <c r="K3751" s="17" t="s">
        <v>494</v>
      </c>
      <c r="N3751" s="17"/>
      <c r="Q3751" s="50" t="s">
        <v>494</v>
      </c>
    </row>
    <row r="3752" spans="1:17" hidden="1" x14ac:dyDescent="0.2">
      <c r="A3752" s="50">
        <v>2025</v>
      </c>
      <c r="B3752" s="162" t="s">
        <v>16</v>
      </c>
      <c r="C3752" s="51" t="str">
        <f>set_totals!$C$562</f>
        <v>06Mar25-RST-Night/Day</v>
      </c>
      <c r="D3752" s="21">
        <f t="shared" si="181"/>
        <v>45722</v>
      </c>
      <c r="E3752" s="22">
        <f t="shared" si="182"/>
        <v>65</v>
      </c>
      <c r="F3752" s="50" t="s">
        <v>343</v>
      </c>
      <c r="G3752" s="50" t="s">
        <v>341</v>
      </c>
      <c r="H3752" s="17">
        <v>39</v>
      </c>
      <c r="J3752" s="17">
        <v>0.54</v>
      </c>
      <c r="K3752" s="17" t="s">
        <v>494</v>
      </c>
      <c r="N3752" s="17"/>
      <c r="Q3752" s="50" t="s">
        <v>494</v>
      </c>
    </row>
    <row r="3753" spans="1:17" hidden="1" x14ac:dyDescent="0.2">
      <c r="A3753" s="50">
        <v>2025</v>
      </c>
      <c r="B3753" s="162" t="s">
        <v>16</v>
      </c>
      <c r="C3753" s="51" t="str">
        <f>set_totals!$C$562</f>
        <v>06Mar25-RST-Night/Day</v>
      </c>
      <c r="D3753" s="21">
        <f t="shared" si="181"/>
        <v>45722</v>
      </c>
      <c r="E3753" s="22">
        <f t="shared" si="182"/>
        <v>65</v>
      </c>
      <c r="F3753" s="50" t="s">
        <v>343</v>
      </c>
      <c r="G3753" s="50" t="s">
        <v>341</v>
      </c>
      <c r="H3753" s="17">
        <v>38</v>
      </c>
      <c r="J3753" s="17">
        <v>0.56000000000000005</v>
      </c>
      <c r="K3753" s="17" t="s">
        <v>494</v>
      </c>
      <c r="N3753" s="17"/>
      <c r="Q3753" s="50" t="s">
        <v>494</v>
      </c>
    </row>
    <row r="3754" spans="1:17" hidden="1" x14ac:dyDescent="0.2">
      <c r="A3754" s="50">
        <v>2025</v>
      </c>
      <c r="B3754" s="162" t="s">
        <v>16</v>
      </c>
      <c r="C3754" s="51" t="str">
        <f>set_totals!$C$562</f>
        <v>06Mar25-RST-Night/Day</v>
      </c>
      <c r="D3754" s="21">
        <f t="shared" si="181"/>
        <v>45722</v>
      </c>
      <c r="E3754" s="22">
        <f t="shared" si="182"/>
        <v>65</v>
      </c>
      <c r="F3754" s="50" t="s">
        <v>343</v>
      </c>
      <c r="G3754" s="50" t="s">
        <v>341</v>
      </c>
      <c r="H3754" s="17">
        <v>34</v>
      </c>
      <c r="J3754" s="17">
        <v>0.3</v>
      </c>
      <c r="K3754" s="17" t="s">
        <v>494</v>
      </c>
      <c r="N3754" s="17"/>
      <c r="Q3754" s="50" t="s">
        <v>494</v>
      </c>
    </row>
    <row r="3755" spans="1:17" hidden="1" x14ac:dyDescent="0.2">
      <c r="A3755" s="50">
        <v>2025</v>
      </c>
      <c r="B3755" s="162" t="s">
        <v>16</v>
      </c>
      <c r="C3755" s="51" t="str">
        <f>set_totals!$C$562</f>
        <v>06Mar25-RST-Night/Day</v>
      </c>
      <c r="D3755" s="21">
        <f t="shared" si="181"/>
        <v>45722</v>
      </c>
      <c r="E3755" s="22">
        <f t="shared" si="182"/>
        <v>65</v>
      </c>
      <c r="F3755" s="50" t="s">
        <v>343</v>
      </c>
      <c r="G3755" s="50" t="s">
        <v>341</v>
      </c>
      <c r="H3755" s="17">
        <v>39</v>
      </c>
      <c r="J3755" s="17">
        <v>0.47</v>
      </c>
      <c r="K3755" s="17" t="s">
        <v>494</v>
      </c>
      <c r="N3755" s="17"/>
      <c r="Q3755" s="50" t="s">
        <v>494</v>
      </c>
    </row>
    <row r="3756" spans="1:17" hidden="1" x14ac:dyDescent="0.2">
      <c r="A3756" s="50">
        <v>2025</v>
      </c>
      <c r="B3756" s="162" t="s">
        <v>16</v>
      </c>
      <c r="C3756" s="51" t="str">
        <f>set_totals!$C$562</f>
        <v>06Mar25-RST-Night/Day</v>
      </c>
      <c r="D3756" s="21">
        <f t="shared" si="181"/>
        <v>45722</v>
      </c>
      <c r="E3756" s="22">
        <f t="shared" si="182"/>
        <v>65</v>
      </c>
      <c r="F3756" s="50" t="s">
        <v>343</v>
      </c>
      <c r="G3756" s="50" t="s">
        <v>341</v>
      </c>
      <c r="H3756" s="17">
        <v>40</v>
      </c>
      <c r="J3756" s="17">
        <v>0.56000000000000005</v>
      </c>
      <c r="K3756" s="17" t="s">
        <v>494</v>
      </c>
      <c r="N3756" s="17"/>
      <c r="Q3756" s="50" t="s">
        <v>494</v>
      </c>
    </row>
    <row r="3757" spans="1:17" hidden="1" x14ac:dyDescent="0.2">
      <c r="A3757" s="50">
        <v>2025</v>
      </c>
      <c r="B3757" s="162" t="s">
        <v>16</v>
      </c>
      <c r="C3757" s="51" t="str">
        <f>set_totals!$C$562</f>
        <v>06Mar25-RST-Night/Day</v>
      </c>
      <c r="D3757" s="21">
        <f t="shared" si="181"/>
        <v>45722</v>
      </c>
      <c r="E3757" s="22">
        <f t="shared" si="182"/>
        <v>65</v>
      </c>
      <c r="F3757" s="50" t="s">
        <v>343</v>
      </c>
      <c r="G3757" s="50" t="s">
        <v>341</v>
      </c>
      <c r="H3757" s="17">
        <v>35</v>
      </c>
      <c r="J3757" s="17">
        <v>0.4</v>
      </c>
      <c r="K3757" s="17" t="s">
        <v>494</v>
      </c>
      <c r="N3757" s="17"/>
      <c r="Q3757" s="50" t="s">
        <v>494</v>
      </c>
    </row>
    <row r="3758" spans="1:17" hidden="1" x14ac:dyDescent="0.2">
      <c r="A3758" s="50">
        <v>2025</v>
      </c>
      <c r="B3758" s="162" t="s">
        <v>16</v>
      </c>
      <c r="C3758" s="51" t="str">
        <f>set_totals!$C$562</f>
        <v>06Mar25-RST-Night/Day</v>
      </c>
      <c r="D3758" s="21">
        <f t="shared" si="181"/>
        <v>45722</v>
      </c>
      <c r="E3758" s="22">
        <f t="shared" si="182"/>
        <v>65</v>
      </c>
      <c r="F3758" s="50" t="s">
        <v>343</v>
      </c>
      <c r="G3758" s="50" t="s">
        <v>341</v>
      </c>
      <c r="H3758" s="17">
        <v>34</v>
      </c>
      <c r="J3758" s="17">
        <v>0.33</v>
      </c>
      <c r="K3758" s="17" t="s">
        <v>494</v>
      </c>
      <c r="N3758" s="17"/>
      <c r="Q3758" s="50" t="s">
        <v>494</v>
      </c>
    </row>
    <row r="3759" spans="1:17" hidden="1" x14ac:dyDescent="0.2">
      <c r="A3759" s="50">
        <v>2025</v>
      </c>
      <c r="B3759" s="162" t="s">
        <v>16</v>
      </c>
      <c r="C3759" s="51" t="str">
        <f>set_totals!$C$562</f>
        <v>06Mar25-RST-Night/Day</v>
      </c>
      <c r="D3759" s="21">
        <f t="shared" si="181"/>
        <v>45722</v>
      </c>
      <c r="E3759" s="22">
        <f t="shared" si="182"/>
        <v>65</v>
      </c>
      <c r="F3759" s="50" t="s">
        <v>343</v>
      </c>
      <c r="G3759" s="50" t="s">
        <v>341</v>
      </c>
      <c r="H3759" s="17">
        <v>39</v>
      </c>
      <c r="J3759" s="17">
        <v>0.41</v>
      </c>
      <c r="K3759" s="17" t="s">
        <v>494</v>
      </c>
      <c r="N3759" s="17"/>
      <c r="Q3759" s="50" t="s">
        <v>494</v>
      </c>
    </row>
    <row r="3760" spans="1:17" hidden="1" x14ac:dyDescent="0.2">
      <c r="A3760" s="50">
        <v>2025</v>
      </c>
      <c r="B3760" s="162" t="s">
        <v>16</v>
      </c>
      <c r="C3760" s="51" t="str">
        <f>set_totals!$C$562</f>
        <v>06Mar25-RST-Night/Day</v>
      </c>
      <c r="D3760" s="21">
        <f t="shared" si="181"/>
        <v>45722</v>
      </c>
      <c r="E3760" s="22">
        <f t="shared" si="182"/>
        <v>65</v>
      </c>
      <c r="F3760" s="50" t="s">
        <v>343</v>
      </c>
      <c r="G3760" s="50" t="s">
        <v>341</v>
      </c>
      <c r="H3760" s="17">
        <v>36</v>
      </c>
      <c r="J3760" s="17">
        <v>0.38</v>
      </c>
      <c r="K3760" s="17" t="s">
        <v>494</v>
      </c>
      <c r="N3760" s="17"/>
      <c r="Q3760" s="50" t="s">
        <v>494</v>
      </c>
    </row>
    <row r="3761" spans="1:17" hidden="1" x14ac:dyDescent="0.2">
      <c r="A3761" s="50">
        <v>2025</v>
      </c>
      <c r="B3761" s="162" t="s">
        <v>16</v>
      </c>
      <c r="C3761" s="51" t="str">
        <f>set_totals!$C$562</f>
        <v>06Mar25-RST-Night/Day</v>
      </c>
      <c r="D3761" s="21">
        <f t="shared" si="181"/>
        <v>45722</v>
      </c>
      <c r="E3761" s="22">
        <f t="shared" si="182"/>
        <v>65</v>
      </c>
      <c r="F3761" s="50" t="s">
        <v>343</v>
      </c>
      <c r="G3761" s="50" t="s">
        <v>341</v>
      </c>
      <c r="H3761" s="17">
        <v>39</v>
      </c>
      <c r="J3761" s="17">
        <v>0.59</v>
      </c>
      <c r="K3761" s="17" t="s">
        <v>494</v>
      </c>
      <c r="N3761" s="17"/>
      <c r="Q3761" s="50" t="s">
        <v>494</v>
      </c>
    </row>
    <row r="3762" spans="1:17" hidden="1" x14ac:dyDescent="0.2">
      <c r="A3762" s="50">
        <v>2025</v>
      </c>
      <c r="B3762" s="162" t="s">
        <v>16</v>
      </c>
      <c r="C3762" s="51" t="str">
        <f>set_totals!$C$562</f>
        <v>06Mar25-RST-Night/Day</v>
      </c>
      <c r="D3762" s="21">
        <f t="shared" si="181"/>
        <v>45722</v>
      </c>
      <c r="E3762" s="22">
        <f t="shared" si="182"/>
        <v>65</v>
      </c>
      <c r="F3762" s="50" t="s">
        <v>343</v>
      </c>
      <c r="G3762" s="50" t="s">
        <v>341</v>
      </c>
      <c r="H3762" s="17">
        <v>38</v>
      </c>
      <c r="J3762" s="17">
        <v>0.45</v>
      </c>
      <c r="K3762" s="17" t="s">
        <v>494</v>
      </c>
      <c r="N3762" s="17"/>
      <c r="Q3762" s="50" t="s">
        <v>494</v>
      </c>
    </row>
    <row r="3763" spans="1:17" hidden="1" x14ac:dyDescent="0.2">
      <c r="A3763" s="50">
        <v>2025</v>
      </c>
      <c r="B3763" s="162" t="s">
        <v>16</v>
      </c>
      <c r="C3763" s="51" t="str">
        <f>set_totals!$C$562</f>
        <v>06Mar25-RST-Night/Day</v>
      </c>
      <c r="D3763" s="21">
        <f t="shared" si="181"/>
        <v>45722</v>
      </c>
      <c r="E3763" s="22">
        <f t="shared" si="182"/>
        <v>65</v>
      </c>
      <c r="F3763" s="50" t="s">
        <v>343</v>
      </c>
      <c r="G3763" s="50" t="s">
        <v>341</v>
      </c>
      <c r="H3763" s="17">
        <v>39</v>
      </c>
      <c r="J3763" s="17">
        <v>0.66</v>
      </c>
      <c r="K3763" s="17" t="s">
        <v>494</v>
      </c>
      <c r="N3763" s="17"/>
      <c r="Q3763" s="50" t="s">
        <v>494</v>
      </c>
    </row>
    <row r="3764" spans="1:17" hidden="1" x14ac:dyDescent="0.2">
      <c r="A3764" s="50">
        <v>2025</v>
      </c>
      <c r="B3764" s="162" t="s">
        <v>16</v>
      </c>
      <c r="C3764" s="51" t="str">
        <f>set_totals!$C$562</f>
        <v>06Mar25-RST-Night/Day</v>
      </c>
      <c r="D3764" s="21">
        <f t="shared" si="181"/>
        <v>45722</v>
      </c>
      <c r="E3764" s="22">
        <f t="shared" si="182"/>
        <v>65</v>
      </c>
      <c r="F3764" s="50" t="s">
        <v>343</v>
      </c>
      <c r="G3764" s="50" t="s">
        <v>341</v>
      </c>
      <c r="H3764" s="17">
        <v>37</v>
      </c>
      <c r="J3764" s="17">
        <v>0.47</v>
      </c>
      <c r="K3764" s="17" t="s">
        <v>494</v>
      </c>
      <c r="N3764" s="17"/>
      <c r="Q3764" s="50" t="s">
        <v>494</v>
      </c>
    </row>
    <row r="3765" spans="1:17" hidden="1" x14ac:dyDescent="0.2">
      <c r="A3765" s="50">
        <v>2025</v>
      </c>
      <c r="B3765" s="162" t="s">
        <v>16</v>
      </c>
      <c r="C3765" s="51" t="str">
        <f>set_totals!$C$562</f>
        <v>06Mar25-RST-Night/Day</v>
      </c>
      <c r="D3765" s="21">
        <f t="shared" si="181"/>
        <v>45722</v>
      </c>
      <c r="E3765" s="22">
        <f t="shared" si="182"/>
        <v>65</v>
      </c>
      <c r="F3765" s="50" t="s">
        <v>343</v>
      </c>
      <c r="G3765" s="50" t="s">
        <v>347</v>
      </c>
      <c r="H3765" s="17">
        <v>72</v>
      </c>
      <c r="J3765" s="17">
        <v>3.86</v>
      </c>
      <c r="K3765" s="17" t="s">
        <v>494</v>
      </c>
      <c r="N3765" s="17"/>
      <c r="Q3765" s="50" t="s">
        <v>494</v>
      </c>
    </row>
    <row r="3766" spans="1:17" hidden="1" x14ac:dyDescent="0.2">
      <c r="A3766" s="50">
        <v>2025</v>
      </c>
      <c r="B3766" s="162" t="s">
        <v>16</v>
      </c>
      <c r="C3766" s="51" t="str">
        <f>set_totals!$C$562</f>
        <v>06Mar25-RST-Night/Day</v>
      </c>
      <c r="D3766" s="21">
        <f t="shared" si="181"/>
        <v>45722</v>
      </c>
      <c r="E3766" s="22">
        <f t="shared" si="182"/>
        <v>65</v>
      </c>
      <c r="F3766" s="50" t="s">
        <v>340</v>
      </c>
      <c r="G3766" s="50" t="s">
        <v>341</v>
      </c>
      <c r="H3766" s="17">
        <v>39</v>
      </c>
      <c r="J3766" s="17">
        <v>0.46</v>
      </c>
      <c r="K3766" s="17" t="s">
        <v>494</v>
      </c>
      <c r="N3766" s="17"/>
      <c r="Q3766" s="50" t="s">
        <v>494</v>
      </c>
    </row>
    <row r="3767" spans="1:17" hidden="1" x14ac:dyDescent="0.2">
      <c r="A3767" s="50">
        <v>2025</v>
      </c>
      <c r="B3767" s="162" t="s">
        <v>16</v>
      </c>
      <c r="C3767" s="51" t="str">
        <f>set_totals!$C$562</f>
        <v>06Mar25-RST-Night/Day</v>
      </c>
      <c r="D3767" s="21">
        <f t="shared" si="181"/>
        <v>45722</v>
      </c>
      <c r="E3767" s="22">
        <f t="shared" si="182"/>
        <v>65</v>
      </c>
      <c r="F3767" s="50" t="s">
        <v>340</v>
      </c>
      <c r="G3767" s="50" t="s">
        <v>341</v>
      </c>
      <c r="H3767" s="17">
        <v>38</v>
      </c>
      <c r="J3767" s="17">
        <v>0.45</v>
      </c>
      <c r="K3767" s="17" t="s">
        <v>494</v>
      </c>
      <c r="N3767" s="17"/>
      <c r="Q3767" s="50" t="s">
        <v>494</v>
      </c>
    </row>
    <row r="3768" spans="1:17" hidden="1" x14ac:dyDescent="0.2">
      <c r="A3768" s="50">
        <v>2025</v>
      </c>
      <c r="B3768" s="162" t="s">
        <v>16</v>
      </c>
      <c r="C3768" s="51" t="str">
        <f>set_totals!$C$564</f>
        <v>07Mar25-RST-Night/Day</v>
      </c>
      <c r="D3768" s="21">
        <f t="shared" si="181"/>
        <v>45723</v>
      </c>
      <c r="E3768" s="22">
        <f t="shared" si="182"/>
        <v>66</v>
      </c>
      <c r="F3768" s="50" t="s">
        <v>344</v>
      </c>
      <c r="G3768" s="50" t="s">
        <v>341</v>
      </c>
      <c r="H3768" s="17">
        <v>44</v>
      </c>
      <c r="J3768" s="17">
        <v>0.62</v>
      </c>
      <c r="K3768" s="17" t="s">
        <v>494</v>
      </c>
      <c r="N3768" s="17"/>
      <c r="Q3768" s="50" t="s">
        <v>494</v>
      </c>
    </row>
    <row r="3769" spans="1:17" hidden="1" x14ac:dyDescent="0.2">
      <c r="A3769" s="50">
        <v>2025</v>
      </c>
      <c r="B3769" s="162" t="s">
        <v>16</v>
      </c>
      <c r="C3769" s="51" t="str">
        <f>set_totals!$C$564</f>
        <v>07Mar25-RST-Night/Day</v>
      </c>
      <c r="D3769" s="21">
        <f t="shared" si="181"/>
        <v>45723</v>
      </c>
      <c r="E3769" s="22">
        <f t="shared" si="182"/>
        <v>66</v>
      </c>
      <c r="F3769" s="50" t="s">
        <v>344</v>
      </c>
      <c r="G3769" s="50" t="s">
        <v>341</v>
      </c>
      <c r="H3769" s="17">
        <v>37</v>
      </c>
      <c r="J3769" s="17">
        <v>0.5</v>
      </c>
      <c r="K3769" s="17" t="s">
        <v>494</v>
      </c>
      <c r="N3769" s="17"/>
      <c r="Q3769" s="50" t="s">
        <v>494</v>
      </c>
    </row>
    <row r="3770" spans="1:17" hidden="1" x14ac:dyDescent="0.2">
      <c r="A3770" s="50">
        <v>2025</v>
      </c>
      <c r="B3770" s="162" t="s">
        <v>16</v>
      </c>
      <c r="C3770" s="51" t="str">
        <f>set_totals!$C$564</f>
        <v>07Mar25-RST-Night/Day</v>
      </c>
      <c r="D3770" s="21">
        <f t="shared" si="181"/>
        <v>45723</v>
      </c>
      <c r="E3770" s="22">
        <f t="shared" si="182"/>
        <v>66</v>
      </c>
      <c r="F3770" s="50" t="s">
        <v>344</v>
      </c>
      <c r="G3770" s="50" t="s">
        <v>341</v>
      </c>
      <c r="H3770" s="17">
        <v>42</v>
      </c>
      <c r="J3770" s="17">
        <v>0.68</v>
      </c>
      <c r="K3770" s="17" t="s">
        <v>494</v>
      </c>
      <c r="N3770" s="17"/>
      <c r="Q3770" s="50" t="s">
        <v>494</v>
      </c>
    </row>
    <row r="3771" spans="1:17" hidden="1" x14ac:dyDescent="0.2">
      <c r="A3771" s="50">
        <v>2025</v>
      </c>
      <c r="B3771" s="162" t="s">
        <v>16</v>
      </c>
      <c r="C3771" s="51" t="str">
        <f>set_totals!$C$564</f>
        <v>07Mar25-RST-Night/Day</v>
      </c>
      <c r="D3771" s="21">
        <f t="shared" si="181"/>
        <v>45723</v>
      </c>
      <c r="E3771" s="22">
        <f t="shared" si="182"/>
        <v>66</v>
      </c>
      <c r="F3771" s="50" t="s">
        <v>344</v>
      </c>
      <c r="G3771" s="50" t="s">
        <v>341</v>
      </c>
      <c r="H3771" s="17">
        <v>39</v>
      </c>
      <c r="J3771" s="17">
        <v>0.57999999999999996</v>
      </c>
      <c r="K3771" s="17" t="s">
        <v>494</v>
      </c>
      <c r="N3771" s="17"/>
      <c r="Q3771" s="50" t="s">
        <v>494</v>
      </c>
    </row>
    <row r="3772" spans="1:17" hidden="1" x14ac:dyDescent="0.2">
      <c r="A3772" s="50">
        <v>2025</v>
      </c>
      <c r="B3772" s="162" t="s">
        <v>16</v>
      </c>
      <c r="C3772" s="51" t="str">
        <f>set_totals!$C$564</f>
        <v>07Mar25-RST-Night/Day</v>
      </c>
      <c r="D3772" s="21">
        <f t="shared" si="181"/>
        <v>45723</v>
      </c>
      <c r="E3772" s="22">
        <f t="shared" si="182"/>
        <v>66</v>
      </c>
      <c r="F3772" s="50" t="s">
        <v>344</v>
      </c>
      <c r="G3772" s="50" t="s">
        <v>341</v>
      </c>
      <c r="H3772" s="17">
        <v>42</v>
      </c>
      <c r="J3772" s="17">
        <v>0.7</v>
      </c>
      <c r="K3772" s="17" t="s">
        <v>494</v>
      </c>
      <c r="N3772" s="17"/>
      <c r="Q3772" s="50" t="s">
        <v>494</v>
      </c>
    </row>
    <row r="3773" spans="1:17" hidden="1" x14ac:dyDescent="0.2">
      <c r="A3773" s="50">
        <v>2025</v>
      </c>
      <c r="B3773" s="162" t="s">
        <v>16</v>
      </c>
      <c r="C3773" s="51" t="str">
        <f>set_totals!$C$564</f>
        <v>07Mar25-RST-Night/Day</v>
      </c>
      <c r="D3773" s="21">
        <f t="shared" si="181"/>
        <v>45723</v>
      </c>
      <c r="E3773" s="22">
        <f t="shared" si="182"/>
        <v>66</v>
      </c>
      <c r="F3773" s="50" t="s">
        <v>344</v>
      </c>
      <c r="G3773" s="50" t="s">
        <v>341</v>
      </c>
      <c r="H3773" s="17">
        <v>39</v>
      </c>
      <c r="J3773" s="17">
        <v>0.52</v>
      </c>
      <c r="K3773" s="17" t="s">
        <v>494</v>
      </c>
      <c r="N3773" s="17"/>
      <c r="Q3773" s="50" t="s">
        <v>494</v>
      </c>
    </row>
    <row r="3774" spans="1:17" hidden="1" x14ac:dyDescent="0.2">
      <c r="A3774" s="50">
        <v>2025</v>
      </c>
      <c r="B3774" s="162" t="s">
        <v>16</v>
      </c>
      <c r="C3774" s="51" t="str">
        <f>set_totals!$C$564</f>
        <v>07Mar25-RST-Night/Day</v>
      </c>
      <c r="D3774" s="21">
        <f t="shared" si="181"/>
        <v>45723</v>
      </c>
      <c r="E3774" s="22">
        <f t="shared" si="182"/>
        <v>66</v>
      </c>
      <c r="F3774" s="50" t="s">
        <v>344</v>
      </c>
      <c r="G3774" s="50" t="s">
        <v>341</v>
      </c>
      <c r="H3774" s="17">
        <v>39</v>
      </c>
      <c r="J3774" s="17">
        <v>0.5</v>
      </c>
      <c r="K3774" s="17" t="s">
        <v>494</v>
      </c>
      <c r="N3774" s="17"/>
      <c r="Q3774" s="50" t="s">
        <v>494</v>
      </c>
    </row>
    <row r="3775" spans="1:17" hidden="1" x14ac:dyDescent="0.2">
      <c r="A3775" s="50">
        <v>2025</v>
      </c>
      <c r="B3775" s="162" t="s">
        <v>16</v>
      </c>
      <c r="C3775" s="51" t="str">
        <f>set_totals!$C$564</f>
        <v>07Mar25-RST-Night/Day</v>
      </c>
      <c r="D3775" s="21">
        <f t="shared" si="181"/>
        <v>45723</v>
      </c>
      <c r="E3775" s="22">
        <f t="shared" si="182"/>
        <v>66</v>
      </c>
      <c r="F3775" s="50" t="s">
        <v>344</v>
      </c>
      <c r="G3775" s="50" t="s">
        <v>341</v>
      </c>
      <c r="H3775" s="17">
        <v>39</v>
      </c>
      <c r="J3775" s="17">
        <v>0.51</v>
      </c>
      <c r="K3775" s="17" t="s">
        <v>494</v>
      </c>
      <c r="N3775" s="17"/>
      <c r="Q3775" s="50" t="s">
        <v>494</v>
      </c>
    </row>
    <row r="3776" spans="1:17" hidden="1" x14ac:dyDescent="0.2">
      <c r="A3776" s="50">
        <v>2025</v>
      </c>
      <c r="B3776" s="162" t="s">
        <v>16</v>
      </c>
      <c r="C3776" s="51" t="str">
        <f>set_totals!$C$564</f>
        <v>07Mar25-RST-Night/Day</v>
      </c>
      <c r="D3776" s="21">
        <f t="shared" si="181"/>
        <v>45723</v>
      </c>
      <c r="E3776" s="22">
        <f t="shared" si="182"/>
        <v>66</v>
      </c>
      <c r="F3776" s="50" t="s">
        <v>344</v>
      </c>
      <c r="G3776" s="50" t="s">
        <v>341</v>
      </c>
      <c r="H3776" s="17">
        <v>39</v>
      </c>
      <c r="J3776" s="17">
        <v>0.52</v>
      </c>
      <c r="K3776" s="17" t="s">
        <v>494</v>
      </c>
      <c r="N3776" s="17"/>
      <c r="Q3776" s="50" t="s">
        <v>494</v>
      </c>
    </row>
    <row r="3777" spans="1:17" hidden="1" x14ac:dyDescent="0.2">
      <c r="A3777" s="50">
        <v>2025</v>
      </c>
      <c r="B3777" s="162" t="s">
        <v>16</v>
      </c>
      <c r="C3777" s="51" t="str">
        <f>set_totals!$C$564</f>
        <v>07Mar25-RST-Night/Day</v>
      </c>
      <c r="D3777" s="21">
        <f t="shared" si="181"/>
        <v>45723</v>
      </c>
      <c r="E3777" s="22">
        <f t="shared" si="182"/>
        <v>66</v>
      </c>
      <c r="F3777" s="50" t="s">
        <v>344</v>
      </c>
      <c r="G3777" s="50" t="s">
        <v>341</v>
      </c>
      <c r="H3777" s="17">
        <v>42</v>
      </c>
      <c r="J3777" s="17">
        <v>0.59</v>
      </c>
      <c r="K3777" s="17" t="s">
        <v>494</v>
      </c>
      <c r="N3777" s="17"/>
      <c r="Q3777" s="50" t="s">
        <v>494</v>
      </c>
    </row>
    <row r="3778" spans="1:17" hidden="1" x14ac:dyDescent="0.2">
      <c r="A3778" s="50">
        <v>2025</v>
      </c>
      <c r="B3778" s="162" t="s">
        <v>16</v>
      </c>
      <c r="C3778" s="51" t="str">
        <f>set_totals!$C$564</f>
        <v>07Mar25-RST-Night/Day</v>
      </c>
      <c r="D3778" s="21">
        <f t="shared" si="181"/>
        <v>45723</v>
      </c>
      <c r="E3778" s="22">
        <f t="shared" si="182"/>
        <v>66</v>
      </c>
      <c r="F3778" s="50" t="s">
        <v>344</v>
      </c>
      <c r="G3778" s="50" t="s">
        <v>341</v>
      </c>
      <c r="H3778" s="17">
        <v>43</v>
      </c>
      <c r="J3778" s="17">
        <v>0.61</v>
      </c>
      <c r="K3778" s="17" t="s">
        <v>494</v>
      </c>
      <c r="N3778" s="17"/>
      <c r="Q3778" s="50" t="s">
        <v>494</v>
      </c>
    </row>
    <row r="3779" spans="1:17" hidden="1" x14ac:dyDescent="0.2">
      <c r="A3779" s="50">
        <v>2025</v>
      </c>
      <c r="B3779" s="162" t="s">
        <v>16</v>
      </c>
      <c r="C3779" s="51" t="str">
        <f>set_totals!$C$564</f>
        <v>07Mar25-RST-Night/Day</v>
      </c>
      <c r="D3779" s="21">
        <f t="shared" si="181"/>
        <v>45723</v>
      </c>
      <c r="E3779" s="22">
        <f t="shared" si="182"/>
        <v>66</v>
      </c>
      <c r="F3779" s="50" t="s">
        <v>344</v>
      </c>
      <c r="G3779" s="50" t="s">
        <v>341</v>
      </c>
      <c r="H3779" s="17">
        <v>39</v>
      </c>
      <c r="J3779" s="17">
        <v>0.59</v>
      </c>
      <c r="K3779" s="17" t="s">
        <v>494</v>
      </c>
      <c r="N3779" s="17"/>
      <c r="Q3779" s="50" t="s">
        <v>494</v>
      </c>
    </row>
    <row r="3780" spans="1:17" hidden="1" x14ac:dyDescent="0.2">
      <c r="A3780" s="50">
        <v>2025</v>
      </c>
      <c r="B3780" s="162" t="s">
        <v>16</v>
      </c>
      <c r="C3780" s="51" t="str">
        <f>set_totals!$C$564</f>
        <v>07Mar25-RST-Night/Day</v>
      </c>
      <c r="D3780" s="21">
        <f t="shared" si="181"/>
        <v>45723</v>
      </c>
      <c r="E3780" s="22">
        <f t="shared" si="182"/>
        <v>66</v>
      </c>
      <c r="F3780" s="50" t="s">
        <v>344</v>
      </c>
      <c r="G3780" s="50" t="s">
        <v>341</v>
      </c>
      <c r="H3780" s="17">
        <v>37</v>
      </c>
      <c r="J3780" s="17">
        <v>0.47</v>
      </c>
      <c r="K3780" s="17" t="s">
        <v>494</v>
      </c>
      <c r="N3780" s="17"/>
      <c r="Q3780" s="50" t="s">
        <v>494</v>
      </c>
    </row>
    <row r="3781" spans="1:17" hidden="1" x14ac:dyDescent="0.2">
      <c r="A3781" s="50">
        <v>2025</v>
      </c>
      <c r="B3781" s="162" t="s">
        <v>16</v>
      </c>
      <c r="C3781" s="51" t="str">
        <f>set_totals!$C$564</f>
        <v>07Mar25-RST-Night/Day</v>
      </c>
      <c r="D3781" s="21">
        <f t="shared" si="181"/>
        <v>45723</v>
      </c>
      <c r="E3781" s="22">
        <f t="shared" si="182"/>
        <v>66</v>
      </c>
      <c r="F3781" s="50" t="s">
        <v>344</v>
      </c>
      <c r="G3781" s="50" t="s">
        <v>341</v>
      </c>
      <c r="H3781" s="17">
        <v>37</v>
      </c>
      <c r="J3781" s="17">
        <v>0.53</v>
      </c>
      <c r="K3781" s="17" t="s">
        <v>494</v>
      </c>
      <c r="N3781" s="17"/>
      <c r="Q3781" s="50" t="s">
        <v>494</v>
      </c>
    </row>
    <row r="3782" spans="1:17" hidden="1" x14ac:dyDescent="0.2">
      <c r="A3782" s="50">
        <v>2025</v>
      </c>
      <c r="B3782" s="162" t="s">
        <v>16</v>
      </c>
      <c r="C3782" s="51" t="str">
        <f>set_totals!$C$564</f>
        <v>07Mar25-RST-Night/Day</v>
      </c>
      <c r="D3782" s="21">
        <f t="shared" si="181"/>
        <v>45723</v>
      </c>
      <c r="E3782" s="22">
        <f t="shared" si="182"/>
        <v>66</v>
      </c>
      <c r="F3782" s="50" t="s">
        <v>344</v>
      </c>
      <c r="G3782" s="50" t="s">
        <v>341</v>
      </c>
      <c r="H3782" s="17">
        <v>39</v>
      </c>
      <c r="J3782" s="17">
        <v>0.52</v>
      </c>
      <c r="K3782" s="17" t="s">
        <v>494</v>
      </c>
      <c r="N3782" s="17"/>
      <c r="Q3782" s="50" t="s">
        <v>494</v>
      </c>
    </row>
    <row r="3783" spans="1:17" hidden="1" x14ac:dyDescent="0.2">
      <c r="A3783" s="50">
        <v>2025</v>
      </c>
      <c r="B3783" s="162" t="s">
        <v>16</v>
      </c>
      <c r="C3783" s="51" t="str">
        <f>set_totals!$C$564</f>
        <v>07Mar25-RST-Night/Day</v>
      </c>
      <c r="D3783" s="21">
        <f t="shared" si="181"/>
        <v>45723</v>
      </c>
      <c r="E3783" s="22">
        <f t="shared" si="182"/>
        <v>66</v>
      </c>
      <c r="F3783" s="50" t="s">
        <v>344</v>
      </c>
      <c r="G3783" s="50" t="s">
        <v>341</v>
      </c>
      <c r="H3783" s="17">
        <v>40</v>
      </c>
      <c r="J3783" s="17">
        <v>0.56000000000000005</v>
      </c>
      <c r="K3783" s="17" t="s">
        <v>494</v>
      </c>
      <c r="N3783" s="17"/>
      <c r="Q3783" s="50" t="s">
        <v>494</v>
      </c>
    </row>
    <row r="3784" spans="1:17" hidden="1" x14ac:dyDescent="0.2">
      <c r="A3784" s="50">
        <v>2025</v>
      </c>
      <c r="B3784" s="162" t="s">
        <v>16</v>
      </c>
      <c r="C3784" s="51" t="str">
        <f>set_totals!$C$564</f>
        <v>07Mar25-RST-Night/Day</v>
      </c>
      <c r="D3784" s="21">
        <f t="shared" si="181"/>
        <v>45723</v>
      </c>
      <c r="E3784" s="22">
        <f t="shared" si="182"/>
        <v>66</v>
      </c>
      <c r="F3784" s="50" t="s">
        <v>344</v>
      </c>
      <c r="G3784" s="50" t="s">
        <v>341</v>
      </c>
      <c r="H3784" s="17">
        <v>40</v>
      </c>
      <c r="J3784" s="17">
        <v>0.53</v>
      </c>
      <c r="K3784" s="17" t="s">
        <v>494</v>
      </c>
      <c r="N3784" s="17"/>
      <c r="Q3784" s="50" t="s">
        <v>494</v>
      </c>
    </row>
    <row r="3785" spans="1:17" hidden="1" x14ac:dyDescent="0.2">
      <c r="A3785" s="50">
        <v>2025</v>
      </c>
      <c r="B3785" s="162" t="s">
        <v>16</v>
      </c>
      <c r="C3785" s="51" t="str">
        <f>set_totals!$C$564</f>
        <v>07Mar25-RST-Night/Day</v>
      </c>
      <c r="D3785" s="21">
        <f t="shared" si="181"/>
        <v>45723</v>
      </c>
      <c r="E3785" s="22">
        <f t="shared" si="182"/>
        <v>66</v>
      </c>
      <c r="F3785" s="50" t="s">
        <v>344</v>
      </c>
      <c r="G3785" s="50" t="s">
        <v>341</v>
      </c>
      <c r="H3785" s="17">
        <v>38</v>
      </c>
      <c r="J3785" s="17">
        <v>0.61</v>
      </c>
      <c r="K3785" s="17" t="s">
        <v>494</v>
      </c>
      <c r="N3785" s="17"/>
      <c r="Q3785" s="50" t="s">
        <v>494</v>
      </c>
    </row>
    <row r="3786" spans="1:17" hidden="1" x14ac:dyDescent="0.2">
      <c r="A3786" s="50">
        <v>2025</v>
      </c>
      <c r="B3786" s="162" t="s">
        <v>16</v>
      </c>
      <c r="C3786" s="51" t="str">
        <f>set_totals!$C$564</f>
        <v>07Mar25-RST-Night/Day</v>
      </c>
      <c r="D3786" s="21">
        <f t="shared" si="181"/>
        <v>45723</v>
      </c>
      <c r="E3786" s="22">
        <f t="shared" si="182"/>
        <v>66</v>
      </c>
      <c r="F3786" s="50" t="s">
        <v>344</v>
      </c>
      <c r="G3786" s="50" t="s">
        <v>341</v>
      </c>
      <c r="H3786" s="17">
        <v>39</v>
      </c>
      <c r="J3786" s="17">
        <v>0.48</v>
      </c>
      <c r="K3786" s="17" t="s">
        <v>494</v>
      </c>
      <c r="N3786" s="17"/>
      <c r="Q3786" s="50" t="s">
        <v>494</v>
      </c>
    </row>
    <row r="3787" spans="1:17" hidden="1" x14ac:dyDescent="0.2">
      <c r="A3787" s="50">
        <v>2025</v>
      </c>
      <c r="B3787" s="162" t="s">
        <v>16</v>
      </c>
      <c r="C3787" s="51" t="str">
        <f>set_totals!$C$564</f>
        <v>07Mar25-RST-Night/Day</v>
      </c>
      <c r="D3787" s="21">
        <f t="shared" ref="D3787:D3850" si="183">DATEVALUE(LEFT(C3787, SEARCH("-", C3787) - 1))</f>
        <v>45723</v>
      </c>
      <c r="E3787" s="22">
        <f t="shared" ref="E3787:E3850" si="184" xml:space="preserve"> D3787 - DATE(YEAR(D3787), 1, 0)</f>
        <v>66</v>
      </c>
      <c r="F3787" s="50" t="s">
        <v>344</v>
      </c>
      <c r="G3787" s="50" t="s">
        <v>341</v>
      </c>
      <c r="H3787" s="17">
        <v>38</v>
      </c>
      <c r="J3787" s="17">
        <v>0.54</v>
      </c>
      <c r="K3787" s="17" t="s">
        <v>494</v>
      </c>
      <c r="N3787" s="17"/>
      <c r="Q3787" s="50" t="s">
        <v>494</v>
      </c>
    </row>
    <row r="3788" spans="1:17" hidden="1" x14ac:dyDescent="0.2">
      <c r="A3788" s="50">
        <v>2025</v>
      </c>
      <c r="B3788" s="162" t="s">
        <v>16</v>
      </c>
      <c r="C3788" s="51" t="str">
        <f>set_totals!$C$564</f>
        <v>07Mar25-RST-Night/Day</v>
      </c>
      <c r="D3788" s="21">
        <f t="shared" si="183"/>
        <v>45723</v>
      </c>
      <c r="E3788" s="22">
        <f t="shared" si="184"/>
        <v>66</v>
      </c>
      <c r="F3788" s="50" t="s">
        <v>344</v>
      </c>
      <c r="G3788" s="50" t="s">
        <v>341</v>
      </c>
      <c r="H3788" s="17">
        <v>35</v>
      </c>
      <c r="J3788" s="17">
        <v>0.48</v>
      </c>
      <c r="K3788" s="17" t="s">
        <v>494</v>
      </c>
      <c r="N3788" s="17"/>
      <c r="Q3788" s="50" t="s">
        <v>494</v>
      </c>
    </row>
    <row r="3789" spans="1:17" hidden="1" x14ac:dyDescent="0.2">
      <c r="A3789" s="50">
        <v>2025</v>
      </c>
      <c r="B3789" s="162" t="s">
        <v>16</v>
      </c>
      <c r="C3789" s="51" t="str">
        <f>set_totals!$C$564</f>
        <v>07Mar25-RST-Night/Day</v>
      </c>
      <c r="D3789" s="21">
        <f t="shared" si="183"/>
        <v>45723</v>
      </c>
      <c r="E3789" s="22">
        <f t="shared" si="184"/>
        <v>66</v>
      </c>
      <c r="F3789" s="50" t="s">
        <v>344</v>
      </c>
      <c r="G3789" s="50" t="s">
        <v>341</v>
      </c>
      <c r="H3789" s="17">
        <v>36</v>
      </c>
      <c r="J3789" s="17">
        <v>0.47</v>
      </c>
      <c r="K3789" s="17" t="s">
        <v>494</v>
      </c>
      <c r="N3789" s="17"/>
      <c r="Q3789" s="50" t="s">
        <v>494</v>
      </c>
    </row>
    <row r="3790" spans="1:17" hidden="1" x14ac:dyDescent="0.2">
      <c r="A3790" s="50">
        <v>2025</v>
      </c>
      <c r="B3790" s="162" t="s">
        <v>16</v>
      </c>
      <c r="C3790" s="51" t="str">
        <f>set_totals!$C$564</f>
        <v>07Mar25-RST-Night/Day</v>
      </c>
      <c r="D3790" s="21">
        <f t="shared" si="183"/>
        <v>45723</v>
      </c>
      <c r="E3790" s="22">
        <f t="shared" si="184"/>
        <v>66</v>
      </c>
      <c r="F3790" s="50" t="s">
        <v>344</v>
      </c>
      <c r="G3790" s="50" t="s">
        <v>341</v>
      </c>
      <c r="H3790" s="17">
        <v>42</v>
      </c>
      <c r="J3790" s="17">
        <v>0.61</v>
      </c>
      <c r="K3790" s="17" t="s">
        <v>494</v>
      </c>
      <c r="N3790" s="17"/>
      <c r="Q3790" s="50" t="s">
        <v>494</v>
      </c>
    </row>
    <row r="3791" spans="1:17" hidden="1" x14ac:dyDescent="0.2">
      <c r="A3791" s="50">
        <v>2025</v>
      </c>
      <c r="B3791" s="162" t="s">
        <v>16</v>
      </c>
      <c r="C3791" s="51" t="str">
        <f>set_totals!$C$564</f>
        <v>07Mar25-RST-Night/Day</v>
      </c>
      <c r="D3791" s="21">
        <f t="shared" si="183"/>
        <v>45723</v>
      </c>
      <c r="E3791" s="22">
        <f t="shared" si="184"/>
        <v>66</v>
      </c>
      <c r="F3791" s="50" t="s">
        <v>344</v>
      </c>
      <c r="G3791" s="50" t="s">
        <v>341</v>
      </c>
      <c r="H3791" s="17">
        <v>39</v>
      </c>
      <c r="J3791" s="17">
        <v>0.53</v>
      </c>
      <c r="K3791" s="17" t="s">
        <v>494</v>
      </c>
      <c r="N3791" s="17"/>
      <c r="Q3791" s="50" t="s">
        <v>494</v>
      </c>
    </row>
    <row r="3792" spans="1:17" hidden="1" x14ac:dyDescent="0.2">
      <c r="A3792" s="50">
        <v>2025</v>
      </c>
      <c r="B3792" s="162" t="s">
        <v>16</v>
      </c>
      <c r="C3792" s="51" t="str">
        <f>set_totals!$C$564</f>
        <v>07Mar25-RST-Night/Day</v>
      </c>
      <c r="D3792" s="21">
        <f t="shared" si="183"/>
        <v>45723</v>
      </c>
      <c r="E3792" s="22">
        <f t="shared" si="184"/>
        <v>66</v>
      </c>
      <c r="F3792" s="50" t="s">
        <v>344</v>
      </c>
      <c r="G3792" s="50" t="s">
        <v>341</v>
      </c>
      <c r="H3792" s="17">
        <v>42</v>
      </c>
      <c r="J3792" s="17">
        <v>0.52</v>
      </c>
      <c r="K3792" s="17" t="s">
        <v>494</v>
      </c>
      <c r="N3792" s="17"/>
      <c r="Q3792" s="50" t="s">
        <v>494</v>
      </c>
    </row>
    <row r="3793" spans="1:17" hidden="1" x14ac:dyDescent="0.2">
      <c r="A3793" s="50">
        <v>2025</v>
      </c>
      <c r="B3793" s="162" t="s">
        <v>16</v>
      </c>
      <c r="C3793" s="51" t="str">
        <f>set_totals!$C$564</f>
        <v>07Mar25-RST-Night/Day</v>
      </c>
      <c r="D3793" s="21">
        <f t="shared" si="183"/>
        <v>45723</v>
      </c>
      <c r="E3793" s="22">
        <f t="shared" si="184"/>
        <v>66</v>
      </c>
      <c r="F3793" s="50" t="s">
        <v>344</v>
      </c>
      <c r="G3793" s="50" t="s">
        <v>341</v>
      </c>
      <c r="H3793" s="17">
        <v>39</v>
      </c>
      <c r="J3793" s="17">
        <v>0.49</v>
      </c>
      <c r="K3793" s="17" t="s">
        <v>494</v>
      </c>
      <c r="N3793" s="17"/>
      <c r="Q3793" s="50" t="s">
        <v>494</v>
      </c>
    </row>
    <row r="3794" spans="1:17" hidden="1" x14ac:dyDescent="0.2">
      <c r="A3794" s="50">
        <v>2025</v>
      </c>
      <c r="B3794" s="162" t="s">
        <v>16</v>
      </c>
      <c r="C3794" s="51" t="str">
        <f>set_totals!$C$564</f>
        <v>07Mar25-RST-Night/Day</v>
      </c>
      <c r="D3794" s="21">
        <f t="shared" si="183"/>
        <v>45723</v>
      </c>
      <c r="E3794" s="22">
        <f t="shared" si="184"/>
        <v>66</v>
      </c>
      <c r="F3794" s="50" t="s">
        <v>344</v>
      </c>
      <c r="G3794" s="50" t="s">
        <v>341</v>
      </c>
      <c r="H3794" s="17">
        <v>38</v>
      </c>
      <c r="J3794" s="17">
        <v>0.62</v>
      </c>
      <c r="K3794" s="17" t="s">
        <v>494</v>
      </c>
      <c r="N3794" s="17"/>
      <c r="Q3794" s="50" t="s">
        <v>494</v>
      </c>
    </row>
    <row r="3795" spans="1:17" hidden="1" x14ac:dyDescent="0.2">
      <c r="A3795" s="50">
        <v>2025</v>
      </c>
      <c r="B3795" s="162" t="s">
        <v>16</v>
      </c>
      <c r="C3795" s="51" t="str">
        <f>set_totals!$C$564</f>
        <v>07Mar25-RST-Night/Day</v>
      </c>
      <c r="D3795" s="21">
        <f t="shared" si="183"/>
        <v>45723</v>
      </c>
      <c r="E3795" s="22">
        <f t="shared" si="184"/>
        <v>66</v>
      </c>
      <c r="F3795" s="50" t="s">
        <v>344</v>
      </c>
      <c r="G3795" s="50" t="s">
        <v>341</v>
      </c>
      <c r="H3795" s="17">
        <v>39</v>
      </c>
      <c r="J3795" s="17">
        <v>0.53</v>
      </c>
      <c r="K3795" s="17" t="s">
        <v>494</v>
      </c>
      <c r="N3795" s="17"/>
      <c r="Q3795" s="50" t="s">
        <v>494</v>
      </c>
    </row>
    <row r="3796" spans="1:17" hidden="1" x14ac:dyDescent="0.2">
      <c r="A3796" s="50">
        <v>2025</v>
      </c>
      <c r="B3796" s="162" t="s">
        <v>16</v>
      </c>
      <c r="C3796" s="51" t="str">
        <f>set_totals!$C$564</f>
        <v>07Mar25-RST-Night/Day</v>
      </c>
      <c r="D3796" s="21">
        <f t="shared" si="183"/>
        <v>45723</v>
      </c>
      <c r="E3796" s="22">
        <f t="shared" si="184"/>
        <v>66</v>
      </c>
      <c r="F3796" s="50" t="s">
        <v>344</v>
      </c>
      <c r="G3796" s="50" t="s">
        <v>341</v>
      </c>
      <c r="H3796" s="17">
        <v>41</v>
      </c>
      <c r="J3796" s="17">
        <v>0.66</v>
      </c>
      <c r="K3796" s="17" t="s">
        <v>494</v>
      </c>
      <c r="N3796" s="17"/>
      <c r="Q3796" s="50" t="s">
        <v>494</v>
      </c>
    </row>
    <row r="3797" spans="1:17" hidden="1" x14ac:dyDescent="0.2">
      <c r="A3797" s="50">
        <v>2025</v>
      </c>
      <c r="B3797" s="162" t="s">
        <v>16</v>
      </c>
      <c r="C3797" s="51" t="str">
        <f>set_totals!$C$564</f>
        <v>07Mar25-RST-Night/Day</v>
      </c>
      <c r="D3797" s="21">
        <f t="shared" si="183"/>
        <v>45723</v>
      </c>
      <c r="E3797" s="22">
        <f t="shared" si="184"/>
        <v>66</v>
      </c>
      <c r="F3797" s="50" t="s">
        <v>344</v>
      </c>
      <c r="G3797" s="50" t="s">
        <v>341</v>
      </c>
      <c r="H3797" s="17">
        <v>38</v>
      </c>
      <c r="J3797" s="17">
        <v>0.56000000000000005</v>
      </c>
      <c r="K3797" s="17" t="s">
        <v>494</v>
      </c>
      <c r="N3797" s="17"/>
      <c r="Q3797" s="50" t="s">
        <v>494</v>
      </c>
    </row>
    <row r="3798" spans="1:17" hidden="1" x14ac:dyDescent="0.2">
      <c r="A3798" s="50">
        <v>2025</v>
      </c>
      <c r="B3798" s="162" t="s">
        <v>16</v>
      </c>
      <c r="C3798" s="51" t="str">
        <f>set_totals!$C$564</f>
        <v>07Mar25-RST-Night/Day</v>
      </c>
      <c r="D3798" s="21">
        <f t="shared" si="183"/>
        <v>45723</v>
      </c>
      <c r="E3798" s="22">
        <f t="shared" si="184"/>
        <v>66</v>
      </c>
      <c r="F3798" s="163" t="s">
        <v>343</v>
      </c>
      <c r="G3798" s="50" t="s">
        <v>341</v>
      </c>
      <c r="H3798" s="17">
        <v>37</v>
      </c>
      <c r="J3798" s="17">
        <v>0.47</v>
      </c>
      <c r="K3798" s="17" t="s">
        <v>494</v>
      </c>
      <c r="N3798" s="17"/>
      <c r="Q3798" s="50" t="s">
        <v>494</v>
      </c>
    </row>
    <row r="3799" spans="1:17" hidden="1" x14ac:dyDescent="0.2">
      <c r="A3799" s="50">
        <v>2025</v>
      </c>
      <c r="B3799" s="162" t="s">
        <v>16</v>
      </c>
      <c r="C3799" s="51" t="str">
        <f>set_totals!$C$564</f>
        <v>07Mar25-RST-Night/Day</v>
      </c>
      <c r="D3799" s="21">
        <f t="shared" si="183"/>
        <v>45723</v>
      </c>
      <c r="E3799" s="22">
        <f t="shared" si="184"/>
        <v>66</v>
      </c>
      <c r="F3799" s="163" t="s">
        <v>343</v>
      </c>
      <c r="G3799" s="50" t="s">
        <v>341</v>
      </c>
      <c r="H3799" s="17">
        <v>35</v>
      </c>
      <c r="J3799" s="17">
        <v>0.34</v>
      </c>
      <c r="K3799" s="17" t="s">
        <v>494</v>
      </c>
      <c r="N3799" s="17"/>
      <c r="Q3799" s="50" t="s">
        <v>494</v>
      </c>
    </row>
    <row r="3800" spans="1:17" hidden="1" x14ac:dyDescent="0.2">
      <c r="A3800" s="50">
        <v>2025</v>
      </c>
      <c r="B3800" s="162" t="s">
        <v>16</v>
      </c>
      <c r="C3800" s="51" t="str">
        <f>set_totals!$C$564</f>
        <v>07Mar25-RST-Night/Day</v>
      </c>
      <c r="D3800" s="21">
        <f t="shared" si="183"/>
        <v>45723</v>
      </c>
      <c r="E3800" s="22">
        <f t="shared" si="184"/>
        <v>66</v>
      </c>
      <c r="F3800" s="163" t="s">
        <v>343</v>
      </c>
      <c r="G3800" s="50" t="s">
        <v>341</v>
      </c>
      <c r="H3800" s="17">
        <v>37</v>
      </c>
      <c r="J3800" s="17">
        <v>0.46</v>
      </c>
      <c r="K3800" s="17" t="s">
        <v>494</v>
      </c>
      <c r="N3800" s="17"/>
      <c r="Q3800" s="50" t="s">
        <v>494</v>
      </c>
    </row>
    <row r="3801" spans="1:17" hidden="1" x14ac:dyDescent="0.2">
      <c r="A3801" s="50">
        <v>2025</v>
      </c>
      <c r="B3801" s="162" t="s">
        <v>16</v>
      </c>
      <c r="C3801" s="51" t="str">
        <f>set_totals!$C$564</f>
        <v>07Mar25-RST-Night/Day</v>
      </c>
      <c r="D3801" s="21">
        <f t="shared" si="183"/>
        <v>45723</v>
      </c>
      <c r="E3801" s="22">
        <f t="shared" si="184"/>
        <v>66</v>
      </c>
      <c r="F3801" s="163" t="s">
        <v>343</v>
      </c>
      <c r="G3801" s="50" t="s">
        <v>341</v>
      </c>
      <c r="H3801" s="17">
        <v>37</v>
      </c>
      <c r="J3801" s="17">
        <v>0.45</v>
      </c>
      <c r="K3801" s="17" t="s">
        <v>494</v>
      </c>
      <c r="N3801" s="17"/>
      <c r="Q3801" s="50" t="s">
        <v>494</v>
      </c>
    </row>
    <row r="3802" spans="1:17" hidden="1" x14ac:dyDescent="0.2">
      <c r="A3802" s="50">
        <v>2025</v>
      </c>
      <c r="B3802" s="162" t="s">
        <v>16</v>
      </c>
      <c r="C3802" s="51" t="str">
        <f>set_totals!$C$564</f>
        <v>07Mar25-RST-Night/Day</v>
      </c>
      <c r="D3802" s="21">
        <f t="shared" si="183"/>
        <v>45723</v>
      </c>
      <c r="E3802" s="22">
        <f t="shared" si="184"/>
        <v>66</v>
      </c>
      <c r="F3802" s="163" t="s">
        <v>343</v>
      </c>
      <c r="G3802" s="50" t="s">
        <v>341</v>
      </c>
      <c r="H3802" s="17">
        <v>35</v>
      </c>
      <c r="J3802" s="17">
        <v>0.38</v>
      </c>
      <c r="K3802" s="17" t="s">
        <v>494</v>
      </c>
      <c r="N3802" s="17"/>
      <c r="Q3802" s="50" t="s">
        <v>494</v>
      </c>
    </row>
    <row r="3803" spans="1:17" hidden="1" x14ac:dyDescent="0.2">
      <c r="A3803" s="50">
        <v>2025</v>
      </c>
      <c r="B3803" s="162" t="s">
        <v>16</v>
      </c>
      <c r="C3803" s="51" t="str">
        <f>set_totals!$C$564</f>
        <v>07Mar25-RST-Night/Day</v>
      </c>
      <c r="D3803" s="21">
        <f t="shared" si="183"/>
        <v>45723</v>
      </c>
      <c r="E3803" s="22">
        <f t="shared" si="184"/>
        <v>66</v>
      </c>
      <c r="F3803" s="163" t="s">
        <v>343</v>
      </c>
      <c r="G3803" s="50" t="s">
        <v>341</v>
      </c>
      <c r="H3803" s="17">
        <v>36</v>
      </c>
      <c r="J3803" s="17">
        <v>0.46</v>
      </c>
      <c r="K3803" s="17" t="s">
        <v>494</v>
      </c>
      <c r="N3803" s="17"/>
      <c r="Q3803" s="50" t="s">
        <v>494</v>
      </c>
    </row>
    <row r="3804" spans="1:17" hidden="1" x14ac:dyDescent="0.2">
      <c r="A3804" s="50">
        <v>2025</v>
      </c>
      <c r="B3804" s="162" t="s">
        <v>16</v>
      </c>
      <c r="C3804" s="51" t="str">
        <f>set_totals!$C$564</f>
        <v>07Mar25-RST-Night/Day</v>
      </c>
      <c r="D3804" s="21">
        <f t="shared" si="183"/>
        <v>45723</v>
      </c>
      <c r="E3804" s="22">
        <f t="shared" si="184"/>
        <v>66</v>
      </c>
      <c r="F3804" s="163" t="s">
        <v>343</v>
      </c>
      <c r="G3804" s="50" t="s">
        <v>341</v>
      </c>
      <c r="H3804" s="17">
        <v>35</v>
      </c>
      <c r="J3804" s="17">
        <v>0.41</v>
      </c>
      <c r="K3804" s="17" t="s">
        <v>494</v>
      </c>
      <c r="N3804" s="17"/>
      <c r="Q3804" s="50" t="s">
        <v>494</v>
      </c>
    </row>
    <row r="3805" spans="1:17" hidden="1" x14ac:dyDescent="0.2">
      <c r="A3805" s="50">
        <v>2025</v>
      </c>
      <c r="B3805" s="162" t="s">
        <v>16</v>
      </c>
      <c r="C3805" s="51" t="str">
        <f>set_totals!$C$564</f>
        <v>07Mar25-RST-Night/Day</v>
      </c>
      <c r="D3805" s="21">
        <f t="shared" si="183"/>
        <v>45723</v>
      </c>
      <c r="E3805" s="22">
        <f t="shared" si="184"/>
        <v>66</v>
      </c>
      <c r="F3805" s="163" t="s">
        <v>343</v>
      </c>
      <c r="G3805" s="50" t="s">
        <v>341</v>
      </c>
      <c r="H3805" s="17">
        <v>33</v>
      </c>
      <c r="J3805" s="17">
        <v>0.34</v>
      </c>
      <c r="K3805" s="17" t="s">
        <v>494</v>
      </c>
      <c r="N3805" s="17"/>
      <c r="Q3805" s="50" t="s">
        <v>494</v>
      </c>
    </row>
    <row r="3806" spans="1:17" hidden="1" x14ac:dyDescent="0.2">
      <c r="A3806" s="50">
        <v>2025</v>
      </c>
      <c r="B3806" s="162" t="s">
        <v>16</v>
      </c>
      <c r="C3806" s="51" t="str">
        <f>set_totals!$C$564</f>
        <v>07Mar25-RST-Night/Day</v>
      </c>
      <c r="D3806" s="21">
        <f t="shared" si="183"/>
        <v>45723</v>
      </c>
      <c r="E3806" s="22">
        <f t="shared" si="184"/>
        <v>66</v>
      </c>
      <c r="F3806" s="163" t="s">
        <v>343</v>
      </c>
      <c r="G3806" s="50" t="s">
        <v>341</v>
      </c>
      <c r="H3806" s="17">
        <v>38</v>
      </c>
      <c r="J3806" s="17">
        <v>0.46</v>
      </c>
      <c r="K3806" s="17" t="s">
        <v>494</v>
      </c>
      <c r="N3806" s="17"/>
      <c r="Q3806" s="50" t="s">
        <v>494</v>
      </c>
    </row>
    <row r="3807" spans="1:17" hidden="1" x14ac:dyDescent="0.2">
      <c r="A3807" s="50">
        <v>2025</v>
      </c>
      <c r="B3807" s="162" t="s">
        <v>16</v>
      </c>
      <c r="C3807" s="51" t="str">
        <f>set_totals!$C$564</f>
        <v>07Mar25-RST-Night/Day</v>
      </c>
      <c r="D3807" s="21">
        <f t="shared" si="183"/>
        <v>45723</v>
      </c>
      <c r="E3807" s="22">
        <f t="shared" si="184"/>
        <v>66</v>
      </c>
      <c r="F3807" s="163" t="s">
        <v>343</v>
      </c>
      <c r="G3807" s="50" t="s">
        <v>341</v>
      </c>
      <c r="H3807" s="17">
        <v>36</v>
      </c>
      <c r="J3807" s="17">
        <v>0.42</v>
      </c>
      <c r="K3807" s="17" t="s">
        <v>494</v>
      </c>
      <c r="N3807" s="17"/>
      <c r="Q3807" s="50" t="s">
        <v>494</v>
      </c>
    </row>
    <row r="3808" spans="1:17" hidden="1" x14ac:dyDescent="0.2">
      <c r="A3808" s="50">
        <v>2025</v>
      </c>
      <c r="B3808" s="162" t="s">
        <v>16</v>
      </c>
      <c r="C3808" s="51" t="str">
        <f>set_totals!$C$564</f>
        <v>07Mar25-RST-Night/Day</v>
      </c>
      <c r="D3808" s="21">
        <f t="shared" si="183"/>
        <v>45723</v>
      </c>
      <c r="E3808" s="22">
        <f t="shared" si="184"/>
        <v>66</v>
      </c>
      <c r="F3808" s="163" t="s">
        <v>343</v>
      </c>
      <c r="G3808" s="50" t="s">
        <v>341</v>
      </c>
      <c r="H3808" s="17">
        <v>36</v>
      </c>
      <c r="J3808" s="17">
        <v>0.4</v>
      </c>
      <c r="K3808" s="17" t="s">
        <v>494</v>
      </c>
      <c r="N3808" s="17"/>
      <c r="Q3808" s="50" t="s">
        <v>494</v>
      </c>
    </row>
    <row r="3809" spans="1:17" hidden="1" x14ac:dyDescent="0.2">
      <c r="A3809" s="50">
        <v>2025</v>
      </c>
      <c r="B3809" s="162" t="s">
        <v>16</v>
      </c>
      <c r="C3809" s="51" t="str">
        <f>set_totals!$C$564</f>
        <v>07Mar25-RST-Night/Day</v>
      </c>
      <c r="D3809" s="21">
        <f t="shared" si="183"/>
        <v>45723</v>
      </c>
      <c r="E3809" s="22">
        <f t="shared" si="184"/>
        <v>66</v>
      </c>
      <c r="F3809" s="163" t="s">
        <v>343</v>
      </c>
      <c r="G3809" s="50" t="s">
        <v>341</v>
      </c>
      <c r="H3809" s="17">
        <v>37</v>
      </c>
      <c r="J3809" s="17">
        <v>0.44</v>
      </c>
      <c r="K3809" s="17" t="s">
        <v>494</v>
      </c>
      <c r="N3809" s="17"/>
      <c r="Q3809" s="50" t="s">
        <v>494</v>
      </c>
    </row>
    <row r="3810" spans="1:17" hidden="1" x14ac:dyDescent="0.2">
      <c r="A3810" s="50">
        <v>2025</v>
      </c>
      <c r="B3810" s="162" t="s">
        <v>16</v>
      </c>
      <c r="C3810" s="51" t="str">
        <f>set_totals!$C$564</f>
        <v>07Mar25-RST-Night/Day</v>
      </c>
      <c r="D3810" s="21">
        <f t="shared" si="183"/>
        <v>45723</v>
      </c>
      <c r="E3810" s="22">
        <f t="shared" si="184"/>
        <v>66</v>
      </c>
      <c r="F3810" s="163" t="s">
        <v>343</v>
      </c>
      <c r="G3810" s="50" t="s">
        <v>341</v>
      </c>
      <c r="H3810" s="17">
        <v>36</v>
      </c>
      <c r="J3810" s="17">
        <v>0.49</v>
      </c>
      <c r="K3810" s="17" t="s">
        <v>494</v>
      </c>
      <c r="N3810" s="17"/>
      <c r="Q3810" s="50" t="s">
        <v>494</v>
      </c>
    </row>
    <row r="3811" spans="1:17" hidden="1" x14ac:dyDescent="0.2">
      <c r="A3811" s="50">
        <v>2025</v>
      </c>
      <c r="B3811" s="162" t="s">
        <v>16</v>
      </c>
      <c r="C3811" s="51" t="str">
        <f>set_totals!$C$564</f>
        <v>07Mar25-RST-Night/Day</v>
      </c>
      <c r="D3811" s="21">
        <f t="shared" si="183"/>
        <v>45723</v>
      </c>
      <c r="E3811" s="22">
        <f t="shared" si="184"/>
        <v>66</v>
      </c>
      <c r="F3811" s="163" t="s">
        <v>343</v>
      </c>
      <c r="G3811" s="50" t="s">
        <v>341</v>
      </c>
      <c r="H3811" s="17">
        <v>33</v>
      </c>
      <c r="J3811" s="17">
        <v>0.31</v>
      </c>
      <c r="K3811" s="17" t="s">
        <v>494</v>
      </c>
      <c r="N3811" s="17"/>
      <c r="Q3811" s="50" t="s">
        <v>494</v>
      </c>
    </row>
    <row r="3812" spans="1:17" hidden="1" x14ac:dyDescent="0.2">
      <c r="A3812" s="50">
        <v>2025</v>
      </c>
      <c r="B3812" s="162" t="s">
        <v>16</v>
      </c>
      <c r="C3812" s="51" t="str">
        <f>set_totals!$C$564</f>
        <v>07Mar25-RST-Night/Day</v>
      </c>
      <c r="D3812" s="21">
        <f t="shared" si="183"/>
        <v>45723</v>
      </c>
      <c r="E3812" s="22">
        <f t="shared" si="184"/>
        <v>66</v>
      </c>
      <c r="F3812" s="163" t="s">
        <v>343</v>
      </c>
      <c r="G3812" s="50" t="s">
        <v>341</v>
      </c>
      <c r="H3812" s="17">
        <v>36</v>
      </c>
      <c r="J3812" s="17">
        <v>0.42</v>
      </c>
      <c r="K3812" s="17" t="s">
        <v>494</v>
      </c>
      <c r="N3812" s="17"/>
      <c r="Q3812" s="50" t="s">
        <v>494</v>
      </c>
    </row>
    <row r="3813" spans="1:17" hidden="1" x14ac:dyDescent="0.2">
      <c r="A3813" s="50">
        <v>2025</v>
      </c>
      <c r="B3813" s="162" t="s">
        <v>16</v>
      </c>
      <c r="C3813" s="51" t="str">
        <f>set_totals!$C$564</f>
        <v>07Mar25-RST-Night/Day</v>
      </c>
      <c r="D3813" s="21">
        <f t="shared" si="183"/>
        <v>45723</v>
      </c>
      <c r="E3813" s="22">
        <f t="shared" si="184"/>
        <v>66</v>
      </c>
      <c r="F3813" s="163" t="s">
        <v>343</v>
      </c>
      <c r="G3813" s="50" t="s">
        <v>341</v>
      </c>
      <c r="H3813" s="17">
        <v>37</v>
      </c>
      <c r="J3813" s="17">
        <v>0.44</v>
      </c>
      <c r="K3813" s="17" t="s">
        <v>494</v>
      </c>
      <c r="N3813" s="17"/>
      <c r="Q3813" s="50" t="s">
        <v>494</v>
      </c>
    </row>
    <row r="3814" spans="1:17" hidden="1" x14ac:dyDescent="0.2">
      <c r="A3814" s="50">
        <v>2025</v>
      </c>
      <c r="B3814" s="162" t="s">
        <v>16</v>
      </c>
      <c r="C3814" s="51" t="str">
        <f>set_totals!$C$564</f>
        <v>07Mar25-RST-Night/Day</v>
      </c>
      <c r="D3814" s="21">
        <f t="shared" si="183"/>
        <v>45723</v>
      </c>
      <c r="E3814" s="22">
        <f t="shared" si="184"/>
        <v>66</v>
      </c>
      <c r="F3814" s="163" t="s">
        <v>343</v>
      </c>
      <c r="G3814" s="50" t="s">
        <v>341</v>
      </c>
      <c r="H3814" s="17">
        <v>34</v>
      </c>
      <c r="J3814" s="17">
        <v>0.37</v>
      </c>
      <c r="K3814" s="17" t="s">
        <v>494</v>
      </c>
      <c r="N3814" s="17"/>
      <c r="Q3814" s="50" t="s">
        <v>494</v>
      </c>
    </row>
    <row r="3815" spans="1:17" hidden="1" x14ac:dyDescent="0.2">
      <c r="A3815" s="50">
        <v>2025</v>
      </c>
      <c r="B3815" s="162" t="s">
        <v>16</v>
      </c>
      <c r="C3815" s="51" t="str">
        <f>set_totals!$C$564</f>
        <v>07Mar25-RST-Night/Day</v>
      </c>
      <c r="D3815" s="21">
        <f t="shared" si="183"/>
        <v>45723</v>
      </c>
      <c r="E3815" s="22">
        <f t="shared" si="184"/>
        <v>66</v>
      </c>
      <c r="F3815" s="163" t="s">
        <v>343</v>
      </c>
      <c r="G3815" s="50" t="s">
        <v>341</v>
      </c>
      <c r="H3815" s="17">
        <v>35</v>
      </c>
      <c r="J3815" s="17">
        <v>0.37</v>
      </c>
      <c r="K3815" s="17" t="s">
        <v>494</v>
      </c>
      <c r="N3815" s="17"/>
      <c r="Q3815" s="50" t="s">
        <v>494</v>
      </c>
    </row>
    <row r="3816" spans="1:17" hidden="1" x14ac:dyDescent="0.2">
      <c r="A3816" s="50">
        <v>2025</v>
      </c>
      <c r="B3816" s="162" t="s">
        <v>16</v>
      </c>
      <c r="C3816" s="51" t="str">
        <f>set_totals!$C$564</f>
        <v>07Mar25-RST-Night/Day</v>
      </c>
      <c r="D3816" s="21">
        <f t="shared" si="183"/>
        <v>45723</v>
      </c>
      <c r="E3816" s="22">
        <f t="shared" si="184"/>
        <v>66</v>
      </c>
      <c r="F3816" s="163" t="s">
        <v>343</v>
      </c>
      <c r="G3816" s="50" t="s">
        <v>341</v>
      </c>
      <c r="H3816" s="17">
        <v>37</v>
      </c>
      <c r="J3816" s="17">
        <v>0.47</v>
      </c>
      <c r="K3816" s="17" t="s">
        <v>494</v>
      </c>
      <c r="N3816" s="17"/>
      <c r="Q3816" s="50" t="s">
        <v>494</v>
      </c>
    </row>
    <row r="3817" spans="1:17" hidden="1" x14ac:dyDescent="0.2">
      <c r="A3817" s="50">
        <v>2025</v>
      </c>
      <c r="B3817" s="162" t="s">
        <v>16</v>
      </c>
      <c r="C3817" s="51" t="str">
        <f>set_totals!$C$564</f>
        <v>07Mar25-RST-Night/Day</v>
      </c>
      <c r="D3817" s="21">
        <f t="shared" si="183"/>
        <v>45723</v>
      </c>
      <c r="E3817" s="22">
        <f t="shared" si="184"/>
        <v>66</v>
      </c>
      <c r="F3817" s="163" t="s">
        <v>343</v>
      </c>
      <c r="G3817" s="50" t="s">
        <v>341</v>
      </c>
      <c r="H3817" s="17">
        <v>35</v>
      </c>
      <c r="J3817" s="17">
        <v>0.39</v>
      </c>
      <c r="K3817" s="17" t="s">
        <v>494</v>
      </c>
      <c r="N3817" s="17"/>
      <c r="Q3817" s="50" t="s">
        <v>494</v>
      </c>
    </row>
    <row r="3818" spans="1:17" hidden="1" x14ac:dyDescent="0.2">
      <c r="A3818" s="50">
        <v>2025</v>
      </c>
      <c r="B3818" s="162" t="s">
        <v>16</v>
      </c>
      <c r="C3818" s="51" t="str">
        <f>set_totals!$C$564</f>
        <v>07Mar25-RST-Night/Day</v>
      </c>
      <c r="D3818" s="21">
        <f t="shared" si="183"/>
        <v>45723</v>
      </c>
      <c r="E3818" s="22">
        <f t="shared" si="184"/>
        <v>66</v>
      </c>
      <c r="F3818" s="163" t="s">
        <v>343</v>
      </c>
      <c r="G3818" s="50" t="s">
        <v>341</v>
      </c>
      <c r="H3818" s="17">
        <v>33</v>
      </c>
      <c r="J3818" s="17">
        <v>0.35</v>
      </c>
      <c r="K3818" s="17" t="s">
        <v>494</v>
      </c>
      <c r="N3818" s="17"/>
      <c r="Q3818" s="50" t="s">
        <v>494</v>
      </c>
    </row>
    <row r="3819" spans="1:17" hidden="1" x14ac:dyDescent="0.2">
      <c r="A3819" s="50">
        <v>2025</v>
      </c>
      <c r="B3819" s="162" t="s">
        <v>16</v>
      </c>
      <c r="C3819" s="51" t="str">
        <f>set_totals!$C$564</f>
        <v>07Mar25-RST-Night/Day</v>
      </c>
      <c r="D3819" s="21">
        <f t="shared" si="183"/>
        <v>45723</v>
      </c>
      <c r="E3819" s="22">
        <f t="shared" si="184"/>
        <v>66</v>
      </c>
      <c r="F3819" s="163" t="s">
        <v>343</v>
      </c>
      <c r="G3819" s="50" t="s">
        <v>341</v>
      </c>
      <c r="H3819" s="17">
        <v>35</v>
      </c>
      <c r="J3819" s="17">
        <v>0.36</v>
      </c>
      <c r="K3819" s="17" t="s">
        <v>494</v>
      </c>
      <c r="N3819" s="17"/>
      <c r="Q3819" s="50" t="s">
        <v>494</v>
      </c>
    </row>
    <row r="3820" spans="1:17" hidden="1" x14ac:dyDescent="0.2">
      <c r="A3820" s="50">
        <v>2025</v>
      </c>
      <c r="B3820" s="162" t="s">
        <v>16</v>
      </c>
      <c r="C3820" s="51" t="str">
        <f>set_totals!$C$564</f>
        <v>07Mar25-RST-Night/Day</v>
      </c>
      <c r="D3820" s="21">
        <f t="shared" si="183"/>
        <v>45723</v>
      </c>
      <c r="E3820" s="22">
        <f t="shared" si="184"/>
        <v>66</v>
      </c>
      <c r="F3820" s="163" t="s">
        <v>343</v>
      </c>
      <c r="G3820" s="50" t="s">
        <v>341</v>
      </c>
      <c r="H3820" s="17">
        <v>35</v>
      </c>
      <c r="J3820" s="17">
        <v>0.36</v>
      </c>
      <c r="K3820" s="17" t="s">
        <v>494</v>
      </c>
      <c r="N3820" s="17"/>
      <c r="Q3820" s="50" t="s">
        <v>494</v>
      </c>
    </row>
    <row r="3821" spans="1:17" hidden="1" x14ac:dyDescent="0.2">
      <c r="A3821" s="50">
        <v>2025</v>
      </c>
      <c r="B3821" s="162" t="s">
        <v>16</v>
      </c>
      <c r="C3821" s="51" t="str">
        <f>set_totals!$C$564</f>
        <v>07Mar25-RST-Night/Day</v>
      </c>
      <c r="D3821" s="21">
        <f t="shared" si="183"/>
        <v>45723</v>
      </c>
      <c r="E3821" s="22">
        <f t="shared" si="184"/>
        <v>66</v>
      </c>
      <c r="F3821" s="163" t="s">
        <v>343</v>
      </c>
      <c r="G3821" s="50" t="s">
        <v>341</v>
      </c>
      <c r="H3821" s="17">
        <v>34</v>
      </c>
      <c r="J3821" s="17">
        <v>0.33</v>
      </c>
      <c r="K3821" s="17" t="s">
        <v>494</v>
      </c>
      <c r="N3821" s="17"/>
      <c r="Q3821" s="50" t="s">
        <v>494</v>
      </c>
    </row>
    <row r="3822" spans="1:17" hidden="1" x14ac:dyDescent="0.2">
      <c r="A3822" s="50">
        <v>2025</v>
      </c>
      <c r="B3822" s="162" t="s">
        <v>16</v>
      </c>
      <c r="C3822" s="51" t="str">
        <f>set_totals!$C$564</f>
        <v>07Mar25-RST-Night/Day</v>
      </c>
      <c r="D3822" s="21">
        <f t="shared" si="183"/>
        <v>45723</v>
      </c>
      <c r="E3822" s="22">
        <f t="shared" si="184"/>
        <v>66</v>
      </c>
      <c r="F3822" s="163" t="s">
        <v>343</v>
      </c>
      <c r="G3822" s="50" t="s">
        <v>341</v>
      </c>
      <c r="H3822" s="17">
        <v>35</v>
      </c>
      <c r="J3822" s="17">
        <v>0.46</v>
      </c>
      <c r="K3822" s="17" t="s">
        <v>494</v>
      </c>
      <c r="N3822" s="17"/>
      <c r="Q3822" s="50" t="s">
        <v>494</v>
      </c>
    </row>
    <row r="3823" spans="1:17" hidden="1" x14ac:dyDescent="0.2">
      <c r="A3823" s="50">
        <v>2025</v>
      </c>
      <c r="B3823" s="162" t="s">
        <v>16</v>
      </c>
      <c r="C3823" s="51" t="str">
        <f>set_totals!$C$564</f>
        <v>07Mar25-RST-Night/Day</v>
      </c>
      <c r="D3823" s="21">
        <f t="shared" si="183"/>
        <v>45723</v>
      </c>
      <c r="E3823" s="22">
        <f t="shared" si="184"/>
        <v>66</v>
      </c>
      <c r="F3823" s="163" t="s">
        <v>343</v>
      </c>
      <c r="G3823" s="50" t="s">
        <v>341</v>
      </c>
      <c r="H3823" s="17">
        <v>35</v>
      </c>
      <c r="J3823" s="17">
        <v>0.38</v>
      </c>
      <c r="K3823" s="17" t="s">
        <v>494</v>
      </c>
      <c r="N3823" s="17"/>
      <c r="Q3823" s="50" t="s">
        <v>494</v>
      </c>
    </row>
    <row r="3824" spans="1:17" hidden="1" x14ac:dyDescent="0.2">
      <c r="A3824" s="50">
        <v>2025</v>
      </c>
      <c r="B3824" s="162" t="s">
        <v>16</v>
      </c>
      <c r="C3824" s="51" t="str">
        <f>set_totals!$C$564</f>
        <v>07Mar25-RST-Night/Day</v>
      </c>
      <c r="D3824" s="21">
        <f t="shared" si="183"/>
        <v>45723</v>
      </c>
      <c r="E3824" s="22">
        <f t="shared" si="184"/>
        <v>66</v>
      </c>
      <c r="F3824" s="163" t="s">
        <v>343</v>
      </c>
      <c r="G3824" s="50" t="s">
        <v>341</v>
      </c>
      <c r="H3824" s="17">
        <v>33</v>
      </c>
      <c r="J3824" s="17">
        <v>0.32</v>
      </c>
      <c r="K3824" s="17" t="s">
        <v>494</v>
      </c>
      <c r="N3824" s="17"/>
      <c r="Q3824" s="50" t="s">
        <v>494</v>
      </c>
    </row>
    <row r="3825" spans="1:58" hidden="1" x14ac:dyDescent="0.2">
      <c r="A3825" s="50">
        <v>2025</v>
      </c>
      <c r="B3825" s="162" t="s">
        <v>16</v>
      </c>
      <c r="C3825" s="51" t="str">
        <f>set_totals!$C$564</f>
        <v>07Mar25-RST-Night/Day</v>
      </c>
      <c r="D3825" s="21">
        <f t="shared" si="183"/>
        <v>45723</v>
      </c>
      <c r="E3825" s="22">
        <f t="shared" si="184"/>
        <v>66</v>
      </c>
      <c r="F3825" s="163" t="s">
        <v>343</v>
      </c>
      <c r="G3825" s="50" t="s">
        <v>341</v>
      </c>
      <c r="H3825" s="17">
        <v>33</v>
      </c>
      <c r="J3825" s="17">
        <v>0.36</v>
      </c>
      <c r="K3825" s="17" t="s">
        <v>494</v>
      </c>
      <c r="N3825" s="17"/>
      <c r="Q3825" s="50" t="s">
        <v>494</v>
      </c>
    </row>
    <row r="3826" spans="1:58" hidden="1" x14ac:dyDescent="0.2">
      <c r="A3826" s="50">
        <v>2025</v>
      </c>
      <c r="B3826" s="162" t="s">
        <v>16</v>
      </c>
      <c r="C3826" s="51" t="str">
        <f>set_totals!$C$564</f>
        <v>07Mar25-RST-Night/Day</v>
      </c>
      <c r="D3826" s="21">
        <f t="shared" si="183"/>
        <v>45723</v>
      </c>
      <c r="E3826" s="22">
        <f t="shared" si="184"/>
        <v>66</v>
      </c>
      <c r="F3826" s="163" t="s">
        <v>343</v>
      </c>
      <c r="G3826" s="50" t="s">
        <v>341</v>
      </c>
      <c r="H3826" s="17">
        <v>39</v>
      </c>
      <c r="J3826" s="17">
        <v>0.6</v>
      </c>
      <c r="K3826" s="17" t="s">
        <v>494</v>
      </c>
      <c r="N3826" s="17"/>
      <c r="Q3826" s="50" t="s">
        <v>494</v>
      </c>
    </row>
    <row r="3827" spans="1:58" hidden="1" x14ac:dyDescent="0.2">
      <c r="A3827" s="50">
        <v>2025</v>
      </c>
      <c r="B3827" s="162" t="s">
        <v>16</v>
      </c>
      <c r="C3827" s="51" t="str">
        <f>set_totals!$C$564</f>
        <v>07Mar25-RST-Night/Day</v>
      </c>
      <c r="D3827" s="21">
        <f t="shared" si="183"/>
        <v>45723</v>
      </c>
      <c r="E3827" s="22">
        <f t="shared" si="184"/>
        <v>66</v>
      </c>
      <c r="F3827" s="163" t="s">
        <v>343</v>
      </c>
      <c r="G3827" s="50" t="s">
        <v>341</v>
      </c>
      <c r="H3827" s="17">
        <v>36</v>
      </c>
      <c r="J3827" s="17">
        <v>0.35</v>
      </c>
      <c r="K3827" s="17" t="s">
        <v>494</v>
      </c>
      <c r="N3827" s="17"/>
      <c r="Q3827" s="50" t="s">
        <v>494</v>
      </c>
    </row>
    <row r="3828" spans="1:58" hidden="1" x14ac:dyDescent="0.2">
      <c r="A3828" s="50">
        <v>2025</v>
      </c>
      <c r="B3828" s="162" t="s">
        <v>16</v>
      </c>
      <c r="C3828" s="51" t="str">
        <f>set_totals!$C$564</f>
        <v>07Mar25-RST-Night/Day</v>
      </c>
      <c r="D3828" s="21">
        <f t="shared" si="183"/>
        <v>45723</v>
      </c>
      <c r="E3828" s="22">
        <f t="shared" si="184"/>
        <v>66</v>
      </c>
      <c r="F3828" s="163" t="s">
        <v>340</v>
      </c>
      <c r="G3828" s="50" t="s">
        <v>341</v>
      </c>
      <c r="H3828" s="17">
        <v>39</v>
      </c>
      <c r="J3828" s="17">
        <v>0.42</v>
      </c>
      <c r="K3828" s="17" t="s">
        <v>494</v>
      </c>
      <c r="N3828" s="17"/>
      <c r="Q3828" s="50" t="s">
        <v>494</v>
      </c>
    </row>
    <row r="3829" spans="1:58" hidden="1" x14ac:dyDescent="0.2">
      <c r="A3829" s="50">
        <v>2025</v>
      </c>
      <c r="B3829" s="162" t="s">
        <v>16</v>
      </c>
      <c r="C3829" s="51" t="str">
        <f>set_totals!$C$564</f>
        <v>07Mar25-RST-Night/Day</v>
      </c>
      <c r="D3829" s="21">
        <f t="shared" si="183"/>
        <v>45723</v>
      </c>
      <c r="E3829" s="22">
        <f t="shared" si="184"/>
        <v>66</v>
      </c>
      <c r="F3829" s="163" t="s">
        <v>340</v>
      </c>
      <c r="G3829" s="50" t="s">
        <v>341</v>
      </c>
      <c r="H3829" s="17">
        <v>38</v>
      </c>
      <c r="J3829" s="17">
        <v>0.37</v>
      </c>
      <c r="K3829" s="17" t="s">
        <v>494</v>
      </c>
      <c r="N3829" s="17"/>
      <c r="Q3829" s="50" t="s">
        <v>494</v>
      </c>
    </row>
    <row r="3830" spans="1:58" x14ac:dyDescent="0.2">
      <c r="A3830" s="50">
        <v>2025</v>
      </c>
      <c r="B3830" s="162" t="s">
        <v>16</v>
      </c>
      <c r="C3830" s="51" t="str">
        <f>set_totals!$C$566</f>
        <v>12Mar25-RST-Night/Day</v>
      </c>
      <c r="D3830" s="21">
        <f t="shared" si="183"/>
        <v>45728</v>
      </c>
      <c r="E3830" s="22">
        <f t="shared" si="184"/>
        <v>71</v>
      </c>
      <c r="F3830" s="50" t="s">
        <v>344</v>
      </c>
      <c r="G3830" s="50" t="s">
        <v>341</v>
      </c>
      <c r="H3830" s="17">
        <v>39</v>
      </c>
      <c r="I3830" s="17">
        <v>7</v>
      </c>
      <c r="J3830" s="17">
        <v>0.64</v>
      </c>
      <c r="K3830" s="17" t="s">
        <v>494</v>
      </c>
      <c r="N3830" s="17" t="s">
        <v>2414</v>
      </c>
      <c r="Q3830" s="50" t="s">
        <v>496</v>
      </c>
      <c r="R3830" s="50" t="s">
        <v>2350</v>
      </c>
      <c r="S3830" s="207" t="s">
        <v>2513</v>
      </c>
      <c r="AF3830" s="50" t="s">
        <v>520</v>
      </c>
      <c r="AG3830" s="184">
        <v>45820</v>
      </c>
      <c r="AH3830" s="50" t="s">
        <v>496</v>
      </c>
      <c r="AI3830" s="50" t="s">
        <v>494</v>
      </c>
      <c r="AL3830" s="50" t="s">
        <v>494</v>
      </c>
      <c r="AM3830" s="50">
        <v>39</v>
      </c>
      <c r="AN3830" s="50">
        <v>8</v>
      </c>
      <c r="AO3830" s="50">
        <v>0.6</v>
      </c>
      <c r="AP3830" s="50" t="s">
        <v>496</v>
      </c>
      <c r="AQ3830" s="50" t="s">
        <v>1843</v>
      </c>
      <c r="AR3830" s="50" t="s">
        <v>1701</v>
      </c>
      <c r="AS3830" s="50" t="s">
        <v>494</v>
      </c>
      <c r="AT3830" s="50" t="s">
        <v>494</v>
      </c>
      <c r="AU3830" s="50" t="s">
        <v>496</v>
      </c>
      <c r="AV3830" s="50" t="s">
        <v>494</v>
      </c>
      <c r="AW3830" s="50" t="s">
        <v>494</v>
      </c>
      <c r="AX3830" s="50" t="s">
        <v>494</v>
      </c>
      <c r="AY3830" s="50" t="s">
        <v>494</v>
      </c>
      <c r="AZ3830" s="50" t="s">
        <v>494</v>
      </c>
      <c r="BA3830" s="50" t="s">
        <v>494</v>
      </c>
      <c r="BB3830" s="50" t="s">
        <v>494</v>
      </c>
      <c r="BC3830" s="50" t="s">
        <v>494</v>
      </c>
      <c r="BD3830" s="50" t="s">
        <v>494</v>
      </c>
      <c r="BE3830" s="50" t="s">
        <v>494</v>
      </c>
    </row>
    <row r="3831" spans="1:58" x14ac:dyDescent="0.2">
      <c r="A3831" s="50">
        <v>2025</v>
      </c>
      <c r="B3831" s="162" t="s">
        <v>16</v>
      </c>
      <c r="C3831" s="51" t="str">
        <f>set_totals!$C$566</f>
        <v>12Mar25-RST-Night/Day</v>
      </c>
      <c r="D3831" s="21">
        <f t="shared" si="183"/>
        <v>45728</v>
      </c>
      <c r="E3831" s="22">
        <f t="shared" si="184"/>
        <v>71</v>
      </c>
      <c r="F3831" s="50" t="s">
        <v>344</v>
      </c>
      <c r="G3831" s="50" t="s">
        <v>341</v>
      </c>
      <c r="H3831" s="17">
        <v>39</v>
      </c>
      <c r="I3831" s="17">
        <v>6</v>
      </c>
      <c r="J3831" s="17">
        <v>0.41</v>
      </c>
      <c r="K3831" s="17" t="s">
        <v>494</v>
      </c>
      <c r="N3831" s="17" t="s">
        <v>2415</v>
      </c>
      <c r="Q3831" s="50" t="s">
        <v>496</v>
      </c>
      <c r="R3831" s="50" t="s">
        <v>2350</v>
      </c>
      <c r="S3831" s="207" t="s">
        <v>2506</v>
      </c>
      <c r="AF3831" s="50" t="s">
        <v>520</v>
      </c>
      <c r="AG3831" s="184">
        <v>45820</v>
      </c>
      <c r="AH3831" s="50" t="s">
        <v>496</v>
      </c>
      <c r="AI3831" s="50" t="s">
        <v>494</v>
      </c>
      <c r="AL3831" s="50" t="s">
        <v>494</v>
      </c>
      <c r="AM3831" s="50">
        <v>37</v>
      </c>
      <c r="AN3831" s="50">
        <v>7</v>
      </c>
      <c r="AO3831" s="50">
        <v>0.4</v>
      </c>
      <c r="AP3831" s="50" t="s">
        <v>496</v>
      </c>
      <c r="AQ3831" s="50" t="s">
        <v>1843</v>
      </c>
      <c r="AR3831" s="50" t="s">
        <v>1702</v>
      </c>
      <c r="AS3831" s="50" t="s">
        <v>494</v>
      </c>
      <c r="AT3831" s="50" t="s">
        <v>494</v>
      </c>
      <c r="AU3831" s="50" t="s">
        <v>496</v>
      </c>
      <c r="AV3831" s="50" t="s">
        <v>494</v>
      </c>
      <c r="AW3831" s="50" t="s">
        <v>494</v>
      </c>
      <c r="AX3831" s="50" t="s">
        <v>494</v>
      </c>
      <c r="AY3831" s="50" t="s">
        <v>494</v>
      </c>
      <c r="AZ3831" s="50" t="s">
        <v>494</v>
      </c>
      <c r="BA3831" s="50" t="s">
        <v>494</v>
      </c>
      <c r="BB3831" s="50" t="s">
        <v>494</v>
      </c>
      <c r="BC3831" s="50" t="s">
        <v>494</v>
      </c>
      <c r="BD3831" s="50" t="s">
        <v>494</v>
      </c>
      <c r="BE3831" s="50" t="s">
        <v>494</v>
      </c>
    </row>
    <row r="3832" spans="1:58" x14ac:dyDescent="0.2">
      <c r="A3832" s="50">
        <v>2025</v>
      </c>
      <c r="B3832" s="162" t="s">
        <v>16</v>
      </c>
      <c r="C3832" s="51" t="str">
        <f>set_totals!$C$566</f>
        <v>12Mar25-RST-Night/Day</v>
      </c>
      <c r="D3832" s="21">
        <f t="shared" si="183"/>
        <v>45728</v>
      </c>
      <c r="E3832" s="22">
        <f t="shared" si="184"/>
        <v>71</v>
      </c>
      <c r="F3832" s="50" t="s">
        <v>344</v>
      </c>
      <c r="G3832" s="50" t="s">
        <v>341</v>
      </c>
      <c r="H3832" s="17">
        <v>40</v>
      </c>
      <c r="I3832" s="17">
        <v>6</v>
      </c>
      <c r="J3832" s="17">
        <v>0.57999999999999996</v>
      </c>
      <c r="K3832" s="17" t="s">
        <v>494</v>
      </c>
      <c r="N3832" s="17" t="s">
        <v>2416</v>
      </c>
      <c r="Q3832" s="50" t="s">
        <v>496</v>
      </c>
      <c r="R3832" s="50" t="s">
        <v>2350</v>
      </c>
      <c r="S3832" s="207" t="s">
        <v>2506</v>
      </c>
      <c r="AG3832" s="184"/>
    </row>
    <row r="3833" spans="1:58" x14ac:dyDescent="0.2">
      <c r="A3833" s="50">
        <v>2025</v>
      </c>
      <c r="B3833" s="162" t="s">
        <v>16</v>
      </c>
      <c r="C3833" s="51" t="str">
        <f>set_totals!$C$566</f>
        <v>12Mar25-RST-Night/Day</v>
      </c>
      <c r="D3833" s="21">
        <f t="shared" si="183"/>
        <v>45728</v>
      </c>
      <c r="E3833" s="22">
        <f t="shared" si="184"/>
        <v>71</v>
      </c>
      <c r="F3833" s="50" t="s">
        <v>344</v>
      </c>
      <c r="G3833" s="50" t="s">
        <v>341</v>
      </c>
      <c r="H3833" s="17">
        <v>38</v>
      </c>
      <c r="I3833" s="17">
        <v>5</v>
      </c>
      <c r="J3833" s="17">
        <v>0.39</v>
      </c>
      <c r="K3833" s="17" t="s">
        <v>494</v>
      </c>
      <c r="N3833" s="17" t="s">
        <v>2417</v>
      </c>
      <c r="Q3833" s="50" t="s">
        <v>496</v>
      </c>
      <c r="R3833" s="50" t="s">
        <v>2350</v>
      </c>
      <c r="S3833" s="207" t="s">
        <v>2506</v>
      </c>
      <c r="AG3833" s="184"/>
      <c r="AL3833" s="50" t="s">
        <v>494</v>
      </c>
      <c r="AM3833" s="50">
        <v>35</v>
      </c>
      <c r="AN3833" s="50">
        <v>5</v>
      </c>
      <c r="AO3833" s="50">
        <v>0.38</v>
      </c>
    </row>
    <row r="3834" spans="1:58" x14ac:dyDescent="0.2">
      <c r="A3834" s="50">
        <v>2025</v>
      </c>
      <c r="B3834" s="162" t="s">
        <v>16</v>
      </c>
      <c r="C3834" s="51" t="str">
        <f>set_totals!$C$566</f>
        <v>12Mar25-RST-Night/Day</v>
      </c>
      <c r="D3834" s="21">
        <f t="shared" si="183"/>
        <v>45728</v>
      </c>
      <c r="E3834" s="22">
        <f t="shared" si="184"/>
        <v>71</v>
      </c>
      <c r="F3834" s="50" t="s">
        <v>344</v>
      </c>
      <c r="G3834" s="50" t="s">
        <v>341</v>
      </c>
      <c r="H3834" s="17">
        <v>37</v>
      </c>
      <c r="I3834" s="17">
        <v>6</v>
      </c>
      <c r="J3834" s="17">
        <v>0.5</v>
      </c>
      <c r="K3834" s="17" t="s">
        <v>494</v>
      </c>
      <c r="N3834" s="17" t="s">
        <v>2418</v>
      </c>
      <c r="Q3834" s="50" t="s">
        <v>496</v>
      </c>
      <c r="R3834" s="50" t="s">
        <v>2350</v>
      </c>
      <c r="S3834" s="207" t="s">
        <v>2506</v>
      </c>
      <c r="AF3834" s="50" t="s">
        <v>2475</v>
      </c>
      <c r="AG3834" s="184">
        <v>45908</v>
      </c>
      <c r="AH3834" s="50" t="s">
        <v>496</v>
      </c>
      <c r="AI3834" s="50" t="s">
        <v>494</v>
      </c>
      <c r="AL3834" s="50" t="s">
        <v>494</v>
      </c>
      <c r="AM3834" s="50">
        <v>36</v>
      </c>
      <c r="AN3834" s="50">
        <v>5</v>
      </c>
      <c r="AO3834" s="50">
        <v>0.45</v>
      </c>
      <c r="AQ3834" s="50" t="s">
        <v>2476</v>
      </c>
      <c r="AR3834" s="50" t="s">
        <v>2481</v>
      </c>
      <c r="AS3834" s="50" t="s">
        <v>494</v>
      </c>
      <c r="AT3834" s="50" t="s">
        <v>494</v>
      </c>
      <c r="AU3834" s="50" t="s">
        <v>496</v>
      </c>
      <c r="AV3834" s="50" t="s">
        <v>494</v>
      </c>
      <c r="AW3834" s="50" t="s">
        <v>494</v>
      </c>
      <c r="AX3834" s="50" t="s">
        <v>494</v>
      </c>
      <c r="AY3834" s="50" t="s">
        <v>494</v>
      </c>
      <c r="AZ3834" s="50" t="s">
        <v>494</v>
      </c>
      <c r="BA3834" s="50" t="s">
        <v>494</v>
      </c>
      <c r="BB3834" s="50" t="s">
        <v>494</v>
      </c>
      <c r="BC3834" s="50" t="s">
        <v>494</v>
      </c>
      <c r="BD3834" s="50" t="s">
        <v>494</v>
      </c>
      <c r="BE3834" s="50" t="s">
        <v>494</v>
      </c>
      <c r="BF3834" s="50" t="s">
        <v>2401</v>
      </c>
    </row>
    <row r="3835" spans="1:58" hidden="1" x14ac:dyDescent="0.2">
      <c r="A3835" s="50">
        <v>2025</v>
      </c>
      <c r="B3835" s="162" t="s">
        <v>16</v>
      </c>
      <c r="C3835" s="51" t="str">
        <f>set_totals!$C$566</f>
        <v>12Mar25-RST-Night/Day</v>
      </c>
      <c r="D3835" s="21">
        <f t="shared" si="183"/>
        <v>45728</v>
      </c>
      <c r="E3835" s="22">
        <f t="shared" si="184"/>
        <v>71</v>
      </c>
      <c r="F3835" s="50" t="s">
        <v>344</v>
      </c>
      <c r="G3835" s="50" t="s">
        <v>341</v>
      </c>
      <c r="H3835" s="17">
        <v>41</v>
      </c>
      <c r="J3835" s="17">
        <v>0.65</v>
      </c>
      <c r="K3835" s="17" t="s">
        <v>494</v>
      </c>
      <c r="N3835" s="17"/>
      <c r="Q3835" s="50" t="s">
        <v>494</v>
      </c>
    </row>
    <row r="3836" spans="1:58" hidden="1" x14ac:dyDescent="0.2">
      <c r="A3836" s="50">
        <v>2025</v>
      </c>
      <c r="B3836" s="162" t="s">
        <v>16</v>
      </c>
      <c r="C3836" s="51" t="str">
        <f>set_totals!$C$566</f>
        <v>12Mar25-RST-Night/Day</v>
      </c>
      <c r="D3836" s="21">
        <f t="shared" si="183"/>
        <v>45728</v>
      </c>
      <c r="E3836" s="22">
        <f t="shared" si="184"/>
        <v>71</v>
      </c>
      <c r="F3836" s="50" t="s">
        <v>344</v>
      </c>
      <c r="G3836" s="50" t="s">
        <v>341</v>
      </c>
      <c r="H3836" s="17">
        <v>38</v>
      </c>
      <c r="J3836" s="17">
        <v>0.45</v>
      </c>
      <c r="K3836" s="17" t="s">
        <v>494</v>
      </c>
      <c r="N3836" s="17"/>
      <c r="Q3836" s="50" t="s">
        <v>494</v>
      </c>
    </row>
    <row r="3837" spans="1:58" hidden="1" x14ac:dyDescent="0.2">
      <c r="A3837" s="50">
        <v>2025</v>
      </c>
      <c r="B3837" s="162" t="s">
        <v>16</v>
      </c>
      <c r="C3837" s="51" t="str">
        <f>set_totals!$C$566</f>
        <v>12Mar25-RST-Night/Day</v>
      </c>
      <c r="D3837" s="21">
        <f t="shared" si="183"/>
        <v>45728</v>
      </c>
      <c r="E3837" s="22">
        <f t="shared" si="184"/>
        <v>71</v>
      </c>
      <c r="F3837" s="50" t="s">
        <v>344</v>
      </c>
      <c r="G3837" s="50" t="s">
        <v>341</v>
      </c>
      <c r="H3837" s="17">
        <v>40</v>
      </c>
      <c r="J3837" s="17">
        <v>0.64</v>
      </c>
      <c r="K3837" s="17" t="s">
        <v>494</v>
      </c>
      <c r="N3837" s="17"/>
      <c r="Q3837" s="50" t="s">
        <v>494</v>
      </c>
    </row>
    <row r="3838" spans="1:58" hidden="1" x14ac:dyDescent="0.2">
      <c r="A3838" s="50">
        <v>2025</v>
      </c>
      <c r="B3838" s="162" t="s">
        <v>16</v>
      </c>
      <c r="C3838" s="51" t="str">
        <f>set_totals!$C$566</f>
        <v>12Mar25-RST-Night/Day</v>
      </c>
      <c r="D3838" s="21">
        <f t="shared" si="183"/>
        <v>45728</v>
      </c>
      <c r="E3838" s="22">
        <f t="shared" si="184"/>
        <v>71</v>
      </c>
      <c r="F3838" s="50" t="s">
        <v>344</v>
      </c>
      <c r="G3838" s="50" t="s">
        <v>341</v>
      </c>
      <c r="H3838" s="17">
        <v>40</v>
      </c>
      <c r="J3838" s="17">
        <v>0.54</v>
      </c>
      <c r="K3838" s="17" t="s">
        <v>494</v>
      </c>
      <c r="N3838" s="17"/>
      <c r="Q3838" s="50" t="s">
        <v>494</v>
      </c>
    </row>
    <row r="3839" spans="1:58" hidden="1" x14ac:dyDescent="0.2">
      <c r="A3839" s="50">
        <v>2025</v>
      </c>
      <c r="B3839" s="162" t="s">
        <v>16</v>
      </c>
      <c r="C3839" s="51" t="str">
        <f>set_totals!$C$566</f>
        <v>12Mar25-RST-Night/Day</v>
      </c>
      <c r="D3839" s="21">
        <f t="shared" si="183"/>
        <v>45728</v>
      </c>
      <c r="E3839" s="22">
        <f t="shared" si="184"/>
        <v>71</v>
      </c>
      <c r="F3839" s="50" t="s">
        <v>344</v>
      </c>
      <c r="G3839" s="50" t="s">
        <v>341</v>
      </c>
      <c r="H3839" s="17">
        <v>43</v>
      </c>
      <c r="J3839" s="17">
        <v>0.62</v>
      </c>
      <c r="K3839" s="17" t="s">
        <v>494</v>
      </c>
      <c r="N3839" s="17"/>
      <c r="Q3839" s="50" t="s">
        <v>494</v>
      </c>
    </row>
    <row r="3840" spans="1:58" hidden="1" x14ac:dyDescent="0.2">
      <c r="A3840" s="50">
        <v>2025</v>
      </c>
      <c r="B3840" s="162" t="s">
        <v>16</v>
      </c>
      <c r="C3840" s="51" t="str">
        <f>set_totals!$C$566</f>
        <v>12Mar25-RST-Night/Day</v>
      </c>
      <c r="D3840" s="21">
        <f t="shared" si="183"/>
        <v>45728</v>
      </c>
      <c r="E3840" s="22">
        <f t="shared" si="184"/>
        <v>71</v>
      </c>
      <c r="F3840" s="50" t="s">
        <v>344</v>
      </c>
      <c r="G3840" s="50" t="s">
        <v>341</v>
      </c>
      <c r="H3840" s="17">
        <v>41</v>
      </c>
      <c r="J3840" s="17">
        <v>0.56000000000000005</v>
      </c>
      <c r="K3840" s="17" t="s">
        <v>494</v>
      </c>
      <c r="N3840" s="17"/>
      <c r="Q3840" s="50" t="s">
        <v>494</v>
      </c>
    </row>
    <row r="3841" spans="1:17" hidden="1" x14ac:dyDescent="0.2">
      <c r="A3841" s="50">
        <v>2025</v>
      </c>
      <c r="B3841" s="162" t="s">
        <v>16</v>
      </c>
      <c r="C3841" s="51" t="str">
        <f>set_totals!$C$566</f>
        <v>12Mar25-RST-Night/Day</v>
      </c>
      <c r="D3841" s="21">
        <f t="shared" si="183"/>
        <v>45728</v>
      </c>
      <c r="E3841" s="22">
        <f t="shared" si="184"/>
        <v>71</v>
      </c>
      <c r="F3841" s="50" t="s">
        <v>344</v>
      </c>
      <c r="G3841" s="50" t="s">
        <v>341</v>
      </c>
      <c r="H3841" s="17">
        <v>41</v>
      </c>
      <c r="J3841" s="17">
        <v>0.67</v>
      </c>
      <c r="K3841" s="17" t="s">
        <v>494</v>
      </c>
      <c r="N3841" s="17"/>
      <c r="Q3841" s="50" t="s">
        <v>494</v>
      </c>
    </row>
    <row r="3842" spans="1:17" hidden="1" x14ac:dyDescent="0.2">
      <c r="A3842" s="50">
        <v>2025</v>
      </c>
      <c r="B3842" s="162" t="s">
        <v>16</v>
      </c>
      <c r="C3842" s="51" t="str">
        <f>set_totals!$C$566</f>
        <v>12Mar25-RST-Night/Day</v>
      </c>
      <c r="D3842" s="21">
        <f t="shared" si="183"/>
        <v>45728</v>
      </c>
      <c r="E3842" s="22">
        <f t="shared" si="184"/>
        <v>71</v>
      </c>
      <c r="F3842" s="50" t="s">
        <v>344</v>
      </c>
      <c r="G3842" s="50" t="s">
        <v>341</v>
      </c>
      <c r="H3842" s="17">
        <v>41</v>
      </c>
      <c r="J3842" s="17">
        <v>0.56999999999999995</v>
      </c>
      <c r="K3842" s="17" t="s">
        <v>494</v>
      </c>
      <c r="N3842" s="17"/>
      <c r="Q3842" s="50" t="s">
        <v>494</v>
      </c>
    </row>
    <row r="3843" spans="1:17" hidden="1" x14ac:dyDescent="0.2">
      <c r="A3843" s="50">
        <v>2025</v>
      </c>
      <c r="B3843" s="162" t="s">
        <v>16</v>
      </c>
      <c r="C3843" s="51" t="str">
        <f>set_totals!$C$566</f>
        <v>12Mar25-RST-Night/Day</v>
      </c>
      <c r="D3843" s="21">
        <f t="shared" si="183"/>
        <v>45728</v>
      </c>
      <c r="E3843" s="22">
        <f t="shared" si="184"/>
        <v>71</v>
      </c>
      <c r="F3843" s="50" t="s">
        <v>344</v>
      </c>
      <c r="G3843" s="50" t="s">
        <v>341</v>
      </c>
      <c r="H3843" s="17">
        <v>40</v>
      </c>
      <c r="J3843" s="17">
        <v>0.51</v>
      </c>
      <c r="K3843" s="17" t="s">
        <v>494</v>
      </c>
      <c r="N3843" s="17"/>
      <c r="Q3843" s="50" t="s">
        <v>494</v>
      </c>
    </row>
    <row r="3844" spans="1:17" hidden="1" x14ac:dyDescent="0.2">
      <c r="A3844" s="50">
        <v>2025</v>
      </c>
      <c r="B3844" s="162" t="s">
        <v>16</v>
      </c>
      <c r="C3844" s="51" t="str">
        <f>set_totals!$C$566</f>
        <v>12Mar25-RST-Night/Day</v>
      </c>
      <c r="D3844" s="21">
        <f t="shared" si="183"/>
        <v>45728</v>
      </c>
      <c r="E3844" s="22">
        <f t="shared" si="184"/>
        <v>71</v>
      </c>
      <c r="F3844" s="50" t="s">
        <v>344</v>
      </c>
      <c r="G3844" s="50" t="s">
        <v>341</v>
      </c>
      <c r="H3844" s="17">
        <v>39</v>
      </c>
      <c r="J3844" s="17">
        <v>0.48</v>
      </c>
      <c r="K3844" s="17" t="s">
        <v>494</v>
      </c>
      <c r="N3844" s="17"/>
      <c r="Q3844" s="50" t="s">
        <v>494</v>
      </c>
    </row>
    <row r="3845" spans="1:17" hidden="1" x14ac:dyDescent="0.2">
      <c r="A3845" s="50">
        <v>2025</v>
      </c>
      <c r="B3845" s="162" t="s">
        <v>16</v>
      </c>
      <c r="C3845" s="51" t="str">
        <f>set_totals!$C$566</f>
        <v>12Mar25-RST-Night/Day</v>
      </c>
      <c r="D3845" s="21">
        <f t="shared" si="183"/>
        <v>45728</v>
      </c>
      <c r="E3845" s="22">
        <f t="shared" si="184"/>
        <v>71</v>
      </c>
      <c r="F3845" s="50" t="s">
        <v>343</v>
      </c>
      <c r="G3845" s="50" t="s">
        <v>341</v>
      </c>
      <c r="H3845" s="17">
        <v>43</v>
      </c>
      <c r="J3845" s="17">
        <v>0.7</v>
      </c>
      <c r="K3845" s="17" t="s">
        <v>494</v>
      </c>
      <c r="N3845" s="17"/>
      <c r="Q3845" s="50" t="s">
        <v>494</v>
      </c>
    </row>
    <row r="3846" spans="1:17" hidden="1" x14ac:dyDescent="0.2">
      <c r="A3846" s="50">
        <v>2025</v>
      </c>
      <c r="B3846" s="162" t="s">
        <v>16</v>
      </c>
      <c r="C3846" s="51" t="str">
        <f>set_totals!$C$566</f>
        <v>12Mar25-RST-Night/Day</v>
      </c>
      <c r="D3846" s="21">
        <f t="shared" si="183"/>
        <v>45728</v>
      </c>
      <c r="E3846" s="22">
        <f t="shared" si="184"/>
        <v>71</v>
      </c>
      <c r="F3846" s="50" t="s">
        <v>343</v>
      </c>
      <c r="G3846" s="50" t="s">
        <v>341</v>
      </c>
      <c r="H3846" s="17">
        <v>36</v>
      </c>
      <c r="J3846" s="17">
        <v>0.33</v>
      </c>
      <c r="K3846" s="17" t="s">
        <v>494</v>
      </c>
      <c r="N3846" s="17"/>
      <c r="Q3846" s="50" t="s">
        <v>494</v>
      </c>
    </row>
    <row r="3847" spans="1:17" hidden="1" x14ac:dyDescent="0.2">
      <c r="A3847" s="50">
        <v>2025</v>
      </c>
      <c r="B3847" s="162" t="s">
        <v>16</v>
      </c>
      <c r="C3847" s="51" t="str">
        <f>set_totals!$C$566</f>
        <v>12Mar25-RST-Night/Day</v>
      </c>
      <c r="D3847" s="21">
        <f t="shared" si="183"/>
        <v>45728</v>
      </c>
      <c r="E3847" s="22">
        <f t="shared" si="184"/>
        <v>71</v>
      </c>
      <c r="F3847" s="50" t="s">
        <v>343</v>
      </c>
      <c r="G3847" s="50" t="s">
        <v>341</v>
      </c>
      <c r="H3847" s="17">
        <v>42</v>
      </c>
      <c r="J3847" s="17">
        <v>0.59</v>
      </c>
      <c r="K3847" s="17" t="s">
        <v>494</v>
      </c>
      <c r="N3847" s="17"/>
      <c r="Q3847" s="50" t="s">
        <v>494</v>
      </c>
    </row>
    <row r="3848" spans="1:17" hidden="1" x14ac:dyDescent="0.2">
      <c r="A3848" s="50">
        <v>2025</v>
      </c>
      <c r="B3848" s="162" t="s">
        <v>16</v>
      </c>
      <c r="C3848" s="51" t="str">
        <f>set_totals!$C$566</f>
        <v>12Mar25-RST-Night/Day</v>
      </c>
      <c r="D3848" s="21">
        <f t="shared" si="183"/>
        <v>45728</v>
      </c>
      <c r="E3848" s="22">
        <f t="shared" si="184"/>
        <v>71</v>
      </c>
      <c r="F3848" s="50" t="s">
        <v>343</v>
      </c>
      <c r="G3848" s="50" t="s">
        <v>341</v>
      </c>
      <c r="H3848" s="17">
        <v>35</v>
      </c>
      <c r="J3848" s="17">
        <v>0.34</v>
      </c>
      <c r="K3848" s="17" t="s">
        <v>494</v>
      </c>
      <c r="N3848" s="17"/>
      <c r="Q3848" s="50" t="s">
        <v>494</v>
      </c>
    </row>
    <row r="3849" spans="1:17" hidden="1" x14ac:dyDescent="0.2">
      <c r="A3849" s="50">
        <v>2025</v>
      </c>
      <c r="B3849" s="162" t="s">
        <v>16</v>
      </c>
      <c r="C3849" s="51" t="str">
        <f>set_totals!$C$566</f>
        <v>12Mar25-RST-Night/Day</v>
      </c>
      <c r="D3849" s="21">
        <f t="shared" si="183"/>
        <v>45728</v>
      </c>
      <c r="E3849" s="22">
        <f t="shared" si="184"/>
        <v>71</v>
      </c>
      <c r="F3849" s="50" t="s">
        <v>343</v>
      </c>
      <c r="G3849" s="50" t="s">
        <v>341</v>
      </c>
      <c r="H3849" s="17">
        <v>34</v>
      </c>
      <c r="J3849" s="17">
        <v>0.3</v>
      </c>
      <c r="K3849" s="17" t="s">
        <v>494</v>
      </c>
      <c r="N3849" s="17"/>
      <c r="Q3849" s="50" t="s">
        <v>494</v>
      </c>
    </row>
    <row r="3850" spans="1:17" hidden="1" x14ac:dyDescent="0.2">
      <c r="A3850" s="50">
        <v>2025</v>
      </c>
      <c r="B3850" s="162" t="s">
        <v>16</v>
      </c>
      <c r="C3850" s="51" t="str">
        <f>set_totals!$C$566</f>
        <v>12Mar25-RST-Night/Day</v>
      </c>
      <c r="D3850" s="21">
        <f t="shared" si="183"/>
        <v>45728</v>
      </c>
      <c r="E3850" s="22">
        <f t="shared" si="184"/>
        <v>71</v>
      </c>
      <c r="F3850" s="50" t="s">
        <v>343</v>
      </c>
      <c r="G3850" s="50" t="s">
        <v>341</v>
      </c>
      <c r="H3850" s="17">
        <v>45</v>
      </c>
      <c r="J3850" s="17">
        <v>0.43</v>
      </c>
      <c r="K3850" s="17" t="s">
        <v>494</v>
      </c>
      <c r="N3850" s="17"/>
      <c r="Q3850" s="50" t="s">
        <v>494</v>
      </c>
    </row>
    <row r="3851" spans="1:17" hidden="1" x14ac:dyDescent="0.2">
      <c r="A3851" s="50">
        <v>2025</v>
      </c>
      <c r="B3851" s="162" t="s">
        <v>16</v>
      </c>
      <c r="C3851" s="51" t="str">
        <f>set_totals!$C$566</f>
        <v>12Mar25-RST-Night/Day</v>
      </c>
      <c r="D3851" s="21">
        <f t="shared" ref="D3851:D3914" si="185">DATEVALUE(LEFT(C3851, SEARCH("-", C3851) - 1))</f>
        <v>45728</v>
      </c>
      <c r="E3851" s="22">
        <f t="shared" ref="E3851:E3914" si="186" xml:space="preserve"> D3851 - DATE(YEAR(D3851), 1, 0)</f>
        <v>71</v>
      </c>
      <c r="F3851" s="50" t="s">
        <v>343</v>
      </c>
      <c r="G3851" s="50" t="s">
        <v>341</v>
      </c>
      <c r="H3851" s="17">
        <v>36</v>
      </c>
      <c r="J3851" s="17">
        <v>0.42</v>
      </c>
      <c r="K3851" s="17" t="s">
        <v>494</v>
      </c>
      <c r="N3851" s="17"/>
      <c r="Q3851" s="50" t="s">
        <v>494</v>
      </c>
    </row>
    <row r="3852" spans="1:17" hidden="1" x14ac:dyDescent="0.2">
      <c r="A3852" s="50">
        <v>2025</v>
      </c>
      <c r="B3852" s="162" t="s">
        <v>16</v>
      </c>
      <c r="C3852" s="51" t="str">
        <f>set_totals!$C$566</f>
        <v>12Mar25-RST-Night/Day</v>
      </c>
      <c r="D3852" s="21">
        <f t="shared" si="185"/>
        <v>45728</v>
      </c>
      <c r="E3852" s="22">
        <f t="shared" si="186"/>
        <v>71</v>
      </c>
      <c r="F3852" s="50" t="s">
        <v>343</v>
      </c>
      <c r="G3852" s="50" t="s">
        <v>341</v>
      </c>
      <c r="H3852" s="17">
        <v>36</v>
      </c>
      <c r="J3852" s="17">
        <v>0.45</v>
      </c>
      <c r="K3852" s="17" t="s">
        <v>494</v>
      </c>
      <c r="N3852" s="17"/>
      <c r="Q3852" s="50" t="s">
        <v>494</v>
      </c>
    </row>
    <row r="3853" spans="1:17" hidden="1" x14ac:dyDescent="0.2">
      <c r="A3853" s="50">
        <v>2025</v>
      </c>
      <c r="B3853" s="162" t="s">
        <v>16</v>
      </c>
      <c r="C3853" s="51" t="str">
        <f>set_totals!$C$566</f>
        <v>12Mar25-RST-Night/Day</v>
      </c>
      <c r="D3853" s="21">
        <f t="shared" si="185"/>
        <v>45728</v>
      </c>
      <c r="E3853" s="22">
        <f t="shared" si="186"/>
        <v>71</v>
      </c>
      <c r="F3853" s="50" t="s">
        <v>343</v>
      </c>
      <c r="G3853" s="50" t="s">
        <v>341</v>
      </c>
      <c r="H3853" s="17">
        <v>35</v>
      </c>
      <c r="J3853" s="17">
        <v>0.4</v>
      </c>
      <c r="K3853" s="17" t="s">
        <v>494</v>
      </c>
      <c r="N3853" s="17"/>
      <c r="Q3853" s="50" t="s">
        <v>494</v>
      </c>
    </row>
    <row r="3854" spans="1:17" hidden="1" x14ac:dyDescent="0.2">
      <c r="A3854" s="50">
        <v>2025</v>
      </c>
      <c r="B3854" s="162" t="s">
        <v>16</v>
      </c>
      <c r="C3854" s="51" t="str">
        <f>set_totals!$C$566</f>
        <v>12Mar25-RST-Night/Day</v>
      </c>
      <c r="D3854" s="21">
        <f t="shared" si="185"/>
        <v>45728</v>
      </c>
      <c r="E3854" s="22">
        <f t="shared" si="186"/>
        <v>71</v>
      </c>
      <c r="F3854" s="50" t="s">
        <v>343</v>
      </c>
      <c r="G3854" s="50" t="s">
        <v>341</v>
      </c>
      <c r="H3854" s="17">
        <v>32</v>
      </c>
      <c r="J3854" s="17">
        <v>0.35</v>
      </c>
      <c r="K3854" s="17" t="s">
        <v>494</v>
      </c>
      <c r="N3854" s="17"/>
      <c r="Q3854" s="50" t="s">
        <v>494</v>
      </c>
    </row>
    <row r="3855" spans="1:17" hidden="1" x14ac:dyDescent="0.2">
      <c r="A3855" s="50">
        <v>2025</v>
      </c>
      <c r="B3855" s="162" t="s">
        <v>16</v>
      </c>
      <c r="C3855" s="51" t="str">
        <f>set_totals!$C$566</f>
        <v>12Mar25-RST-Night/Day</v>
      </c>
      <c r="D3855" s="21">
        <f t="shared" si="185"/>
        <v>45728</v>
      </c>
      <c r="E3855" s="22">
        <f t="shared" si="186"/>
        <v>71</v>
      </c>
      <c r="F3855" s="50" t="s">
        <v>343</v>
      </c>
      <c r="G3855" s="50" t="s">
        <v>341</v>
      </c>
      <c r="H3855" s="17">
        <v>35</v>
      </c>
      <c r="J3855" s="17">
        <v>0.38</v>
      </c>
      <c r="K3855" s="17" t="s">
        <v>494</v>
      </c>
      <c r="N3855" s="17"/>
      <c r="Q3855" s="50" t="s">
        <v>494</v>
      </c>
    </row>
    <row r="3856" spans="1:17" hidden="1" x14ac:dyDescent="0.2">
      <c r="A3856" s="50">
        <v>2025</v>
      </c>
      <c r="B3856" s="162" t="s">
        <v>16</v>
      </c>
      <c r="C3856" s="51" t="str">
        <f>set_totals!$C$566</f>
        <v>12Mar25-RST-Night/Day</v>
      </c>
      <c r="D3856" s="21">
        <f t="shared" si="185"/>
        <v>45728</v>
      </c>
      <c r="E3856" s="22">
        <f t="shared" si="186"/>
        <v>71</v>
      </c>
      <c r="F3856" s="50" t="s">
        <v>343</v>
      </c>
      <c r="G3856" s="50" t="s">
        <v>341</v>
      </c>
      <c r="H3856" s="17">
        <v>40</v>
      </c>
      <c r="J3856" s="17">
        <v>0.55000000000000004</v>
      </c>
      <c r="K3856" s="17" t="s">
        <v>494</v>
      </c>
      <c r="N3856" s="17"/>
      <c r="Q3856" s="50" t="s">
        <v>494</v>
      </c>
    </row>
    <row r="3857" spans="1:41" hidden="1" x14ac:dyDescent="0.2">
      <c r="A3857" s="50">
        <v>2025</v>
      </c>
      <c r="B3857" s="162" t="s">
        <v>16</v>
      </c>
      <c r="C3857" s="51" t="str">
        <f>set_totals!$C$566</f>
        <v>12Mar25-RST-Night/Day</v>
      </c>
      <c r="D3857" s="21">
        <f t="shared" si="185"/>
        <v>45728</v>
      </c>
      <c r="E3857" s="22">
        <f t="shared" si="186"/>
        <v>71</v>
      </c>
      <c r="F3857" s="50" t="s">
        <v>343</v>
      </c>
      <c r="G3857" s="50" t="s">
        <v>341</v>
      </c>
      <c r="H3857" s="17">
        <v>36</v>
      </c>
      <c r="J3857" s="17">
        <v>0.38</v>
      </c>
      <c r="K3857" s="17" t="s">
        <v>494</v>
      </c>
      <c r="N3857" s="17"/>
      <c r="Q3857" s="50" t="s">
        <v>494</v>
      </c>
    </row>
    <row r="3858" spans="1:41" hidden="1" x14ac:dyDescent="0.2">
      <c r="A3858" s="50">
        <v>2025</v>
      </c>
      <c r="B3858" s="162" t="s">
        <v>16</v>
      </c>
      <c r="C3858" s="51" t="str">
        <f>set_totals!$C$566</f>
        <v>12Mar25-RST-Night/Day</v>
      </c>
      <c r="D3858" s="21">
        <f t="shared" si="185"/>
        <v>45728</v>
      </c>
      <c r="E3858" s="22">
        <f t="shared" si="186"/>
        <v>71</v>
      </c>
      <c r="F3858" s="50" t="s">
        <v>340</v>
      </c>
      <c r="G3858" s="50" t="s">
        <v>341</v>
      </c>
      <c r="H3858" s="17">
        <v>36</v>
      </c>
      <c r="J3858" s="17">
        <v>0.3</v>
      </c>
      <c r="K3858" s="17" t="s">
        <v>494</v>
      </c>
      <c r="N3858" s="17"/>
      <c r="Q3858" s="50" t="s">
        <v>494</v>
      </c>
    </row>
    <row r="3859" spans="1:41" x14ac:dyDescent="0.2">
      <c r="A3859" s="50">
        <v>2025</v>
      </c>
      <c r="B3859" s="162" t="s">
        <v>16</v>
      </c>
      <c r="C3859" s="51" t="str">
        <f>set_totals!$C$570</f>
        <v>13Mar25-RST-Night/Day</v>
      </c>
      <c r="D3859" s="21">
        <f t="shared" si="185"/>
        <v>45729</v>
      </c>
      <c r="E3859" s="22">
        <f t="shared" si="186"/>
        <v>72</v>
      </c>
      <c r="F3859" s="50" t="s">
        <v>344</v>
      </c>
      <c r="G3859" s="50" t="s">
        <v>341</v>
      </c>
      <c r="H3859" s="17">
        <v>40</v>
      </c>
      <c r="J3859" s="17"/>
      <c r="K3859" s="17" t="s">
        <v>494</v>
      </c>
      <c r="N3859" s="17" t="s">
        <v>2419</v>
      </c>
      <c r="Q3859" s="50" t="s">
        <v>496</v>
      </c>
      <c r="R3859" s="50" t="s">
        <v>2350</v>
      </c>
      <c r="S3859" s="207" t="s">
        <v>2506</v>
      </c>
      <c r="AG3859" s="184"/>
      <c r="AL3859" s="50" t="s">
        <v>494</v>
      </c>
      <c r="AM3859" s="50">
        <v>37</v>
      </c>
      <c r="AN3859" s="50">
        <v>5</v>
      </c>
      <c r="AO3859" s="50">
        <v>0.46</v>
      </c>
    </row>
    <row r="3860" spans="1:41" x14ac:dyDescent="0.2">
      <c r="A3860" s="50">
        <v>2025</v>
      </c>
      <c r="B3860" s="162" t="s">
        <v>16</v>
      </c>
      <c r="C3860" s="51" t="str">
        <f>set_totals!$C$570</f>
        <v>13Mar25-RST-Night/Day</v>
      </c>
      <c r="D3860" s="21">
        <f t="shared" si="185"/>
        <v>45729</v>
      </c>
      <c r="E3860" s="22">
        <f t="shared" si="186"/>
        <v>72</v>
      </c>
      <c r="F3860" s="50" t="s">
        <v>344</v>
      </c>
      <c r="G3860" s="50" t="s">
        <v>341</v>
      </c>
      <c r="H3860" s="17">
        <v>42</v>
      </c>
      <c r="J3860" s="17">
        <v>0.66</v>
      </c>
      <c r="K3860" s="17" t="s">
        <v>494</v>
      </c>
      <c r="N3860" s="17" t="s">
        <v>2420</v>
      </c>
      <c r="Q3860" s="50" t="s">
        <v>496</v>
      </c>
      <c r="R3860" s="50" t="s">
        <v>2350</v>
      </c>
      <c r="S3860" s="207" t="s">
        <v>2513</v>
      </c>
      <c r="AD3860" s="50" t="s">
        <v>499</v>
      </c>
      <c r="AG3860" s="184"/>
    </row>
    <row r="3861" spans="1:41" x14ac:dyDescent="0.2">
      <c r="A3861" s="50">
        <v>2025</v>
      </c>
      <c r="B3861" s="162" t="s">
        <v>16</v>
      </c>
      <c r="C3861" s="51" t="str">
        <f>set_totals!$C$570</f>
        <v>13Mar25-RST-Night/Day</v>
      </c>
      <c r="D3861" s="21">
        <f t="shared" si="185"/>
        <v>45729</v>
      </c>
      <c r="E3861" s="22">
        <f t="shared" si="186"/>
        <v>72</v>
      </c>
      <c r="F3861" s="50" t="s">
        <v>344</v>
      </c>
      <c r="G3861" s="50" t="s">
        <v>341</v>
      </c>
      <c r="H3861" s="17">
        <v>41</v>
      </c>
      <c r="J3861" s="17">
        <v>0.56999999999999995</v>
      </c>
      <c r="K3861" s="17" t="s">
        <v>494</v>
      </c>
      <c r="N3861" s="17" t="s">
        <v>2421</v>
      </c>
      <c r="Q3861" s="50" t="s">
        <v>496</v>
      </c>
      <c r="R3861" s="50" t="s">
        <v>2350</v>
      </c>
      <c r="S3861" s="50" t="s">
        <v>2506</v>
      </c>
      <c r="AG3861" s="184"/>
      <c r="AL3861" s="50" t="s">
        <v>494</v>
      </c>
      <c r="AM3861" s="50">
        <v>39</v>
      </c>
      <c r="AN3861" s="50">
        <v>6</v>
      </c>
      <c r="AO3861" s="50">
        <v>0.47</v>
      </c>
    </row>
    <row r="3862" spans="1:41" hidden="1" x14ac:dyDescent="0.2">
      <c r="A3862" s="50">
        <v>2025</v>
      </c>
      <c r="B3862" s="162" t="s">
        <v>16</v>
      </c>
      <c r="C3862" s="51" t="str">
        <f>set_totals!$C$570</f>
        <v>13Mar25-RST-Night/Day</v>
      </c>
      <c r="D3862" s="21">
        <f t="shared" si="185"/>
        <v>45729</v>
      </c>
      <c r="E3862" s="22">
        <f t="shared" si="186"/>
        <v>72</v>
      </c>
      <c r="F3862" s="50" t="s">
        <v>343</v>
      </c>
      <c r="G3862" s="50" t="s">
        <v>341</v>
      </c>
      <c r="H3862" s="17">
        <v>36</v>
      </c>
      <c r="J3862" s="17">
        <v>0.35</v>
      </c>
      <c r="K3862" s="17" t="s">
        <v>494</v>
      </c>
      <c r="N3862" s="17"/>
      <c r="Q3862" s="50" t="s">
        <v>494</v>
      </c>
    </row>
    <row r="3863" spans="1:41" hidden="1" x14ac:dyDescent="0.2">
      <c r="A3863" s="50">
        <v>2025</v>
      </c>
      <c r="B3863" s="162" t="s">
        <v>16</v>
      </c>
      <c r="C3863" s="51" t="str">
        <f>set_totals!$C$570</f>
        <v>13Mar25-RST-Night/Day</v>
      </c>
      <c r="D3863" s="21">
        <f t="shared" si="185"/>
        <v>45729</v>
      </c>
      <c r="E3863" s="22">
        <f t="shared" si="186"/>
        <v>72</v>
      </c>
      <c r="F3863" s="50" t="s">
        <v>343</v>
      </c>
      <c r="G3863" s="50" t="s">
        <v>341</v>
      </c>
      <c r="H3863" s="17">
        <v>36</v>
      </c>
      <c r="J3863" s="17">
        <v>0.33</v>
      </c>
      <c r="K3863" s="17" t="s">
        <v>494</v>
      </c>
      <c r="N3863" s="17"/>
      <c r="Q3863" s="50" t="s">
        <v>494</v>
      </c>
    </row>
    <row r="3864" spans="1:41" hidden="1" x14ac:dyDescent="0.2">
      <c r="A3864" s="50">
        <v>2025</v>
      </c>
      <c r="B3864" s="162" t="s">
        <v>16</v>
      </c>
      <c r="C3864" s="51" t="str">
        <f>set_totals!$C$570</f>
        <v>13Mar25-RST-Night/Day</v>
      </c>
      <c r="D3864" s="21">
        <f t="shared" si="185"/>
        <v>45729</v>
      </c>
      <c r="E3864" s="22">
        <f t="shared" si="186"/>
        <v>72</v>
      </c>
      <c r="F3864" s="50" t="s">
        <v>343</v>
      </c>
      <c r="G3864" s="50" t="s">
        <v>341</v>
      </c>
      <c r="H3864" s="17">
        <v>36</v>
      </c>
      <c r="J3864" s="17">
        <v>0.4</v>
      </c>
      <c r="K3864" s="17" t="s">
        <v>494</v>
      </c>
      <c r="N3864" s="17"/>
      <c r="Q3864" s="50" t="s">
        <v>494</v>
      </c>
    </row>
    <row r="3865" spans="1:41" hidden="1" x14ac:dyDescent="0.2">
      <c r="A3865" s="50">
        <v>2025</v>
      </c>
      <c r="B3865" s="162" t="s">
        <v>16</v>
      </c>
      <c r="C3865" s="51" t="str">
        <f>set_totals!$C$570</f>
        <v>13Mar25-RST-Night/Day</v>
      </c>
      <c r="D3865" s="21">
        <f t="shared" si="185"/>
        <v>45729</v>
      </c>
      <c r="E3865" s="22">
        <f t="shared" si="186"/>
        <v>72</v>
      </c>
      <c r="F3865" s="50" t="s">
        <v>343</v>
      </c>
      <c r="G3865" s="50" t="s">
        <v>341</v>
      </c>
      <c r="H3865" s="17">
        <v>35</v>
      </c>
      <c r="J3865" s="17">
        <v>0.31</v>
      </c>
      <c r="K3865" s="17" t="s">
        <v>494</v>
      </c>
      <c r="N3865" s="17"/>
      <c r="Q3865" s="50" t="s">
        <v>494</v>
      </c>
    </row>
    <row r="3866" spans="1:41" hidden="1" x14ac:dyDescent="0.2">
      <c r="A3866" s="50">
        <v>2025</v>
      </c>
      <c r="B3866" s="162" t="s">
        <v>16</v>
      </c>
      <c r="C3866" s="51" t="str">
        <f>set_totals!$C$570</f>
        <v>13Mar25-RST-Night/Day</v>
      </c>
      <c r="D3866" s="21">
        <f t="shared" si="185"/>
        <v>45729</v>
      </c>
      <c r="E3866" s="22">
        <f t="shared" si="186"/>
        <v>72</v>
      </c>
      <c r="F3866" s="50" t="s">
        <v>343</v>
      </c>
      <c r="G3866" s="50" t="s">
        <v>341</v>
      </c>
      <c r="H3866" s="17">
        <v>35</v>
      </c>
      <c r="J3866" s="17">
        <v>0.37</v>
      </c>
      <c r="K3866" s="17" t="s">
        <v>494</v>
      </c>
      <c r="N3866" s="17"/>
      <c r="Q3866" s="50" t="s">
        <v>494</v>
      </c>
    </row>
    <row r="3867" spans="1:41" hidden="1" x14ac:dyDescent="0.2">
      <c r="A3867" s="50">
        <v>2025</v>
      </c>
      <c r="B3867" s="162" t="s">
        <v>16</v>
      </c>
      <c r="C3867" s="51" t="str">
        <f>set_totals!$C$570</f>
        <v>13Mar25-RST-Night/Day</v>
      </c>
      <c r="D3867" s="21">
        <f t="shared" si="185"/>
        <v>45729</v>
      </c>
      <c r="E3867" s="22">
        <f t="shared" si="186"/>
        <v>72</v>
      </c>
      <c r="F3867" s="50" t="s">
        <v>343</v>
      </c>
      <c r="G3867" s="50" t="s">
        <v>341</v>
      </c>
      <c r="H3867" s="17">
        <v>34</v>
      </c>
      <c r="J3867" s="17">
        <v>0.31</v>
      </c>
      <c r="K3867" s="17" t="s">
        <v>494</v>
      </c>
      <c r="N3867" s="17"/>
      <c r="Q3867" s="50" t="s">
        <v>494</v>
      </c>
    </row>
    <row r="3868" spans="1:41" hidden="1" x14ac:dyDescent="0.2">
      <c r="A3868" s="50">
        <v>2025</v>
      </c>
      <c r="B3868" s="162" t="s">
        <v>16</v>
      </c>
      <c r="C3868" s="51" t="str">
        <f>set_totals!$C$570</f>
        <v>13Mar25-RST-Night/Day</v>
      </c>
      <c r="D3868" s="21">
        <f t="shared" si="185"/>
        <v>45729</v>
      </c>
      <c r="E3868" s="22">
        <f t="shared" si="186"/>
        <v>72</v>
      </c>
      <c r="F3868" s="50" t="s">
        <v>343</v>
      </c>
      <c r="G3868" s="50" t="s">
        <v>341</v>
      </c>
      <c r="H3868" s="17">
        <v>31</v>
      </c>
      <c r="J3868" s="17">
        <v>0.28000000000000003</v>
      </c>
      <c r="K3868" s="17" t="s">
        <v>494</v>
      </c>
      <c r="N3868" s="17"/>
      <c r="Q3868" s="50" t="s">
        <v>494</v>
      </c>
    </row>
    <row r="3869" spans="1:41" hidden="1" x14ac:dyDescent="0.2">
      <c r="A3869" s="50">
        <v>2025</v>
      </c>
      <c r="B3869" s="162" t="s">
        <v>16</v>
      </c>
      <c r="C3869" s="51" t="str">
        <f>set_totals!$C$570</f>
        <v>13Mar25-RST-Night/Day</v>
      </c>
      <c r="D3869" s="21">
        <f t="shared" si="185"/>
        <v>45729</v>
      </c>
      <c r="E3869" s="22">
        <f t="shared" si="186"/>
        <v>72</v>
      </c>
      <c r="F3869" s="50" t="s">
        <v>343</v>
      </c>
      <c r="G3869" s="50" t="s">
        <v>341</v>
      </c>
      <c r="H3869" s="17">
        <v>35</v>
      </c>
      <c r="J3869" s="17">
        <v>0.34</v>
      </c>
      <c r="K3869" s="17" t="s">
        <v>494</v>
      </c>
      <c r="N3869" s="17"/>
      <c r="Q3869" s="50" t="s">
        <v>494</v>
      </c>
    </row>
    <row r="3870" spans="1:41" hidden="1" x14ac:dyDescent="0.2">
      <c r="A3870" s="50">
        <v>2025</v>
      </c>
      <c r="B3870" s="162" t="s">
        <v>16</v>
      </c>
      <c r="C3870" s="51" t="str">
        <f>set_totals!$C$570</f>
        <v>13Mar25-RST-Night/Day</v>
      </c>
      <c r="D3870" s="21">
        <f t="shared" si="185"/>
        <v>45729</v>
      </c>
      <c r="E3870" s="22">
        <f t="shared" si="186"/>
        <v>72</v>
      </c>
      <c r="F3870" s="50" t="s">
        <v>343</v>
      </c>
      <c r="G3870" s="50" t="s">
        <v>341</v>
      </c>
      <c r="H3870" s="17">
        <v>36</v>
      </c>
      <c r="J3870" s="17">
        <v>0.46</v>
      </c>
      <c r="K3870" s="17" t="s">
        <v>494</v>
      </c>
      <c r="N3870" s="17"/>
      <c r="Q3870" s="50" t="s">
        <v>494</v>
      </c>
    </row>
    <row r="3871" spans="1:41" hidden="1" x14ac:dyDescent="0.2">
      <c r="A3871" s="50">
        <v>2025</v>
      </c>
      <c r="B3871" s="162" t="s">
        <v>16</v>
      </c>
      <c r="C3871" s="51" t="str">
        <f>set_totals!$C$570</f>
        <v>13Mar25-RST-Night/Day</v>
      </c>
      <c r="D3871" s="21">
        <f t="shared" si="185"/>
        <v>45729</v>
      </c>
      <c r="E3871" s="22">
        <f t="shared" si="186"/>
        <v>72</v>
      </c>
      <c r="F3871" s="50" t="s">
        <v>343</v>
      </c>
      <c r="G3871" s="50" t="s">
        <v>341</v>
      </c>
      <c r="H3871" s="17">
        <v>35</v>
      </c>
      <c r="J3871" s="17">
        <v>0.38</v>
      </c>
      <c r="K3871" s="17" t="s">
        <v>494</v>
      </c>
      <c r="N3871" s="17"/>
      <c r="Q3871" s="50" t="s">
        <v>494</v>
      </c>
    </row>
    <row r="3872" spans="1:41" hidden="1" x14ac:dyDescent="0.2">
      <c r="A3872" s="50">
        <v>2025</v>
      </c>
      <c r="B3872" s="162" t="s">
        <v>16</v>
      </c>
      <c r="C3872" s="51" t="str">
        <f>set_totals!$C$570</f>
        <v>13Mar25-RST-Night/Day</v>
      </c>
      <c r="D3872" s="21">
        <f t="shared" si="185"/>
        <v>45729</v>
      </c>
      <c r="E3872" s="22">
        <f t="shared" si="186"/>
        <v>72</v>
      </c>
      <c r="F3872" s="50" t="s">
        <v>343</v>
      </c>
      <c r="G3872" s="50" t="s">
        <v>341</v>
      </c>
      <c r="H3872" s="17">
        <v>34</v>
      </c>
      <c r="J3872" s="17">
        <v>0.35</v>
      </c>
      <c r="K3872" s="17" t="s">
        <v>494</v>
      </c>
      <c r="N3872" s="17"/>
      <c r="Q3872" s="50" t="s">
        <v>494</v>
      </c>
    </row>
    <row r="3873" spans="1:17" hidden="1" x14ac:dyDescent="0.2">
      <c r="A3873" s="50">
        <v>2025</v>
      </c>
      <c r="B3873" s="162" t="s">
        <v>16</v>
      </c>
      <c r="C3873" s="51" t="str">
        <f>set_totals!$C$570</f>
        <v>13Mar25-RST-Night/Day</v>
      </c>
      <c r="D3873" s="21">
        <f t="shared" si="185"/>
        <v>45729</v>
      </c>
      <c r="E3873" s="22">
        <f t="shared" si="186"/>
        <v>72</v>
      </c>
      <c r="F3873" s="50" t="s">
        <v>343</v>
      </c>
      <c r="G3873" s="50" t="s">
        <v>341</v>
      </c>
      <c r="H3873" s="17">
        <v>35</v>
      </c>
      <c r="J3873" s="17">
        <v>0.37</v>
      </c>
      <c r="K3873" s="17" t="s">
        <v>494</v>
      </c>
      <c r="N3873" s="17"/>
      <c r="Q3873" s="50" t="s">
        <v>494</v>
      </c>
    </row>
    <row r="3874" spans="1:17" hidden="1" x14ac:dyDescent="0.2">
      <c r="A3874" s="50">
        <v>2025</v>
      </c>
      <c r="B3874" s="162" t="s">
        <v>16</v>
      </c>
      <c r="C3874" s="51" t="str">
        <f>set_totals!$C$570</f>
        <v>13Mar25-RST-Night/Day</v>
      </c>
      <c r="D3874" s="21">
        <f t="shared" si="185"/>
        <v>45729</v>
      </c>
      <c r="E3874" s="22">
        <f t="shared" si="186"/>
        <v>72</v>
      </c>
      <c r="F3874" s="50" t="s">
        <v>343</v>
      </c>
      <c r="G3874" s="50" t="s">
        <v>341</v>
      </c>
      <c r="H3874" s="17">
        <v>32</v>
      </c>
      <c r="J3874" s="17">
        <v>0.34</v>
      </c>
      <c r="K3874" s="17" t="s">
        <v>494</v>
      </c>
      <c r="N3874" s="17"/>
      <c r="Q3874" s="50" t="s">
        <v>494</v>
      </c>
    </row>
    <row r="3875" spans="1:17" hidden="1" x14ac:dyDescent="0.2">
      <c r="A3875" s="50">
        <v>2025</v>
      </c>
      <c r="B3875" s="162" t="s">
        <v>16</v>
      </c>
      <c r="C3875" s="51" t="str">
        <f>set_totals!$C$570</f>
        <v>13Mar25-RST-Night/Day</v>
      </c>
      <c r="D3875" s="21">
        <f t="shared" si="185"/>
        <v>45729</v>
      </c>
      <c r="E3875" s="22">
        <f t="shared" si="186"/>
        <v>72</v>
      </c>
      <c r="F3875" s="50" t="s">
        <v>343</v>
      </c>
      <c r="G3875" s="50" t="s">
        <v>341</v>
      </c>
      <c r="H3875" s="17">
        <v>35</v>
      </c>
      <c r="J3875" s="17">
        <v>0.4</v>
      </c>
      <c r="K3875" s="17" t="s">
        <v>494</v>
      </c>
      <c r="N3875" s="17"/>
      <c r="Q3875" s="50" t="s">
        <v>494</v>
      </c>
    </row>
    <row r="3876" spans="1:17" hidden="1" x14ac:dyDescent="0.2">
      <c r="A3876" s="50">
        <v>2025</v>
      </c>
      <c r="B3876" s="162" t="s">
        <v>16</v>
      </c>
      <c r="C3876" s="51" t="str">
        <f>set_totals!$C$570</f>
        <v>13Mar25-RST-Night/Day</v>
      </c>
      <c r="D3876" s="21">
        <f t="shared" si="185"/>
        <v>45729</v>
      </c>
      <c r="E3876" s="22">
        <f t="shared" si="186"/>
        <v>72</v>
      </c>
      <c r="F3876" s="50" t="s">
        <v>343</v>
      </c>
      <c r="G3876" s="50" t="s">
        <v>341</v>
      </c>
      <c r="H3876" s="17">
        <v>38</v>
      </c>
      <c r="J3876" s="17">
        <v>0.46</v>
      </c>
      <c r="K3876" s="17" t="s">
        <v>494</v>
      </c>
      <c r="N3876" s="17"/>
      <c r="Q3876" s="50" t="s">
        <v>494</v>
      </c>
    </row>
    <row r="3877" spans="1:17" hidden="1" x14ac:dyDescent="0.2">
      <c r="A3877" s="50">
        <v>2025</v>
      </c>
      <c r="B3877" s="162" t="s">
        <v>16</v>
      </c>
      <c r="C3877" s="51" t="str">
        <f>set_totals!$C$570</f>
        <v>13Mar25-RST-Night/Day</v>
      </c>
      <c r="D3877" s="21">
        <f t="shared" si="185"/>
        <v>45729</v>
      </c>
      <c r="E3877" s="22">
        <f t="shared" si="186"/>
        <v>72</v>
      </c>
      <c r="F3877" s="50" t="s">
        <v>343</v>
      </c>
      <c r="G3877" s="50" t="s">
        <v>341</v>
      </c>
      <c r="H3877" s="17">
        <v>34</v>
      </c>
      <c r="J3877" s="17">
        <v>0.23</v>
      </c>
      <c r="K3877" s="17" t="s">
        <v>494</v>
      </c>
      <c r="N3877" s="17"/>
      <c r="Q3877" s="50" t="s">
        <v>494</v>
      </c>
    </row>
    <row r="3878" spans="1:17" hidden="1" x14ac:dyDescent="0.2">
      <c r="A3878" s="50">
        <v>2025</v>
      </c>
      <c r="B3878" s="162" t="s">
        <v>16</v>
      </c>
      <c r="C3878" s="51" t="str">
        <f>set_totals!$C$570</f>
        <v>13Mar25-RST-Night/Day</v>
      </c>
      <c r="D3878" s="21">
        <f t="shared" si="185"/>
        <v>45729</v>
      </c>
      <c r="E3878" s="22">
        <f t="shared" si="186"/>
        <v>72</v>
      </c>
      <c r="F3878" s="50" t="s">
        <v>343</v>
      </c>
      <c r="G3878" s="50" t="s">
        <v>341</v>
      </c>
      <c r="H3878" s="17">
        <v>35</v>
      </c>
      <c r="J3878" s="17">
        <v>0.36</v>
      </c>
      <c r="K3878" s="17" t="s">
        <v>494</v>
      </c>
      <c r="N3878" s="17"/>
      <c r="Q3878" s="50" t="s">
        <v>494</v>
      </c>
    </row>
    <row r="3879" spans="1:17" hidden="1" x14ac:dyDescent="0.2">
      <c r="A3879" s="50">
        <v>2025</v>
      </c>
      <c r="B3879" s="162" t="s">
        <v>16</v>
      </c>
      <c r="C3879" s="51" t="str">
        <f>set_totals!$C$570</f>
        <v>13Mar25-RST-Night/Day</v>
      </c>
      <c r="D3879" s="21">
        <f t="shared" si="185"/>
        <v>45729</v>
      </c>
      <c r="E3879" s="22">
        <f t="shared" si="186"/>
        <v>72</v>
      </c>
      <c r="F3879" s="50" t="s">
        <v>343</v>
      </c>
      <c r="G3879" s="50" t="s">
        <v>341</v>
      </c>
      <c r="H3879" s="17">
        <v>36</v>
      </c>
      <c r="J3879" s="17">
        <v>0.37</v>
      </c>
      <c r="K3879" s="17" t="s">
        <v>494</v>
      </c>
      <c r="N3879" s="17"/>
      <c r="Q3879" s="50" t="s">
        <v>494</v>
      </c>
    </row>
    <row r="3880" spans="1:17" hidden="1" x14ac:dyDescent="0.2">
      <c r="A3880" s="50">
        <v>2025</v>
      </c>
      <c r="B3880" s="162" t="s">
        <v>16</v>
      </c>
      <c r="C3880" s="51" t="str">
        <f>set_totals!$C$570</f>
        <v>13Mar25-RST-Night/Day</v>
      </c>
      <c r="D3880" s="21">
        <f t="shared" si="185"/>
        <v>45729</v>
      </c>
      <c r="E3880" s="22">
        <f t="shared" si="186"/>
        <v>72</v>
      </c>
      <c r="F3880" s="50" t="s">
        <v>343</v>
      </c>
      <c r="G3880" s="50" t="s">
        <v>341</v>
      </c>
      <c r="H3880" s="17">
        <v>36</v>
      </c>
      <c r="J3880" s="17">
        <v>0.5</v>
      </c>
      <c r="K3880" s="17" t="s">
        <v>494</v>
      </c>
      <c r="N3880" s="17"/>
      <c r="Q3880" s="50" t="s">
        <v>494</v>
      </c>
    </row>
    <row r="3881" spans="1:17" hidden="1" x14ac:dyDescent="0.2">
      <c r="A3881" s="50">
        <v>2025</v>
      </c>
      <c r="B3881" s="162" t="s">
        <v>16</v>
      </c>
      <c r="C3881" s="51" t="str">
        <f>set_totals!$C$570</f>
        <v>13Mar25-RST-Night/Day</v>
      </c>
      <c r="D3881" s="21">
        <f t="shared" si="185"/>
        <v>45729</v>
      </c>
      <c r="E3881" s="22">
        <f t="shared" si="186"/>
        <v>72</v>
      </c>
      <c r="F3881" s="50" t="s">
        <v>340</v>
      </c>
      <c r="G3881" s="50" t="s">
        <v>341</v>
      </c>
      <c r="H3881" s="17">
        <v>40</v>
      </c>
      <c r="J3881" s="17">
        <v>0.38</v>
      </c>
      <c r="K3881" s="17" t="s">
        <v>494</v>
      </c>
      <c r="N3881" s="17"/>
      <c r="Q3881" s="50" t="s">
        <v>494</v>
      </c>
    </row>
    <row r="3882" spans="1:17" hidden="1" x14ac:dyDescent="0.2">
      <c r="A3882" s="50">
        <v>2025</v>
      </c>
      <c r="B3882" s="162" t="s">
        <v>16</v>
      </c>
      <c r="C3882" s="51" t="str">
        <f>set_totals!$C$570</f>
        <v>13Mar25-RST-Night/Day</v>
      </c>
      <c r="D3882" s="21">
        <f t="shared" si="185"/>
        <v>45729</v>
      </c>
      <c r="E3882" s="22">
        <f t="shared" si="186"/>
        <v>72</v>
      </c>
      <c r="F3882" s="50" t="s">
        <v>340</v>
      </c>
      <c r="G3882" s="50" t="s">
        <v>341</v>
      </c>
      <c r="H3882" s="17">
        <v>40</v>
      </c>
      <c r="J3882" s="17">
        <v>0.37</v>
      </c>
      <c r="K3882" s="17" t="s">
        <v>494</v>
      </c>
      <c r="N3882" s="17"/>
      <c r="Q3882" s="50" t="s">
        <v>494</v>
      </c>
    </row>
    <row r="3883" spans="1:17" hidden="1" x14ac:dyDescent="0.2">
      <c r="A3883" s="50">
        <v>2025</v>
      </c>
      <c r="B3883" s="162" t="s">
        <v>16</v>
      </c>
      <c r="C3883" s="51" t="str">
        <f>set_totals!$C$570</f>
        <v>13Mar25-RST-Night/Day</v>
      </c>
      <c r="D3883" s="21">
        <f t="shared" si="185"/>
        <v>45729</v>
      </c>
      <c r="E3883" s="22">
        <f t="shared" si="186"/>
        <v>72</v>
      </c>
      <c r="F3883" s="50" t="s">
        <v>344</v>
      </c>
      <c r="G3883" s="50" t="s">
        <v>341</v>
      </c>
      <c r="H3883" s="17">
        <v>37</v>
      </c>
      <c r="J3883" s="17">
        <v>0.42</v>
      </c>
      <c r="K3883" s="17" t="s">
        <v>494</v>
      </c>
      <c r="N3883" s="17"/>
      <c r="Q3883" s="50" t="s">
        <v>494</v>
      </c>
    </row>
    <row r="3884" spans="1:17" hidden="1" x14ac:dyDescent="0.2">
      <c r="A3884" s="50">
        <v>2025</v>
      </c>
      <c r="B3884" s="162" t="s">
        <v>16</v>
      </c>
      <c r="C3884" s="51" t="str">
        <f>set_totals!$C$570</f>
        <v>13Mar25-RST-Night/Day</v>
      </c>
      <c r="D3884" s="21">
        <f t="shared" si="185"/>
        <v>45729</v>
      </c>
      <c r="E3884" s="22">
        <f t="shared" si="186"/>
        <v>72</v>
      </c>
      <c r="F3884" s="50" t="s">
        <v>344</v>
      </c>
      <c r="G3884" s="50" t="s">
        <v>341</v>
      </c>
      <c r="H3884" s="17">
        <v>44</v>
      </c>
      <c r="J3884" s="17">
        <v>0.68</v>
      </c>
      <c r="K3884" s="17" t="s">
        <v>494</v>
      </c>
      <c r="N3884" s="17"/>
      <c r="Q3884" s="50" t="s">
        <v>494</v>
      </c>
    </row>
    <row r="3885" spans="1:17" hidden="1" x14ac:dyDescent="0.2">
      <c r="A3885" s="50">
        <v>2025</v>
      </c>
      <c r="B3885" s="162" t="s">
        <v>16</v>
      </c>
      <c r="C3885" s="51" t="str">
        <f>set_totals!$C$570</f>
        <v>13Mar25-RST-Night/Day</v>
      </c>
      <c r="D3885" s="21">
        <f t="shared" si="185"/>
        <v>45729</v>
      </c>
      <c r="E3885" s="22">
        <f t="shared" si="186"/>
        <v>72</v>
      </c>
      <c r="F3885" s="50" t="s">
        <v>344</v>
      </c>
      <c r="G3885" s="50" t="s">
        <v>341</v>
      </c>
      <c r="H3885" s="17">
        <v>42</v>
      </c>
      <c r="J3885" s="17">
        <v>0.68</v>
      </c>
      <c r="K3885" s="17" t="s">
        <v>494</v>
      </c>
      <c r="N3885" s="17"/>
      <c r="Q3885" s="50" t="s">
        <v>494</v>
      </c>
    </row>
    <row r="3886" spans="1:17" hidden="1" x14ac:dyDescent="0.2">
      <c r="A3886" s="50">
        <v>2025</v>
      </c>
      <c r="B3886" s="162" t="s">
        <v>16</v>
      </c>
      <c r="C3886" s="51" t="str">
        <f>set_totals!$C$573</f>
        <v>14Mar25-RST-Night/Day</v>
      </c>
      <c r="D3886" s="21">
        <f t="shared" si="185"/>
        <v>45730</v>
      </c>
      <c r="E3886" s="22">
        <f t="shared" si="186"/>
        <v>73</v>
      </c>
      <c r="F3886" s="50" t="s">
        <v>343</v>
      </c>
      <c r="G3886" s="50" t="s">
        <v>341</v>
      </c>
      <c r="H3886" s="17">
        <v>34</v>
      </c>
      <c r="J3886" s="17">
        <v>0.38</v>
      </c>
      <c r="K3886" s="17" t="s">
        <v>494</v>
      </c>
      <c r="N3886" s="17"/>
      <c r="Q3886" s="50" t="s">
        <v>494</v>
      </c>
    </row>
    <row r="3887" spans="1:17" hidden="1" x14ac:dyDescent="0.2">
      <c r="A3887" s="50">
        <v>2025</v>
      </c>
      <c r="B3887" s="162" t="s">
        <v>16</v>
      </c>
      <c r="C3887" s="51" t="str">
        <f>set_totals!$C$573</f>
        <v>14Mar25-RST-Night/Day</v>
      </c>
      <c r="D3887" s="21">
        <f t="shared" si="185"/>
        <v>45730</v>
      </c>
      <c r="E3887" s="22">
        <f t="shared" si="186"/>
        <v>73</v>
      </c>
      <c r="F3887" s="50" t="s">
        <v>343</v>
      </c>
      <c r="G3887" s="50" t="s">
        <v>341</v>
      </c>
      <c r="H3887" s="17">
        <v>38</v>
      </c>
      <c r="J3887" s="17">
        <v>0.47</v>
      </c>
      <c r="K3887" s="17" t="s">
        <v>494</v>
      </c>
      <c r="N3887" s="17"/>
      <c r="Q3887" s="50" t="s">
        <v>494</v>
      </c>
    </row>
    <row r="3888" spans="1:17" hidden="1" x14ac:dyDescent="0.2">
      <c r="A3888" s="50">
        <v>2025</v>
      </c>
      <c r="B3888" s="162" t="s">
        <v>16</v>
      </c>
      <c r="C3888" s="51" t="str">
        <f>set_totals!$C$573</f>
        <v>14Mar25-RST-Night/Day</v>
      </c>
      <c r="D3888" s="21">
        <f t="shared" si="185"/>
        <v>45730</v>
      </c>
      <c r="E3888" s="22">
        <f t="shared" si="186"/>
        <v>73</v>
      </c>
      <c r="F3888" s="50" t="s">
        <v>343</v>
      </c>
      <c r="G3888" s="50" t="s">
        <v>341</v>
      </c>
      <c r="H3888" s="17">
        <v>45</v>
      </c>
      <c r="J3888" s="17">
        <v>0.37</v>
      </c>
      <c r="K3888" s="17" t="s">
        <v>494</v>
      </c>
      <c r="N3888" s="17"/>
      <c r="Q3888" s="50" t="s">
        <v>494</v>
      </c>
    </row>
    <row r="3889" spans="1:30" hidden="1" x14ac:dyDescent="0.2">
      <c r="A3889" s="50">
        <v>2025</v>
      </c>
      <c r="B3889" s="162" t="s">
        <v>16</v>
      </c>
      <c r="C3889" s="51" t="str">
        <f>set_totals!$C$573</f>
        <v>14Mar25-RST-Night/Day</v>
      </c>
      <c r="D3889" s="21">
        <f t="shared" si="185"/>
        <v>45730</v>
      </c>
      <c r="E3889" s="22">
        <f t="shared" si="186"/>
        <v>73</v>
      </c>
      <c r="F3889" s="50" t="s">
        <v>343</v>
      </c>
      <c r="G3889" s="50" t="s">
        <v>341</v>
      </c>
      <c r="H3889" s="17">
        <v>32</v>
      </c>
      <c r="J3889" s="17">
        <v>0.28999999999999998</v>
      </c>
      <c r="K3889" s="17" t="s">
        <v>494</v>
      </c>
      <c r="N3889" s="17"/>
      <c r="Q3889" s="50" t="s">
        <v>494</v>
      </c>
    </row>
    <row r="3890" spans="1:30" hidden="1" x14ac:dyDescent="0.2">
      <c r="A3890" s="50">
        <v>2025</v>
      </c>
      <c r="B3890" s="162" t="s">
        <v>16</v>
      </c>
      <c r="C3890" s="51" t="str">
        <f>set_totals!$C$573</f>
        <v>14Mar25-RST-Night/Day</v>
      </c>
      <c r="D3890" s="21">
        <f t="shared" si="185"/>
        <v>45730</v>
      </c>
      <c r="E3890" s="22">
        <f t="shared" si="186"/>
        <v>73</v>
      </c>
      <c r="F3890" s="50" t="s">
        <v>343</v>
      </c>
      <c r="G3890" s="50" t="s">
        <v>341</v>
      </c>
      <c r="H3890" s="17">
        <v>35</v>
      </c>
      <c r="J3890" s="17">
        <v>0.39</v>
      </c>
      <c r="K3890" s="17" t="s">
        <v>494</v>
      </c>
      <c r="N3890" s="17"/>
      <c r="Q3890" s="50" t="s">
        <v>494</v>
      </c>
    </row>
    <row r="3891" spans="1:30" hidden="1" x14ac:dyDescent="0.2">
      <c r="A3891" s="50">
        <v>2025</v>
      </c>
      <c r="B3891" s="162" t="s">
        <v>16</v>
      </c>
      <c r="C3891" s="51" t="str">
        <f>set_totals!$C$573</f>
        <v>14Mar25-RST-Night/Day</v>
      </c>
      <c r="D3891" s="21">
        <f t="shared" si="185"/>
        <v>45730</v>
      </c>
      <c r="E3891" s="22">
        <f t="shared" si="186"/>
        <v>73</v>
      </c>
      <c r="F3891" s="50" t="s">
        <v>343</v>
      </c>
      <c r="G3891" s="50" t="s">
        <v>341</v>
      </c>
      <c r="H3891" s="17">
        <v>37</v>
      </c>
      <c r="J3891" s="17">
        <v>0.5</v>
      </c>
      <c r="K3891" s="17" t="s">
        <v>494</v>
      </c>
      <c r="N3891" s="17"/>
      <c r="Q3891" s="50" t="s">
        <v>494</v>
      </c>
    </row>
    <row r="3892" spans="1:30" hidden="1" x14ac:dyDescent="0.2">
      <c r="A3892" s="50">
        <v>2025</v>
      </c>
      <c r="B3892" s="162" t="s">
        <v>16</v>
      </c>
      <c r="C3892" s="51" t="str">
        <f>set_totals!$C$573</f>
        <v>14Mar25-RST-Night/Day</v>
      </c>
      <c r="D3892" s="21">
        <f t="shared" si="185"/>
        <v>45730</v>
      </c>
      <c r="E3892" s="22">
        <f t="shared" si="186"/>
        <v>73</v>
      </c>
      <c r="F3892" s="50" t="s">
        <v>343</v>
      </c>
      <c r="G3892" s="50" t="s">
        <v>341</v>
      </c>
      <c r="H3892" s="17">
        <v>36</v>
      </c>
      <c r="J3892" s="17">
        <v>0.46</v>
      </c>
      <c r="K3892" s="17" t="s">
        <v>494</v>
      </c>
      <c r="N3892" s="17"/>
      <c r="Q3892" s="50" t="s">
        <v>494</v>
      </c>
    </row>
    <row r="3893" spans="1:30" hidden="1" x14ac:dyDescent="0.2">
      <c r="A3893" s="50">
        <v>2025</v>
      </c>
      <c r="B3893" s="162" t="s">
        <v>16</v>
      </c>
      <c r="C3893" s="51" t="str">
        <f>set_totals!$C$573</f>
        <v>14Mar25-RST-Night/Day</v>
      </c>
      <c r="D3893" s="21">
        <f t="shared" si="185"/>
        <v>45730</v>
      </c>
      <c r="E3893" s="22">
        <f t="shared" si="186"/>
        <v>73</v>
      </c>
      <c r="F3893" s="50" t="s">
        <v>343</v>
      </c>
      <c r="G3893" s="50" t="s">
        <v>347</v>
      </c>
      <c r="H3893" s="17">
        <v>72</v>
      </c>
      <c r="J3893" s="17">
        <v>4.07</v>
      </c>
      <c r="K3893" s="17" t="s">
        <v>494</v>
      </c>
      <c r="N3893" s="17"/>
      <c r="Q3893" s="50" t="s">
        <v>494</v>
      </c>
    </row>
    <row r="3894" spans="1:30" hidden="1" x14ac:dyDescent="0.2">
      <c r="A3894" s="50">
        <v>2025</v>
      </c>
      <c r="B3894" s="162" t="s">
        <v>16</v>
      </c>
      <c r="C3894" s="51" t="str">
        <f>set_totals!$C$573</f>
        <v>14Mar25-RST-Night/Day</v>
      </c>
      <c r="D3894" s="21">
        <f t="shared" si="185"/>
        <v>45730</v>
      </c>
      <c r="E3894" s="22">
        <f t="shared" si="186"/>
        <v>73</v>
      </c>
      <c r="F3894" s="50" t="s">
        <v>340</v>
      </c>
      <c r="G3894" s="50" t="s">
        <v>341</v>
      </c>
      <c r="H3894" s="17">
        <v>38</v>
      </c>
      <c r="J3894" s="17">
        <v>0.37</v>
      </c>
      <c r="K3894" s="17" t="s">
        <v>494</v>
      </c>
      <c r="N3894" s="17"/>
      <c r="Q3894" s="50" t="s">
        <v>494</v>
      </c>
    </row>
    <row r="3895" spans="1:30" hidden="1" x14ac:dyDescent="0.2">
      <c r="A3895" s="50">
        <v>2025</v>
      </c>
      <c r="B3895" s="162" t="s">
        <v>16</v>
      </c>
      <c r="C3895" s="51" t="str">
        <f>set_totals!$C$573</f>
        <v>14Mar25-RST-Night/Day</v>
      </c>
      <c r="D3895" s="21">
        <f t="shared" si="185"/>
        <v>45730</v>
      </c>
      <c r="E3895" s="22">
        <f t="shared" si="186"/>
        <v>73</v>
      </c>
      <c r="F3895" s="50" t="s">
        <v>344</v>
      </c>
      <c r="G3895" s="50" t="s">
        <v>341</v>
      </c>
      <c r="H3895" s="17">
        <v>40</v>
      </c>
      <c r="J3895" s="17">
        <v>0.56999999999999995</v>
      </c>
      <c r="K3895" s="17"/>
      <c r="N3895" s="17"/>
      <c r="Q3895" s="50" t="s">
        <v>494</v>
      </c>
      <c r="AD3895" s="50" t="s">
        <v>1712</v>
      </c>
    </row>
    <row r="3896" spans="1:30" hidden="1" x14ac:dyDescent="0.2">
      <c r="A3896" s="50">
        <v>2025</v>
      </c>
      <c r="B3896" s="162" t="s">
        <v>16</v>
      </c>
      <c r="C3896" s="51" t="str">
        <f>set_totals!$C$573</f>
        <v>14Mar25-RST-Night/Day</v>
      </c>
      <c r="D3896" s="21">
        <f t="shared" si="185"/>
        <v>45730</v>
      </c>
      <c r="E3896" s="22">
        <f t="shared" si="186"/>
        <v>73</v>
      </c>
      <c r="F3896" s="50" t="s">
        <v>344</v>
      </c>
      <c r="G3896" s="50" t="s">
        <v>341</v>
      </c>
      <c r="H3896" s="17">
        <v>40</v>
      </c>
      <c r="J3896" s="17">
        <v>0.66</v>
      </c>
      <c r="K3896" s="17"/>
      <c r="N3896" s="17"/>
      <c r="Q3896" s="50" t="s">
        <v>494</v>
      </c>
      <c r="AD3896" s="50" t="s">
        <v>1712</v>
      </c>
    </row>
    <row r="3897" spans="1:30" hidden="1" x14ac:dyDescent="0.2">
      <c r="A3897" s="50">
        <v>2025</v>
      </c>
      <c r="B3897" s="162" t="s">
        <v>16</v>
      </c>
      <c r="C3897" s="51" t="str">
        <f>set_totals!$C$573</f>
        <v>14Mar25-RST-Night/Day</v>
      </c>
      <c r="D3897" s="21">
        <f t="shared" si="185"/>
        <v>45730</v>
      </c>
      <c r="E3897" s="22">
        <f t="shared" si="186"/>
        <v>73</v>
      </c>
      <c r="F3897" s="50" t="s">
        <v>344</v>
      </c>
      <c r="G3897" s="50" t="s">
        <v>341</v>
      </c>
      <c r="H3897" s="17">
        <v>39</v>
      </c>
      <c r="J3897" s="17">
        <v>0.52</v>
      </c>
      <c r="K3897" s="17"/>
      <c r="N3897" s="17"/>
      <c r="Q3897" s="50" t="s">
        <v>494</v>
      </c>
      <c r="AD3897" s="50" t="s">
        <v>1712</v>
      </c>
    </row>
    <row r="3898" spans="1:30" hidden="1" x14ac:dyDescent="0.2">
      <c r="A3898" s="50">
        <v>2025</v>
      </c>
      <c r="B3898" s="162" t="s">
        <v>16</v>
      </c>
      <c r="C3898" s="51" t="str">
        <f>set_totals!$C$573</f>
        <v>14Mar25-RST-Night/Day</v>
      </c>
      <c r="D3898" s="21">
        <f t="shared" si="185"/>
        <v>45730</v>
      </c>
      <c r="E3898" s="22">
        <f t="shared" si="186"/>
        <v>73</v>
      </c>
      <c r="F3898" s="50" t="s">
        <v>344</v>
      </c>
      <c r="G3898" s="50" t="s">
        <v>341</v>
      </c>
      <c r="H3898" s="17">
        <v>42</v>
      </c>
      <c r="J3898" s="17">
        <v>0.65</v>
      </c>
      <c r="K3898" s="17"/>
      <c r="N3898" s="17"/>
      <c r="Q3898" s="50" t="s">
        <v>494</v>
      </c>
      <c r="AD3898" s="50" t="s">
        <v>1712</v>
      </c>
    </row>
    <row r="3899" spans="1:30" hidden="1" x14ac:dyDescent="0.2">
      <c r="A3899" s="50">
        <v>2025</v>
      </c>
      <c r="B3899" s="162" t="s">
        <v>16</v>
      </c>
      <c r="C3899" s="51" t="str">
        <f>set_totals!$C$573</f>
        <v>14Mar25-RST-Night/Day</v>
      </c>
      <c r="D3899" s="21">
        <f t="shared" si="185"/>
        <v>45730</v>
      </c>
      <c r="E3899" s="22">
        <f t="shared" si="186"/>
        <v>73</v>
      </c>
      <c r="F3899" s="50" t="s">
        <v>344</v>
      </c>
      <c r="G3899" s="50" t="s">
        <v>341</v>
      </c>
      <c r="H3899" s="17">
        <v>44</v>
      </c>
      <c r="J3899" s="17">
        <v>0.7</v>
      </c>
      <c r="K3899" s="17"/>
      <c r="N3899" s="17"/>
      <c r="Q3899" s="50" t="s">
        <v>494</v>
      </c>
      <c r="AD3899" s="50" t="s">
        <v>1712</v>
      </c>
    </row>
    <row r="3900" spans="1:30" hidden="1" x14ac:dyDescent="0.2">
      <c r="A3900" s="50">
        <v>2025</v>
      </c>
      <c r="B3900" s="162" t="s">
        <v>16</v>
      </c>
      <c r="C3900" s="51" t="str">
        <f>set_totals!$C$573</f>
        <v>14Mar25-RST-Night/Day</v>
      </c>
      <c r="D3900" s="21">
        <f t="shared" si="185"/>
        <v>45730</v>
      </c>
      <c r="E3900" s="22">
        <f t="shared" si="186"/>
        <v>73</v>
      </c>
      <c r="F3900" s="50" t="s">
        <v>344</v>
      </c>
      <c r="G3900" s="50" t="s">
        <v>341</v>
      </c>
      <c r="H3900" s="17">
        <v>39</v>
      </c>
      <c r="J3900" s="17">
        <v>0.54</v>
      </c>
      <c r="K3900" s="17"/>
      <c r="N3900" s="17"/>
      <c r="Q3900" s="50" t="s">
        <v>494</v>
      </c>
      <c r="AD3900" s="50" t="s">
        <v>1712</v>
      </c>
    </row>
    <row r="3901" spans="1:30" hidden="1" x14ac:dyDescent="0.2">
      <c r="A3901" s="50">
        <v>2025</v>
      </c>
      <c r="B3901" s="162" t="s">
        <v>16</v>
      </c>
      <c r="C3901" s="51" t="str">
        <f>set_totals!$C$573</f>
        <v>14Mar25-RST-Night/Day</v>
      </c>
      <c r="D3901" s="21">
        <f t="shared" si="185"/>
        <v>45730</v>
      </c>
      <c r="E3901" s="22">
        <f t="shared" si="186"/>
        <v>73</v>
      </c>
      <c r="F3901" s="50" t="s">
        <v>344</v>
      </c>
      <c r="G3901" s="50" t="s">
        <v>341</v>
      </c>
      <c r="H3901" s="17">
        <v>40</v>
      </c>
      <c r="J3901" s="17">
        <v>0.56999999999999995</v>
      </c>
      <c r="K3901" s="17"/>
      <c r="N3901" s="17"/>
      <c r="Q3901" s="50" t="s">
        <v>494</v>
      </c>
      <c r="AD3901" s="50" t="s">
        <v>1712</v>
      </c>
    </row>
    <row r="3902" spans="1:30" hidden="1" x14ac:dyDescent="0.2">
      <c r="A3902" s="50">
        <v>2025</v>
      </c>
      <c r="B3902" s="162" t="s">
        <v>16</v>
      </c>
      <c r="C3902" s="51" t="str">
        <f>set_totals!$C$573</f>
        <v>14Mar25-RST-Night/Day</v>
      </c>
      <c r="D3902" s="21">
        <f t="shared" si="185"/>
        <v>45730</v>
      </c>
      <c r="E3902" s="22">
        <f t="shared" si="186"/>
        <v>73</v>
      </c>
      <c r="F3902" s="50" t="s">
        <v>344</v>
      </c>
      <c r="G3902" s="50" t="s">
        <v>341</v>
      </c>
      <c r="H3902" s="17">
        <v>42</v>
      </c>
      <c r="J3902" s="17">
        <v>0.62</v>
      </c>
      <c r="K3902" s="17"/>
      <c r="N3902" s="17"/>
      <c r="Q3902" s="50" t="s">
        <v>494</v>
      </c>
      <c r="AD3902" s="50" t="s">
        <v>1712</v>
      </c>
    </row>
    <row r="3903" spans="1:30" hidden="1" x14ac:dyDescent="0.2">
      <c r="A3903" s="50">
        <v>2025</v>
      </c>
      <c r="B3903" s="162" t="s">
        <v>16</v>
      </c>
      <c r="C3903" s="51" t="str">
        <f>set_totals!$C$573</f>
        <v>14Mar25-RST-Night/Day</v>
      </c>
      <c r="D3903" s="21">
        <f t="shared" si="185"/>
        <v>45730</v>
      </c>
      <c r="E3903" s="22">
        <f t="shared" si="186"/>
        <v>73</v>
      </c>
      <c r="F3903" s="50" t="s">
        <v>344</v>
      </c>
      <c r="G3903" s="50" t="s">
        <v>341</v>
      </c>
      <c r="H3903" s="17">
        <v>43</v>
      </c>
      <c r="J3903" s="17">
        <v>0.66</v>
      </c>
      <c r="K3903" s="17"/>
      <c r="N3903" s="17"/>
      <c r="Q3903" s="50" t="s">
        <v>494</v>
      </c>
      <c r="AD3903" s="50" t="s">
        <v>1712</v>
      </c>
    </row>
    <row r="3904" spans="1:30" hidden="1" x14ac:dyDescent="0.2">
      <c r="A3904" s="50">
        <v>2025</v>
      </c>
      <c r="B3904" s="162" t="s">
        <v>16</v>
      </c>
      <c r="C3904" s="51" t="str">
        <f>set_totals!$C$573</f>
        <v>14Mar25-RST-Night/Day</v>
      </c>
      <c r="D3904" s="21">
        <f t="shared" si="185"/>
        <v>45730</v>
      </c>
      <c r="E3904" s="22">
        <f t="shared" si="186"/>
        <v>73</v>
      </c>
      <c r="F3904" s="50" t="s">
        <v>344</v>
      </c>
      <c r="G3904" s="50" t="s">
        <v>341</v>
      </c>
      <c r="H3904" s="17">
        <v>41</v>
      </c>
      <c r="J3904" s="17">
        <v>0.61</v>
      </c>
      <c r="K3904" s="17"/>
      <c r="N3904" s="17"/>
      <c r="Q3904" s="50" t="s">
        <v>494</v>
      </c>
      <c r="AD3904" s="50" t="s">
        <v>1712</v>
      </c>
    </row>
    <row r="3905" spans="1:30" hidden="1" x14ac:dyDescent="0.2">
      <c r="A3905" s="50">
        <v>2025</v>
      </c>
      <c r="B3905" s="162" t="s">
        <v>16</v>
      </c>
      <c r="C3905" s="51" t="str">
        <f>set_totals!$C$573</f>
        <v>14Mar25-RST-Night/Day</v>
      </c>
      <c r="D3905" s="21">
        <f t="shared" si="185"/>
        <v>45730</v>
      </c>
      <c r="E3905" s="22">
        <f t="shared" si="186"/>
        <v>73</v>
      </c>
      <c r="F3905" s="50" t="s">
        <v>344</v>
      </c>
      <c r="G3905" s="50" t="s">
        <v>341</v>
      </c>
      <c r="H3905" s="17">
        <v>39</v>
      </c>
      <c r="J3905" s="17">
        <v>0.54</v>
      </c>
      <c r="K3905" s="17"/>
      <c r="N3905" s="17"/>
      <c r="Q3905" s="50" t="s">
        <v>494</v>
      </c>
      <c r="AD3905" s="50" t="s">
        <v>1712</v>
      </c>
    </row>
    <row r="3906" spans="1:30" hidden="1" x14ac:dyDescent="0.2">
      <c r="A3906" s="50">
        <v>2025</v>
      </c>
      <c r="B3906" s="162" t="s">
        <v>16</v>
      </c>
      <c r="C3906" s="51" t="str">
        <f>set_totals!$C$573</f>
        <v>14Mar25-RST-Night/Day</v>
      </c>
      <c r="D3906" s="21">
        <f t="shared" si="185"/>
        <v>45730</v>
      </c>
      <c r="E3906" s="22">
        <f t="shared" si="186"/>
        <v>73</v>
      </c>
      <c r="F3906" s="50" t="s">
        <v>344</v>
      </c>
      <c r="G3906" s="50" t="s">
        <v>341</v>
      </c>
      <c r="H3906" s="17">
        <v>41</v>
      </c>
      <c r="J3906" s="17">
        <v>0.59</v>
      </c>
      <c r="K3906" s="17"/>
      <c r="N3906" s="17"/>
      <c r="Q3906" s="50" t="s">
        <v>494</v>
      </c>
      <c r="AD3906" s="50" t="s">
        <v>1712</v>
      </c>
    </row>
    <row r="3907" spans="1:30" hidden="1" x14ac:dyDescent="0.2">
      <c r="A3907" s="50">
        <v>2025</v>
      </c>
      <c r="B3907" s="162" t="s">
        <v>16</v>
      </c>
      <c r="C3907" s="51" t="str">
        <f>set_totals!$C$573</f>
        <v>14Mar25-RST-Night/Day</v>
      </c>
      <c r="D3907" s="21">
        <f t="shared" si="185"/>
        <v>45730</v>
      </c>
      <c r="E3907" s="22">
        <f t="shared" si="186"/>
        <v>73</v>
      </c>
      <c r="F3907" s="50" t="s">
        <v>344</v>
      </c>
      <c r="G3907" s="50" t="s">
        <v>341</v>
      </c>
      <c r="H3907" s="17">
        <v>38</v>
      </c>
      <c r="J3907" s="17">
        <v>0.48</v>
      </c>
      <c r="K3907" s="17"/>
      <c r="N3907" s="17"/>
      <c r="Q3907" s="50" t="s">
        <v>494</v>
      </c>
      <c r="AD3907" s="50" t="s">
        <v>1712</v>
      </c>
    </row>
    <row r="3908" spans="1:30" hidden="1" x14ac:dyDescent="0.2">
      <c r="A3908" s="50">
        <v>2025</v>
      </c>
      <c r="B3908" s="162" t="s">
        <v>16</v>
      </c>
      <c r="C3908" s="51" t="str">
        <f>set_totals!$C$573</f>
        <v>14Mar25-RST-Night/Day</v>
      </c>
      <c r="D3908" s="21">
        <f t="shared" si="185"/>
        <v>45730</v>
      </c>
      <c r="E3908" s="22">
        <f t="shared" si="186"/>
        <v>73</v>
      </c>
      <c r="F3908" s="50" t="s">
        <v>344</v>
      </c>
      <c r="G3908" s="50" t="s">
        <v>341</v>
      </c>
      <c r="H3908" s="17">
        <v>42</v>
      </c>
      <c r="J3908" s="17">
        <v>0.63</v>
      </c>
      <c r="K3908" s="17"/>
      <c r="N3908" s="17"/>
      <c r="Q3908" s="50" t="s">
        <v>494</v>
      </c>
      <c r="AD3908" s="50" t="s">
        <v>1712</v>
      </c>
    </row>
    <row r="3909" spans="1:30" hidden="1" x14ac:dyDescent="0.2">
      <c r="A3909" s="50">
        <v>2025</v>
      </c>
      <c r="B3909" s="162" t="s">
        <v>16</v>
      </c>
      <c r="C3909" s="51" t="str">
        <f>set_totals!$C$573</f>
        <v>14Mar25-RST-Night/Day</v>
      </c>
      <c r="D3909" s="21">
        <f t="shared" si="185"/>
        <v>45730</v>
      </c>
      <c r="E3909" s="22">
        <f t="shared" si="186"/>
        <v>73</v>
      </c>
      <c r="F3909" s="50" t="s">
        <v>344</v>
      </c>
      <c r="G3909" s="50" t="s">
        <v>341</v>
      </c>
      <c r="H3909" s="17">
        <v>37</v>
      </c>
      <c r="J3909" s="17">
        <v>0.5</v>
      </c>
      <c r="K3909" s="17"/>
      <c r="N3909" s="17"/>
      <c r="Q3909" s="50" t="s">
        <v>494</v>
      </c>
      <c r="AD3909" s="50" t="s">
        <v>1712</v>
      </c>
    </row>
    <row r="3910" spans="1:30" hidden="1" x14ac:dyDescent="0.2">
      <c r="A3910" s="50">
        <v>2025</v>
      </c>
      <c r="B3910" s="162" t="s">
        <v>16</v>
      </c>
      <c r="C3910" s="51" t="str">
        <f>set_totals!$C$573</f>
        <v>14Mar25-RST-Night/Day</v>
      </c>
      <c r="D3910" s="21">
        <f t="shared" si="185"/>
        <v>45730</v>
      </c>
      <c r="E3910" s="22">
        <f t="shared" si="186"/>
        <v>73</v>
      </c>
      <c r="F3910" s="50" t="s">
        <v>344</v>
      </c>
      <c r="G3910" s="50" t="s">
        <v>341</v>
      </c>
      <c r="H3910" s="17">
        <v>40</v>
      </c>
      <c r="J3910" s="17">
        <v>0.6</v>
      </c>
      <c r="K3910" s="17"/>
      <c r="N3910" s="17"/>
      <c r="Q3910" s="50" t="s">
        <v>494</v>
      </c>
      <c r="AD3910" s="50" t="s">
        <v>1712</v>
      </c>
    </row>
    <row r="3911" spans="1:30" hidden="1" x14ac:dyDescent="0.2">
      <c r="A3911" s="50">
        <v>2025</v>
      </c>
      <c r="B3911" s="162" t="s">
        <v>16</v>
      </c>
      <c r="C3911" s="51" t="str">
        <f>set_totals!$C$573</f>
        <v>14Mar25-RST-Night/Day</v>
      </c>
      <c r="D3911" s="21">
        <f t="shared" si="185"/>
        <v>45730</v>
      </c>
      <c r="E3911" s="22">
        <f t="shared" si="186"/>
        <v>73</v>
      </c>
      <c r="F3911" s="50" t="s">
        <v>344</v>
      </c>
      <c r="G3911" s="50" t="s">
        <v>341</v>
      </c>
      <c r="H3911" s="17">
        <v>40</v>
      </c>
      <c r="J3911" s="17">
        <v>0.59</v>
      </c>
      <c r="K3911" s="17"/>
      <c r="N3911" s="17"/>
      <c r="Q3911" s="50" t="s">
        <v>494</v>
      </c>
      <c r="AD3911" s="50" t="s">
        <v>1712</v>
      </c>
    </row>
    <row r="3912" spans="1:30" hidden="1" x14ac:dyDescent="0.2">
      <c r="A3912" s="50">
        <v>2025</v>
      </c>
      <c r="B3912" s="162" t="s">
        <v>16</v>
      </c>
      <c r="C3912" s="51" t="str">
        <f>set_totals!$C$573</f>
        <v>14Mar25-RST-Night/Day</v>
      </c>
      <c r="D3912" s="21">
        <f t="shared" si="185"/>
        <v>45730</v>
      </c>
      <c r="E3912" s="22">
        <f t="shared" si="186"/>
        <v>73</v>
      </c>
      <c r="F3912" s="50" t="s">
        <v>344</v>
      </c>
      <c r="G3912" s="50" t="s">
        <v>341</v>
      </c>
      <c r="H3912" s="17">
        <v>40</v>
      </c>
      <c r="J3912" s="17">
        <v>0.59</v>
      </c>
      <c r="K3912" s="17"/>
      <c r="N3912" s="17"/>
      <c r="Q3912" s="50" t="s">
        <v>494</v>
      </c>
      <c r="AD3912" s="50" t="s">
        <v>1712</v>
      </c>
    </row>
    <row r="3913" spans="1:30" hidden="1" x14ac:dyDescent="0.2">
      <c r="A3913" s="50">
        <v>2025</v>
      </c>
      <c r="B3913" s="162" t="s">
        <v>16</v>
      </c>
      <c r="C3913" s="51" t="str">
        <f>set_totals!$C$573</f>
        <v>14Mar25-RST-Night/Day</v>
      </c>
      <c r="D3913" s="21">
        <f t="shared" si="185"/>
        <v>45730</v>
      </c>
      <c r="E3913" s="22">
        <f t="shared" si="186"/>
        <v>73</v>
      </c>
      <c r="F3913" s="50" t="s">
        <v>344</v>
      </c>
      <c r="G3913" s="50" t="s">
        <v>341</v>
      </c>
      <c r="H3913" s="17">
        <v>41</v>
      </c>
      <c r="J3913" s="17">
        <v>0.62</v>
      </c>
      <c r="K3913" s="17"/>
      <c r="N3913" s="17"/>
      <c r="Q3913" s="50" t="s">
        <v>494</v>
      </c>
      <c r="AD3913" s="50" t="s">
        <v>1712</v>
      </c>
    </row>
    <row r="3914" spans="1:30" hidden="1" x14ac:dyDescent="0.2">
      <c r="A3914" s="50">
        <v>2025</v>
      </c>
      <c r="B3914" s="162" t="s">
        <v>16</v>
      </c>
      <c r="C3914" s="51" t="str">
        <f>set_totals!$C$573</f>
        <v>14Mar25-RST-Night/Day</v>
      </c>
      <c r="D3914" s="21">
        <f t="shared" si="185"/>
        <v>45730</v>
      </c>
      <c r="E3914" s="22">
        <f t="shared" si="186"/>
        <v>73</v>
      </c>
      <c r="F3914" s="50" t="s">
        <v>344</v>
      </c>
      <c r="G3914" s="50" t="s">
        <v>341</v>
      </c>
      <c r="H3914" s="17">
        <v>42</v>
      </c>
      <c r="J3914" s="17">
        <v>0.59</v>
      </c>
      <c r="K3914" s="17"/>
      <c r="N3914" s="17"/>
      <c r="Q3914" s="50" t="s">
        <v>494</v>
      </c>
      <c r="AD3914" s="50" t="s">
        <v>1712</v>
      </c>
    </row>
    <row r="3915" spans="1:30" hidden="1" x14ac:dyDescent="0.2">
      <c r="A3915" s="50">
        <v>2025</v>
      </c>
      <c r="B3915" s="162" t="s">
        <v>16</v>
      </c>
      <c r="C3915" s="51" t="str">
        <f>set_totals!$C$573</f>
        <v>14Mar25-RST-Night/Day</v>
      </c>
      <c r="D3915" s="21">
        <f t="shared" ref="D3915:D4014" si="187">DATEVALUE(LEFT(C3915, SEARCH("-", C3915) - 1))</f>
        <v>45730</v>
      </c>
      <c r="E3915" s="22">
        <f t="shared" ref="E3915:E4014" si="188" xml:space="preserve"> D3915 - DATE(YEAR(D3915), 1, 0)</f>
        <v>73</v>
      </c>
      <c r="F3915" s="50" t="s">
        <v>344</v>
      </c>
      <c r="G3915" s="50" t="s">
        <v>341</v>
      </c>
      <c r="H3915" s="17">
        <v>40</v>
      </c>
      <c r="J3915" s="17">
        <v>0.59</v>
      </c>
      <c r="K3915" s="17"/>
      <c r="N3915" s="17"/>
      <c r="Q3915" s="50" t="s">
        <v>494</v>
      </c>
      <c r="AD3915" s="50" t="s">
        <v>1712</v>
      </c>
    </row>
    <row r="3916" spans="1:30" hidden="1" x14ac:dyDescent="0.2">
      <c r="A3916" s="50">
        <v>2025</v>
      </c>
      <c r="B3916" s="162" t="s">
        <v>16</v>
      </c>
      <c r="C3916" s="51" t="str">
        <f>set_totals!$C$573</f>
        <v>14Mar25-RST-Night/Day</v>
      </c>
      <c r="D3916" s="21">
        <f t="shared" si="187"/>
        <v>45730</v>
      </c>
      <c r="E3916" s="22">
        <f t="shared" si="188"/>
        <v>73</v>
      </c>
      <c r="F3916" s="50" t="s">
        <v>344</v>
      </c>
      <c r="G3916" s="50" t="s">
        <v>341</v>
      </c>
      <c r="H3916" s="17">
        <v>44</v>
      </c>
      <c r="J3916" s="17">
        <v>0.73</v>
      </c>
      <c r="K3916" s="17"/>
      <c r="N3916" s="17"/>
      <c r="Q3916" s="50" t="s">
        <v>494</v>
      </c>
      <c r="AD3916" s="50" t="s">
        <v>1713</v>
      </c>
    </row>
    <row r="3917" spans="1:30" hidden="1" x14ac:dyDescent="0.2">
      <c r="A3917" s="50">
        <v>2025</v>
      </c>
      <c r="B3917" s="162" t="s">
        <v>16</v>
      </c>
      <c r="C3917" s="51" t="str">
        <f>set_totals!$C$573</f>
        <v>14Mar25-RST-Night/Day</v>
      </c>
      <c r="D3917" s="21">
        <f t="shared" si="187"/>
        <v>45730</v>
      </c>
      <c r="E3917" s="22">
        <f t="shared" si="188"/>
        <v>73</v>
      </c>
      <c r="F3917" s="50" t="s">
        <v>344</v>
      </c>
      <c r="G3917" s="50" t="s">
        <v>341</v>
      </c>
      <c r="H3917" s="17">
        <v>39</v>
      </c>
      <c r="J3917" s="17">
        <v>0.53</v>
      </c>
      <c r="K3917" s="17"/>
      <c r="N3917" s="17"/>
      <c r="Q3917" s="50" t="s">
        <v>494</v>
      </c>
      <c r="AD3917" s="50" t="s">
        <v>1712</v>
      </c>
    </row>
    <row r="3918" spans="1:30" hidden="1" x14ac:dyDescent="0.2">
      <c r="A3918" s="50">
        <v>2025</v>
      </c>
      <c r="B3918" s="162" t="s">
        <v>16</v>
      </c>
      <c r="C3918" s="51" t="str">
        <f>set_totals!$C$573</f>
        <v>14Mar25-RST-Night/Day</v>
      </c>
      <c r="D3918" s="21">
        <f t="shared" si="187"/>
        <v>45730</v>
      </c>
      <c r="E3918" s="22">
        <f t="shared" si="188"/>
        <v>73</v>
      </c>
      <c r="F3918" s="50" t="s">
        <v>344</v>
      </c>
      <c r="G3918" s="50" t="s">
        <v>341</v>
      </c>
      <c r="H3918" s="17">
        <v>41</v>
      </c>
      <c r="J3918" s="17">
        <v>0.56000000000000005</v>
      </c>
      <c r="K3918" s="17"/>
      <c r="N3918" s="17"/>
      <c r="Q3918" s="50" t="s">
        <v>494</v>
      </c>
      <c r="AD3918" s="50" t="s">
        <v>1712</v>
      </c>
    </row>
    <row r="3919" spans="1:30" hidden="1" x14ac:dyDescent="0.2">
      <c r="A3919" s="50">
        <v>2025</v>
      </c>
      <c r="B3919" s="162" t="s">
        <v>16</v>
      </c>
      <c r="C3919" s="51" t="str">
        <f>set_totals!$C$576</f>
        <v>18Mar25-RST-Night/Day</v>
      </c>
      <c r="D3919" s="21">
        <v>45734</v>
      </c>
      <c r="E3919" s="22">
        <f t="shared" si="188"/>
        <v>77</v>
      </c>
      <c r="F3919" s="50" t="s">
        <v>344</v>
      </c>
      <c r="G3919" s="50" t="s">
        <v>341</v>
      </c>
      <c r="H3919" s="17">
        <v>41</v>
      </c>
      <c r="J3919" s="17">
        <v>0.56000000000000005</v>
      </c>
      <c r="K3919" s="17"/>
      <c r="N3919" s="17"/>
      <c r="Q3919" s="50" t="s">
        <v>494</v>
      </c>
    </row>
    <row r="3920" spans="1:30" hidden="1" x14ac:dyDescent="0.2">
      <c r="A3920" s="50">
        <v>2025</v>
      </c>
      <c r="B3920" s="162" t="s">
        <v>16</v>
      </c>
      <c r="C3920" s="51" t="str">
        <f>set_totals!$C$576</f>
        <v>18Mar25-RST-Night/Day</v>
      </c>
      <c r="D3920" s="21">
        <v>45734</v>
      </c>
      <c r="E3920" s="22">
        <f t="shared" ref="E3920:E3932" si="189" xml:space="preserve"> D3920 - DATE(YEAR(D3920), 1, 0)</f>
        <v>77</v>
      </c>
      <c r="F3920" s="50" t="s">
        <v>344</v>
      </c>
      <c r="G3920" s="50" t="s">
        <v>341</v>
      </c>
      <c r="H3920" s="17">
        <v>41</v>
      </c>
      <c r="J3920" s="17">
        <v>0.52</v>
      </c>
      <c r="K3920" s="17"/>
      <c r="N3920" s="17"/>
      <c r="Q3920" s="50" t="s">
        <v>494</v>
      </c>
    </row>
    <row r="3921" spans="1:30" hidden="1" x14ac:dyDescent="0.2">
      <c r="A3921" s="50">
        <v>2025</v>
      </c>
      <c r="B3921" s="162" t="s">
        <v>16</v>
      </c>
      <c r="C3921" s="51" t="str">
        <f>set_totals!$C$576</f>
        <v>18Mar25-RST-Night/Day</v>
      </c>
      <c r="D3921" s="21">
        <v>45734</v>
      </c>
      <c r="E3921" s="22">
        <f t="shared" si="189"/>
        <v>77</v>
      </c>
      <c r="F3921" s="50" t="s">
        <v>344</v>
      </c>
      <c r="G3921" s="50" t="s">
        <v>341</v>
      </c>
      <c r="H3921" s="17">
        <v>42</v>
      </c>
      <c r="J3921" s="17">
        <v>0.59</v>
      </c>
      <c r="K3921" s="17"/>
      <c r="N3921" s="17"/>
      <c r="Q3921" s="50" t="s">
        <v>494</v>
      </c>
    </row>
    <row r="3922" spans="1:30" x14ac:dyDescent="0.2">
      <c r="A3922" s="50">
        <v>2025</v>
      </c>
      <c r="B3922" s="162" t="s">
        <v>16</v>
      </c>
      <c r="C3922" s="51" t="str">
        <f>set_totals!$C$576</f>
        <v>18Mar25-RST-Night/Day</v>
      </c>
      <c r="D3922" s="21">
        <v>45734</v>
      </c>
      <c r="E3922" s="22">
        <f t="shared" si="189"/>
        <v>77</v>
      </c>
      <c r="F3922" s="50" t="s">
        <v>344</v>
      </c>
      <c r="G3922" s="50" t="s">
        <v>341</v>
      </c>
      <c r="H3922" s="17">
        <v>39</v>
      </c>
      <c r="I3922" s="17">
        <v>6</v>
      </c>
      <c r="J3922" s="17">
        <v>0.46</v>
      </c>
      <c r="K3922" s="17"/>
      <c r="N3922" s="17" t="s">
        <v>2531</v>
      </c>
      <c r="Q3922" s="50" t="s">
        <v>496</v>
      </c>
    </row>
    <row r="3923" spans="1:30" hidden="1" x14ac:dyDescent="0.2">
      <c r="A3923" s="50">
        <v>2025</v>
      </c>
      <c r="B3923" s="162" t="s">
        <v>16</v>
      </c>
      <c r="C3923" s="51" t="str">
        <f>set_totals!$C$576</f>
        <v>18Mar25-RST-Night/Day</v>
      </c>
      <c r="D3923" s="21">
        <v>45734</v>
      </c>
      <c r="E3923" s="22">
        <f t="shared" si="189"/>
        <v>77</v>
      </c>
      <c r="F3923" s="50" t="s">
        <v>344</v>
      </c>
      <c r="G3923" s="50" t="s">
        <v>341</v>
      </c>
      <c r="H3923" s="17">
        <v>42</v>
      </c>
      <c r="J3923" s="17">
        <v>0.56000000000000005</v>
      </c>
      <c r="K3923" s="17"/>
      <c r="N3923" s="17"/>
      <c r="Q3923" s="50" t="s">
        <v>494</v>
      </c>
    </row>
    <row r="3924" spans="1:30" hidden="1" x14ac:dyDescent="0.2">
      <c r="A3924" s="50">
        <v>2025</v>
      </c>
      <c r="B3924" s="162" t="s">
        <v>16</v>
      </c>
      <c r="C3924" s="51" t="str">
        <f>set_totals!$C$576</f>
        <v>18Mar25-RST-Night/Day</v>
      </c>
      <c r="D3924" s="21">
        <v>45734</v>
      </c>
      <c r="E3924" s="22">
        <f t="shared" si="189"/>
        <v>77</v>
      </c>
      <c r="F3924" s="50" t="s">
        <v>344</v>
      </c>
      <c r="G3924" s="50" t="s">
        <v>341</v>
      </c>
      <c r="H3924" s="17">
        <v>42</v>
      </c>
      <c r="J3924" s="17">
        <v>0.63</v>
      </c>
      <c r="K3924" s="17"/>
      <c r="N3924" s="17"/>
      <c r="Q3924" s="50" t="s">
        <v>494</v>
      </c>
    </row>
    <row r="3925" spans="1:30" x14ac:dyDescent="0.2">
      <c r="A3925" s="50">
        <v>2025</v>
      </c>
      <c r="B3925" s="162" t="s">
        <v>16</v>
      </c>
      <c r="C3925" s="51" t="str">
        <f>set_totals!$C$576</f>
        <v>18Mar25-RST-Night/Day</v>
      </c>
      <c r="D3925" s="21">
        <v>45734</v>
      </c>
      <c r="E3925" s="22">
        <f t="shared" si="189"/>
        <v>77</v>
      </c>
      <c r="F3925" s="50" t="s">
        <v>344</v>
      </c>
      <c r="G3925" s="50" t="s">
        <v>341</v>
      </c>
      <c r="H3925" s="17">
        <v>38</v>
      </c>
      <c r="I3925" s="17">
        <v>6</v>
      </c>
      <c r="J3925" s="17">
        <v>0.47</v>
      </c>
      <c r="K3925" s="17"/>
      <c r="N3925" s="17" t="s">
        <v>2532</v>
      </c>
      <c r="Q3925" s="50" t="s">
        <v>496</v>
      </c>
    </row>
    <row r="3926" spans="1:30" hidden="1" x14ac:dyDescent="0.2">
      <c r="A3926" s="50">
        <v>2025</v>
      </c>
      <c r="B3926" s="162" t="s">
        <v>16</v>
      </c>
      <c r="C3926" s="51" t="str">
        <f>set_totals!$C$576</f>
        <v>18Mar25-RST-Night/Day</v>
      </c>
      <c r="D3926" s="21">
        <v>45734</v>
      </c>
      <c r="E3926" s="22">
        <f t="shared" si="189"/>
        <v>77</v>
      </c>
      <c r="F3926" s="50" t="s">
        <v>344</v>
      </c>
      <c r="G3926" s="50" t="s">
        <v>341</v>
      </c>
      <c r="H3926" s="17">
        <v>42</v>
      </c>
      <c r="J3926" s="17">
        <v>0.57999999999999996</v>
      </c>
      <c r="K3926" s="17"/>
      <c r="N3926" s="17"/>
      <c r="Q3926" s="50" t="s">
        <v>494</v>
      </c>
    </row>
    <row r="3927" spans="1:30" hidden="1" x14ac:dyDescent="0.2">
      <c r="A3927" s="50">
        <v>2025</v>
      </c>
      <c r="B3927" s="162" t="s">
        <v>16</v>
      </c>
      <c r="C3927" s="51" t="str">
        <f>set_totals!$C$576</f>
        <v>18Mar25-RST-Night/Day</v>
      </c>
      <c r="D3927" s="21">
        <v>45734</v>
      </c>
      <c r="E3927" s="22">
        <f t="shared" si="189"/>
        <v>77</v>
      </c>
      <c r="F3927" s="50" t="s">
        <v>344</v>
      </c>
      <c r="G3927" s="50" t="s">
        <v>341</v>
      </c>
      <c r="H3927" s="17">
        <v>41</v>
      </c>
      <c r="J3927" s="17">
        <v>0.4</v>
      </c>
      <c r="K3927" s="17"/>
      <c r="N3927" s="17"/>
      <c r="Q3927" s="50" t="s">
        <v>494</v>
      </c>
    </row>
    <row r="3928" spans="1:30" hidden="1" x14ac:dyDescent="0.2">
      <c r="A3928" s="50">
        <v>2025</v>
      </c>
      <c r="B3928" s="162" t="s">
        <v>16</v>
      </c>
      <c r="C3928" s="51" t="str">
        <f>set_totals!$C$576</f>
        <v>18Mar25-RST-Night/Day</v>
      </c>
      <c r="D3928" s="21">
        <v>45734</v>
      </c>
      <c r="E3928" s="22">
        <f t="shared" si="189"/>
        <v>77</v>
      </c>
      <c r="F3928" s="50" t="s">
        <v>344</v>
      </c>
      <c r="G3928" s="50" t="s">
        <v>341</v>
      </c>
      <c r="H3928" s="17">
        <v>42</v>
      </c>
      <c r="J3928" s="17">
        <v>0.62</v>
      </c>
      <c r="K3928" s="17"/>
      <c r="N3928" s="17"/>
      <c r="Q3928" s="50" t="s">
        <v>494</v>
      </c>
    </row>
    <row r="3929" spans="1:30" hidden="1" x14ac:dyDescent="0.2">
      <c r="A3929" s="50">
        <v>2025</v>
      </c>
      <c r="B3929" s="162" t="s">
        <v>16</v>
      </c>
      <c r="C3929" s="51" t="str">
        <f>set_totals!$C$576</f>
        <v>18Mar25-RST-Night/Day</v>
      </c>
      <c r="D3929" s="21">
        <v>45734</v>
      </c>
      <c r="E3929" s="22">
        <f t="shared" si="189"/>
        <v>77</v>
      </c>
      <c r="F3929" s="50" t="s">
        <v>344</v>
      </c>
      <c r="G3929" s="50" t="s">
        <v>341</v>
      </c>
      <c r="H3929" s="17">
        <v>42</v>
      </c>
      <c r="J3929" s="17">
        <v>0.6</v>
      </c>
      <c r="K3929" s="17"/>
      <c r="N3929" s="17"/>
      <c r="Q3929" s="50" t="s">
        <v>494</v>
      </c>
    </row>
    <row r="3930" spans="1:30" hidden="1" x14ac:dyDescent="0.2">
      <c r="A3930" s="50">
        <v>2025</v>
      </c>
      <c r="B3930" s="162" t="s">
        <v>16</v>
      </c>
      <c r="C3930" s="51" t="str">
        <f>set_totals!$C$576</f>
        <v>18Mar25-RST-Night/Day</v>
      </c>
      <c r="D3930" s="21">
        <v>45734</v>
      </c>
      <c r="E3930" s="22">
        <f t="shared" si="189"/>
        <v>77</v>
      </c>
      <c r="F3930" s="50" t="s">
        <v>344</v>
      </c>
      <c r="G3930" s="50" t="s">
        <v>341</v>
      </c>
      <c r="H3930" s="17">
        <v>40</v>
      </c>
      <c r="I3930" s="17">
        <v>6</v>
      </c>
      <c r="J3930" s="17">
        <v>0.53</v>
      </c>
      <c r="K3930" s="17"/>
      <c r="N3930" s="17"/>
      <c r="Q3930" s="50" t="s">
        <v>1894</v>
      </c>
      <c r="AD3930" s="50" t="s">
        <v>2530</v>
      </c>
    </row>
    <row r="3931" spans="1:30" hidden="1" x14ac:dyDescent="0.2">
      <c r="A3931" s="50">
        <v>2025</v>
      </c>
      <c r="B3931" s="162" t="s">
        <v>16</v>
      </c>
      <c r="C3931" s="51" t="str">
        <f>set_totals!$C$576</f>
        <v>18Mar25-RST-Night/Day</v>
      </c>
      <c r="D3931" s="21">
        <v>45734</v>
      </c>
      <c r="E3931" s="22">
        <f t="shared" si="189"/>
        <v>77</v>
      </c>
      <c r="F3931" s="50" t="s">
        <v>344</v>
      </c>
      <c r="G3931" s="50" t="s">
        <v>341</v>
      </c>
      <c r="H3931" s="17">
        <v>43</v>
      </c>
      <c r="J3931" s="17">
        <v>0.66</v>
      </c>
      <c r="K3931" s="17"/>
      <c r="N3931" s="17"/>
      <c r="Q3931" s="50" t="s">
        <v>494</v>
      </c>
    </row>
    <row r="3932" spans="1:30" hidden="1" x14ac:dyDescent="0.2">
      <c r="A3932" s="50">
        <v>2025</v>
      </c>
      <c r="B3932" s="162" t="s">
        <v>16</v>
      </c>
      <c r="C3932" s="51" t="str">
        <f>set_totals!$C$576</f>
        <v>18Mar25-RST-Night/Day</v>
      </c>
      <c r="D3932" s="21">
        <v>45734</v>
      </c>
      <c r="E3932" s="22">
        <f t="shared" si="189"/>
        <v>77</v>
      </c>
      <c r="F3932" s="50" t="s">
        <v>343</v>
      </c>
      <c r="G3932" s="50" t="s">
        <v>341</v>
      </c>
      <c r="H3932" s="17">
        <v>35</v>
      </c>
      <c r="J3932" s="17">
        <v>0.31</v>
      </c>
      <c r="K3932" s="17"/>
      <c r="N3932" s="17"/>
      <c r="Q3932" s="50" t="s">
        <v>494</v>
      </c>
    </row>
    <row r="3933" spans="1:30" hidden="1" x14ac:dyDescent="0.2">
      <c r="A3933" s="50">
        <v>2025</v>
      </c>
      <c r="B3933" s="162" t="s">
        <v>16</v>
      </c>
      <c r="C3933" s="51" t="str">
        <f>set_totals!$C$576</f>
        <v>18Mar25-RST-Night/Day</v>
      </c>
      <c r="D3933" s="21">
        <v>45734</v>
      </c>
      <c r="E3933" s="22">
        <f t="shared" ref="E3933:E3949" si="190" xml:space="preserve"> D3933 - DATE(YEAR(D3933), 1, 0)</f>
        <v>77</v>
      </c>
      <c r="F3933" s="50" t="s">
        <v>343</v>
      </c>
      <c r="G3933" s="50" t="s">
        <v>341</v>
      </c>
      <c r="H3933" s="17">
        <v>39</v>
      </c>
      <c r="J3933" s="17">
        <v>0.56999999999999995</v>
      </c>
      <c r="K3933" s="17"/>
      <c r="N3933" s="17"/>
      <c r="Q3933" s="50" t="s">
        <v>494</v>
      </c>
    </row>
    <row r="3934" spans="1:30" hidden="1" x14ac:dyDescent="0.2">
      <c r="A3934" s="50">
        <v>2025</v>
      </c>
      <c r="B3934" s="162" t="s">
        <v>16</v>
      </c>
      <c r="C3934" s="51" t="str">
        <f>set_totals!$C$576</f>
        <v>18Mar25-RST-Night/Day</v>
      </c>
      <c r="D3934" s="21">
        <v>45734</v>
      </c>
      <c r="E3934" s="22">
        <f t="shared" si="190"/>
        <v>77</v>
      </c>
      <c r="F3934" s="50" t="s">
        <v>343</v>
      </c>
      <c r="G3934" s="50" t="s">
        <v>341</v>
      </c>
      <c r="H3934" s="17">
        <v>34</v>
      </c>
      <c r="J3934" s="17">
        <v>0.39</v>
      </c>
      <c r="K3934" s="17"/>
      <c r="N3934" s="17"/>
      <c r="Q3934" s="50" t="s">
        <v>494</v>
      </c>
    </row>
    <row r="3935" spans="1:30" hidden="1" x14ac:dyDescent="0.2">
      <c r="A3935" s="50">
        <v>2025</v>
      </c>
      <c r="B3935" s="162" t="s">
        <v>16</v>
      </c>
      <c r="C3935" s="51" t="str">
        <f>set_totals!$C$576</f>
        <v>18Mar25-RST-Night/Day</v>
      </c>
      <c r="D3935" s="21">
        <v>45734</v>
      </c>
      <c r="E3935" s="22">
        <f t="shared" si="190"/>
        <v>77</v>
      </c>
      <c r="F3935" s="50" t="s">
        <v>343</v>
      </c>
      <c r="G3935" s="50" t="s">
        <v>341</v>
      </c>
      <c r="H3935" s="17">
        <v>36</v>
      </c>
      <c r="J3935" s="17">
        <v>0.43</v>
      </c>
      <c r="K3935" s="17"/>
      <c r="N3935" s="17"/>
      <c r="Q3935" s="50" t="s">
        <v>494</v>
      </c>
    </row>
    <row r="3936" spans="1:30" hidden="1" x14ac:dyDescent="0.2">
      <c r="A3936" s="50">
        <v>2025</v>
      </c>
      <c r="B3936" s="162" t="s">
        <v>16</v>
      </c>
      <c r="C3936" s="51" t="str">
        <f>set_totals!$C$576</f>
        <v>18Mar25-RST-Night/Day</v>
      </c>
      <c r="D3936" s="21">
        <v>45734</v>
      </c>
      <c r="E3936" s="22">
        <f t="shared" si="190"/>
        <v>77</v>
      </c>
      <c r="F3936" s="50" t="s">
        <v>343</v>
      </c>
      <c r="G3936" s="50" t="s">
        <v>341</v>
      </c>
      <c r="H3936" s="17">
        <v>38</v>
      </c>
      <c r="J3936" s="17">
        <v>0.47</v>
      </c>
      <c r="K3936" s="17"/>
      <c r="N3936" s="17"/>
      <c r="Q3936" s="50" t="s">
        <v>494</v>
      </c>
    </row>
    <row r="3937" spans="1:30" hidden="1" x14ac:dyDescent="0.2">
      <c r="A3937" s="50">
        <v>2025</v>
      </c>
      <c r="B3937" s="162" t="s">
        <v>16</v>
      </c>
      <c r="C3937" s="51" t="str">
        <f>set_totals!$C$576</f>
        <v>18Mar25-RST-Night/Day</v>
      </c>
      <c r="D3937" s="21">
        <v>45734</v>
      </c>
      <c r="E3937" s="22">
        <f t="shared" si="190"/>
        <v>77</v>
      </c>
      <c r="F3937" s="50" t="s">
        <v>343</v>
      </c>
      <c r="G3937" s="50" t="s">
        <v>341</v>
      </c>
      <c r="H3937" s="17">
        <v>30</v>
      </c>
      <c r="J3937" s="17">
        <v>0.28999999999999998</v>
      </c>
      <c r="K3937" s="17"/>
      <c r="N3937" s="17"/>
      <c r="Q3937" s="50" t="s">
        <v>494</v>
      </c>
    </row>
    <row r="3938" spans="1:30" hidden="1" x14ac:dyDescent="0.2">
      <c r="A3938" s="50">
        <v>2025</v>
      </c>
      <c r="B3938" s="162" t="s">
        <v>16</v>
      </c>
      <c r="C3938" s="51" t="str">
        <f>set_totals!$C$576</f>
        <v>18Mar25-RST-Night/Day</v>
      </c>
      <c r="D3938" s="21">
        <v>45734</v>
      </c>
      <c r="E3938" s="22">
        <f t="shared" si="190"/>
        <v>77</v>
      </c>
      <c r="F3938" s="50" t="s">
        <v>343</v>
      </c>
      <c r="G3938" s="50" t="s">
        <v>341</v>
      </c>
      <c r="H3938" s="17">
        <v>34</v>
      </c>
      <c r="J3938" s="17">
        <v>0.33</v>
      </c>
      <c r="K3938" s="17"/>
      <c r="N3938" s="17"/>
      <c r="Q3938" s="50" t="s">
        <v>494</v>
      </c>
    </row>
    <row r="3939" spans="1:30" hidden="1" x14ac:dyDescent="0.2">
      <c r="A3939" s="50">
        <v>2025</v>
      </c>
      <c r="B3939" s="162" t="s">
        <v>16</v>
      </c>
      <c r="C3939" s="51" t="str">
        <f>set_totals!$C$576</f>
        <v>18Mar25-RST-Night/Day</v>
      </c>
      <c r="D3939" s="21">
        <v>45734</v>
      </c>
      <c r="E3939" s="22">
        <f t="shared" si="190"/>
        <v>77</v>
      </c>
      <c r="F3939" s="50" t="s">
        <v>343</v>
      </c>
      <c r="G3939" s="50" t="s">
        <v>341</v>
      </c>
      <c r="H3939" s="17">
        <v>36</v>
      </c>
      <c r="J3939" s="17">
        <v>0.39</v>
      </c>
      <c r="K3939" s="17"/>
      <c r="N3939" s="17"/>
      <c r="Q3939" s="50" t="s">
        <v>494</v>
      </c>
    </row>
    <row r="3940" spans="1:30" hidden="1" x14ac:dyDescent="0.2">
      <c r="A3940" s="50">
        <v>2025</v>
      </c>
      <c r="B3940" s="162" t="s">
        <v>16</v>
      </c>
      <c r="C3940" s="51" t="str">
        <f>set_totals!$C$576</f>
        <v>18Mar25-RST-Night/Day</v>
      </c>
      <c r="D3940" s="21">
        <v>45734</v>
      </c>
      <c r="E3940" s="22">
        <f t="shared" si="190"/>
        <v>77</v>
      </c>
      <c r="F3940" s="50" t="s">
        <v>343</v>
      </c>
      <c r="G3940" s="50" t="s">
        <v>341</v>
      </c>
      <c r="H3940" s="17">
        <v>41</v>
      </c>
      <c r="J3940" s="17">
        <v>0.57999999999999996</v>
      </c>
      <c r="K3940" s="17"/>
      <c r="N3940" s="17"/>
      <c r="Q3940" s="50" t="s">
        <v>494</v>
      </c>
      <c r="AD3940" s="50" t="s">
        <v>2533</v>
      </c>
    </row>
    <row r="3941" spans="1:30" hidden="1" x14ac:dyDescent="0.2">
      <c r="A3941" s="50">
        <v>2025</v>
      </c>
      <c r="B3941" s="162" t="s">
        <v>16</v>
      </c>
      <c r="C3941" s="51" t="str">
        <f>set_totals!$C$576</f>
        <v>18Mar25-RST-Night/Day</v>
      </c>
      <c r="D3941" s="21">
        <v>45734</v>
      </c>
      <c r="E3941" s="22">
        <f t="shared" si="190"/>
        <v>77</v>
      </c>
      <c r="F3941" s="50" t="s">
        <v>343</v>
      </c>
      <c r="G3941" s="50" t="s">
        <v>341</v>
      </c>
      <c r="H3941" s="17">
        <v>37</v>
      </c>
      <c r="J3941" s="17">
        <v>0.45</v>
      </c>
      <c r="K3941" s="17"/>
      <c r="N3941" s="17"/>
      <c r="Q3941" s="50" t="s">
        <v>494</v>
      </c>
    </row>
    <row r="3942" spans="1:30" hidden="1" x14ac:dyDescent="0.2">
      <c r="A3942" s="50">
        <v>2025</v>
      </c>
      <c r="B3942" s="162" t="s">
        <v>16</v>
      </c>
      <c r="C3942" s="51" t="str">
        <f>set_totals!$C$576</f>
        <v>18Mar25-RST-Night/Day</v>
      </c>
      <c r="D3942" s="21">
        <v>45734</v>
      </c>
      <c r="E3942" s="22">
        <f t="shared" si="190"/>
        <v>77</v>
      </c>
      <c r="F3942" s="50" t="s">
        <v>343</v>
      </c>
      <c r="G3942" s="50" t="s">
        <v>341</v>
      </c>
      <c r="H3942" s="17">
        <v>34</v>
      </c>
      <c r="J3942" s="17">
        <v>0.35</v>
      </c>
      <c r="K3942" s="17"/>
      <c r="N3942" s="17"/>
      <c r="Q3942" s="50" t="s">
        <v>494</v>
      </c>
    </row>
    <row r="3943" spans="1:30" hidden="1" x14ac:dyDescent="0.2">
      <c r="A3943" s="50">
        <v>2025</v>
      </c>
      <c r="B3943" s="162" t="s">
        <v>16</v>
      </c>
      <c r="C3943" s="51" t="str">
        <f>set_totals!$C$576</f>
        <v>18Mar25-RST-Night/Day</v>
      </c>
      <c r="D3943" s="21">
        <v>45734</v>
      </c>
      <c r="E3943" s="22">
        <f t="shared" si="190"/>
        <v>77</v>
      </c>
      <c r="F3943" s="50" t="s">
        <v>343</v>
      </c>
      <c r="G3943" s="50" t="s">
        <v>341</v>
      </c>
      <c r="H3943" s="17">
        <v>34</v>
      </c>
      <c r="J3943" s="17">
        <v>0.39</v>
      </c>
      <c r="K3943" s="17"/>
      <c r="N3943" s="17"/>
      <c r="Q3943" s="50" t="s">
        <v>494</v>
      </c>
    </row>
    <row r="3944" spans="1:30" hidden="1" x14ac:dyDescent="0.2">
      <c r="A3944" s="50">
        <v>2025</v>
      </c>
      <c r="B3944" s="162" t="s">
        <v>16</v>
      </c>
      <c r="C3944" s="51" t="str">
        <f>set_totals!$C$576</f>
        <v>18Mar25-RST-Night/Day</v>
      </c>
      <c r="D3944" s="21">
        <v>45734</v>
      </c>
      <c r="E3944" s="22">
        <f t="shared" si="190"/>
        <v>77</v>
      </c>
      <c r="F3944" s="50" t="s">
        <v>343</v>
      </c>
      <c r="G3944" s="50" t="s">
        <v>341</v>
      </c>
      <c r="H3944" s="17">
        <v>36</v>
      </c>
      <c r="J3944" s="17">
        <v>0.4</v>
      </c>
      <c r="K3944" s="17"/>
      <c r="N3944" s="17"/>
      <c r="Q3944" s="50" t="s">
        <v>494</v>
      </c>
    </row>
    <row r="3945" spans="1:30" hidden="1" x14ac:dyDescent="0.2">
      <c r="A3945" s="50">
        <v>2025</v>
      </c>
      <c r="B3945" s="162" t="s">
        <v>16</v>
      </c>
      <c r="C3945" s="51" t="str">
        <f>set_totals!$C$576</f>
        <v>18Mar25-RST-Night/Day</v>
      </c>
      <c r="D3945" s="21">
        <v>45734</v>
      </c>
      <c r="E3945" s="22">
        <f t="shared" si="190"/>
        <v>77</v>
      </c>
      <c r="F3945" s="50" t="s">
        <v>343</v>
      </c>
      <c r="G3945" s="50" t="s">
        <v>341</v>
      </c>
      <c r="H3945" s="17">
        <v>35</v>
      </c>
      <c r="J3945" s="17">
        <v>0.41</v>
      </c>
      <c r="K3945" s="17"/>
      <c r="N3945" s="17"/>
      <c r="Q3945" s="50" t="s">
        <v>494</v>
      </c>
    </row>
    <row r="3946" spans="1:30" hidden="1" x14ac:dyDescent="0.2">
      <c r="A3946" s="50">
        <v>2025</v>
      </c>
      <c r="B3946" s="162" t="s">
        <v>16</v>
      </c>
      <c r="C3946" s="51" t="str">
        <f>set_totals!$C$576</f>
        <v>18Mar25-RST-Night/Day</v>
      </c>
      <c r="D3946" s="21">
        <v>45734</v>
      </c>
      <c r="E3946" s="22">
        <f t="shared" si="190"/>
        <v>77</v>
      </c>
      <c r="F3946" s="50" t="s">
        <v>343</v>
      </c>
      <c r="G3946" s="50" t="s">
        <v>341</v>
      </c>
      <c r="H3946" s="17">
        <v>36</v>
      </c>
      <c r="J3946" s="17">
        <v>0.48</v>
      </c>
      <c r="K3946" s="17"/>
      <c r="N3946" s="17"/>
      <c r="Q3946" s="50" t="s">
        <v>494</v>
      </c>
    </row>
    <row r="3947" spans="1:30" hidden="1" x14ac:dyDescent="0.2">
      <c r="A3947" s="50">
        <v>2025</v>
      </c>
      <c r="B3947" s="162" t="s">
        <v>16</v>
      </c>
      <c r="C3947" s="51" t="str">
        <f>set_totals!$C$576</f>
        <v>18Mar25-RST-Night/Day</v>
      </c>
      <c r="D3947" s="21">
        <v>45734</v>
      </c>
      <c r="E3947" s="22">
        <f t="shared" si="190"/>
        <v>77</v>
      </c>
      <c r="F3947" s="50" t="s">
        <v>343</v>
      </c>
      <c r="G3947" s="50" t="s">
        <v>341</v>
      </c>
      <c r="H3947" s="17">
        <v>35</v>
      </c>
      <c r="J3947" s="17">
        <v>0.42</v>
      </c>
      <c r="K3947" s="17"/>
      <c r="N3947" s="17"/>
      <c r="Q3947" s="50" t="s">
        <v>494</v>
      </c>
    </row>
    <row r="3948" spans="1:30" hidden="1" x14ac:dyDescent="0.2">
      <c r="A3948" s="50">
        <v>2025</v>
      </c>
      <c r="B3948" s="162" t="s">
        <v>16</v>
      </c>
      <c r="C3948" s="51" t="str">
        <f>set_totals!$C$576</f>
        <v>18Mar25-RST-Night/Day</v>
      </c>
      <c r="D3948" s="21">
        <v>45734</v>
      </c>
      <c r="E3948" s="22">
        <f t="shared" si="190"/>
        <v>77</v>
      </c>
      <c r="F3948" s="50" t="s">
        <v>343</v>
      </c>
      <c r="G3948" s="50" t="s">
        <v>341</v>
      </c>
      <c r="H3948" s="17">
        <v>37</v>
      </c>
      <c r="J3948" s="17">
        <v>0.36</v>
      </c>
      <c r="K3948" s="17"/>
      <c r="N3948" s="17"/>
      <c r="Q3948" s="50" t="s">
        <v>494</v>
      </c>
    </row>
    <row r="3949" spans="1:30" hidden="1" x14ac:dyDescent="0.2">
      <c r="A3949" s="50">
        <v>2025</v>
      </c>
      <c r="B3949" s="162" t="s">
        <v>16</v>
      </c>
      <c r="C3949" s="51" t="str">
        <f>set_totals!$C$576</f>
        <v>18Mar25-RST-Night/Day</v>
      </c>
      <c r="D3949" s="21">
        <v>45734</v>
      </c>
      <c r="E3949" s="22">
        <f t="shared" si="190"/>
        <v>77</v>
      </c>
      <c r="F3949" s="50" t="s">
        <v>343</v>
      </c>
      <c r="G3949" s="50" t="s">
        <v>341</v>
      </c>
      <c r="H3949" s="17">
        <v>36</v>
      </c>
      <c r="J3949" s="17">
        <v>0.43</v>
      </c>
      <c r="K3949" s="17"/>
      <c r="N3949" s="17"/>
      <c r="Q3949" s="50" t="s">
        <v>494</v>
      </c>
    </row>
    <row r="3950" spans="1:30" hidden="1" x14ac:dyDescent="0.2">
      <c r="A3950" s="50">
        <v>2025</v>
      </c>
      <c r="B3950" s="162" t="s">
        <v>16</v>
      </c>
      <c r="C3950" s="51" t="str">
        <f>set_totals!$C$576</f>
        <v>18Mar25-RST-Night/Day</v>
      </c>
      <c r="D3950" s="21">
        <v>45734</v>
      </c>
      <c r="E3950" s="22">
        <f t="shared" ref="E3950:E3954" si="191" xml:space="preserve"> D3950 - DATE(YEAR(D3950), 1, 0)</f>
        <v>77</v>
      </c>
      <c r="F3950" s="50" t="s">
        <v>343</v>
      </c>
      <c r="G3950" s="50" t="s">
        <v>347</v>
      </c>
      <c r="H3950" s="17">
        <v>112</v>
      </c>
      <c r="J3950" s="17">
        <v>12.73</v>
      </c>
      <c r="K3950" s="17"/>
      <c r="N3950" s="17"/>
      <c r="Q3950" s="50" t="s">
        <v>494</v>
      </c>
    </row>
    <row r="3951" spans="1:30" hidden="1" x14ac:dyDescent="0.2">
      <c r="A3951" s="50">
        <v>2025</v>
      </c>
      <c r="B3951" s="162" t="s">
        <v>16</v>
      </c>
      <c r="C3951" s="51" t="str">
        <f>set_totals!$C$576</f>
        <v>18Mar25-RST-Night/Day</v>
      </c>
      <c r="D3951" s="21">
        <v>45734</v>
      </c>
      <c r="E3951" s="22">
        <f t="shared" si="191"/>
        <v>77</v>
      </c>
      <c r="F3951" s="50" t="s">
        <v>343</v>
      </c>
      <c r="G3951" s="50" t="s">
        <v>347</v>
      </c>
      <c r="H3951" s="17">
        <v>93</v>
      </c>
      <c r="J3951" s="17">
        <v>9.9700000000000006</v>
      </c>
      <c r="K3951" s="17"/>
      <c r="N3951" s="17"/>
      <c r="Q3951" s="50" t="s">
        <v>494</v>
      </c>
    </row>
    <row r="3952" spans="1:30" hidden="1" x14ac:dyDescent="0.2">
      <c r="A3952" s="50">
        <v>2025</v>
      </c>
      <c r="B3952" s="162" t="s">
        <v>16</v>
      </c>
      <c r="C3952" s="51" t="str">
        <f>set_totals!$C$576</f>
        <v>18Mar25-RST-Night/Day</v>
      </c>
      <c r="D3952" s="21">
        <v>45734</v>
      </c>
      <c r="E3952" s="22">
        <f t="shared" si="191"/>
        <v>77</v>
      </c>
      <c r="F3952" s="50" t="s">
        <v>340</v>
      </c>
      <c r="G3952" s="50" t="s">
        <v>341</v>
      </c>
      <c r="H3952" s="17">
        <v>39</v>
      </c>
      <c r="J3952" s="17">
        <v>0.43</v>
      </c>
      <c r="K3952" s="17"/>
      <c r="N3952" s="17"/>
      <c r="Q3952" s="50" t="s">
        <v>494</v>
      </c>
    </row>
    <row r="3953" spans="1:41" hidden="1" x14ac:dyDescent="0.2">
      <c r="A3953" s="50">
        <v>2025</v>
      </c>
      <c r="B3953" s="162" t="s">
        <v>16</v>
      </c>
      <c r="C3953" s="51" t="str">
        <f>set_totals!$C$576</f>
        <v>18Mar25-RST-Night/Day</v>
      </c>
      <c r="D3953" s="21">
        <v>45734</v>
      </c>
      <c r="E3953" s="22">
        <f t="shared" si="191"/>
        <v>77</v>
      </c>
      <c r="F3953" s="50" t="s">
        <v>340</v>
      </c>
      <c r="G3953" s="50" t="s">
        <v>341</v>
      </c>
      <c r="H3953" s="17">
        <v>38</v>
      </c>
      <c r="J3953" s="17">
        <v>0.39</v>
      </c>
      <c r="K3953" s="17"/>
      <c r="N3953" s="17"/>
      <c r="Q3953" s="50" t="s">
        <v>494</v>
      </c>
    </row>
    <row r="3954" spans="1:41" hidden="1" x14ac:dyDescent="0.2">
      <c r="A3954" s="50">
        <v>2025</v>
      </c>
      <c r="B3954" s="162" t="s">
        <v>16</v>
      </c>
      <c r="C3954" s="51" t="str">
        <f>set_totals!$C$576</f>
        <v>18Mar25-RST-Night/Day</v>
      </c>
      <c r="D3954" s="21">
        <v>45734</v>
      </c>
      <c r="E3954" s="22">
        <f t="shared" si="191"/>
        <v>77</v>
      </c>
      <c r="F3954" s="50" t="s">
        <v>340</v>
      </c>
      <c r="G3954" s="50" t="s">
        <v>341</v>
      </c>
      <c r="H3954" s="17">
        <v>38</v>
      </c>
      <c r="J3954" s="17">
        <v>0.44</v>
      </c>
      <c r="K3954" s="17"/>
      <c r="N3954" s="17"/>
      <c r="Q3954" s="50" t="s">
        <v>494</v>
      </c>
    </row>
    <row r="3955" spans="1:41" x14ac:dyDescent="0.2">
      <c r="A3955" s="50">
        <v>2025</v>
      </c>
      <c r="B3955" s="162" t="s">
        <v>16</v>
      </c>
      <c r="C3955" s="51" t="str">
        <f>set_totals!$C$580</f>
        <v>19Mar25-RST-Night/Day</v>
      </c>
      <c r="D3955" s="21">
        <f t="shared" si="187"/>
        <v>45735</v>
      </c>
      <c r="E3955" s="22">
        <f t="shared" si="188"/>
        <v>78</v>
      </c>
      <c r="F3955" s="50" t="s">
        <v>344</v>
      </c>
      <c r="G3955" s="50" t="s">
        <v>341</v>
      </c>
      <c r="H3955" s="17">
        <v>40</v>
      </c>
      <c r="J3955" s="17">
        <v>0.52</v>
      </c>
      <c r="K3955" s="17" t="s">
        <v>494</v>
      </c>
      <c r="N3955" s="17" t="s">
        <v>2422</v>
      </c>
      <c r="Q3955" s="50" t="s">
        <v>496</v>
      </c>
      <c r="R3955" s="50" t="s">
        <v>2350</v>
      </c>
      <c r="S3955" s="50" t="s">
        <v>2506</v>
      </c>
      <c r="AG3955" s="184"/>
      <c r="AL3955" s="50" t="s">
        <v>494</v>
      </c>
      <c r="AM3955" s="50">
        <v>38</v>
      </c>
      <c r="AN3955" s="50">
        <v>6</v>
      </c>
      <c r="AO3955" s="50">
        <v>0.43</v>
      </c>
    </row>
    <row r="3956" spans="1:41" x14ac:dyDescent="0.2">
      <c r="A3956" s="50">
        <v>2025</v>
      </c>
      <c r="B3956" s="162" t="s">
        <v>16</v>
      </c>
      <c r="C3956" s="51" t="str">
        <f>set_totals!$C$580</f>
        <v>19Mar25-RST-Night/Day</v>
      </c>
      <c r="D3956" s="21">
        <f t="shared" si="187"/>
        <v>45735</v>
      </c>
      <c r="E3956" s="22">
        <f t="shared" si="188"/>
        <v>78</v>
      </c>
      <c r="F3956" s="50" t="s">
        <v>344</v>
      </c>
      <c r="G3956" s="50" t="s">
        <v>341</v>
      </c>
      <c r="H3956" s="17">
        <v>41</v>
      </c>
      <c r="J3956" s="17">
        <v>0.61</v>
      </c>
      <c r="K3956" s="17" t="s">
        <v>494</v>
      </c>
      <c r="N3956" s="17" t="s">
        <v>2423</v>
      </c>
      <c r="Q3956" s="50" t="s">
        <v>496</v>
      </c>
      <c r="R3956" s="50" t="s">
        <v>2350</v>
      </c>
      <c r="S3956" s="50" t="s">
        <v>2506</v>
      </c>
      <c r="AG3956" s="184"/>
      <c r="AL3956" s="50" t="s">
        <v>494</v>
      </c>
      <c r="AM3956" s="50">
        <v>40</v>
      </c>
      <c r="AN3956" s="50">
        <v>6</v>
      </c>
      <c r="AO3956" s="50">
        <v>0.48</v>
      </c>
    </row>
    <row r="3957" spans="1:41" x14ac:dyDescent="0.2">
      <c r="A3957" s="50">
        <v>2025</v>
      </c>
      <c r="B3957" s="162" t="s">
        <v>16</v>
      </c>
      <c r="C3957" s="51" t="str">
        <f>set_totals!$C$580</f>
        <v>19Mar25-RST-Night/Day</v>
      </c>
      <c r="D3957" s="21">
        <f t="shared" si="187"/>
        <v>45735</v>
      </c>
      <c r="E3957" s="22">
        <f t="shared" si="188"/>
        <v>78</v>
      </c>
      <c r="F3957" s="50" t="s">
        <v>344</v>
      </c>
      <c r="G3957" s="50" t="s">
        <v>341</v>
      </c>
      <c r="H3957" s="17">
        <v>38</v>
      </c>
      <c r="J3957" s="17"/>
      <c r="K3957" s="17" t="s">
        <v>494</v>
      </c>
      <c r="N3957" s="17" t="s">
        <v>2424</v>
      </c>
      <c r="Q3957" s="50" t="s">
        <v>496</v>
      </c>
      <c r="R3957" s="50" t="s">
        <v>2350</v>
      </c>
      <c r="S3957" s="50" t="s">
        <v>2506</v>
      </c>
      <c r="AG3957" s="184"/>
      <c r="AL3957" s="50" t="s">
        <v>494</v>
      </c>
      <c r="AM3957" s="50">
        <v>36</v>
      </c>
      <c r="AN3957" s="50">
        <v>5</v>
      </c>
      <c r="AO3957" s="50">
        <v>0.31</v>
      </c>
    </row>
    <row r="3958" spans="1:41" x14ac:dyDescent="0.2">
      <c r="A3958" s="50">
        <v>2025</v>
      </c>
      <c r="B3958" s="162" t="s">
        <v>16</v>
      </c>
      <c r="C3958" s="51" t="str">
        <f>set_totals!$C$580</f>
        <v>19Mar25-RST-Night/Day</v>
      </c>
      <c r="D3958" s="21">
        <f t="shared" si="187"/>
        <v>45735</v>
      </c>
      <c r="E3958" s="22">
        <f t="shared" si="188"/>
        <v>78</v>
      </c>
      <c r="F3958" s="50" t="s">
        <v>344</v>
      </c>
      <c r="G3958" s="50" t="s">
        <v>341</v>
      </c>
      <c r="H3958" s="17">
        <v>39</v>
      </c>
      <c r="J3958" s="17">
        <v>0.46</v>
      </c>
      <c r="K3958" s="17" t="s">
        <v>494</v>
      </c>
      <c r="N3958" s="20" t="s">
        <v>2425</v>
      </c>
      <c r="Q3958" s="50" t="s">
        <v>496</v>
      </c>
      <c r="R3958" s="50" t="s">
        <v>2350</v>
      </c>
      <c r="S3958" s="50" t="s">
        <v>2506</v>
      </c>
      <c r="AD3958" s="79" t="s">
        <v>1714</v>
      </c>
      <c r="AG3958" s="184"/>
      <c r="AL3958" s="50" t="s">
        <v>494</v>
      </c>
      <c r="AM3958" s="50">
        <v>36</v>
      </c>
      <c r="AN3958" s="50">
        <v>5</v>
      </c>
      <c r="AO3958" s="50">
        <v>0.35</v>
      </c>
    </row>
    <row r="3959" spans="1:41" x14ac:dyDescent="0.2">
      <c r="A3959" s="50">
        <v>2025</v>
      </c>
      <c r="B3959" s="162" t="s">
        <v>16</v>
      </c>
      <c r="C3959" s="51" t="str">
        <f>set_totals!$C$580</f>
        <v>19Mar25-RST-Night/Day</v>
      </c>
      <c r="D3959" s="21">
        <f t="shared" si="187"/>
        <v>45735</v>
      </c>
      <c r="E3959" s="22">
        <f t="shared" si="188"/>
        <v>78</v>
      </c>
      <c r="F3959" s="50" t="s">
        <v>344</v>
      </c>
      <c r="G3959" s="50" t="s">
        <v>341</v>
      </c>
      <c r="H3959" s="17">
        <v>40</v>
      </c>
      <c r="J3959" s="17">
        <v>0.5</v>
      </c>
      <c r="K3959" s="17" t="s">
        <v>494</v>
      </c>
      <c r="N3959" s="20" t="s">
        <v>2426</v>
      </c>
      <c r="Q3959" s="50" t="s">
        <v>496</v>
      </c>
      <c r="R3959" s="50" t="s">
        <v>2350</v>
      </c>
      <c r="S3959" s="50" t="s">
        <v>2506</v>
      </c>
      <c r="AD3959" s="79" t="s">
        <v>1715</v>
      </c>
      <c r="AG3959" s="184"/>
      <c r="AL3959" s="50" t="s">
        <v>494</v>
      </c>
      <c r="AM3959" s="50">
        <v>38</v>
      </c>
      <c r="AN3959" s="50">
        <v>6</v>
      </c>
      <c r="AO3959" s="50">
        <v>0.35</v>
      </c>
    </row>
    <row r="3960" spans="1:41" x14ac:dyDescent="0.2">
      <c r="A3960" s="50">
        <v>2025</v>
      </c>
      <c r="B3960" s="162" t="s">
        <v>16</v>
      </c>
      <c r="C3960" s="51" t="str">
        <f>set_totals!$C$580</f>
        <v>19Mar25-RST-Night/Day</v>
      </c>
      <c r="D3960" s="21">
        <f t="shared" si="187"/>
        <v>45735</v>
      </c>
      <c r="E3960" s="22">
        <f t="shared" si="188"/>
        <v>78</v>
      </c>
      <c r="F3960" s="50" t="s">
        <v>344</v>
      </c>
      <c r="G3960" s="50" t="s">
        <v>341</v>
      </c>
      <c r="H3960" s="17">
        <v>41</v>
      </c>
      <c r="J3960" s="17">
        <v>0.56999999999999995</v>
      </c>
      <c r="K3960" s="17" t="s">
        <v>494</v>
      </c>
      <c r="N3960" s="20" t="s">
        <v>2427</v>
      </c>
      <c r="Q3960" s="50" t="s">
        <v>496</v>
      </c>
      <c r="R3960" s="205" t="s">
        <v>2527</v>
      </c>
      <c r="AD3960" s="79" t="s">
        <v>1716</v>
      </c>
      <c r="AG3960" s="184"/>
    </row>
    <row r="3961" spans="1:41" hidden="1" x14ac:dyDescent="0.2">
      <c r="A3961" s="50">
        <v>2025</v>
      </c>
      <c r="B3961" s="162" t="s">
        <v>16</v>
      </c>
      <c r="C3961" s="51" t="str">
        <f>set_totals!$C$580</f>
        <v>19Mar25-RST-Night/Day</v>
      </c>
      <c r="D3961" s="21">
        <f t="shared" si="187"/>
        <v>45735</v>
      </c>
      <c r="E3961" s="22">
        <f t="shared" si="188"/>
        <v>78</v>
      </c>
      <c r="F3961" s="50" t="s">
        <v>343</v>
      </c>
      <c r="G3961" s="50" t="s">
        <v>341</v>
      </c>
      <c r="H3961" s="17">
        <v>36</v>
      </c>
      <c r="J3961" s="17">
        <v>0.47</v>
      </c>
      <c r="K3961" s="17" t="s">
        <v>494</v>
      </c>
      <c r="N3961" s="17"/>
      <c r="Q3961" s="50" t="s">
        <v>494</v>
      </c>
    </row>
    <row r="3962" spans="1:41" hidden="1" x14ac:dyDescent="0.2">
      <c r="A3962" s="50">
        <v>2025</v>
      </c>
      <c r="B3962" s="162" t="s">
        <v>16</v>
      </c>
      <c r="C3962" s="51" t="str">
        <f>set_totals!$C$580</f>
        <v>19Mar25-RST-Night/Day</v>
      </c>
      <c r="D3962" s="21">
        <f t="shared" si="187"/>
        <v>45735</v>
      </c>
      <c r="E3962" s="22">
        <f t="shared" si="188"/>
        <v>78</v>
      </c>
      <c r="F3962" s="50" t="s">
        <v>343</v>
      </c>
      <c r="G3962" s="50" t="s">
        <v>341</v>
      </c>
      <c r="H3962" s="17">
        <v>33</v>
      </c>
      <c r="J3962" s="17">
        <v>0.31</v>
      </c>
      <c r="K3962" s="17" t="s">
        <v>494</v>
      </c>
      <c r="N3962" s="17"/>
      <c r="Q3962" s="50" t="s">
        <v>494</v>
      </c>
    </row>
    <row r="3963" spans="1:41" hidden="1" x14ac:dyDescent="0.2">
      <c r="A3963" s="50">
        <v>2025</v>
      </c>
      <c r="B3963" s="162" t="s">
        <v>16</v>
      </c>
      <c r="C3963" s="51" t="str">
        <f>set_totals!$C$580</f>
        <v>19Mar25-RST-Night/Day</v>
      </c>
      <c r="D3963" s="21">
        <f t="shared" si="187"/>
        <v>45735</v>
      </c>
      <c r="E3963" s="22">
        <f t="shared" si="188"/>
        <v>78</v>
      </c>
      <c r="F3963" s="50" t="s">
        <v>343</v>
      </c>
      <c r="G3963" s="50" t="s">
        <v>341</v>
      </c>
      <c r="H3963" s="17">
        <v>34</v>
      </c>
      <c r="J3963" s="17">
        <v>0.33</v>
      </c>
      <c r="K3963" s="17" t="s">
        <v>494</v>
      </c>
      <c r="N3963" s="17"/>
      <c r="Q3963" s="50" t="s">
        <v>494</v>
      </c>
    </row>
    <row r="3964" spans="1:41" hidden="1" x14ac:dyDescent="0.2">
      <c r="A3964" s="50">
        <v>2025</v>
      </c>
      <c r="B3964" s="162" t="s">
        <v>16</v>
      </c>
      <c r="C3964" s="51" t="str">
        <f>set_totals!$C$580</f>
        <v>19Mar25-RST-Night/Day</v>
      </c>
      <c r="D3964" s="21">
        <f t="shared" si="187"/>
        <v>45735</v>
      </c>
      <c r="E3964" s="22">
        <f t="shared" si="188"/>
        <v>78</v>
      </c>
      <c r="F3964" s="50" t="s">
        <v>343</v>
      </c>
      <c r="G3964" s="50" t="s">
        <v>341</v>
      </c>
      <c r="H3964" s="17">
        <v>35</v>
      </c>
      <c r="J3964" s="17">
        <v>0.34</v>
      </c>
      <c r="K3964" s="17" t="s">
        <v>494</v>
      </c>
      <c r="N3964" s="17"/>
      <c r="Q3964" s="50" t="s">
        <v>494</v>
      </c>
    </row>
    <row r="3965" spans="1:41" hidden="1" x14ac:dyDescent="0.2">
      <c r="A3965" s="50">
        <v>2025</v>
      </c>
      <c r="B3965" s="162" t="s">
        <v>16</v>
      </c>
      <c r="C3965" s="51" t="str">
        <f>set_totals!$C$580</f>
        <v>19Mar25-RST-Night/Day</v>
      </c>
      <c r="D3965" s="21">
        <f t="shared" si="187"/>
        <v>45735</v>
      </c>
      <c r="E3965" s="22">
        <f t="shared" si="188"/>
        <v>78</v>
      </c>
      <c r="F3965" s="50" t="s">
        <v>343</v>
      </c>
      <c r="G3965" s="50" t="s">
        <v>341</v>
      </c>
      <c r="H3965" s="17">
        <v>31</v>
      </c>
      <c r="J3965" s="17">
        <v>0.28000000000000003</v>
      </c>
      <c r="K3965" s="17" t="s">
        <v>494</v>
      </c>
      <c r="N3965" s="17"/>
      <c r="Q3965" s="50" t="s">
        <v>494</v>
      </c>
    </row>
    <row r="3966" spans="1:41" hidden="1" x14ac:dyDescent="0.2">
      <c r="A3966" s="50">
        <v>2025</v>
      </c>
      <c r="B3966" s="162" t="s">
        <v>16</v>
      </c>
      <c r="C3966" s="51" t="str">
        <f>set_totals!$C$580</f>
        <v>19Mar25-RST-Night/Day</v>
      </c>
      <c r="D3966" s="21">
        <f t="shared" si="187"/>
        <v>45735</v>
      </c>
      <c r="E3966" s="22">
        <f t="shared" si="188"/>
        <v>78</v>
      </c>
      <c r="F3966" s="50" t="s">
        <v>343</v>
      </c>
      <c r="G3966" s="50" t="s">
        <v>341</v>
      </c>
      <c r="H3966" s="17">
        <v>35</v>
      </c>
      <c r="J3966" s="17">
        <v>0.38</v>
      </c>
      <c r="K3966" s="17" t="s">
        <v>494</v>
      </c>
      <c r="N3966" s="17"/>
      <c r="Q3966" s="50" t="s">
        <v>494</v>
      </c>
    </row>
    <row r="3967" spans="1:41" hidden="1" x14ac:dyDescent="0.2">
      <c r="A3967" s="50">
        <v>2025</v>
      </c>
      <c r="B3967" s="162" t="s">
        <v>16</v>
      </c>
      <c r="C3967" s="51" t="str">
        <f>set_totals!$C$580</f>
        <v>19Mar25-RST-Night/Day</v>
      </c>
      <c r="D3967" s="21">
        <f t="shared" si="187"/>
        <v>45735</v>
      </c>
      <c r="E3967" s="22">
        <f t="shared" si="188"/>
        <v>78</v>
      </c>
      <c r="F3967" s="50" t="s">
        <v>343</v>
      </c>
      <c r="G3967" s="50" t="s">
        <v>341</v>
      </c>
      <c r="H3967" s="17">
        <v>32</v>
      </c>
      <c r="J3967" s="17">
        <v>0.33</v>
      </c>
      <c r="K3967" s="17" t="s">
        <v>494</v>
      </c>
      <c r="N3967" s="17"/>
      <c r="Q3967" s="50" t="s">
        <v>494</v>
      </c>
    </row>
    <row r="3968" spans="1:41" hidden="1" x14ac:dyDescent="0.2">
      <c r="A3968" s="50">
        <v>2025</v>
      </c>
      <c r="B3968" s="162" t="s">
        <v>16</v>
      </c>
      <c r="C3968" s="51" t="str">
        <f>set_totals!$C$580</f>
        <v>19Mar25-RST-Night/Day</v>
      </c>
      <c r="D3968" s="21">
        <f t="shared" si="187"/>
        <v>45735</v>
      </c>
      <c r="E3968" s="22">
        <f t="shared" si="188"/>
        <v>78</v>
      </c>
      <c r="F3968" s="50" t="s">
        <v>343</v>
      </c>
      <c r="G3968" s="50" t="s">
        <v>341</v>
      </c>
      <c r="H3968" s="17">
        <v>31</v>
      </c>
      <c r="J3968" s="17">
        <v>0.37</v>
      </c>
      <c r="K3968" s="17" t="s">
        <v>494</v>
      </c>
      <c r="N3968" s="17"/>
      <c r="Q3968" s="50" t="s">
        <v>494</v>
      </c>
    </row>
    <row r="3969" spans="1:17" hidden="1" x14ac:dyDescent="0.2">
      <c r="A3969" s="50">
        <v>2025</v>
      </c>
      <c r="B3969" s="162" t="s">
        <v>16</v>
      </c>
      <c r="C3969" s="51" t="str">
        <f>set_totals!$C$580</f>
        <v>19Mar25-RST-Night/Day</v>
      </c>
      <c r="D3969" s="21">
        <f t="shared" si="187"/>
        <v>45735</v>
      </c>
      <c r="E3969" s="22">
        <f t="shared" si="188"/>
        <v>78</v>
      </c>
      <c r="F3969" s="50" t="s">
        <v>343</v>
      </c>
      <c r="G3969" s="50" t="s">
        <v>341</v>
      </c>
      <c r="H3969" s="17">
        <v>35</v>
      </c>
      <c r="J3969" s="17">
        <v>0.41</v>
      </c>
      <c r="K3969" s="17" t="s">
        <v>494</v>
      </c>
      <c r="N3969" s="17"/>
      <c r="Q3969" s="50" t="s">
        <v>494</v>
      </c>
    </row>
    <row r="3970" spans="1:17" hidden="1" x14ac:dyDescent="0.2">
      <c r="A3970" s="50">
        <v>2025</v>
      </c>
      <c r="B3970" s="162" t="s">
        <v>16</v>
      </c>
      <c r="C3970" s="51" t="str">
        <f>set_totals!$C$580</f>
        <v>19Mar25-RST-Night/Day</v>
      </c>
      <c r="D3970" s="21">
        <f t="shared" si="187"/>
        <v>45735</v>
      </c>
      <c r="E3970" s="22">
        <f t="shared" si="188"/>
        <v>78</v>
      </c>
      <c r="F3970" s="50" t="s">
        <v>343</v>
      </c>
      <c r="G3970" s="50" t="s">
        <v>341</v>
      </c>
      <c r="H3970" s="17">
        <v>32</v>
      </c>
      <c r="J3970" s="17">
        <v>0.3</v>
      </c>
      <c r="K3970" s="17" t="s">
        <v>494</v>
      </c>
      <c r="N3970" s="17"/>
      <c r="Q3970" s="50" t="s">
        <v>494</v>
      </c>
    </row>
    <row r="3971" spans="1:17" hidden="1" x14ac:dyDescent="0.2">
      <c r="A3971" s="50">
        <v>2025</v>
      </c>
      <c r="B3971" s="162" t="s">
        <v>16</v>
      </c>
      <c r="C3971" s="51" t="str">
        <f>set_totals!$C$580</f>
        <v>19Mar25-RST-Night/Day</v>
      </c>
      <c r="D3971" s="21">
        <f t="shared" si="187"/>
        <v>45735</v>
      </c>
      <c r="E3971" s="22">
        <f t="shared" si="188"/>
        <v>78</v>
      </c>
      <c r="F3971" s="50" t="s">
        <v>343</v>
      </c>
      <c r="G3971" s="50" t="s">
        <v>341</v>
      </c>
      <c r="H3971" s="17">
        <v>34</v>
      </c>
      <c r="J3971" s="17">
        <v>0.34</v>
      </c>
      <c r="K3971" s="17" t="s">
        <v>494</v>
      </c>
      <c r="N3971" s="17"/>
      <c r="Q3971" s="50" t="s">
        <v>494</v>
      </c>
    </row>
    <row r="3972" spans="1:17" hidden="1" x14ac:dyDescent="0.2">
      <c r="A3972" s="50">
        <v>2025</v>
      </c>
      <c r="B3972" s="162" t="s">
        <v>16</v>
      </c>
      <c r="C3972" s="51" t="str">
        <f>set_totals!$C$580</f>
        <v>19Mar25-RST-Night/Day</v>
      </c>
      <c r="D3972" s="21">
        <f t="shared" si="187"/>
        <v>45735</v>
      </c>
      <c r="E3972" s="22">
        <f t="shared" si="188"/>
        <v>78</v>
      </c>
      <c r="F3972" s="50" t="s">
        <v>343</v>
      </c>
      <c r="G3972" s="50" t="s">
        <v>341</v>
      </c>
      <c r="H3972" s="17">
        <v>32</v>
      </c>
      <c r="J3972" s="17">
        <v>0.33</v>
      </c>
      <c r="K3972" s="17" t="s">
        <v>494</v>
      </c>
      <c r="N3972" s="17"/>
      <c r="Q3972" s="50" t="s">
        <v>494</v>
      </c>
    </row>
    <row r="3973" spans="1:17" hidden="1" x14ac:dyDescent="0.2">
      <c r="A3973" s="50">
        <v>2025</v>
      </c>
      <c r="B3973" s="162" t="s">
        <v>16</v>
      </c>
      <c r="C3973" s="51" t="str">
        <f>set_totals!$C$580</f>
        <v>19Mar25-RST-Night/Day</v>
      </c>
      <c r="D3973" s="21">
        <f t="shared" si="187"/>
        <v>45735</v>
      </c>
      <c r="E3973" s="22">
        <f t="shared" si="188"/>
        <v>78</v>
      </c>
      <c r="F3973" s="50" t="s">
        <v>343</v>
      </c>
      <c r="G3973" s="50" t="s">
        <v>341</v>
      </c>
      <c r="H3973" s="17">
        <v>34</v>
      </c>
      <c r="J3973" s="17">
        <v>0.44</v>
      </c>
      <c r="K3973" s="17" t="s">
        <v>494</v>
      </c>
      <c r="N3973" s="17"/>
      <c r="Q3973" s="50" t="s">
        <v>494</v>
      </c>
    </row>
    <row r="3974" spans="1:17" hidden="1" x14ac:dyDescent="0.2">
      <c r="A3974" s="50">
        <v>2025</v>
      </c>
      <c r="B3974" s="162" t="s">
        <v>16</v>
      </c>
      <c r="C3974" s="51" t="str">
        <f>set_totals!$C$580</f>
        <v>19Mar25-RST-Night/Day</v>
      </c>
      <c r="D3974" s="21">
        <f t="shared" si="187"/>
        <v>45735</v>
      </c>
      <c r="E3974" s="22">
        <f t="shared" si="188"/>
        <v>78</v>
      </c>
      <c r="F3974" s="50" t="s">
        <v>343</v>
      </c>
      <c r="G3974" s="50" t="s">
        <v>341</v>
      </c>
      <c r="H3974" s="17">
        <v>35</v>
      </c>
      <c r="J3974" s="17">
        <v>0.37</v>
      </c>
      <c r="K3974" s="17" t="s">
        <v>494</v>
      </c>
      <c r="N3974" s="17"/>
      <c r="Q3974" s="50" t="s">
        <v>494</v>
      </c>
    </row>
    <row r="3975" spans="1:17" hidden="1" x14ac:dyDescent="0.2">
      <c r="A3975" s="50">
        <v>2025</v>
      </c>
      <c r="B3975" s="162" t="s">
        <v>16</v>
      </c>
      <c r="C3975" s="51" t="str">
        <f>set_totals!$C$580</f>
        <v>19Mar25-RST-Night/Day</v>
      </c>
      <c r="D3975" s="21">
        <f t="shared" si="187"/>
        <v>45735</v>
      </c>
      <c r="E3975" s="22">
        <f t="shared" si="188"/>
        <v>78</v>
      </c>
      <c r="F3975" s="50" t="s">
        <v>343</v>
      </c>
      <c r="G3975" s="50" t="s">
        <v>341</v>
      </c>
      <c r="H3975" s="17">
        <v>37</v>
      </c>
      <c r="J3975" s="17">
        <v>0.39</v>
      </c>
      <c r="K3975" s="17" t="s">
        <v>494</v>
      </c>
      <c r="N3975" s="17"/>
      <c r="Q3975" s="50" t="s">
        <v>494</v>
      </c>
    </row>
    <row r="3976" spans="1:17" hidden="1" x14ac:dyDescent="0.2">
      <c r="A3976" s="50">
        <v>2025</v>
      </c>
      <c r="B3976" s="162" t="s">
        <v>16</v>
      </c>
      <c r="C3976" s="51" t="str">
        <f>set_totals!$C$580</f>
        <v>19Mar25-RST-Night/Day</v>
      </c>
      <c r="D3976" s="21">
        <f t="shared" si="187"/>
        <v>45735</v>
      </c>
      <c r="E3976" s="22">
        <f t="shared" si="188"/>
        <v>78</v>
      </c>
      <c r="F3976" s="50" t="s">
        <v>343</v>
      </c>
      <c r="G3976" s="50" t="s">
        <v>341</v>
      </c>
      <c r="H3976" s="17">
        <v>35</v>
      </c>
      <c r="J3976" s="17">
        <v>0.42</v>
      </c>
      <c r="K3976" s="17" t="s">
        <v>494</v>
      </c>
      <c r="N3976" s="17"/>
      <c r="Q3976" s="50" t="s">
        <v>494</v>
      </c>
    </row>
    <row r="3977" spans="1:17" hidden="1" x14ac:dyDescent="0.2">
      <c r="A3977" s="50">
        <v>2025</v>
      </c>
      <c r="B3977" s="162" t="s">
        <v>16</v>
      </c>
      <c r="C3977" s="51" t="str">
        <f>set_totals!$C$580</f>
        <v>19Mar25-RST-Night/Day</v>
      </c>
      <c r="D3977" s="21">
        <f t="shared" si="187"/>
        <v>45735</v>
      </c>
      <c r="E3977" s="22">
        <f t="shared" si="188"/>
        <v>78</v>
      </c>
      <c r="F3977" s="50" t="s">
        <v>343</v>
      </c>
      <c r="G3977" s="50" t="s">
        <v>341</v>
      </c>
      <c r="H3977" s="17">
        <v>35</v>
      </c>
      <c r="J3977" s="17">
        <v>0.43</v>
      </c>
      <c r="K3977" s="17" t="s">
        <v>494</v>
      </c>
      <c r="N3977" s="17"/>
      <c r="Q3977" s="50" t="s">
        <v>494</v>
      </c>
    </row>
    <row r="3978" spans="1:17" hidden="1" x14ac:dyDescent="0.2">
      <c r="A3978" s="50">
        <v>2025</v>
      </c>
      <c r="B3978" s="162" t="s">
        <v>16</v>
      </c>
      <c r="C3978" s="51" t="str">
        <f>set_totals!$C$580</f>
        <v>19Mar25-RST-Night/Day</v>
      </c>
      <c r="D3978" s="21">
        <f t="shared" si="187"/>
        <v>45735</v>
      </c>
      <c r="E3978" s="22">
        <f t="shared" si="188"/>
        <v>78</v>
      </c>
      <c r="F3978" s="50" t="s">
        <v>343</v>
      </c>
      <c r="G3978" s="50" t="s">
        <v>341</v>
      </c>
      <c r="H3978" s="17">
        <v>41</v>
      </c>
      <c r="J3978" s="17">
        <v>0.37</v>
      </c>
      <c r="K3978" s="17" t="s">
        <v>494</v>
      </c>
      <c r="N3978" s="17"/>
      <c r="Q3978" s="50" t="s">
        <v>494</v>
      </c>
    </row>
    <row r="3979" spans="1:17" hidden="1" x14ac:dyDescent="0.2">
      <c r="A3979" s="50">
        <v>2025</v>
      </c>
      <c r="B3979" s="162" t="s">
        <v>16</v>
      </c>
      <c r="C3979" s="51" t="str">
        <f>set_totals!$C$580</f>
        <v>19Mar25-RST-Night/Day</v>
      </c>
      <c r="D3979" s="21">
        <f t="shared" si="187"/>
        <v>45735</v>
      </c>
      <c r="E3979" s="22">
        <f t="shared" si="188"/>
        <v>78</v>
      </c>
      <c r="F3979" s="50" t="s">
        <v>343</v>
      </c>
      <c r="G3979" s="50" t="s">
        <v>341</v>
      </c>
      <c r="H3979" s="17">
        <v>34</v>
      </c>
      <c r="J3979" s="17">
        <v>0.41</v>
      </c>
      <c r="K3979" s="17" t="s">
        <v>494</v>
      </c>
      <c r="N3979" s="17"/>
      <c r="Q3979" s="50" t="s">
        <v>494</v>
      </c>
    </row>
    <row r="3980" spans="1:17" hidden="1" x14ac:dyDescent="0.2">
      <c r="A3980" s="50">
        <v>2025</v>
      </c>
      <c r="B3980" s="162" t="s">
        <v>16</v>
      </c>
      <c r="C3980" s="51" t="str">
        <f>set_totals!$C$580</f>
        <v>19Mar25-RST-Night/Day</v>
      </c>
      <c r="D3980" s="21">
        <f t="shared" si="187"/>
        <v>45735</v>
      </c>
      <c r="E3980" s="22">
        <f t="shared" si="188"/>
        <v>78</v>
      </c>
      <c r="F3980" s="50" t="s">
        <v>343</v>
      </c>
      <c r="G3980" s="50" t="s">
        <v>341</v>
      </c>
      <c r="H3980" s="17">
        <v>35</v>
      </c>
      <c r="J3980" s="17">
        <v>0.41</v>
      </c>
      <c r="K3980" s="17" t="s">
        <v>494</v>
      </c>
      <c r="N3980" s="17"/>
      <c r="Q3980" s="50" t="s">
        <v>494</v>
      </c>
    </row>
    <row r="3981" spans="1:17" hidden="1" x14ac:dyDescent="0.2">
      <c r="A3981" s="50">
        <v>2025</v>
      </c>
      <c r="B3981" s="162" t="s">
        <v>16</v>
      </c>
      <c r="C3981" s="51" t="str">
        <f>set_totals!$C$580</f>
        <v>19Mar25-RST-Night/Day</v>
      </c>
      <c r="D3981" s="21">
        <f t="shared" si="187"/>
        <v>45735</v>
      </c>
      <c r="E3981" s="22">
        <f t="shared" si="188"/>
        <v>78</v>
      </c>
      <c r="F3981" s="50" t="s">
        <v>343</v>
      </c>
      <c r="G3981" s="50" t="s">
        <v>347</v>
      </c>
      <c r="H3981" s="17">
        <v>75</v>
      </c>
      <c r="J3981" s="17">
        <v>3.93</v>
      </c>
      <c r="K3981" s="17" t="s">
        <v>494</v>
      </c>
      <c r="N3981" s="17"/>
      <c r="Q3981" s="50" t="s">
        <v>494</v>
      </c>
    </row>
    <row r="3982" spans="1:17" hidden="1" x14ac:dyDescent="0.2">
      <c r="A3982" s="50">
        <v>2025</v>
      </c>
      <c r="B3982" s="162" t="s">
        <v>16</v>
      </c>
      <c r="C3982" s="51" t="str">
        <f>set_totals!$C$580</f>
        <v>19Mar25-RST-Night/Day</v>
      </c>
      <c r="D3982" s="21">
        <f t="shared" si="187"/>
        <v>45735</v>
      </c>
      <c r="E3982" s="22">
        <f t="shared" si="188"/>
        <v>78</v>
      </c>
      <c r="F3982" s="50" t="s">
        <v>340</v>
      </c>
      <c r="G3982" s="50" t="s">
        <v>341</v>
      </c>
      <c r="H3982" s="17">
        <v>42</v>
      </c>
      <c r="J3982" s="17">
        <v>0.45</v>
      </c>
      <c r="K3982" s="17" t="s">
        <v>494</v>
      </c>
      <c r="N3982" s="17"/>
      <c r="Q3982" s="50" t="s">
        <v>494</v>
      </c>
    </row>
    <row r="3983" spans="1:17" hidden="1" x14ac:dyDescent="0.2">
      <c r="A3983" s="50">
        <v>2025</v>
      </c>
      <c r="B3983" s="162" t="s">
        <v>16</v>
      </c>
      <c r="C3983" s="51" t="str">
        <f>set_totals!$C$580</f>
        <v>19Mar25-RST-Night/Day</v>
      </c>
      <c r="D3983" s="21">
        <f t="shared" si="187"/>
        <v>45735</v>
      </c>
      <c r="E3983" s="22">
        <f t="shared" si="188"/>
        <v>78</v>
      </c>
      <c r="F3983" s="50" t="s">
        <v>340</v>
      </c>
      <c r="G3983" s="50" t="s">
        <v>341</v>
      </c>
      <c r="H3983" s="17">
        <v>38</v>
      </c>
      <c r="J3983" s="17">
        <v>0.4</v>
      </c>
      <c r="K3983" s="17" t="s">
        <v>494</v>
      </c>
      <c r="N3983" s="17"/>
      <c r="Q3983" s="50" t="s">
        <v>494</v>
      </c>
    </row>
    <row r="3984" spans="1:17" hidden="1" x14ac:dyDescent="0.2">
      <c r="A3984" s="50">
        <v>2025</v>
      </c>
      <c r="B3984" s="162" t="s">
        <v>16</v>
      </c>
      <c r="C3984" s="51" t="str">
        <f>set_totals!$C$580</f>
        <v>19Mar25-RST-Night/Day</v>
      </c>
      <c r="D3984" s="21">
        <f t="shared" si="187"/>
        <v>45735</v>
      </c>
      <c r="E3984" s="22">
        <f t="shared" si="188"/>
        <v>78</v>
      </c>
      <c r="F3984" s="50" t="s">
        <v>340</v>
      </c>
      <c r="G3984" s="50" t="s">
        <v>341</v>
      </c>
      <c r="H3984" s="17">
        <v>37</v>
      </c>
      <c r="J3984" s="17">
        <v>0.34</v>
      </c>
      <c r="K3984" s="17" t="s">
        <v>494</v>
      </c>
      <c r="N3984" s="17"/>
      <c r="Q3984" s="50" t="s">
        <v>494</v>
      </c>
    </row>
    <row r="3985" spans="1:17" hidden="1" x14ac:dyDescent="0.2">
      <c r="A3985" s="50">
        <v>2025</v>
      </c>
      <c r="B3985" s="162" t="s">
        <v>16</v>
      </c>
      <c r="C3985" s="51" t="str">
        <f>set_totals!$C$580</f>
        <v>19Mar25-RST-Night/Day</v>
      </c>
      <c r="D3985" s="21">
        <f t="shared" si="187"/>
        <v>45735</v>
      </c>
      <c r="E3985" s="22">
        <f t="shared" si="188"/>
        <v>78</v>
      </c>
      <c r="F3985" s="50" t="s">
        <v>340</v>
      </c>
      <c r="G3985" s="50" t="s">
        <v>341</v>
      </c>
      <c r="H3985" s="17">
        <v>47</v>
      </c>
      <c r="J3985" s="17">
        <v>0.44</v>
      </c>
      <c r="K3985" s="17" t="s">
        <v>494</v>
      </c>
      <c r="N3985" s="17"/>
      <c r="Q3985" s="50" t="s">
        <v>494</v>
      </c>
    </row>
    <row r="3986" spans="1:17" hidden="1" x14ac:dyDescent="0.2">
      <c r="A3986" s="50">
        <v>2025</v>
      </c>
      <c r="B3986" s="162" t="s">
        <v>16</v>
      </c>
      <c r="C3986" s="51" t="str">
        <f>set_totals!$C$580</f>
        <v>19Mar25-RST-Night/Day</v>
      </c>
      <c r="D3986" s="21">
        <f t="shared" si="187"/>
        <v>45735</v>
      </c>
      <c r="E3986" s="22">
        <f t="shared" si="188"/>
        <v>78</v>
      </c>
      <c r="F3986" s="50" t="s">
        <v>344</v>
      </c>
      <c r="G3986" s="50" t="s">
        <v>341</v>
      </c>
      <c r="H3986" s="17">
        <v>39</v>
      </c>
      <c r="J3986" s="17">
        <v>0.49</v>
      </c>
      <c r="K3986" s="17" t="s">
        <v>494</v>
      </c>
      <c r="N3986" s="17"/>
      <c r="Q3986" s="50" t="s">
        <v>494</v>
      </c>
    </row>
    <row r="3987" spans="1:17" hidden="1" x14ac:dyDescent="0.2">
      <c r="A3987" s="50">
        <v>2025</v>
      </c>
      <c r="B3987" s="162" t="s">
        <v>16</v>
      </c>
      <c r="C3987" s="51" t="str">
        <f>set_totals!$C$580</f>
        <v>19Mar25-RST-Night/Day</v>
      </c>
      <c r="D3987" s="21">
        <f t="shared" si="187"/>
        <v>45735</v>
      </c>
      <c r="E3987" s="22">
        <f t="shared" si="188"/>
        <v>78</v>
      </c>
      <c r="F3987" s="50" t="s">
        <v>344</v>
      </c>
      <c r="G3987" s="50" t="s">
        <v>341</v>
      </c>
      <c r="H3987" s="17">
        <v>40</v>
      </c>
      <c r="J3987" s="17">
        <v>0.57999999999999996</v>
      </c>
      <c r="K3987" s="17" t="s">
        <v>494</v>
      </c>
      <c r="N3987" s="17"/>
      <c r="Q3987" s="50" t="s">
        <v>494</v>
      </c>
    </row>
    <row r="3988" spans="1:17" hidden="1" x14ac:dyDescent="0.2">
      <c r="A3988" s="50">
        <v>2025</v>
      </c>
      <c r="B3988" s="162" t="s">
        <v>16</v>
      </c>
      <c r="C3988" s="51" t="str">
        <f>set_totals!$C$580</f>
        <v>19Mar25-RST-Night/Day</v>
      </c>
      <c r="D3988" s="21">
        <f t="shared" si="187"/>
        <v>45735</v>
      </c>
      <c r="E3988" s="22">
        <f t="shared" si="188"/>
        <v>78</v>
      </c>
      <c r="F3988" s="50" t="s">
        <v>344</v>
      </c>
      <c r="G3988" s="50" t="s">
        <v>341</v>
      </c>
      <c r="H3988" s="17">
        <v>41</v>
      </c>
      <c r="J3988" s="17">
        <v>0.63</v>
      </c>
      <c r="K3988" s="17" t="s">
        <v>494</v>
      </c>
      <c r="N3988" s="17"/>
      <c r="Q3988" s="50" t="s">
        <v>494</v>
      </c>
    </row>
    <row r="3989" spans="1:17" hidden="1" x14ac:dyDescent="0.2">
      <c r="A3989" s="50">
        <v>2025</v>
      </c>
      <c r="B3989" s="162" t="s">
        <v>16</v>
      </c>
      <c r="C3989" s="51" t="str">
        <f>set_totals!$C$580</f>
        <v>19Mar25-RST-Night/Day</v>
      </c>
      <c r="D3989" s="21">
        <f t="shared" si="187"/>
        <v>45735</v>
      </c>
      <c r="E3989" s="22">
        <f t="shared" si="188"/>
        <v>78</v>
      </c>
      <c r="F3989" s="50" t="s">
        <v>344</v>
      </c>
      <c r="G3989" s="50" t="s">
        <v>341</v>
      </c>
      <c r="H3989" s="17">
        <v>38</v>
      </c>
      <c r="J3989" s="17">
        <v>0.43</v>
      </c>
      <c r="K3989" s="17" t="s">
        <v>494</v>
      </c>
      <c r="N3989" s="17"/>
      <c r="Q3989" s="50" t="s">
        <v>494</v>
      </c>
    </row>
    <row r="3990" spans="1:17" hidden="1" x14ac:dyDescent="0.2">
      <c r="A3990" s="50">
        <v>2025</v>
      </c>
      <c r="B3990" s="162" t="s">
        <v>16</v>
      </c>
      <c r="C3990" s="51" t="str">
        <f>set_totals!$C$580</f>
        <v>19Mar25-RST-Night/Day</v>
      </c>
      <c r="D3990" s="21">
        <f t="shared" si="187"/>
        <v>45735</v>
      </c>
      <c r="E3990" s="22">
        <f t="shared" si="188"/>
        <v>78</v>
      </c>
      <c r="F3990" s="50" t="s">
        <v>344</v>
      </c>
      <c r="G3990" s="50" t="s">
        <v>341</v>
      </c>
      <c r="H3990" s="17">
        <v>40</v>
      </c>
      <c r="J3990" s="17">
        <v>0.57999999999999996</v>
      </c>
      <c r="K3990" s="17" t="s">
        <v>494</v>
      </c>
      <c r="N3990" s="17"/>
      <c r="Q3990" s="50" t="s">
        <v>494</v>
      </c>
    </row>
    <row r="3991" spans="1:17" hidden="1" x14ac:dyDescent="0.2">
      <c r="A3991" s="50">
        <v>2025</v>
      </c>
      <c r="B3991" s="162" t="s">
        <v>16</v>
      </c>
      <c r="C3991" s="51" t="str">
        <f>set_totals!$C$580</f>
        <v>19Mar25-RST-Night/Day</v>
      </c>
      <c r="D3991" s="21">
        <f t="shared" si="187"/>
        <v>45735</v>
      </c>
      <c r="E3991" s="22">
        <f t="shared" si="188"/>
        <v>78</v>
      </c>
      <c r="F3991" s="50" t="s">
        <v>344</v>
      </c>
      <c r="G3991" s="50" t="s">
        <v>341</v>
      </c>
      <c r="H3991" s="17">
        <v>42</v>
      </c>
      <c r="J3991" s="17">
        <v>0.57999999999999996</v>
      </c>
      <c r="K3991" s="17" t="s">
        <v>494</v>
      </c>
      <c r="N3991" s="17"/>
      <c r="Q3991" s="50" t="s">
        <v>494</v>
      </c>
    </row>
    <row r="3992" spans="1:17" hidden="1" x14ac:dyDescent="0.2">
      <c r="A3992" s="50">
        <v>2025</v>
      </c>
      <c r="B3992" s="162" t="s">
        <v>16</v>
      </c>
      <c r="C3992" s="51" t="str">
        <f>set_totals!$C$580</f>
        <v>19Mar25-RST-Night/Day</v>
      </c>
      <c r="D3992" s="21">
        <f t="shared" si="187"/>
        <v>45735</v>
      </c>
      <c r="E3992" s="22">
        <f t="shared" si="188"/>
        <v>78</v>
      </c>
      <c r="F3992" s="50" t="s">
        <v>344</v>
      </c>
      <c r="G3992" s="50" t="s">
        <v>341</v>
      </c>
      <c r="H3992" s="17">
        <v>40</v>
      </c>
      <c r="J3992" s="17">
        <v>0.53</v>
      </c>
      <c r="K3992" s="17" t="s">
        <v>494</v>
      </c>
      <c r="N3992" s="17"/>
      <c r="Q3992" s="50" t="s">
        <v>494</v>
      </c>
    </row>
    <row r="3993" spans="1:17" hidden="1" x14ac:dyDescent="0.2">
      <c r="A3993" s="50">
        <v>2025</v>
      </c>
      <c r="B3993" s="162" t="s">
        <v>16</v>
      </c>
      <c r="C3993" s="51" t="str">
        <f>set_totals!$C$580</f>
        <v>19Mar25-RST-Night/Day</v>
      </c>
      <c r="D3993" s="21">
        <f t="shared" si="187"/>
        <v>45735</v>
      </c>
      <c r="E3993" s="22">
        <f t="shared" si="188"/>
        <v>78</v>
      </c>
      <c r="F3993" s="50" t="s">
        <v>344</v>
      </c>
      <c r="G3993" s="50" t="s">
        <v>341</v>
      </c>
      <c r="H3993" s="17">
        <v>40</v>
      </c>
      <c r="J3993" s="17">
        <v>0.53</v>
      </c>
      <c r="K3993" s="17" t="s">
        <v>494</v>
      </c>
      <c r="N3993" s="17"/>
      <c r="Q3993" s="50" t="s">
        <v>494</v>
      </c>
    </row>
    <row r="3994" spans="1:17" hidden="1" x14ac:dyDescent="0.2">
      <c r="A3994" s="50">
        <v>2025</v>
      </c>
      <c r="B3994" s="162" t="s">
        <v>16</v>
      </c>
      <c r="C3994" s="51" t="str">
        <f>set_totals!$C$580</f>
        <v>19Mar25-RST-Night/Day</v>
      </c>
      <c r="D3994" s="21">
        <f t="shared" si="187"/>
        <v>45735</v>
      </c>
      <c r="E3994" s="22">
        <f t="shared" si="188"/>
        <v>78</v>
      </c>
      <c r="F3994" s="50" t="s">
        <v>344</v>
      </c>
      <c r="G3994" s="50" t="s">
        <v>341</v>
      </c>
      <c r="H3994" s="17">
        <v>40</v>
      </c>
      <c r="J3994" s="17">
        <v>0.69</v>
      </c>
      <c r="K3994" s="17" t="s">
        <v>494</v>
      </c>
      <c r="N3994" s="17"/>
      <c r="Q3994" s="50" t="s">
        <v>494</v>
      </c>
    </row>
    <row r="3995" spans="1:17" hidden="1" x14ac:dyDescent="0.2">
      <c r="A3995" s="50">
        <v>2025</v>
      </c>
      <c r="B3995" s="162" t="s">
        <v>16</v>
      </c>
      <c r="C3995" s="51" t="str">
        <f>set_totals!$C$580</f>
        <v>19Mar25-RST-Night/Day</v>
      </c>
      <c r="D3995" s="21">
        <f t="shared" si="187"/>
        <v>45735</v>
      </c>
      <c r="E3995" s="22">
        <f t="shared" si="188"/>
        <v>78</v>
      </c>
      <c r="F3995" s="50" t="s">
        <v>344</v>
      </c>
      <c r="G3995" s="50" t="s">
        <v>341</v>
      </c>
      <c r="H3995" s="17">
        <v>46</v>
      </c>
      <c r="J3995" s="17">
        <v>1.02</v>
      </c>
      <c r="K3995" s="17" t="s">
        <v>494</v>
      </c>
      <c r="N3995" s="17"/>
      <c r="Q3995" s="50" t="s">
        <v>494</v>
      </c>
    </row>
    <row r="3996" spans="1:17" hidden="1" x14ac:dyDescent="0.2">
      <c r="A3996" s="50">
        <v>2025</v>
      </c>
      <c r="B3996" s="162" t="s">
        <v>16</v>
      </c>
      <c r="C3996" s="51" t="str">
        <f>set_totals!$C$580</f>
        <v>19Mar25-RST-Night/Day</v>
      </c>
      <c r="D3996" s="21">
        <f t="shared" si="187"/>
        <v>45735</v>
      </c>
      <c r="E3996" s="22">
        <f t="shared" si="188"/>
        <v>78</v>
      </c>
      <c r="F3996" s="50" t="s">
        <v>344</v>
      </c>
      <c r="G3996" s="50" t="s">
        <v>341</v>
      </c>
      <c r="H3996" s="17">
        <v>40</v>
      </c>
      <c r="J3996" s="17">
        <v>0.53</v>
      </c>
      <c r="K3996" s="17" t="s">
        <v>494</v>
      </c>
      <c r="N3996" s="17"/>
      <c r="Q3996" s="50" t="s">
        <v>494</v>
      </c>
    </row>
    <row r="3997" spans="1:17" hidden="1" x14ac:dyDescent="0.2">
      <c r="A3997" s="50">
        <v>2025</v>
      </c>
      <c r="B3997" s="162" t="s">
        <v>16</v>
      </c>
      <c r="C3997" s="51" t="str">
        <f>set_totals!$C$580</f>
        <v>19Mar25-RST-Night/Day</v>
      </c>
      <c r="D3997" s="21">
        <f t="shared" si="187"/>
        <v>45735</v>
      </c>
      <c r="E3997" s="22">
        <f t="shared" si="188"/>
        <v>78</v>
      </c>
      <c r="F3997" s="50" t="s">
        <v>344</v>
      </c>
      <c r="G3997" s="50" t="s">
        <v>341</v>
      </c>
      <c r="H3997" s="17">
        <v>42</v>
      </c>
      <c r="J3997" s="17">
        <v>0.6</v>
      </c>
      <c r="K3997" s="17" t="s">
        <v>494</v>
      </c>
      <c r="N3997" s="17"/>
      <c r="Q3997" s="50" t="s">
        <v>494</v>
      </c>
    </row>
    <row r="3998" spans="1:17" hidden="1" x14ac:dyDescent="0.2">
      <c r="A3998" s="50">
        <v>2025</v>
      </c>
      <c r="B3998" s="162" t="s">
        <v>16</v>
      </c>
      <c r="C3998" s="51" t="str">
        <f>set_totals!$C$580</f>
        <v>19Mar25-RST-Night/Day</v>
      </c>
      <c r="D3998" s="21">
        <f t="shared" si="187"/>
        <v>45735</v>
      </c>
      <c r="E3998" s="22">
        <f t="shared" si="188"/>
        <v>78</v>
      </c>
      <c r="F3998" s="50" t="s">
        <v>344</v>
      </c>
      <c r="G3998" s="50" t="s">
        <v>341</v>
      </c>
      <c r="H3998" s="17">
        <v>40</v>
      </c>
      <c r="J3998" s="17">
        <v>0.59</v>
      </c>
      <c r="K3998" s="17" t="s">
        <v>494</v>
      </c>
      <c r="N3998" s="17"/>
      <c r="Q3998" s="50" t="s">
        <v>494</v>
      </c>
    </row>
    <row r="3999" spans="1:17" hidden="1" x14ac:dyDescent="0.2">
      <c r="A3999" s="50">
        <v>2025</v>
      </c>
      <c r="B3999" s="162" t="s">
        <v>16</v>
      </c>
      <c r="C3999" s="51" t="str">
        <f>set_totals!$C$580</f>
        <v>19Mar25-RST-Night/Day</v>
      </c>
      <c r="D3999" s="21">
        <f t="shared" si="187"/>
        <v>45735</v>
      </c>
      <c r="E3999" s="22">
        <f t="shared" si="188"/>
        <v>78</v>
      </c>
      <c r="F3999" s="50" t="s">
        <v>344</v>
      </c>
      <c r="G3999" s="50" t="s">
        <v>341</v>
      </c>
      <c r="H3999" s="17">
        <v>39</v>
      </c>
      <c r="J3999" s="17">
        <v>0.52</v>
      </c>
      <c r="K3999" s="17" t="s">
        <v>494</v>
      </c>
      <c r="N3999" s="17"/>
      <c r="Q3999" s="50" t="s">
        <v>494</v>
      </c>
    </row>
    <row r="4000" spans="1:17" hidden="1" x14ac:dyDescent="0.2">
      <c r="A4000" s="50">
        <v>2025</v>
      </c>
      <c r="B4000" s="162" t="s">
        <v>16</v>
      </c>
      <c r="C4000" s="51" t="str">
        <f>set_totals!$C$580</f>
        <v>19Mar25-RST-Night/Day</v>
      </c>
      <c r="D4000" s="21">
        <f t="shared" si="187"/>
        <v>45735</v>
      </c>
      <c r="E4000" s="22">
        <f t="shared" si="188"/>
        <v>78</v>
      </c>
      <c r="F4000" s="50" t="s">
        <v>344</v>
      </c>
      <c r="G4000" s="50" t="s">
        <v>341</v>
      </c>
      <c r="H4000" s="17">
        <v>40</v>
      </c>
      <c r="J4000" s="17">
        <v>0.54</v>
      </c>
      <c r="K4000" s="17" t="s">
        <v>494</v>
      </c>
      <c r="N4000" s="17"/>
      <c r="Q4000" s="50" t="s">
        <v>494</v>
      </c>
    </row>
    <row r="4001" spans="1:17" hidden="1" x14ac:dyDescent="0.2">
      <c r="A4001" s="50">
        <v>2025</v>
      </c>
      <c r="B4001" s="162" t="s">
        <v>16</v>
      </c>
      <c r="C4001" s="51" t="str">
        <f>set_totals!$C$580</f>
        <v>19Mar25-RST-Night/Day</v>
      </c>
      <c r="D4001" s="21">
        <f t="shared" si="187"/>
        <v>45735</v>
      </c>
      <c r="E4001" s="22">
        <f t="shared" si="188"/>
        <v>78</v>
      </c>
      <c r="F4001" s="50" t="s">
        <v>344</v>
      </c>
      <c r="G4001" s="50" t="s">
        <v>341</v>
      </c>
      <c r="H4001" s="17">
        <v>37</v>
      </c>
      <c r="J4001" s="17">
        <v>0.42</v>
      </c>
      <c r="K4001" s="17" t="s">
        <v>494</v>
      </c>
      <c r="N4001" s="17"/>
      <c r="Q4001" s="50" t="s">
        <v>494</v>
      </c>
    </row>
    <row r="4002" spans="1:17" hidden="1" x14ac:dyDescent="0.2">
      <c r="A4002" s="50">
        <v>2025</v>
      </c>
      <c r="B4002" s="162" t="s">
        <v>16</v>
      </c>
      <c r="C4002" s="51" t="str">
        <f>set_totals!$C$580</f>
        <v>19Mar25-RST-Night/Day</v>
      </c>
      <c r="D4002" s="21">
        <f t="shared" si="187"/>
        <v>45735</v>
      </c>
      <c r="E4002" s="22">
        <f t="shared" si="188"/>
        <v>78</v>
      </c>
      <c r="F4002" s="50" t="s">
        <v>344</v>
      </c>
      <c r="G4002" s="50" t="s">
        <v>341</v>
      </c>
      <c r="H4002" s="17">
        <v>40</v>
      </c>
      <c r="J4002" s="17">
        <v>0.45</v>
      </c>
      <c r="K4002" s="17" t="s">
        <v>494</v>
      </c>
      <c r="N4002" s="17"/>
      <c r="Q4002" s="50" t="s">
        <v>494</v>
      </c>
    </row>
    <row r="4003" spans="1:17" hidden="1" x14ac:dyDescent="0.2">
      <c r="A4003" s="50">
        <v>2025</v>
      </c>
      <c r="B4003" s="162" t="s">
        <v>16</v>
      </c>
      <c r="C4003" s="51" t="str">
        <f>set_totals!$C$580</f>
        <v>19Mar25-RST-Night/Day</v>
      </c>
      <c r="D4003" s="21">
        <f t="shared" si="187"/>
        <v>45735</v>
      </c>
      <c r="E4003" s="22">
        <f t="shared" si="188"/>
        <v>78</v>
      </c>
      <c r="F4003" s="50" t="s">
        <v>344</v>
      </c>
      <c r="G4003" s="50" t="s">
        <v>341</v>
      </c>
      <c r="H4003" s="17">
        <v>42</v>
      </c>
      <c r="J4003" s="17">
        <v>0.64</v>
      </c>
      <c r="K4003" s="17" t="s">
        <v>494</v>
      </c>
      <c r="N4003" s="17"/>
      <c r="Q4003" s="50" t="s">
        <v>494</v>
      </c>
    </row>
    <row r="4004" spans="1:17" hidden="1" x14ac:dyDescent="0.2">
      <c r="A4004" s="50">
        <v>2025</v>
      </c>
      <c r="B4004" s="162" t="s">
        <v>16</v>
      </c>
      <c r="C4004" s="51" t="str">
        <f>set_totals!$C$580</f>
        <v>19Mar25-RST-Night/Day</v>
      </c>
      <c r="D4004" s="21">
        <f t="shared" si="187"/>
        <v>45735</v>
      </c>
      <c r="E4004" s="22">
        <f t="shared" si="188"/>
        <v>78</v>
      </c>
      <c r="F4004" s="50" t="s">
        <v>344</v>
      </c>
      <c r="G4004" s="50" t="s">
        <v>341</v>
      </c>
      <c r="H4004" s="17">
        <v>41</v>
      </c>
      <c r="J4004" s="17">
        <v>0.57999999999999996</v>
      </c>
      <c r="K4004" s="17" t="s">
        <v>494</v>
      </c>
      <c r="N4004" s="17"/>
      <c r="Q4004" s="50" t="s">
        <v>494</v>
      </c>
    </row>
    <row r="4005" spans="1:17" hidden="1" x14ac:dyDescent="0.2">
      <c r="A4005" s="50">
        <v>2025</v>
      </c>
      <c r="B4005" s="162" t="s">
        <v>16</v>
      </c>
      <c r="C4005" s="51" t="str">
        <f>set_totals!$C$580</f>
        <v>19Mar25-RST-Night/Day</v>
      </c>
      <c r="D4005" s="21">
        <f t="shared" si="187"/>
        <v>45735</v>
      </c>
      <c r="E4005" s="22">
        <f t="shared" si="188"/>
        <v>78</v>
      </c>
      <c r="F4005" s="50" t="s">
        <v>344</v>
      </c>
      <c r="G4005" s="50" t="s">
        <v>341</v>
      </c>
      <c r="H4005" s="17">
        <v>42</v>
      </c>
      <c r="J4005" s="17">
        <v>0.54</v>
      </c>
      <c r="K4005" s="17" t="s">
        <v>494</v>
      </c>
      <c r="N4005" s="17"/>
      <c r="Q4005" s="50" t="s">
        <v>494</v>
      </c>
    </row>
    <row r="4006" spans="1:17" hidden="1" x14ac:dyDescent="0.2">
      <c r="A4006" s="50">
        <v>2025</v>
      </c>
      <c r="B4006" s="162" t="s">
        <v>16</v>
      </c>
      <c r="C4006" s="51" t="str">
        <f>set_totals!$C$583</f>
        <v>20Mar25-RST-Night/Day</v>
      </c>
      <c r="D4006" s="21">
        <f t="shared" si="187"/>
        <v>45736</v>
      </c>
      <c r="E4006" s="22">
        <f t="shared" si="188"/>
        <v>79</v>
      </c>
      <c r="F4006" s="50" t="s">
        <v>344</v>
      </c>
      <c r="G4006" s="50" t="s">
        <v>341</v>
      </c>
      <c r="H4006" s="17">
        <v>42</v>
      </c>
      <c r="J4006" s="17">
        <v>0.5</v>
      </c>
      <c r="K4006" s="17" t="s">
        <v>494</v>
      </c>
      <c r="N4006" s="17"/>
      <c r="Q4006" s="50" t="s">
        <v>494</v>
      </c>
    </row>
    <row r="4007" spans="1:17" hidden="1" x14ac:dyDescent="0.2">
      <c r="A4007" s="50">
        <v>2025</v>
      </c>
      <c r="B4007" s="162" t="s">
        <v>16</v>
      </c>
      <c r="C4007" s="51" t="str">
        <f>set_totals!$C$583</f>
        <v>20Mar25-RST-Night/Day</v>
      </c>
      <c r="D4007" s="21">
        <f t="shared" si="187"/>
        <v>45736</v>
      </c>
      <c r="E4007" s="22">
        <f t="shared" si="188"/>
        <v>79</v>
      </c>
      <c r="F4007" s="50" t="s">
        <v>344</v>
      </c>
      <c r="G4007" s="50" t="s">
        <v>341</v>
      </c>
      <c r="H4007" s="17">
        <v>42</v>
      </c>
      <c r="J4007" s="17">
        <v>0.57999999999999996</v>
      </c>
      <c r="K4007" s="17" t="s">
        <v>494</v>
      </c>
      <c r="N4007" s="17"/>
      <c r="Q4007" s="50" t="s">
        <v>494</v>
      </c>
    </row>
    <row r="4008" spans="1:17" hidden="1" x14ac:dyDescent="0.2">
      <c r="A4008" s="50">
        <v>2025</v>
      </c>
      <c r="B4008" s="162" t="s">
        <v>16</v>
      </c>
      <c r="C4008" s="51" t="str">
        <f>set_totals!$C$583</f>
        <v>20Mar25-RST-Night/Day</v>
      </c>
      <c r="D4008" s="21">
        <f t="shared" si="187"/>
        <v>45736</v>
      </c>
      <c r="E4008" s="22">
        <f t="shared" si="188"/>
        <v>79</v>
      </c>
      <c r="F4008" s="50" t="s">
        <v>344</v>
      </c>
      <c r="G4008" s="50" t="s">
        <v>341</v>
      </c>
      <c r="H4008" s="17">
        <v>39</v>
      </c>
      <c r="J4008" s="17">
        <v>0.5</v>
      </c>
      <c r="K4008" s="17" t="s">
        <v>494</v>
      </c>
      <c r="N4008" s="17"/>
      <c r="Q4008" s="50" t="s">
        <v>494</v>
      </c>
    </row>
    <row r="4009" spans="1:17" hidden="1" x14ac:dyDescent="0.2">
      <c r="A4009" s="50">
        <v>2025</v>
      </c>
      <c r="B4009" s="162" t="s">
        <v>16</v>
      </c>
      <c r="C4009" s="51" t="str">
        <f>set_totals!$C$583</f>
        <v>20Mar25-RST-Night/Day</v>
      </c>
      <c r="D4009" s="21">
        <f t="shared" si="187"/>
        <v>45736</v>
      </c>
      <c r="E4009" s="22">
        <f t="shared" si="188"/>
        <v>79</v>
      </c>
      <c r="F4009" s="50" t="s">
        <v>344</v>
      </c>
      <c r="G4009" s="50" t="s">
        <v>341</v>
      </c>
      <c r="H4009" s="17">
        <v>42</v>
      </c>
      <c r="J4009" s="17">
        <v>0.67</v>
      </c>
      <c r="K4009" s="17" t="s">
        <v>494</v>
      </c>
      <c r="N4009" s="17"/>
      <c r="Q4009" s="50" t="s">
        <v>494</v>
      </c>
    </row>
    <row r="4010" spans="1:17" hidden="1" x14ac:dyDescent="0.2">
      <c r="A4010" s="50">
        <v>2025</v>
      </c>
      <c r="B4010" s="162" t="s">
        <v>16</v>
      </c>
      <c r="C4010" s="51" t="str">
        <f>set_totals!$C$583</f>
        <v>20Mar25-RST-Night/Day</v>
      </c>
      <c r="D4010" s="21">
        <f t="shared" si="187"/>
        <v>45736</v>
      </c>
      <c r="E4010" s="22">
        <f t="shared" si="188"/>
        <v>79</v>
      </c>
      <c r="F4010" s="50" t="s">
        <v>344</v>
      </c>
      <c r="G4010" s="50" t="s">
        <v>341</v>
      </c>
      <c r="H4010" s="17">
        <v>43</v>
      </c>
      <c r="J4010" s="17">
        <v>0.62</v>
      </c>
      <c r="K4010" s="17" t="s">
        <v>494</v>
      </c>
      <c r="N4010" s="17"/>
      <c r="Q4010" s="50" t="s">
        <v>494</v>
      </c>
    </row>
    <row r="4011" spans="1:17" hidden="1" x14ac:dyDescent="0.2">
      <c r="A4011" s="50">
        <v>2025</v>
      </c>
      <c r="B4011" s="162" t="s">
        <v>16</v>
      </c>
      <c r="C4011" s="51" t="str">
        <f>set_totals!$C$583</f>
        <v>20Mar25-RST-Night/Day</v>
      </c>
      <c r="D4011" s="21">
        <f t="shared" si="187"/>
        <v>45736</v>
      </c>
      <c r="E4011" s="22">
        <f t="shared" si="188"/>
        <v>79</v>
      </c>
      <c r="F4011" s="50" t="s">
        <v>344</v>
      </c>
      <c r="G4011" s="50" t="s">
        <v>341</v>
      </c>
      <c r="H4011" s="17">
        <v>42</v>
      </c>
      <c r="J4011" s="17">
        <v>0.6</v>
      </c>
      <c r="K4011" s="17" t="s">
        <v>494</v>
      </c>
      <c r="N4011" s="17"/>
      <c r="Q4011" s="50" t="s">
        <v>494</v>
      </c>
    </row>
    <row r="4012" spans="1:17" hidden="1" x14ac:dyDescent="0.2">
      <c r="A4012" s="50">
        <v>2025</v>
      </c>
      <c r="B4012" s="162" t="s">
        <v>16</v>
      </c>
      <c r="C4012" s="51" t="str">
        <f>set_totals!$C$583</f>
        <v>20Mar25-RST-Night/Day</v>
      </c>
      <c r="D4012" s="21">
        <f t="shared" si="187"/>
        <v>45736</v>
      </c>
      <c r="E4012" s="22">
        <f t="shared" si="188"/>
        <v>79</v>
      </c>
      <c r="F4012" s="50" t="s">
        <v>343</v>
      </c>
      <c r="G4012" s="50" t="s">
        <v>341</v>
      </c>
      <c r="H4012" s="17">
        <v>39</v>
      </c>
      <c r="J4012" s="17">
        <v>0.53</v>
      </c>
      <c r="K4012" s="17" t="s">
        <v>494</v>
      </c>
      <c r="N4012" s="17"/>
      <c r="Q4012" s="50" t="s">
        <v>494</v>
      </c>
    </row>
    <row r="4013" spans="1:17" hidden="1" x14ac:dyDescent="0.2">
      <c r="A4013" s="50">
        <v>2025</v>
      </c>
      <c r="B4013" s="162" t="s">
        <v>16</v>
      </c>
      <c r="C4013" s="51" t="str">
        <f>set_totals!$C$583</f>
        <v>20Mar25-RST-Night/Day</v>
      </c>
      <c r="D4013" s="21">
        <f t="shared" si="187"/>
        <v>45736</v>
      </c>
      <c r="E4013" s="22">
        <f t="shared" si="188"/>
        <v>79</v>
      </c>
      <c r="F4013" s="50" t="s">
        <v>343</v>
      </c>
      <c r="G4013" s="50" t="s">
        <v>341</v>
      </c>
      <c r="H4013" s="17">
        <v>36</v>
      </c>
      <c r="J4013" s="17">
        <v>0.39</v>
      </c>
      <c r="K4013" s="17" t="s">
        <v>494</v>
      </c>
      <c r="N4013" s="17"/>
      <c r="Q4013" s="50" t="s">
        <v>494</v>
      </c>
    </row>
    <row r="4014" spans="1:17" hidden="1" x14ac:dyDescent="0.2">
      <c r="A4014" s="50">
        <v>2025</v>
      </c>
      <c r="B4014" s="162" t="s">
        <v>16</v>
      </c>
      <c r="C4014" s="51" t="str">
        <f>set_totals!$C$583</f>
        <v>20Mar25-RST-Night/Day</v>
      </c>
      <c r="D4014" s="21">
        <f t="shared" si="187"/>
        <v>45736</v>
      </c>
      <c r="E4014" s="22">
        <f t="shared" si="188"/>
        <v>79</v>
      </c>
      <c r="F4014" s="50" t="s">
        <v>343</v>
      </c>
      <c r="G4014" s="50" t="s">
        <v>341</v>
      </c>
      <c r="H4014" s="17">
        <v>35</v>
      </c>
      <c r="J4014" s="17">
        <v>0.38</v>
      </c>
      <c r="K4014" s="17" t="s">
        <v>494</v>
      </c>
      <c r="N4014" s="17"/>
      <c r="Q4014" s="50" t="s">
        <v>494</v>
      </c>
    </row>
    <row r="4015" spans="1:17" hidden="1" x14ac:dyDescent="0.2">
      <c r="A4015" s="50">
        <v>2025</v>
      </c>
      <c r="B4015" s="162" t="s">
        <v>16</v>
      </c>
      <c r="C4015" s="51" t="str">
        <f>set_totals!$C$583</f>
        <v>20Mar25-RST-Night/Day</v>
      </c>
      <c r="D4015" s="21">
        <f t="shared" ref="D4015:D4078" si="192">DATEVALUE(LEFT(C4015, SEARCH("-", C4015) - 1))</f>
        <v>45736</v>
      </c>
      <c r="E4015" s="22">
        <f t="shared" ref="E4015:E4078" si="193" xml:space="preserve"> D4015 - DATE(YEAR(D4015), 1, 0)</f>
        <v>79</v>
      </c>
      <c r="F4015" s="50" t="s">
        <v>343</v>
      </c>
      <c r="G4015" s="50" t="s">
        <v>341</v>
      </c>
      <c r="H4015" s="17">
        <v>38</v>
      </c>
      <c r="J4015" s="17">
        <v>0.44</v>
      </c>
      <c r="K4015" s="17" t="s">
        <v>494</v>
      </c>
      <c r="N4015" s="17"/>
      <c r="Q4015" s="50" t="s">
        <v>494</v>
      </c>
    </row>
    <row r="4016" spans="1:17" hidden="1" x14ac:dyDescent="0.2">
      <c r="A4016" s="50">
        <v>2025</v>
      </c>
      <c r="B4016" s="162" t="s">
        <v>16</v>
      </c>
      <c r="C4016" s="51" t="str">
        <f>set_totals!$C$583</f>
        <v>20Mar25-RST-Night/Day</v>
      </c>
      <c r="D4016" s="21">
        <f t="shared" si="192"/>
        <v>45736</v>
      </c>
      <c r="E4016" s="22">
        <f t="shared" si="193"/>
        <v>79</v>
      </c>
      <c r="F4016" s="50" t="s">
        <v>340</v>
      </c>
      <c r="G4016" s="50" t="s">
        <v>341</v>
      </c>
      <c r="H4016" s="17">
        <v>39</v>
      </c>
      <c r="J4016" s="17">
        <v>0.36</v>
      </c>
      <c r="K4016" s="17" t="s">
        <v>494</v>
      </c>
      <c r="N4016" s="17"/>
      <c r="Q4016" s="50" t="s">
        <v>494</v>
      </c>
    </row>
    <row r="4017" spans="1:17" hidden="1" x14ac:dyDescent="0.2">
      <c r="A4017" s="50">
        <v>2025</v>
      </c>
      <c r="B4017" s="162" t="s">
        <v>16</v>
      </c>
      <c r="C4017" s="51" t="str">
        <f>set_totals!$C$587</f>
        <v>21Mar25-RST-Night/Day</v>
      </c>
      <c r="D4017" s="21">
        <f t="shared" si="192"/>
        <v>45737</v>
      </c>
      <c r="E4017" s="22">
        <f t="shared" si="193"/>
        <v>80</v>
      </c>
      <c r="F4017" s="50" t="s">
        <v>343</v>
      </c>
      <c r="G4017" s="50" t="s">
        <v>341</v>
      </c>
      <c r="H4017" s="17">
        <v>34</v>
      </c>
      <c r="J4017" s="17">
        <v>0.36</v>
      </c>
      <c r="K4017" s="17" t="s">
        <v>494</v>
      </c>
      <c r="N4017" s="17"/>
      <c r="Q4017" s="50" t="s">
        <v>494</v>
      </c>
    </row>
    <row r="4018" spans="1:17" hidden="1" x14ac:dyDescent="0.2">
      <c r="A4018" s="50">
        <v>2025</v>
      </c>
      <c r="B4018" s="162" t="s">
        <v>16</v>
      </c>
      <c r="C4018" s="51" t="str">
        <f>set_totals!$C$587</f>
        <v>21Mar25-RST-Night/Day</v>
      </c>
      <c r="D4018" s="21">
        <f t="shared" si="192"/>
        <v>45737</v>
      </c>
      <c r="E4018" s="22">
        <f t="shared" si="193"/>
        <v>80</v>
      </c>
      <c r="F4018" s="50" t="s">
        <v>343</v>
      </c>
      <c r="G4018" s="50" t="s">
        <v>341</v>
      </c>
      <c r="H4018" s="17">
        <v>38</v>
      </c>
      <c r="J4018" s="17">
        <v>0.47</v>
      </c>
      <c r="K4018" s="17" t="s">
        <v>494</v>
      </c>
      <c r="N4018" s="17"/>
      <c r="Q4018" s="50" t="s">
        <v>494</v>
      </c>
    </row>
    <row r="4019" spans="1:17" hidden="1" x14ac:dyDescent="0.2">
      <c r="A4019" s="50">
        <v>2025</v>
      </c>
      <c r="B4019" s="162" t="s">
        <v>16</v>
      </c>
      <c r="C4019" s="51" t="str">
        <f>set_totals!$C$587</f>
        <v>21Mar25-RST-Night/Day</v>
      </c>
      <c r="D4019" s="21">
        <f t="shared" si="192"/>
        <v>45737</v>
      </c>
      <c r="E4019" s="22">
        <f t="shared" si="193"/>
        <v>80</v>
      </c>
      <c r="F4019" s="50" t="s">
        <v>343</v>
      </c>
      <c r="G4019" s="50" t="s">
        <v>341</v>
      </c>
      <c r="H4019" s="17">
        <v>35</v>
      </c>
      <c r="J4019" s="17">
        <v>0.37</v>
      </c>
      <c r="K4019" s="17" t="s">
        <v>494</v>
      </c>
      <c r="N4019" s="17"/>
      <c r="Q4019" s="50" t="s">
        <v>494</v>
      </c>
    </row>
    <row r="4020" spans="1:17" hidden="1" x14ac:dyDescent="0.2">
      <c r="A4020" s="50">
        <v>2025</v>
      </c>
      <c r="B4020" s="162" t="s">
        <v>16</v>
      </c>
      <c r="C4020" s="51" t="str">
        <f>set_totals!$C$587</f>
        <v>21Mar25-RST-Night/Day</v>
      </c>
      <c r="D4020" s="21">
        <f t="shared" si="192"/>
        <v>45737</v>
      </c>
      <c r="E4020" s="22">
        <f t="shared" si="193"/>
        <v>80</v>
      </c>
      <c r="F4020" s="50" t="s">
        <v>343</v>
      </c>
      <c r="G4020" s="50" t="s">
        <v>341</v>
      </c>
      <c r="H4020" s="17">
        <v>36</v>
      </c>
      <c r="J4020" s="17">
        <v>0.39</v>
      </c>
      <c r="K4020" s="17" t="s">
        <v>494</v>
      </c>
      <c r="N4020" s="17"/>
      <c r="Q4020" s="50" t="s">
        <v>494</v>
      </c>
    </row>
    <row r="4021" spans="1:17" hidden="1" x14ac:dyDescent="0.2">
      <c r="A4021" s="50">
        <v>2025</v>
      </c>
      <c r="B4021" s="162" t="s">
        <v>16</v>
      </c>
      <c r="C4021" s="51" t="str">
        <f>set_totals!$C$587</f>
        <v>21Mar25-RST-Night/Day</v>
      </c>
      <c r="D4021" s="21">
        <f t="shared" si="192"/>
        <v>45737</v>
      </c>
      <c r="E4021" s="22">
        <f t="shared" si="193"/>
        <v>80</v>
      </c>
      <c r="F4021" s="50" t="s">
        <v>343</v>
      </c>
      <c r="G4021" s="50" t="s">
        <v>341</v>
      </c>
      <c r="H4021" s="17">
        <v>34</v>
      </c>
      <c r="J4021" s="17">
        <v>0.35</v>
      </c>
      <c r="K4021" s="17" t="s">
        <v>494</v>
      </c>
      <c r="N4021" s="17"/>
      <c r="Q4021" s="50" t="s">
        <v>494</v>
      </c>
    </row>
    <row r="4022" spans="1:17" hidden="1" x14ac:dyDescent="0.2">
      <c r="A4022" s="50">
        <v>2025</v>
      </c>
      <c r="B4022" s="162" t="s">
        <v>16</v>
      </c>
      <c r="C4022" s="51" t="str">
        <f>set_totals!$C$587</f>
        <v>21Mar25-RST-Night/Day</v>
      </c>
      <c r="D4022" s="21">
        <f t="shared" si="192"/>
        <v>45737</v>
      </c>
      <c r="E4022" s="22">
        <f t="shared" si="193"/>
        <v>80</v>
      </c>
      <c r="F4022" s="50" t="s">
        <v>343</v>
      </c>
      <c r="G4022" s="50" t="s">
        <v>341</v>
      </c>
      <c r="H4022" s="17">
        <v>38</v>
      </c>
      <c r="J4022" s="17">
        <v>0.44</v>
      </c>
      <c r="K4022" s="17" t="s">
        <v>494</v>
      </c>
      <c r="N4022" s="17"/>
      <c r="Q4022" s="50" t="s">
        <v>494</v>
      </c>
    </row>
    <row r="4023" spans="1:17" hidden="1" x14ac:dyDescent="0.2">
      <c r="A4023" s="50">
        <v>2025</v>
      </c>
      <c r="B4023" s="162" t="s">
        <v>16</v>
      </c>
      <c r="C4023" s="51" t="str">
        <f>set_totals!$C$587</f>
        <v>21Mar25-RST-Night/Day</v>
      </c>
      <c r="D4023" s="21">
        <f t="shared" si="192"/>
        <v>45737</v>
      </c>
      <c r="E4023" s="22">
        <f t="shared" si="193"/>
        <v>80</v>
      </c>
      <c r="F4023" s="50" t="s">
        <v>343</v>
      </c>
      <c r="G4023" s="50" t="s">
        <v>341</v>
      </c>
      <c r="H4023" s="17">
        <v>33</v>
      </c>
      <c r="J4023" s="17">
        <v>0.43</v>
      </c>
      <c r="K4023" s="17" t="s">
        <v>494</v>
      </c>
      <c r="N4023" s="17"/>
      <c r="Q4023" s="50" t="s">
        <v>494</v>
      </c>
    </row>
    <row r="4024" spans="1:17" hidden="1" x14ac:dyDescent="0.2">
      <c r="A4024" s="50">
        <v>2025</v>
      </c>
      <c r="B4024" s="162" t="s">
        <v>16</v>
      </c>
      <c r="C4024" s="51" t="str">
        <f>set_totals!$C$587</f>
        <v>21Mar25-RST-Night/Day</v>
      </c>
      <c r="D4024" s="21">
        <f t="shared" si="192"/>
        <v>45737</v>
      </c>
      <c r="E4024" s="22">
        <f t="shared" si="193"/>
        <v>80</v>
      </c>
      <c r="F4024" s="50" t="s">
        <v>343</v>
      </c>
      <c r="G4024" s="50" t="s">
        <v>341</v>
      </c>
      <c r="H4024" s="17">
        <v>35</v>
      </c>
      <c r="J4024" s="17">
        <v>0.33</v>
      </c>
      <c r="K4024" s="17" t="s">
        <v>494</v>
      </c>
      <c r="N4024" s="17"/>
      <c r="Q4024" s="50" t="s">
        <v>494</v>
      </c>
    </row>
    <row r="4025" spans="1:17" hidden="1" x14ac:dyDescent="0.2">
      <c r="A4025" s="50">
        <v>2025</v>
      </c>
      <c r="B4025" s="162" t="s">
        <v>16</v>
      </c>
      <c r="C4025" s="51" t="str">
        <f>set_totals!$C$587</f>
        <v>21Mar25-RST-Night/Day</v>
      </c>
      <c r="D4025" s="21">
        <f t="shared" si="192"/>
        <v>45737</v>
      </c>
      <c r="E4025" s="22">
        <f t="shared" si="193"/>
        <v>80</v>
      </c>
      <c r="F4025" s="50" t="s">
        <v>343</v>
      </c>
      <c r="G4025" s="50" t="s">
        <v>341</v>
      </c>
      <c r="H4025" s="17">
        <v>36</v>
      </c>
      <c r="J4025" s="17">
        <v>0.38</v>
      </c>
      <c r="K4025" s="17" t="s">
        <v>494</v>
      </c>
      <c r="N4025" s="17"/>
      <c r="Q4025" s="50" t="s">
        <v>494</v>
      </c>
    </row>
    <row r="4026" spans="1:17" hidden="1" x14ac:dyDescent="0.2">
      <c r="A4026" s="50">
        <v>2025</v>
      </c>
      <c r="B4026" s="162" t="s">
        <v>16</v>
      </c>
      <c r="C4026" s="51" t="str">
        <f>set_totals!$C$587</f>
        <v>21Mar25-RST-Night/Day</v>
      </c>
      <c r="D4026" s="21">
        <f t="shared" si="192"/>
        <v>45737</v>
      </c>
      <c r="E4026" s="22">
        <f t="shared" si="193"/>
        <v>80</v>
      </c>
      <c r="F4026" s="50" t="s">
        <v>343</v>
      </c>
      <c r="G4026" s="50" t="s">
        <v>341</v>
      </c>
      <c r="H4026" s="17">
        <v>38</v>
      </c>
      <c r="J4026" s="17">
        <v>0.46</v>
      </c>
      <c r="K4026" s="17" t="s">
        <v>494</v>
      </c>
      <c r="N4026" s="17"/>
      <c r="Q4026" s="50" t="s">
        <v>494</v>
      </c>
    </row>
    <row r="4027" spans="1:17" hidden="1" x14ac:dyDescent="0.2">
      <c r="A4027" s="50">
        <v>2025</v>
      </c>
      <c r="B4027" s="162" t="s">
        <v>16</v>
      </c>
      <c r="C4027" s="51" t="str">
        <f>set_totals!$C$587</f>
        <v>21Mar25-RST-Night/Day</v>
      </c>
      <c r="D4027" s="21">
        <f t="shared" si="192"/>
        <v>45737</v>
      </c>
      <c r="E4027" s="22">
        <f t="shared" si="193"/>
        <v>80</v>
      </c>
      <c r="F4027" s="50" t="s">
        <v>343</v>
      </c>
      <c r="G4027" s="50" t="s">
        <v>341</v>
      </c>
      <c r="H4027" s="17">
        <v>40</v>
      </c>
      <c r="J4027" s="17">
        <v>0.55000000000000004</v>
      </c>
      <c r="K4027" s="17" t="s">
        <v>494</v>
      </c>
      <c r="N4027" s="17"/>
      <c r="Q4027" s="50" t="s">
        <v>494</v>
      </c>
    </row>
    <row r="4028" spans="1:17" hidden="1" x14ac:dyDescent="0.2">
      <c r="A4028" s="50">
        <v>2025</v>
      </c>
      <c r="B4028" s="162" t="s">
        <v>16</v>
      </c>
      <c r="C4028" s="51" t="str">
        <f>set_totals!$C$587</f>
        <v>21Mar25-RST-Night/Day</v>
      </c>
      <c r="D4028" s="21">
        <f t="shared" si="192"/>
        <v>45737</v>
      </c>
      <c r="E4028" s="22">
        <f t="shared" si="193"/>
        <v>80</v>
      </c>
      <c r="F4028" s="50" t="s">
        <v>343</v>
      </c>
      <c r="G4028" s="50" t="s">
        <v>341</v>
      </c>
      <c r="H4028" s="17">
        <v>35</v>
      </c>
      <c r="J4028" s="17">
        <v>0.37</v>
      </c>
      <c r="K4028" s="17" t="s">
        <v>494</v>
      </c>
      <c r="N4028" s="17"/>
      <c r="Q4028" s="50" t="s">
        <v>494</v>
      </c>
    </row>
    <row r="4029" spans="1:17" hidden="1" x14ac:dyDescent="0.2">
      <c r="A4029" s="50">
        <v>2025</v>
      </c>
      <c r="B4029" s="162" t="s">
        <v>16</v>
      </c>
      <c r="C4029" s="51" t="str">
        <f>set_totals!$C$587</f>
        <v>21Mar25-RST-Night/Day</v>
      </c>
      <c r="D4029" s="21">
        <f t="shared" si="192"/>
        <v>45737</v>
      </c>
      <c r="E4029" s="22">
        <f t="shared" si="193"/>
        <v>80</v>
      </c>
      <c r="F4029" s="50" t="s">
        <v>343</v>
      </c>
      <c r="G4029" s="50" t="s">
        <v>341</v>
      </c>
      <c r="H4029" s="17">
        <v>40</v>
      </c>
      <c r="J4029" s="17">
        <v>0.51</v>
      </c>
      <c r="K4029" s="17" t="s">
        <v>494</v>
      </c>
      <c r="N4029" s="17"/>
      <c r="Q4029" s="50" t="s">
        <v>494</v>
      </c>
    </row>
    <row r="4030" spans="1:17" hidden="1" x14ac:dyDescent="0.2">
      <c r="A4030" s="50">
        <v>2025</v>
      </c>
      <c r="B4030" s="162" t="s">
        <v>16</v>
      </c>
      <c r="C4030" s="51" t="str">
        <f>set_totals!$C$587</f>
        <v>21Mar25-RST-Night/Day</v>
      </c>
      <c r="D4030" s="21">
        <f t="shared" si="192"/>
        <v>45737</v>
      </c>
      <c r="E4030" s="22">
        <f t="shared" si="193"/>
        <v>80</v>
      </c>
      <c r="F4030" s="50" t="s">
        <v>343</v>
      </c>
      <c r="G4030" s="50" t="s">
        <v>341</v>
      </c>
      <c r="H4030" s="17">
        <v>36</v>
      </c>
      <c r="J4030" s="17">
        <v>0.39</v>
      </c>
      <c r="K4030" s="17" t="s">
        <v>494</v>
      </c>
      <c r="N4030" s="17"/>
      <c r="Q4030" s="50" t="s">
        <v>494</v>
      </c>
    </row>
    <row r="4031" spans="1:17" hidden="1" x14ac:dyDescent="0.2">
      <c r="A4031" s="50">
        <v>2025</v>
      </c>
      <c r="B4031" s="162" t="s">
        <v>16</v>
      </c>
      <c r="C4031" s="51" t="str">
        <f>set_totals!$C$587</f>
        <v>21Mar25-RST-Night/Day</v>
      </c>
      <c r="D4031" s="21">
        <f t="shared" si="192"/>
        <v>45737</v>
      </c>
      <c r="E4031" s="22">
        <f t="shared" si="193"/>
        <v>80</v>
      </c>
      <c r="F4031" s="50" t="s">
        <v>343</v>
      </c>
      <c r="G4031" s="50" t="s">
        <v>341</v>
      </c>
      <c r="H4031" s="17">
        <v>36</v>
      </c>
      <c r="J4031" s="17">
        <v>0.37</v>
      </c>
      <c r="K4031" s="17" t="s">
        <v>494</v>
      </c>
      <c r="N4031" s="17"/>
      <c r="Q4031" s="50" t="s">
        <v>494</v>
      </c>
    </row>
    <row r="4032" spans="1:17" hidden="1" x14ac:dyDescent="0.2">
      <c r="A4032" s="50">
        <v>2025</v>
      </c>
      <c r="B4032" s="162" t="s">
        <v>16</v>
      </c>
      <c r="C4032" s="51" t="str">
        <f>set_totals!$C$587</f>
        <v>21Mar25-RST-Night/Day</v>
      </c>
      <c r="D4032" s="21">
        <f t="shared" si="192"/>
        <v>45737</v>
      </c>
      <c r="E4032" s="22">
        <f t="shared" si="193"/>
        <v>80</v>
      </c>
      <c r="F4032" s="50" t="s">
        <v>343</v>
      </c>
      <c r="G4032" s="50" t="s">
        <v>341</v>
      </c>
      <c r="H4032" s="17">
        <v>35</v>
      </c>
      <c r="J4032" s="17">
        <v>0.35</v>
      </c>
      <c r="K4032" s="17" t="s">
        <v>494</v>
      </c>
      <c r="N4032" s="17"/>
      <c r="Q4032" s="50" t="s">
        <v>494</v>
      </c>
    </row>
    <row r="4033" spans="1:17" hidden="1" x14ac:dyDescent="0.2">
      <c r="A4033" s="50">
        <v>2025</v>
      </c>
      <c r="B4033" s="162" t="s">
        <v>16</v>
      </c>
      <c r="C4033" s="51" t="str">
        <f>set_totals!$C$587</f>
        <v>21Mar25-RST-Night/Day</v>
      </c>
      <c r="D4033" s="21">
        <f t="shared" si="192"/>
        <v>45737</v>
      </c>
      <c r="E4033" s="22">
        <f t="shared" si="193"/>
        <v>80</v>
      </c>
      <c r="F4033" s="50" t="s">
        <v>344</v>
      </c>
      <c r="G4033" s="50" t="s">
        <v>341</v>
      </c>
      <c r="H4033" s="17">
        <v>43</v>
      </c>
      <c r="J4033" s="17">
        <v>0.62</v>
      </c>
      <c r="K4033" s="17" t="s">
        <v>494</v>
      </c>
      <c r="N4033" s="17"/>
      <c r="Q4033" s="50" t="s">
        <v>494</v>
      </c>
    </row>
    <row r="4034" spans="1:17" hidden="1" x14ac:dyDescent="0.2">
      <c r="A4034" s="50">
        <v>2025</v>
      </c>
      <c r="B4034" s="162" t="s">
        <v>16</v>
      </c>
      <c r="C4034" s="51" t="str">
        <f>set_totals!$C$587</f>
        <v>21Mar25-RST-Night/Day</v>
      </c>
      <c r="D4034" s="21">
        <f t="shared" si="192"/>
        <v>45737</v>
      </c>
      <c r="E4034" s="22">
        <f t="shared" si="193"/>
        <v>80</v>
      </c>
      <c r="F4034" s="50" t="s">
        <v>344</v>
      </c>
      <c r="G4034" s="50" t="s">
        <v>341</v>
      </c>
      <c r="H4034" s="17">
        <v>41</v>
      </c>
      <c r="J4034" s="17">
        <v>0.56999999999999995</v>
      </c>
      <c r="K4034" s="17" t="s">
        <v>494</v>
      </c>
      <c r="N4034" s="17"/>
      <c r="Q4034" s="50" t="s">
        <v>494</v>
      </c>
    </row>
    <row r="4035" spans="1:17" hidden="1" x14ac:dyDescent="0.2">
      <c r="A4035" s="50">
        <v>2025</v>
      </c>
      <c r="B4035" s="162" t="s">
        <v>16</v>
      </c>
      <c r="C4035" s="51" t="str">
        <f>set_totals!$C$587</f>
        <v>21Mar25-RST-Night/Day</v>
      </c>
      <c r="D4035" s="21">
        <f t="shared" si="192"/>
        <v>45737</v>
      </c>
      <c r="E4035" s="22">
        <f t="shared" si="193"/>
        <v>80</v>
      </c>
      <c r="F4035" s="50" t="s">
        <v>344</v>
      </c>
      <c r="G4035" s="50" t="s">
        <v>341</v>
      </c>
      <c r="H4035" s="17">
        <v>37</v>
      </c>
      <c r="J4035" s="17">
        <v>0.44</v>
      </c>
      <c r="K4035" s="17" t="s">
        <v>494</v>
      </c>
      <c r="N4035" s="17"/>
      <c r="Q4035" s="50" t="s">
        <v>494</v>
      </c>
    </row>
    <row r="4036" spans="1:17" hidden="1" x14ac:dyDescent="0.2">
      <c r="A4036" s="50">
        <v>2025</v>
      </c>
      <c r="B4036" s="162" t="s">
        <v>16</v>
      </c>
      <c r="C4036" s="51" t="str">
        <f>set_totals!$C$590</f>
        <v>02Apr25-RST-Night/Day</v>
      </c>
      <c r="D4036" s="21">
        <f t="shared" si="192"/>
        <v>45749</v>
      </c>
      <c r="E4036" s="22">
        <f t="shared" si="193"/>
        <v>92</v>
      </c>
      <c r="F4036" s="50" t="s">
        <v>343</v>
      </c>
      <c r="G4036" s="50" t="s">
        <v>341</v>
      </c>
      <c r="H4036" s="17">
        <v>36</v>
      </c>
      <c r="J4036" s="17">
        <v>0.42</v>
      </c>
      <c r="K4036" s="17" t="s">
        <v>494</v>
      </c>
      <c r="N4036" s="17"/>
      <c r="Q4036" s="50" t="s">
        <v>494</v>
      </c>
    </row>
    <row r="4037" spans="1:17" hidden="1" x14ac:dyDescent="0.2">
      <c r="A4037" s="50">
        <v>2025</v>
      </c>
      <c r="B4037" s="162" t="s">
        <v>16</v>
      </c>
      <c r="C4037" s="51" t="str">
        <f>set_totals!$C$590</f>
        <v>02Apr25-RST-Night/Day</v>
      </c>
      <c r="D4037" s="21">
        <f t="shared" si="192"/>
        <v>45749</v>
      </c>
      <c r="E4037" s="22">
        <f t="shared" si="193"/>
        <v>92</v>
      </c>
      <c r="F4037" s="50" t="s">
        <v>343</v>
      </c>
      <c r="G4037" s="50" t="s">
        <v>341</v>
      </c>
      <c r="H4037" s="17">
        <v>39</v>
      </c>
      <c r="J4037" s="17">
        <v>0.6</v>
      </c>
      <c r="K4037" s="17" t="s">
        <v>494</v>
      </c>
      <c r="N4037" s="17"/>
      <c r="Q4037" s="50" t="s">
        <v>494</v>
      </c>
    </row>
    <row r="4038" spans="1:17" hidden="1" x14ac:dyDescent="0.2">
      <c r="A4038" s="50">
        <v>2025</v>
      </c>
      <c r="B4038" s="162" t="s">
        <v>16</v>
      </c>
      <c r="C4038" s="51" t="str">
        <f>set_totals!$C$590</f>
        <v>02Apr25-RST-Night/Day</v>
      </c>
      <c r="D4038" s="21">
        <f t="shared" si="192"/>
        <v>45749</v>
      </c>
      <c r="E4038" s="22">
        <f t="shared" si="193"/>
        <v>92</v>
      </c>
      <c r="F4038" s="50" t="s">
        <v>343</v>
      </c>
      <c r="G4038" s="50" t="s">
        <v>341</v>
      </c>
      <c r="H4038" s="17">
        <v>38</v>
      </c>
      <c r="J4038" s="17">
        <v>0.49</v>
      </c>
      <c r="K4038" s="17" t="s">
        <v>494</v>
      </c>
      <c r="N4038" s="17"/>
      <c r="Q4038" s="50" t="s">
        <v>494</v>
      </c>
    </row>
    <row r="4039" spans="1:17" hidden="1" x14ac:dyDescent="0.2">
      <c r="A4039" s="50">
        <v>2025</v>
      </c>
      <c r="B4039" s="162" t="s">
        <v>16</v>
      </c>
      <c r="C4039" s="51" t="str">
        <f>set_totals!$C$590</f>
        <v>02Apr25-RST-Night/Day</v>
      </c>
      <c r="D4039" s="21">
        <f t="shared" si="192"/>
        <v>45749</v>
      </c>
      <c r="E4039" s="22">
        <f t="shared" si="193"/>
        <v>92</v>
      </c>
      <c r="F4039" s="50" t="s">
        <v>343</v>
      </c>
      <c r="G4039" s="50" t="s">
        <v>341</v>
      </c>
      <c r="H4039" s="17">
        <v>35</v>
      </c>
      <c r="J4039" s="17">
        <v>0.41</v>
      </c>
      <c r="K4039" s="17" t="s">
        <v>494</v>
      </c>
      <c r="N4039" s="17"/>
      <c r="Q4039" s="50" t="s">
        <v>494</v>
      </c>
    </row>
    <row r="4040" spans="1:17" hidden="1" x14ac:dyDescent="0.2">
      <c r="A4040" s="50">
        <v>2025</v>
      </c>
      <c r="B4040" s="162" t="s">
        <v>16</v>
      </c>
      <c r="C4040" s="51" t="str">
        <f>set_totals!$C$590</f>
        <v>02Apr25-RST-Night/Day</v>
      </c>
      <c r="D4040" s="21">
        <f t="shared" si="192"/>
        <v>45749</v>
      </c>
      <c r="E4040" s="22">
        <f t="shared" si="193"/>
        <v>92</v>
      </c>
      <c r="F4040" s="50" t="s">
        <v>343</v>
      </c>
      <c r="G4040" s="50" t="s">
        <v>341</v>
      </c>
      <c r="H4040" s="17">
        <v>38</v>
      </c>
      <c r="J4040" s="17">
        <v>0.44</v>
      </c>
      <c r="K4040" s="17" t="s">
        <v>494</v>
      </c>
      <c r="N4040" s="17"/>
      <c r="Q4040" s="50" t="s">
        <v>494</v>
      </c>
    </row>
    <row r="4041" spans="1:17" hidden="1" x14ac:dyDescent="0.2">
      <c r="A4041" s="50">
        <v>2025</v>
      </c>
      <c r="B4041" s="162" t="s">
        <v>16</v>
      </c>
      <c r="C4041" s="51" t="str">
        <f>set_totals!$C$590</f>
        <v>02Apr25-RST-Night/Day</v>
      </c>
      <c r="D4041" s="21">
        <f t="shared" si="192"/>
        <v>45749</v>
      </c>
      <c r="E4041" s="22">
        <f t="shared" si="193"/>
        <v>92</v>
      </c>
      <c r="F4041" s="50" t="s">
        <v>343</v>
      </c>
      <c r="G4041" s="50" t="s">
        <v>341</v>
      </c>
      <c r="H4041" s="17">
        <v>38</v>
      </c>
      <c r="J4041" s="17">
        <v>0.37</v>
      </c>
      <c r="K4041" s="17" t="s">
        <v>494</v>
      </c>
      <c r="N4041" s="17"/>
      <c r="Q4041" s="50" t="s">
        <v>494</v>
      </c>
    </row>
    <row r="4042" spans="1:17" hidden="1" x14ac:dyDescent="0.2">
      <c r="A4042" s="50">
        <v>2025</v>
      </c>
      <c r="B4042" s="162" t="s">
        <v>16</v>
      </c>
      <c r="C4042" s="51" t="str">
        <f>set_totals!$C$590</f>
        <v>02Apr25-RST-Night/Day</v>
      </c>
      <c r="D4042" s="21">
        <f t="shared" si="192"/>
        <v>45749</v>
      </c>
      <c r="E4042" s="22">
        <f t="shared" si="193"/>
        <v>92</v>
      </c>
      <c r="F4042" s="50" t="s">
        <v>343</v>
      </c>
      <c r="G4042" s="50" t="s">
        <v>341</v>
      </c>
      <c r="H4042" s="17">
        <v>38</v>
      </c>
      <c r="J4042" s="17">
        <v>0.41</v>
      </c>
      <c r="K4042" s="17" t="s">
        <v>494</v>
      </c>
      <c r="N4042" s="17"/>
      <c r="Q4042" s="50" t="s">
        <v>494</v>
      </c>
    </row>
    <row r="4043" spans="1:17" hidden="1" x14ac:dyDescent="0.2">
      <c r="A4043" s="50">
        <v>2025</v>
      </c>
      <c r="B4043" s="162" t="s">
        <v>16</v>
      </c>
      <c r="C4043" s="51" t="str">
        <f>set_totals!$C$590</f>
        <v>02Apr25-RST-Night/Day</v>
      </c>
      <c r="D4043" s="21">
        <f t="shared" si="192"/>
        <v>45749</v>
      </c>
      <c r="E4043" s="22">
        <f t="shared" si="193"/>
        <v>92</v>
      </c>
      <c r="F4043" s="50" t="s">
        <v>343</v>
      </c>
      <c r="G4043" s="50" t="s">
        <v>341</v>
      </c>
      <c r="H4043" s="17">
        <v>34</v>
      </c>
      <c r="J4043" s="17">
        <v>0.32</v>
      </c>
      <c r="K4043" s="17" t="s">
        <v>494</v>
      </c>
      <c r="N4043" s="17"/>
      <c r="Q4043" s="50" t="s">
        <v>494</v>
      </c>
    </row>
    <row r="4044" spans="1:17" hidden="1" x14ac:dyDescent="0.2">
      <c r="A4044" s="50">
        <v>2025</v>
      </c>
      <c r="B4044" s="162" t="s">
        <v>16</v>
      </c>
      <c r="C4044" s="51" t="str">
        <f>set_totals!$C$590</f>
        <v>02Apr25-RST-Night/Day</v>
      </c>
      <c r="D4044" s="21">
        <f t="shared" si="192"/>
        <v>45749</v>
      </c>
      <c r="E4044" s="22">
        <f t="shared" si="193"/>
        <v>92</v>
      </c>
      <c r="F4044" s="50" t="s">
        <v>343</v>
      </c>
      <c r="G4044" s="50" t="s">
        <v>341</v>
      </c>
      <c r="H4044" s="17">
        <v>40</v>
      </c>
      <c r="J4044" s="17">
        <v>0.49</v>
      </c>
      <c r="K4044" s="17" t="s">
        <v>494</v>
      </c>
      <c r="N4044" s="17"/>
      <c r="Q4044" s="50" t="s">
        <v>494</v>
      </c>
    </row>
    <row r="4045" spans="1:17" hidden="1" x14ac:dyDescent="0.2">
      <c r="A4045" s="50">
        <v>2025</v>
      </c>
      <c r="B4045" s="162" t="s">
        <v>16</v>
      </c>
      <c r="C4045" s="51" t="str">
        <f>set_totals!$C$590</f>
        <v>02Apr25-RST-Night/Day</v>
      </c>
      <c r="D4045" s="21">
        <f t="shared" si="192"/>
        <v>45749</v>
      </c>
      <c r="E4045" s="22">
        <f t="shared" si="193"/>
        <v>92</v>
      </c>
      <c r="F4045" s="50" t="s">
        <v>343</v>
      </c>
      <c r="G4045" s="50" t="s">
        <v>341</v>
      </c>
      <c r="H4045" s="17">
        <v>34</v>
      </c>
      <c r="J4045" s="17">
        <v>0.33</v>
      </c>
      <c r="K4045" s="17" t="s">
        <v>494</v>
      </c>
      <c r="N4045" s="17"/>
      <c r="Q4045" s="50" t="s">
        <v>494</v>
      </c>
    </row>
    <row r="4046" spans="1:17" hidden="1" x14ac:dyDescent="0.2">
      <c r="A4046" s="50">
        <v>2025</v>
      </c>
      <c r="B4046" s="162" t="s">
        <v>16</v>
      </c>
      <c r="C4046" s="51" t="str">
        <f>set_totals!$C$590</f>
        <v>02Apr25-RST-Night/Day</v>
      </c>
      <c r="D4046" s="21">
        <f t="shared" si="192"/>
        <v>45749</v>
      </c>
      <c r="E4046" s="22">
        <f t="shared" si="193"/>
        <v>92</v>
      </c>
      <c r="F4046" s="50" t="s">
        <v>343</v>
      </c>
      <c r="G4046" s="50" t="s">
        <v>347</v>
      </c>
      <c r="H4046" s="17">
        <v>83</v>
      </c>
      <c r="J4046" s="17">
        <v>6.12</v>
      </c>
      <c r="K4046" s="17" t="s">
        <v>494</v>
      </c>
      <c r="N4046" s="17"/>
      <c r="Q4046" s="50" t="s">
        <v>494</v>
      </c>
    </row>
    <row r="4047" spans="1:17" hidden="1" x14ac:dyDescent="0.2">
      <c r="A4047" s="50">
        <v>2025</v>
      </c>
      <c r="B4047" s="162" t="s">
        <v>16</v>
      </c>
      <c r="C4047" s="51" t="str">
        <f>set_totals!$C$590</f>
        <v>02Apr25-RST-Night/Day</v>
      </c>
      <c r="D4047" s="21">
        <f t="shared" si="192"/>
        <v>45749</v>
      </c>
      <c r="E4047" s="22">
        <f t="shared" si="193"/>
        <v>92</v>
      </c>
      <c r="F4047" s="50" t="s">
        <v>343</v>
      </c>
      <c r="G4047" s="50" t="s">
        <v>347</v>
      </c>
      <c r="H4047" s="17">
        <v>85</v>
      </c>
      <c r="J4047" s="17">
        <v>7.14</v>
      </c>
      <c r="K4047" s="17" t="s">
        <v>494</v>
      </c>
      <c r="N4047" s="17"/>
      <c r="Q4047" s="50" t="s">
        <v>494</v>
      </c>
    </row>
    <row r="4048" spans="1:17" hidden="1" x14ac:dyDescent="0.2">
      <c r="A4048" s="50">
        <v>2025</v>
      </c>
      <c r="B4048" s="162" t="s">
        <v>16</v>
      </c>
      <c r="C4048" s="51" t="str">
        <f>set_totals!$C$590</f>
        <v>02Apr25-RST-Night/Day</v>
      </c>
      <c r="D4048" s="21">
        <f t="shared" si="192"/>
        <v>45749</v>
      </c>
      <c r="E4048" s="22">
        <f t="shared" si="193"/>
        <v>92</v>
      </c>
      <c r="F4048" s="50" t="s">
        <v>344</v>
      </c>
      <c r="G4048" s="50" t="s">
        <v>341</v>
      </c>
      <c r="H4048" s="17">
        <v>40</v>
      </c>
      <c r="J4048" s="17">
        <v>0.51</v>
      </c>
      <c r="K4048" s="17" t="s">
        <v>494</v>
      </c>
      <c r="N4048" s="17"/>
      <c r="Q4048" s="50" t="s">
        <v>494</v>
      </c>
    </row>
    <row r="4049" spans="1:17" hidden="1" x14ac:dyDescent="0.2">
      <c r="A4049" s="50">
        <v>2025</v>
      </c>
      <c r="B4049" s="162" t="s">
        <v>16</v>
      </c>
      <c r="C4049" s="51" t="str">
        <f>set_totals!$C$590</f>
        <v>02Apr25-RST-Night/Day</v>
      </c>
      <c r="D4049" s="21">
        <f t="shared" si="192"/>
        <v>45749</v>
      </c>
      <c r="E4049" s="22">
        <f t="shared" si="193"/>
        <v>92</v>
      </c>
      <c r="F4049" s="50" t="s">
        <v>344</v>
      </c>
      <c r="G4049" s="50" t="s">
        <v>341</v>
      </c>
      <c r="H4049" s="17">
        <v>42</v>
      </c>
      <c r="J4049" s="17">
        <v>0.66</v>
      </c>
      <c r="K4049" s="17" t="s">
        <v>494</v>
      </c>
      <c r="N4049" s="17"/>
      <c r="Q4049" s="50" t="s">
        <v>494</v>
      </c>
    </row>
    <row r="4050" spans="1:17" hidden="1" x14ac:dyDescent="0.2">
      <c r="A4050" s="50">
        <v>2025</v>
      </c>
      <c r="B4050" s="162" t="s">
        <v>16</v>
      </c>
      <c r="C4050" s="51" t="str">
        <f>set_totals!$C$590</f>
        <v>02Apr25-RST-Night/Day</v>
      </c>
      <c r="D4050" s="21">
        <f t="shared" si="192"/>
        <v>45749</v>
      </c>
      <c r="E4050" s="22">
        <f t="shared" si="193"/>
        <v>92</v>
      </c>
      <c r="F4050" s="50" t="s">
        <v>344</v>
      </c>
      <c r="G4050" s="50" t="s">
        <v>341</v>
      </c>
      <c r="H4050" s="17">
        <v>42</v>
      </c>
      <c r="J4050" s="17">
        <v>0.56000000000000005</v>
      </c>
      <c r="K4050" s="17" t="s">
        <v>494</v>
      </c>
      <c r="N4050" s="17"/>
      <c r="Q4050" s="50" t="s">
        <v>494</v>
      </c>
    </row>
    <row r="4051" spans="1:17" hidden="1" x14ac:dyDescent="0.2">
      <c r="A4051" s="50">
        <v>2025</v>
      </c>
      <c r="B4051" s="162" t="s">
        <v>16</v>
      </c>
      <c r="C4051" s="51" t="str">
        <f>set_totals!$C$592</f>
        <v>03Apr25-RST-Night/Day</v>
      </c>
      <c r="D4051" s="21">
        <f t="shared" si="192"/>
        <v>45750</v>
      </c>
      <c r="E4051" s="22">
        <f t="shared" si="193"/>
        <v>93</v>
      </c>
      <c r="F4051" s="50" t="s">
        <v>344</v>
      </c>
      <c r="G4051" s="50" t="s">
        <v>341</v>
      </c>
      <c r="H4051" s="17">
        <v>40</v>
      </c>
      <c r="J4051" s="17">
        <v>0.52</v>
      </c>
      <c r="K4051" s="17" t="s">
        <v>494</v>
      </c>
      <c r="N4051" s="17"/>
      <c r="Q4051" s="50" t="s">
        <v>494</v>
      </c>
    </row>
    <row r="4052" spans="1:17" hidden="1" x14ac:dyDescent="0.2">
      <c r="A4052" s="50">
        <v>2025</v>
      </c>
      <c r="B4052" s="162" t="s">
        <v>16</v>
      </c>
      <c r="C4052" s="51" t="str">
        <f>set_totals!$C$592</f>
        <v>03Apr25-RST-Night/Day</v>
      </c>
      <c r="D4052" s="21">
        <f t="shared" si="192"/>
        <v>45750</v>
      </c>
      <c r="E4052" s="22">
        <f t="shared" si="193"/>
        <v>93</v>
      </c>
      <c r="F4052" s="50" t="s">
        <v>343</v>
      </c>
      <c r="G4052" s="50" t="s">
        <v>341</v>
      </c>
      <c r="H4052" s="17">
        <v>37</v>
      </c>
      <c r="J4052" s="17">
        <v>0.37</v>
      </c>
      <c r="K4052" s="17" t="s">
        <v>494</v>
      </c>
      <c r="N4052" s="17"/>
      <c r="Q4052" s="50" t="s">
        <v>494</v>
      </c>
    </row>
    <row r="4053" spans="1:17" hidden="1" x14ac:dyDescent="0.2">
      <c r="A4053" s="50">
        <v>2025</v>
      </c>
      <c r="B4053" s="162" t="s">
        <v>16</v>
      </c>
      <c r="C4053" s="51" t="str">
        <f>set_totals!$C$592</f>
        <v>03Apr25-RST-Night/Day</v>
      </c>
      <c r="D4053" s="21">
        <f t="shared" si="192"/>
        <v>45750</v>
      </c>
      <c r="E4053" s="22">
        <f t="shared" si="193"/>
        <v>93</v>
      </c>
      <c r="F4053" s="50" t="s">
        <v>343</v>
      </c>
      <c r="G4053" s="50" t="s">
        <v>347</v>
      </c>
      <c r="H4053" s="17">
        <v>105</v>
      </c>
      <c r="J4053" s="17">
        <v>11.63</v>
      </c>
      <c r="K4053" s="17" t="s">
        <v>494</v>
      </c>
      <c r="N4053" s="17"/>
      <c r="Q4053" s="50" t="s">
        <v>494</v>
      </c>
    </row>
    <row r="4054" spans="1:17" hidden="1" x14ac:dyDescent="0.2">
      <c r="A4054" s="50">
        <v>2025</v>
      </c>
      <c r="B4054" s="162" t="s">
        <v>16</v>
      </c>
      <c r="C4054" s="51" t="str">
        <f>set_totals!$C$592</f>
        <v>03Apr25-RST-Night/Day</v>
      </c>
      <c r="D4054" s="21">
        <f t="shared" si="192"/>
        <v>45750</v>
      </c>
      <c r="E4054" s="22">
        <f t="shared" si="193"/>
        <v>93</v>
      </c>
      <c r="F4054" s="50" t="s">
        <v>343</v>
      </c>
      <c r="G4054" s="50" t="s">
        <v>341</v>
      </c>
      <c r="H4054" s="17">
        <v>37</v>
      </c>
      <c r="J4054" s="17">
        <v>0.42</v>
      </c>
      <c r="K4054" s="17" t="s">
        <v>494</v>
      </c>
      <c r="N4054" s="17"/>
      <c r="Q4054" s="50" t="s">
        <v>494</v>
      </c>
    </row>
    <row r="4055" spans="1:17" hidden="1" x14ac:dyDescent="0.2">
      <c r="A4055" s="50">
        <v>2025</v>
      </c>
      <c r="B4055" s="162" t="s">
        <v>16</v>
      </c>
      <c r="C4055" s="51" t="str">
        <f>set_totals!$C$592</f>
        <v>03Apr25-RST-Night/Day</v>
      </c>
      <c r="D4055" s="21">
        <f t="shared" si="192"/>
        <v>45750</v>
      </c>
      <c r="E4055" s="22">
        <f t="shared" si="193"/>
        <v>93</v>
      </c>
      <c r="F4055" s="50" t="s">
        <v>343</v>
      </c>
      <c r="G4055" s="50" t="s">
        <v>347</v>
      </c>
      <c r="H4055" s="17">
        <v>77</v>
      </c>
      <c r="J4055" s="17">
        <v>5.13</v>
      </c>
      <c r="K4055" s="17" t="s">
        <v>494</v>
      </c>
      <c r="N4055" s="17"/>
      <c r="Q4055" s="50" t="s">
        <v>494</v>
      </c>
    </row>
    <row r="4056" spans="1:17" hidden="1" x14ac:dyDescent="0.2">
      <c r="A4056" s="50">
        <v>2025</v>
      </c>
      <c r="B4056" s="162" t="s">
        <v>16</v>
      </c>
      <c r="C4056" s="51" t="str">
        <f>set_totals!$C$592</f>
        <v>03Apr25-RST-Night/Day</v>
      </c>
      <c r="D4056" s="21">
        <f t="shared" si="192"/>
        <v>45750</v>
      </c>
      <c r="E4056" s="22">
        <f t="shared" si="193"/>
        <v>93</v>
      </c>
      <c r="F4056" s="50" t="s">
        <v>343</v>
      </c>
      <c r="G4056" s="50" t="s">
        <v>347</v>
      </c>
      <c r="H4056" s="17">
        <v>100</v>
      </c>
      <c r="J4056" s="17">
        <v>10.94</v>
      </c>
      <c r="K4056" s="17" t="s">
        <v>494</v>
      </c>
      <c r="N4056" s="17"/>
      <c r="Q4056" s="50" t="s">
        <v>494</v>
      </c>
    </row>
    <row r="4057" spans="1:17" hidden="1" x14ac:dyDescent="0.2">
      <c r="A4057" s="50">
        <v>2025</v>
      </c>
      <c r="B4057" s="162" t="s">
        <v>16</v>
      </c>
      <c r="C4057" s="51" t="str">
        <f>set_totals!$C$592</f>
        <v>03Apr25-RST-Night/Day</v>
      </c>
      <c r="D4057" s="21">
        <f t="shared" si="192"/>
        <v>45750</v>
      </c>
      <c r="E4057" s="22">
        <f t="shared" si="193"/>
        <v>93</v>
      </c>
      <c r="F4057" s="50" t="s">
        <v>343</v>
      </c>
      <c r="G4057" s="50" t="s">
        <v>347</v>
      </c>
      <c r="H4057" s="17">
        <v>95</v>
      </c>
      <c r="J4057" s="17">
        <v>8.43</v>
      </c>
      <c r="K4057" s="17" t="s">
        <v>494</v>
      </c>
      <c r="N4057" s="17"/>
      <c r="Q4057" s="50" t="s">
        <v>494</v>
      </c>
    </row>
    <row r="4058" spans="1:17" hidden="1" x14ac:dyDescent="0.2">
      <c r="A4058" s="50">
        <v>2025</v>
      </c>
      <c r="B4058" s="162" t="s">
        <v>16</v>
      </c>
      <c r="C4058" s="51" t="str">
        <f>set_totals!$C$592</f>
        <v>03Apr25-RST-Night/Day</v>
      </c>
      <c r="D4058" s="21">
        <f t="shared" si="192"/>
        <v>45750</v>
      </c>
      <c r="E4058" s="22">
        <f t="shared" si="193"/>
        <v>93</v>
      </c>
      <c r="F4058" s="50" t="s">
        <v>343</v>
      </c>
      <c r="G4058" s="50" t="s">
        <v>347</v>
      </c>
      <c r="H4058" s="17">
        <v>71</v>
      </c>
      <c r="J4058" s="17">
        <v>3.58</v>
      </c>
      <c r="K4058" s="17" t="s">
        <v>494</v>
      </c>
      <c r="N4058" s="17"/>
      <c r="Q4058" s="50" t="s">
        <v>494</v>
      </c>
    </row>
    <row r="4059" spans="1:17" hidden="1" x14ac:dyDescent="0.2">
      <c r="A4059" s="50">
        <v>2025</v>
      </c>
      <c r="B4059" s="162" t="s">
        <v>16</v>
      </c>
      <c r="C4059" s="51" t="str">
        <f>set_totals!$C$592</f>
        <v>03Apr25-RST-Night/Day</v>
      </c>
      <c r="D4059" s="21">
        <f t="shared" si="192"/>
        <v>45750</v>
      </c>
      <c r="E4059" s="22">
        <f t="shared" si="193"/>
        <v>93</v>
      </c>
      <c r="F4059" s="50" t="s">
        <v>343</v>
      </c>
      <c r="G4059" s="50" t="s">
        <v>347</v>
      </c>
      <c r="H4059" s="17">
        <v>74</v>
      </c>
      <c r="J4059" s="17">
        <v>4.09</v>
      </c>
      <c r="K4059" s="17" t="s">
        <v>494</v>
      </c>
      <c r="N4059" s="17"/>
      <c r="Q4059" s="50" t="s">
        <v>494</v>
      </c>
    </row>
    <row r="4060" spans="1:17" hidden="1" x14ac:dyDescent="0.2">
      <c r="A4060" s="50">
        <v>2025</v>
      </c>
      <c r="B4060" s="162" t="s">
        <v>16</v>
      </c>
      <c r="C4060" s="51" t="str">
        <f>set_totals!$C$592</f>
        <v>03Apr25-RST-Night/Day</v>
      </c>
      <c r="D4060" s="21">
        <f t="shared" si="192"/>
        <v>45750</v>
      </c>
      <c r="E4060" s="22">
        <f t="shared" si="193"/>
        <v>93</v>
      </c>
      <c r="F4060" s="50" t="s">
        <v>343</v>
      </c>
      <c r="G4060" s="50" t="s">
        <v>347</v>
      </c>
      <c r="H4060" s="17">
        <v>74</v>
      </c>
      <c r="J4060" s="17">
        <v>4.3</v>
      </c>
      <c r="K4060" s="17" t="s">
        <v>494</v>
      </c>
      <c r="N4060" s="17"/>
      <c r="Q4060" s="50" t="s">
        <v>494</v>
      </c>
    </row>
    <row r="4061" spans="1:17" hidden="1" x14ac:dyDescent="0.2">
      <c r="A4061" s="50">
        <v>2025</v>
      </c>
      <c r="B4061" s="162" t="s">
        <v>16</v>
      </c>
      <c r="C4061" s="51" t="str">
        <f>set_totals!$C$592</f>
        <v>03Apr25-RST-Night/Day</v>
      </c>
      <c r="D4061" s="21">
        <f t="shared" si="192"/>
        <v>45750</v>
      </c>
      <c r="E4061" s="22">
        <f t="shared" si="193"/>
        <v>93</v>
      </c>
      <c r="F4061" s="50" t="s">
        <v>343</v>
      </c>
      <c r="G4061" s="50" t="s">
        <v>347</v>
      </c>
      <c r="H4061" s="17">
        <v>68</v>
      </c>
      <c r="J4061" s="17">
        <v>3.48</v>
      </c>
      <c r="K4061" s="17" t="s">
        <v>494</v>
      </c>
      <c r="N4061" s="17"/>
      <c r="Q4061" s="50" t="s">
        <v>494</v>
      </c>
    </row>
    <row r="4062" spans="1:17" hidden="1" x14ac:dyDescent="0.2">
      <c r="A4062" s="50">
        <v>2025</v>
      </c>
      <c r="B4062" s="162" t="s">
        <v>16</v>
      </c>
      <c r="C4062" s="51" t="str">
        <f>set_totals!$C$592</f>
        <v>03Apr25-RST-Night/Day</v>
      </c>
      <c r="D4062" s="21">
        <f t="shared" si="192"/>
        <v>45750</v>
      </c>
      <c r="E4062" s="22">
        <f t="shared" si="193"/>
        <v>93</v>
      </c>
      <c r="F4062" s="50" t="s">
        <v>343</v>
      </c>
      <c r="G4062" s="50" t="s">
        <v>341</v>
      </c>
      <c r="H4062" s="17">
        <v>35</v>
      </c>
      <c r="J4062" s="17">
        <v>0.34</v>
      </c>
      <c r="K4062" s="17" t="s">
        <v>494</v>
      </c>
      <c r="N4062" s="17"/>
      <c r="Q4062" s="50" t="s">
        <v>494</v>
      </c>
    </row>
    <row r="4063" spans="1:17" hidden="1" x14ac:dyDescent="0.2">
      <c r="A4063" s="50">
        <v>2025</v>
      </c>
      <c r="B4063" s="162" t="s">
        <v>16</v>
      </c>
      <c r="C4063" s="51" t="str">
        <f>set_totals!$C$592</f>
        <v>03Apr25-RST-Night/Day</v>
      </c>
      <c r="D4063" s="21">
        <f t="shared" si="192"/>
        <v>45750</v>
      </c>
      <c r="E4063" s="22">
        <f t="shared" si="193"/>
        <v>93</v>
      </c>
      <c r="F4063" s="50" t="s">
        <v>343</v>
      </c>
      <c r="G4063" s="50" t="s">
        <v>341</v>
      </c>
      <c r="H4063" s="17">
        <v>34</v>
      </c>
      <c r="J4063" s="17">
        <v>0.35</v>
      </c>
      <c r="K4063" s="17" t="s">
        <v>494</v>
      </c>
      <c r="N4063" s="17"/>
      <c r="Q4063" s="50" t="s">
        <v>494</v>
      </c>
    </row>
    <row r="4064" spans="1:17" hidden="1" x14ac:dyDescent="0.2">
      <c r="A4064" s="50">
        <v>2025</v>
      </c>
      <c r="B4064" s="162" t="s">
        <v>16</v>
      </c>
      <c r="C4064" s="51" t="str">
        <f>set_totals!$C$592</f>
        <v>03Apr25-RST-Night/Day</v>
      </c>
      <c r="D4064" s="21">
        <f t="shared" si="192"/>
        <v>45750</v>
      </c>
      <c r="E4064" s="22">
        <f t="shared" si="193"/>
        <v>93</v>
      </c>
      <c r="F4064" s="50" t="s">
        <v>343</v>
      </c>
      <c r="G4064" s="50" t="s">
        <v>341</v>
      </c>
      <c r="H4064" s="17">
        <v>36</v>
      </c>
      <c r="J4064" s="17">
        <v>0.36</v>
      </c>
      <c r="K4064" s="17" t="s">
        <v>494</v>
      </c>
      <c r="N4064" s="17"/>
      <c r="Q4064" s="50" t="s">
        <v>494</v>
      </c>
    </row>
    <row r="4065" spans="1:17" hidden="1" x14ac:dyDescent="0.2">
      <c r="A4065" s="50">
        <v>2025</v>
      </c>
      <c r="B4065" s="162" t="s">
        <v>16</v>
      </c>
      <c r="C4065" s="51" t="str">
        <f>set_totals!$C$592</f>
        <v>03Apr25-RST-Night/Day</v>
      </c>
      <c r="D4065" s="21">
        <f t="shared" si="192"/>
        <v>45750</v>
      </c>
      <c r="E4065" s="22">
        <f t="shared" si="193"/>
        <v>93</v>
      </c>
      <c r="F4065" s="50" t="s">
        <v>343</v>
      </c>
      <c r="G4065" s="50" t="s">
        <v>341</v>
      </c>
      <c r="H4065" s="17">
        <v>34</v>
      </c>
      <c r="J4065" s="17">
        <v>0.25</v>
      </c>
      <c r="K4065" s="17" t="s">
        <v>494</v>
      </c>
      <c r="N4065" s="17"/>
      <c r="Q4065" s="50" t="s">
        <v>494</v>
      </c>
    </row>
    <row r="4066" spans="1:17" hidden="1" x14ac:dyDescent="0.2">
      <c r="A4066" s="50">
        <v>2025</v>
      </c>
      <c r="B4066" s="162" t="s">
        <v>16</v>
      </c>
      <c r="C4066" s="51" t="str">
        <f>set_totals!$C$592</f>
        <v>03Apr25-RST-Night/Day</v>
      </c>
      <c r="D4066" s="21">
        <f t="shared" si="192"/>
        <v>45750</v>
      </c>
      <c r="E4066" s="22">
        <f t="shared" si="193"/>
        <v>93</v>
      </c>
      <c r="F4066" s="50" t="s">
        <v>343</v>
      </c>
      <c r="G4066" s="50" t="s">
        <v>341</v>
      </c>
      <c r="H4066" s="17">
        <v>34</v>
      </c>
      <c r="J4066" s="17">
        <v>0.31</v>
      </c>
      <c r="K4066" s="17" t="s">
        <v>494</v>
      </c>
      <c r="N4066" s="17"/>
      <c r="Q4066" s="50" t="s">
        <v>494</v>
      </c>
    </row>
    <row r="4067" spans="1:17" hidden="1" x14ac:dyDescent="0.2">
      <c r="A4067" s="50">
        <v>2025</v>
      </c>
      <c r="B4067" s="162" t="s">
        <v>16</v>
      </c>
      <c r="C4067" s="51" t="str">
        <f>set_totals!$C$592</f>
        <v>03Apr25-RST-Night/Day</v>
      </c>
      <c r="D4067" s="21">
        <f t="shared" si="192"/>
        <v>45750</v>
      </c>
      <c r="E4067" s="22">
        <f t="shared" si="193"/>
        <v>93</v>
      </c>
      <c r="F4067" s="50" t="s">
        <v>343</v>
      </c>
      <c r="G4067" s="50" t="s">
        <v>341</v>
      </c>
      <c r="H4067" s="17">
        <v>41</v>
      </c>
      <c r="J4067" s="17">
        <v>0.56999999999999995</v>
      </c>
      <c r="K4067" s="17" t="s">
        <v>494</v>
      </c>
      <c r="N4067" s="17"/>
      <c r="Q4067" s="50" t="s">
        <v>494</v>
      </c>
    </row>
    <row r="4068" spans="1:17" hidden="1" x14ac:dyDescent="0.2">
      <c r="A4068" s="50">
        <v>2025</v>
      </c>
      <c r="B4068" s="162" t="s">
        <v>16</v>
      </c>
      <c r="C4068" s="51" t="str">
        <f>set_totals!$C$592</f>
        <v>03Apr25-RST-Night/Day</v>
      </c>
      <c r="D4068" s="21">
        <f t="shared" si="192"/>
        <v>45750</v>
      </c>
      <c r="E4068" s="22">
        <f t="shared" si="193"/>
        <v>93</v>
      </c>
      <c r="F4068" s="50" t="s">
        <v>343</v>
      </c>
      <c r="G4068" s="50" t="s">
        <v>341</v>
      </c>
      <c r="H4068" s="17">
        <v>35</v>
      </c>
      <c r="J4068" s="17">
        <v>0.37</v>
      </c>
      <c r="K4068" s="17" t="s">
        <v>494</v>
      </c>
      <c r="N4068" s="17"/>
      <c r="Q4068" s="50" t="s">
        <v>494</v>
      </c>
    </row>
    <row r="4069" spans="1:17" hidden="1" x14ac:dyDescent="0.2">
      <c r="A4069" s="50">
        <v>2025</v>
      </c>
      <c r="B4069" s="162" t="s">
        <v>16</v>
      </c>
      <c r="C4069" s="51" t="str">
        <f>set_totals!$C$592</f>
        <v>03Apr25-RST-Night/Day</v>
      </c>
      <c r="D4069" s="21">
        <f t="shared" si="192"/>
        <v>45750</v>
      </c>
      <c r="E4069" s="22">
        <f t="shared" si="193"/>
        <v>93</v>
      </c>
      <c r="F4069" s="50" t="s">
        <v>343</v>
      </c>
      <c r="G4069" s="50" t="s">
        <v>341</v>
      </c>
      <c r="H4069" s="17">
        <v>35</v>
      </c>
      <c r="J4069" s="17">
        <v>0.41</v>
      </c>
      <c r="K4069" s="17" t="s">
        <v>494</v>
      </c>
      <c r="N4069" s="17"/>
      <c r="Q4069" s="50" t="s">
        <v>494</v>
      </c>
    </row>
    <row r="4070" spans="1:17" hidden="1" x14ac:dyDescent="0.2">
      <c r="A4070" s="50">
        <v>2025</v>
      </c>
      <c r="B4070" s="162" t="s">
        <v>16</v>
      </c>
      <c r="C4070" s="51" t="str">
        <f>set_totals!$C$594</f>
        <v>04Apr25-RST-Night/Day</v>
      </c>
      <c r="D4070" s="21">
        <f t="shared" si="192"/>
        <v>45751</v>
      </c>
      <c r="E4070" s="22">
        <f t="shared" si="193"/>
        <v>94</v>
      </c>
      <c r="F4070" s="50" t="s">
        <v>344</v>
      </c>
      <c r="G4070" s="50" t="s">
        <v>341</v>
      </c>
      <c r="H4070" s="17">
        <v>47</v>
      </c>
      <c r="J4070" s="17">
        <v>1.1299999999999999</v>
      </c>
      <c r="K4070" s="17" t="s">
        <v>494</v>
      </c>
      <c r="N4070" s="17"/>
      <c r="Q4070" s="50" t="s">
        <v>494</v>
      </c>
    </row>
    <row r="4071" spans="1:17" hidden="1" x14ac:dyDescent="0.2">
      <c r="A4071" s="50">
        <v>2025</v>
      </c>
      <c r="B4071" s="162" t="s">
        <v>16</v>
      </c>
      <c r="C4071" s="51" t="str">
        <f>set_totals!$C$594</f>
        <v>04Apr25-RST-Night/Day</v>
      </c>
      <c r="D4071" s="21">
        <f t="shared" si="192"/>
        <v>45751</v>
      </c>
      <c r="E4071" s="22">
        <f t="shared" si="193"/>
        <v>94</v>
      </c>
      <c r="F4071" s="50" t="s">
        <v>343</v>
      </c>
      <c r="G4071" s="50" t="s">
        <v>341</v>
      </c>
      <c r="H4071" s="17">
        <v>36</v>
      </c>
      <c r="J4071" s="17">
        <v>0.37</v>
      </c>
      <c r="K4071" s="17" t="s">
        <v>494</v>
      </c>
      <c r="N4071" s="17"/>
      <c r="Q4071" s="50" t="s">
        <v>494</v>
      </c>
    </row>
    <row r="4072" spans="1:17" hidden="1" x14ac:dyDescent="0.2">
      <c r="A4072" s="50">
        <v>2025</v>
      </c>
      <c r="B4072" s="162" t="s">
        <v>16</v>
      </c>
      <c r="C4072" s="51" t="str">
        <f>set_totals!$C$596</f>
        <v>08Apr25-RST-Night/Day</v>
      </c>
      <c r="D4072" s="21">
        <f t="shared" si="192"/>
        <v>45755</v>
      </c>
      <c r="E4072" s="22">
        <f t="shared" si="193"/>
        <v>98</v>
      </c>
      <c r="F4072" s="50" t="s">
        <v>343</v>
      </c>
      <c r="G4072" s="50" t="s">
        <v>341</v>
      </c>
      <c r="H4072" s="17">
        <v>36</v>
      </c>
      <c r="J4072" s="17">
        <v>0.47</v>
      </c>
      <c r="K4072" s="17" t="s">
        <v>494</v>
      </c>
      <c r="N4072" s="17"/>
      <c r="Q4072" s="50" t="s">
        <v>494</v>
      </c>
    </row>
    <row r="4073" spans="1:17" hidden="1" x14ac:dyDescent="0.2">
      <c r="A4073" s="50">
        <v>2025</v>
      </c>
      <c r="B4073" s="162" t="s">
        <v>16</v>
      </c>
      <c r="C4073" s="51" t="str">
        <f>set_totals!$C$596</f>
        <v>08Apr25-RST-Night/Day</v>
      </c>
      <c r="D4073" s="21">
        <f t="shared" si="192"/>
        <v>45755</v>
      </c>
      <c r="E4073" s="22">
        <f t="shared" si="193"/>
        <v>98</v>
      </c>
      <c r="F4073" s="50" t="s">
        <v>343</v>
      </c>
      <c r="G4073" s="50" t="s">
        <v>341</v>
      </c>
      <c r="H4073" s="17">
        <v>36</v>
      </c>
      <c r="J4073" s="17">
        <v>0.37</v>
      </c>
      <c r="K4073" s="17" t="s">
        <v>494</v>
      </c>
      <c r="N4073" s="17"/>
      <c r="Q4073" s="50" t="s">
        <v>494</v>
      </c>
    </row>
    <row r="4074" spans="1:17" hidden="1" x14ac:dyDescent="0.2">
      <c r="A4074" s="50">
        <v>2025</v>
      </c>
      <c r="B4074" s="162" t="s">
        <v>16</v>
      </c>
      <c r="C4074" s="51" t="str">
        <f>set_totals!$C$596</f>
        <v>08Apr25-RST-Night/Day</v>
      </c>
      <c r="D4074" s="21">
        <f t="shared" si="192"/>
        <v>45755</v>
      </c>
      <c r="E4074" s="22">
        <f t="shared" si="193"/>
        <v>98</v>
      </c>
      <c r="F4074" s="50" t="s">
        <v>343</v>
      </c>
      <c r="G4074" s="50" t="s">
        <v>341</v>
      </c>
      <c r="H4074" s="17">
        <v>34</v>
      </c>
      <c r="J4074" s="17">
        <v>0.36</v>
      </c>
      <c r="K4074" s="17" t="s">
        <v>494</v>
      </c>
      <c r="N4074" s="17"/>
      <c r="Q4074" s="50" t="s">
        <v>494</v>
      </c>
    </row>
    <row r="4075" spans="1:17" hidden="1" x14ac:dyDescent="0.2">
      <c r="A4075" s="50">
        <v>2025</v>
      </c>
      <c r="B4075" s="162" t="s">
        <v>16</v>
      </c>
      <c r="C4075" s="51" t="str">
        <f>set_totals!$C$596</f>
        <v>08Apr25-RST-Night/Day</v>
      </c>
      <c r="D4075" s="21">
        <f t="shared" si="192"/>
        <v>45755</v>
      </c>
      <c r="E4075" s="22">
        <f t="shared" si="193"/>
        <v>98</v>
      </c>
      <c r="F4075" s="50" t="s">
        <v>343</v>
      </c>
      <c r="G4075" s="50" t="s">
        <v>341</v>
      </c>
      <c r="H4075" s="17">
        <v>34</v>
      </c>
      <c r="J4075" s="17">
        <v>0.32</v>
      </c>
      <c r="K4075" s="17" t="s">
        <v>494</v>
      </c>
      <c r="N4075" s="17"/>
      <c r="Q4075" s="50" t="s">
        <v>494</v>
      </c>
    </row>
    <row r="4076" spans="1:17" hidden="1" x14ac:dyDescent="0.2">
      <c r="A4076" s="50">
        <v>2025</v>
      </c>
      <c r="B4076" s="162" t="s">
        <v>16</v>
      </c>
      <c r="C4076" s="51" t="str">
        <f>set_totals!$C$596</f>
        <v>08Apr25-RST-Night/Day</v>
      </c>
      <c r="D4076" s="21">
        <f t="shared" si="192"/>
        <v>45755</v>
      </c>
      <c r="E4076" s="22">
        <f t="shared" si="193"/>
        <v>98</v>
      </c>
      <c r="F4076" s="50" t="s">
        <v>343</v>
      </c>
      <c r="G4076" s="50" t="s">
        <v>341</v>
      </c>
      <c r="H4076" s="17">
        <v>36</v>
      </c>
      <c r="J4076" s="17">
        <v>0.42</v>
      </c>
      <c r="K4076" s="17" t="s">
        <v>494</v>
      </c>
      <c r="N4076" s="17"/>
      <c r="Q4076" s="50" t="s">
        <v>494</v>
      </c>
    </row>
    <row r="4077" spans="1:17" hidden="1" x14ac:dyDescent="0.2">
      <c r="A4077" s="50">
        <v>2025</v>
      </c>
      <c r="B4077" s="162" t="s">
        <v>16</v>
      </c>
      <c r="C4077" s="51" t="str">
        <f>set_totals!$C$596</f>
        <v>08Apr25-RST-Night/Day</v>
      </c>
      <c r="D4077" s="21">
        <f t="shared" si="192"/>
        <v>45755</v>
      </c>
      <c r="E4077" s="22">
        <f t="shared" si="193"/>
        <v>98</v>
      </c>
      <c r="F4077" s="50" t="s">
        <v>343</v>
      </c>
      <c r="G4077" s="50" t="s">
        <v>341</v>
      </c>
      <c r="H4077" s="17">
        <v>34</v>
      </c>
      <c r="J4077" s="17">
        <v>0.33</v>
      </c>
      <c r="K4077" s="17" t="s">
        <v>494</v>
      </c>
      <c r="N4077" s="17"/>
      <c r="Q4077" s="50" t="s">
        <v>494</v>
      </c>
    </row>
    <row r="4078" spans="1:17" hidden="1" x14ac:dyDescent="0.2">
      <c r="A4078" s="50">
        <v>2025</v>
      </c>
      <c r="B4078" s="162" t="s">
        <v>16</v>
      </c>
      <c r="C4078" s="51" t="str">
        <f>set_totals!$C$596</f>
        <v>08Apr25-RST-Night/Day</v>
      </c>
      <c r="D4078" s="21">
        <f t="shared" si="192"/>
        <v>45755</v>
      </c>
      <c r="E4078" s="22">
        <f t="shared" si="193"/>
        <v>98</v>
      </c>
      <c r="F4078" s="50" t="s">
        <v>343</v>
      </c>
      <c r="G4078" s="50" t="s">
        <v>341</v>
      </c>
      <c r="H4078" s="17">
        <v>34</v>
      </c>
      <c r="J4078" s="17">
        <v>0.32</v>
      </c>
      <c r="K4078" s="17" t="s">
        <v>494</v>
      </c>
      <c r="N4078" s="17"/>
      <c r="Q4078" s="50" t="s">
        <v>494</v>
      </c>
    </row>
    <row r="4079" spans="1:17" hidden="1" x14ac:dyDescent="0.2">
      <c r="A4079" s="50">
        <v>2025</v>
      </c>
      <c r="B4079" s="162" t="s">
        <v>16</v>
      </c>
      <c r="C4079" s="51" t="str">
        <f>set_totals!$C$596</f>
        <v>08Apr25-RST-Night/Day</v>
      </c>
      <c r="D4079" s="21">
        <f t="shared" ref="D4079:D4142" si="194">DATEVALUE(LEFT(C4079, SEARCH("-", C4079) - 1))</f>
        <v>45755</v>
      </c>
      <c r="E4079" s="22">
        <f t="shared" ref="E4079:E4142" si="195" xml:space="preserve"> D4079 - DATE(YEAR(D4079), 1, 0)</f>
        <v>98</v>
      </c>
      <c r="F4079" s="50" t="s">
        <v>344</v>
      </c>
      <c r="G4079" s="50" t="s">
        <v>341</v>
      </c>
      <c r="H4079" s="17">
        <v>48</v>
      </c>
      <c r="J4079" s="17">
        <v>1</v>
      </c>
      <c r="K4079" s="17" t="s">
        <v>494</v>
      </c>
      <c r="N4079" s="17"/>
      <c r="Q4079" s="50" t="s">
        <v>494</v>
      </c>
    </row>
    <row r="4080" spans="1:17" hidden="1" x14ac:dyDescent="0.2">
      <c r="A4080" s="50">
        <v>2025</v>
      </c>
      <c r="B4080" s="162" t="s">
        <v>16</v>
      </c>
      <c r="C4080" s="51" t="str">
        <f>set_totals!$C$598</f>
        <v>09Apr25-RST-Night/Day</v>
      </c>
      <c r="D4080" s="21">
        <f t="shared" si="194"/>
        <v>45756</v>
      </c>
      <c r="E4080" s="22">
        <f t="shared" si="195"/>
        <v>99</v>
      </c>
      <c r="F4080" s="50" t="s">
        <v>343</v>
      </c>
      <c r="G4080" s="50" t="s">
        <v>341</v>
      </c>
      <c r="H4080" s="17">
        <v>34</v>
      </c>
      <c r="J4080" s="17">
        <v>0.34</v>
      </c>
      <c r="K4080" s="17" t="s">
        <v>494</v>
      </c>
      <c r="N4080" s="17"/>
      <c r="Q4080" s="50" t="s">
        <v>494</v>
      </c>
    </row>
    <row r="4081" spans="1:17" hidden="1" x14ac:dyDescent="0.2">
      <c r="A4081" s="50">
        <v>2025</v>
      </c>
      <c r="B4081" s="162" t="s">
        <v>16</v>
      </c>
      <c r="C4081" s="51" t="str">
        <f>set_totals!$C$598</f>
        <v>09Apr25-RST-Night/Day</v>
      </c>
      <c r="D4081" s="21">
        <f t="shared" si="194"/>
        <v>45756</v>
      </c>
      <c r="E4081" s="22">
        <f t="shared" si="195"/>
        <v>99</v>
      </c>
      <c r="F4081" s="50" t="s">
        <v>343</v>
      </c>
      <c r="G4081" s="50" t="s">
        <v>341</v>
      </c>
      <c r="H4081" s="17">
        <v>35</v>
      </c>
      <c r="J4081" s="17">
        <v>0.47</v>
      </c>
      <c r="K4081" s="17" t="s">
        <v>494</v>
      </c>
      <c r="N4081" s="17"/>
      <c r="Q4081" s="50" t="s">
        <v>494</v>
      </c>
    </row>
    <row r="4082" spans="1:17" hidden="1" x14ac:dyDescent="0.2">
      <c r="A4082" s="50">
        <v>2025</v>
      </c>
      <c r="B4082" s="162" t="s">
        <v>16</v>
      </c>
      <c r="C4082" s="51" t="str">
        <f>set_totals!$C$598</f>
        <v>09Apr25-RST-Night/Day</v>
      </c>
      <c r="D4082" s="21">
        <f t="shared" si="194"/>
        <v>45756</v>
      </c>
      <c r="E4082" s="22">
        <f t="shared" si="195"/>
        <v>99</v>
      </c>
      <c r="F4082" s="50" t="s">
        <v>343</v>
      </c>
      <c r="G4082" s="50" t="s">
        <v>341</v>
      </c>
      <c r="H4082" s="17">
        <v>34</v>
      </c>
      <c r="J4082" s="17">
        <v>0.34</v>
      </c>
      <c r="K4082" s="17" t="s">
        <v>494</v>
      </c>
      <c r="N4082" s="17"/>
      <c r="Q4082" s="50" t="s">
        <v>494</v>
      </c>
    </row>
    <row r="4083" spans="1:17" hidden="1" x14ac:dyDescent="0.2">
      <c r="A4083" s="50">
        <v>2025</v>
      </c>
      <c r="B4083" s="162" t="s">
        <v>16</v>
      </c>
      <c r="C4083" s="51" t="str">
        <f>set_totals!$C$598</f>
        <v>09Apr25-RST-Night/Day</v>
      </c>
      <c r="D4083" s="21">
        <f t="shared" si="194"/>
        <v>45756</v>
      </c>
      <c r="E4083" s="22">
        <f t="shared" si="195"/>
        <v>99</v>
      </c>
      <c r="F4083" s="50" t="s">
        <v>343</v>
      </c>
      <c r="G4083" s="50" t="s">
        <v>341</v>
      </c>
      <c r="H4083" s="17">
        <v>34</v>
      </c>
      <c r="J4083" s="17">
        <v>0.34</v>
      </c>
      <c r="K4083" s="17" t="s">
        <v>494</v>
      </c>
      <c r="N4083" s="17"/>
      <c r="Q4083" s="50" t="s">
        <v>494</v>
      </c>
    </row>
    <row r="4084" spans="1:17" hidden="1" x14ac:dyDescent="0.2">
      <c r="A4084" s="50">
        <v>2025</v>
      </c>
      <c r="B4084" s="162" t="s">
        <v>16</v>
      </c>
      <c r="C4084" s="51" t="str">
        <f>set_totals!$C$598</f>
        <v>09Apr25-RST-Night/Day</v>
      </c>
      <c r="D4084" s="21">
        <f t="shared" si="194"/>
        <v>45756</v>
      </c>
      <c r="E4084" s="22">
        <f t="shared" si="195"/>
        <v>99</v>
      </c>
      <c r="F4084" s="50" t="s">
        <v>343</v>
      </c>
      <c r="G4084" s="50" t="s">
        <v>341</v>
      </c>
      <c r="H4084" s="17">
        <v>38</v>
      </c>
      <c r="J4084" s="17">
        <v>0.52</v>
      </c>
      <c r="K4084" s="17" t="s">
        <v>494</v>
      </c>
      <c r="N4084" s="17"/>
      <c r="Q4084" s="50" t="s">
        <v>494</v>
      </c>
    </row>
    <row r="4085" spans="1:17" hidden="1" x14ac:dyDescent="0.2">
      <c r="A4085" s="50">
        <v>2025</v>
      </c>
      <c r="B4085" s="162" t="s">
        <v>16</v>
      </c>
      <c r="C4085" s="51" t="str">
        <f>set_totals!$C$598</f>
        <v>09Apr25-RST-Night/Day</v>
      </c>
      <c r="D4085" s="21">
        <f t="shared" si="194"/>
        <v>45756</v>
      </c>
      <c r="E4085" s="22">
        <f t="shared" si="195"/>
        <v>99</v>
      </c>
      <c r="F4085" s="50" t="s">
        <v>343</v>
      </c>
      <c r="G4085" s="50" t="s">
        <v>341</v>
      </c>
      <c r="H4085" s="17">
        <v>36</v>
      </c>
      <c r="J4085" s="17">
        <v>0.43</v>
      </c>
      <c r="K4085" s="17" t="s">
        <v>494</v>
      </c>
      <c r="N4085" s="17"/>
      <c r="Q4085" s="50" t="s">
        <v>494</v>
      </c>
    </row>
    <row r="4086" spans="1:17" hidden="1" x14ac:dyDescent="0.2">
      <c r="A4086" s="50">
        <v>2025</v>
      </c>
      <c r="B4086" s="162" t="s">
        <v>16</v>
      </c>
      <c r="C4086" s="51" t="str">
        <f>set_totals!$C$598</f>
        <v>09Apr25-RST-Night/Day</v>
      </c>
      <c r="D4086" s="21">
        <f t="shared" si="194"/>
        <v>45756</v>
      </c>
      <c r="E4086" s="22">
        <f t="shared" si="195"/>
        <v>99</v>
      </c>
      <c r="F4086" s="50" t="s">
        <v>343</v>
      </c>
      <c r="G4086" s="50" t="s">
        <v>341</v>
      </c>
      <c r="H4086" s="17">
        <v>33</v>
      </c>
      <c r="J4086" s="17">
        <v>0.3</v>
      </c>
      <c r="K4086" s="17" t="s">
        <v>494</v>
      </c>
      <c r="N4086" s="17"/>
      <c r="Q4086" s="50" t="s">
        <v>494</v>
      </c>
    </row>
    <row r="4087" spans="1:17" hidden="1" x14ac:dyDescent="0.2">
      <c r="A4087" s="50">
        <v>2025</v>
      </c>
      <c r="B4087" s="162" t="s">
        <v>16</v>
      </c>
      <c r="C4087" s="51" t="str">
        <f>set_totals!$C$598</f>
        <v>09Apr25-RST-Night/Day</v>
      </c>
      <c r="D4087" s="21">
        <f t="shared" si="194"/>
        <v>45756</v>
      </c>
      <c r="E4087" s="22">
        <f t="shared" si="195"/>
        <v>99</v>
      </c>
      <c r="F4087" s="50" t="s">
        <v>343</v>
      </c>
      <c r="G4087" s="50" t="s">
        <v>341</v>
      </c>
      <c r="H4087" s="17">
        <v>36</v>
      </c>
      <c r="J4087" s="17">
        <v>0.56000000000000005</v>
      </c>
      <c r="K4087" s="17" t="s">
        <v>494</v>
      </c>
      <c r="N4087" s="17"/>
      <c r="Q4087" s="50" t="s">
        <v>494</v>
      </c>
    </row>
    <row r="4088" spans="1:17" hidden="1" x14ac:dyDescent="0.2">
      <c r="A4088" s="50">
        <v>2025</v>
      </c>
      <c r="B4088" s="162" t="s">
        <v>16</v>
      </c>
      <c r="C4088" s="51" t="str">
        <f>set_totals!$C$598</f>
        <v>09Apr25-RST-Night/Day</v>
      </c>
      <c r="D4088" s="21">
        <f t="shared" si="194"/>
        <v>45756</v>
      </c>
      <c r="E4088" s="22">
        <f t="shared" si="195"/>
        <v>99</v>
      </c>
      <c r="F4088" s="50" t="s">
        <v>343</v>
      </c>
      <c r="G4088" s="50" t="s">
        <v>341</v>
      </c>
      <c r="H4088" s="17">
        <v>36</v>
      </c>
      <c r="J4088" s="17">
        <v>0.57999999999999996</v>
      </c>
      <c r="K4088" s="17" t="s">
        <v>494</v>
      </c>
      <c r="N4088" s="17"/>
      <c r="Q4088" s="50" t="s">
        <v>494</v>
      </c>
    </row>
    <row r="4089" spans="1:17" hidden="1" x14ac:dyDescent="0.2">
      <c r="A4089" s="50">
        <v>2025</v>
      </c>
      <c r="B4089" s="162" t="s">
        <v>16</v>
      </c>
      <c r="C4089" s="51" t="str">
        <f>set_totals!$C$598</f>
        <v>09Apr25-RST-Night/Day</v>
      </c>
      <c r="D4089" s="21">
        <f t="shared" si="194"/>
        <v>45756</v>
      </c>
      <c r="E4089" s="22">
        <f t="shared" si="195"/>
        <v>99</v>
      </c>
      <c r="F4089" s="50" t="s">
        <v>343</v>
      </c>
      <c r="G4089" s="50" t="s">
        <v>341</v>
      </c>
      <c r="H4089" s="17">
        <v>35</v>
      </c>
      <c r="J4089" s="17">
        <v>0.41</v>
      </c>
      <c r="K4089" s="17" t="s">
        <v>494</v>
      </c>
      <c r="N4089" s="17"/>
      <c r="Q4089" s="50" t="s">
        <v>494</v>
      </c>
    </row>
    <row r="4090" spans="1:17" hidden="1" x14ac:dyDescent="0.2">
      <c r="A4090" s="50">
        <v>2025</v>
      </c>
      <c r="B4090" s="162" t="s">
        <v>16</v>
      </c>
      <c r="C4090" s="51" t="str">
        <f>set_totals!$C$598</f>
        <v>09Apr25-RST-Night/Day</v>
      </c>
      <c r="D4090" s="21">
        <f t="shared" si="194"/>
        <v>45756</v>
      </c>
      <c r="E4090" s="22">
        <f t="shared" si="195"/>
        <v>99</v>
      </c>
      <c r="F4090" s="50" t="s">
        <v>343</v>
      </c>
      <c r="G4090" s="50" t="s">
        <v>341</v>
      </c>
      <c r="H4090" s="17">
        <v>35</v>
      </c>
      <c r="J4090" s="17">
        <v>0.37</v>
      </c>
      <c r="K4090" s="17" t="s">
        <v>494</v>
      </c>
      <c r="N4090" s="17"/>
      <c r="Q4090" s="50" t="s">
        <v>494</v>
      </c>
    </row>
    <row r="4091" spans="1:17" hidden="1" x14ac:dyDescent="0.2">
      <c r="A4091" s="50">
        <v>2025</v>
      </c>
      <c r="B4091" s="162" t="s">
        <v>16</v>
      </c>
      <c r="C4091" s="51" t="str">
        <f>set_totals!$C$598</f>
        <v>09Apr25-RST-Night/Day</v>
      </c>
      <c r="D4091" s="21">
        <f t="shared" si="194"/>
        <v>45756</v>
      </c>
      <c r="E4091" s="22">
        <f t="shared" si="195"/>
        <v>99</v>
      </c>
      <c r="F4091" s="50" t="s">
        <v>343</v>
      </c>
      <c r="G4091" s="50" t="s">
        <v>341</v>
      </c>
      <c r="H4091" s="17">
        <v>34</v>
      </c>
      <c r="J4091" s="17">
        <v>0.35</v>
      </c>
      <c r="K4091" s="17" t="s">
        <v>494</v>
      </c>
      <c r="N4091" s="17"/>
      <c r="Q4091" s="50" t="s">
        <v>494</v>
      </c>
    </row>
    <row r="4092" spans="1:17" hidden="1" x14ac:dyDescent="0.2">
      <c r="A4092" s="50">
        <v>2025</v>
      </c>
      <c r="B4092" s="162" t="s">
        <v>16</v>
      </c>
      <c r="C4092" s="51" t="str">
        <f>set_totals!$C$598</f>
        <v>09Apr25-RST-Night/Day</v>
      </c>
      <c r="D4092" s="21">
        <f t="shared" si="194"/>
        <v>45756</v>
      </c>
      <c r="E4092" s="22">
        <f t="shared" si="195"/>
        <v>99</v>
      </c>
      <c r="F4092" s="50" t="s">
        <v>343</v>
      </c>
      <c r="G4092" s="50" t="s">
        <v>341</v>
      </c>
      <c r="H4092" s="17">
        <v>34</v>
      </c>
      <c r="J4092" s="17">
        <v>0.34</v>
      </c>
      <c r="K4092" s="17" t="s">
        <v>494</v>
      </c>
      <c r="N4092" s="17"/>
      <c r="Q4092" s="50" t="s">
        <v>494</v>
      </c>
    </row>
    <row r="4093" spans="1:17" hidden="1" x14ac:dyDescent="0.2">
      <c r="A4093" s="50">
        <v>2025</v>
      </c>
      <c r="B4093" s="162" t="s">
        <v>16</v>
      </c>
      <c r="C4093" s="51" t="str">
        <f>set_totals!$C$598</f>
        <v>09Apr25-RST-Night/Day</v>
      </c>
      <c r="D4093" s="21">
        <f t="shared" si="194"/>
        <v>45756</v>
      </c>
      <c r="E4093" s="22">
        <f t="shared" si="195"/>
        <v>99</v>
      </c>
      <c r="F4093" s="50" t="s">
        <v>343</v>
      </c>
      <c r="G4093" s="50" t="s">
        <v>341</v>
      </c>
      <c r="H4093" s="17">
        <v>34</v>
      </c>
      <c r="J4093" s="17">
        <v>0.35</v>
      </c>
      <c r="K4093" s="17" t="s">
        <v>494</v>
      </c>
      <c r="N4093" s="17"/>
      <c r="Q4093" s="50" t="s">
        <v>494</v>
      </c>
    </row>
    <row r="4094" spans="1:17" hidden="1" x14ac:dyDescent="0.2">
      <c r="A4094" s="50">
        <v>2025</v>
      </c>
      <c r="B4094" s="162" t="s">
        <v>16</v>
      </c>
      <c r="C4094" s="51" t="str">
        <f>set_totals!$C$598</f>
        <v>09Apr25-RST-Night/Day</v>
      </c>
      <c r="D4094" s="21">
        <f t="shared" si="194"/>
        <v>45756</v>
      </c>
      <c r="E4094" s="22">
        <f t="shared" si="195"/>
        <v>99</v>
      </c>
      <c r="F4094" s="50" t="s">
        <v>343</v>
      </c>
      <c r="G4094" s="50" t="s">
        <v>341</v>
      </c>
      <c r="H4094" s="17">
        <v>36</v>
      </c>
      <c r="J4094" s="17">
        <v>0.39</v>
      </c>
      <c r="K4094" s="17" t="s">
        <v>494</v>
      </c>
      <c r="N4094" s="17"/>
      <c r="Q4094" s="50" t="s">
        <v>494</v>
      </c>
    </row>
    <row r="4095" spans="1:17" hidden="1" x14ac:dyDescent="0.2">
      <c r="A4095" s="50">
        <v>2025</v>
      </c>
      <c r="B4095" s="162" t="s">
        <v>16</v>
      </c>
      <c r="C4095" s="51" t="str">
        <f>set_totals!$C$598</f>
        <v>09Apr25-RST-Night/Day</v>
      </c>
      <c r="D4095" s="21">
        <f t="shared" si="194"/>
        <v>45756</v>
      </c>
      <c r="E4095" s="22">
        <f t="shared" si="195"/>
        <v>99</v>
      </c>
      <c r="F4095" s="50" t="s">
        <v>344</v>
      </c>
      <c r="G4095" s="50" t="s">
        <v>341</v>
      </c>
      <c r="H4095" s="17">
        <v>42</v>
      </c>
      <c r="J4095" s="17">
        <v>0.78</v>
      </c>
      <c r="K4095" s="17" t="s">
        <v>494</v>
      </c>
      <c r="N4095" s="17"/>
      <c r="Q4095" s="50" t="s">
        <v>494</v>
      </c>
    </row>
    <row r="4096" spans="1:17" hidden="1" x14ac:dyDescent="0.2">
      <c r="A4096" s="50">
        <v>2025</v>
      </c>
      <c r="B4096" s="162" t="s">
        <v>16</v>
      </c>
      <c r="C4096" s="51" t="str">
        <f>set_totals!$C$598</f>
        <v>09Apr25-RST-Night/Day</v>
      </c>
      <c r="D4096" s="21">
        <f t="shared" si="194"/>
        <v>45756</v>
      </c>
      <c r="E4096" s="22">
        <f t="shared" si="195"/>
        <v>99</v>
      </c>
      <c r="F4096" s="50" t="s">
        <v>344</v>
      </c>
      <c r="G4096" s="50" t="s">
        <v>341</v>
      </c>
      <c r="H4096" s="17">
        <v>38</v>
      </c>
      <c r="J4096" s="17">
        <v>0.41</v>
      </c>
      <c r="K4096" s="17" t="s">
        <v>494</v>
      </c>
      <c r="N4096" s="17"/>
      <c r="Q4096" s="50" t="s">
        <v>494</v>
      </c>
    </row>
    <row r="4097" spans="1:17" hidden="1" x14ac:dyDescent="0.2">
      <c r="A4097" s="50">
        <v>2025</v>
      </c>
      <c r="B4097" s="162" t="s">
        <v>16</v>
      </c>
      <c r="C4097" s="51" t="str">
        <f>set_totals!$C$598</f>
        <v>09Apr25-RST-Night/Day</v>
      </c>
      <c r="D4097" s="21">
        <f t="shared" si="194"/>
        <v>45756</v>
      </c>
      <c r="E4097" s="22">
        <f t="shared" si="195"/>
        <v>99</v>
      </c>
      <c r="F4097" s="50" t="s">
        <v>344</v>
      </c>
      <c r="G4097" s="50" t="s">
        <v>341</v>
      </c>
      <c r="H4097" s="17">
        <v>38</v>
      </c>
      <c r="J4097" s="17">
        <v>0.54</v>
      </c>
      <c r="K4097" s="17" t="s">
        <v>494</v>
      </c>
      <c r="N4097" s="17"/>
      <c r="Q4097" s="50" t="s">
        <v>494</v>
      </c>
    </row>
    <row r="4098" spans="1:17" hidden="1" x14ac:dyDescent="0.2">
      <c r="A4098" s="50">
        <v>2025</v>
      </c>
      <c r="B4098" s="162" t="s">
        <v>16</v>
      </c>
      <c r="C4098" s="51" t="str">
        <f>set_totals!$C$598</f>
        <v>09Apr25-RST-Night/Day</v>
      </c>
      <c r="D4098" s="21">
        <f t="shared" si="194"/>
        <v>45756</v>
      </c>
      <c r="E4098" s="22">
        <f t="shared" si="195"/>
        <v>99</v>
      </c>
      <c r="F4098" s="50" t="s">
        <v>344</v>
      </c>
      <c r="G4098" s="50" t="s">
        <v>341</v>
      </c>
      <c r="H4098" s="17">
        <v>38</v>
      </c>
      <c r="J4098" s="17">
        <v>0.56000000000000005</v>
      </c>
      <c r="K4098" s="17" t="s">
        <v>494</v>
      </c>
      <c r="N4098" s="17"/>
      <c r="Q4098" s="50" t="s">
        <v>494</v>
      </c>
    </row>
    <row r="4099" spans="1:17" hidden="1" x14ac:dyDescent="0.2">
      <c r="A4099" s="50">
        <v>2025</v>
      </c>
      <c r="B4099" s="162" t="s">
        <v>16</v>
      </c>
      <c r="C4099" s="51" t="str">
        <f>set_totals!$C$598</f>
        <v>09Apr25-RST-Night/Day</v>
      </c>
      <c r="D4099" s="21">
        <f t="shared" si="194"/>
        <v>45756</v>
      </c>
      <c r="E4099" s="22">
        <f t="shared" si="195"/>
        <v>99</v>
      </c>
      <c r="F4099" s="50" t="s">
        <v>344</v>
      </c>
      <c r="G4099" s="50" t="s">
        <v>341</v>
      </c>
      <c r="H4099" s="17">
        <v>39</v>
      </c>
      <c r="J4099" s="17">
        <v>0.52</v>
      </c>
      <c r="K4099" s="17" t="s">
        <v>494</v>
      </c>
      <c r="N4099" s="17"/>
      <c r="Q4099" s="50" t="s">
        <v>494</v>
      </c>
    </row>
    <row r="4100" spans="1:17" hidden="1" x14ac:dyDescent="0.2">
      <c r="A4100" s="50">
        <v>2025</v>
      </c>
      <c r="B4100" s="162" t="s">
        <v>16</v>
      </c>
      <c r="C4100" s="51" t="str">
        <f>set_totals!$C$602</f>
        <v>10Apr25-RST-Night/Day</v>
      </c>
      <c r="D4100" s="21">
        <f t="shared" si="194"/>
        <v>45757</v>
      </c>
      <c r="E4100" s="22">
        <f t="shared" si="195"/>
        <v>100</v>
      </c>
      <c r="F4100" s="50" t="s">
        <v>343</v>
      </c>
      <c r="G4100" s="50" t="s">
        <v>341</v>
      </c>
      <c r="H4100" s="17">
        <v>37</v>
      </c>
      <c r="J4100" s="17">
        <v>0.48</v>
      </c>
      <c r="K4100" s="17" t="s">
        <v>494</v>
      </c>
      <c r="N4100" s="17"/>
      <c r="Q4100" s="50" t="s">
        <v>494</v>
      </c>
    </row>
    <row r="4101" spans="1:17" hidden="1" x14ac:dyDescent="0.2">
      <c r="A4101" s="50">
        <v>2025</v>
      </c>
      <c r="B4101" s="162" t="s">
        <v>16</v>
      </c>
      <c r="C4101" s="51" t="str">
        <f>set_totals!$C$602</f>
        <v>10Apr25-RST-Night/Day</v>
      </c>
      <c r="D4101" s="21">
        <f t="shared" si="194"/>
        <v>45757</v>
      </c>
      <c r="E4101" s="22">
        <f t="shared" si="195"/>
        <v>100</v>
      </c>
      <c r="F4101" s="50" t="s">
        <v>343</v>
      </c>
      <c r="G4101" s="50" t="s">
        <v>341</v>
      </c>
      <c r="H4101" s="17">
        <v>36</v>
      </c>
      <c r="J4101" s="17">
        <v>0.45</v>
      </c>
      <c r="K4101" s="17" t="s">
        <v>494</v>
      </c>
      <c r="N4101" s="17"/>
      <c r="Q4101" s="50" t="s">
        <v>494</v>
      </c>
    </row>
    <row r="4102" spans="1:17" hidden="1" x14ac:dyDescent="0.2">
      <c r="A4102" s="50">
        <v>2025</v>
      </c>
      <c r="B4102" s="162" t="s">
        <v>16</v>
      </c>
      <c r="C4102" s="51" t="str">
        <f>set_totals!$C$602</f>
        <v>10Apr25-RST-Night/Day</v>
      </c>
      <c r="D4102" s="21">
        <f t="shared" si="194"/>
        <v>45757</v>
      </c>
      <c r="E4102" s="22">
        <f t="shared" si="195"/>
        <v>100</v>
      </c>
      <c r="F4102" s="50" t="s">
        <v>343</v>
      </c>
      <c r="G4102" s="50" t="s">
        <v>341</v>
      </c>
      <c r="H4102" s="17">
        <v>40</v>
      </c>
      <c r="J4102" s="17">
        <v>0.52</v>
      </c>
      <c r="K4102" s="17" t="s">
        <v>494</v>
      </c>
      <c r="N4102" s="17"/>
      <c r="Q4102" s="50" t="s">
        <v>494</v>
      </c>
    </row>
    <row r="4103" spans="1:17" hidden="1" x14ac:dyDescent="0.2">
      <c r="A4103" s="50">
        <v>2025</v>
      </c>
      <c r="B4103" s="162" t="s">
        <v>16</v>
      </c>
      <c r="C4103" s="51" t="str">
        <f>set_totals!$C$602</f>
        <v>10Apr25-RST-Night/Day</v>
      </c>
      <c r="D4103" s="21">
        <f t="shared" si="194"/>
        <v>45757</v>
      </c>
      <c r="E4103" s="22">
        <f t="shared" si="195"/>
        <v>100</v>
      </c>
      <c r="F4103" s="50" t="s">
        <v>343</v>
      </c>
      <c r="G4103" s="50" t="s">
        <v>341</v>
      </c>
      <c r="H4103" s="17">
        <v>35</v>
      </c>
      <c r="J4103" s="17">
        <v>0.38</v>
      </c>
      <c r="K4103" s="17" t="s">
        <v>494</v>
      </c>
      <c r="N4103" s="17"/>
      <c r="Q4103" s="50" t="s">
        <v>494</v>
      </c>
    </row>
    <row r="4104" spans="1:17" hidden="1" x14ac:dyDescent="0.2">
      <c r="A4104" s="50">
        <v>2025</v>
      </c>
      <c r="B4104" s="162" t="s">
        <v>16</v>
      </c>
      <c r="C4104" s="51" t="str">
        <f>set_totals!$C$602</f>
        <v>10Apr25-RST-Night/Day</v>
      </c>
      <c r="D4104" s="21">
        <f t="shared" si="194"/>
        <v>45757</v>
      </c>
      <c r="E4104" s="22">
        <f t="shared" si="195"/>
        <v>100</v>
      </c>
      <c r="F4104" s="50" t="s">
        <v>343</v>
      </c>
      <c r="G4104" s="50" t="s">
        <v>341</v>
      </c>
      <c r="H4104" s="17">
        <v>34</v>
      </c>
      <c r="J4104" s="17">
        <v>0.39</v>
      </c>
      <c r="K4104" s="17" t="s">
        <v>494</v>
      </c>
      <c r="N4104" s="17"/>
      <c r="Q4104" s="50" t="s">
        <v>494</v>
      </c>
    </row>
    <row r="4105" spans="1:17" hidden="1" x14ac:dyDescent="0.2">
      <c r="A4105" s="50">
        <v>2025</v>
      </c>
      <c r="B4105" s="162" t="s">
        <v>16</v>
      </c>
      <c r="C4105" s="51" t="str">
        <f>set_totals!$C$602</f>
        <v>10Apr25-RST-Night/Day</v>
      </c>
      <c r="D4105" s="21">
        <f t="shared" si="194"/>
        <v>45757</v>
      </c>
      <c r="E4105" s="22">
        <f t="shared" si="195"/>
        <v>100</v>
      </c>
      <c r="F4105" s="50" t="s">
        <v>344</v>
      </c>
      <c r="G4105" s="50" t="s">
        <v>341</v>
      </c>
      <c r="H4105" s="17">
        <v>42</v>
      </c>
      <c r="J4105" s="17">
        <v>0.57999999999999996</v>
      </c>
      <c r="K4105" s="17" t="s">
        <v>494</v>
      </c>
      <c r="N4105" s="17"/>
      <c r="Q4105" s="50" t="s">
        <v>494</v>
      </c>
    </row>
    <row r="4106" spans="1:17" hidden="1" x14ac:dyDescent="0.2">
      <c r="A4106" s="50">
        <v>2025</v>
      </c>
      <c r="B4106" s="162" t="s">
        <v>16</v>
      </c>
      <c r="C4106" s="51" t="str">
        <f>set_totals!$C$602</f>
        <v>10Apr25-RST-Night/Day</v>
      </c>
      <c r="D4106" s="21">
        <f t="shared" si="194"/>
        <v>45757</v>
      </c>
      <c r="E4106" s="22">
        <f t="shared" si="195"/>
        <v>100</v>
      </c>
      <c r="F4106" s="50" t="s">
        <v>344</v>
      </c>
      <c r="G4106" s="50" t="s">
        <v>341</v>
      </c>
      <c r="H4106" s="17">
        <v>49</v>
      </c>
      <c r="J4106" s="17">
        <v>1.22</v>
      </c>
      <c r="K4106" s="17" t="s">
        <v>494</v>
      </c>
      <c r="N4106" s="17"/>
      <c r="Q4106" s="50" t="s">
        <v>494</v>
      </c>
    </row>
    <row r="4107" spans="1:17" hidden="1" x14ac:dyDescent="0.2">
      <c r="A4107" s="50">
        <v>2025</v>
      </c>
      <c r="B4107" s="162" t="s">
        <v>16</v>
      </c>
      <c r="C4107" s="51" t="str">
        <f>set_totals!$C$602</f>
        <v>10Apr25-RST-Night/Day</v>
      </c>
      <c r="D4107" s="21">
        <f t="shared" si="194"/>
        <v>45757</v>
      </c>
      <c r="E4107" s="22">
        <f t="shared" si="195"/>
        <v>100</v>
      </c>
      <c r="F4107" s="50" t="s">
        <v>344</v>
      </c>
      <c r="G4107" s="50" t="s">
        <v>341</v>
      </c>
      <c r="H4107" s="17">
        <v>40</v>
      </c>
      <c r="J4107" s="17">
        <v>0.56999999999999995</v>
      </c>
      <c r="K4107" s="17" t="s">
        <v>494</v>
      </c>
      <c r="N4107" s="17"/>
      <c r="Q4107" s="50" t="s">
        <v>494</v>
      </c>
    </row>
    <row r="4108" spans="1:17" hidden="1" x14ac:dyDescent="0.2">
      <c r="A4108" s="50">
        <v>2025</v>
      </c>
      <c r="B4108" s="162" t="s">
        <v>16</v>
      </c>
      <c r="C4108" s="51" t="str">
        <f>set_totals!$C$602</f>
        <v>10Apr25-RST-Night/Day</v>
      </c>
      <c r="D4108" s="21">
        <f t="shared" si="194"/>
        <v>45757</v>
      </c>
      <c r="E4108" s="22">
        <f t="shared" si="195"/>
        <v>100</v>
      </c>
      <c r="F4108" s="50" t="s">
        <v>344</v>
      </c>
      <c r="G4108" s="50" t="s">
        <v>341</v>
      </c>
      <c r="H4108" s="17">
        <v>38</v>
      </c>
      <c r="J4108" s="17">
        <v>0.38</v>
      </c>
      <c r="K4108" s="17" t="s">
        <v>494</v>
      </c>
      <c r="N4108" s="17"/>
      <c r="Q4108" s="50" t="s">
        <v>494</v>
      </c>
    </row>
    <row r="4109" spans="1:17" hidden="1" x14ac:dyDescent="0.2">
      <c r="A4109" s="50">
        <v>2025</v>
      </c>
      <c r="B4109" s="162" t="s">
        <v>16</v>
      </c>
      <c r="C4109" s="51" t="str">
        <f>set_totals!$C$604</f>
        <v>11Apr25-RST-Night/Day</v>
      </c>
      <c r="D4109" s="21">
        <f t="shared" si="194"/>
        <v>45758</v>
      </c>
      <c r="E4109" s="22">
        <f t="shared" si="195"/>
        <v>101</v>
      </c>
      <c r="F4109" s="50" t="s">
        <v>343</v>
      </c>
      <c r="G4109" s="50" t="s">
        <v>341</v>
      </c>
      <c r="H4109" s="17">
        <v>35</v>
      </c>
      <c r="J4109" s="17">
        <v>0.41</v>
      </c>
      <c r="K4109" s="17" t="s">
        <v>494</v>
      </c>
      <c r="N4109" s="17"/>
      <c r="Q4109" s="50" t="s">
        <v>494</v>
      </c>
    </row>
    <row r="4110" spans="1:17" hidden="1" x14ac:dyDescent="0.2">
      <c r="A4110" s="50">
        <v>2025</v>
      </c>
      <c r="B4110" s="162" t="s">
        <v>16</v>
      </c>
      <c r="C4110" s="51" t="str">
        <f>set_totals!$C$604</f>
        <v>11Apr25-RST-Night/Day</v>
      </c>
      <c r="D4110" s="21">
        <f t="shared" si="194"/>
        <v>45758</v>
      </c>
      <c r="E4110" s="22">
        <f t="shared" si="195"/>
        <v>101</v>
      </c>
      <c r="F4110" s="50" t="s">
        <v>343</v>
      </c>
      <c r="G4110" s="50" t="s">
        <v>341</v>
      </c>
      <c r="H4110" s="17">
        <v>36</v>
      </c>
      <c r="J4110" s="17">
        <v>0.51</v>
      </c>
      <c r="K4110" s="17" t="s">
        <v>494</v>
      </c>
      <c r="N4110" s="17"/>
      <c r="Q4110" s="50" t="s">
        <v>494</v>
      </c>
    </row>
    <row r="4111" spans="1:17" hidden="1" x14ac:dyDescent="0.2">
      <c r="A4111" s="50">
        <v>2025</v>
      </c>
      <c r="B4111" s="162" t="s">
        <v>16</v>
      </c>
      <c r="C4111" s="51" t="str">
        <f>set_totals!$C$604</f>
        <v>11Apr25-RST-Night/Day</v>
      </c>
      <c r="D4111" s="21">
        <f t="shared" si="194"/>
        <v>45758</v>
      </c>
      <c r="E4111" s="22">
        <f t="shared" si="195"/>
        <v>101</v>
      </c>
      <c r="F4111" s="50" t="s">
        <v>343</v>
      </c>
      <c r="G4111" s="50" t="s">
        <v>341</v>
      </c>
      <c r="H4111" s="17">
        <v>35</v>
      </c>
      <c r="J4111" s="17">
        <v>0.43</v>
      </c>
      <c r="K4111" s="17" t="s">
        <v>494</v>
      </c>
      <c r="N4111" s="17"/>
      <c r="Q4111" s="50" t="s">
        <v>494</v>
      </c>
    </row>
    <row r="4112" spans="1:17" hidden="1" x14ac:dyDescent="0.2">
      <c r="A4112" s="50">
        <v>2025</v>
      </c>
      <c r="B4112" s="162" t="s">
        <v>16</v>
      </c>
      <c r="C4112" s="51" t="str">
        <f>set_totals!$C$604</f>
        <v>11Apr25-RST-Night/Day</v>
      </c>
      <c r="D4112" s="21">
        <f t="shared" si="194"/>
        <v>45758</v>
      </c>
      <c r="E4112" s="22">
        <f t="shared" si="195"/>
        <v>101</v>
      </c>
      <c r="F4112" s="50" t="s">
        <v>343</v>
      </c>
      <c r="G4112" s="50" t="s">
        <v>341</v>
      </c>
      <c r="H4112" s="17">
        <v>36</v>
      </c>
      <c r="J4112" s="17">
        <v>0.45</v>
      </c>
      <c r="K4112" s="17" t="s">
        <v>494</v>
      </c>
      <c r="N4112" s="17"/>
      <c r="Q4112" s="50" t="s">
        <v>494</v>
      </c>
    </row>
    <row r="4113" spans="1:17" hidden="1" x14ac:dyDescent="0.2">
      <c r="A4113" s="50">
        <v>2025</v>
      </c>
      <c r="B4113" s="162" t="s">
        <v>16</v>
      </c>
      <c r="C4113" s="51" t="str">
        <f>set_totals!$C$604</f>
        <v>11Apr25-RST-Night/Day</v>
      </c>
      <c r="D4113" s="21">
        <f t="shared" si="194"/>
        <v>45758</v>
      </c>
      <c r="E4113" s="22">
        <f t="shared" si="195"/>
        <v>101</v>
      </c>
      <c r="F4113" s="50" t="s">
        <v>343</v>
      </c>
      <c r="G4113" s="50" t="s">
        <v>341</v>
      </c>
      <c r="H4113" s="17">
        <v>34</v>
      </c>
      <c r="J4113" s="17">
        <v>0.37</v>
      </c>
      <c r="K4113" s="17" t="s">
        <v>494</v>
      </c>
      <c r="N4113" s="17"/>
      <c r="Q4113" s="50" t="s">
        <v>494</v>
      </c>
    </row>
    <row r="4114" spans="1:17" hidden="1" x14ac:dyDescent="0.2">
      <c r="A4114" s="50">
        <v>2025</v>
      </c>
      <c r="B4114" s="162" t="s">
        <v>16</v>
      </c>
      <c r="C4114" s="51" t="str">
        <f>set_totals!$C$604</f>
        <v>11Apr25-RST-Night/Day</v>
      </c>
      <c r="D4114" s="21">
        <f t="shared" si="194"/>
        <v>45758</v>
      </c>
      <c r="E4114" s="22">
        <f t="shared" si="195"/>
        <v>101</v>
      </c>
      <c r="F4114" s="50" t="s">
        <v>343</v>
      </c>
      <c r="G4114" s="50" t="s">
        <v>341</v>
      </c>
      <c r="H4114" s="17">
        <v>38</v>
      </c>
      <c r="J4114" s="17">
        <v>0.55000000000000004</v>
      </c>
      <c r="K4114" s="17" t="s">
        <v>494</v>
      </c>
      <c r="N4114" s="17"/>
      <c r="Q4114" s="50" t="s">
        <v>494</v>
      </c>
    </row>
    <row r="4115" spans="1:17" hidden="1" x14ac:dyDescent="0.2">
      <c r="A4115" s="50">
        <v>2025</v>
      </c>
      <c r="B4115" s="162" t="s">
        <v>16</v>
      </c>
      <c r="C4115" s="51" t="str">
        <f>set_totals!$C$604</f>
        <v>11Apr25-RST-Night/Day</v>
      </c>
      <c r="D4115" s="21">
        <f t="shared" si="194"/>
        <v>45758</v>
      </c>
      <c r="E4115" s="22">
        <f t="shared" si="195"/>
        <v>101</v>
      </c>
      <c r="F4115" s="50" t="s">
        <v>343</v>
      </c>
      <c r="G4115" s="50" t="s">
        <v>341</v>
      </c>
      <c r="H4115" s="17">
        <v>37</v>
      </c>
      <c r="J4115" s="17">
        <v>0.41</v>
      </c>
      <c r="K4115" s="17" t="s">
        <v>494</v>
      </c>
      <c r="N4115" s="17"/>
      <c r="Q4115" s="50" t="s">
        <v>494</v>
      </c>
    </row>
    <row r="4116" spans="1:17" hidden="1" x14ac:dyDescent="0.2">
      <c r="A4116" s="50">
        <v>2025</v>
      </c>
      <c r="B4116" s="162" t="s">
        <v>16</v>
      </c>
      <c r="C4116" s="51" t="str">
        <f>set_totals!$C$604</f>
        <v>11Apr25-RST-Night/Day</v>
      </c>
      <c r="D4116" s="21">
        <f t="shared" si="194"/>
        <v>45758</v>
      </c>
      <c r="E4116" s="22">
        <f t="shared" si="195"/>
        <v>101</v>
      </c>
      <c r="F4116" s="50" t="s">
        <v>343</v>
      </c>
      <c r="G4116" s="50" t="s">
        <v>341</v>
      </c>
      <c r="H4116" s="17">
        <v>31</v>
      </c>
      <c r="J4116" s="17">
        <v>0.49</v>
      </c>
      <c r="K4116" s="17" t="s">
        <v>494</v>
      </c>
      <c r="N4116" s="17"/>
      <c r="Q4116" s="50" t="s">
        <v>494</v>
      </c>
    </row>
    <row r="4117" spans="1:17" hidden="1" x14ac:dyDescent="0.2">
      <c r="A4117" s="50">
        <v>2025</v>
      </c>
      <c r="B4117" s="162" t="s">
        <v>16</v>
      </c>
      <c r="C4117" s="51" t="str">
        <f>set_totals!$C$604</f>
        <v>11Apr25-RST-Night/Day</v>
      </c>
      <c r="D4117" s="21">
        <f t="shared" si="194"/>
        <v>45758</v>
      </c>
      <c r="E4117" s="22">
        <f t="shared" si="195"/>
        <v>101</v>
      </c>
      <c r="F4117" s="50" t="s">
        <v>343</v>
      </c>
      <c r="G4117" s="50" t="s">
        <v>341</v>
      </c>
      <c r="H4117" s="17">
        <v>45</v>
      </c>
      <c r="J4117" s="17">
        <v>0.91</v>
      </c>
      <c r="K4117" s="17" t="s">
        <v>494</v>
      </c>
      <c r="N4117" s="17"/>
      <c r="Q4117" s="50" t="s">
        <v>494</v>
      </c>
    </row>
    <row r="4118" spans="1:17" hidden="1" x14ac:dyDescent="0.2">
      <c r="A4118" s="50">
        <v>2025</v>
      </c>
      <c r="B4118" s="162" t="s">
        <v>16</v>
      </c>
      <c r="C4118" s="51" t="str">
        <f>set_totals!$C$604</f>
        <v>11Apr25-RST-Night/Day</v>
      </c>
      <c r="D4118" s="21">
        <f t="shared" si="194"/>
        <v>45758</v>
      </c>
      <c r="E4118" s="22">
        <f t="shared" si="195"/>
        <v>101</v>
      </c>
      <c r="F4118" s="50" t="s">
        <v>343</v>
      </c>
      <c r="G4118" s="50" t="s">
        <v>347</v>
      </c>
      <c r="H4118" s="17">
        <v>70</v>
      </c>
      <c r="J4118" s="17">
        <v>3.13</v>
      </c>
      <c r="K4118" s="17" t="s">
        <v>494</v>
      </c>
      <c r="N4118" s="17"/>
      <c r="Q4118" s="50" t="s">
        <v>494</v>
      </c>
    </row>
    <row r="4119" spans="1:17" hidden="1" x14ac:dyDescent="0.2">
      <c r="A4119" s="50">
        <v>2025</v>
      </c>
      <c r="B4119" s="162" t="s">
        <v>16</v>
      </c>
      <c r="C4119" s="51" t="str">
        <f>set_totals!$C$604</f>
        <v>11Apr25-RST-Night/Day</v>
      </c>
      <c r="D4119" s="21">
        <f t="shared" si="194"/>
        <v>45758</v>
      </c>
      <c r="E4119" s="22">
        <f t="shared" si="195"/>
        <v>101</v>
      </c>
      <c r="F4119" s="50" t="s">
        <v>340</v>
      </c>
      <c r="G4119" s="50" t="s">
        <v>341</v>
      </c>
      <c r="H4119" s="17">
        <v>38</v>
      </c>
      <c r="J4119" s="17">
        <v>0.38</v>
      </c>
      <c r="K4119" s="17" t="s">
        <v>494</v>
      </c>
      <c r="N4119" s="17"/>
      <c r="Q4119" s="50" t="s">
        <v>494</v>
      </c>
    </row>
    <row r="4120" spans="1:17" hidden="1" x14ac:dyDescent="0.2">
      <c r="A4120" s="50">
        <v>2025</v>
      </c>
      <c r="B4120" s="162" t="s">
        <v>16</v>
      </c>
      <c r="C4120" s="51" t="str">
        <f>set_totals!$C$604</f>
        <v>11Apr25-RST-Night/Day</v>
      </c>
      <c r="D4120" s="21">
        <f t="shared" si="194"/>
        <v>45758</v>
      </c>
      <c r="E4120" s="22">
        <f t="shared" si="195"/>
        <v>101</v>
      </c>
      <c r="F4120" s="50" t="s">
        <v>340</v>
      </c>
      <c r="G4120" s="50" t="s">
        <v>341</v>
      </c>
      <c r="H4120" s="17">
        <v>40</v>
      </c>
      <c r="J4120" s="17">
        <v>0.44</v>
      </c>
      <c r="K4120" s="17" t="s">
        <v>494</v>
      </c>
      <c r="N4120" s="17"/>
      <c r="Q4120" s="50" t="s">
        <v>494</v>
      </c>
    </row>
    <row r="4121" spans="1:17" hidden="1" x14ac:dyDescent="0.2">
      <c r="A4121" s="50">
        <v>2025</v>
      </c>
      <c r="B4121" s="162" t="s">
        <v>16</v>
      </c>
      <c r="C4121" s="51" t="str">
        <f>set_totals!$C$604</f>
        <v>11Apr25-RST-Night/Day</v>
      </c>
      <c r="D4121" s="21">
        <f t="shared" si="194"/>
        <v>45758</v>
      </c>
      <c r="E4121" s="22">
        <f t="shared" si="195"/>
        <v>101</v>
      </c>
      <c r="F4121" s="50" t="s">
        <v>344</v>
      </c>
      <c r="G4121" s="50" t="s">
        <v>341</v>
      </c>
      <c r="H4121" s="17">
        <v>40</v>
      </c>
      <c r="J4121" s="17">
        <v>0.52</v>
      </c>
      <c r="K4121" s="17" t="s">
        <v>494</v>
      </c>
      <c r="N4121" s="17"/>
      <c r="Q4121" s="50" t="s">
        <v>494</v>
      </c>
    </row>
    <row r="4122" spans="1:17" hidden="1" x14ac:dyDescent="0.2">
      <c r="A4122" s="50">
        <v>2025</v>
      </c>
      <c r="B4122" s="162" t="s">
        <v>16</v>
      </c>
      <c r="C4122" s="51" t="str">
        <f>set_totals!$C$604</f>
        <v>11Apr25-RST-Night/Day</v>
      </c>
      <c r="D4122" s="21">
        <f t="shared" si="194"/>
        <v>45758</v>
      </c>
      <c r="E4122" s="22">
        <f t="shared" si="195"/>
        <v>101</v>
      </c>
      <c r="F4122" s="50" t="s">
        <v>344</v>
      </c>
      <c r="G4122" s="50" t="s">
        <v>341</v>
      </c>
      <c r="H4122" s="17">
        <v>38</v>
      </c>
      <c r="J4122" s="17">
        <v>0.56000000000000005</v>
      </c>
      <c r="K4122" s="17" t="s">
        <v>494</v>
      </c>
      <c r="N4122" s="17"/>
      <c r="Q4122" s="50" t="s">
        <v>494</v>
      </c>
    </row>
    <row r="4123" spans="1:17" hidden="1" x14ac:dyDescent="0.2">
      <c r="A4123" s="50">
        <v>2025</v>
      </c>
      <c r="B4123" s="162" t="s">
        <v>16</v>
      </c>
      <c r="C4123" s="51" t="str">
        <f>set_totals!$C$604</f>
        <v>11Apr25-RST-Night/Day</v>
      </c>
      <c r="D4123" s="21">
        <f t="shared" si="194"/>
        <v>45758</v>
      </c>
      <c r="E4123" s="22">
        <f t="shared" si="195"/>
        <v>101</v>
      </c>
      <c r="F4123" s="50" t="s">
        <v>344</v>
      </c>
      <c r="G4123" s="50" t="s">
        <v>341</v>
      </c>
      <c r="H4123" s="17">
        <v>41</v>
      </c>
      <c r="J4123" s="17">
        <v>0.62</v>
      </c>
      <c r="K4123" s="17" t="s">
        <v>494</v>
      </c>
      <c r="N4123" s="17"/>
      <c r="Q4123" s="50" t="s">
        <v>494</v>
      </c>
    </row>
    <row r="4124" spans="1:17" hidden="1" x14ac:dyDescent="0.2">
      <c r="A4124" s="50">
        <v>2025</v>
      </c>
      <c r="B4124" s="162" t="s">
        <v>16</v>
      </c>
      <c r="C4124" s="51" t="str">
        <f>set_totals!$C$607</f>
        <v>15Apr25-RST-Night/Day</v>
      </c>
      <c r="D4124" s="21">
        <f t="shared" si="194"/>
        <v>45762</v>
      </c>
      <c r="E4124" s="22">
        <f t="shared" si="195"/>
        <v>105</v>
      </c>
      <c r="F4124" s="50" t="s">
        <v>343</v>
      </c>
      <c r="G4124" s="50" t="s">
        <v>341</v>
      </c>
      <c r="H4124" s="17">
        <v>36</v>
      </c>
      <c r="J4124" s="17">
        <v>0.41</v>
      </c>
      <c r="K4124" s="17" t="s">
        <v>494</v>
      </c>
      <c r="N4124" s="17"/>
      <c r="Q4124" s="50" t="s">
        <v>494</v>
      </c>
    </row>
    <row r="4125" spans="1:17" hidden="1" x14ac:dyDescent="0.2">
      <c r="A4125" s="50">
        <v>2025</v>
      </c>
      <c r="B4125" s="162" t="s">
        <v>16</v>
      </c>
      <c r="C4125" s="51" t="str">
        <f>set_totals!$C$607</f>
        <v>15Apr25-RST-Night/Day</v>
      </c>
      <c r="D4125" s="21">
        <f t="shared" si="194"/>
        <v>45762</v>
      </c>
      <c r="E4125" s="22">
        <f t="shared" si="195"/>
        <v>105</v>
      </c>
      <c r="F4125" s="50" t="s">
        <v>343</v>
      </c>
      <c r="G4125" s="50" t="s">
        <v>341</v>
      </c>
      <c r="H4125" s="17">
        <v>35</v>
      </c>
      <c r="J4125" s="17">
        <v>0.36</v>
      </c>
      <c r="K4125" s="17" t="s">
        <v>494</v>
      </c>
      <c r="N4125" s="17"/>
      <c r="Q4125" s="50" t="s">
        <v>494</v>
      </c>
    </row>
    <row r="4126" spans="1:17" hidden="1" x14ac:dyDescent="0.2">
      <c r="A4126" s="50">
        <v>2025</v>
      </c>
      <c r="B4126" s="162" t="s">
        <v>16</v>
      </c>
      <c r="C4126" s="51" t="str">
        <f>set_totals!$C$607</f>
        <v>15Apr25-RST-Night/Day</v>
      </c>
      <c r="D4126" s="21">
        <f t="shared" si="194"/>
        <v>45762</v>
      </c>
      <c r="E4126" s="22">
        <f t="shared" si="195"/>
        <v>105</v>
      </c>
      <c r="F4126" s="50" t="s">
        <v>343</v>
      </c>
      <c r="G4126" s="50" t="s">
        <v>341</v>
      </c>
      <c r="H4126" s="17">
        <v>32</v>
      </c>
      <c r="J4126" s="17">
        <v>0.25</v>
      </c>
      <c r="K4126" s="17" t="s">
        <v>494</v>
      </c>
      <c r="N4126" s="17"/>
      <c r="Q4126" s="50" t="s">
        <v>494</v>
      </c>
    </row>
    <row r="4127" spans="1:17" hidden="1" x14ac:dyDescent="0.2">
      <c r="A4127" s="50">
        <v>2025</v>
      </c>
      <c r="B4127" s="162" t="s">
        <v>16</v>
      </c>
      <c r="C4127" s="51" t="str">
        <f>set_totals!$C$607</f>
        <v>15Apr25-RST-Night/Day</v>
      </c>
      <c r="D4127" s="21">
        <f t="shared" si="194"/>
        <v>45762</v>
      </c>
      <c r="E4127" s="22">
        <f t="shared" si="195"/>
        <v>105</v>
      </c>
      <c r="F4127" s="50" t="s">
        <v>343</v>
      </c>
      <c r="G4127" s="50" t="s">
        <v>341</v>
      </c>
      <c r="H4127" s="17">
        <v>34</v>
      </c>
      <c r="J4127" s="17">
        <v>0.34</v>
      </c>
      <c r="K4127" s="17" t="s">
        <v>494</v>
      </c>
      <c r="N4127" s="17"/>
      <c r="Q4127" s="50" t="s">
        <v>494</v>
      </c>
    </row>
    <row r="4128" spans="1:17" hidden="1" x14ac:dyDescent="0.2">
      <c r="A4128" s="50">
        <v>2025</v>
      </c>
      <c r="B4128" s="162" t="s">
        <v>16</v>
      </c>
      <c r="C4128" s="51" t="str">
        <f>set_totals!$C$607</f>
        <v>15Apr25-RST-Night/Day</v>
      </c>
      <c r="D4128" s="21">
        <f t="shared" si="194"/>
        <v>45762</v>
      </c>
      <c r="E4128" s="22">
        <f t="shared" si="195"/>
        <v>105</v>
      </c>
      <c r="F4128" s="50" t="s">
        <v>343</v>
      </c>
      <c r="G4128" s="50" t="s">
        <v>341</v>
      </c>
      <c r="H4128" s="17">
        <v>34</v>
      </c>
      <c r="J4128" s="17">
        <v>0.34</v>
      </c>
      <c r="K4128" s="17" t="s">
        <v>494</v>
      </c>
      <c r="N4128" s="17"/>
      <c r="Q4128" s="50" t="s">
        <v>494</v>
      </c>
    </row>
    <row r="4129" spans="1:17" hidden="1" x14ac:dyDescent="0.2">
      <c r="A4129" s="50">
        <v>2025</v>
      </c>
      <c r="B4129" s="162" t="s">
        <v>16</v>
      </c>
      <c r="C4129" s="51" t="str">
        <f>set_totals!$C$607</f>
        <v>15Apr25-RST-Night/Day</v>
      </c>
      <c r="D4129" s="21">
        <f t="shared" si="194"/>
        <v>45762</v>
      </c>
      <c r="E4129" s="22">
        <f t="shared" si="195"/>
        <v>105</v>
      </c>
      <c r="F4129" s="50" t="s">
        <v>343</v>
      </c>
      <c r="G4129" s="50" t="s">
        <v>341</v>
      </c>
      <c r="H4129" s="17">
        <v>35</v>
      </c>
      <c r="J4129" s="17">
        <v>0.28000000000000003</v>
      </c>
      <c r="K4129" s="17" t="s">
        <v>494</v>
      </c>
      <c r="N4129" s="17"/>
      <c r="Q4129" s="50" t="s">
        <v>494</v>
      </c>
    </row>
    <row r="4130" spans="1:17" hidden="1" x14ac:dyDescent="0.2">
      <c r="A4130" s="50">
        <v>2025</v>
      </c>
      <c r="B4130" s="162" t="s">
        <v>16</v>
      </c>
      <c r="C4130" s="51" t="str">
        <f>set_totals!$C$607</f>
        <v>15Apr25-RST-Night/Day</v>
      </c>
      <c r="D4130" s="21">
        <f t="shared" si="194"/>
        <v>45762</v>
      </c>
      <c r="E4130" s="22">
        <f t="shared" si="195"/>
        <v>105</v>
      </c>
      <c r="F4130" s="50" t="s">
        <v>343</v>
      </c>
      <c r="G4130" s="50" t="s">
        <v>341</v>
      </c>
      <c r="H4130" s="17">
        <v>36</v>
      </c>
      <c r="J4130" s="17">
        <v>0.38</v>
      </c>
      <c r="K4130" s="17" t="s">
        <v>494</v>
      </c>
      <c r="N4130" s="17"/>
      <c r="Q4130" s="50" t="s">
        <v>494</v>
      </c>
    </row>
    <row r="4131" spans="1:17" hidden="1" x14ac:dyDescent="0.2">
      <c r="A4131" s="50">
        <v>2025</v>
      </c>
      <c r="B4131" s="162" t="s">
        <v>16</v>
      </c>
      <c r="C4131" s="51" t="str">
        <f>set_totals!$C$607</f>
        <v>15Apr25-RST-Night/Day</v>
      </c>
      <c r="D4131" s="21">
        <f t="shared" si="194"/>
        <v>45762</v>
      </c>
      <c r="E4131" s="22">
        <f t="shared" si="195"/>
        <v>105</v>
      </c>
      <c r="F4131" s="50" t="s">
        <v>343</v>
      </c>
      <c r="G4131" s="50" t="s">
        <v>341</v>
      </c>
      <c r="H4131" s="17">
        <v>35</v>
      </c>
      <c r="J4131" s="17">
        <v>0.35</v>
      </c>
      <c r="K4131" s="17" t="s">
        <v>494</v>
      </c>
      <c r="N4131" s="17"/>
      <c r="Q4131" s="50" t="s">
        <v>494</v>
      </c>
    </row>
    <row r="4132" spans="1:17" hidden="1" x14ac:dyDescent="0.2">
      <c r="A4132" s="50">
        <v>2025</v>
      </c>
      <c r="B4132" s="162" t="s">
        <v>16</v>
      </c>
      <c r="C4132" s="51" t="str">
        <f>set_totals!$C$607</f>
        <v>15Apr25-RST-Night/Day</v>
      </c>
      <c r="D4132" s="21">
        <f t="shared" si="194"/>
        <v>45762</v>
      </c>
      <c r="E4132" s="22">
        <f t="shared" si="195"/>
        <v>105</v>
      </c>
      <c r="F4132" s="50" t="s">
        <v>343</v>
      </c>
      <c r="G4132" s="50" t="s">
        <v>347</v>
      </c>
      <c r="H4132" s="17">
        <v>76</v>
      </c>
      <c r="J4132" s="17">
        <v>4.9800000000000004</v>
      </c>
      <c r="K4132" s="17" t="s">
        <v>494</v>
      </c>
      <c r="N4132" s="17"/>
      <c r="Q4132" s="50" t="s">
        <v>494</v>
      </c>
    </row>
    <row r="4133" spans="1:17" hidden="1" x14ac:dyDescent="0.2">
      <c r="A4133" s="50">
        <v>2025</v>
      </c>
      <c r="B4133" s="162" t="s">
        <v>16</v>
      </c>
      <c r="C4133" s="51" t="str">
        <f>set_totals!$C$607</f>
        <v>15Apr25-RST-Night/Day</v>
      </c>
      <c r="D4133" s="21">
        <f t="shared" si="194"/>
        <v>45762</v>
      </c>
      <c r="E4133" s="22">
        <f t="shared" si="195"/>
        <v>105</v>
      </c>
      <c r="F4133" s="50" t="s">
        <v>343</v>
      </c>
      <c r="G4133" s="50" t="s">
        <v>341</v>
      </c>
      <c r="H4133" s="17">
        <v>36</v>
      </c>
      <c r="J4133" s="17">
        <v>0.42</v>
      </c>
      <c r="K4133" s="17" t="s">
        <v>494</v>
      </c>
      <c r="N4133" s="17"/>
      <c r="Q4133" s="50" t="s">
        <v>494</v>
      </c>
    </row>
    <row r="4134" spans="1:17" hidden="1" x14ac:dyDescent="0.2">
      <c r="A4134" s="50">
        <v>2025</v>
      </c>
      <c r="B4134" s="162" t="s">
        <v>16</v>
      </c>
      <c r="C4134" s="51" t="str">
        <f>set_totals!$C$607</f>
        <v>15Apr25-RST-Night/Day</v>
      </c>
      <c r="D4134" s="21">
        <f t="shared" si="194"/>
        <v>45762</v>
      </c>
      <c r="E4134" s="22">
        <f t="shared" si="195"/>
        <v>105</v>
      </c>
      <c r="F4134" s="50" t="s">
        <v>343</v>
      </c>
      <c r="G4134" s="50" t="s">
        <v>341</v>
      </c>
      <c r="H4134" s="17">
        <v>36</v>
      </c>
      <c r="J4134" s="17">
        <v>0.43</v>
      </c>
      <c r="K4134" s="17" t="s">
        <v>494</v>
      </c>
      <c r="N4134" s="17"/>
      <c r="Q4134" s="50" t="s">
        <v>494</v>
      </c>
    </row>
    <row r="4135" spans="1:17" hidden="1" x14ac:dyDescent="0.2">
      <c r="A4135" s="50">
        <v>2025</v>
      </c>
      <c r="B4135" s="162" t="s">
        <v>16</v>
      </c>
      <c r="C4135" s="51" t="str">
        <f>set_totals!$C$607</f>
        <v>15Apr25-RST-Night/Day</v>
      </c>
      <c r="D4135" s="21">
        <f t="shared" si="194"/>
        <v>45762</v>
      </c>
      <c r="E4135" s="22">
        <f t="shared" si="195"/>
        <v>105</v>
      </c>
      <c r="F4135" s="50" t="s">
        <v>343</v>
      </c>
      <c r="G4135" s="50" t="s">
        <v>341</v>
      </c>
      <c r="H4135" s="17">
        <v>32</v>
      </c>
      <c r="J4135" s="17">
        <v>0.28000000000000003</v>
      </c>
      <c r="K4135" s="17" t="s">
        <v>494</v>
      </c>
      <c r="N4135" s="17"/>
      <c r="Q4135" s="50" t="s">
        <v>494</v>
      </c>
    </row>
    <row r="4136" spans="1:17" hidden="1" x14ac:dyDescent="0.2">
      <c r="A4136" s="50">
        <v>2025</v>
      </c>
      <c r="B4136" s="162" t="s">
        <v>16</v>
      </c>
      <c r="C4136" s="51" t="str">
        <f>set_totals!$C$607</f>
        <v>15Apr25-RST-Night/Day</v>
      </c>
      <c r="D4136" s="21">
        <f t="shared" si="194"/>
        <v>45762</v>
      </c>
      <c r="E4136" s="22">
        <f t="shared" si="195"/>
        <v>105</v>
      </c>
      <c r="F4136" s="50" t="s">
        <v>343</v>
      </c>
      <c r="G4136" s="50" t="s">
        <v>341</v>
      </c>
      <c r="H4136" s="17">
        <v>35</v>
      </c>
      <c r="J4136" s="17">
        <v>0.36</v>
      </c>
      <c r="K4136" s="17" t="s">
        <v>494</v>
      </c>
      <c r="N4136" s="17"/>
      <c r="Q4136" s="50" t="s">
        <v>494</v>
      </c>
    </row>
    <row r="4137" spans="1:17" hidden="1" x14ac:dyDescent="0.2">
      <c r="A4137" s="50">
        <v>2025</v>
      </c>
      <c r="B4137" s="162" t="s">
        <v>16</v>
      </c>
      <c r="C4137" s="51" t="str">
        <f>set_totals!$C$607</f>
        <v>15Apr25-RST-Night/Day</v>
      </c>
      <c r="D4137" s="21">
        <f t="shared" si="194"/>
        <v>45762</v>
      </c>
      <c r="E4137" s="22">
        <f t="shared" si="195"/>
        <v>105</v>
      </c>
      <c r="F4137" s="50" t="s">
        <v>343</v>
      </c>
      <c r="G4137" s="50" t="s">
        <v>341</v>
      </c>
      <c r="H4137" s="17">
        <v>34</v>
      </c>
      <c r="J4137" s="17">
        <v>0.3</v>
      </c>
      <c r="K4137" s="17" t="s">
        <v>494</v>
      </c>
      <c r="N4137" s="17"/>
      <c r="Q4137" s="50" t="s">
        <v>494</v>
      </c>
    </row>
    <row r="4138" spans="1:17" hidden="1" x14ac:dyDescent="0.2">
      <c r="A4138" s="50">
        <v>2025</v>
      </c>
      <c r="B4138" s="162" t="s">
        <v>16</v>
      </c>
      <c r="C4138" s="51" t="str">
        <f>set_totals!$C$607</f>
        <v>15Apr25-RST-Night/Day</v>
      </c>
      <c r="D4138" s="21">
        <f t="shared" si="194"/>
        <v>45762</v>
      </c>
      <c r="E4138" s="22">
        <f t="shared" si="195"/>
        <v>105</v>
      </c>
      <c r="F4138" s="50" t="s">
        <v>343</v>
      </c>
      <c r="G4138" s="50" t="s">
        <v>341</v>
      </c>
      <c r="H4138" s="17">
        <v>33</v>
      </c>
      <c r="J4138" s="17">
        <v>0.33</v>
      </c>
      <c r="K4138" s="17" t="s">
        <v>494</v>
      </c>
      <c r="N4138" s="17"/>
      <c r="Q4138" s="50" t="s">
        <v>494</v>
      </c>
    </row>
    <row r="4139" spans="1:17" hidden="1" x14ac:dyDescent="0.2">
      <c r="A4139" s="50">
        <v>2025</v>
      </c>
      <c r="B4139" s="162" t="s">
        <v>16</v>
      </c>
      <c r="C4139" s="51" t="str">
        <f>set_totals!$C$607</f>
        <v>15Apr25-RST-Night/Day</v>
      </c>
      <c r="D4139" s="21">
        <f t="shared" si="194"/>
        <v>45762</v>
      </c>
      <c r="E4139" s="22">
        <f t="shared" si="195"/>
        <v>105</v>
      </c>
      <c r="F4139" s="50" t="s">
        <v>343</v>
      </c>
      <c r="G4139" s="50" t="s">
        <v>341</v>
      </c>
      <c r="H4139" s="17">
        <v>35</v>
      </c>
      <c r="J4139" s="17">
        <v>0.39</v>
      </c>
      <c r="K4139" s="17" t="s">
        <v>494</v>
      </c>
      <c r="N4139" s="17"/>
      <c r="Q4139" s="50" t="s">
        <v>494</v>
      </c>
    </row>
    <row r="4140" spans="1:17" hidden="1" x14ac:dyDescent="0.2">
      <c r="A4140" s="50">
        <v>2025</v>
      </c>
      <c r="B4140" s="162" t="s">
        <v>16</v>
      </c>
      <c r="C4140" s="51" t="str">
        <f>set_totals!$C$607</f>
        <v>15Apr25-RST-Night/Day</v>
      </c>
      <c r="D4140" s="21">
        <f t="shared" si="194"/>
        <v>45762</v>
      </c>
      <c r="E4140" s="22">
        <f t="shared" si="195"/>
        <v>105</v>
      </c>
      <c r="F4140" s="50" t="s">
        <v>343</v>
      </c>
      <c r="G4140" s="50" t="s">
        <v>341</v>
      </c>
      <c r="H4140" s="17">
        <v>35</v>
      </c>
      <c r="J4140" s="17">
        <v>0.45</v>
      </c>
      <c r="K4140" s="17" t="s">
        <v>494</v>
      </c>
      <c r="N4140" s="17"/>
      <c r="Q4140" s="50" t="s">
        <v>494</v>
      </c>
    </row>
    <row r="4141" spans="1:17" hidden="1" x14ac:dyDescent="0.2">
      <c r="A4141" s="50">
        <v>2025</v>
      </c>
      <c r="B4141" s="162" t="s">
        <v>16</v>
      </c>
      <c r="C4141" s="51" t="str">
        <f>set_totals!$C$607</f>
        <v>15Apr25-RST-Night/Day</v>
      </c>
      <c r="D4141" s="21">
        <f t="shared" si="194"/>
        <v>45762</v>
      </c>
      <c r="E4141" s="22">
        <f t="shared" si="195"/>
        <v>105</v>
      </c>
      <c r="F4141" s="50" t="s">
        <v>343</v>
      </c>
      <c r="G4141" s="50" t="s">
        <v>347</v>
      </c>
      <c r="H4141" s="17">
        <v>70</v>
      </c>
      <c r="J4141" s="17">
        <v>3.49</v>
      </c>
      <c r="K4141" s="17" t="s">
        <v>494</v>
      </c>
      <c r="N4141" s="17"/>
      <c r="Q4141" s="50" t="s">
        <v>494</v>
      </c>
    </row>
    <row r="4142" spans="1:17" hidden="1" x14ac:dyDescent="0.2">
      <c r="A4142" s="50">
        <v>2025</v>
      </c>
      <c r="B4142" s="162" t="s">
        <v>16</v>
      </c>
      <c r="C4142" s="51" t="str">
        <f>set_totals!$C$607</f>
        <v>15Apr25-RST-Night/Day</v>
      </c>
      <c r="D4142" s="21">
        <f t="shared" si="194"/>
        <v>45762</v>
      </c>
      <c r="E4142" s="22">
        <f t="shared" si="195"/>
        <v>105</v>
      </c>
      <c r="F4142" s="50" t="s">
        <v>343</v>
      </c>
      <c r="G4142" s="50" t="s">
        <v>347</v>
      </c>
      <c r="H4142" s="17">
        <v>94</v>
      </c>
      <c r="J4142" s="17">
        <v>8.3800000000000008</v>
      </c>
      <c r="K4142" s="17" t="s">
        <v>494</v>
      </c>
      <c r="N4142" s="17"/>
      <c r="Q4142" s="50" t="s">
        <v>494</v>
      </c>
    </row>
    <row r="4143" spans="1:17" hidden="1" x14ac:dyDescent="0.2">
      <c r="A4143" s="50">
        <v>2025</v>
      </c>
      <c r="B4143" s="162" t="s">
        <v>16</v>
      </c>
      <c r="C4143" s="51" t="str">
        <f>set_totals!$C$607</f>
        <v>15Apr25-RST-Night/Day</v>
      </c>
      <c r="D4143" s="21">
        <f t="shared" ref="D4143:D4206" si="196">DATEVALUE(LEFT(C4143, SEARCH("-", C4143) - 1))</f>
        <v>45762</v>
      </c>
      <c r="E4143" s="22">
        <f t="shared" ref="E4143:E4206" si="197" xml:space="preserve"> D4143 - DATE(YEAR(D4143), 1, 0)</f>
        <v>105</v>
      </c>
      <c r="F4143" s="50" t="s">
        <v>343</v>
      </c>
      <c r="G4143" s="50" t="s">
        <v>341</v>
      </c>
      <c r="H4143" s="17">
        <v>35</v>
      </c>
      <c r="J4143" s="17">
        <v>0.33</v>
      </c>
      <c r="K4143" s="17" t="s">
        <v>494</v>
      </c>
      <c r="N4143" s="17"/>
      <c r="Q4143" s="50" t="s">
        <v>494</v>
      </c>
    </row>
    <row r="4144" spans="1:17" hidden="1" x14ac:dyDescent="0.2">
      <c r="A4144" s="50">
        <v>2025</v>
      </c>
      <c r="B4144" s="162" t="s">
        <v>16</v>
      </c>
      <c r="C4144" s="51" t="str">
        <f>set_totals!$C$607</f>
        <v>15Apr25-RST-Night/Day</v>
      </c>
      <c r="D4144" s="21">
        <f t="shared" si="196"/>
        <v>45762</v>
      </c>
      <c r="E4144" s="22">
        <f t="shared" si="197"/>
        <v>105</v>
      </c>
      <c r="F4144" s="50" t="s">
        <v>343</v>
      </c>
      <c r="G4144" s="50" t="s">
        <v>341</v>
      </c>
      <c r="H4144" s="17">
        <v>34</v>
      </c>
      <c r="J4144" s="17">
        <v>0.34</v>
      </c>
      <c r="K4144" s="17" t="s">
        <v>494</v>
      </c>
      <c r="N4144" s="17"/>
      <c r="Q4144" s="50" t="s">
        <v>494</v>
      </c>
    </row>
    <row r="4145" spans="1:17" hidden="1" x14ac:dyDescent="0.2">
      <c r="A4145" s="50">
        <v>2025</v>
      </c>
      <c r="B4145" s="162" t="s">
        <v>16</v>
      </c>
      <c r="C4145" s="51" t="str">
        <f>set_totals!$C$609</f>
        <v>16Apr25-RST-Night/Day</v>
      </c>
      <c r="D4145" s="21">
        <f t="shared" si="196"/>
        <v>45763</v>
      </c>
      <c r="E4145" s="22">
        <f t="shared" si="197"/>
        <v>106</v>
      </c>
      <c r="F4145" s="50" t="s">
        <v>343</v>
      </c>
      <c r="G4145" s="50" t="s">
        <v>341</v>
      </c>
      <c r="H4145" s="17">
        <v>60</v>
      </c>
      <c r="J4145" s="17">
        <v>2.5</v>
      </c>
      <c r="K4145" s="17" t="s">
        <v>494</v>
      </c>
      <c r="N4145" s="17"/>
      <c r="Q4145" s="50" t="s">
        <v>494</v>
      </c>
    </row>
    <row r="4146" spans="1:17" hidden="1" x14ac:dyDescent="0.2">
      <c r="A4146" s="50">
        <v>2025</v>
      </c>
      <c r="B4146" s="162" t="s">
        <v>16</v>
      </c>
      <c r="C4146" s="51" t="str">
        <f>set_totals!$C$612</f>
        <v>17Apr25-RST-Night/Day</v>
      </c>
      <c r="D4146" s="21">
        <f t="shared" si="196"/>
        <v>45764</v>
      </c>
      <c r="E4146" s="22">
        <f t="shared" si="197"/>
        <v>107</v>
      </c>
      <c r="F4146" s="50" t="s">
        <v>343</v>
      </c>
      <c r="G4146" s="50" t="s">
        <v>341</v>
      </c>
      <c r="H4146" s="17">
        <v>37</v>
      </c>
      <c r="J4146" s="17">
        <v>0.39</v>
      </c>
      <c r="K4146" s="17" t="s">
        <v>494</v>
      </c>
      <c r="N4146" s="17"/>
      <c r="Q4146" s="50" t="s">
        <v>494</v>
      </c>
    </row>
    <row r="4147" spans="1:17" hidden="1" x14ac:dyDescent="0.2">
      <c r="A4147" s="50">
        <v>2025</v>
      </c>
      <c r="B4147" s="162" t="s">
        <v>16</v>
      </c>
      <c r="C4147" s="51" t="str">
        <f>set_totals!$C$612</f>
        <v>17Apr25-RST-Night/Day</v>
      </c>
      <c r="D4147" s="21">
        <f t="shared" si="196"/>
        <v>45764</v>
      </c>
      <c r="E4147" s="22">
        <f t="shared" si="197"/>
        <v>107</v>
      </c>
      <c r="F4147" s="50" t="s">
        <v>343</v>
      </c>
      <c r="G4147" s="50" t="s">
        <v>341</v>
      </c>
      <c r="H4147" s="17">
        <v>38</v>
      </c>
      <c r="J4147" s="17">
        <v>0.57999999999999996</v>
      </c>
      <c r="K4147" s="17" t="s">
        <v>494</v>
      </c>
      <c r="N4147" s="17"/>
      <c r="Q4147" s="50" t="s">
        <v>494</v>
      </c>
    </row>
    <row r="4148" spans="1:17" hidden="1" x14ac:dyDescent="0.2">
      <c r="A4148" s="50">
        <v>2025</v>
      </c>
      <c r="B4148" s="162" t="s">
        <v>16</v>
      </c>
      <c r="C4148" s="51" t="str">
        <f>set_totals!$C$612</f>
        <v>17Apr25-RST-Night/Day</v>
      </c>
      <c r="D4148" s="21">
        <f t="shared" si="196"/>
        <v>45764</v>
      </c>
      <c r="E4148" s="22">
        <f t="shared" si="197"/>
        <v>107</v>
      </c>
      <c r="F4148" s="50" t="s">
        <v>343</v>
      </c>
      <c r="G4148" s="50" t="s">
        <v>341</v>
      </c>
      <c r="H4148" s="17">
        <v>35</v>
      </c>
      <c r="J4148" s="17">
        <v>0.39</v>
      </c>
      <c r="K4148" s="17" t="s">
        <v>494</v>
      </c>
      <c r="N4148" s="17"/>
      <c r="Q4148" s="50" t="s">
        <v>494</v>
      </c>
    </row>
    <row r="4149" spans="1:17" hidden="1" x14ac:dyDescent="0.2">
      <c r="A4149" s="50">
        <v>2025</v>
      </c>
      <c r="B4149" s="162" t="s">
        <v>16</v>
      </c>
      <c r="C4149" s="51" t="str">
        <f>set_totals!$C$612</f>
        <v>17Apr25-RST-Night/Day</v>
      </c>
      <c r="D4149" s="21">
        <f t="shared" si="196"/>
        <v>45764</v>
      </c>
      <c r="E4149" s="22">
        <f t="shared" si="197"/>
        <v>107</v>
      </c>
      <c r="F4149" s="50" t="s">
        <v>343</v>
      </c>
      <c r="G4149" s="50" t="s">
        <v>341</v>
      </c>
      <c r="H4149" s="17">
        <v>34</v>
      </c>
      <c r="J4149" s="17">
        <v>0.28999999999999998</v>
      </c>
      <c r="K4149" s="17" t="s">
        <v>494</v>
      </c>
      <c r="N4149" s="17"/>
      <c r="Q4149" s="50" t="s">
        <v>494</v>
      </c>
    </row>
    <row r="4150" spans="1:17" hidden="1" x14ac:dyDescent="0.2">
      <c r="A4150" s="50">
        <v>2025</v>
      </c>
      <c r="B4150" s="162" t="s">
        <v>16</v>
      </c>
      <c r="C4150" s="51" t="str">
        <f>set_totals!$C$612</f>
        <v>17Apr25-RST-Night/Day</v>
      </c>
      <c r="D4150" s="21">
        <f t="shared" si="196"/>
        <v>45764</v>
      </c>
      <c r="E4150" s="22">
        <f t="shared" si="197"/>
        <v>107</v>
      </c>
      <c r="F4150" s="50" t="s">
        <v>343</v>
      </c>
      <c r="G4150" s="50" t="s">
        <v>341</v>
      </c>
      <c r="H4150" s="17">
        <v>33</v>
      </c>
      <c r="J4150" s="17">
        <v>0.32</v>
      </c>
      <c r="K4150" s="17" t="s">
        <v>494</v>
      </c>
      <c r="N4150" s="17"/>
      <c r="Q4150" s="50" t="s">
        <v>494</v>
      </c>
    </row>
    <row r="4151" spans="1:17" hidden="1" x14ac:dyDescent="0.2">
      <c r="A4151" s="50">
        <v>2025</v>
      </c>
      <c r="B4151" s="162" t="s">
        <v>16</v>
      </c>
      <c r="C4151" s="51" t="str">
        <f>set_totals!$C$612</f>
        <v>17Apr25-RST-Night/Day</v>
      </c>
      <c r="D4151" s="21">
        <f t="shared" si="196"/>
        <v>45764</v>
      </c>
      <c r="E4151" s="22">
        <f t="shared" si="197"/>
        <v>107</v>
      </c>
      <c r="F4151" s="50" t="s">
        <v>343</v>
      </c>
      <c r="G4151" s="50" t="s">
        <v>341</v>
      </c>
      <c r="H4151" s="17">
        <v>35</v>
      </c>
      <c r="J4151" s="17">
        <v>0.44</v>
      </c>
      <c r="K4151" s="17" t="s">
        <v>494</v>
      </c>
      <c r="N4151" s="17"/>
      <c r="Q4151" s="50" t="s">
        <v>494</v>
      </c>
    </row>
    <row r="4152" spans="1:17" hidden="1" x14ac:dyDescent="0.2">
      <c r="A4152" s="50">
        <v>2025</v>
      </c>
      <c r="B4152" s="162" t="s">
        <v>16</v>
      </c>
      <c r="C4152" s="51" t="str">
        <f>set_totals!$C$612</f>
        <v>17Apr25-RST-Night/Day</v>
      </c>
      <c r="D4152" s="21">
        <f t="shared" si="196"/>
        <v>45764</v>
      </c>
      <c r="E4152" s="22">
        <f t="shared" si="197"/>
        <v>107</v>
      </c>
      <c r="F4152" s="50" t="s">
        <v>343</v>
      </c>
      <c r="G4152" s="50" t="s">
        <v>341</v>
      </c>
      <c r="H4152" s="17">
        <v>30</v>
      </c>
      <c r="J4152" s="17">
        <v>0.24</v>
      </c>
      <c r="K4152" s="17" t="s">
        <v>494</v>
      </c>
      <c r="N4152" s="17"/>
      <c r="Q4152" s="50" t="s">
        <v>494</v>
      </c>
    </row>
    <row r="4153" spans="1:17" hidden="1" x14ac:dyDescent="0.2">
      <c r="A4153" s="50">
        <v>2025</v>
      </c>
      <c r="B4153" s="162" t="s">
        <v>16</v>
      </c>
      <c r="C4153" s="51" t="str">
        <f>set_totals!$C$612</f>
        <v>17Apr25-RST-Night/Day</v>
      </c>
      <c r="D4153" s="21">
        <f t="shared" si="196"/>
        <v>45764</v>
      </c>
      <c r="E4153" s="22">
        <f t="shared" si="197"/>
        <v>107</v>
      </c>
      <c r="F4153" s="50" t="s">
        <v>343</v>
      </c>
      <c r="G4153" s="50" t="s">
        <v>341</v>
      </c>
      <c r="H4153" s="17">
        <v>33</v>
      </c>
      <c r="J4153" s="17">
        <v>0.32</v>
      </c>
      <c r="K4153" s="17" t="s">
        <v>494</v>
      </c>
      <c r="N4153" s="17"/>
      <c r="Q4153" s="50" t="s">
        <v>494</v>
      </c>
    </row>
    <row r="4154" spans="1:17" hidden="1" x14ac:dyDescent="0.2">
      <c r="A4154" s="50">
        <v>2025</v>
      </c>
      <c r="B4154" s="162" t="s">
        <v>16</v>
      </c>
      <c r="C4154" s="51" t="str">
        <f>set_totals!$C$612</f>
        <v>17Apr25-RST-Night/Day</v>
      </c>
      <c r="D4154" s="21">
        <f t="shared" si="196"/>
        <v>45764</v>
      </c>
      <c r="E4154" s="22">
        <f t="shared" si="197"/>
        <v>107</v>
      </c>
      <c r="F4154" s="50" t="s">
        <v>343</v>
      </c>
      <c r="G4154" s="50" t="s">
        <v>341</v>
      </c>
      <c r="H4154" s="17">
        <v>33</v>
      </c>
      <c r="J4154" s="17">
        <v>0.37</v>
      </c>
      <c r="K4154" s="17" t="s">
        <v>494</v>
      </c>
      <c r="N4154" s="17"/>
      <c r="Q4154" s="50" t="s">
        <v>494</v>
      </c>
    </row>
    <row r="4155" spans="1:17" hidden="1" x14ac:dyDescent="0.2">
      <c r="A4155" s="50">
        <v>2025</v>
      </c>
      <c r="B4155" s="162" t="s">
        <v>16</v>
      </c>
      <c r="C4155" s="51" t="str">
        <f>set_totals!$C$612</f>
        <v>17Apr25-RST-Night/Day</v>
      </c>
      <c r="D4155" s="21">
        <f t="shared" si="196"/>
        <v>45764</v>
      </c>
      <c r="E4155" s="22">
        <f t="shared" si="197"/>
        <v>107</v>
      </c>
      <c r="F4155" s="50" t="s">
        <v>343</v>
      </c>
      <c r="G4155" s="50" t="s">
        <v>341</v>
      </c>
      <c r="H4155" s="17">
        <v>65</v>
      </c>
      <c r="J4155" s="17">
        <v>3.21</v>
      </c>
      <c r="K4155" s="17" t="s">
        <v>494</v>
      </c>
      <c r="N4155" s="17"/>
      <c r="Q4155" s="50" t="s">
        <v>494</v>
      </c>
    </row>
    <row r="4156" spans="1:17" hidden="1" x14ac:dyDescent="0.2">
      <c r="A4156" s="50">
        <v>2025</v>
      </c>
      <c r="B4156" s="162" t="s">
        <v>16</v>
      </c>
      <c r="C4156" s="51" t="str">
        <f>set_totals!$C$612</f>
        <v>17Apr25-RST-Night/Day</v>
      </c>
      <c r="D4156" s="21">
        <f t="shared" si="196"/>
        <v>45764</v>
      </c>
      <c r="E4156" s="22">
        <f t="shared" si="197"/>
        <v>107</v>
      </c>
      <c r="F4156" s="50" t="s">
        <v>343</v>
      </c>
      <c r="G4156" s="50" t="s">
        <v>341</v>
      </c>
      <c r="H4156" s="17">
        <v>37</v>
      </c>
      <c r="J4156" s="17">
        <v>0.46</v>
      </c>
      <c r="K4156" s="17" t="s">
        <v>494</v>
      </c>
      <c r="N4156" s="17"/>
      <c r="Q4156" s="50" t="s">
        <v>494</v>
      </c>
    </row>
    <row r="4157" spans="1:17" hidden="1" x14ac:dyDescent="0.2">
      <c r="A4157" s="50">
        <v>2025</v>
      </c>
      <c r="B4157" s="162" t="s">
        <v>16</v>
      </c>
      <c r="C4157" s="51" t="str">
        <f>set_totals!$C$612</f>
        <v>17Apr25-RST-Night/Day</v>
      </c>
      <c r="D4157" s="21">
        <f t="shared" si="196"/>
        <v>45764</v>
      </c>
      <c r="E4157" s="22">
        <f t="shared" si="197"/>
        <v>107</v>
      </c>
      <c r="F4157" s="50" t="s">
        <v>343</v>
      </c>
      <c r="G4157" s="50" t="s">
        <v>341</v>
      </c>
      <c r="H4157" s="17">
        <v>32</v>
      </c>
      <c r="J4157" s="17">
        <v>0.3</v>
      </c>
      <c r="K4157" s="17" t="s">
        <v>494</v>
      </c>
      <c r="N4157" s="17"/>
      <c r="Q4157" s="50" t="s">
        <v>494</v>
      </c>
    </row>
    <row r="4158" spans="1:17" hidden="1" x14ac:dyDescent="0.2">
      <c r="A4158" s="50">
        <v>2025</v>
      </c>
      <c r="B4158" s="162" t="s">
        <v>16</v>
      </c>
      <c r="C4158" s="51" t="str">
        <f>set_totals!$C$612</f>
        <v>17Apr25-RST-Night/Day</v>
      </c>
      <c r="D4158" s="21">
        <f t="shared" si="196"/>
        <v>45764</v>
      </c>
      <c r="E4158" s="22">
        <f t="shared" si="197"/>
        <v>107</v>
      </c>
      <c r="F4158" s="50" t="s">
        <v>343</v>
      </c>
      <c r="G4158" s="50" t="s">
        <v>341</v>
      </c>
      <c r="H4158" s="17">
        <v>36</v>
      </c>
      <c r="J4158" s="17">
        <v>0.5</v>
      </c>
      <c r="K4158" s="17" t="s">
        <v>494</v>
      </c>
      <c r="N4158" s="17"/>
      <c r="Q4158" s="50" t="s">
        <v>494</v>
      </c>
    </row>
    <row r="4159" spans="1:17" hidden="1" x14ac:dyDescent="0.2">
      <c r="A4159" s="50">
        <v>2025</v>
      </c>
      <c r="B4159" s="162" t="s">
        <v>16</v>
      </c>
      <c r="C4159" s="51" t="str">
        <f>set_totals!$C$612</f>
        <v>17Apr25-RST-Night/Day</v>
      </c>
      <c r="D4159" s="21">
        <f t="shared" si="196"/>
        <v>45764</v>
      </c>
      <c r="E4159" s="22">
        <f t="shared" si="197"/>
        <v>107</v>
      </c>
      <c r="F4159" s="50" t="s">
        <v>343</v>
      </c>
      <c r="G4159" s="50" t="s">
        <v>341</v>
      </c>
      <c r="H4159" s="17">
        <v>35</v>
      </c>
      <c r="J4159" s="17">
        <v>0.42</v>
      </c>
      <c r="K4159" s="17" t="s">
        <v>494</v>
      </c>
      <c r="N4159" s="17"/>
      <c r="Q4159" s="50" t="s">
        <v>494</v>
      </c>
    </row>
    <row r="4160" spans="1:17" hidden="1" x14ac:dyDescent="0.2">
      <c r="A4160" s="50">
        <v>2025</v>
      </c>
      <c r="B4160" s="162" t="s">
        <v>16</v>
      </c>
      <c r="C4160" s="51" t="str">
        <f>set_totals!$C$612</f>
        <v>17Apr25-RST-Night/Day</v>
      </c>
      <c r="D4160" s="21">
        <f t="shared" si="196"/>
        <v>45764</v>
      </c>
      <c r="E4160" s="22">
        <f t="shared" si="197"/>
        <v>107</v>
      </c>
      <c r="F4160" s="50" t="s">
        <v>343</v>
      </c>
      <c r="G4160" s="50" t="s">
        <v>347</v>
      </c>
      <c r="H4160" s="17">
        <v>100</v>
      </c>
      <c r="J4160" s="17">
        <v>10.37</v>
      </c>
      <c r="K4160" s="17" t="s">
        <v>494</v>
      </c>
      <c r="N4160" s="17"/>
      <c r="Q4160" s="50" t="s">
        <v>494</v>
      </c>
    </row>
    <row r="4161" spans="1:17" hidden="1" x14ac:dyDescent="0.2">
      <c r="A4161" s="50">
        <v>2025</v>
      </c>
      <c r="B4161" s="162" t="s">
        <v>16</v>
      </c>
      <c r="C4161" s="51" t="str">
        <f>set_totals!$C$612</f>
        <v>17Apr25-RST-Night/Day</v>
      </c>
      <c r="D4161" s="21">
        <f t="shared" si="196"/>
        <v>45764</v>
      </c>
      <c r="E4161" s="22">
        <f t="shared" si="197"/>
        <v>107</v>
      </c>
      <c r="F4161" s="50" t="s">
        <v>344</v>
      </c>
      <c r="G4161" s="50" t="s">
        <v>341</v>
      </c>
      <c r="H4161" s="17">
        <v>42</v>
      </c>
      <c r="J4161" s="17">
        <v>0.71</v>
      </c>
      <c r="K4161" s="17" t="s">
        <v>494</v>
      </c>
      <c r="N4161" s="17"/>
      <c r="Q4161" s="50" t="s">
        <v>494</v>
      </c>
    </row>
    <row r="4162" spans="1:17" hidden="1" x14ac:dyDescent="0.2">
      <c r="A4162" s="50">
        <v>2025</v>
      </c>
      <c r="B4162" s="162" t="s">
        <v>16</v>
      </c>
      <c r="C4162" s="51" t="str">
        <f>set_totals!$C$612</f>
        <v>17Apr25-RST-Night/Day</v>
      </c>
      <c r="D4162" s="21">
        <f t="shared" si="196"/>
        <v>45764</v>
      </c>
      <c r="E4162" s="22">
        <f t="shared" si="197"/>
        <v>107</v>
      </c>
      <c r="F4162" s="50" t="s">
        <v>344</v>
      </c>
      <c r="G4162" s="50" t="s">
        <v>341</v>
      </c>
      <c r="H4162" s="17">
        <v>43</v>
      </c>
      <c r="J4162" s="17">
        <v>0.81</v>
      </c>
      <c r="K4162" s="17" t="s">
        <v>494</v>
      </c>
      <c r="N4162" s="17"/>
      <c r="Q4162" s="50" t="s">
        <v>494</v>
      </c>
    </row>
    <row r="4163" spans="1:17" hidden="1" x14ac:dyDescent="0.2">
      <c r="A4163" s="50">
        <v>2025</v>
      </c>
      <c r="B4163" s="162" t="s">
        <v>16</v>
      </c>
      <c r="C4163" s="51" t="str">
        <f>set_totals!$C$613</f>
        <v>18Apr25-RST-Night/Day</v>
      </c>
      <c r="D4163" s="21">
        <f t="shared" si="196"/>
        <v>45765</v>
      </c>
      <c r="E4163" s="22">
        <f t="shared" si="197"/>
        <v>108</v>
      </c>
      <c r="F4163" s="50" t="s">
        <v>343</v>
      </c>
      <c r="G4163" s="50" t="s">
        <v>341</v>
      </c>
      <c r="H4163" s="17">
        <v>32</v>
      </c>
      <c r="J4163" s="17">
        <v>0.32</v>
      </c>
      <c r="K4163" s="17" t="s">
        <v>494</v>
      </c>
      <c r="N4163" s="17"/>
      <c r="Q4163" s="50" t="s">
        <v>494</v>
      </c>
    </row>
    <row r="4164" spans="1:17" hidden="1" x14ac:dyDescent="0.2">
      <c r="A4164" s="50">
        <v>2025</v>
      </c>
      <c r="B4164" s="162" t="s">
        <v>16</v>
      </c>
      <c r="C4164" s="51" t="str">
        <f>set_totals!$C$613</f>
        <v>18Apr25-RST-Night/Day</v>
      </c>
      <c r="D4164" s="21">
        <f t="shared" si="196"/>
        <v>45765</v>
      </c>
      <c r="E4164" s="22">
        <f t="shared" si="197"/>
        <v>108</v>
      </c>
      <c r="F4164" s="50" t="s">
        <v>343</v>
      </c>
      <c r="G4164" s="50" t="s">
        <v>341</v>
      </c>
      <c r="H4164" s="17">
        <v>33</v>
      </c>
      <c r="J4164" s="17">
        <v>0.35</v>
      </c>
      <c r="K4164" s="17" t="s">
        <v>494</v>
      </c>
      <c r="N4164" s="17"/>
      <c r="Q4164" s="50" t="s">
        <v>494</v>
      </c>
    </row>
    <row r="4165" spans="1:17" hidden="1" x14ac:dyDescent="0.2">
      <c r="A4165" s="50">
        <v>2025</v>
      </c>
      <c r="B4165" s="162" t="s">
        <v>16</v>
      </c>
      <c r="C4165" s="51" t="str">
        <f>set_totals!$C$613</f>
        <v>18Apr25-RST-Night/Day</v>
      </c>
      <c r="D4165" s="21">
        <f t="shared" si="196"/>
        <v>45765</v>
      </c>
      <c r="E4165" s="22">
        <f t="shared" si="197"/>
        <v>108</v>
      </c>
      <c r="F4165" s="50" t="s">
        <v>343</v>
      </c>
      <c r="G4165" s="50" t="s">
        <v>341</v>
      </c>
      <c r="H4165" s="17">
        <v>34</v>
      </c>
      <c r="J4165" s="17">
        <v>0.36</v>
      </c>
      <c r="K4165" s="17" t="s">
        <v>494</v>
      </c>
      <c r="N4165" s="17"/>
      <c r="Q4165" s="50" t="s">
        <v>494</v>
      </c>
    </row>
    <row r="4166" spans="1:17" hidden="1" x14ac:dyDescent="0.2">
      <c r="A4166" s="50">
        <v>2025</v>
      </c>
      <c r="B4166" s="162" t="s">
        <v>16</v>
      </c>
      <c r="C4166" s="51" t="str">
        <f>set_totals!$C$613</f>
        <v>18Apr25-RST-Night/Day</v>
      </c>
      <c r="D4166" s="21">
        <f t="shared" si="196"/>
        <v>45765</v>
      </c>
      <c r="E4166" s="22">
        <f t="shared" si="197"/>
        <v>108</v>
      </c>
      <c r="F4166" s="50" t="s">
        <v>343</v>
      </c>
      <c r="G4166" s="50" t="s">
        <v>341</v>
      </c>
      <c r="H4166" s="17">
        <v>34</v>
      </c>
      <c r="J4166" s="17">
        <v>0.43</v>
      </c>
      <c r="K4166" s="17" t="s">
        <v>494</v>
      </c>
      <c r="N4166" s="17"/>
      <c r="Q4166" s="50" t="s">
        <v>494</v>
      </c>
    </row>
    <row r="4167" spans="1:17" hidden="1" x14ac:dyDescent="0.2">
      <c r="A4167" s="50">
        <v>2025</v>
      </c>
      <c r="B4167" s="162" t="s">
        <v>16</v>
      </c>
      <c r="C4167" s="51" t="str">
        <f>set_totals!$C$613</f>
        <v>18Apr25-RST-Night/Day</v>
      </c>
      <c r="D4167" s="21">
        <f t="shared" si="196"/>
        <v>45765</v>
      </c>
      <c r="E4167" s="22">
        <f t="shared" si="197"/>
        <v>108</v>
      </c>
      <c r="F4167" s="50" t="s">
        <v>343</v>
      </c>
      <c r="G4167" s="50" t="s">
        <v>341</v>
      </c>
      <c r="H4167" s="17">
        <v>34</v>
      </c>
      <c r="J4167" s="17">
        <v>0.36</v>
      </c>
      <c r="K4167" s="17" t="s">
        <v>494</v>
      </c>
      <c r="N4167" s="17"/>
      <c r="Q4167" s="50" t="s">
        <v>494</v>
      </c>
    </row>
    <row r="4168" spans="1:17" hidden="1" x14ac:dyDescent="0.2">
      <c r="A4168" s="50">
        <v>2025</v>
      </c>
      <c r="B4168" s="162" t="s">
        <v>16</v>
      </c>
      <c r="C4168" s="51" t="str">
        <f>set_totals!$C$613</f>
        <v>18Apr25-RST-Night/Day</v>
      </c>
      <c r="D4168" s="21">
        <f t="shared" si="196"/>
        <v>45765</v>
      </c>
      <c r="E4168" s="22">
        <f t="shared" si="197"/>
        <v>108</v>
      </c>
      <c r="F4168" s="50" t="s">
        <v>343</v>
      </c>
      <c r="G4168" s="50" t="s">
        <v>341</v>
      </c>
      <c r="H4168" s="17">
        <v>34</v>
      </c>
      <c r="J4168" s="17">
        <v>0.41</v>
      </c>
      <c r="K4168" s="17" t="s">
        <v>494</v>
      </c>
      <c r="N4168" s="17"/>
      <c r="Q4168" s="50" t="s">
        <v>494</v>
      </c>
    </row>
    <row r="4169" spans="1:17" hidden="1" x14ac:dyDescent="0.2">
      <c r="A4169" s="50">
        <v>2025</v>
      </c>
      <c r="B4169" s="162" t="s">
        <v>16</v>
      </c>
      <c r="C4169" s="51" t="str">
        <f>set_totals!$C$615</f>
        <v>24Apr25-RST-Night/Day</v>
      </c>
      <c r="D4169" s="21">
        <f t="shared" si="196"/>
        <v>45771</v>
      </c>
      <c r="E4169" s="22">
        <f t="shared" si="197"/>
        <v>114</v>
      </c>
      <c r="F4169" s="50" t="s">
        <v>344</v>
      </c>
      <c r="G4169" s="50" t="s">
        <v>341</v>
      </c>
      <c r="H4169" s="17">
        <v>36</v>
      </c>
      <c r="J4169" s="17">
        <v>0.46</v>
      </c>
      <c r="K4169" s="17" t="s">
        <v>494</v>
      </c>
      <c r="N4169" s="17"/>
      <c r="Q4169" s="50" t="s">
        <v>494</v>
      </c>
    </row>
    <row r="4170" spans="1:17" hidden="1" x14ac:dyDescent="0.2">
      <c r="A4170" s="50">
        <v>2025</v>
      </c>
      <c r="B4170" s="162" t="s">
        <v>16</v>
      </c>
      <c r="C4170" s="51" t="str">
        <f>set_totals!$C$615</f>
        <v>24Apr25-RST-Night/Day</v>
      </c>
      <c r="D4170" s="21">
        <f t="shared" si="196"/>
        <v>45771</v>
      </c>
      <c r="E4170" s="22">
        <f t="shared" si="197"/>
        <v>114</v>
      </c>
      <c r="F4170" s="50" t="s">
        <v>344</v>
      </c>
      <c r="G4170" s="50" t="s">
        <v>341</v>
      </c>
      <c r="H4170" s="17">
        <v>38</v>
      </c>
      <c r="J4170" s="17">
        <v>0.54</v>
      </c>
      <c r="K4170" s="17" t="s">
        <v>494</v>
      </c>
      <c r="N4170" s="17"/>
      <c r="Q4170" s="50" t="s">
        <v>494</v>
      </c>
    </row>
    <row r="4171" spans="1:17" hidden="1" x14ac:dyDescent="0.2">
      <c r="A4171" s="50">
        <v>2025</v>
      </c>
      <c r="B4171" s="162" t="s">
        <v>16</v>
      </c>
      <c r="C4171" s="51" t="str">
        <f>set_totals!$C$615</f>
        <v>24Apr25-RST-Night/Day</v>
      </c>
      <c r="D4171" s="21">
        <f t="shared" si="196"/>
        <v>45771</v>
      </c>
      <c r="E4171" s="22">
        <f t="shared" si="197"/>
        <v>114</v>
      </c>
      <c r="F4171" s="50" t="s">
        <v>343</v>
      </c>
      <c r="G4171" s="50" t="s">
        <v>341</v>
      </c>
      <c r="H4171" s="17">
        <v>33</v>
      </c>
      <c r="J4171" s="17">
        <v>0.28000000000000003</v>
      </c>
      <c r="K4171" s="17" t="s">
        <v>494</v>
      </c>
      <c r="N4171" s="17"/>
      <c r="Q4171" s="50" t="s">
        <v>494</v>
      </c>
    </row>
    <row r="4172" spans="1:17" hidden="1" x14ac:dyDescent="0.2">
      <c r="A4172" s="50">
        <v>2025</v>
      </c>
      <c r="B4172" s="162" t="s">
        <v>16</v>
      </c>
      <c r="C4172" s="51" t="str">
        <f>set_totals!$C$615</f>
        <v>24Apr25-RST-Night/Day</v>
      </c>
      <c r="D4172" s="21">
        <f t="shared" si="196"/>
        <v>45771</v>
      </c>
      <c r="E4172" s="22">
        <f t="shared" si="197"/>
        <v>114</v>
      </c>
      <c r="F4172" s="50" t="s">
        <v>343</v>
      </c>
      <c r="G4172" s="50" t="s">
        <v>341</v>
      </c>
      <c r="H4172" s="17">
        <v>36</v>
      </c>
      <c r="J4172" s="17">
        <v>0.43</v>
      </c>
      <c r="K4172" s="17" t="s">
        <v>494</v>
      </c>
      <c r="N4172" s="17"/>
      <c r="Q4172" s="50" t="s">
        <v>494</v>
      </c>
    </row>
    <row r="4173" spans="1:17" hidden="1" x14ac:dyDescent="0.2">
      <c r="A4173" s="50">
        <v>2025</v>
      </c>
      <c r="B4173" s="162" t="s">
        <v>16</v>
      </c>
      <c r="C4173" s="51" t="str">
        <f>set_totals!$C$615</f>
        <v>24Apr25-RST-Night/Day</v>
      </c>
      <c r="D4173" s="21">
        <f t="shared" si="196"/>
        <v>45771</v>
      </c>
      <c r="E4173" s="22">
        <f t="shared" si="197"/>
        <v>114</v>
      </c>
      <c r="F4173" s="50" t="s">
        <v>343</v>
      </c>
      <c r="G4173" s="50" t="s">
        <v>341</v>
      </c>
      <c r="H4173" s="17">
        <v>35</v>
      </c>
      <c r="J4173" s="17">
        <v>0.42</v>
      </c>
      <c r="K4173" s="17" t="s">
        <v>494</v>
      </c>
      <c r="N4173" s="17"/>
      <c r="Q4173" s="50" t="s">
        <v>494</v>
      </c>
    </row>
    <row r="4174" spans="1:17" hidden="1" x14ac:dyDescent="0.2">
      <c r="A4174" s="50">
        <v>2025</v>
      </c>
      <c r="B4174" s="162" t="s">
        <v>16</v>
      </c>
      <c r="C4174" s="51" t="str">
        <f>set_totals!$C$615</f>
        <v>24Apr25-RST-Night/Day</v>
      </c>
      <c r="D4174" s="21">
        <f t="shared" si="196"/>
        <v>45771</v>
      </c>
      <c r="E4174" s="22">
        <f t="shared" si="197"/>
        <v>114</v>
      </c>
      <c r="F4174" s="50" t="s">
        <v>343</v>
      </c>
      <c r="G4174" s="50" t="s">
        <v>341</v>
      </c>
      <c r="H4174" s="17">
        <v>37</v>
      </c>
      <c r="J4174" s="17">
        <v>0.39</v>
      </c>
      <c r="K4174" s="17" t="s">
        <v>494</v>
      </c>
      <c r="N4174" s="17"/>
      <c r="Q4174" s="50" t="s">
        <v>494</v>
      </c>
    </row>
    <row r="4175" spans="1:17" hidden="1" x14ac:dyDescent="0.2">
      <c r="A4175" s="50">
        <v>2025</v>
      </c>
      <c r="B4175" s="162" t="s">
        <v>16</v>
      </c>
      <c r="C4175" s="51" t="str">
        <f>set_totals!$C$615</f>
        <v>24Apr25-RST-Night/Day</v>
      </c>
      <c r="D4175" s="21">
        <f t="shared" si="196"/>
        <v>45771</v>
      </c>
      <c r="E4175" s="22">
        <f t="shared" si="197"/>
        <v>114</v>
      </c>
      <c r="F4175" s="50" t="s">
        <v>343</v>
      </c>
      <c r="G4175" s="50" t="s">
        <v>341</v>
      </c>
      <c r="H4175" s="17">
        <v>34</v>
      </c>
      <c r="J4175" s="17">
        <v>0.28000000000000003</v>
      </c>
      <c r="K4175" s="17" t="s">
        <v>494</v>
      </c>
      <c r="N4175" s="17"/>
      <c r="Q4175" s="50" t="s">
        <v>494</v>
      </c>
    </row>
    <row r="4176" spans="1:17" hidden="1" x14ac:dyDescent="0.2">
      <c r="A4176" s="50">
        <v>2025</v>
      </c>
      <c r="B4176" s="162" t="s">
        <v>16</v>
      </c>
      <c r="C4176" s="51" t="str">
        <f>set_totals!$C$615</f>
        <v>24Apr25-RST-Night/Day</v>
      </c>
      <c r="D4176" s="21">
        <f t="shared" si="196"/>
        <v>45771</v>
      </c>
      <c r="E4176" s="22">
        <f t="shared" si="197"/>
        <v>114</v>
      </c>
      <c r="F4176" s="50" t="s">
        <v>343</v>
      </c>
      <c r="G4176" s="50" t="s">
        <v>341</v>
      </c>
      <c r="H4176" s="17">
        <v>36</v>
      </c>
      <c r="J4176" s="17">
        <v>0.47</v>
      </c>
      <c r="K4176" s="17" t="s">
        <v>494</v>
      </c>
      <c r="N4176" s="17"/>
      <c r="Q4176" s="50" t="s">
        <v>494</v>
      </c>
    </row>
    <row r="4177" spans="1:17" hidden="1" x14ac:dyDescent="0.2">
      <c r="A4177" s="50">
        <v>2025</v>
      </c>
      <c r="B4177" s="162" t="s">
        <v>16</v>
      </c>
      <c r="C4177" s="51" t="str">
        <f>set_totals!$C$615</f>
        <v>24Apr25-RST-Night/Day</v>
      </c>
      <c r="D4177" s="21">
        <f t="shared" si="196"/>
        <v>45771</v>
      </c>
      <c r="E4177" s="22">
        <f t="shared" si="197"/>
        <v>114</v>
      </c>
      <c r="F4177" s="50" t="s">
        <v>343</v>
      </c>
      <c r="G4177" s="50" t="s">
        <v>341</v>
      </c>
      <c r="H4177" s="17">
        <v>35</v>
      </c>
      <c r="J4177" s="17">
        <v>0.4</v>
      </c>
      <c r="K4177" s="17" t="s">
        <v>494</v>
      </c>
      <c r="N4177" s="17"/>
      <c r="Q4177" s="50" t="s">
        <v>494</v>
      </c>
    </row>
    <row r="4178" spans="1:17" hidden="1" x14ac:dyDescent="0.2">
      <c r="A4178" s="50">
        <v>2025</v>
      </c>
      <c r="B4178" s="162" t="s">
        <v>16</v>
      </c>
      <c r="C4178" s="51" t="str">
        <f>set_totals!$C$615</f>
        <v>24Apr25-RST-Night/Day</v>
      </c>
      <c r="D4178" s="21">
        <f t="shared" si="196"/>
        <v>45771</v>
      </c>
      <c r="E4178" s="22">
        <f t="shared" si="197"/>
        <v>114</v>
      </c>
      <c r="F4178" s="50" t="s">
        <v>343</v>
      </c>
      <c r="G4178" s="50" t="s">
        <v>341</v>
      </c>
      <c r="H4178" s="17">
        <v>33</v>
      </c>
      <c r="J4178" s="17">
        <v>0.31</v>
      </c>
      <c r="K4178" s="17" t="s">
        <v>494</v>
      </c>
      <c r="N4178" s="17"/>
      <c r="Q4178" s="50" t="s">
        <v>494</v>
      </c>
    </row>
    <row r="4179" spans="1:17" hidden="1" x14ac:dyDescent="0.2">
      <c r="A4179" s="50">
        <v>2025</v>
      </c>
      <c r="B4179" s="162" t="s">
        <v>16</v>
      </c>
      <c r="C4179" s="51" t="str">
        <f>set_totals!$C$615</f>
        <v>24Apr25-RST-Night/Day</v>
      </c>
      <c r="D4179" s="21">
        <f t="shared" si="196"/>
        <v>45771</v>
      </c>
      <c r="E4179" s="22">
        <f t="shared" si="197"/>
        <v>114</v>
      </c>
      <c r="F4179" s="50" t="s">
        <v>343</v>
      </c>
      <c r="G4179" s="50" t="s">
        <v>341</v>
      </c>
      <c r="H4179" s="17">
        <v>35</v>
      </c>
      <c r="J4179" s="17">
        <v>0.47</v>
      </c>
      <c r="K4179" s="17" t="s">
        <v>494</v>
      </c>
      <c r="N4179" s="17"/>
      <c r="Q4179" s="50" t="s">
        <v>494</v>
      </c>
    </row>
    <row r="4180" spans="1:17" hidden="1" x14ac:dyDescent="0.2">
      <c r="A4180" s="50">
        <v>2025</v>
      </c>
      <c r="B4180" s="162" t="s">
        <v>16</v>
      </c>
      <c r="C4180" s="51" t="str">
        <f>set_totals!$C$615</f>
        <v>24Apr25-RST-Night/Day</v>
      </c>
      <c r="D4180" s="21">
        <f t="shared" si="196"/>
        <v>45771</v>
      </c>
      <c r="E4180" s="22">
        <f t="shared" si="197"/>
        <v>114</v>
      </c>
      <c r="F4180" s="50" t="s">
        <v>343</v>
      </c>
      <c r="G4180" s="50" t="s">
        <v>341</v>
      </c>
      <c r="H4180" s="17">
        <v>35</v>
      </c>
      <c r="J4180" s="17">
        <v>0.37</v>
      </c>
      <c r="K4180" s="17" t="s">
        <v>494</v>
      </c>
      <c r="N4180" s="17"/>
      <c r="Q4180" s="50" t="s">
        <v>494</v>
      </c>
    </row>
    <row r="4181" spans="1:17" hidden="1" x14ac:dyDescent="0.2">
      <c r="A4181" s="50">
        <v>2025</v>
      </c>
      <c r="B4181" s="162" t="s">
        <v>16</v>
      </c>
      <c r="C4181" s="51" t="str">
        <f>set_totals!$C$615</f>
        <v>24Apr25-RST-Night/Day</v>
      </c>
      <c r="D4181" s="21">
        <f t="shared" si="196"/>
        <v>45771</v>
      </c>
      <c r="E4181" s="22">
        <f t="shared" si="197"/>
        <v>114</v>
      </c>
      <c r="F4181" s="50" t="s">
        <v>343</v>
      </c>
      <c r="G4181" s="50" t="s">
        <v>341</v>
      </c>
      <c r="H4181" s="17">
        <v>35</v>
      </c>
      <c r="J4181" s="17">
        <v>0.44</v>
      </c>
      <c r="K4181" s="17" t="s">
        <v>494</v>
      </c>
      <c r="N4181" s="17"/>
      <c r="Q4181" s="50" t="s">
        <v>494</v>
      </c>
    </row>
    <row r="4182" spans="1:17" hidden="1" x14ac:dyDescent="0.2">
      <c r="A4182" s="50">
        <v>2025</v>
      </c>
      <c r="B4182" s="162" t="s">
        <v>16</v>
      </c>
      <c r="C4182" s="51" t="str">
        <f>set_totals!$C$615</f>
        <v>24Apr25-RST-Night/Day</v>
      </c>
      <c r="D4182" s="21">
        <f t="shared" si="196"/>
        <v>45771</v>
      </c>
      <c r="E4182" s="22">
        <f t="shared" si="197"/>
        <v>114</v>
      </c>
      <c r="F4182" s="50" t="s">
        <v>343</v>
      </c>
      <c r="G4182" s="50" t="s">
        <v>341</v>
      </c>
      <c r="H4182" s="17">
        <v>34</v>
      </c>
      <c r="J4182" s="17">
        <v>0.34</v>
      </c>
      <c r="K4182" s="17" t="s">
        <v>494</v>
      </c>
      <c r="N4182" s="17"/>
      <c r="Q4182" s="50" t="s">
        <v>494</v>
      </c>
    </row>
    <row r="4183" spans="1:17" hidden="1" x14ac:dyDescent="0.2">
      <c r="A4183" s="50">
        <v>2025</v>
      </c>
      <c r="B4183" s="162" t="s">
        <v>16</v>
      </c>
      <c r="C4183" s="51" t="str">
        <f>set_totals!$C$615</f>
        <v>24Apr25-RST-Night/Day</v>
      </c>
      <c r="D4183" s="21">
        <f t="shared" si="196"/>
        <v>45771</v>
      </c>
      <c r="E4183" s="22">
        <f t="shared" si="197"/>
        <v>114</v>
      </c>
      <c r="F4183" s="50" t="s">
        <v>343</v>
      </c>
      <c r="G4183" s="50" t="s">
        <v>341</v>
      </c>
      <c r="H4183" s="17">
        <v>35</v>
      </c>
      <c r="J4183" s="17">
        <v>0.34</v>
      </c>
      <c r="K4183" s="17" t="s">
        <v>494</v>
      </c>
      <c r="N4183" s="17"/>
      <c r="Q4183" s="50" t="s">
        <v>494</v>
      </c>
    </row>
    <row r="4184" spans="1:17" hidden="1" x14ac:dyDescent="0.2">
      <c r="A4184" s="50">
        <v>2025</v>
      </c>
      <c r="B4184" s="162" t="s">
        <v>16</v>
      </c>
      <c r="C4184" s="51" t="str">
        <f>set_totals!$C$615</f>
        <v>24Apr25-RST-Night/Day</v>
      </c>
      <c r="D4184" s="21">
        <f t="shared" si="196"/>
        <v>45771</v>
      </c>
      <c r="E4184" s="22">
        <f t="shared" si="197"/>
        <v>114</v>
      </c>
      <c r="F4184" s="50" t="s">
        <v>343</v>
      </c>
      <c r="G4184" s="50" t="s">
        <v>341</v>
      </c>
      <c r="H4184" s="17">
        <v>35</v>
      </c>
      <c r="J4184" s="17">
        <v>0.39</v>
      </c>
      <c r="K4184" s="17" t="s">
        <v>494</v>
      </c>
      <c r="N4184" s="17"/>
      <c r="Q4184" s="50" t="s">
        <v>494</v>
      </c>
    </row>
    <row r="4185" spans="1:17" hidden="1" x14ac:dyDescent="0.2">
      <c r="A4185" s="50">
        <v>2025</v>
      </c>
      <c r="B4185" s="162" t="s">
        <v>16</v>
      </c>
      <c r="C4185" s="51" t="str">
        <f>set_totals!$C$615</f>
        <v>24Apr25-RST-Night/Day</v>
      </c>
      <c r="D4185" s="21">
        <f t="shared" si="196"/>
        <v>45771</v>
      </c>
      <c r="E4185" s="22">
        <f t="shared" si="197"/>
        <v>114</v>
      </c>
      <c r="F4185" s="50" t="s">
        <v>343</v>
      </c>
      <c r="G4185" s="50" t="s">
        <v>341</v>
      </c>
      <c r="H4185" s="17">
        <v>38</v>
      </c>
      <c r="J4185" s="17">
        <v>0.43</v>
      </c>
      <c r="K4185" s="17" t="s">
        <v>494</v>
      </c>
      <c r="N4185" s="17"/>
      <c r="Q4185" s="50" t="s">
        <v>494</v>
      </c>
    </row>
    <row r="4186" spans="1:17" hidden="1" x14ac:dyDescent="0.2">
      <c r="A4186" s="50">
        <v>2025</v>
      </c>
      <c r="B4186" s="162" t="s">
        <v>16</v>
      </c>
      <c r="C4186" s="51" t="str">
        <f>set_totals!$C$615</f>
        <v>24Apr25-RST-Night/Day</v>
      </c>
      <c r="D4186" s="21">
        <f t="shared" si="196"/>
        <v>45771</v>
      </c>
      <c r="E4186" s="22">
        <f t="shared" si="197"/>
        <v>114</v>
      </c>
      <c r="F4186" s="50" t="s">
        <v>343</v>
      </c>
      <c r="G4186" s="50" t="s">
        <v>341</v>
      </c>
      <c r="H4186" s="17">
        <v>36</v>
      </c>
      <c r="J4186" s="17">
        <v>0.43</v>
      </c>
      <c r="K4186" s="17" t="s">
        <v>494</v>
      </c>
      <c r="N4186" s="17"/>
      <c r="Q4186" s="50" t="s">
        <v>494</v>
      </c>
    </row>
    <row r="4187" spans="1:17" hidden="1" x14ac:dyDescent="0.2">
      <c r="A4187" s="50">
        <v>2025</v>
      </c>
      <c r="B4187" s="162" t="s">
        <v>16</v>
      </c>
      <c r="C4187" s="51" t="str">
        <f>set_totals!$C$615</f>
        <v>24Apr25-RST-Night/Day</v>
      </c>
      <c r="D4187" s="21">
        <f t="shared" si="196"/>
        <v>45771</v>
      </c>
      <c r="E4187" s="22">
        <f t="shared" si="197"/>
        <v>114</v>
      </c>
      <c r="F4187" s="50" t="s">
        <v>343</v>
      </c>
      <c r="G4187" s="50" t="s">
        <v>341</v>
      </c>
      <c r="H4187" s="17">
        <v>31</v>
      </c>
      <c r="J4187" s="17">
        <v>0.23</v>
      </c>
      <c r="K4187" s="17" t="s">
        <v>494</v>
      </c>
      <c r="N4187" s="17"/>
      <c r="Q4187" s="50" t="s">
        <v>494</v>
      </c>
    </row>
    <row r="4188" spans="1:17" hidden="1" x14ac:dyDescent="0.2">
      <c r="A4188" s="50">
        <v>2025</v>
      </c>
      <c r="B4188" s="162" t="s">
        <v>16</v>
      </c>
      <c r="C4188" s="51" t="str">
        <f>set_totals!$C$615</f>
        <v>24Apr25-RST-Night/Day</v>
      </c>
      <c r="D4188" s="21">
        <f t="shared" si="196"/>
        <v>45771</v>
      </c>
      <c r="E4188" s="22">
        <f t="shared" si="197"/>
        <v>114</v>
      </c>
      <c r="F4188" s="50" t="s">
        <v>343</v>
      </c>
      <c r="G4188" s="50" t="s">
        <v>341</v>
      </c>
      <c r="H4188" s="17">
        <v>35</v>
      </c>
      <c r="J4188" s="17">
        <v>0.38</v>
      </c>
      <c r="K4188" s="17" t="s">
        <v>494</v>
      </c>
      <c r="N4188" s="17"/>
      <c r="Q4188" s="50" t="s">
        <v>494</v>
      </c>
    </row>
    <row r="4189" spans="1:17" hidden="1" x14ac:dyDescent="0.2">
      <c r="A4189" s="50">
        <v>2025</v>
      </c>
      <c r="B4189" s="162" t="s">
        <v>16</v>
      </c>
      <c r="C4189" s="51" t="str">
        <f>set_totals!$C$615</f>
        <v>24Apr25-RST-Night/Day</v>
      </c>
      <c r="D4189" s="21">
        <f t="shared" si="196"/>
        <v>45771</v>
      </c>
      <c r="E4189" s="22">
        <f t="shared" si="197"/>
        <v>114</v>
      </c>
      <c r="F4189" s="50" t="s">
        <v>343</v>
      </c>
      <c r="G4189" s="50" t="s">
        <v>341</v>
      </c>
      <c r="H4189" s="17">
        <v>34</v>
      </c>
      <c r="J4189" s="17">
        <v>0.33</v>
      </c>
      <c r="K4189" s="17" t="s">
        <v>494</v>
      </c>
      <c r="N4189" s="17"/>
      <c r="Q4189" s="50" t="s">
        <v>494</v>
      </c>
    </row>
    <row r="4190" spans="1:17" hidden="1" x14ac:dyDescent="0.2">
      <c r="A4190" s="50">
        <v>2025</v>
      </c>
      <c r="B4190" s="162" t="s">
        <v>16</v>
      </c>
      <c r="C4190" s="51" t="str">
        <f>set_totals!$C$615</f>
        <v>24Apr25-RST-Night/Day</v>
      </c>
      <c r="D4190" s="21">
        <f t="shared" si="196"/>
        <v>45771</v>
      </c>
      <c r="E4190" s="22">
        <f t="shared" si="197"/>
        <v>114</v>
      </c>
      <c r="F4190" s="50" t="s">
        <v>343</v>
      </c>
      <c r="G4190" s="50" t="s">
        <v>341</v>
      </c>
      <c r="H4190" s="17">
        <v>34</v>
      </c>
      <c r="J4190" s="17">
        <v>0.38</v>
      </c>
      <c r="K4190" s="17" t="s">
        <v>494</v>
      </c>
      <c r="N4190" s="17"/>
      <c r="Q4190" s="50" t="s">
        <v>494</v>
      </c>
    </row>
    <row r="4191" spans="1:17" hidden="1" x14ac:dyDescent="0.2">
      <c r="A4191" s="50">
        <v>2025</v>
      </c>
      <c r="B4191" s="162" t="s">
        <v>16</v>
      </c>
      <c r="C4191" s="51" t="str">
        <f>set_totals!$C$615</f>
        <v>24Apr25-RST-Night/Day</v>
      </c>
      <c r="D4191" s="21">
        <f t="shared" si="196"/>
        <v>45771</v>
      </c>
      <c r="E4191" s="22">
        <f t="shared" si="197"/>
        <v>114</v>
      </c>
      <c r="F4191" s="50" t="s">
        <v>343</v>
      </c>
      <c r="G4191" s="50" t="s">
        <v>341</v>
      </c>
      <c r="H4191" s="17">
        <v>34</v>
      </c>
      <c r="J4191" s="17">
        <v>0.35</v>
      </c>
      <c r="K4191" s="17" t="s">
        <v>494</v>
      </c>
      <c r="N4191" s="17"/>
      <c r="Q4191" s="50" t="s">
        <v>494</v>
      </c>
    </row>
    <row r="4192" spans="1:17" hidden="1" x14ac:dyDescent="0.2">
      <c r="A4192" s="50">
        <v>2025</v>
      </c>
      <c r="B4192" s="162" t="s">
        <v>16</v>
      </c>
      <c r="C4192" s="51" t="str">
        <f>set_totals!$C$615</f>
        <v>24Apr25-RST-Night/Day</v>
      </c>
      <c r="D4192" s="21">
        <f t="shared" si="196"/>
        <v>45771</v>
      </c>
      <c r="E4192" s="22">
        <f t="shared" si="197"/>
        <v>114</v>
      </c>
      <c r="F4192" s="50" t="s">
        <v>343</v>
      </c>
      <c r="G4192" s="50" t="s">
        <v>341</v>
      </c>
      <c r="H4192" s="17">
        <v>37</v>
      </c>
      <c r="J4192" s="17">
        <v>0.36</v>
      </c>
      <c r="K4192" s="17" t="s">
        <v>494</v>
      </c>
      <c r="N4192" s="17"/>
      <c r="Q4192" s="50" t="s">
        <v>494</v>
      </c>
    </row>
    <row r="4193" spans="1:17" hidden="1" x14ac:dyDescent="0.2">
      <c r="A4193" s="50">
        <v>2025</v>
      </c>
      <c r="B4193" s="162" t="s">
        <v>16</v>
      </c>
      <c r="C4193" s="51" t="str">
        <f>set_totals!$C$615</f>
        <v>24Apr25-RST-Night/Day</v>
      </c>
      <c r="D4193" s="21">
        <f t="shared" si="196"/>
        <v>45771</v>
      </c>
      <c r="E4193" s="22">
        <f t="shared" si="197"/>
        <v>114</v>
      </c>
      <c r="F4193" s="50" t="s">
        <v>343</v>
      </c>
      <c r="G4193" s="50" t="s">
        <v>341</v>
      </c>
      <c r="H4193" s="17">
        <v>38</v>
      </c>
      <c r="J4193" s="17">
        <v>0.48</v>
      </c>
      <c r="K4193" s="17" t="s">
        <v>494</v>
      </c>
      <c r="N4193" s="17"/>
      <c r="Q4193" s="50" t="s">
        <v>494</v>
      </c>
    </row>
    <row r="4194" spans="1:17" hidden="1" x14ac:dyDescent="0.2">
      <c r="A4194" s="50">
        <v>2025</v>
      </c>
      <c r="B4194" s="162" t="s">
        <v>16</v>
      </c>
      <c r="C4194" s="51" t="str">
        <f>set_totals!$C$615</f>
        <v>24Apr25-RST-Night/Day</v>
      </c>
      <c r="D4194" s="21">
        <f t="shared" si="196"/>
        <v>45771</v>
      </c>
      <c r="E4194" s="22">
        <f t="shared" si="197"/>
        <v>114</v>
      </c>
      <c r="F4194" s="50" t="s">
        <v>343</v>
      </c>
      <c r="G4194" s="50" t="s">
        <v>341</v>
      </c>
      <c r="H4194" s="17">
        <v>33</v>
      </c>
      <c r="J4194" s="17">
        <v>0.4</v>
      </c>
      <c r="K4194" s="17" t="s">
        <v>494</v>
      </c>
      <c r="N4194" s="17"/>
      <c r="Q4194" s="50" t="s">
        <v>494</v>
      </c>
    </row>
    <row r="4195" spans="1:17" hidden="1" x14ac:dyDescent="0.2">
      <c r="A4195" s="50">
        <v>2025</v>
      </c>
      <c r="B4195" s="162" t="s">
        <v>16</v>
      </c>
      <c r="C4195" s="51" t="str">
        <f>set_totals!$C$615</f>
        <v>24Apr25-RST-Night/Day</v>
      </c>
      <c r="D4195" s="21">
        <f t="shared" si="196"/>
        <v>45771</v>
      </c>
      <c r="E4195" s="22">
        <f t="shared" si="197"/>
        <v>114</v>
      </c>
      <c r="F4195" s="50" t="s">
        <v>343</v>
      </c>
      <c r="G4195" s="50" t="s">
        <v>341</v>
      </c>
      <c r="H4195" s="17">
        <v>37</v>
      </c>
      <c r="J4195" s="17">
        <v>0.45</v>
      </c>
      <c r="K4195" s="17" t="s">
        <v>494</v>
      </c>
      <c r="N4195" s="17"/>
      <c r="Q4195" s="50" t="s">
        <v>494</v>
      </c>
    </row>
    <row r="4196" spans="1:17" hidden="1" x14ac:dyDescent="0.2">
      <c r="A4196" s="50">
        <v>2025</v>
      </c>
      <c r="B4196" s="162" t="s">
        <v>16</v>
      </c>
      <c r="C4196" s="51" t="str">
        <f>set_totals!$C$615</f>
        <v>24Apr25-RST-Night/Day</v>
      </c>
      <c r="D4196" s="21">
        <f t="shared" si="196"/>
        <v>45771</v>
      </c>
      <c r="E4196" s="22">
        <f t="shared" si="197"/>
        <v>114</v>
      </c>
      <c r="F4196" s="50" t="s">
        <v>343</v>
      </c>
      <c r="G4196" s="50" t="s">
        <v>341</v>
      </c>
      <c r="H4196" s="17">
        <v>34</v>
      </c>
      <c r="J4196" s="17">
        <v>0.32</v>
      </c>
      <c r="K4196" s="17" t="s">
        <v>494</v>
      </c>
      <c r="N4196" s="17"/>
      <c r="Q4196" s="50" t="s">
        <v>494</v>
      </c>
    </row>
    <row r="4197" spans="1:17" hidden="1" x14ac:dyDescent="0.2">
      <c r="A4197" s="50">
        <v>2025</v>
      </c>
      <c r="B4197" s="162" t="s">
        <v>16</v>
      </c>
      <c r="C4197" s="51" t="str">
        <f>set_totals!$C$615</f>
        <v>24Apr25-RST-Night/Day</v>
      </c>
      <c r="D4197" s="21">
        <f t="shared" si="196"/>
        <v>45771</v>
      </c>
      <c r="E4197" s="22">
        <f t="shared" si="197"/>
        <v>114</v>
      </c>
      <c r="F4197" s="50" t="s">
        <v>343</v>
      </c>
      <c r="G4197" s="50" t="s">
        <v>341</v>
      </c>
      <c r="H4197" s="17">
        <v>36</v>
      </c>
      <c r="J4197" s="17">
        <v>0.41</v>
      </c>
      <c r="K4197" s="17" t="s">
        <v>494</v>
      </c>
      <c r="N4197" s="17"/>
      <c r="Q4197" s="50" t="s">
        <v>494</v>
      </c>
    </row>
    <row r="4198" spans="1:17" hidden="1" x14ac:dyDescent="0.2">
      <c r="A4198" s="50">
        <v>2025</v>
      </c>
      <c r="B4198" s="162" t="s">
        <v>16</v>
      </c>
      <c r="C4198" s="51" t="str">
        <f>set_totals!$C$615</f>
        <v>24Apr25-RST-Night/Day</v>
      </c>
      <c r="D4198" s="21">
        <f t="shared" si="196"/>
        <v>45771</v>
      </c>
      <c r="E4198" s="22">
        <f t="shared" si="197"/>
        <v>114</v>
      </c>
      <c r="F4198" s="50" t="s">
        <v>343</v>
      </c>
      <c r="G4198" s="50" t="s">
        <v>341</v>
      </c>
      <c r="H4198" s="17">
        <v>33</v>
      </c>
      <c r="J4198" s="17">
        <v>0.34</v>
      </c>
      <c r="K4198" s="17" t="s">
        <v>494</v>
      </c>
      <c r="N4198" s="17"/>
      <c r="Q4198" s="50" t="s">
        <v>494</v>
      </c>
    </row>
    <row r="4199" spans="1:17" hidden="1" x14ac:dyDescent="0.2">
      <c r="A4199" s="50">
        <v>2025</v>
      </c>
      <c r="B4199" s="162" t="s">
        <v>16</v>
      </c>
      <c r="C4199" s="51" t="str">
        <f>set_totals!$C$615</f>
        <v>24Apr25-RST-Night/Day</v>
      </c>
      <c r="D4199" s="21">
        <f t="shared" si="196"/>
        <v>45771</v>
      </c>
      <c r="E4199" s="22">
        <f t="shared" si="197"/>
        <v>114</v>
      </c>
      <c r="F4199" s="50" t="s">
        <v>343</v>
      </c>
      <c r="G4199" s="50" t="s">
        <v>341</v>
      </c>
      <c r="H4199" s="17">
        <v>34</v>
      </c>
      <c r="J4199" s="17">
        <v>0.36</v>
      </c>
      <c r="K4199" s="17" t="s">
        <v>494</v>
      </c>
      <c r="N4199" s="17"/>
      <c r="Q4199" s="50" t="s">
        <v>494</v>
      </c>
    </row>
    <row r="4200" spans="1:17" hidden="1" x14ac:dyDescent="0.2">
      <c r="A4200" s="50">
        <v>2025</v>
      </c>
      <c r="B4200" s="162" t="s">
        <v>16</v>
      </c>
      <c r="C4200" s="51" t="str">
        <f>set_totals!$C$615</f>
        <v>24Apr25-RST-Night/Day</v>
      </c>
      <c r="D4200" s="21">
        <f t="shared" si="196"/>
        <v>45771</v>
      </c>
      <c r="E4200" s="22">
        <f t="shared" si="197"/>
        <v>114</v>
      </c>
      <c r="F4200" s="50" t="s">
        <v>343</v>
      </c>
      <c r="G4200" s="50" t="s">
        <v>341</v>
      </c>
      <c r="H4200" s="17">
        <v>34</v>
      </c>
      <c r="J4200" s="17">
        <v>0.31</v>
      </c>
      <c r="K4200" s="17" t="s">
        <v>494</v>
      </c>
      <c r="N4200" s="17"/>
      <c r="Q4200" s="50" t="s">
        <v>494</v>
      </c>
    </row>
    <row r="4201" spans="1:17" hidden="1" x14ac:dyDescent="0.2">
      <c r="A4201" s="50">
        <v>2025</v>
      </c>
      <c r="B4201" s="162" t="s">
        <v>16</v>
      </c>
      <c r="C4201" s="51" t="str">
        <f>set_totals!$C$615</f>
        <v>24Apr25-RST-Night/Day</v>
      </c>
      <c r="D4201" s="21">
        <f t="shared" si="196"/>
        <v>45771</v>
      </c>
      <c r="E4201" s="22">
        <f t="shared" si="197"/>
        <v>114</v>
      </c>
      <c r="F4201" s="50" t="s">
        <v>343</v>
      </c>
      <c r="G4201" s="50" t="s">
        <v>347</v>
      </c>
      <c r="H4201" s="17">
        <v>91</v>
      </c>
      <c r="J4201" s="17">
        <v>8.7100000000000009</v>
      </c>
      <c r="K4201" s="17" t="s">
        <v>494</v>
      </c>
      <c r="N4201" s="17"/>
      <c r="Q4201" s="50" t="s">
        <v>494</v>
      </c>
    </row>
    <row r="4202" spans="1:17" hidden="1" x14ac:dyDescent="0.2">
      <c r="A4202" s="50">
        <v>2025</v>
      </c>
      <c r="B4202" s="162" t="s">
        <v>16</v>
      </c>
      <c r="C4202" s="51" t="str">
        <f>set_totals!$C$615</f>
        <v>24Apr25-RST-Night/Day</v>
      </c>
      <c r="D4202" s="21">
        <f t="shared" si="196"/>
        <v>45771</v>
      </c>
      <c r="E4202" s="22">
        <f t="shared" si="197"/>
        <v>114</v>
      </c>
      <c r="F4202" s="50" t="s">
        <v>343</v>
      </c>
      <c r="G4202" s="50" t="s">
        <v>347</v>
      </c>
      <c r="H4202" s="17">
        <v>104</v>
      </c>
      <c r="J4202" s="17">
        <v>11.47</v>
      </c>
      <c r="K4202" s="17" t="s">
        <v>494</v>
      </c>
      <c r="N4202" s="17"/>
      <c r="Q4202" s="50" t="s">
        <v>494</v>
      </c>
    </row>
    <row r="4203" spans="1:17" hidden="1" x14ac:dyDescent="0.2">
      <c r="A4203" s="50">
        <v>2025</v>
      </c>
      <c r="B4203" s="162" t="s">
        <v>16</v>
      </c>
      <c r="C4203" s="51" t="str">
        <f>set_totals!$C$615</f>
        <v>24Apr25-RST-Night/Day</v>
      </c>
      <c r="D4203" s="21">
        <f t="shared" si="196"/>
        <v>45771</v>
      </c>
      <c r="E4203" s="22">
        <f t="shared" si="197"/>
        <v>114</v>
      </c>
      <c r="F4203" s="50" t="s">
        <v>340</v>
      </c>
      <c r="G4203" s="50" t="s">
        <v>341</v>
      </c>
      <c r="H4203" s="17">
        <v>35</v>
      </c>
      <c r="J4203" s="17">
        <v>0.33</v>
      </c>
      <c r="K4203" s="17" t="s">
        <v>494</v>
      </c>
      <c r="N4203" s="17"/>
      <c r="Q4203" s="50" t="s">
        <v>494</v>
      </c>
    </row>
    <row r="4204" spans="1:17" hidden="1" x14ac:dyDescent="0.2">
      <c r="A4204" s="50">
        <v>2025</v>
      </c>
      <c r="B4204" s="162" t="s">
        <v>16</v>
      </c>
      <c r="C4204" s="51" t="str">
        <f>set_totals!$C$615</f>
        <v>24Apr25-RST-Night/Day</v>
      </c>
      <c r="D4204" s="21">
        <f t="shared" si="196"/>
        <v>45771</v>
      </c>
      <c r="E4204" s="22">
        <f t="shared" si="197"/>
        <v>114</v>
      </c>
      <c r="F4204" s="50" t="s">
        <v>340</v>
      </c>
      <c r="G4204" s="50" t="s">
        <v>341</v>
      </c>
      <c r="H4204" s="17">
        <v>37</v>
      </c>
      <c r="J4204" s="17">
        <v>0.4</v>
      </c>
      <c r="K4204" s="17" t="s">
        <v>494</v>
      </c>
      <c r="N4204" s="17"/>
      <c r="Q4204" s="50" t="s">
        <v>494</v>
      </c>
    </row>
    <row r="4205" spans="1:17" hidden="1" x14ac:dyDescent="0.2">
      <c r="A4205" s="50">
        <v>2025</v>
      </c>
      <c r="B4205" s="162" t="s">
        <v>16</v>
      </c>
      <c r="C4205" s="51" t="str">
        <f>set_totals!$C$615</f>
        <v>24Apr25-RST-Night/Day</v>
      </c>
      <c r="D4205" s="21">
        <f t="shared" si="196"/>
        <v>45771</v>
      </c>
      <c r="E4205" s="22">
        <f t="shared" si="197"/>
        <v>114</v>
      </c>
      <c r="F4205" s="50" t="s">
        <v>340</v>
      </c>
      <c r="G4205" s="50" t="s">
        <v>341</v>
      </c>
      <c r="H4205" s="17">
        <v>33</v>
      </c>
      <c r="J4205" s="17">
        <v>0.35</v>
      </c>
      <c r="K4205" s="17" t="s">
        <v>494</v>
      </c>
      <c r="N4205" s="17"/>
      <c r="Q4205" s="50" t="s">
        <v>494</v>
      </c>
    </row>
    <row r="4206" spans="1:17" hidden="1" x14ac:dyDescent="0.2">
      <c r="A4206" s="50">
        <v>2025</v>
      </c>
      <c r="B4206" s="162" t="s">
        <v>16</v>
      </c>
      <c r="C4206" s="51" t="str">
        <f>set_totals!$C$615</f>
        <v>24Apr25-RST-Night/Day</v>
      </c>
      <c r="D4206" s="21">
        <f t="shared" si="196"/>
        <v>45771</v>
      </c>
      <c r="E4206" s="22">
        <f t="shared" si="197"/>
        <v>114</v>
      </c>
      <c r="F4206" s="50" t="s">
        <v>340</v>
      </c>
      <c r="G4206" s="50" t="s">
        <v>341</v>
      </c>
      <c r="H4206" s="17">
        <v>35</v>
      </c>
      <c r="J4206" s="17">
        <v>0.34</v>
      </c>
      <c r="K4206" s="17" t="s">
        <v>494</v>
      </c>
      <c r="N4206" s="17"/>
      <c r="Q4206" s="50" t="s">
        <v>494</v>
      </c>
    </row>
    <row r="4207" spans="1:17" hidden="1" x14ac:dyDescent="0.2">
      <c r="A4207" s="50">
        <v>2025</v>
      </c>
      <c r="B4207" s="162" t="s">
        <v>16</v>
      </c>
      <c r="C4207" s="51" t="str">
        <f>set_totals!$C$615</f>
        <v>24Apr25-RST-Night/Day</v>
      </c>
      <c r="D4207" s="21">
        <f t="shared" ref="D4207:D4270" si="198">DATEVALUE(LEFT(C4207, SEARCH("-", C4207) - 1))</f>
        <v>45771</v>
      </c>
      <c r="E4207" s="22">
        <f t="shared" ref="E4207:E4270" si="199" xml:space="preserve"> D4207 - DATE(YEAR(D4207), 1, 0)</f>
        <v>114</v>
      </c>
      <c r="F4207" s="50" t="s">
        <v>340</v>
      </c>
      <c r="G4207" s="50" t="s">
        <v>341</v>
      </c>
      <c r="H4207" s="17">
        <v>34</v>
      </c>
      <c r="J4207" s="17">
        <v>0.33</v>
      </c>
      <c r="K4207" s="17" t="s">
        <v>494</v>
      </c>
      <c r="N4207" s="17"/>
      <c r="Q4207" s="50" t="s">
        <v>494</v>
      </c>
    </row>
    <row r="4208" spans="1:17" hidden="1" x14ac:dyDescent="0.2">
      <c r="A4208" s="50">
        <v>2025</v>
      </c>
      <c r="B4208" s="162" t="s">
        <v>16</v>
      </c>
      <c r="C4208" s="51" t="str">
        <f>set_totals!$C$615</f>
        <v>24Apr25-RST-Night/Day</v>
      </c>
      <c r="D4208" s="21">
        <f t="shared" si="198"/>
        <v>45771</v>
      </c>
      <c r="E4208" s="22">
        <f t="shared" si="199"/>
        <v>114</v>
      </c>
      <c r="F4208" s="50" t="s">
        <v>340</v>
      </c>
      <c r="G4208" s="50" t="s">
        <v>341</v>
      </c>
      <c r="H4208" s="17">
        <v>35</v>
      </c>
      <c r="J4208" s="17">
        <v>0.34</v>
      </c>
      <c r="K4208" s="17" t="s">
        <v>494</v>
      </c>
      <c r="N4208" s="17"/>
      <c r="Q4208" s="50" t="s">
        <v>494</v>
      </c>
    </row>
    <row r="4209" spans="1:17" hidden="1" x14ac:dyDescent="0.2">
      <c r="A4209" s="50">
        <v>2025</v>
      </c>
      <c r="B4209" s="162" t="s">
        <v>16</v>
      </c>
      <c r="C4209" s="51" t="str">
        <f>set_totals!$C$615</f>
        <v>24Apr25-RST-Night/Day</v>
      </c>
      <c r="D4209" s="21">
        <f t="shared" si="198"/>
        <v>45771</v>
      </c>
      <c r="E4209" s="22">
        <f t="shared" si="199"/>
        <v>114</v>
      </c>
      <c r="F4209" s="50" t="s">
        <v>340</v>
      </c>
      <c r="G4209" s="50" t="s">
        <v>341</v>
      </c>
      <c r="H4209" s="17">
        <v>39</v>
      </c>
      <c r="J4209" s="17">
        <v>0.43</v>
      </c>
      <c r="K4209" s="17" t="s">
        <v>494</v>
      </c>
      <c r="N4209" s="17"/>
      <c r="Q4209" s="50" t="s">
        <v>494</v>
      </c>
    </row>
    <row r="4210" spans="1:17" hidden="1" x14ac:dyDescent="0.2">
      <c r="A4210" s="50">
        <v>2025</v>
      </c>
      <c r="B4210" s="162" t="s">
        <v>16</v>
      </c>
      <c r="C4210" s="51" t="str">
        <f>set_totals!$C$615</f>
        <v>24Apr25-RST-Night/Day</v>
      </c>
      <c r="D4210" s="21">
        <f t="shared" si="198"/>
        <v>45771</v>
      </c>
      <c r="E4210" s="22">
        <f t="shared" si="199"/>
        <v>114</v>
      </c>
      <c r="F4210" s="50" t="s">
        <v>340</v>
      </c>
      <c r="G4210" s="50" t="s">
        <v>341</v>
      </c>
      <c r="H4210" s="17">
        <v>38</v>
      </c>
      <c r="J4210" s="17">
        <v>0.38</v>
      </c>
      <c r="K4210" s="17" t="s">
        <v>494</v>
      </c>
      <c r="N4210" s="17"/>
      <c r="Q4210" s="50" t="s">
        <v>494</v>
      </c>
    </row>
    <row r="4211" spans="1:17" hidden="1" x14ac:dyDescent="0.2">
      <c r="A4211" s="50">
        <v>2025</v>
      </c>
      <c r="B4211" s="162" t="s">
        <v>16</v>
      </c>
      <c r="C4211" s="51" t="str">
        <f>set_totals!$C$615</f>
        <v>24Apr25-RST-Night/Day</v>
      </c>
      <c r="D4211" s="21">
        <f t="shared" si="198"/>
        <v>45771</v>
      </c>
      <c r="E4211" s="22">
        <f t="shared" si="199"/>
        <v>114</v>
      </c>
      <c r="F4211" s="50" t="s">
        <v>340</v>
      </c>
      <c r="G4211" s="50" t="s">
        <v>341</v>
      </c>
      <c r="H4211" s="17">
        <v>34</v>
      </c>
      <c r="J4211" s="17">
        <v>0.48</v>
      </c>
      <c r="K4211" s="17" t="s">
        <v>494</v>
      </c>
      <c r="N4211" s="17"/>
      <c r="Q4211" s="50" t="s">
        <v>494</v>
      </c>
    </row>
    <row r="4212" spans="1:17" hidden="1" x14ac:dyDescent="0.2">
      <c r="A4212" s="50">
        <v>2025</v>
      </c>
      <c r="B4212" s="162" t="s">
        <v>16</v>
      </c>
      <c r="C4212" s="51" t="str">
        <f>set_totals!$C$615</f>
        <v>24Apr25-RST-Night/Day</v>
      </c>
      <c r="D4212" s="21">
        <f t="shared" si="198"/>
        <v>45771</v>
      </c>
      <c r="E4212" s="22">
        <f t="shared" si="199"/>
        <v>114</v>
      </c>
      <c r="F4212" s="50" t="s">
        <v>340</v>
      </c>
      <c r="G4212" s="50" t="s">
        <v>341</v>
      </c>
      <c r="H4212" s="17">
        <v>39</v>
      </c>
      <c r="J4212" s="17">
        <v>0.38</v>
      </c>
      <c r="K4212" s="17" t="s">
        <v>494</v>
      </c>
      <c r="N4212" s="17"/>
      <c r="Q4212" s="50" t="s">
        <v>494</v>
      </c>
    </row>
    <row r="4213" spans="1:17" hidden="1" x14ac:dyDescent="0.2">
      <c r="A4213" s="50">
        <v>2025</v>
      </c>
      <c r="B4213" s="162" t="s">
        <v>16</v>
      </c>
      <c r="C4213" s="51" t="str">
        <f>set_totals!$C$615</f>
        <v>24Apr25-RST-Night/Day</v>
      </c>
      <c r="D4213" s="21">
        <f t="shared" si="198"/>
        <v>45771</v>
      </c>
      <c r="E4213" s="22">
        <f t="shared" si="199"/>
        <v>114</v>
      </c>
      <c r="F4213" s="50" t="s">
        <v>340</v>
      </c>
      <c r="G4213" s="50" t="s">
        <v>341</v>
      </c>
      <c r="H4213" s="17">
        <v>38</v>
      </c>
      <c r="J4213" s="17">
        <v>0.33</v>
      </c>
      <c r="K4213" s="17" t="s">
        <v>494</v>
      </c>
      <c r="N4213" s="17"/>
      <c r="Q4213" s="50" t="s">
        <v>494</v>
      </c>
    </row>
    <row r="4214" spans="1:17" hidden="1" x14ac:dyDescent="0.2">
      <c r="A4214" s="50">
        <v>2025</v>
      </c>
      <c r="B4214" s="162" t="s">
        <v>16</v>
      </c>
      <c r="C4214" s="51" t="str">
        <f>set_totals!$C$615</f>
        <v>24Apr25-RST-Night/Day</v>
      </c>
      <c r="D4214" s="21">
        <f t="shared" si="198"/>
        <v>45771</v>
      </c>
      <c r="E4214" s="22">
        <f t="shared" si="199"/>
        <v>114</v>
      </c>
      <c r="F4214" s="50" t="s">
        <v>340</v>
      </c>
      <c r="G4214" s="50" t="s">
        <v>341</v>
      </c>
      <c r="H4214" s="17">
        <v>37</v>
      </c>
      <c r="J4214" s="17">
        <v>0.38</v>
      </c>
      <c r="K4214" s="17" t="s">
        <v>494</v>
      </c>
      <c r="N4214" s="17"/>
      <c r="Q4214" s="50" t="s">
        <v>494</v>
      </c>
    </row>
    <row r="4215" spans="1:17" hidden="1" x14ac:dyDescent="0.2">
      <c r="A4215" s="50">
        <v>2025</v>
      </c>
      <c r="B4215" s="162" t="s">
        <v>16</v>
      </c>
      <c r="C4215" s="51" t="str">
        <f>set_totals!$C$615</f>
        <v>24Apr25-RST-Night/Day</v>
      </c>
      <c r="D4215" s="21">
        <f t="shared" si="198"/>
        <v>45771</v>
      </c>
      <c r="E4215" s="22">
        <f t="shared" si="199"/>
        <v>114</v>
      </c>
      <c r="F4215" s="50" t="s">
        <v>340</v>
      </c>
      <c r="G4215" s="50" t="s">
        <v>341</v>
      </c>
      <c r="H4215" s="17">
        <v>38</v>
      </c>
      <c r="J4215" s="17">
        <v>0.43</v>
      </c>
      <c r="K4215" s="17" t="s">
        <v>494</v>
      </c>
      <c r="N4215" s="17"/>
      <c r="Q4215" s="50" t="s">
        <v>494</v>
      </c>
    </row>
    <row r="4216" spans="1:17" hidden="1" x14ac:dyDescent="0.2">
      <c r="A4216" s="50">
        <v>2025</v>
      </c>
      <c r="B4216" s="162" t="s">
        <v>16</v>
      </c>
      <c r="C4216" s="51" t="str">
        <f>set_totals!$C$615</f>
        <v>24Apr25-RST-Night/Day</v>
      </c>
      <c r="D4216" s="21">
        <f t="shared" si="198"/>
        <v>45771</v>
      </c>
      <c r="E4216" s="22">
        <f t="shared" si="199"/>
        <v>114</v>
      </c>
      <c r="F4216" s="50" t="s">
        <v>340</v>
      </c>
      <c r="G4216" s="50" t="s">
        <v>341</v>
      </c>
      <c r="H4216" s="17">
        <v>36</v>
      </c>
      <c r="J4216" s="17">
        <v>0.37</v>
      </c>
      <c r="K4216" s="17" t="s">
        <v>494</v>
      </c>
      <c r="N4216" s="17"/>
      <c r="Q4216" s="50" t="s">
        <v>494</v>
      </c>
    </row>
    <row r="4217" spans="1:17" hidden="1" x14ac:dyDescent="0.2">
      <c r="A4217" s="50">
        <v>2025</v>
      </c>
      <c r="B4217" s="162" t="s">
        <v>16</v>
      </c>
      <c r="C4217" s="51" t="str">
        <f>set_totals!$C$619</f>
        <v>25Apr25-RST-Night/Day</v>
      </c>
      <c r="D4217" s="21">
        <f t="shared" si="198"/>
        <v>45772</v>
      </c>
      <c r="E4217" s="22">
        <f t="shared" si="199"/>
        <v>115</v>
      </c>
      <c r="F4217" s="50" t="s">
        <v>343</v>
      </c>
      <c r="G4217" s="50" t="s">
        <v>341</v>
      </c>
      <c r="H4217" s="17">
        <v>34</v>
      </c>
      <c r="J4217" s="17">
        <v>0.38</v>
      </c>
      <c r="K4217" s="17" t="s">
        <v>494</v>
      </c>
      <c r="N4217" s="17"/>
      <c r="Q4217" s="50" t="s">
        <v>494</v>
      </c>
    </row>
    <row r="4218" spans="1:17" hidden="1" x14ac:dyDescent="0.2">
      <c r="A4218" s="50">
        <v>2025</v>
      </c>
      <c r="B4218" s="162" t="s">
        <v>16</v>
      </c>
      <c r="C4218" s="51" t="str">
        <f>set_totals!$C$619</f>
        <v>25Apr25-RST-Night/Day</v>
      </c>
      <c r="D4218" s="21">
        <f t="shared" si="198"/>
        <v>45772</v>
      </c>
      <c r="E4218" s="22">
        <f t="shared" si="199"/>
        <v>115</v>
      </c>
      <c r="F4218" s="50" t="s">
        <v>343</v>
      </c>
      <c r="G4218" s="50" t="s">
        <v>341</v>
      </c>
      <c r="H4218" s="17">
        <v>45</v>
      </c>
      <c r="J4218" s="17">
        <v>0.42</v>
      </c>
      <c r="K4218" s="17" t="s">
        <v>494</v>
      </c>
      <c r="N4218" s="17"/>
      <c r="Q4218" s="50" t="s">
        <v>494</v>
      </c>
    </row>
    <row r="4219" spans="1:17" hidden="1" x14ac:dyDescent="0.2">
      <c r="A4219" s="50">
        <v>2025</v>
      </c>
      <c r="B4219" s="162" t="s">
        <v>16</v>
      </c>
      <c r="C4219" s="51" t="str">
        <f>set_totals!$C$619</f>
        <v>25Apr25-RST-Night/Day</v>
      </c>
      <c r="D4219" s="21">
        <f t="shared" si="198"/>
        <v>45772</v>
      </c>
      <c r="E4219" s="22">
        <f t="shared" si="199"/>
        <v>115</v>
      </c>
      <c r="F4219" s="50" t="s">
        <v>343</v>
      </c>
      <c r="G4219" s="50" t="s">
        <v>341</v>
      </c>
      <c r="H4219" s="17">
        <v>38</v>
      </c>
      <c r="J4219" s="17">
        <v>0.41</v>
      </c>
      <c r="K4219" s="17" t="s">
        <v>494</v>
      </c>
      <c r="N4219" s="17"/>
      <c r="Q4219" s="50" t="s">
        <v>494</v>
      </c>
    </row>
    <row r="4220" spans="1:17" hidden="1" x14ac:dyDescent="0.2">
      <c r="A4220" s="50">
        <v>2025</v>
      </c>
      <c r="B4220" s="162" t="s">
        <v>16</v>
      </c>
      <c r="C4220" s="51" t="str">
        <f>set_totals!$C$619</f>
        <v>25Apr25-RST-Night/Day</v>
      </c>
      <c r="D4220" s="21">
        <f t="shared" si="198"/>
        <v>45772</v>
      </c>
      <c r="E4220" s="22">
        <f t="shared" si="199"/>
        <v>115</v>
      </c>
      <c r="F4220" s="50" t="s">
        <v>343</v>
      </c>
      <c r="G4220" s="50" t="s">
        <v>341</v>
      </c>
      <c r="H4220" s="17">
        <v>35</v>
      </c>
      <c r="J4220" s="17">
        <v>0.39</v>
      </c>
      <c r="K4220" s="17" t="s">
        <v>494</v>
      </c>
      <c r="N4220" s="17"/>
      <c r="Q4220" s="50" t="s">
        <v>494</v>
      </c>
    </row>
    <row r="4221" spans="1:17" hidden="1" x14ac:dyDescent="0.2">
      <c r="A4221" s="50">
        <v>2025</v>
      </c>
      <c r="B4221" s="162" t="s">
        <v>16</v>
      </c>
      <c r="C4221" s="51" t="str">
        <f>set_totals!$C$619</f>
        <v>25Apr25-RST-Night/Day</v>
      </c>
      <c r="D4221" s="21">
        <f t="shared" si="198"/>
        <v>45772</v>
      </c>
      <c r="E4221" s="22">
        <f t="shared" si="199"/>
        <v>115</v>
      </c>
      <c r="F4221" s="50" t="s">
        <v>343</v>
      </c>
      <c r="G4221" s="50" t="s">
        <v>341</v>
      </c>
      <c r="H4221" s="17">
        <v>34</v>
      </c>
      <c r="J4221" s="17">
        <v>0.47</v>
      </c>
      <c r="K4221" s="17" t="s">
        <v>494</v>
      </c>
      <c r="N4221" s="17"/>
      <c r="Q4221" s="50" t="s">
        <v>494</v>
      </c>
    </row>
    <row r="4222" spans="1:17" hidden="1" x14ac:dyDescent="0.2">
      <c r="A4222" s="50">
        <v>2025</v>
      </c>
      <c r="B4222" s="162" t="s">
        <v>16</v>
      </c>
      <c r="C4222" s="51" t="str">
        <f>set_totals!$C$619</f>
        <v>25Apr25-RST-Night/Day</v>
      </c>
      <c r="D4222" s="21">
        <f t="shared" si="198"/>
        <v>45772</v>
      </c>
      <c r="E4222" s="22">
        <f t="shared" si="199"/>
        <v>115</v>
      </c>
      <c r="F4222" s="50" t="s">
        <v>343</v>
      </c>
      <c r="G4222" s="50" t="s">
        <v>341</v>
      </c>
      <c r="H4222" s="17">
        <v>34</v>
      </c>
      <c r="J4222" s="17">
        <v>0.39</v>
      </c>
      <c r="K4222" s="17" t="s">
        <v>494</v>
      </c>
      <c r="N4222" s="17"/>
      <c r="Q4222" s="50" t="s">
        <v>494</v>
      </c>
    </row>
    <row r="4223" spans="1:17" hidden="1" x14ac:dyDescent="0.2">
      <c r="A4223" s="50">
        <v>2025</v>
      </c>
      <c r="B4223" s="162" t="s">
        <v>16</v>
      </c>
      <c r="C4223" s="51" t="str">
        <f>set_totals!$C$619</f>
        <v>25Apr25-RST-Night/Day</v>
      </c>
      <c r="D4223" s="21">
        <f t="shared" si="198"/>
        <v>45772</v>
      </c>
      <c r="E4223" s="22">
        <f t="shared" si="199"/>
        <v>115</v>
      </c>
      <c r="F4223" s="50" t="s">
        <v>343</v>
      </c>
      <c r="G4223" s="50" t="s">
        <v>341</v>
      </c>
      <c r="H4223" s="17">
        <v>35</v>
      </c>
      <c r="J4223" s="17">
        <v>0.4</v>
      </c>
      <c r="K4223" s="17" t="s">
        <v>494</v>
      </c>
      <c r="N4223" s="17"/>
      <c r="Q4223" s="50" t="s">
        <v>494</v>
      </c>
    </row>
    <row r="4224" spans="1:17" hidden="1" x14ac:dyDescent="0.2">
      <c r="A4224" s="50">
        <v>2025</v>
      </c>
      <c r="B4224" s="162" t="s">
        <v>16</v>
      </c>
      <c r="C4224" s="51" t="str">
        <f>set_totals!$C$619</f>
        <v>25Apr25-RST-Night/Day</v>
      </c>
      <c r="D4224" s="21">
        <f t="shared" si="198"/>
        <v>45772</v>
      </c>
      <c r="E4224" s="22">
        <f t="shared" si="199"/>
        <v>115</v>
      </c>
      <c r="F4224" s="50" t="s">
        <v>343</v>
      </c>
      <c r="G4224" s="50" t="s">
        <v>341</v>
      </c>
      <c r="H4224" s="17">
        <v>34</v>
      </c>
      <c r="J4224" s="17">
        <v>0.4</v>
      </c>
      <c r="K4224" s="17" t="s">
        <v>494</v>
      </c>
      <c r="N4224" s="17"/>
      <c r="Q4224" s="50" t="s">
        <v>494</v>
      </c>
    </row>
    <row r="4225" spans="1:17" hidden="1" x14ac:dyDescent="0.2">
      <c r="A4225" s="50">
        <v>2025</v>
      </c>
      <c r="B4225" s="162" t="s">
        <v>16</v>
      </c>
      <c r="C4225" s="51" t="str">
        <f>set_totals!$C$619</f>
        <v>25Apr25-RST-Night/Day</v>
      </c>
      <c r="D4225" s="21">
        <f t="shared" si="198"/>
        <v>45772</v>
      </c>
      <c r="E4225" s="22">
        <f t="shared" si="199"/>
        <v>115</v>
      </c>
      <c r="F4225" s="50" t="s">
        <v>343</v>
      </c>
      <c r="G4225" s="50" t="s">
        <v>341</v>
      </c>
      <c r="H4225" s="17">
        <v>35</v>
      </c>
      <c r="J4225" s="17">
        <v>0.41</v>
      </c>
      <c r="K4225" s="17" t="s">
        <v>494</v>
      </c>
      <c r="N4225" s="17"/>
      <c r="Q4225" s="50" t="s">
        <v>494</v>
      </c>
    </row>
    <row r="4226" spans="1:17" hidden="1" x14ac:dyDescent="0.2">
      <c r="A4226" s="50">
        <v>2025</v>
      </c>
      <c r="B4226" s="162" t="s">
        <v>16</v>
      </c>
      <c r="C4226" s="51" t="str">
        <f>set_totals!$C$619</f>
        <v>25Apr25-RST-Night/Day</v>
      </c>
      <c r="D4226" s="21">
        <f t="shared" si="198"/>
        <v>45772</v>
      </c>
      <c r="E4226" s="22">
        <f t="shared" si="199"/>
        <v>115</v>
      </c>
      <c r="F4226" s="50" t="s">
        <v>343</v>
      </c>
      <c r="G4226" s="50" t="s">
        <v>341</v>
      </c>
      <c r="H4226" s="17">
        <v>35</v>
      </c>
      <c r="J4226" s="17">
        <v>0.4</v>
      </c>
      <c r="K4226" s="17" t="s">
        <v>494</v>
      </c>
      <c r="N4226" s="17"/>
      <c r="Q4226" s="50" t="s">
        <v>494</v>
      </c>
    </row>
    <row r="4227" spans="1:17" hidden="1" x14ac:dyDescent="0.2">
      <c r="A4227" s="50">
        <v>2025</v>
      </c>
      <c r="B4227" s="162" t="s">
        <v>16</v>
      </c>
      <c r="C4227" s="51" t="str">
        <f>set_totals!$C$619</f>
        <v>25Apr25-RST-Night/Day</v>
      </c>
      <c r="D4227" s="21">
        <f t="shared" si="198"/>
        <v>45772</v>
      </c>
      <c r="E4227" s="22">
        <f t="shared" si="199"/>
        <v>115</v>
      </c>
      <c r="F4227" s="50" t="s">
        <v>343</v>
      </c>
      <c r="G4227" s="50" t="s">
        <v>341</v>
      </c>
      <c r="H4227" s="17">
        <v>35</v>
      </c>
      <c r="J4227" s="17">
        <v>0.37</v>
      </c>
      <c r="K4227" s="17" t="s">
        <v>494</v>
      </c>
      <c r="N4227" s="17"/>
      <c r="Q4227" s="50" t="s">
        <v>494</v>
      </c>
    </row>
    <row r="4228" spans="1:17" hidden="1" x14ac:dyDescent="0.2">
      <c r="A4228" s="50">
        <v>2025</v>
      </c>
      <c r="B4228" s="162" t="s">
        <v>16</v>
      </c>
      <c r="C4228" s="51" t="str">
        <f>set_totals!$C$619</f>
        <v>25Apr25-RST-Night/Day</v>
      </c>
      <c r="D4228" s="21">
        <f t="shared" si="198"/>
        <v>45772</v>
      </c>
      <c r="E4228" s="22">
        <f t="shared" si="199"/>
        <v>115</v>
      </c>
      <c r="F4228" s="50" t="s">
        <v>343</v>
      </c>
      <c r="G4228" s="50" t="s">
        <v>347</v>
      </c>
      <c r="H4228" s="17">
        <v>110</v>
      </c>
      <c r="J4228" s="17">
        <v>13.97</v>
      </c>
      <c r="K4228" s="17" t="s">
        <v>494</v>
      </c>
      <c r="N4228" s="17"/>
      <c r="Q4228" s="50" t="s">
        <v>494</v>
      </c>
    </row>
    <row r="4229" spans="1:17" hidden="1" x14ac:dyDescent="0.2">
      <c r="A4229" s="50">
        <v>2025</v>
      </c>
      <c r="B4229" s="162" t="s">
        <v>16</v>
      </c>
      <c r="C4229" s="51" t="str">
        <f>set_totals!$C$621</f>
        <v>28Apr25-RST-Night/Day</v>
      </c>
      <c r="D4229" s="21">
        <f t="shared" si="198"/>
        <v>45775</v>
      </c>
      <c r="E4229" s="22">
        <f t="shared" si="199"/>
        <v>118</v>
      </c>
      <c r="F4229" s="50" t="s">
        <v>344</v>
      </c>
      <c r="G4229" s="50" t="s">
        <v>341</v>
      </c>
      <c r="H4229" s="17">
        <v>58</v>
      </c>
      <c r="J4229" s="17">
        <v>2.02</v>
      </c>
      <c r="K4229" s="17" t="s">
        <v>496</v>
      </c>
      <c r="N4229" s="17"/>
      <c r="Q4229" s="50" t="s">
        <v>494</v>
      </c>
    </row>
    <row r="4230" spans="1:17" hidden="1" x14ac:dyDescent="0.2">
      <c r="A4230" s="50">
        <v>2025</v>
      </c>
      <c r="B4230" s="162" t="s">
        <v>16</v>
      </c>
      <c r="C4230" s="51" t="str">
        <f>set_totals!$C$621</f>
        <v>28Apr25-RST-Night/Day</v>
      </c>
      <c r="D4230" s="21">
        <f t="shared" si="198"/>
        <v>45775</v>
      </c>
      <c r="E4230" s="22">
        <f t="shared" si="199"/>
        <v>118</v>
      </c>
      <c r="F4230" s="50" t="s">
        <v>344</v>
      </c>
      <c r="G4230" s="50" t="s">
        <v>341</v>
      </c>
      <c r="H4230" s="17">
        <v>54</v>
      </c>
      <c r="J4230" s="17">
        <v>1.62</v>
      </c>
      <c r="K4230" s="17" t="s">
        <v>496</v>
      </c>
      <c r="N4230" s="17"/>
      <c r="Q4230" s="50" t="s">
        <v>494</v>
      </c>
    </row>
    <row r="4231" spans="1:17" hidden="1" x14ac:dyDescent="0.2">
      <c r="A4231" s="50">
        <v>2025</v>
      </c>
      <c r="B4231" s="162" t="s">
        <v>16</v>
      </c>
      <c r="C4231" s="51" t="str">
        <f>set_totals!$C$621</f>
        <v>28Apr25-RST-Night/Day</v>
      </c>
      <c r="D4231" s="21">
        <f t="shared" si="198"/>
        <v>45775</v>
      </c>
      <c r="E4231" s="22">
        <f t="shared" si="199"/>
        <v>118</v>
      </c>
      <c r="F4231" s="50" t="s">
        <v>344</v>
      </c>
      <c r="G4231" s="50" t="s">
        <v>341</v>
      </c>
      <c r="H4231" s="17">
        <v>54</v>
      </c>
      <c r="J4231" s="17">
        <v>1.67</v>
      </c>
      <c r="K4231" s="17" t="s">
        <v>496</v>
      </c>
      <c r="N4231" s="17"/>
      <c r="Q4231" s="50" t="s">
        <v>494</v>
      </c>
    </row>
    <row r="4232" spans="1:17" hidden="1" x14ac:dyDescent="0.2">
      <c r="A4232" s="50">
        <v>2025</v>
      </c>
      <c r="B4232" s="162" t="s">
        <v>16</v>
      </c>
      <c r="C4232" s="51" t="str">
        <f>set_totals!$C$621</f>
        <v>28Apr25-RST-Night/Day</v>
      </c>
      <c r="D4232" s="21">
        <f t="shared" si="198"/>
        <v>45775</v>
      </c>
      <c r="E4232" s="22">
        <f t="shared" si="199"/>
        <v>118</v>
      </c>
      <c r="F4232" s="50" t="s">
        <v>344</v>
      </c>
      <c r="G4232" s="50" t="s">
        <v>341</v>
      </c>
      <c r="H4232" s="17">
        <v>58</v>
      </c>
      <c r="J4232" s="17">
        <v>1.92</v>
      </c>
      <c r="K4232" s="17" t="s">
        <v>496</v>
      </c>
      <c r="N4232" s="17"/>
      <c r="Q4232" s="50" t="s">
        <v>494</v>
      </c>
    </row>
    <row r="4233" spans="1:17" hidden="1" x14ac:dyDescent="0.2">
      <c r="A4233" s="50">
        <v>2025</v>
      </c>
      <c r="B4233" s="162" t="s">
        <v>16</v>
      </c>
      <c r="C4233" s="51" t="str">
        <f>set_totals!$C$621</f>
        <v>28Apr25-RST-Night/Day</v>
      </c>
      <c r="D4233" s="21">
        <f t="shared" si="198"/>
        <v>45775</v>
      </c>
      <c r="E4233" s="22">
        <f t="shared" si="199"/>
        <v>118</v>
      </c>
      <c r="F4233" s="50" t="s">
        <v>344</v>
      </c>
      <c r="G4233" s="50" t="s">
        <v>341</v>
      </c>
      <c r="H4233" s="17">
        <v>58</v>
      </c>
      <c r="J4233" s="17">
        <v>2.09</v>
      </c>
      <c r="K4233" s="17" t="s">
        <v>496</v>
      </c>
      <c r="N4233" s="17"/>
      <c r="Q4233" s="50" t="s">
        <v>494</v>
      </c>
    </row>
    <row r="4234" spans="1:17" hidden="1" x14ac:dyDescent="0.2">
      <c r="A4234" s="50">
        <v>2025</v>
      </c>
      <c r="B4234" s="162" t="s">
        <v>16</v>
      </c>
      <c r="C4234" s="51" t="str">
        <f>set_totals!$C$621</f>
        <v>28Apr25-RST-Night/Day</v>
      </c>
      <c r="D4234" s="21">
        <f t="shared" si="198"/>
        <v>45775</v>
      </c>
      <c r="E4234" s="22">
        <f t="shared" si="199"/>
        <v>118</v>
      </c>
      <c r="F4234" s="50" t="s">
        <v>344</v>
      </c>
      <c r="G4234" s="50" t="s">
        <v>341</v>
      </c>
      <c r="H4234" s="17">
        <v>60</v>
      </c>
      <c r="J4234" s="17">
        <v>2.35</v>
      </c>
      <c r="K4234" s="17" t="s">
        <v>496</v>
      </c>
      <c r="N4234" s="17"/>
      <c r="Q4234" s="50" t="s">
        <v>494</v>
      </c>
    </row>
    <row r="4235" spans="1:17" hidden="1" x14ac:dyDescent="0.2">
      <c r="A4235" s="50">
        <v>2025</v>
      </c>
      <c r="B4235" s="162" t="s">
        <v>16</v>
      </c>
      <c r="C4235" s="51" t="str">
        <f>set_totals!$C$621</f>
        <v>28Apr25-RST-Night/Day</v>
      </c>
      <c r="D4235" s="21">
        <f t="shared" si="198"/>
        <v>45775</v>
      </c>
      <c r="E4235" s="22">
        <f t="shared" si="199"/>
        <v>118</v>
      </c>
      <c r="F4235" s="50" t="s">
        <v>344</v>
      </c>
      <c r="G4235" s="50" t="s">
        <v>341</v>
      </c>
      <c r="H4235" s="17">
        <v>58</v>
      </c>
      <c r="J4235" s="17">
        <v>2.35</v>
      </c>
      <c r="K4235" s="17" t="s">
        <v>496</v>
      </c>
      <c r="N4235" s="17"/>
      <c r="Q4235" s="50" t="s">
        <v>494</v>
      </c>
    </row>
    <row r="4236" spans="1:17" hidden="1" x14ac:dyDescent="0.2">
      <c r="A4236" s="50">
        <v>2025</v>
      </c>
      <c r="B4236" s="162" t="s">
        <v>16</v>
      </c>
      <c r="C4236" s="51" t="str">
        <f>set_totals!$C$621</f>
        <v>28Apr25-RST-Night/Day</v>
      </c>
      <c r="D4236" s="21">
        <f t="shared" si="198"/>
        <v>45775</v>
      </c>
      <c r="E4236" s="22">
        <f t="shared" si="199"/>
        <v>118</v>
      </c>
      <c r="F4236" s="50" t="s">
        <v>344</v>
      </c>
      <c r="G4236" s="50" t="s">
        <v>341</v>
      </c>
      <c r="H4236" s="17">
        <v>62</v>
      </c>
      <c r="J4236" s="17">
        <v>2.5299999999999998</v>
      </c>
      <c r="K4236" s="17" t="s">
        <v>496</v>
      </c>
      <c r="N4236" s="17"/>
      <c r="Q4236" s="50" t="s">
        <v>494</v>
      </c>
    </row>
    <row r="4237" spans="1:17" hidden="1" x14ac:dyDescent="0.2">
      <c r="A4237" s="50">
        <v>2025</v>
      </c>
      <c r="B4237" s="162" t="s">
        <v>16</v>
      </c>
      <c r="C4237" s="51" t="str">
        <f>set_totals!$C$621</f>
        <v>28Apr25-RST-Night/Day</v>
      </c>
      <c r="D4237" s="21">
        <f t="shared" si="198"/>
        <v>45775</v>
      </c>
      <c r="E4237" s="22">
        <f t="shared" si="199"/>
        <v>118</v>
      </c>
      <c r="F4237" s="50" t="s">
        <v>344</v>
      </c>
      <c r="G4237" s="50" t="s">
        <v>341</v>
      </c>
      <c r="H4237" s="17">
        <v>60</v>
      </c>
      <c r="J4237" s="17">
        <v>2.37</v>
      </c>
      <c r="K4237" s="17" t="s">
        <v>496</v>
      </c>
      <c r="N4237" s="17"/>
      <c r="Q4237" s="50" t="s">
        <v>494</v>
      </c>
    </row>
    <row r="4238" spans="1:17" hidden="1" x14ac:dyDescent="0.2">
      <c r="A4238" s="50">
        <v>2025</v>
      </c>
      <c r="B4238" s="162" t="s">
        <v>16</v>
      </c>
      <c r="C4238" s="51" t="str">
        <f>set_totals!$C$621</f>
        <v>28Apr25-RST-Night/Day</v>
      </c>
      <c r="D4238" s="21">
        <f t="shared" si="198"/>
        <v>45775</v>
      </c>
      <c r="E4238" s="22">
        <f t="shared" si="199"/>
        <v>118</v>
      </c>
      <c r="F4238" s="50" t="s">
        <v>344</v>
      </c>
      <c r="G4238" s="50" t="s">
        <v>341</v>
      </c>
      <c r="H4238" s="17">
        <v>60</v>
      </c>
      <c r="J4238" s="17">
        <v>2.41</v>
      </c>
      <c r="K4238" s="17" t="s">
        <v>496</v>
      </c>
      <c r="N4238" s="17"/>
      <c r="Q4238" s="50" t="s">
        <v>494</v>
      </c>
    </row>
    <row r="4239" spans="1:17" hidden="1" x14ac:dyDescent="0.2">
      <c r="A4239" s="50">
        <v>2025</v>
      </c>
      <c r="B4239" s="162" t="s">
        <v>16</v>
      </c>
      <c r="C4239" s="51" t="str">
        <f>set_totals!$C$621</f>
        <v>28Apr25-RST-Night/Day</v>
      </c>
      <c r="D4239" s="21">
        <f t="shared" si="198"/>
        <v>45775</v>
      </c>
      <c r="E4239" s="22">
        <f t="shared" si="199"/>
        <v>118</v>
      </c>
      <c r="F4239" s="50" t="s">
        <v>344</v>
      </c>
      <c r="G4239" s="50" t="s">
        <v>341</v>
      </c>
      <c r="H4239" s="17">
        <v>57</v>
      </c>
      <c r="J4239" s="17">
        <v>2.15</v>
      </c>
      <c r="K4239" s="17" t="s">
        <v>496</v>
      </c>
      <c r="N4239" s="17"/>
      <c r="Q4239" s="50" t="s">
        <v>494</v>
      </c>
    </row>
    <row r="4240" spans="1:17" hidden="1" x14ac:dyDescent="0.2">
      <c r="A4240" s="50">
        <v>2025</v>
      </c>
      <c r="B4240" s="162" t="s">
        <v>16</v>
      </c>
      <c r="C4240" s="51" t="str">
        <f>set_totals!$C$621</f>
        <v>28Apr25-RST-Night/Day</v>
      </c>
      <c r="D4240" s="21">
        <f t="shared" si="198"/>
        <v>45775</v>
      </c>
      <c r="E4240" s="22">
        <f t="shared" si="199"/>
        <v>118</v>
      </c>
      <c r="F4240" s="50" t="s">
        <v>344</v>
      </c>
      <c r="G4240" s="50" t="s">
        <v>341</v>
      </c>
      <c r="H4240" s="17">
        <v>56</v>
      </c>
      <c r="J4240" s="17">
        <v>2.06</v>
      </c>
      <c r="K4240" s="17" t="s">
        <v>496</v>
      </c>
      <c r="N4240" s="17"/>
      <c r="Q4240" s="50" t="s">
        <v>494</v>
      </c>
    </row>
    <row r="4241" spans="1:17" hidden="1" x14ac:dyDescent="0.2">
      <c r="A4241" s="50">
        <v>2025</v>
      </c>
      <c r="B4241" s="162" t="s">
        <v>16</v>
      </c>
      <c r="C4241" s="51" t="str">
        <f>set_totals!$C$621</f>
        <v>28Apr25-RST-Night/Day</v>
      </c>
      <c r="D4241" s="21">
        <f t="shared" si="198"/>
        <v>45775</v>
      </c>
      <c r="E4241" s="22">
        <f t="shared" si="199"/>
        <v>118</v>
      </c>
      <c r="F4241" s="50" t="s">
        <v>344</v>
      </c>
      <c r="G4241" s="50" t="s">
        <v>341</v>
      </c>
      <c r="H4241" s="17">
        <v>56</v>
      </c>
      <c r="J4241" s="17">
        <v>2.04</v>
      </c>
      <c r="K4241" s="17" t="s">
        <v>496</v>
      </c>
      <c r="N4241" s="17"/>
      <c r="Q4241" s="50" t="s">
        <v>494</v>
      </c>
    </row>
    <row r="4242" spans="1:17" hidden="1" x14ac:dyDescent="0.2">
      <c r="A4242" s="50">
        <v>2025</v>
      </c>
      <c r="B4242" s="162" t="s">
        <v>16</v>
      </c>
      <c r="C4242" s="51" t="str">
        <f>set_totals!$C$621</f>
        <v>28Apr25-RST-Night/Day</v>
      </c>
      <c r="D4242" s="21">
        <f t="shared" si="198"/>
        <v>45775</v>
      </c>
      <c r="E4242" s="22">
        <f t="shared" si="199"/>
        <v>118</v>
      </c>
      <c r="F4242" s="50" t="s">
        <v>344</v>
      </c>
      <c r="G4242" s="50" t="s">
        <v>341</v>
      </c>
      <c r="H4242" s="17">
        <v>59</v>
      </c>
      <c r="J4242" s="17">
        <v>2.4300000000000002</v>
      </c>
      <c r="K4242" s="17" t="s">
        <v>496</v>
      </c>
      <c r="N4242" s="17"/>
      <c r="Q4242" s="50" t="s">
        <v>494</v>
      </c>
    </row>
    <row r="4243" spans="1:17" hidden="1" x14ac:dyDescent="0.2">
      <c r="A4243" s="50">
        <v>2025</v>
      </c>
      <c r="B4243" s="162" t="s">
        <v>16</v>
      </c>
      <c r="C4243" s="51" t="str">
        <f>set_totals!$C$621</f>
        <v>28Apr25-RST-Night/Day</v>
      </c>
      <c r="D4243" s="21">
        <f t="shared" si="198"/>
        <v>45775</v>
      </c>
      <c r="E4243" s="22">
        <f t="shared" si="199"/>
        <v>118</v>
      </c>
      <c r="F4243" s="50" t="s">
        <v>344</v>
      </c>
      <c r="G4243" s="50" t="s">
        <v>341</v>
      </c>
      <c r="H4243" s="17">
        <v>57</v>
      </c>
      <c r="J4243" s="17">
        <v>2.0699999999999998</v>
      </c>
      <c r="K4243" s="17" t="s">
        <v>496</v>
      </c>
      <c r="N4243" s="17"/>
      <c r="Q4243" s="50" t="s">
        <v>494</v>
      </c>
    </row>
    <row r="4244" spans="1:17" hidden="1" x14ac:dyDescent="0.2">
      <c r="A4244" s="50">
        <v>2025</v>
      </c>
      <c r="B4244" s="162" t="s">
        <v>16</v>
      </c>
      <c r="C4244" s="51" t="str">
        <f>set_totals!$C$621</f>
        <v>28Apr25-RST-Night/Day</v>
      </c>
      <c r="D4244" s="21">
        <f t="shared" si="198"/>
        <v>45775</v>
      </c>
      <c r="E4244" s="22">
        <f t="shared" si="199"/>
        <v>118</v>
      </c>
      <c r="F4244" s="50" t="s">
        <v>344</v>
      </c>
      <c r="G4244" s="50" t="s">
        <v>341</v>
      </c>
      <c r="H4244" s="17">
        <v>61</v>
      </c>
      <c r="J4244" s="17">
        <v>2.89</v>
      </c>
      <c r="K4244" s="17" t="s">
        <v>496</v>
      </c>
      <c r="N4244" s="17"/>
      <c r="Q4244" s="50" t="s">
        <v>494</v>
      </c>
    </row>
    <row r="4245" spans="1:17" hidden="1" x14ac:dyDescent="0.2">
      <c r="A4245" s="50">
        <v>2025</v>
      </c>
      <c r="B4245" s="162" t="s">
        <v>16</v>
      </c>
      <c r="C4245" s="51" t="str">
        <f>set_totals!$C$621</f>
        <v>28Apr25-RST-Night/Day</v>
      </c>
      <c r="D4245" s="21">
        <f t="shared" si="198"/>
        <v>45775</v>
      </c>
      <c r="E4245" s="22">
        <f t="shared" si="199"/>
        <v>118</v>
      </c>
      <c r="F4245" s="50" t="s">
        <v>343</v>
      </c>
      <c r="G4245" s="50" t="s">
        <v>341</v>
      </c>
      <c r="H4245" s="17">
        <v>35</v>
      </c>
      <c r="J4245" s="17">
        <v>0.4</v>
      </c>
      <c r="K4245" s="17" t="s">
        <v>494</v>
      </c>
      <c r="N4245" s="17"/>
      <c r="Q4245" s="50" t="s">
        <v>494</v>
      </c>
    </row>
    <row r="4246" spans="1:17" hidden="1" x14ac:dyDescent="0.2">
      <c r="A4246" s="50">
        <v>2025</v>
      </c>
      <c r="B4246" s="162" t="s">
        <v>16</v>
      </c>
      <c r="C4246" s="51" t="str">
        <f>set_totals!$C$621</f>
        <v>28Apr25-RST-Night/Day</v>
      </c>
      <c r="D4246" s="21">
        <f t="shared" si="198"/>
        <v>45775</v>
      </c>
      <c r="E4246" s="22">
        <f t="shared" si="199"/>
        <v>118</v>
      </c>
      <c r="F4246" s="50" t="s">
        <v>343</v>
      </c>
      <c r="G4246" s="50" t="s">
        <v>341</v>
      </c>
      <c r="H4246" s="17">
        <v>37</v>
      </c>
      <c r="J4246" s="17">
        <v>0.44</v>
      </c>
      <c r="K4246" s="17" t="s">
        <v>494</v>
      </c>
      <c r="N4246" s="17"/>
      <c r="Q4246" s="50" t="s">
        <v>494</v>
      </c>
    </row>
    <row r="4247" spans="1:17" hidden="1" x14ac:dyDescent="0.2">
      <c r="A4247" s="50">
        <v>2025</v>
      </c>
      <c r="B4247" s="162" t="s">
        <v>16</v>
      </c>
      <c r="C4247" s="51" t="str">
        <f>set_totals!$C$621</f>
        <v>28Apr25-RST-Night/Day</v>
      </c>
      <c r="D4247" s="21">
        <f t="shared" si="198"/>
        <v>45775</v>
      </c>
      <c r="E4247" s="22">
        <f t="shared" si="199"/>
        <v>118</v>
      </c>
      <c r="F4247" s="50" t="s">
        <v>343</v>
      </c>
      <c r="G4247" s="50" t="s">
        <v>341</v>
      </c>
      <c r="H4247" s="17">
        <v>35</v>
      </c>
      <c r="J4247" s="17">
        <v>0.4</v>
      </c>
      <c r="K4247" s="17" t="s">
        <v>494</v>
      </c>
      <c r="N4247" s="17"/>
      <c r="Q4247" s="50" t="s">
        <v>494</v>
      </c>
    </row>
    <row r="4248" spans="1:17" hidden="1" x14ac:dyDescent="0.2">
      <c r="A4248" s="50">
        <v>2025</v>
      </c>
      <c r="B4248" s="162" t="s">
        <v>16</v>
      </c>
      <c r="C4248" s="51" t="str">
        <f>set_totals!$C$621</f>
        <v>28Apr25-RST-Night/Day</v>
      </c>
      <c r="D4248" s="21">
        <f t="shared" si="198"/>
        <v>45775</v>
      </c>
      <c r="E4248" s="22">
        <f t="shared" si="199"/>
        <v>118</v>
      </c>
      <c r="F4248" s="50" t="s">
        <v>343</v>
      </c>
      <c r="G4248" s="50" t="s">
        <v>341</v>
      </c>
      <c r="H4248" s="17">
        <v>35</v>
      </c>
      <c r="J4248" s="17">
        <v>0.56000000000000005</v>
      </c>
      <c r="K4248" s="17" t="s">
        <v>494</v>
      </c>
      <c r="N4248" s="17"/>
      <c r="Q4248" s="50" t="s">
        <v>494</v>
      </c>
    </row>
    <row r="4249" spans="1:17" hidden="1" x14ac:dyDescent="0.2">
      <c r="A4249" s="50">
        <v>2025</v>
      </c>
      <c r="B4249" s="162" t="s">
        <v>16</v>
      </c>
      <c r="C4249" s="51" t="str">
        <f>set_totals!$C$621</f>
        <v>28Apr25-RST-Night/Day</v>
      </c>
      <c r="D4249" s="21">
        <f t="shared" si="198"/>
        <v>45775</v>
      </c>
      <c r="E4249" s="22">
        <f t="shared" si="199"/>
        <v>118</v>
      </c>
      <c r="F4249" s="50" t="s">
        <v>343</v>
      </c>
      <c r="G4249" s="50" t="s">
        <v>341</v>
      </c>
      <c r="H4249" s="17">
        <v>31</v>
      </c>
      <c r="J4249" s="17">
        <v>0.26</v>
      </c>
      <c r="K4249" s="17" t="s">
        <v>494</v>
      </c>
      <c r="N4249" s="17"/>
      <c r="Q4249" s="50" t="s">
        <v>494</v>
      </c>
    </row>
    <row r="4250" spans="1:17" hidden="1" x14ac:dyDescent="0.2">
      <c r="A4250" s="50">
        <v>2025</v>
      </c>
      <c r="B4250" s="162" t="s">
        <v>16</v>
      </c>
      <c r="C4250" s="51" t="str">
        <f>set_totals!$C$621</f>
        <v>28Apr25-RST-Night/Day</v>
      </c>
      <c r="D4250" s="21">
        <f t="shared" si="198"/>
        <v>45775</v>
      </c>
      <c r="E4250" s="22">
        <f t="shared" si="199"/>
        <v>118</v>
      </c>
      <c r="F4250" s="50" t="s">
        <v>343</v>
      </c>
      <c r="G4250" s="50" t="s">
        <v>341</v>
      </c>
      <c r="H4250" s="17">
        <v>32</v>
      </c>
      <c r="J4250" s="17">
        <v>0.31</v>
      </c>
      <c r="K4250" s="17" t="s">
        <v>494</v>
      </c>
      <c r="N4250" s="17"/>
      <c r="Q4250" s="50" t="s">
        <v>494</v>
      </c>
    </row>
    <row r="4251" spans="1:17" hidden="1" x14ac:dyDescent="0.2">
      <c r="A4251" s="50">
        <v>2025</v>
      </c>
      <c r="B4251" s="162" t="s">
        <v>16</v>
      </c>
      <c r="C4251" s="51" t="str">
        <f>set_totals!$C$621</f>
        <v>28Apr25-RST-Night/Day</v>
      </c>
      <c r="D4251" s="21">
        <f t="shared" si="198"/>
        <v>45775</v>
      </c>
      <c r="E4251" s="22">
        <f t="shared" si="199"/>
        <v>118</v>
      </c>
      <c r="F4251" s="50" t="s">
        <v>343</v>
      </c>
      <c r="G4251" s="50" t="s">
        <v>341</v>
      </c>
      <c r="H4251" s="17">
        <v>35</v>
      </c>
      <c r="J4251" s="17">
        <v>0.44</v>
      </c>
      <c r="K4251" s="17" t="s">
        <v>494</v>
      </c>
      <c r="N4251" s="17"/>
      <c r="Q4251" s="50" t="s">
        <v>494</v>
      </c>
    </row>
    <row r="4252" spans="1:17" hidden="1" x14ac:dyDescent="0.2">
      <c r="A4252" s="50">
        <v>2025</v>
      </c>
      <c r="B4252" s="162" t="s">
        <v>16</v>
      </c>
      <c r="C4252" s="51" t="str">
        <f>set_totals!$C$621</f>
        <v>28Apr25-RST-Night/Day</v>
      </c>
      <c r="D4252" s="21">
        <f t="shared" si="198"/>
        <v>45775</v>
      </c>
      <c r="E4252" s="22">
        <f t="shared" si="199"/>
        <v>118</v>
      </c>
      <c r="F4252" s="50" t="s">
        <v>343</v>
      </c>
      <c r="G4252" s="50" t="s">
        <v>341</v>
      </c>
      <c r="H4252" s="17">
        <v>34</v>
      </c>
      <c r="J4252" s="17">
        <v>0.33</v>
      </c>
      <c r="K4252" s="17" t="s">
        <v>494</v>
      </c>
      <c r="N4252" s="17"/>
      <c r="Q4252" s="50" t="s">
        <v>494</v>
      </c>
    </row>
    <row r="4253" spans="1:17" hidden="1" x14ac:dyDescent="0.2">
      <c r="A4253" s="50">
        <v>2025</v>
      </c>
      <c r="B4253" s="162" t="s">
        <v>16</v>
      </c>
      <c r="C4253" s="51" t="str">
        <f>set_totals!$C$621</f>
        <v>28Apr25-RST-Night/Day</v>
      </c>
      <c r="D4253" s="21">
        <f t="shared" si="198"/>
        <v>45775</v>
      </c>
      <c r="E4253" s="22">
        <f t="shared" si="199"/>
        <v>118</v>
      </c>
      <c r="F4253" s="50" t="s">
        <v>343</v>
      </c>
      <c r="G4253" s="50" t="s">
        <v>341</v>
      </c>
      <c r="H4253" s="17">
        <v>34</v>
      </c>
      <c r="J4253" s="17">
        <v>0.31</v>
      </c>
      <c r="K4253" s="17" t="s">
        <v>494</v>
      </c>
      <c r="N4253" s="17"/>
      <c r="Q4253" s="50" t="s">
        <v>494</v>
      </c>
    </row>
    <row r="4254" spans="1:17" hidden="1" x14ac:dyDescent="0.2">
      <c r="A4254" s="50">
        <v>2025</v>
      </c>
      <c r="B4254" s="162" t="s">
        <v>16</v>
      </c>
      <c r="C4254" s="51" t="str">
        <f>set_totals!$C$622</f>
        <v>29Apr25-RST-Night/Day</v>
      </c>
      <c r="D4254" s="21">
        <f t="shared" si="198"/>
        <v>45776</v>
      </c>
      <c r="E4254" s="22">
        <f t="shared" si="199"/>
        <v>119</v>
      </c>
      <c r="F4254" s="50" t="s">
        <v>344</v>
      </c>
      <c r="G4254" s="50" t="s">
        <v>341</v>
      </c>
      <c r="H4254" s="17">
        <v>61</v>
      </c>
      <c r="J4254" s="17">
        <v>2.42</v>
      </c>
      <c r="K4254" s="17" t="s">
        <v>496</v>
      </c>
      <c r="N4254" s="17"/>
      <c r="Q4254" s="50" t="s">
        <v>494</v>
      </c>
    </row>
    <row r="4255" spans="1:17" hidden="1" x14ac:dyDescent="0.2">
      <c r="A4255" s="50">
        <v>2025</v>
      </c>
      <c r="B4255" s="162" t="s">
        <v>16</v>
      </c>
      <c r="C4255" s="51" t="str">
        <f>set_totals!$C$622</f>
        <v>29Apr25-RST-Night/Day</v>
      </c>
      <c r="D4255" s="21">
        <f t="shared" si="198"/>
        <v>45776</v>
      </c>
      <c r="E4255" s="22">
        <f t="shared" si="199"/>
        <v>119</v>
      </c>
      <c r="F4255" s="50" t="s">
        <v>344</v>
      </c>
      <c r="G4255" s="50" t="s">
        <v>341</v>
      </c>
      <c r="H4255" s="17">
        <v>55</v>
      </c>
      <c r="J4255" s="17">
        <v>1.79</v>
      </c>
      <c r="K4255" s="17" t="s">
        <v>496</v>
      </c>
      <c r="N4255" s="17"/>
      <c r="Q4255" s="50" t="s">
        <v>494</v>
      </c>
    </row>
    <row r="4256" spans="1:17" hidden="1" x14ac:dyDescent="0.2">
      <c r="A4256" s="50">
        <v>2025</v>
      </c>
      <c r="B4256" s="162" t="s">
        <v>16</v>
      </c>
      <c r="C4256" s="51" t="str">
        <f>set_totals!$C$622</f>
        <v>29Apr25-RST-Night/Day</v>
      </c>
      <c r="D4256" s="21">
        <f t="shared" si="198"/>
        <v>45776</v>
      </c>
      <c r="E4256" s="22">
        <f t="shared" si="199"/>
        <v>119</v>
      </c>
      <c r="F4256" s="50" t="s">
        <v>344</v>
      </c>
      <c r="G4256" s="50" t="s">
        <v>341</v>
      </c>
      <c r="H4256" s="17">
        <v>63</v>
      </c>
      <c r="J4256" s="17">
        <v>3.15</v>
      </c>
      <c r="K4256" s="17" t="s">
        <v>496</v>
      </c>
      <c r="N4256" s="17"/>
      <c r="Q4256" s="50" t="s">
        <v>494</v>
      </c>
    </row>
    <row r="4257" spans="1:17" hidden="1" x14ac:dyDescent="0.2">
      <c r="A4257" s="50">
        <v>2025</v>
      </c>
      <c r="B4257" s="162" t="s">
        <v>16</v>
      </c>
      <c r="C4257" s="51" t="str">
        <f>set_totals!$C$622</f>
        <v>29Apr25-RST-Night/Day</v>
      </c>
      <c r="D4257" s="21">
        <f t="shared" si="198"/>
        <v>45776</v>
      </c>
      <c r="E4257" s="22">
        <f t="shared" si="199"/>
        <v>119</v>
      </c>
      <c r="F4257" s="50" t="s">
        <v>344</v>
      </c>
      <c r="G4257" s="50" t="s">
        <v>341</v>
      </c>
      <c r="H4257" s="17">
        <v>60</v>
      </c>
      <c r="J4257" s="17">
        <v>2.3199999999999998</v>
      </c>
      <c r="K4257" s="17" t="s">
        <v>496</v>
      </c>
      <c r="N4257" s="17"/>
      <c r="Q4257" s="50" t="s">
        <v>494</v>
      </c>
    </row>
    <row r="4258" spans="1:17" hidden="1" x14ac:dyDescent="0.2">
      <c r="A4258" s="50">
        <v>2025</v>
      </c>
      <c r="B4258" s="162" t="s">
        <v>16</v>
      </c>
      <c r="C4258" s="51" t="str">
        <f>set_totals!$C$622</f>
        <v>29Apr25-RST-Night/Day</v>
      </c>
      <c r="D4258" s="21">
        <f t="shared" si="198"/>
        <v>45776</v>
      </c>
      <c r="E4258" s="22">
        <f t="shared" si="199"/>
        <v>119</v>
      </c>
      <c r="F4258" s="50" t="s">
        <v>344</v>
      </c>
      <c r="G4258" s="50" t="s">
        <v>341</v>
      </c>
      <c r="H4258" s="17">
        <v>57</v>
      </c>
      <c r="J4258" s="17">
        <v>2.0499999999999998</v>
      </c>
      <c r="K4258" s="17" t="s">
        <v>496</v>
      </c>
      <c r="N4258" s="17"/>
      <c r="Q4258" s="50" t="s">
        <v>494</v>
      </c>
    </row>
    <row r="4259" spans="1:17" hidden="1" x14ac:dyDescent="0.2">
      <c r="A4259" s="50">
        <v>2025</v>
      </c>
      <c r="B4259" s="162" t="s">
        <v>16</v>
      </c>
      <c r="C4259" s="51" t="str">
        <f>set_totals!$C$622</f>
        <v>29Apr25-RST-Night/Day</v>
      </c>
      <c r="D4259" s="21">
        <f t="shared" si="198"/>
        <v>45776</v>
      </c>
      <c r="E4259" s="22">
        <f t="shared" si="199"/>
        <v>119</v>
      </c>
      <c r="F4259" s="50" t="s">
        <v>344</v>
      </c>
      <c r="G4259" s="50" t="s">
        <v>341</v>
      </c>
      <c r="H4259" s="17">
        <v>61</v>
      </c>
      <c r="J4259" s="17">
        <v>2.66</v>
      </c>
      <c r="K4259" s="17" t="s">
        <v>496</v>
      </c>
      <c r="N4259" s="17"/>
      <c r="Q4259" s="50" t="s">
        <v>494</v>
      </c>
    </row>
    <row r="4260" spans="1:17" hidden="1" x14ac:dyDescent="0.2">
      <c r="A4260" s="50">
        <v>2025</v>
      </c>
      <c r="B4260" s="162" t="s">
        <v>16</v>
      </c>
      <c r="C4260" s="51" t="str">
        <f>set_totals!$C$622</f>
        <v>29Apr25-RST-Night/Day</v>
      </c>
      <c r="D4260" s="21">
        <f t="shared" si="198"/>
        <v>45776</v>
      </c>
      <c r="E4260" s="22">
        <f t="shared" si="199"/>
        <v>119</v>
      </c>
      <c r="F4260" s="50" t="s">
        <v>344</v>
      </c>
      <c r="G4260" s="50" t="s">
        <v>341</v>
      </c>
      <c r="H4260" s="17">
        <v>65</v>
      </c>
      <c r="J4260" s="17">
        <v>3.15</v>
      </c>
      <c r="K4260" s="17" t="s">
        <v>496</v>
      </c>
      <c r="N4260" s="17"/>
      <c r="Q4260" s="50" t="s">
        <v>494</v>
      </c>
    </row>
    <row r="4261" spans="1:17" hidden="1" x14ac:dyDescent="0.2">
      <c r="A4261" s="50">
        <v>2025</v>
      </c>
      <c r="B4261" s="162" t="s">
        <v>16</v>
      </c>
      <c r="C4261" s="51" t="str">
        <f>set_totals!$C$622</f>
        <v>29Apr25-RST-Night/Day</v>
      </c>
      <c r="D4261" s="21">
        <f t="shared" si="198"/>
        <v>45776</v>
      </c>
      <c r="E4261" s="22">
        <f t="shared" si="199"/>
        <v>119</v>
      </c>
      <c r="F4261" s="50" t="s">
        <v>344</v>
      </c>
      <c r="G4261" s="50" t="s">
        <v>341</v>
      </c>
      <c r="H4261" s="17">
        <v>60</v>
      </c>
      <c r="J4261" s="17">
        <v>2.46</v>
      </c>
      <c r="K4261" s="17" t="s">
        <v>496</v>
      </c>
      <c r="N4261" s="17"/>
      <c r="Q4261" s="50" t="s">
        <v>494</v>
      </c>
    </row>
    <row r="4262" spans="1:17" hidden="1" x14ac:dyDescent="0.2">
      <c r="A4262" s="50">
        <v>2025</v>
      </c>
      <c r="B4262" s="162" t="s">
        <v>16</v>
      </c>
      <c r="C4262" s="51" t="str">
        <f>set_totals!$C$622</f>
        <v>29Apr25-RST-Night/Day</v>
      </c>
      <c r="D4262" s="21">
        <f t="shared" si="198"/>
        <v>45776</v>
      </c>
      <c r="E4262" s="22">
        <f t="shared" si="199"/>
        <v>119</v>
      </c>
      <c r="F4262" s="50" t="s">
        <v>344</v>
      </c>
      <c r="G4262" s="50" t="s">
        <v>341</v>
      </c>
      <c r="H4262" s="17">
        <v>61</v>
      </c>
      <c r="J4262" s="17">
        <v>2.66</v>
      </c>
      <c r="K4262" s="17" t="s">
        <v>496</v>
      </c>
      <c r="N4262" s="17"/>
      <c r="Q4262" s="50" t="s">
        <v>494</v>
      </c>
    </row>
    <row r="4263" spans="1:17" hidden="1" x14ac:dyDescent="0.2">
      <c r="A4263" s="50">
        <v>2025</v>
      </c>
      <c r="B4263" s="162" t="s">
        <v>16</v>
      </c>
      <c r="C4263" s="51" t="str">
        <f>set_totals!$C$622</f>
        <v>29Apr25-RST-Night/Day</v>
      </c>
      <c r="D4263" s="21">
        <f t="shared" si="198"/>
        <v>45776</v>
      </c>
      <c r="E4263" s="22">
        <f t="shared" si="199"/>
        <v>119</v>
      </c>
      <c r="F4263" s="50" t="s">
        <v>344</v>
      </c>
      <c r="G4263" s="50" t="s">
        <v>341</v>
      </c>
      <c r="H4263" s="17">
        <v>62</v>
      </c>
      <c r="J4263" s="17">
        <v>2.72</v>
      </c>
      <c r="K4263" s="17" t="s">
        <v>496</v>
      </c>
      <c r="N4263" s="17"/>
      <c r="Q4263" s="50" t="s">
        <v>494</v>
      </c>
    </row>
    <row r="4264" spans="1:17" hidden="1" x14ac:dyDescent="0.2">
      <c r="A4264" s="50">
        <v>2025</v>
      </c>
      <c r="B4264" s="162" t="s">
        <v>16</v>
      </c>
      <c r="C4264" s="51" t="str">
        <f>set_totals!$C$622</f>
        <v>29Apr25-RST-Night/Day</v>
      </c>
      <c r="D4264" s="21">
        <f t="shared" si="198"/>
        <v>45776</v>
      </c>
      <c r="E4264" s="22">
        <f t="shared" si="199"/>
        <v>119</v>
      </c>
      <c r="F4264" s="50" t="s">
        <v>344</v>
      </c>
      <c r="G4264" s="50" t="s">
        <v>341</v>
      </c>
      <c r="H4264" s="17">
        <v>60</v>
      </c>
      <c r="J4264" s="17">
        <v>2.2200000000000002</v>
      </c>
      <c r="K4264" s="17" t="s">
        <v>496</v>
      </c>
      <c r="N4264" s="17"/>
      <c r="Q4264" s="50" t="s">
        <v>494</v>
      </c>
    </row>
    <row r="4265" spans="1:17" hidden="1" x14ac:dyDescent="0.2">
      <c r="A4265" s="50">
        <v>2025</v>
      </c>
      <c r="B4265" s="162" t="s">
        <v>16</v>
      </c>
      <c r="C4265" s="51" t="str">
        <f>set_totals!$C$622</f>
        <v>29Apr25-RST-Night/Day</v>
      </c>
      <c r="D4265" s="21">
        <f t="shared" si="198"/>
        <v>45776</v>
      </c>
      <c r="E4265" s="22">
        <f t="shared" si="199"/>
        <v>119</v>
      </c>
      <c r="F4265" s="50" t="s">
        <v>344</v>
      </c>
      <c r="G4265" s="50" t="s">
        <v>341</v>
      </c>
      <c r="H4265" s="17">
        <v>56</v>
      </c>
      <c r="J4265" s="17">
        <v>1.97</v>
      </c>
      <c r="K4265" s="17" t="s">
        <v>496</v>
      </c>
      <c r="N4265" s="17"/>
      <c r="Q4265" s="50" t="s">
        <v>494</v>
      </c>
    </row>
    <row r="4266" spans="1:17" hidden="1" x14ac:dyDescent="0.2">
      <c r="A4266" s="50">
        <v>2025</v>
      </c>
      <c r="B4266" s="162" t="s">
        <v>16</v>
      </c>
      <c r="C4266" s="51" t="str">
        <f>set_totals!$C$622</f>
        <v>29Apr25-RST-Night/Day</v>
      </c>
      <c r="D4266" s="21">
        <f t="shared" si="198"/>
        <v>45776</v>
      </c>
      <c r="E4266" s="22">
        <f t="shared" si="199"/>
        <v>119</v>
      </c>
      <c r="F4266" s="50" t="s">
        <v>344</v>
      </c>
      <c r="G4266" s="50" t="s">
        <v>341</v>
      </c>
      <c r="H4266" s="17">
        <v>57</v>
      </c>
      <c r="J4266" s="17">
        <v>2.02</v>
      </c>
      <c r="K4266" s="17" t="s">
        <v>496</v>
      </c>
      <c r="N4266" s="17"/>
      <c r="Q4266" s="50" t="s">
        <v>494</v>
      </c>
    </row>
    <row r="4267" spans="1:17" hidden="1" x14ac:dyDescent="0.2">
      <c r="A4267" s="50">
        <v>2025</v>
      </c>
      <c r="B4267" s="162" t="s">
        <v>16</v>
      </c>
      <c r="C4267" s="51" t="str">
        <f>set_totals!$C$622</f>
        <v>29Apr25-RST-Night/Day</v>
      </c>
      <c r="D4267" s="21">
        <f t="shared" si="198"/>
        <v>45776</v>
      </c>
      <c r="E4267" s="22">
        <f t="shared" si="199"/>
        <v>119</v>
      </c>
      <c r="F4267" s="50" t="s">
        <v>344</v>
      </c>
      <c r="G4267" s="50" t="s">
        <v>341</v>
      </c>
      <c r="H4267" s="17">
        <v>60</v>
      </c>
      <c r="J4267" s="17">
        <v>2.36</v>
      </c>
      <c r="K4267" s="17" t="s">
        <v>496</v>
      </c>
      <c r="N4267" s="17"/>
      <c r="Q4267" s="50" t="s">
        <v>494</v>
      </c>
    </row>
    <row r="4268" spans="1:17" hidden="1" x14ac:dyDescent="0.2">
      <c r="A4268" s="50">
        <v>2025</v>
      </c>
      <c r="B4268" s="162" t="s">
        <v>16</v>
      </c>
      <c r="C4268" s="51" t="str">
        <f>set_totals!$C$622</f>
        <v>29Apr25-RST-Night/Day</v>
      </c>
      <c r="D4268" s="21">
        <f t="shared" si="198"/>
        <v>45776</v>
      </c>
      <c r="E4268" s="22">
        <f t="shared" si="199"/>
        <v>119</v>
      </c>
      <c r="F4268" s="50" t="s">
        <v>344</v>
      </c>
      <c r="G4268" s="50" t="s">
        <v>341</v>
      </c>
      <c r="H4268" s="17">
        <v>64</v>
      </c>
      <c r="J4268" s="17">
        <v>3.22</v>
      </c>
      <c r="K4268" s="17" t="s">
        <v>496</v>
      </c>
      <c r="N4268" s="17"/>
      <c r="Q4268" s="50" t="s">
        <v>494</v>
      </c>
    </row>
    <row r="4269" spans="1:17" hidden="1" x14ac:dyDescent="0.2">
      <c r="A4269" s="50">
        <v>2025</v>
      </c>
      <c r="B4269" s="162" t="s">
        <v>16</v>
      </c>
      <c r="C4269" s="51" t="str">
        <f>set_totals!$C$622</f>
        <v>29Apr25-RST-Night/Day</v>
      </c>
      <c r="D4269" s="21">
        <f t="shared" si="198"/>
        <v>45776</v>
      </c>
      <c r="E4269" s="22">
        <f t="shared" si="199"/>
        <v>119</v>
      </c>
      <c r="F4269" s="50" t="s">
        <v>344</v>
      </c>
      <c r="G4269" s="50" t="s">
        <v>341</v>
      </c>
      <c r="H4269" s="17">
        <v>62</v>
      </c>
      <c r="J4269" s="17">
        <v>2.57</v>
      </c>
      <c r="K4269" s="17" t="s">
        <v>496</v>
      </c>
      <c r="N4269" s="17"/>
      <c r="Q4269" s="50" t="s">
        <v>494</v>
      </c>
    </row>
    <row r="4270" spans="1:17" hidden="1" x14ac:dyDescent="0.2">
      <c r="A4270" s="50">
        <v>2025</v>
      </c>
      <c r="B4270" s="162" t="s">
        <v>16</v>
      </c>
      <c r="C4270" s="51" t="str">
        <f>set_totals!$C$622</f>
        <v>29Apr25-RST-Night/Day</v>
      </c>
      <c r="D4270" s="21">
        <f t="shared" si="198"/>
        <v>45776</v>
      </c>
      <c r="E4270" s="22">
        <f t="shared" si="199"/>
        <v>119</v>
      </c>
      <c r="F4270" s="50" t="s">
        <v>344</v>
      </c>
      <c r="G4270" s="50" t="s">
        <v>341</v>
      </c>
      <c r="H4270" s="17">
        <v>54</v>
      </c>
      <c r="J4270" s="17">
        <v>2.04</v>
      </c>
      <c r="K4270" s="17" t="s">
        <v>496</v>
      </c>
      <c r="N4270" s="17"/>
      <c r="Q4270" s="50" t="s">
        <v>494</v>
      </c>
    </row>
    <row r="4271" spans="1:17" hidden="1" x14ac:dyDescent="0.2">
      <c r="A4271" s="50">
        <v>2025</v>
      </c>
      <c r="B4271" s="162" t="s">
        <v>16</v>
      </c>
      <c r="C4271" s="51" t="str">
        <f>set_totals!$C$622</f>
        <v>29Apr25-RST-Night/Day</v>
      </c>
      <c r="D4271" s="21">
        <f t="shared" ref="D4271:D4334" si="200">DATEVALUE(LEFT(C4271, SEARCH("-", C4271) - 1))</f>
        <v>45776</v>
      </c>
      <c r="E4271" s="22">
        <f t="shared" ref="E4271:E4334" si="201" xml:space="preserve"> D4271 - DATE(YEAR(D4271), 1, 0)</f>
        <v>119</v>
      </c>
      <c r="F4271" s="50" t="s">
        <v>344</v>
      </c>
      <c r="G4271" s="50" t="s">
        <v>341</v>
      </c>
      <c r="H4271" s="17">
        <v>59</v>
      </c>
      <c r="J4271" s="17">
        <v>2.44</v>
      </c>
      <c r="K4271" s="17" t="s">
        <v>496</v>
      </c>
      <c r="N4271" s="17"/>
      <c r="Q4271" s="50" t="s">
        <v>494</v>
      </c>
    </row>
    <row r="4272" spans="1:17" hidden="1" x14ac:dyDescent="0.2">
      <c r="A4272" s="50">
        <v>2025</v>
      </c>
      <c r="B4272" s="162" t="s">
        <v>16</v>
      </c>
      <c r="C4272" s="51" t="str">
        <f>set_totals!$C$622</f>
        <v>29Apr25-RST-Night/Day</v>
      </c>
      <c r="D4272" s="21">
        <f t="shared" si="200"/>
        <v>45776</v>
      </c>
      <c r="E4272" s="22">
        <f t="shared" si="201"/>
        <v>119</v>
      </c>
      <c r="F4272" s="50" t="s">
        <v>344</v>
      </c>
      <c r="G4272" s="50" t="s">
        <v>341</v>
      </c>
      <c r="H4272" s="17">
        <v>60</v>
      </c>
      <c r="J4272" s="17">
        <v>2.4500000000000002</v>
      </c>
      <c r="K4272" s="17" t="s">
        <v>496</v>
      </c>
      <c r="N4272" s="17"/>
      <c r="Q4272" s="50" t="s">
        <v>494</v>
      </c>
    </row>
    <row r="4273" spans="1:17" hidden="1" x14ac:dyDescent="0.2">
      <c r="A4273" s="50">
        <v>2025</v>
      </c>
      <c r="B4273" s="162" t="s">
        <v>16</v>
      </c>
      <c r="C4273" s="51" t="str">
        <f>set_totals!$C$622</f>
        <v>29Apr25-RST-Night/Day</v>
      </c>
      <c r="D4273" s="21">
        <f t="shared" si="200"/>
        <v>45776</v>
      </c>
      <c r="E4273" s="22">
        <f t="shared" si="201"/>
        <v>119</v>
      </c>
      <c r="F4273" s="50" t="s">
        <v>344</v>
      </c>
      <c r="G4273" s="50" t="s">
        <v>341</v>
      </c>
      <c r="H4273" s="17">
        <v>60</v>
      </c>
      <c r="J4273" s="17">
        <v>2.93</v>
      </c>
      <c r="K4273" s="17" t="s">
        <v>496</v>
      </c>
      <c r="N4273" s="17"/>
      <c r="Q4273" s="50" t="s">
        <v>494</v>
      </c>
    </row>
    <row r="4274" spans="1:17" hidden="1" x14ac:dyDescent="0.2">
      <c r="A4274" s="50">
        <v>2025</v>
      </c>
      <c r="B4274" s="162" t="s">
        <v>16</v>
      </c>
      <c r="C4274" s="51" t="str">
        <f>set_totals!$C$622</f>
        <v>29Apr25-RST-Night/Day</v>
      </c>
      <c r="D4274" s="21">
        <f t="shared" si="200"/>
        <v>45776</v>
      </c>
      <c r="E4274" s="22">
        <f t="shared" si="201"/>
        <v>119</v>
      </c>
      <c r="F4274" s="50" t="s">
        <v>344</v>
      </c>
      <c r="G4274" s="50" t="s">
        <v>341</v>
      </c>
      <c r="H4274" s="17">
        <v>60</v>
      </c>
      <c r="J4274" s="17">
        <v>2.68</v>
      </c>
      <c r="K4274" s="17" t="s">
        <v>496</v>
      </c>
      <c r="N4274" s="17"/>
      <c r="Q4274" s="50" t="s">
        <v>494</v>
      </c>
    </row>
    <row r="4275" spans="1:17" hidden="1" x14ac:dyDescent="0.2">
      <c r="A4275" s="50">
        <v>2025</v>
      </c>
      <c r="B4275" s="162" t="s">
        <v>16</v>
      </c>
      <c r="C4275" s="51" t="str">
        <f>set_totals!$C$622</f>
        <v>29Apr25-RST-Night/Day</v>
      </c>
      <c r="D4275" s="21">
        <f t="shared" si="200"/>
        <v>45776</v>
      </c>
      <c r="E4275" s="22">
        <f t="shared" si="201"/>
        <v>119</v>
      </c>
      <c r="F4275" s="50" t="s">
        <v>344</v>
      </c>
      <c r="G4275" s="50" t="s">
        <v>341</v>
      </c>
      <c r="H4275" s="17">
        <v>58</v>
      </c>
      <c r="J4275" s="17">
        <v>2.2599999999999998</v>
      </c>
      <c r="K4275" s="17" t="s">
        <v>496</v>
      </c>
      <c r="N4275" s="17"/>
      <c r="Q4275" s="50" t="s">
        <v>494</v>
      </c>
    </row>
    <row r="4276" spans="1:17" hidden="1" x14ac:dyDescent="0.2">
      <c r="A4276" s="50">
        <v>2025</v>
      </c>
      <c r="B4276" s="162" t="s">
        <v>16</v>
      </c>
      <c r="C4276" s="51" t="str">
        <f>set_totals!$C$622</f>
        <v>29Apr25-RST-Night/Day</v>
      </c>
      <c r="D4276" s="21">
        <f t="shared" si="200"/>
        <v>45776</v>
      </c>
      <c r="E4276" s="22">
        <f t="shared" si="201"/>
        <v>119</v>
      </c>
      <c r="F4276" s="50" t="s">
        <v>344</v>
      </c>
      <c r="G4276" s="50" t="s">
        <v>341</v>
      </c>
      <c r="H4276" s="17">
        <v>56</v>
      </c>
      <c r="J4276" s="17">
        <v>1.91</v>
      </c>
      <c r="K4276" s="17" t="s">
        <v>496</v>
      </c>
      <c r="N4276" s="17"/>
      <c r="Q4276" s="50" t="s">
        <v>494</v>
      </c>
    </row>
    <row r="4277" spans="1:17" hidden="1" x14ac:dyDescent="0.2">
      <c r="A4277" s="50">
        <v>2025</v>
      </c>
      <c r="B4277" s="162" t="s">
        <v>16</v>
      </c>
      <c r="C4277" s="51" t="str">
        <f>set_totals!$C$622</f>
        <v>29Apr25-RST-Night/Day</v>
      </c>
      <c r="D4277" s="21">
        <f t="shared" si="200"/>
        <v>45776</v>
      </c>
      <c r="E4277" s="22">
        <f t="shared" si="201"/>
        <v>119</v>
      </c>
      <c r="F4277" s="50" t="s">
        <v>344</v>
      </c>
      <c r="G4277" s="50" t="s">
        <v>341</v>
      </c>
      <c r="H4277" s="17">
        <v>54</v>
      </c>
      <c r="J4277" s="17">
        <v>1.85</v>
      </c>
      <c r="K4277" s="17" t="s">
        <v>496</v>
      </c>
      <c r="N4277" s="17"/>
      <c r="Q4277" s="50" t="s">
        <v>494</v>
      </c>
    </row>
    <row r="4278" spans="1:17" hidden="1" x14ac:dyDescent="0.2">
      <c r="A4278" s="50">
        <v>2025</v>
      </c>
      <c r="B4278" s="162" t="s">
        <v>16</v>
      </c>
      <c r="C4278" s="51" t="str">
        <f>set_totals!$C$622</f>
        <v>29Apr25-RST-Night/Day</v>
      </c>
      <c r="D4278" s="21">
        <f t="shared" si="200"/>
        <v>45776</v>
      </c>
      <c r="E4278" s="22">
        <f t="shared" si="201"/>
        <v>119</v>
      </c>
      <c r="F4278" s="50" t="s">
        <v>344</v>
      </c>
      <c r="G4278" s="50" t="s">
        <v>341</v>
      </c>
      <c r="H4278" s="17">
        <v>52</v>
      </c>
      <c r="J4278" s="17">
        <v>1.66</v>
      </c>
      <c r="K4278" s="17" t="s">
        <v>496</v>
      </c>
      <c r="N4278" s="17"/>
      <c r="Q4278" s="50" t="s">
        <v>494</v>
      </c>
    </row>
    <row r="4279" spans="1:17" hidden="1" x14ac:dyDescent="0.2">
      <c r="A4279" s="50">
        <v>2025</v>
      </c>
      <c r="B4279" s="162" t="s">
        <v>16</v>
      </c>
      <c r="C4279" s="51" t="str">
        <f>set_totals!$C$622</f>
        <v>29Apr25-RST-Night/Day</v>
      </c>
      <c r="D4279" s="21">
        <f t="shared" si="200"/>
        <v>45776</v>
      </c>
      <c r="E4279" s="22">
        <f t="shared" si="201"/>
        <v>119</v>
      </c>
      <c r="F4279" s="50" t="s">
        <v>344</v>
      </c>
      <c r="G4279" s="50" t="s">
        <v>341</v>
      </c>
      <c r="H4279" s="17">
        <v>58</v>
      </c>
      <c r="J4279" s="17">
        <v>2.42</v>
      </c>
      <c r="K4279" s="17" t="s">
        <v>496</v>
      </c>
      <c r="N4279" s="17"/>
      <c r="Q4279" s="50" t="s">
        <v>494</v>
      </c>
    </row>
    <row r="4280" spans="1:17" hidden="1" x14ac:dyDescent="0.2">
      <c r="A4280" s="50">
        <v>2025</v>
      </c>
      <c r="B4280" s="162" t="s">
        <v>16</v>
      </c>
      <c r="C4280" s="51" t="str">
        <f>set_totals!$C$622</f>
        <v>29Apr25-RST-Night/Day</v>
      </c>
      <c r="D4280" s="21">
        <f t="shared" si="200"/>
        <v>45776</v>
      </c>
      <c r="E4280" s="22">
        <f t="shared" si="201"/>
        <v>119</v>
      </c>
      <c r="F4280" s="50" t="s">
        <v>344</v>
      </c>
      <c r="G4280" s="50" t="s">
        <v>341</v>
      </c>
      <c r="H4280" s="17">
        <v>55</v>
      </c>
      <c r="J4280" s="17">
        <v>1.9</v>
      </c>
      <c r="K4280" s="17" t="s">
        <v>496</v>
      </c>
      <c r="N4280" s="17"/>
      <c r="Q4280" s="50" t="s">
        <v>494</v>
      </c>
    </row>
    <row r="4281" spans="1:17" hidden="1" x14ac:dyDescent="0.2">
      <c r="A4281" s="50">
        <v>2025</v>
      </c>
      <c r="B4281" s="162" t="s">
        <v>16</v>
      </c>
      <c r="C4281" s="51" t="str">
        <f>set_totals!$C$622</f>
        <v>29Apr25-RST-Night/Day</v>
      </c>
      <c r="D4281" s="21">
        <f t="shared" si="200"/>
        <v>45776</v>
      </c>
      <c r="E4281" s="22">
        <f t="shared" si="201"/>
        <v>119</v>
      </c>
      <c r="F4281" s="50" t="s">
        <v>344</v>
      </c>
      <c r="G4281" s="50" t="s">
        <v>341</v>
      </c>
      <c r="H4281" s="17">
        <v>58</v>
      </c>
      <c r="J4281" s="17">
        <v>2.06</v>
      </c>
      <c r="K4281" s="17" t="s">
        <v>496</v>
      </c>
      <c r="N4281" s="17"/>
      <c r="Q4281" s="50" t="s">
        <v>494</v>
      </c>
    </row>
    <row r="4282" spans="1:17" hidden="1" x14ac:dyDescent="0.2">
      <c r="A4282" s="50">
        <v>2025</v>
      </c>
      <c r="B4282" s="162" t="s">
        <v>16</v>
      </c>
      <c r="C4282" s="51" t="str">
        <f>set_totals!$C$622</f>
        <v>29Apr25-RST-Night/Day</v>
      </c>
      <c r="D4282" s="21">
        <f t="shared" si="200"/>
        <v>45776</v>
      </c>
      <c r="E4282" s="22">
        <f t="shared" si="201"/>
        <v>119</v>
      </c>
      <c r="F4282" s="50" t="s">
        <v>344</v>
      </c>
      <c r="G4282" s="50" t="s">
        <v>341</v>
      </c>
      <c r="H4282" s="17">
        <v>64</v>
      </c>
      <c r="J4282" s="17">
        <v>3.35</v>
      </c>
      <c r="K4282" s="17" t="s">
        <v>496</v>
      </c>
      <c r="N4282" s="17"/>
      <c r="Q4282" s="50" t="s">
        <v>494</v>
      </c>
    </row>
    <row r="4283" spans="1:17" hidden="1" x14ac:dyDescent="0.2">
      <c r="A4283" s="50">
        <v>2025</v>
      </c>
      <c r="B4283" s="162" t="s">
        <v>16</v>
      </c>
      <c r="C4283" s="51" t="str">
        <f>set_totals!$C$622</f>
        <v>29Apr25-RST-Night/Day</v>
      </c>
      <c r="D4283" s="21">
        <f t="shared" si="200"/>
        <v>45776</v>
      </c>
      <c r="E4283" s="22">
        <f t="shared" si="201"/>
        <v>119</v>
      </c>
      <c r="F4283" s="50" t="s">
        <v>344</v>
      </c>
      <c r="G4283" s="50" t="s">
        <v>341</v>
      </c>
      <c r="H4283" s="17">
        <v>59</v>
      </c>
      <c r="J4283" s="17">
        <v>2.23</v>
      </c>
      <c r="K4283" s="17" t="s">
        <v>496</v>
      </c>
      <c r="N4283" s="17"/>
      <c r="Q4283" s="50" t="s">
        <v>494</v>
      </c>
    </row>
    <row r="4284" spans="1:17" hidden="1" x14ac:dyDescent="0.2">
      <c r="A4284" s="50">
        <v>2025</v>
      </c>
      <c r="B4284" s="162" t="s">
        <v>16</v>
      </c>
      <c r="C4284" s="51" t="str">
        <f>set_totals!$C$622</f>
        <v>29Apr25-RST-Night/Day</v>
      </c>
      <c r="D4284" s="21">
        <f t="shared" si="200"/>
        <v>45776</v>
      </c>
      <c r="E4284" s="22">
        <f t="shared" si="201"/>
        <v>119</v>
      </c>
      <c r="F4284" s="50" t="s">
        <v>343</v>
      </c>
      <c r="G4284" s="50" t="s">
        <v>341</v>
      </c>
      <c r="H4284" s="17">
        <v>34</v>
      </c>
      <c r="J4284" s="17">
        <v>0.42</v>
      </c>
      <c r="K4284" s="17" t="s">
        <v>494</v>
      </c>
      <c r="N4284" s="17"/>
      <c r="Q4284" s="50" t="s">
        <v>494</v>
      </c>
    </row>
    <row r="4285" spans="1:17" hidden="1" x14ac:dyDescent="0.2">
      <c r="A4285" s="50">
        <v>2025</v>
      </c>
      <c r="B4285" s="162" t="s">
        <v>16</v>
      </c>
      <c r="C4285" s="51" t="str">
        <f>set_totals!$C$622</f>
        <v>29Apr25-RST-Night/Day</v>
      </c>
      <c r="D4285" s="21">
        <f t="shared" si="200"/>
        <v>45776</v>
      </c>
      <c r="E4285" s="22">
        <f t="shared" si="201"/>
        <v>119</v>
      </c>
      <c r="F4285" s="50" t="s">
        <v>343</v>
      </c>
      <c r="G4285" s="50" t="s">
        <v>341</v>
      </c>
      <c r="H4285" s="17">
        <v>32</v>
      </c>
      <c r="J4285" s="17">
        <v>0.35</v>
      </c>
      <c r="K4285" s="17" t="s">
        <v>494</v>
      </c>
      <c r="N4285" s="17"/>
      <c r="Q4285" s="50" t="s">
        <v>494</v>
      </c>
    </row>
    <row r="4286" spans="1:17" hidden="1" x14ac:dyDescent="0.2">
      <c r="A4286" s="50">
        <v>2025</v>
      </c>
      <c r="B4286" s="162" t="s">
        <v>16</v>
      </c>
      <c r="C4286" s="51" t="str">
        <f>set_totals!$C$622</f>
        <v>29Apr25-RST-Night/Day</v>
      </c>
      <c r="D4286" s="21">
        <f t="shared" si="200"/>
        <v>45776</v>
      </c>
      <c r="E4286" s="22">
        <f t="shared" si="201"/>
        <v>119</v>
      </c>
      <c r="F4286" s="50" t="s">
        <v>343</v>
      </c>
      <c r="G4286" s="50" t="s">
        <v>341</v>
      </c>
      <c r="H4286" s="17">
        <v>36</v>
      </c>
      <c r="J4286" s="17">
        <v>0.4</v>
      </c>
      <c r="K4286" s="17" t="s">
        <v>494</v>
      </c>
      <c r="N4286" s="17"/>
      <c r="Q4286" s="50" t="s">
        <v>494</v>
      </c>
    </row>
    <row r="4287" spans="1:17" hidden="1" x14ac:dyDescent="0.2">
      <c r="A4287" s="50">
        <v>2025</v>
      </c>
      <c r="B4287" s="162" t="s">
        <v>16</v>
      </c>
      <c r="C4287" s="51" t="str">
        <f>set_totals!$C$622</f>
        <v>29Apr25-RST-Night/Day</v>
      </c>
      <c r="D4287" s="21">
        <f t="shared" si="200"/>
        <v>45776</v>
      </c>
      <c r="E4287" s="22">
        <f t="shared" si="201"/>
        <v>119</v>
      </c>
      <c r="F4287" s="50" t="s">
        <v>343</v>
      </c>
      <c r="G4287" s="50" t="s">
        <v>341</v>
      </c>
      <c r="H4287" s="17">
        <v>34</v>
      </c>
      <c r="J4287" s="17">
        <v>0.35</v>
      </c>
      <c r="K4287" s="17" t="s">
        <v>494</v>
      </c>
      <c r="N4287" s="17"/>
      <c r="Q4287" s="50" t="s">
        <v>494</v>
      </c>
    </row>
    <row r="4288" spans="1:17" hidden="1" x14ac:dyDescent="0.2">
      <c r="A4288" s="50">
        <v>2025</v>
      </c>
      <c r="B4288" s="162" t="s">
        <v>16</v>
      </c>
      <c r="C4288" s="51" t="str">
        <f>set_totals!$C$622</f>
        <v>29Apr25-RST-Night/Day</v>
      </c>
      <c r="D4288" s="21">
        <f t="shared" si="200"/>
        <v>45776</v>
      </c>
      <c r="E4288" s="22">
        <f t="shared" si="201"/>
        <v>119</v>
      </c>
      <c r="F4288" s="50" t="s">
        <v>343</v>
      </c>
      <c r="G4288" s="50" t="s">
        <v>341</v>
      </c>
      <c r="H4288" s="17">
        <v>32</v>
      </c>
      <c r="J4288" s="17">
        <v>0.31</v>
      </c>
      <c r="K4288" s="17" t="s">
        <v>494</v>
      </c>
      <c r="N4288" s="17"/>
      <c r="Q4288" s="50" t="s">
        <v>494</v>
      </c>
    </row>
    <row r="4289" spans="1:17" hidden="1" x14ac:dyDescent="0.2">
      <c r="A4289" s="50">
        <v>2025</v>
      </c>
      <c r="B4289" s="162" t="s">
        <v>16</v>
      </c>
      <c r="C4289" s="51" t="str">
        <f>set_totals!$C$622</f>
        <v>29Apr25-RST-Night/Day</v>
      </c>
      <c r="D4289" s="21">
        <f t="shared" si="200"/>
        <v>45776</v>
      </c>
      <c r="E4289" s="22">
        <f t="shared" si="201"/>
        <v>119</v>
      </c>
      <c r="F4289" s="50" t="s">
        <v>343</v>
      </c>
      <c r="G4289" s="50" t="s">
        <v>341</v>
      </c>
      <c r="H4289" s="17">
        <v>37</v>
      </c>
      <c r="J4289" s="17">
        <v>0.41</v>
      </c>
      <c r="K4289" s="17" t="s">
        <v>494</v>
      </c>
      <c r="N4289" s="17"/>
      <c r="Q4289" s="50" t="s">
        <v>494</v>
      </c>
    </row>
    <row r="4290" spans="1:17" hidden="1" x14ac:dyDescent="0.2">
      <c r="A4290" s="50">
        <v>2025</v>
      </c>
      <c r="B4290" s="162" t="s">
        <v>16</v>
      </c>
      <c r="C4290" s="51" t="str">
        <f>set_totals!$C$622</f>
        <v>29Apr25-RST-Night/Day</v>
      </c>
      <c r="D4290" s="21">
        <f t="shared" si="200"/>
        <v>45776</v>
      </c>
      <c r="E4290" s="22">
        <f t="shared" si="201"/>
        <v>119</v>
      </c>
      <c r="F4290" s="50" t="s">
        <v>343</v>
      </c>
      <c r="G4290" s="50" t="s">
        <v>341</v>
      </c>
      <c r="H4290" s="17">
        <v>35</v>
      </c>
      <c r="J4290" s="17">
        <v>0.35</v>
      </c>
      <c r="K4290" s="17" t="s">
        <v>494</v>
      </c>
      <c r="N4290" s="17"/>
      <c r="Q4290" s="50" t="s">
        <v>494</v>
      </c>
    </row>
    <row r="4291" spans="1:17" hidden="1" x14ac:dyDescent="0.2">
      <c r="A4291" s="50">
        <v>2025</v>
      </c>
      <c r="B4291" s="162" t="s">
        <v>16</v>
      </c>
      <c r="C4291" s="51" t="str">
        <f>set_totals!$C$622</f>
        <v>29Apr25-RST-Night/Day</v>
      </c>
      <c r="D4291" s="21">
        <f t="shared" si="200"/>
        <v>45776</v>
      </c>
      <c r="E4291" s="22">
        <f t="shared" si="201"/>
        <v>119</v>
      </c>
      <c r="F4291" s="50" t="s">
        <v>343</v>
      </c>
      <c r="G4291" s="50" t="s">
        <v>341</v>
      </c>
      <c r="H4291" s="17">
        <v>35</v>
      </c>
      <c r="J4291" s="17">
        <v>0.43</v>
      </c>
      <c r="K4291" s="17" t="s">
        <v>494</v>
      </c>
      <c r="N4291" s="17"/>
      <c r="Q4291" s="50" t="s">
        <v>494</v>
      </c>
    </row>
    <row r="4292" spans="1:17" hidden="1" x14ac:dyDescent="0.2">
      <c r="A4292" s="50">
        <v>2025</v>
      </c>
      <c r="B4292" s="162" t="s">
        <v>16</v>
      </c>
      <c r="C4292" s="51" t="str">
        <f>set_totals!$C$622</f>
        <v>29Apr25-RST-Night/Day</v>
      </c>
      <c r="D4292" s="21">
        <f t="shared" si="200"/>
        <v>45776</v>
      </c>
      <c r="E4292" s="22">
        <f t="shared" si="201"/>
        <v>119</v>
      </c>
      <c r="F4292" s="50" t="s">
        <v>343</v>
      </c>
      <c r="G4292" s="50" t="s">
        <v>341</v>
      </c>
      <c r="H4292" s="17">
        <v>33</v>
      </c>
      <c r="J4292" s="17">
        <v>0.32</v>
      </c>
      <c r="K4292" s="17" t="s">
        <v>494</v>
      </c>
      <c r="N4292" s="17"/>
      <c r="Q4292" s="50" t="s">
        <v>494</v>
      </c>
    </row>
    <row r="4293" spans="1:17" hidden="1" x14ac:dyDescent="0.2">
      <c r="A4293" s="50">
        <v>2025</v>
      </c>
      <c r="B4293" s="162" t="s">
        <v>16</v>
      </c>
      <c r="C4293" s="51" t="str">
        <f>set_totals!$C$622</f>
        <v>29Apr25-RST-Night/Day</v>
      </c>
      <c r="D4293" s="21">
        <f t="shared" si="200"/>
        <v>45776</v>
      </c>
      <c r="E4293" s="22">
        <f t="shared" si="201"/>
        <v>119</v>
      </c>
      <c r="F4293" s="50" t="s">
        <v>343</v>
      </c>
      <c r="G4293" s="50" t="s">
        <v>341</v>
      </c>
      <c r="H4293" s="17">
        <v>34</v>
      </c>
      <c r="J4293" s="17">
        <v>0.37</v>
      </c>
      <c r="K4293" s="17" t="s">
        <v>494</v>
      </c>
      <c r="N4293" s="17"/>
      <c r="Q4293" s="50" t="s">
        <v>494</v>
      </c>
    </row>
    <row r="4294" spans="1:17" hidden="1" x14ac:dyDescent="0.2">
      <c r="A4294" s="50">
        <v>2025</v>
      </c>
      <c r="B4294" s="162" t="s">
        <v>16</v>
      </c>
      <c r="C4294" s="51" t="str">
        <f>set_totals!$C$622</f>
        <v>29Apr25-RST-Night/Day</v>
      </c>
      <c r="D4294" s="21">
        <f t="shared" si="200"/>
        <v>45776</v>
      </c>
      <c r="E4294" s="22">
        <f t="shared" si="201"/>
        <v>119</v>
      </c>
      <c r="F4294" s="50" t="s">
        <v>343</v>
      </c>
      <c r="G4294" s="50" t="s">
        <v>341</v>
      </c>
      <c r="H4294" s="17">
        <v>34</v>
      </c>
      <c r="J4294" s="17">
        <v>0.37</v>
      </c>
      <c r="K4294" s="17" t="s">
        <v>494</v>
      </c>
      <c r="N4294" s="17"/>
      <c r="Q4294" s="50" t="s">
        <v>494</v>
      </c>
    </row>
    <row r="4295" spans="1:17" hidden="1" x14ac:dyDescent="0.2">
      <c r="A4295" s="50">
        <v>2025</v>
      </c>
      <c r="B4295" s="162" t="s">
        <v>16</v>
      </c>
      <c r="C4295" s="51" t="str">
        <f>set_totals!$C$622</f>
        <v>29Apr25-RST-Night/Day</v>
      </c>
      <c r="D4295" s="21">
        <f t="shared" si="200"/>
        <v>45776</v>
      </c>
      <c r="E4295" s="22">
        <f t="shared" si="201"/>
        <v>119</v>
      </c>
      <c r="F4295" s="50" t="s">
        <v>343</v>
      </c>
      <c r="G4295" s="50" t="s">
        <v>341</v>
      </c>
      <c r="H4295" s="17">
        <v>35</v>
      </c>
      <c r="J4295" s="17">
        <v>0.35</v>
      </c>
      <c r="K4295" s="17" t="s">
        <v>494</v>
      </c>
      <c r="N4295" s="17"/>
      <c r="Q4295" s="50" t="s">
        <v>494</v>
      </c>
    </row>
    <row r="4296" spans="1:17" hidden="1" x14ac:dyDescent="0.2">
      <c r="A4296" s="50">
        <v>2025</v>
      </c>
      <c r="B4296" s="162" t="s">
        <v>16</v>
      </c>
      <c r="C4296" s="51" t="str">
        <f>set_totals!$C$622</f>
        <v>29Apr25-RST-Night/Day</v>
      </c>
      <c r="D4296" s="21">
        <f t="shared" si="200"/>
        <v>45776</v>
      </c>
      <c r="E4296" s="22">
        <f t="shared" si="201"/>
        <v>119</v>
      </c>
      <c r="F4296" s="50" t="s">
        <v>343</v>
      </c>
      <c r="G4296" s="50" t="s">
        <v>341</v>
      </c>
      <c r="H4296" s="17">
        <v>34</v>
      </c>
      <c r="J4296" s="17">
        <v>0.35</v>
      </c>
      <c r="K4296" s="17" t="s">
        <v>494</v>
      </c>
      <c r="N4296" s="17"/>
      <c r="Q4296" s="50" t="s">
        <v>494</v>
      </c>
    </row>
    <row r="4297" spans="1:17" hidden="1" x14ac:dyDescent="0.2">
      <c r="A4297" s="50">
        <v>2025</v>
      </c>
      <c r="B4297" s="162" t="s">
        <v>16</v>
      </c>
      <c r="C4297" s="51" t="str">
        <f>set_totals!$C$622</f>
        <v>29Apr25-RST-Night/Day</v>
      </c>
      <c r="D4297" s="21">
        <f t="shared" si="200"/>
        <v>45776</v>
      </c>
      <c r="E4297" s="22">
        <f t="shared" si="201"/>
        <v>119</v>
      </c>
      <c r="F4297" s="50" t="s">
        <v>343</v>
      </c>
      <c r="G4297" s="50" t="s">
        <v>341</v>
      </c>
      <c r="H4297" s="17">
        <v>35</v>
      </c>
      <c r="J4297" s="17">
        <v>0.4</v>
      </c>
      <c r="K4297" s="17" t="s">
        <v>494</v>
      </c>
      <c r="N4297" s="17"/>
      <c r="Q4297" s="50" t="s">
        <v>494</v>
      </c>
    </row>
    <row r="4298" spans="1:17" hidden="1" x14ac:dyDescent="0.2">
      <c r="A4298" s="50">
        <v>2025</v>
      </c>
      <c r="B4298" s="162" t="s">
        <v>16</v>
      </c>
      <c r="C4298" s="51" t="str">
        <f>set_totals!$C$622</f>
        <v>29Apr25-RST-Night/Day</v>
      </c>
      <c r="D4298" s="21">
        <f t="shared" si="200"/>
        <v>45776</v>
      </c>
      <c r="E4298" s="22">
        <f t="shared" si="201"/>
        <v>119</v>
      </c>
      <c r="F4298" s="50" t="s">
        <v>343</v>
      </c>
      <c r="G4298" s="50" t="s">
        <v>341</v>
      </c>
      <c r="H4298" s="17">
        <v>31</v>
      </c>
      <c r="J4298" s="17">
        <v>0.27</v>
      </c>
      <c r="K4298" s="17" t="s">
        <v>494</v>
      </c>
      <c r="N4298" s="17"/>
      <c r="Q4298" s="50" t="s">
        <v>494</v>
      </c>
    </row>
    <row r="4299" spans="1:17" hidden="1" x14ac:dyDescent="0.2">
      <c r="A4299" s="50">
        <v>2025</v>
      </c>
      <c r="B4299" s="162" t="s">
        <v>16</v>
      </c>
      <c r="C4299" s="51" t="str">
        <f>set_totals!$C$622</f>
        <v>29Apr25-RST-Night/Day</v>
      </c>
      <c r="D4299" s="21">
        <f t="shared" si="200"/>
        <v>45776</v>
      </c>
      <c r="E4299" s="22">
        <f t="shared" si="201"/>
        <v>119</v>
      </c>
      <c r="F4299" s="50" t="s">
        <v>343</v>
      </c>
      <c r="G4299" s="50" t="s">
        <v>347</v>
      </c>
      <c r="H4299" s="17">
        <v>102</v>
      </c>
      <c r="J4299" s="17">
        <v>11.33</v>
      </c>
      <c r="K4299" s="17" t="s">
        <v>494</v>
      </c>
      <c r="N4299" s="17"/>
      <c r="Q4299" s="50" t="s">
        <v>494</v>
      </c>
    </row>
    <row r="4300" spans="1:17" hidden="1" x14ac:dyDescent="0.2">
      <c r="A4300" s="50">
        <v>2025</v>
      </c>
      <c r="B4300" s="162" t="s">
        <v>16</v>
      </c>
      <c r="C4300" s="51" t="str">
        <f>set_totals!$C$622</f>
        <v>29Apr25-RST-Night/Day</v>
      </c>
      <c r="D4300" s="21">
        <f t="shared" si="200"/>
        <v>45776</v>
      </c>
      <c r="E4300" s="22">
        <f t="shared" si="201"/>
        <v>119</v>
      </c>
      <c r="F4300" s="50" t="s">
        <v>343</v>
      </c>
      <c r="G4300" s="50" t="s">
        <v>347</v>
      </c>
      <c r="H4300" s="17">
        <v>84</v>
      </c>
      <c r="J4300" s="17">
        <v>6.27</v>
      </c>
      <c r="K4300" s="17" t="s">
        <v>494</v>
      </c>
      <c r="N4300" s="17"/>
      <c r="Q4300" s="50" t="s">
        <v>494</v>
      </c>
    </row>
    <row r="4301" spans="1:17" hidden="1" x14ac:dyDescent="0.2">
      <c r="A4301" s="50">
        <v>2025</v>
      </c>
      <c r="B4301" s="162" t="s">
        <v>16</v>
      </c>
      <c r="C4301" s="51" t="str">
        <f>set_totals!$C$622</f>
        <v>29Apr25-RST-Night/Day</v>
      </c>
      <c r="D4301" s="21">
        <f t="shared" si="200"/>
        <v>45776</v>
      </c>
      <c r="E4301" s="22">
        <f t="shared" si="201"/>
        <v>119</v>
      </c>
      <c r="F4301" s="50" t="s">
        <v>343</v>
      </c>
      <c r="G4301" s="50" t="s">
        <v>341</v>
      </c>
      <c r="H4301" s="17">
        <v>32</v>
      </c>
      <c r="J4301" s="17">
        <v>0.33</v>
      </c>
      <c r="K4301" s="17" t="s">
        <v>494</v>
      </c>
      <c r="N4301" s="17"/>
      <c r="Q4301" s="50" t="s">
        <v>494</v>
      </c>
    </row>
    <row r="4302" spans="1:17" hidden="1" x14ac:dyDescent="0.2">
      <c r="A4302" s="50">
        <v>2025</v>
      </c>
      <c r="B4302" s="162" t="s">
        <v>16</v>
      </c>
      <c r="C4302" s="51" t="str">
        <f>set_totals!$C$622</f>
        <v>29Apr25-RST-Night/Day</v>
      </c>
      <c r="D4302" s="21">
        <f t="shared" si="200"/>
        <v>45776</v>
      </c>
      <c r="E4302" s="22">
        <f t="shared" si="201"/>
        <v>119</v>
      </c>
      <c r="F4302" s="50" t="s">
        <v>343</v>
      </c>
      <c r="G4302" s="50" t="s">
        <v>341</v>
      </c>
      <c r="H4302" s="17">
        <v>32</v>
      </c>
      <c r="J4302" s="17">
        <v>0.31</v>
      </c>
      <c r="K4302" s="17" t="s">
        <v>494</v>
      </c>
      <c r="N4302" s="17"/>
      <c r="Q4302" s="50" t="s">
        <v>494</v>
      </c>
    </row>
    <row r="4303" spans="1:17" hidden="1" x14ac:dyDescent="0.2">
      <c r="A4303" s="50">
        <v>2025</v>
      </c>
      <c r="B4303" s="162" t="s">
        <v>16</v>
      </c>
      <c r="C4303" s="51" t="str">
        <f>set_totals!$C$622</f>
        <v>29Apr25-RST-Night/Day</v>
      </c>
      <c r="D4303" s="21">
        <f t="shared" si="200"/>
        <v>45776</v>
      </c>
      <c r="E4303" s="22">
        <f t="shared" si="201"/>
        <v>119</v>
      </c>
      <c r="F4303" s="50" t="s">
        <v>343</v>
      </c>
      <c r="G4303" s="50" t="s">
        <v>341</v>
      </c>
      <c r="H4303" s="17">
        <v>34</v>
      </c>
      <c r="J4303" s="17">
        <v>0.37</v>
      </c>
      <c r="K4303" s="17" t="s">
        <v>494</v>
      </c>
      <c r="N4303" s="17"/>
      <c r="Q4303" s="50" t="s">
        <v>494</v>
      </c>
    </row>
    <row r="4304" spans="1:17" hidden="1" x14ac:dyDescent="0.2">
      <c r="A4304" s="50">
        <v>2025</v>
      </c>
      <c r="B4304" s="162" t="s">
        <v>16</v>
      </c>
      <c r="C4304" s="51" t="str">
        <f>set_totals!$C$622</f>
        <v>29Apr25-RST-Night/Day</v>
      </c>
      <c r="D4304" s="21">
        <f t="shared" si="200"/>
        <v>45776</v>
      </c>
      <c r="E4304" s="22">
        <f t="shared" si="201"/>
        <v>119</v>
      </c>
      <c r="F4304" s="50" t="s">
        <v>343</v>
      </c>
      <c r="G4304" s="50" t="s">
        <v>341</v>
      </c>
      <c r="H4304" s="17">
        <v>34</v>
      </c>
      <c r="J4304" s="17">
        <v>0.37</v>
      </c>
      <c r="K4304" s="17" t="s">
        <v>494</v>
      </c>
      <c r="N4304" s="17"/>
      <c r="Q4304" s="50" t="s">
        <v>494</v>
      </c>
    </row>
    <row r="4305" spans="1:17" hidden="1" x14ac:dyDescent="0.2">
      <c r="A4305" s="50">
        <v>2025</v>
      </c>
      <c r="B4305" s="162" t="s">
        <v>16</v>
      </c>
      <c r="C4305" s="51" t="str">
        <f>set_totals!$C$622</f>
        <v>29Apr25-RST-Night/Day</v>
      </c>
      <c r="D4305" s="21">
        <f t="shared" si="200"/>
        <v>45776</v>
      </c>
      <c r="E4305" s="22">
        <f t="shared" si="201"/>
        <v>119</v>
      </c>
      <c r="F4305" s="50" t="s">
        <v>343</v>
      </c>
      <c r="G4305" s="50" t="s">
        <v>341</v>
      </c>
      <c r="H4305" s="17">
        <v>31</v>
      </c>
      <c r="J4305" s="17">
        <v>0.28999999999999998</v>
      </c>
      <c r="K4305" s="17" t="s">
        <v>494</v>
      </c>
      <c r="N4305" s="17"/>
      <c r="Q4305" s="50" t="s">
        <v>494</v>
      </c>
    </row>
    <row r="4306" spans="1:17" hidden="1" x14ac:dyDescent="0.2">
      <c r="A4306" s="50">
        <v>2025</v>
      </c>
      <c r="B4306" s="162" t="s">
        <v>16</v>
      </c>
      <c r="C4306" s="51" t="str">
        <f>set_totals!$C$622</f>
        <v>29Apr25-RST-Night/Day</v>
      </c>
      <c r="D4306" s="21">
        <f t="shared" si="200"/>
        <v>45776</v>
      </c>
      <c r="E4306" s="22">
        <f t="shared" si="201"/>
        <v>119</v>
      </c>
      <c r="F4306" s="50" t="s">
        <v>343</v>
      </c>
      <c r="G4306" s="50" t="s">
        <v>341</v>
      </c>
      <c r="H4306" s="17">
        <v>33</v>
      </c>
      <c r="J4306" s="17">
        <v>0.32</v>
      </c>
      <c r="K4306" s="17" t="s">
        <v>494</v>
      </c>
      <c r="N4306" s="17"/>
      <c r="Q4306" s="50" t="s">
        <v>494</v>
      </c>
    </row>
    <row r="4307" spans="1:17" hidden="1" x14ac:dyDescent="0.2">
      <c r="A4307" s="50">
        <v>2025</v>
      </c>
      <c r="B4307" s="162" t="s">
        <v>16</v>
      </c>
      <c r="C4307" s="51" t="str">
        <f>set_totals!$C$622</f>
        <v>29Apr25-RST-Night/Day</v>
      </c>
      <c r="D4307" s="21">
        <f t="shared" si="200"/>
        <v>45776</v>
      </c>
      <c r="E4307" s="22">
        <f t="shared" si="201"/>
        <v>119</v>
      </c>
      <c r="F4307" s="50" t="s">
        <v>343</v>
      </c>
      <c r="G4307" s="50" t="s">
        <v>341</v>
      </c>
      <c r="H4307" s="17">
        <v>33</v>
      </c>
      <c r="J4307" s="17">
        <v>0.34</v>
      </c>
      <c r="K4307" s="17" t="s">
        <v>494</v>
      </c>
      <c r="N4307" s="17"/>
      <c r="Q4307" s="50" t="s">
        <v>494</v>
      </c>
    </row>
    <row r="4308" spans="1:17" hidden="1" x14ac:dyDescent="0.2">
      <c r="A4308" s="50">
        <v>2025</v>
      </c>
      <c r="B4308" s="162" t="s">
        <v>16</v>
      </c>
      <c r="C4308" s="51" t="str">
        <f>set_totals!$C$622</f>
        <v>29Apr25-RST-Night/Day</v>
      </c>
      <c r="D4308" s="21">
        <f t="shared" si="200"/>
        <v>45776</v>
      </c>
      <c r="E4308" s="22">
        <f t="shared" si="201"/>
        <v>119</v>
      </c>
      <c r="F4308" s="50" t="s">
        <v>343</v>
      </c>
      <c r="G4308" s="50" t="s">
        <v>341</v>
      </c>
      <c r="H4308" s="17">
        <v>37</v>
      </c>
      <c r="J4308" s="17">
        <v>0.42</v>
      </c>
      <c r="K4308" s="17" t="s">
        <v>494</v>
      </c>
      <c r="N4308" s="17"/>
      <c r="Q4308" s="50" t="s">
        <v>494</v>
      </c>
    </row>
    <row r="4309" spans="1:17" hidden="1" x14ac:dyDescent="0.2">
      <c r="A4309" s="50">
        <v>2025</v>
      </c>
      <c r="B4309" s="162" t="s">
        <v>16</v>
      </c>
      <c r="C4309" s="51" t="str">
        <f>set_totals!$C$622</f>
        <v>29Apr25-RST-Night/Day</v>
      </c>
      <c r="D4309" s="21">
        <f t="shared" si="200"/>
        <v>45776</v>
      </c>
      <c r="E4309" s="22">
        <f t="shared" si="201"/>
        <v>119</v>
      </c>
      <c r="F4309" s="50" t="s">
        <v>343</v>
      </c>
      <c r="G4309" s="50" t="s">
        <v>341</v>
      </c>
      <c r="H4309" s="17">
        <v>36</v>
      </c>
      <c r="J4309" s="17">
        <v>0.43</v>
      </c>
      <c r="K4309" s="17" t="s">
        <v>494</v>
      </c>
      <c r="N4309" s="17"/>
      <c r="Q4309" s="50" t="s">
        <v>494</v>
      </c>
    </row>
    <row r="4310" spans="1:17" hidden="1" x14ac:dyDescent="0.2">
      <c r="A4310" s="50">
        <v>2025</v>
      </c>
      <c r="B4310" s="162" t="s">
        <v>16</v>
      </c>
      <c r="C4310" s="51" t="str">
        <f>set_totals!$C$622</f>
        <v>29Apr25-RST-Night/Day</v>
      </c>
      <c r="D4310" s="21">
        <f t="shared" si="200"/>
        <v>45776</v>
      </c>
      <c r="E4310" s="22">
        <f t="shared" si="201"/>
        <v>119</v>
      </c>
      <c r="F4310" s="50" t="s">
        <v>343</v>
      </c>
      <c r="G4310" s="50" t="s">
        <v>341</v>
      </c>
      <c r="H4310" s="17">
        <v>33</v>
      </c>
      <c r="J4310" s="17">
        <v>0.32</v>
      </c>
      <c r="K4310" s="17" t="s">
        <v>494</v>
      </c>
      <c r="N4310" s="17"/>
      <c r="Q4310" s="50" t="s">
        <v>494</v>
      </c>
    </row>
    <row r="4311" spans="1:17" hidden="1" x14ac:dyDescent="0.2">
      <c r="A4311" s="50">
        <v>2025</v>
      </c>
      <c r="B4311" s="162" t="s">
        <v>16</v>
      </c>
      <c r="C4311" s="51" t="str">
        <f>set_totals!$C$622</f>
        <v>29Apr25-RST-Night/Day</v>
      </c>
      <c r="D4311" s="21">
        <f t="shared" si="200"/>
        <v>45776</v>
      </c>
      <c r="E4311" s="22">
        <f t="shared" si="201"/>
        <v>119</v>
      </c>
      <c r="F4311" s="50" t="s">
        <v>343</v>
      </c>
      <c r="G4311" s="50" t="s">
        <v>341</v>
      </c>
      <c r="H4311" s="17">
        <v>31</v>
      </c>
      <c r="J4311" s="17">
        <v>0.31</v>
      </c>
      <c r="K4311" s="17" t="s">
        <v>494</v>
      </c>
      <c r="N4311" s="17"/>
      <c r="Q4311" s="50" t="s">
        <v>494</v>
      </c>
    </row>
    <row r="4312" spans="1:17" hidden="1" x14ac:dyDescent="0.2">
      <c r="A4312" s="50">
        <v>2025</v>
      </c>
      <c r="B4312" s="162" t="s">
        <v>16</v>
      </c>
      <c r="C4312" s="51" t="str">
        <f>set_totals!$C$622</f>
        <v>29Apr25-RST-Night/Day</v>
      </c>
      <c r="D4312" s="21">
        <f t="shared" si="200"/>
        <v>45776</v>
      </c>
      <c r="E4312" s="22">
        <f t="shared" si="201"/>
        <v>119</v>
      </c>
      <c r="F4312" s="50" t="s">
        <v>343</v>
      </c>
      <c r="G4312" s="50" t="s">
        <v>341</v>
      </c>
      <c r="H4312" s="17">
        <v>33</v>
      </c>
      <c r="J4312" s="17">
        <v>0.38</v>
      </c>
      <c r="K4312" s="17" t="s">
        <v>494</v>
      </c>
      <c r="N4312" s="17"/>
      <c r="Q4312" s="50" t="s">
        <v>494</v>
      </c>
    </row>
    <row r="4313" spans="1:17" hidden="1" x14ac:dyDescent="0.2">
      <c r="A4313" s="50">
        <v>2025</v>
      </c>
      <c r="B4313" s="162" t="s">
        <v>16</v>
      </c>
      <c r="C4313" s="51" t="str">
        <f>set_totals!$C$622</f>
        <v>29Apr25-RST-Night/Day</v>
      </c>
      <c r="D4313" s="21">
        <f t="shared" si="200"/>
        <v>45776</v>
      </c>
      <c r="E4313" s="22">
        <f t="shared" si="201"/>
        <v>119</v>
      </c>
      <c r="F4313" s="50" t="s">
        <v>343</v>
      </c>
      <c r="G4313" s="50" t="s">
        <v>341</v>
      </c>
      <c r="H4313" s="17">
        <v>34</v>
      </c>
      <c r="J4313" s="17">
        <v>0.31</v>
      </c>
      <c r="K4313" s="17" t="s">
        <v>494</v>
      </c>
      <c r="N4313" s="17"/>
      <c r="Q4313" s="50" t="s">
        <v>494</v>
      </c>
    </row>
    <row r="4314" spans="1:17" hidden="1" x14ac:dyDescent="0.2">
      <c r="A4314" s="50">
        <v>2025</v>
      </c>
      <c r="B4314" s="162" t="s">
        <v>16</v>
      </c>
      <c r="C4314" s="51" t="str">
        <f>set_totals!$C$622</f>
        <v>29Apr25-RST-Night/Day</v>
      </c>
      <c r="D4314" s="21">
        <f t="shared" si="200"/>
        <v>45776</v>
      </c>
      <c r="E4314" s="22">
        <f t="shared" si="201"/>
        <v>119</v>
      </c>
      <c r="F4314" s="50" t="s">
        <v>343</v>
      </c>
      <c r="G4314" s="50" t="s">
        <v>341</v>
      </c>
      <c r="H4314" s="17">
        <v>34</v>
      </c>
      <c r="J4314" s="17">
        <v>0.37</v>
      </c>
      <c r="K4314" s="17" t="s">
        <v>494</v>
      </c>
      <c r="N4314" s="17"/>
      <c r="Q4314" s="50" t="s">
        <v>494</v>
      </c>
    </row>
    <row r="4315" spans="1:17" hidden="1" x14ac:dyDescent="0.2">
      <c r="A4315" s="50">
        <v>2025</v>
      </c>
      <c r="B4315" s="162" t="s">
        <v>16</v>
      </c>
      <c r="C4315" s="51" t="str">
        <f>set_totals!$C$622</f>
        <v>29Apr25-RST-Night/Day</v>
      </c>
      <c r="D4315" s="21">
        <f t="shared" si="200"/>
        <v>45776</v>
      </c>
      <c r="E4315" s="22">
        <f t="shared" si="201"/>
        <v>119</v>
      </c>
      <c r="F4315" s="50" t="s">
        <v>343</v>
      </c>
      <c r="G4315" s="50" t="s">
        <v>341</v>
      </c>
      <c r="H4315" s="17">
        <v>32</v>
      </c>
      <c r="J4315" s="17">
        <v>0.32</v>
      </c>
      <c r="K4315" s="17" t="s">
        <v>494</v>
      </c>
      <c r="N4315" s="17"/>
      <c r="Q4315" s="50" t="s">
        <v>494</v>
      </c>
    </row>
    <row r="4316" spans="1:17" hidden="1" x14ac:dyDescent="0.2">
      <c r="A4316" s="50">
        <v>2025</v>
      </c>
      <c r="B4316" s="162" t="s">
        <v>16</v>
      </c>
      <c r="C4316" s="51" t="str">
        <f>set_totals!$C$626</f>
        <v>30Apr25-RST-Night/Day</v>
      </c>
      <c r="D4316" s="21">
        <f t="shared" si="200"/>
        <v>45777</v>
      </c>
      <c r="E4316" s="22">
        <f t="shared" si="201"/>
        <v>120</v>
      </c>
      <c r="F4316" s="50" t="s">
        <v>344</v>
      </c>
      <c r="G4316" s="50" t="s">
        <v>341</v>
      </c>
      <c r="H4316" s="17">
        <v>58</v>
      </c>
      <c r="J4316" s="17">
        <v>2.2599999999999998</v>
      </c>
      <c r="K4316" s="17" t="s">
        <v>496</v>
      </c>
      <c r="N4316" s="17"/>
      <c r="Q4316" s="50" t="s">
        <v>494</v>
      </c>
    </row>
    <row r="4317" spans="1:17" hidden="1" x14ac:dyDescent="0.2">
      <c r="A4317" s="50">
        <v>2025</v>
      </c>
      <c r="B4317" s="162" t="s">
        <v>16</v>
      </c>
      <c r="C4317" s="51" t="str">
        <f>set_totals!$C$626</f>
        <v>30Apr25-RST-Night/Day</v>
      </c>
      <c r="D4317" s="21">
        <f t="shared" si="200"/>
        <v>45777</v>
      </c>
      <c r="E4317" s="22">
        <f t="shared" si="201"/>
        <v>120</v>
      </c>
      <c r="F4317" s="50" t="s">
        <v>344</v>
      </c>
      <c r="G4317" s="50" t="s">
        <v>341</v>
      </c>
      <c r="H4317" s="17">
        <v>66</v>
      </c>
      <c r="J4317" s="17">
        <v>3.45</v>
      </c>
      <c r="K4317" s="17" t="s">
        <v>496</v>
      </c>
      <c r="N4317" s="17"/>
      <c r="Q4317" s="50" t="s">
        <v>494</v>
      </c>
    </row>
    <row r="4318" spans="1:17" hidden="1" x14ac:dyDescent="0.2">
      <c r="A4318" s="50">
        <v>2025</v>
      </c>
      <c r="B4318" s="162" t="s">
        <v>16</v>
      </c>
      <c r="C4318" s="51" t="str">
        <f>set_totals!$C$626</f>
        <v>30Apr25-RST-Night/Day</v>
      </c>
      <c r="D4318" s="21">
        <f t="shared" si="200"/>
        <v>45777</v>
      </c>
      <c r="E4318" s="22">
        <f t="shared" si="201"/>
        <v>120</v>
      </c>
      <c r="F4318" s="50" t="s">
        <v>344</v>
      </c>
      <c r="G4318" s="50" t="s">
        <v>341</v>
      </c>
      <c r="H4318" s="17">
        <v>55</v>
      </c>
      <c r="J4318" s="17">
        <v>2.11</v>
      </c>
      <c r="K4318" s="17" t="s">
        <v>496</v>
      </c>
      <c r="N4318" s="17"/>
      <c r="Q4318" s="50" t="s">
        <v>494</v>
      </c>
    </row>
    <row r="4319" spans="1:17" hidden="1" x14ac:dyDescent="0.2">
      <c r="A4319" s="50">
        <v>2025</v>
      </c>
      <c r="B4319" s="162" t="s">
        <v>16</v>
      </c>
      <c r="C4319" s="51" t="str">
        <f>set_totals!$C$626</f>
        <v>30Apr25-RST-Night/Day</v>
      </c>
      <c r="D4319" s="21">
        <f t="shared" si="200"/>
        <v>45777</v>
      </c>
      <c r="E4319" s="22">
        <f t="shared" si="201"/>
        <v>120</v>
      </c>
      <c r="F4319" s="50" t="s">
        <v>344</v>
      </c>
      <c r="G4319" s="50" t="s">
        <v>341</v>
      </c>
      <c r="H4319" s="17">
        <v>55</v>
      </c>
      <c r="J4319" s="17">
        <v>2.13</v>
      </c>
      <c r="K4319" s="17" t="s">
        <v>496</v>
      </c>
      <c r="N4319" s="17"/>
      <c r="Q4319" s="50" t="s">
        <v>494</v>
      </c>
    </row>
    <row r="4320" spans="1:17" hidden="1" x14ac:dyDescent="0.2">
      <c r="A4320" s="50">
        <v>2025</v>
      </c>
      <c r="B4320" s="162" t="s">
        <v>16</v>
      </c>
      <c r="C4320" s="51" t="str">
        <f>set_totals!$C$626</f>
        <v>30Apr25-RST-Night/Day</v>
      </c>
      <c r="D4320" s="21">
        <f t="shared" si="200"/>
        <v>45777</v>
      </c>
      <c r="E4320" s="22">
        <f t="shared" si="201"/>
        <v>120</v>
      </c>
      <c r="F4320" s="50" t="s">
        <v>344</v>
      </c>
      <c r="G4320" s="50" t="s">
        <v>341</v>
      </c>
      <c r="H4320" s="17">
        <v>62</v>
      </c>
      <c r="J4320" s="17">
        <v>2.75</v>
      </c>
      <c r="K4320" s="17" t="s">
        <v>496</v>
      </c>
      <c r="N4320" s="17"/>
      <c r="Q4320" s="50" t="s">
        <v>494</v>
      </c>
    </row>
    <row r="4321" spans="1:17" hidden="1" x14ac:dyDescent="0.2">
      <c r="A4321" s="50">
        <v>2025</v>
      </c>
      <c r="B4321" s="162" t="s">
        <v>16</v>
      </c>
      <c r="C4321" s="51" t="str">
        <f>set_totals!$C$626</f>
        <v>30Apr25-RST-Night/Day</v>
      </c>
      <c r="D4321" s="21">
        <f t="shared" si="200"/>
        <v>45777</v>
      </c>
      <c r="E4321" s="22">
        <f t="shared" si="201"/>
        <v>120</v>
      </c>
      <c r="F4321" s="50" t="s">
        <v>344</v>
      </c>
      <c r="G4321" s="50" t="s">
        <v>341</v>
      </c>
      <c r="H4321" s="17">
        <v>58</v>
      </c>
      <c r="J4321" s="17">
        <v>2.08</v>
      </c>
      <c r="K4321" s="17" t="s">
        <v>496</v>
      </c>
      <c r="N4321" s="17"/>
      <c r="Q4321" s="50" t="s">
        <v>494</v>
      </c>
    </row>
    <row r="4322" spans="1:17" hidden="1" x14ac:dyDescent="0.2">
      <c r="A4322" s="50">
        <v>2025</v>
      </c>
      <c r="B4322" s="162" t="s">
        <v>16</v>
      </c>
      <c r="C4322" s="51" t="str">
        <f>set_totals!$C$626</f>
        <v>30Apr25-RST-Night/Day</v>
      </c>
      <c r="D4322" s="21">
        <f t="shared" si="200"/>
        <v>45777</v>
      </c>
      <c r="E4322" s="22">
        <f t="shared" si="201"/>
        <v>120</v>
      </c>
      <c r="F4322" s="50" t="s">
        <v>344</v>
      </c>
      <c r="G4322" s="50" t="s">
        <v>341</v>
      </c>
      <c r="H4322" s="17">
        <v>61</v>
      </c>
      <c r="J4322" s="17">
        <v>2.73</v>
      </c>
      <c r="K4322" s="17" t="s">
        <v>496</v>
      </c>
      <c r="N4322" s="17"/>
      <c r="Q4322" s="50" t="s">
        <v>494</v>
      </c>
    </row>
    <row r="4323" spans="1:17" hidden="1" x14ac:dyDescent="0.2">
      <c r="A4323" s="50">
        <v>2025</v>
      </c>
      <c r="B4323" s="162" t="s">
        <v>16</v>
      </c>
      <c r="C4323" s="51" t="str">
        <f>set_totals!$C$626</f>
        <v>30Apr25-RST-Night/Day</v>
      </c>
      <c r="D4323" s="21">
        <f t="shared" si="200"/>
        <v>45777</v>
      </c>
      <c r="E4323" s="22">
        <f t="shared" si="201"/>
        <v>120</v>
      </c>
      <c r="F4323" s="50" t="s">
        <v>344</v>
      </c>
      <c r="G4323" s="50" t="s">
        <v>341</v>
      </c>
      <c r="H4323" s="17">
        <v>64</v>
      </c>
      <c r="J4323" s="17">
        <v>3.32</v>
      </c>
      <c r="K4323" s="17" t="s">
        <v>496</v>
      </c>
      <c r="N4323" s="17"/>
      <c r="Q4323" s="50" t="s">
        <v>494</v>
      </c>
    </row>
    <row r="4324" spans="1:17" hidden="1" x14ac:dyDescent="0.2">
      <c r="A4324" s="50">
        <v>2025</v>
      </c>
      <c r="B4324" s="162" t="s">
        <v>16</v>
      </c>
      <c r="C4324" s="51" t="str">
        <f>set_totals!$C$626</f>
        <v>30Apr25-RST-Night/Day</v>
      </c>
      <c r="D4324" s="21">
        <f t="shared" si="200"/>
        <v>45777</v>
      </c>
      <c r="E4324" s="22">
        <f t="shared" si="201"/>
        <v>120</v>
      </c>
      <c r="F4324" s="50" t="s">
        <v>344</v>
      </c>
      <c r="G4324" s="50" t="s">
        <v>341</v>
      </c>
      <c r="H4324" s="17">
        <v>60</v>
      </c>
      <c r="J4324" s="17">
        <v>2.83</v>
      </c>
      <c r="K4324" s="17" t="s">
        <v>496</v>
      </c>
      <c r="N4324" s="17"/>
      <c r="Q4324" s="50" t="s">
        <v>494</v>
      </c>
    </row>
    <row r="4325" spans="1:17" hidden="1" x14ac:dyDescent="0.2">
      <c r="A4325" s="50">
        <v>2025</v>
      </c>
      <c r="B4325" s="162" t="s">
        <v>16</v>
      </c>
      <c r="C4325" s="51" t="str">
        <f>set_totals!$C$626</f>
        <v>30Apr25-RST-Night/Day</v>
      </c>
      <c r="D4325" s="21">
        <f t="shared" si="200"/>
        <v>45777</v>
      </c>
      <c r="E4325" s="22">
        <f t="shared" si="201"/>
        <v>120</v>
      </c>
      <c r="F4325" s="50" t="s">
        <v>344</v>
      </c>
      <c r="G4325" s="50" t="s">
        <v>341</v>
      </c>
      <c r="H4325" s="17">
        <v>65</v>
      </c>
      <c r="J4325" s="17">
        <v>3.01</v>
      </c>
      <c r="K4325" s="17" t="s">
        <v>496</v>
      </c>
      <c r="N4325" s="17"/>
      <c r="Q4325" s="50" t="s">
        <v>494</v>
      </c>
    </row>
    <row r="4326" spans="1:17" hidden="1" x14ac:dyDescent="0.2">
      <c r="A4326" s="50">
        <v>2025</v>
      </c>
      <c r="B4326" s="162" t="s">
        <v>16</v>
      </c>
      <c r="C4326" s="51" t="str">
        <f>set_totals!$C$626</f>
        <v>30Apr25-RST-Night/Day</v>
      </c>
      <c r="D4326" s="21">
        <f t="shared" si="200"/>
        <v>45777</v>
      </c>
      <c r="E4326" s="22">
        <f t="shared" si="201"/>
        <v>120</v>
      </c>
      <c r="F4326" s="50" t="s">
        <v>344</v>
      </c>
      <c r="G4326" s="50" t="s">
        <v>341</v>
      </c>
      <c r="H4326" s="17">
        <v>58</v>
      </c>
      <c r="J4326" s="17">
        <v>2.31</v>
      </c>
      <c r="K4326" s="17" t="s">
        <v>496</v>
      </c>
      <c r="N4326" s="17"/>
      <c r="Q4326" s="50" t="s">
        <v>494</v>
      </c>
    </row>
    <row r="4327" spans="1:17" hidden="1" x14ac:dyDescent="0.2">
      <c r="A4327" s="50">
        <v>2025</v>
      </c>
      <c r="B4327" s="162" t="s">
        <v>16</v>
      </c>
      <c r="C4327" s="51" t="str">
        <f>set_totals!$C$626</f>
        <v>30Apr25-RST-Night/Day</v>
      </c>
      <c r="D4327" s="21">
        <f t="shared" si="200"/>
        <v>45777</v>
      </c>
      <c r="E4327" s="22">
        <f t="shared" si="201"/>
        <v>120</v>
      </c>
      <c r="F4327" s="50" t="s">
        <v>344</v>
      </c>
      <c r="G4327" s="50" t="s">
        <v>341</v>
      </c>
      <c r="H4327" s="17">
        <v>60</v>
      </c>
      <c r="J4327" s="17">
        <v>2.4500000000000002</v>
      </c>
      <c r="K4327" s="17" t="s">
        <v>496</v>
      </c>
      <c r="N4327" s="17"/>
      <c r="Q4327" s="50" t="s">
        <v>494</v>
      </c>
    </row>
    <row r="4328" spans="1:17" hidden="1" x14ac:dyDescent="0.2">
      <c r="A4328" s="50">
        <v>2025</v>
      </c>
      <c r="B4328" s="162" t="s">
        <v>16</v>
      </c>
      <c r="C4328" s="51" t="str">
        <f>set_totals!$C$626</f>
        <v>30Apr25-RST-Night/Day</v>
      </c>
      <c r="D4328" s="21">
        <f t="shared" si="200"/>
        <v>45777</v>
      </c>
      <c r="E4328" s="22">
        <f t="shared" si="201"/>
        <v>120</v>
      </c>
      <c r="F4328" s="50" t="s">
        <v>344</v>
      </c>
      <c r="G4328" s="50" t="s">
        <v>341</v>
      </c>
      <c r="H4328" s="17">
        <v>61</v>
      </c>
      <c r="J4328" s="17">
        <v>2.97</v>
      </c>
      <c r="K4328" s="17" t="s">
        <v>496</v>
      </c>
      <c r="N4328" s="17"/>
      <c r="Q4328" s="50" t="s">
        <v>494</v>
      </c>
    </row>
    <row r="4329" spans="1:17" hidden="1" x14ac:dyDescent="0.2">
      <c r="A4329" s="50">
        <v>2025</v>
      </c>
      <c r="B4329" s="162" t="s">
        <v>16</v>
      </c>
      <c r="C4329" s="51" t="str">
        <f>set_totals!$C$626</f>
        <v>30Apr25-RST-Night/Day</v>
      </c>
      <c r="D4329" s="21">
        <f t="shared" si="200"/>
        <v>45777</v>
      </c>
      <c r="E4329" s="22">
        <f t="shared" si="201"/>
        <v>120</v>
      </c>
      <c r="F4329" s="50" t="s">
        <v>344</v>
      </c>
      <c r="G4329" s="50" t="s">
        <v>341</v>
      </c>
      <c r="H4329" s="17">
        <v>58</v>
      </c>
      <c r="J4329" s="17">
        <v>2.66</v>
      </c>
      <c r="K4329" s="17" t="s">
        <v>496</v>
      </c>
      <c r="N4329" s="17"/>
      <c r="Q4329" s="50" t="s">
        <v>494</v>
      </c>
    </row>
    <row r="4330" spans="1:17" hidden="1" x14ac:dyDescent="0.2">
      <c r="A4330" s="50">
        <v>2025</v>
      </c>
      <c r="B4330" s="162" t="s">
        <v>16</v>
      </c>
      <c r="C4330" s="51" t="str">
        <f>set_totals!$C$626</f>
        <v>30Apr25-RST-Night/Day</v>
      </c>
      <c r="D4330" s="21">
        <f t="shared" si="200"/>
        <v>45777</v>
      </c>
      <c r="E4330" s="22">
        <f t="shared" si="201"/>
        <v>120</v>
      </c>
      <c r="F4330" s="50" t="s">
        <v>344</v>
      </c>
      <c r="G4330" s="50" t="s">
        <v>341</v>
      </c>
      <c r="H4330" s="17">
        <v>67</v>
      </c>
      <c r="J4330" s="17">
        <v>3.06</v>
      </c>
      <c r="K4330" s="17" t="s">
        <v>496</v>
      </c>
      <c r="N4330" s="17"/>
      <c r="Q4330" s="50" t="s">
        <v>494</v>
      </c>
    </row>
    <row r="4331" spans="1:17" hidden="1" x14ac:dyDescent="0.2">
      <c r="A4331" s="50">
        <v>2025</v>
      </c>
      <c r="B4331" s="162" t="s">
        <v>16</v>
      </c>
      <c r="C4331" s="51" t="str">
        <f>set_totals!$C$626</f>
        <v>30Apr25-RST-Night/Day</v>
      </c>
      <c r="D4331" s="21">
        <f t="shared" si="200"/>
        <v>45777</v>
      </c>
      <c r="E4331" s="22">
        <f t="shared" si="201"/>
        <v>120</v>
      </c>
      <c r="F4331" s="50" t="s">
        <v>344</v>
      </c>
      <c r="G4331" s="50" t="s">
        <v>341</v>
      </c>
      <c r="H4331" s="17">
        <v>63</v>
      </c>
      <c r="J4331" s="17">
        <v>2.96</v>
      </c>
      <c r="K4331" s="17" t="s">
        <v>496</v>
      </c>
      <c r="N4331" s="17"/>
      <c r="Q4331" s="50" t="s">
        <v>494</v>
      </c>
    </row>
    <row r="4332" spans="1:17" hidden="1" x14ac:dyDescent="0.2">
      <c r="A4332" s="50">
        <v>2025</v>
      </c>
      <c r="B4332" s="162" t="s">
        <v>16</v>
      </c>
      <c r="C4332" s="51" t="str">
        <f>set_totals!$C$626</f>
        <v>30Apr25-RST-Night/Day</v>
      </c>
      <c r="D4332" s="21">
        <f t="shared" si="200"/>
        <v>45777</v>
      </c>
      <c r="E4332" s="22">
        <f t="shared" si="201"/>
        <v>120</v>
      </c>
      <c r="F4332" s="50" t="s">
        <v>344</v>
      </c>
      <c r="G4332" s="50" t="s">
        <v>341</v>
      </c>
      <c r="H4332" s="17">
        <v>63</v>
      </c>
      <c r="J4332" s="17">
        <v>3.05</v>
      </c>
      <c r="K4332" s="17" t="s">
        <v>496</v>
      </c>
      <c r="N4332" s="17"/>
      <c r="Q4332" s="50" t="s">
        <v>494</v>
      </c>
    </row>
    <row r="4333" spans="1:17" hidden="1" x14ac:dyDescent="0.2">
      <c r="A4333" s="50">
        <v>2025</v>
      </c>
      <c r="B4333" s="162" t="s">
        <v>16</v>
      </c>
      <c r="C4333" s="51" t="str">
        <f>set_totals!$C$626</f>
        <v>30Apr25-RST-Night/Day</v>
      </c>
      <c r="D4333" s="21">
        <f t="shared" si="200"/>
        <v>45777</v>
      </c>
      <c r="E4333" s="22">
        <f t="shared" si="201"/>
        <v>120</v>
      </c>
      <c r="F4333" s="50" t="s">
        <v>344</v>
      </c>
      <c r="G4333" s="50" t="s">
        <v>341</v>
      </c>
      <c r="H4333" s="17">
        <v>50</v>
      </c>
      <c r="J4333" s="17">
        <v>1.44</v>
      </c>
      <c r="K4333" s="17" t="s">
        <v>496</v>
      </c>
      <c r="N4333" s="17"/>
      <c r="Q4333" s="50" t="s">
        <v>494</v>
      </c>
    </row>
    <row r="4334" spans="1:17" hidden="1" x14ac:dyDescent="0.2">
      <c r="A4334" s="50">
        <v>2025</v>
      </c>
      <c r="B4334" s="162" t="s">
        <v>16</v>
      </c>
      <c r="C4334" s="51" t="str">
        <f>set_totals!$C$626</f>
        <v>30Apr25-RST-Night/Day</v>
      </c>
      <c r="D4334" s="21">
        <f t="shared" si="200"/>
        <v>45777</v>
      </c>
      <c r="E4334" s="22">
        <f t="shared" si="201"/>
        <v>120</v>
      </c>
      <c r="F4334" s="50" t="s">
        <v>344</v>
      </c>
      <c r="G4334" s="50" t="s">
        <v>341</v>
      </c>
      <c r="H4334" s="17">
        <v>54</v>
      </c>
      <c r="J4334" s="17">
        <v>1.9</v>
      </c>
      <c r="K4334" s="17" t="s">
        <v>496</v>
      </c>
      <c r="N4334" s="17"/>
      <c r="Q4334" s="50" t="s">
        <v>494</v>
      </c>
    </row>
    <row r="4335" spans="1:17" hidden="1" x14ac:dyDescent="0.2">
      <c r="A4335" s="50">
        <v>2025</v>
      </c>
      <c r="B4335" s="162" t="s">
        <v>16</v>
      </c>
      <c r="C4335" s="51" t="str">
        <f>set_totals!$C$626</f>
        <v>30Apr25-RST-Night/Day</v>
      </c>
      <c r="D4335" s="21">
        <f t="shared" ref="D4335:D4398" si="202">DATEVALUE(LEFT(C4335, SEARCH("-", C4335) - 1))</f>
        <v>45777</v>
      </c>
      <c r="E4335" s="22">
        <f t="shared" ref="E4335:E4398" si="203" xml:space="preserve"> D4335 - DATE(YEAR(D4335), 1, 0)</f>
        <v>120</v>
      </c>
      <c r="F4335" s="50" t="s">
        <v>344</v>
      </c>
      <c r="G4335" s="50" t="s">
        <v>341</v>
      </c>
      <c r="H4335" s="17">
        <v>58</v>
      </c>
      <c r="J4335" s="17">
        <v>2.4500000000000002</v>
      </c>
      <c r="K4335" s="17" t="s">
        <v>494</v>
      </c>
      <c r="N4335" s="17"/>
      <c r="Q4335" s="50" t="s">
        <v>494</v>
      </c>
    </row>
    <row r="4336" spans="1:17" hidden="1" x14ac:dyDescent="0.2">
      <c r="A4336" s="50">
        <v>2025</v>
      </c>
      <c r="B4336" s="162" t="s">
        <v>16</v>
      </c>
      <c r="C4336" s="51" t="str">
        <f>set_totals!$C$626</f>
        <v>30Apr25-RST-Night/Day</v>
      </c>
      <c r="D4336" s="21">
        <f t="shared" si="202"/>
        <v>45777</v>
      </c>
      <c r="E4336" s="22">
        <f t="shared" si="203"/>
        <v>120</v>
      </c>
      <c r="F4336" s="50" t="s">
        <v>344</v>
      </c>
      <c r="G4336" s="50" t="s">
        <v>341</v>
      </c>
      <c r="H4336" s="17">
        <v>42</v>
      </c>
      <c r="J4336" s="17">
        <v>0.56000000000000005</v>
      </c>
      <c r="K4336" s="17" t="s">
        <v>494</v>
      </c>
      <c r="N4336" s="17"/>
      <c r="Q4336" s="50" t="s">
        <v>494</v>
      </c>
    </row>
    <row r="4337" spans="1:17" hidden="1" x14ac:dyDescent="0.2">
      <c r="A4337" s="50">
        <v>2025</v>
      </c>
      <c r="B4337" s="162" t="s">
        <v>16</v>
      </c>
      <c r="C4337" s="51" t="str">
        <f>set_totals!$C$626</f>
        <v>30Apr25-RST-Night/Day</v>
      </c>
      <c r="D4337" s="21">
        <f t="shared" si="202"/>
        <v>45777</v>
      </c>
      <c r="E4337" s="22">
        <f t="shared" si="203"/>
        <v>120</v>
      </c>
      <c r="F4337" s="50" t="s">
        <v>344</v>
      </c>
      <c r="G4337" s="50" t="s">
        <v>341</v>
      </c>
      <c r="H4337" s="17">
        <v>43</v>
      </c>
      <c r="J4337" s="17">
        <v>0.84</v>
      </c>
      <c r="K4337" s="17" t="s">
        <v>496</v>
      </c>
      <c r="N4337" s="17"/>
      <c r="Q4337" s="50" t="s">
        <v>494</v>
      </c>
    </row>
    <row r="4338" spans="1:17" hidden="1" x14ac:dyDescent="0.2">
      <c r="A4338" s="50">
        <v>2025</v>
      </c>
      <c r="B4338" s="162" t="s">
        <v>16</v>
      </c>
      <c r="C4338" s="51" t="str">
        <f>set_totals!$C$626</f>
        <v>30Apr25-RST-Night/Day</v>
      </c>
      <c r="D4338" s="21">
        <f t="shared" si="202"/>
        <v>45777</v>
      </c>
      <c r="E4338" s="22">
        <f t="shared" si="203"/>
        <v>120</v>
      </c>
      <c r="F4338" s="50" t="s">
        <v>344</v>
      </c>
      <c r="G4338" s="50" t="s">
        <v>341</v>
      </c>
      <c r="H4338" s="17">
        <v>65</v>
      </c>
      <c r="J4338" s="17">
        <v>2.29</v>
      </c>
      <c r="K4338" s="17" t="s">
        <v>496</v>
      </c>
      <c r="N4338" s="17"/>
      <c r="Q4338" s="50" t="s">
        <v>494</v>
      </c>
    </row>
    <row r="4339" spans="1:17" hidden="1" x14ac:dyDescent="0.2">
      <c r="A4339" s="50">
        <v>2025</v>
      </c>
      <c r="B4339" s="162" t="s">
        <v>16</v>
      </c>
      <c r="C4339" s="51" t="str">
        <f>set_totals!$C$626</f>
        <v>30Apr25-RST-Night/Day</v>
      </c>
      <c r="D4339" s="21">
        <f t="shared" si="202"/>
        <v>45777</v>
      </c>
      <c r="E4339" s="22">
        <f t="shared" si="203"/>
        <v>120</v>
      </c>
      <c r="F4339" s="50" t="s">
        <v>344</v>
      </c>
      <c r="G4339" s="50" t="s">
        <v>341</v>
      </c>
      <c r="H4339" s="17">
        <v>51</v>
      </c>
      <c r="J4339" s="17">
        <v>1.39</v>
      </c>
      <c r="K4339" s="17" t="s">
        <v>494</v>
      </c>
      <c r="N4339" s="17"/>
      <c r="Q4339" s="50" t="s">
        <v>494</v>
      </c>
    </row>
    <row r="4340" spans="1:17" hidden="1" x14ac:dyDescent="0.2">
      <c r="A4340" s="50">
        <v>2025</v>
      </c>
      <c r="B4340" s="162" t="s">
        <v>16</v>
      </c>
      <c r="C4340" s="51" t="str">
        <f>set_totals!$C$626</f>
        <v>30Apr25-RST-Night/Day</v>
      </c>
      <c r="D4340" s="21">
        <f t="shared" si="202"/>
        <v>45777</v>
      </c>
      <c r="E4340" s="22">
        <f t="shared" si="203"/>
        <v>120</v>
      </c>
      <c r="F4340" s="50" t="s">
        <v>344</v>
      </c>
      <c r="G4340" s="50" t="s">
        <v>341</v>
      </c>
      <c r="H4340" s="17">
        <v>63</v>
      </c>
      <c r="J4340" s="17">
        <v>2.56</v>
      </c>
      <c r="K4340" s="17" t="s">
        <v>496</v>
      </c>
      <c r="N4340" s="17"/>
      <c r="Q4340" s="50" t="s">
        <v>494</v>
      </c>
    </row>
    <row r="4341" spans="1:17" hidden="1" x14ac:dyDescent="0.2">
      <c r="A4341" s="50">
        <v>2025</v>
      </c>
      <c r="B4341" s="162" t="s">
        <v>16</v>
      </c>
      <c r="C4341" s="51" t="str">
        <f>set_totals!$C$626</f>
        <v>30Apr25-RST-Night/Day</v>
      </c>
      <c r="D4341" s="21">
        <f t="shared" si="202"/>
        <v>45777</v>
      </c>
      <c r="E4341" s="22">
        <f t="shared" si="203"/>
        <v>120</v>
      </c>
      <c r="F4341" s="50" t="s">
        <v>343</v>
      </c>
      <c r="G4341" s="50" t="s">
        <v>341</v>
      </c>
      <c r="H4341" s="17">
        <v>34</v>
      </c>
      <c r="J4341" s="17">
        <v>0.34</v>
      </c>
      <c r="K4341" s="17" t="s">
        <v>494</v>
      </c>
      <c r="N4341" s="17"/>
      <c r="Q4341" s="50" t="s">
        <v>494</v>
      </c>
    </row>
    <row r="4342" spans="1:17" hidden="1" x14ac:dyDescent="0.2">
      <c r="A4342" s="50">
        <v>2025</v>
      </c>
      <c r="B4342" s="162" t="s">
        <v>16</v>
      </c>
      <c r="C4342" s="51" t="str">
        <f>set_totals!$C$626</f>
        <v>30Apr25-RST-Night/Day</v>
      </c>
      <c r="D4342" s="21">
        <f t="shared" si="202"/>
        <v>45777</v>
      </c>
      <c r="E4342" s="22">
        <f t="shared" si="203"/>
        <v>120</v>
      </c>
      <c r="F4342" s="50" t="s">
        <v>343</v>
      </c>
      <c r="G4342" s="50" t="s">
        <v>341</v>
      </c>
      <c r="H4342" s="17">
        <v>30</v>
      </c>
      <c r="J4342" s="17">
        <v>0.24</v>
      </c>
      <c r="K4342" s="17" t="s">
        <v>494</v>
      </c>
      <c r="N4342" s="17"/>
      <c r="Q4342" s="50" t="s">
        <v>494</v>
      </c>
    </row>
    <row r="4343" spans="1:17" hidden="1" x14ac:dyDescent="0.2">
      <c r="A4343" s="50">
        <v>2025</v>
      </c>
      <c r="B4343" s="162" t="s">
        <v>16</v>
      </c>
      <c r="C4343" s="51" t="str">
        <f>set_totals!$C$626</f>
        <v>30Apr25-RST-Night/Day</v>
      </c>
      <c r="D4343" s="21">
        <f t="shared" si="202"/>
        <v>45777</v>
      </c>
      <c r="E4343" s="22">
        <f t="shared" si="203"/>
        <v>120</v>
      </c>
      <c r="F4343" s="50" t="s">
        <v>343</v>
      </c>
      <c r="G4343" s="50" t="s">
        <v>341</v>
      </c>
      <c r="H4343" s="17">
        <v>36</v>
      </c>
      <c r="J4343" s="17">
        <v>0.42</v>
      </c>
      <c r="K4343" s="17" t="s">
        <v>494</v>
      </c>
      <c r="N4343" s="17"/>
      <c r="Q4343" s="50" t="s">
        <v>494</v>
      </c>
    </row>
    <row r="4344" spans="1:17" hidden="1" x14ac:dyDescent="0.2">
      <c r="A4344" s="50">
        <v>2025</v>
      </c>
      <c r="B4344" s="162" t="s">
        <v>16</v>
      </c>
      <c r="C4344" s="51" t="str">
        <f>set_totals!$C$626</f>
        <v>30Apr25-RST-Night/Day</v>
      </c>
      <c r="D4344" s="21">
        <f t="shared" si="202"/>
        <v>45777</v>
      </c>
      <c r="E4344" s="22">
        <f t="shared" si="203"/>
        <v>120</v>
      </c>
      <c r="F4344" s="50" t="s">
        <v>343</v>
      </c>
      <c r="G4344" s="50" t="s">
        <v>341</v>
      </c>
      <c r="H4344" s="17">
        <v>31</v>
      </c>
      <c r="J4344" s="17">
        <v>0.26</v>
      </c>
      <c r="K4344" s="17" t="s">
        <v>494</v>
      </c>
      <c r="N4344" s="17"/>
      <c r="Q4344" s="50" t="s">
        <v>494</v>
      </c>
    </row>
    <row r="4345" spans="1:17" hidden="1" x14ac:dyDescent="0.2">
      <c r="A4345" s="50">
        <v>2025</v>
      </c>
      <c r="B4345" s="162" t="s">
        <v>16</v>
      </c>
      <c r="C4345" s="51" t="str">
        <f>set_totals!$C$626</f>
        <v>30Apr25-RST-Night/Day</v>
      </c>
      <c r="D4345" s="21">
        <f t="shared" si="202"/>
        <v>45777</v>
      </c>
      <c r="E4345" s="22">
        <f t="shared" si="203"/>
        <v>120</v>
      </c>
      <c r="F4345" s="50" t="s">
        <v>343</v>
      </c>
      <c r="G4345" s="50" t="s">
        <v>341</v>
      </c>
      <c r="H4345" s="17">
        <v>33</v>
      </c>
      <c r="J4345" s="17">
        <v>0.33</v>
      </c>
      <c r="K4345" s="17" t="s">
        <v>494</v>
      </c>
      <c r="N4345" s="17"/>
      <c r="Q4345" s="50" t="s">
        <v>494</v>
      </c>
    </row>
    <row r="4346" spans="1:17" hidden="1" x14ac:dyDescent="0.2">
      <c r="A4346" s="50">
        <v>2025</v>
      </c>
      <c r="B4346" s="162" t="s">
        <v>16</v>
      </c>
      <c r="C4346" s="51" t="str">
        <f>set_totals!$C$626</f>
        <v>30Apr25-RST-Night/Day</v>
      </c>
      <c r="D4346" s="21">
        <f t="shared" si="202"/>
        <v>45777</v>
      </c>
      <c r="E4346" s="22">
        <f t="shared" si="203"/>
        <v>120</v>
      </c>
      <c r="F4346" s="50" t="s">
        <v>343</v>
      </c>
      <c r="G4346" s="50" t="s">
        <v>341</v>
      </c>
      <c r="H4346" s="17">
        <v>35</v>
      </c>
      <c r="J4346" s="17">
        <v>0.4</v>
      </c>
      <c r="K4346" s="17" t="s">
        <v>494</v>
      </c>
      <c r="N4346" s="17"/>
      <c r="Q4346" s="50" t="s">
        <v>494</v>
      </c>
    </row>
    <row r="4347" spans="1:17" hidden="1" x14ac:dyDescent="0.2">
      <c r="A4347" s="50">
        <v>2025</v>
      </c>
      <c r="B4347" s="162" t="s">
        <v>16</v>
      </c>
      <c r="C4347" s="51" t="str">
        <f>set_totals!$C$626</f>
        <v>30Apr25-RST-Night/Day</v>
      </c>
      <c r="D4347" s="21">
        <f t="shared" si="202"/>
        <v>45777</v>
      </c>
      <c r="E4347" s="22">
        <f t="shared" si="203"/>
        <v>120</v>
      </c>
      <c r="F4347" s="50" t="s">
        <v>343</v>
      </c>
      <c r="G4347" s="50" t="s">
        <v>341</v>
      </c>
      <c r="H4347" s="17">
        <v>32</v>
      </c>
      <c r="J4347" s="17">
        <v>0.3</v>
      </c>
      <c r="K4347" s="17" t="s">
        <v>494</v>
      </c>
      <c r="N4347" s="17"/>
      <c r="Q4347" s="50" t="s">
        <v>494</v>
      </c>
    </row>
    <row r="4348" spans="1:17" hidden="1" x14ac:dyDescent="0.2">
      <c r="A4348" s="50">
        <v>2025</v>
      </c>
      <c r="B4348" s="162" t="s">
        <v>16</v>
      </c>
      <c r="C4348" s="51" t="str">
        <f>set_totals!$C$626</f>
        <v>30Apr25-RST-Night/Day</v>
      </c>
      <c r="D4348" s="21">
        <f t="shared" si="202"/>
        <v>45777</v>
      </c>
      <c r="E4348" s="22">
        <f t="shared" si="203"/>
        <v>120</v>
      </c>
      <c r="F4348" s="50" t="s">
        <v>343</v>
      </c>
      <c r="G4348" s="50" t="s">
        <v>341</v>
      </c>
      <c r="H4348" s="17">
        <v>32</v>
      </c>
      <c r="J4348" s="17">
        <v>0.33</v>
      </c>
      <c r="K4348" s="17" t="s">
        <v>494</v>
      </c>
      <c r="N4348" s="17"/>
      <c r="Q4348" s="50" t="s">
        <v>494</v>
      </c>
    </row>
    <row r="4349" spans="1:17" hidden="1" x14ac:dyDescent="0.2">
      <c r="A4349" s="50">
        <v>2025</v>
      </c>
      <c r="B4349" s="162" t="s">
        <v>16</v>
      </c>
      <c r="C4349" s="51" t="str">
        <f>set_totals!$C$626</f>
        <v>30Apr25-RST-Night/Day</v>
      </c>
      <c r="D4349" s="21">
        <f t="shared" si="202"/>
        <v>45777</v>
      </c>
      <c r="E4349" s="22">
        <f t="shared" si="203"/>
        <v>120</v>
      </c>
      <c r="F4349" s="50" t="s">
        <v>343</v>
      </c>
      <c r="G4349" s="50" t="s">
        <v>341</v>
      </c>
      <c r="H4349" s="17">
        <v>33</v>
      </c>
      <c r="J4349" s="17">
        <v>0.35</v>
      </c>
      <c r="K4349" s="17" t="s">
        <v>494</v>
      </c>
      <c r="N4349" s="17"/>
      <c r="Q4349" s="50" t="s">
        <v>494</v>
      </c>
    </row>
    <row r="4350" spans="1:17" hidden="1" x14ac:dyDescent="0.2">
      <c r="A4350" s="50">
        <v>2025</v>
      </c>
      <c r="B4350" s="162" t="s">
        <v>16</v>
      </c>
      <c r="C4350" s="51" t="str">
        <f>set_totals!$C$626</f>
        <v>30Apr25-RST-Night/Day</v>
      </c>
      <c r="D4350" s="21">
        <f t="shared" si="202"/>
        <v>45777</v>
      </c>
      <c r="E4350" s="22">
        <f t="shared" si="203"/>
        <v>120</v>
      </c>
      <c r="F4350" s="50" t="s">
        <v>343</v>
      </c>
      <c r="G4350" s="50" t="s">
        <v>341</v>
      </c>
      <c r="H4350" s="17">
        <v>32</v>
      </c>
      <c r="J4350" s="17">
        <v>0.33</v>
      </c>
      <c r="K4350" s="17" t="s">
        <v>494</v>
      </c>
      <c r="N4350" s="17"/>
      <c r="Q4350" s="50" t="s">
        <v>494</v>
      </c>
    </row>
    <row r="4351" spans="1:17" hidden="1" x14ac:dyDescent="0.2">
      <c r="A4351" s="50">
        <v>2025</v>
      </c>
      <c r="B4351" s="162" t="s">
        <v>16</v>
      </c>
      <c r="C4351" s="51" t="str">
        <f>set_totals!$C$626</f>
        <v>30Apr25-RST-Night/Day</v>
      </c>
      <c r="D4351" s="21">
        <f t="shared" si="202"/>
        <v>45777</v>
      </c>
      <c r="E4351" s="22">
        <f t="shared" si="203"/>
        <v>120</v>
      </c>
      <c r="F4351" s="50" t="s">
        <v>343</v>
      </c>
      <c r="G4351" s="50" t="s">
        <v>341</v>
      </c>
      <c r="H4351" s="17">
        <v>32</v>
      </c>
      <c r="J4351" s="17">
        <v>0.28999999999999998</v>
      </c>
      <c r="K4351" s="17" t="s">
        <v>494</v>
      </c>
      <c r="N4351" s="17"/>
      <c r="Q4351" s="50" t="s">
        <v>494</v>
      </c>
    </row>
    <row r="4352" spans="1:17" hidden="1" x14ac:dyDescent="0.2">
      <c r="A4352" s="50">
        <v>2025</v>
      </c>
      <c r="B4352" s="162" t="s">
        <v>16</v>
      </c>
      <c r="C4352" s="51" t="str">
        <f>set_totals!$C$626</f>
        <v>30Apr25-RST-Night/Day</v>
      </c>
      <c r="D4352" s="21">
        <f t="shared" si="202"/>
        <v>45777</v>
      </c>
      <c r="E4352" s="22">
        <f t="shared" si="203"/>
        <v>120</v>
      </c>
      <c r="F4352" s="50" t="s">
        <v>343</v>
      </c>
      <c r="G4352" s="50" t="s">
        <v>341</v>
      </c>
      <c r="H4352" s="17">
        <v>31</v>
      </c>
      <c r="J4352" s="17">
        <v>0.28999999999999998</v>
      </c>
      <c r="K4352" s="17" t="s">
        <v>494</v>
      </c>
      <c r="N4352" s="17"/>
      <c r="Q4352" s="50" t="s">
        <v>494</v>
      </c>
    </row>
    <row r="4353" spans="1:58" hidden="1" x14ac:dyDescent="0.2">
      <c r="A4353" s="50">
        <v>2025</v>
      </c>
      <c r="B4353" s="162" t="s">
        <v>16</v>
      </c>
      <c r="C4353" s="51" t="str">
        <f>set_totals!$C$626</f>
        <v>30Apr25-RST-Night/Day</v>
      </c>
      <c r="D4353" s="21">
        <f t="shared" si="202"/>
        <v>45777</v>
      </c>
      <c r="E4353" s="22">
        <f t="shared" si="203"/>
        <v>120</v>
      </c>
      <c r="F4353" s="50" t="s">
        <v>343</v>
      </c>
      <c r="G4353" s="50" t="s">
        <v>341</v>
      </c>
      <c r="H4353" s="17">
        <v>34</v>
      </c>
      <c r="J4353" s="17">
        <v>0.33</v>
      </c>
      <c r="K4353" s="17" t="s">
        <v>494</v>
      </c>
      <c r="N4353" s="17"/>
      <c r="Q4353" s="50" t="s">
        <v>494</v>
      </c>
    </row>
    <row r="4354" spans="1:58" hidden="1" x14ac:dyDescent="0.2">
      <c r="A4354" s="50">
        <v>2025</v>
      </c>
      <c r="B4354" s="162" t="s">
        <v>16</v>
      </c>
      <c r="C4354" s="51" t="str">
        <f>set_totals!$C$626</f>
        <v>30Apr25-RST-Night/Day</v>
      </c>
      <c r="D4354" s="21">
        <f t="shared" si="202"/>
        <v>45777</v>
      </c>
      <c r="E4354" s="22">
        <f t="shared" si="203"/>
        <v>120</v>
      </c>
      <c r="F4354" s="50" t="s">
        <v>343</v>
      </c>
      <c r="G4354" s="50" t="s">
        <v>341</v>
      </c>
      <c r="H4354" s="17">
        <v>32</v>
      </c>
      <c r="J4354" s="17">
        <v>0.32</v>
      </c>
      <c r="K4354" s="17" t="s">
        <v>494</v>
      </c>
      <c r="N4354" s="17"/>
      <c r="Q4354" s="50" t="s">
        <v>494</v>
      </c>
    </row>
    <row r="4355" spans="1:58" hidden="1" x14ac:dyDescent="0.2">
      <c r="A4355" s="50">
        <v>2025</v>
      </c>
      <c r="B4355" s="162" t="s">
        <v>16</v>
      </c>
      <c r="C4355" s="51" t="str">
        <f>set_totals!$C$626</f>
        <v>30Apr25-RST-Night/Day</v>
      </c>
      <c r="D4355" s="21">
        <f t="shared" si="202"/>
        <v>45777</v>
      </c>
      <c r="E4355" s="22">
        <f t="shared" si="203"/>
        <v>120</v>
      </c>
      <c r="F4355" s="50" t="s">
        <v>343</v>
      </c>
      <c r="G4355" s="50" t="s">
        <v>341</v>
      </c>
      <c r="H4355" s="17">
        <v>35</v>
      </c>
      <c r="J4355" s="17">
        <v>0.41</v>
      </c>
      <c r="K4355" s="17" t="s">
        <v>494</v>
      </c>
      <c r="N4355" s="17"/>
      <c r="Q4355" s="50" t="s">
        <v>494</v>
      </c>
    </row>
    <row r="4356" spans="1:58" hidden="1" x14ac:dyDescent="0.2">
      <c r="A4356" s="50">
        <v>2025</v>
      </c>
      <c r="B4356" s="162" t="s">
        <v>16</v>
      </c>
      <c r="C4356" s="51" t="str">
        <f>set_totals!$C$626</f>
        <v>30Apr25-RST-Night/Day</v>
      </c>
      <c r="D4356" s="21">
        <f t="shared" si="202"/>
        <v>45777</v>
      </c>
      <c r="E4356" s="22">
        <f t="shared" si="203"/>
        <v>120</v>
      </c>
      <c r="F4356" s="50" t="s">
        <v>343</v>
      </c>
      <c r="G4356" s="50" t="s">
        <v>347</v>
      </c>
      <c r="H4356" s="17">
        <v>77</v>
      </c>
      <c r="J4356" s="17">
        <v>4.9000000000000004</v>
      </c>
      <c r="K4356" s="17" t="s">
        <v>494</v>
      </c>
      <c r="N4356" s="17"/>
      <c r="Q4356" s="50" t="s">
        <v>494</v>
      </c>
    </row>
    <row r="4357" spans="1:58" hidden="1" x14ac:dyDescent="0.2">
      <c r="A4357" s="50">
        <v>2025</v>
      </c>
      <c r="B4357" s="162" t="s">
        <v>16</v>
      </c>
      <c r="C4357" s="51" t="str">
        <f>set_totals!$C$626</f>
        <v>30Apr25-RST-Night/Day</v>
      </c>
      <c r="D4357" s="21">
        <f t="shared" si="202"/>
        <v>45777</v>
      </c>
      <c r="E4357" s="22">
        <f t="shared" si="203"/>
        <v>120</v>
      </c>
      <c r="F4357" s="50" t="s">
        <v>343</v>
      </c>
      <c r="G4357" s="50" t="s">
        <v>347</v>
      </c>
      <c r="H4357" s="17">
        <v>94</v>
      </c>
      <c r="J4357" s="17">
        <v>9.41</v>
      </c>
      <c r="K4357" s="17" t="s">
        <v>494</v>
      </c>
      <c r="N4357" s="17"/>
      <c r="Q4357" s="50" t="s">
        <v>494</v>
      </c>
    </row>
    <row r="4358" spans="1:58" hidden="1" x14ac:dyDescent="0.2">
      <c r="A4358" s="50">
        <v>2025</v>
      </c>
      <c r="B4358" s="162" t="s">
        <v>16</v>
      </c>
      <c r="C4358" s="51" t="str">
        <f>set_totals!$C$626</f>
        <v>30Apr25-RST-Night/Day</v>
      </c>
      <c r="D4358" s="21">
        <f t="shared" si="202"/>
        <v>45777</v>
      </c>
      <c r="E4358" s="22">
        <f t="shared" si="203"/>
        <v>120</v>
      </c>
      <c r="F4358" s="50" t="s">
        <v>343</v>
      </c>
      <c r="G4358" s="50" t="s">
        <v>341</v>
      </c>
      <c r="H4358" s="17">
        <v>35</v>
      </c>
      <c r="J4358" s="17">
        <v>0.42</v>
      </c>
      <c r="K4358" s="17" t="s">
        <v>494</v>
      </c>
      <c r="N4358" s="17"/>
      <c r="Q4358" s="50" t="s">
        <v>494</v>
      </c>
    </row>
    <row r="4359" spans="1:58" hidden="1" x14ac:dyDescent="0.2">
      <c r="A4359" s="50">
        <v>2025</v>
      </c>
      <c r="B4359" s="162" t="s">
        <v>16</v>
      </c>
      <c r="C4359" s="51" t="str">
        <f>set_totals!$C$626</f>
        <v>30Apr25-RST-Night/Day</v>
      </c>
      <c r="D4359" s="21">
        <f t="shared" si="202"/>
        <v>45777</v>
      </c>
      <c r="E4359" s="22">
        <f t="shared" si="203"/>
        <v>120</v>
      </c>
      <c r="F4359" s="50" t="s">
        <v>343</v>
      </c>
      <c r="G4359" s="50" t="s">
        <v>341</v>
      </c>
      <c r="H4359" s="17">
        <v>30</v>
      </c>
      <c r="J4359" s="17">
        <v>0.25</v>
      </c>
      <c r="K4359" s="17" t="s">
        <v>494</v>
      </c>
      <c r="N4359" s="17"/>
      <c r="Q4359" s="50" t="s">
        <v>494</v>
      </c>
    </row>
    <row r="4360" spans="1:58" hidden="1" x14ac:dyDescent="0.2">
      <c r="A4360" s="50">
        <v>2025</v>
      </c>
      <c r="B4360" s="162" t="s">
        <v>16</v>
      </c>
      <c r="C4360" s="51" t="str">
        <f>set_totals!$C$626</f>
        <v>30Apr25-RST-Night/Day</v>
      </c>
      <c r="D4360" s="21">
        <f t="shared" si="202"/>
        <v>45777</v>
      </c>
      <c r="E4360" s="22">
        <f t="shared" si="203"/>
        <v>120</v>
      </c>
      <c r="F4360" s="50" t="s">
        <v>343</v>
      </c>
      <c r="G4360" s="50" t="s">
        <v>341</v>
      </c>
      <c r="H4360" s="17">
        <v>35</v>
      </c>
      <c r="J4360" s="17">
        <v>0.36</v>
      </c>
      <c r="K4360" s="17" t="s">
        <v>494</v>
      </c>
      <c r="N4360" s="17"/>
      <c r="Q4360" s="50" t="s">
        <v>494</v>
      </c>
    </row>
    <row r="4361" spans="1:58" hidden="1" x14ac:dyDescent="0.2">
      <c r="A4361" s="50">
        <v>2025</v>
      </c>
      <c r="B4361" s="162" t="s">
        <v>16</v>
      </c>
      <c r="C4361" s="51" t="str">
        <f>set_totals!$C$626</f>
        <v>30Apr25-RST-Night/Day</v>
      </c>
      <c r="D4361" s="21">
        <f t="shared" si="202"/>
        <v>45777</v>
      </c>
      <c r="E4361" s="22">
        <f t="shared" si="203"/>
        <v>120</v>
      </c>
      <c r="F4361" s="50" t="s">
        <v>343</v>
      </c>
      <c r="G4361" s="50" t="s">
        <v>341</v>
      </c>
      <c r="H4361" s="17">
        <v>35</v>
      </c>
      <c r="J4361" s="17">
        <v>0.41</v>
      </c>
      <c r="K4361" s="17" t="s">
        <v>494</v>
      </c>
      <c r="N4361" s="17"/>
      <c r="Q4361" s="50" t="s">
        <v>494</v>
      </c>
    </row>
    <row r="4362" spans="1:58" hidden="1" x14ac:dyDescent="0.2">
      <c r="A4362" s="50">
        <v>2025</v>
      </c>
      <c r="B4362" s="162" t="s">
        <v>16</v>
      </c>
      <c r="C4362" s="51" t="str">
        <f>set_totals!$C$626</f>
        <v>30Apr25-RST-Night/Day</v>
      </c>
      <c r="D4362" s="21">
        <f t="shared" si="202"/>
        <v>45777</v>
      </c>
      <c r="E4362" s="22">
        <f t="shared" si="203"/>
        <v>120</v>
      </c>
      <c r="F4362" s="50" t="s">
        <v>343</v>
      </c>
      <c r="G4362" s="50" t="s">
        <v>341</v>
      </c>
      <c r="H4362" s="17">
        <v>34</v>
      </c>
      <c r="J4362" s="17">
        <v>0.36</v>
      </c>
      <c r="K4362" s="17" t="s">
        <v>494</v>
      </c>
      <c r="N4362" s="17"/>
      <c r="Q4362" s="50" t="s">
        <v>494</v>
      </c>
    </row>
    <row r="4363" spans="1:58" x14ac:dyDescent="0.2">
      <c r="A4363" s="50">
        <v>2025</v>
      </c>
      <c r="B4363" s="162" t="s">
        <v>16</v>
      </c>
      <c r="C4363" s="51" t="str">
        <f>set_totals!$C$630</f>
        <v>02May25-RST-Night/Day</v>
      </c>
      <c r="D4363" s="21">
        <f t="shared" si="202"/>
        <v>45779</v>
      </c>
      <c r="E4363" s="22">
        <f t="shared" si="203"/>
        <v>122</v>
      </c>
      <c r="F4363" s="50" t="s">
        <v>344</v>
      </c>
      <c r="G4363" s="50" t="s">
        <v>341</v>
      </c>
      <c r="H4363" s="17">
        <v>54</v>
      </c>
      <c r="I4363" s="17">
        <v>10</v>
      </c>
      <c r="J4363" s="17">
        <v>1.24</v>
      </c>
      <c r="K4363" s="17" t="s">
        <v>494</v>
      </c>
      <c r="N4363" s="17" t="s">
        <v>1703</v>
      </c>
      <c r="Q4363" s="50" t="s">
        <v>496</v>
      </c>
      <c r="R4363" s="50" t="s">
        <v>2350</v>
      </c>
      <c r="S4363" s="50" t="s">
        <v>2506</v>
      </c>
      <c r="AF4363" s="50" t="s">
        <v>2475</v>
      </c>
      <c r="AG4363" s="184">
        <v>45908</v>
      </c>
      <c r="AH4363" s="50" t="s">
        <v>496</v>
      </c>
      <c r="AI4363" s="50" t="s">
        <v>494</v>
      </c>
      <c r="AL4363" s="50" t="s">
        <v>494</v>
      </c>
      <c r="AM4363" s="50">
        <v>52</v>
      </c>
      <c r="AN4363" s="50">
        <v>9</v>
      </c>
      <c r="AO4363" s="50">
        <v>1.24</v>
      </c>
      <c r="AP4363" s="50" t="s">
        <v>494</v>
      </c>
      <c r="AQ4363" s="50" t="s">
        <v>2476</v>
      </c>
      <c r="AR4363" s="50" t="s">
        <v>1703</v>
      </c>
      <c r="AS4363" s="50" t="s">
        <v>494</v>
      </c>
      <c r="AT4363" s="50" t="s">
        <v>494</v>
      </c>
      <c r="AU4363" s="50" t="s">
        <v>496</v>
      </c>
      <c r="AV4363" s="50" t="s">
        <v>494</v>
      </c>
      <c r="AW4363" s="50" t="s">
        <v>494</v>
      </c>
      <c r="AX4363" s="50" t="s">
        <v>494</v>
      </c>
      <c r="AY4363" s="50" t="s">
        <v>494</v>
      </c>
      <c r="AZ4363" s="50" t="s">
        <v>494</v>
      </c>
      <c r="BA4363" s="50" t="s">
        <v>494</v>
      </c>
      <c r="BB4363" s="50" t="s">
        <v>494</v>
      </c>
      <c r="BC4363" s="50" t="s">
        <v>494</v>
      </c>
      <c r="BD4363" s="50" t="s">
        <v>494</v>
      </c>
      <c r="BE4363" s="50" t="s">
        <v>494</v>
      </c>
      <c r="BF4363" s="50" t="s">
        <v>2401</v>
      </c>
    </row>
    <row r="4364" spans="1:58" x14ac:dyDescent="0.2">
      <c r="A4364" s="50">
        <v>2025</v>
      </c>
      <c r="B4364" s="162" t="s">
        <v>16</v>
      </c>
      <c r="C4364" s="51" t="str">
        <f>set_totals!$C$630</f>
        <v>02May25-RST-Night/Day</v>
      </c>
      <c r="D4364" s="21">
        <f t="shared" si="202"/>
        <v>45779</v>
      </c>
      <c r="E4364" s="22">
        <f t="shared" si="203"/>
        <v>122</v>
      </c>
      <c r="F4364" s="50" t="s">
        <v>344</v>
      </c>
      <c r="G4364" s="50" t="s">
        <v>341</v>
      </c>
      <c r="H4364" s="17">
        <v>56</v>
      </c>
      <c r="J4364" s="17">
        <v>1.41</v>
      </c>
      <c r="K4364" s="17" t="s">
        <v>494</v>
      </c>
      <c r="N4364" s="17" t="s">
        <v>1704</v>
      </c>
      <c r="Q4364" s="50" t="s">
        <v>496</v>
      </c>
      <c r="R4364" s="50" t="s">
        <v>2350</v>
      </c>
      <c r="S4364" s="50" t="s">
        <v>2506</v>
      </c>
      <c r="AF4364" s="50" t="s">
        <v>2475</v>
      </c>
      <c r="AG4364" s="184">
        <v>45908</v>
      </c>
      <c r="AH4364" s="50" t="s">
        <v>496</v>
      </c>
      <c r="AI4364" s="50" t="s">
        <v>494</v>
      </c>
      <c r="AL4364" s="50" t="s">
        <v>494</v>
      </c>
      <c r="AM4364" s="50">
        <v>53</v>
      </c>
      <c r="AN4364" s="50">
        <v>9</v>
      </c>
      <c r="AO4364" s="50">
        <v>1.0900000000000001</v>
      </c>
      <c r="AP4364" s="50" t="s">
        <v>494</v>
      </c>
      <c r="AQ4364" s="50" t="s">
        <v>2476</v>
      </c>
      <c r="AR4364" s="50" t="s">
        <v>1704</v>
      </c>
      <c r="AS4364" s="50" t="s">
        <v>494</v>
      </c>
      <c r="AT4364" s="50" t="s">
        <v>494</v>
      </c>
      <c r="AU4364" s="50" t="s">
        <v>496</v>
      </c>
      <c r="AV4364" s="50" t="s">
        <v>494</v>
      </c>
      <c r="AW4364" s="50" t="s">
        <v>494</v>
      </c>
      <c r="AX4364" s="50" t="s">
        <v>494</v>
      </c>
      <c r="AY4364" s="50" t="s">
        <v>494</v>
      </c>
      <c r="AZ4364" s="50" t="s">
        <v>494</v>
      </c>
      <c r="BA4364" s="50" t="s">
        <v>494</v>
      </c>
      <c r="BB4364" s="50" t="s">
        <v>494</v>
      </c>
      <c r="BC4364" s="50" t="s">
        <v>494</v>
      </c>
      <c r="BD4364" s="50" t="s">
        <v>494</v>
      </c>
      <c r="BE4364" s="50" t="s">
        <v>494</v>
      </c>
      <c r="BF4364" s="50" t="s">
        <v>2401</v>
      </c>
    </row>
    <row r="4365" spans="1:58" x14ac:dyDescent="0.2">
      <c r="A4365" s="50">
        <v>2025</v>
      </c>
      <c r="B4365" s="162" t="s">
        <v>16</v>
      </c>
      <c r="C4365" s="51" t="str">
        <f>set_totals!$C$630</f>
        <v>02May25-RST-Night/Day</v>
      </c>
      <c r="D4365" s="21">
        <f t="shared" si="202"/>
        <v>45779</v>
      </c>
      <c r="E4365" s="22">
        <f t="shared" si="203"/>
        <v>122</v>
      </c>
      <c r="F4365" s="50" t="s">
        <v>344</v>
      </c>
      <c r="G4365" s="50" t="s">
        <v>341</v>
      </c>
      <c r="H4365" s="17">
        <v>65</v>
      </c>
      <c r="J4365" s="17">
        <v>2.68</v>
      </c>
      <c r="K4365" s="17" t="s">
        <v>494</v>
      </c>
      <c r="N4365" s="17" t="s">
        <v>1705</v>
      </c>
      <c r="Q4365" s="50" t="s">
        <v>496</v>
      </c>
      <c r="R4365" s="205" t="s">
        <v>2350</v>
      </c>
      <c r="S4365" s="202" t="s">
        <v>2507</v>
      </c>
      <c r="AF4365" s="50" t="s">
        <v>2475</v>
      </c>
      <c r="AG4365" s="184">
        <v>45908</v>
      </c>
      <c r="AH4365" s="50" t="s">
        <v>496</v>
      </c>
      <c r="AI4365" s="50" t="s">
        <v>494</v>
      </c>
      <c r="AL4365" s="50" t="s">
        <v>494</v>
      </c>
      <c r="AM4365" s="50">
        <v>38</v>
      </c>
      <c r="AN4365" s="50">
        <v>7</v>
      </c>
      <c r="AO4365" s="50">
        <v>0.56000000000000005</v>
      </c>
      <c r="AP4365" s="50" t="s">
        <v>494</v>
      </c>
      <c r="AQ4365" s="50" t="s">
        <v>2476</v>
      </c>
      <c r="AR4365" s="50" t="s">
        <v>1705</v>
      </c>
      <c r="AS4365" s="50" t="s">
        <v>494</v>
      </c>
      <c r="AT4365" s="50" t="s">
        <v>494</v>
      </c>
      <c r="AU4365" s="50" t="s">
        <v>496</v>
      </c>
      <c r="AV4365" s="50" t="s">
        <v>494</v>
      </c>
      <c r="AW4365" s="50" t="s">
        <v>494</v>
      </c>
      <c r="AX4365" s="50" t="s">
        <v>494</v>
      </c>
      <c r="AY4365" s="50" t="s">
        <v>494</v>
      </c>
      <c r="AZ4365" s="50" t="s">
        <v>494</v>
      </c>
      <c r="BA4365" s="50" t="s">
        <v>494</v>
      </c>
      <c r="BB4365" s="50" t="s">
        <v>494</v>
      </c>
      <c r="BC4365" s="50" t="s">
        <v>494</v>
      </c>
      <c r="BD4365" s="50" t="s">
        <v>494</v>
      </c>
      <c r="BE4365" s="50" t="s">
        <v>494</v>
      </c>
      <c r="BF4365" s="50" t="s">
        <v>2401</v>
      </c>
    </row>
    <row r="4366" spans="1:58" hidden="1" x14ac:dyDescent="0.2">
      <c r="A4366" s="50">
        <v>2025</v>
      </c>
      <c r="B4366" s="162" t="s">
        <v>16</v>
      </c>
      <c r="C4366" s="51" t="str">
        <f>set_totals!$C$630</f>
        <v>02May25-RST-Night/Day</v>
      </c>
      <c r="D4366" s="21">
        <f t="shared" si="202"/>
        <v>45779</v>
      </c>
      <c r="E4366" s="22">
        <f t="shared" si="203"/>
        <v>122</v>
      </c>
      <c r="F4366" s="50" t="s">
        <v>343</v>
      </c>
      <c r="G4366" s="50" t="s">
        <v>341</v>
      </c>
      <c r="H4366" s="17">
        <v>36</v>
      </c>
      <c r="J4366" s="17">
        <v>0.52</v>
      </c>
      <c r="K4366" s="17" t="s">
        <v>494</v>
      </c>
      <c r="N4366" s="17"/>
      <c r="Q4366" s="50" t="s">
        <v>494</v>
      </c>
    </row>
    <row r="4367" spans="1:58" hidden="1" x14ac:dyDescent="0.2">
      <c r="A4367" s="50">
        <v>2025</v>
      </c>
      <c r="B4367" s="162" t="s">
        <v>16</v>
      </c>
      <c r="C4367" s="51" t="str">
        <f>set_totals!$C$630</f>
        <v>02May25-RST-Night/Day</v>
      </c>
      <c r="D4367" s="21">
        <f t="shared" si="202"/>
        <v>45779</v>
      </c>
      <c r="E4367" s="22">
        <f t="shared" si="203"/>
        <v>122</v>
      </c>
      <c r="F4367" s="50" t="s">
        <v>343</v>
      </c>
      <c r="G4367" s="50" t="s">
        <v>341</v>
      </c>
      <c r="H4367" s="17">
        <v>35</v>
      </c>
      <c r="J4367" s="17">
        <v>0.6</v>
      </c>
      <c r="K4367" s="17" t="s">
        <v>494</v>
      </c>
      <c r="N4367" s="17"/>
      <c r="Q4367" s="50" t="s">
        <v>494</v>
      </c>
    </row>
    <row r="4368" spans="1:58" hidden="1" x14ac:dyDescent="0.2">
      <c r="A4368" s="50">
        <v>2025</v>
      </c>
      <c r="B4368" s="162" t="s">
        <v>16</v>
      </c>
      <c r="C4368" s="51" t="str">
        <f>set_totals!$C$630</f>
        <v>02May25-RST-Night/Day</v>
      </c>
      <c r="D4368" s="21">
        <f t="shared" si="202"/>
        <v>45779</v>
      </c>
      <c r="E4368" s="22">
        <f t="shared" si="203"/>
        <v>122</v>
      </c>
      <c r="F4368" s="50" t="s">
        <v>343</v>
      </c>
      <c r="G4368" s="50" t="s">
        <v>341</v>
      </c>
      <c r="H4368" s="17">
        <v>33</v>
      </c>
      <c r="J4368" s="17">
        <v>0.8</v>
      </c>
      <c r="K4368" s="17" t="s">
        <v>494</v>
      </c>
      <c r="N4368" s="17"/>
      <c r="Q4368" s="50" t="s">
        <v>494</v>
      </c>
    </row>
    <row r="4369" spans="1:17" hidden="1" x14ac:dyDescent="0.2">
      <c r="A4369" s="50">
        <v>2025</v>
      </c>
      <c r="B4369" s="162" t="s">
        <v>16</v>
      </c>
      <c r="C4369" s="51" t="str">
        <f>set_totals!$C$630</f>
        <v>02May25-RST-Night/Day</v>
      </c>
      <c r="D4369" s="21">
        <f t="shared" si="202"/>
        <v>45779</v>
      </c>
      <c r="E4369" s="22">
        <f t="shared" si="203"/>
        <v>122</v>
      </c>
      <c r="F4369" s="50" t="s">
        <v>343</v>
      </c>
      <c r="G4369" s="50" t="s">
        <v>341</v>
      </c>
      <c r="H4369" s="17">
        <v>36</v>
      </c>
      <c r="J4369" s="17">
        <v>0.52</v>
      </c>
      <c r="K4369" s="17" t="s">
        <v>494</v>
      </c>
      <c r="N4369" s="17"/>
      <c r="Q4369" s="50" t="s">
        <v>494</v>
      </c>
    </row>
    <row r="4370" spans="1:17" hidden="1" x14ac:dyDescent="0.2">
      <c r="A4370" s="50">
        <v>2025</v>
      </c>
      <c r="B4370" s="162" t="s">
        <v>16</v>
      </c>
      <c r="C4370" s="51" t="str">
        <f>set_totals!$C$630</f>
        <v>02May25-RST-Night/Day</v>
      </c>
      <c r="D4370" s="21">
        <f t="shared" si="202"/>
        <v>45779</v>
      </c>
      <c r="E4370" s="22">
        <f t="shared" si="203"/>
        <v>122</v>
      </c>
      <c r="F4370" s="50" t="s">
        <v>343</v>
      </c>
      <c r="G4370" s="50" t="s">
        <v>341</v>
      </c>
      <c r="H4370" s="17">
        <v>34</v>
      </c>
      <c r="J4370" s="17">
        <v>0.39</v>
      </c>
      <c r="K4370" s="17" t="s">
        <v>494</v>
      </c>
      <c r="N4370" s="17"/>
      <c r="Q4370" s="50" t="s">
        <v>494</v>
      </c>
    </row>
    <row r="4371" spans="1:17" hidden="1" x14ac:dyDescent="0.2">
      <c r="A4371" s="50">
        <v>2025</v>
      </c>
      <c r="B4371" s="162" t="s">
        <v>16</v>
      </c>
      <c r="C4371" s="51" t="str">
        <f>set_totals!$C$630</f>
        <v>02May25-RST-Night/Day</v>
      </c>
      <c r="D4371" s="21">
        <f t="shared" si="202"/>
        <v>45779</v>
      </c>
      <c r="E4371" s="22">
        <f t="shared" si="203"/>
        <v>122</v>
      </c>
      <c r="F4371" s="50" t="s">
        <v>343</v>
      </c>
      <c r="G4371" s="50" t="s">
        <v>341</v>
      </c>
      <c r="H4371" s="17">
        <v>34</v>
      </c>
      <c r="J4371" s="17">
        <v>0.59</v>
      </c>
      <c r="K4371" s="17" t="s">
        <v>494</v>
      </c>
      <c r="N4371" s="17"/>
      <c r="Q4371" s="50" t="s">
        <v>494</v>
      </c>
    </row>
    <row r="4372" spans="1:17" hidden="1" x14ac:dyDescent="0.2">
      <c r="A4372" s="50">
        <v>2025</v>
      </c>
      <c r="B4372" s="162" t="s">
        <v>16</v>
      </c>
      <c r="C4372" s="51" t="str">
        <f>set_totals!$C$630</f>
        <v>02May25-RST-Night/Day</v>
      </c>
      <c r="D4372" s="21">
        <f t="shared" si="202"/>
        <v>45779</v>
      </c>
      <c r="E4372" s="22">
        <f t="shared" si="203"/>
        <v>122</v>
      </c>
      <c r="F4372" s="50" t="s">
        <v>343</v>
      </c>
      <c r="G4372" s="50" t="s">
        <v>341</v>
      </c>
      <c r="H4372" s="17">
        <v>35</v>
      </c>
      <c r="J4372" s="17">
        <v>0.27</v>
      </c>
      <c r="K4372" s="17" t="s">
        <v>494</v>
      </c>
      <c r="N4372" s="17"/>
      <c r="Q4372" s="50" t="s">
        <v>494</v>
      </c>
    </row>
    <row r="4373" spans="1:17" hidden="1" x14ac:dyDescent="0.2">
      <c r="A4373" s="50">
        <v>2025</v>
      </c>
      <c r="B4373" s="162" t="s">
        <v>16</v>
      </c>
      <c r="C4373" s="51" t="str">
        <f>set_totals!$C$630</f>
        <v>02May25-RST-Night/Day</v>
      </c>
      <c r="D4373" s="21">
        <f t="shared" si="202"/>
        <v>45779</v>
      </c>
      <c r="E4373" s="22">
        <f t="shared" si="203"/>
        <v>122</v>
      </c>
      <c r="F4373" s="50" t="s">
        <v>343</v>
      </c>
      <c r="G4373" s="50" t="s">
        <v>341</v>
      </c>
      <c r="H4373" s="17">
        <v>32</v>
      </c>
      <c r="J4373" s="17">
        <v>0.34</v>
      </c>
      <c r="K4373" s="17" t="s">
        <v>494</v>
      </c>
      <c r="N4373" s="17"/>
      <c r="Q4373" s="50" t="s">
        <v>494</v>
      </c>
    </row>
    <row r="4374" spans="1:17" hidden="1" x14ac:dyDescent="0.2">
      <c r="A4374" s="50">
        <v>2025</v>
      </c>
      <c r="B4374" s="162" t="s">
        <v>16</v>
      </c>
      <c r="C4374" s="51" t="str">
        <f>set_totals!$C$630</f>
        <v>02May25-RST-Night/Day</v>
      </c>
      <c r="D4374" s="21">
        <f t="shared" si="202"/>
        <v>45779</v>
      </c>
      <c r="E4374" s="22">
        <f t="shared" si="203"/>
        <v>122</v>
      </c>
      <c r="F4374" s="50" t="s">
        <v>343</v>
      </c>
      <c r="G4374" s="50" t="s">
        <v>341</v>
      </c>
      <c r="H4374" s="17">
        <v>34</v>
      </c>
      <c r="J4374" s="17">
        <v>0.51</v>
      </c>
      <c r="K4374" s="17" t="s">
        <v>494</v>
      </c>
      <c r="N4374" s="17"/>
      <c r="Q4374" s="50" t="s">
        <v>494</v>
      </c>
    </row>
    <row r="4375" spans="1:17" hidden="1" x14ac:dyDescent="0.2">
      <c r="A4375" s="50">
        <v>2025</v>
      </c>
      <c r="B4375" s="162" t="s">
        <v>16</v>
      </c>
      <c r="C4375" s="51" t="str">
        <f>set_totals!$C$630</f>
        <v>02May25-RST-Night/Day</v>
      </c>
      <c r="D4375" s="21">
        <f t="shared" si="202"/>
        <v>45779</v>
      </c>
      <c r="E4375" s="22">
        <f t="shared" si="203"/>
        <v>122</v>
      </c>
      <c r="F4375" s="50" t="s">
        <v>343</v>
      </c>
      <c r="G4375" s="50" t="s">
        <v>341</v>
      </c>
      <c r="H4375" s="17">
        <v>33</v>
      </c>
      <c r="J4375" s="17">
        <v>0.51</v>
      </c>
      <c r="K4375" s="17" t="s">
        <v>494</v>
      </c>
      <c r="N4375" s="17"/>
      <c r="Q4375" s="50" t="s">
        <v>494</v>
      </c>
    </row>
    <row r="4376" spans="1:17" hidden="1" x14ac:dyDescent="0.2">
      <c r="A4376" s="50">
        <v>2025</v>
      </c>
      <c r="B4376" s="162" t="s">
        <v>16</v>
      </c>
      <c r="C4376" s="51" t="str">
        <f>set_totals!$C$630</f>
        <v>02May25-RST-Night/Day</v>
      </c>
      <c r="D4376" s="21">
        <f t="shared" si="202"/>
        <v>45779</v>
      </c>
      <c r="E4376" s="22">
        <f t="shared" si="203"/>
        <v>122</v>
      </c>
      <c r="F4376" s="50" t="s">
        <v>343</v>
      </c>
      <c r="G4376" s="50" t="s">
        <v>341</v>
      </c>
      <c r="H4376" s="17">
        <v>30</v>
      </c>
      <c r="J4376" s="17">
        <v>0.34</v>
      </c>
      <c r="K4376" s="17" t="s">
        <v>494</v>
      </c>
      <c r="N4376" s="17"/>
      <c r="Q4376" s="50" t="s">
        <v>494</v>
      </c>
    </row>
    <row r="4377" spans="1:17" hidden="1" x14ac:dyDescent="0.2">
      <c r="A4377" s="50">
        <v>2025</v>
      </c>
      <c r="B4377" s="162" t="s">
        <v>16</v>
      </c>
      <c r="C4377" s="51" t="str">
        <f>set_totals!$C$630</f>
        <v>02May25-RST-Night/Day</v>
      </c>
      <c r="D4377" s="21">
        <f t="shared" si="202"/>
        <v>45779</v>
      </c>
      <c r="E4377" s="22">
        <f t="shared" si="203"/>
        <v>122</v>
      </c>
      <c r="F4377" s="50" t="s">
        <v>343</v>
      </c>
      <c r="G4377" s="50" t="s">
        <v>341</v>
      </c>
      <c r="H4377" s="17">
        <v>37</v>
      </c>
      <c r="J4377" s="17">
        <v>0.45</v>
      </c>
      <c r="K4377" s="17" t="s">
        <v>494</v>
      </c>
      <c r="N4377" s="17"/>
      <c r="Q4377" s="50" t="s">
        <v>494</v>
      </c>
    </row>
    <row r="4378" spans="1:17" hidden="1" x14ac:dyDescent="0.2">
      <c r="A4378" s="50">
        <v>2025</v>
      </c>
      <c r="B4378" s="162" t="s">
        <v>16</v>
      </c>
      <c r="C4378" s="51" t="str">
        <f>set_totals!$C$630</f>
        <v>02May25-RST-Night/Day</v>
      </c>
      <c r="D4378" s="21">
        <f t="shared" si="202"/>
        <v>45779</v>
      </c>
      <c r="E4378" s="22">
        <f t="shared" si="203"/>
        <v>122</v>
      </c>
      <c r="F4378" s="50" t="s">
        <v>343</v>
      </c>
      <c r="G4378" s="50" t="s">
        <v>341</v>
      </c>
      <c r="H4378" s="17">
        <v>35</v>
      </c>
      <c r="J4378" s="17">
        <v>0.55000000000000004</v>
      </c>
      <c r="K4378" s="17" t="s">
        <v>494</v>
      </c>
      <c r="N4378" s="17"/>
      <c r="Q4378" s="50" t="s">
        <v>494</v>
      </c>
    </row>
    <row r="4379" spans="1:17" hidden="1" x14ac:dyDescent="0.2">
      <c r="A4379" s="50">
        <v>2025</v>
      </c>
      <c r="B4379" s="162" t="s">
        <v>16</v>
      </c>
      <c r="C4379" s="51" t="str">
        <f>set_totals!$C$630</f>
        <v>02May25-RST-Night/Day</v>
      </c>
      <c r="D4379" s="21">
        <f t="shared" si="202"/>
        <v>45779</v>
      </c>
      <c r="E4379" s="22">
        <f t="shared" si="203"/>
        <v>122</v>
      </c>
      <c r="F4379" s="50" t="s">
        <v>343</v>
      </c>
      <c r="G4379" s="50" t="s">
        <v>341</v>
      </c>
      <c r="H4379" s="17">
        <v>42</v>
      </c>
      <c r="J4379" s="17">
        <v>0.82</v>
      </c>
      <c r="K4379" s="17" t="s">
        <v>494</v>
      </c>
      <c r="N4379" s="17"/>
      <c r="Q4379" s="50" t="s">
        <v>494</v>
      </c>
    </row>
    <row r="4380" spans="1:17" hidden="1" x14ac:dyDescent="0.2">
      <c r="A4380" s="50">
        <v>2025</v>
      </c>
      <c r="B4380" s="162" t="s">
        <v>16</v>
      </c>
      <c r="C4380" s="51" t="str">
        <f>set_totals!$C$630</f>
        <v>02May25-RST-Night/Day</v>
      </c>
      <c r="D4380" s="21">
        <f t="shared" si="202"/>
        <v>45779</v>
      </c>
      <c r="E4380" s="22">
        <f t="shared" si="203"/>
        <v>122</v>
      </c>
      <c r="F4380" s="50" t="s">
        <v>343</v>
      </c>
      <c r="G4380" s="50" t="s">
        <v>341</v>
      </c>
      <c r="H4380" s="17">
        <v>34</v>
      </c>
      <c r="J4380" s="17">
        <v>0.33</v>
      </c>
      <c r="K4380" s="17" t="s">
        <v>494</v>
      </c>
      <c r="N4380" s="17"/>
      <c r="Q4380" s="50" t="s">
        <v>494</v>
      </c>
    </row>
    <row r="4381" spans="1:17" hidden="1" x14ac:dyDescent="0.2">
      <c r="A4381" s="50">
        <v>2025</v>
      </c>
      <c r="B4381" s="162" t="s">
        <v>16</v>
      </c>
      <c r="C4381" s="51" t="str">
        <f>set_totals!$C$630</f>
        <v>02May25-RST-Night/Day</v>
      </c>
      <c r="D4381" s="21">
        <f t="shared" si="202"/>
        <v>45779</v>
      </c>
      <c r="E4381" s="22">
        <f t="shared" si="203"/>
        <v>122</v>
      </c>
      <c r="F4381" s="50" t="s">
        <v>343</v>
      </c>
      <c r="G4381" s="50" t="s">
        <v>341</v>
      </c>
      <c r="H4381" s="17">
        <v>35</v>
      </c>
      <c r="J4381" s="17">
        <v>0.4</v>
      </c>
      <c r="K4381" s="17" t="s">
        <v>494</v>
      </c>
      <c r="N4381" s="17"/>
      <c r="Q4381" s="50" t="s">
        <v>494</v>
      </c>
    </row>
    <row r="4382" spans="1:17" hidden="1" x14ac:dyDescent="0.2">
      <c r="A4382" s="50">
        <v>2025</v>
      </c>
      <c r="B4382" s="162" t="s">
        <v>16</v>
      </c>
      <c r="C4382" s="51" t="str">
        <f>set_totals!$C$630</f>
        <v>02May25-RST-Night/Day</v>
      </c>
      <c r="D4382" s="21">
        <f t="shared" si="202"/>
        <v>45779</v>
      </c>
      <c r="E4382" s="22">
        <f t="shared" si="203"/>
        <v>122</v>
      </c>
      <c r="F4382" s="50" t="s">
        <v>343</v>
      </c>
      <c r="G4382" s="50" t="s">
        <v>341</v>
      </c>
      <c r="H4382" s="17">
        <v>36</v>
      </c>
      <c r="J4382" s="17">
        <v>0.46</v>
      </c>
      <c r="K4382" s="17" t="s">
        <v>494</v>
      </c>
      <c r="N4382" s="17"/>
      <c r="Q4382" s="50" t="s">
        <v>494</v>
      </c>
    </row>
    <row r="4383" spans="1:17" hidden="1" x14ac:dyDescent="0.2">
      <c r="A4383" s="50">
        <v>2025</v>
      </c>
      <c r="B4383" s="162" t="s">
        <v>16</v>
      </c>
      <c r="C4383" s="51" t="str">
        <f>set_totals!$C$630</f>
        <v>02May25-RST-Night/Day</v>
      </c>
      <c r="D4383" s="21">
        <f t="shared" si="202"/>
        <v>45779</v>
      </c>
      <c r="E4383" s="22">
        <f t="shared" si="203"/>
        <v>122</v>
      </c>
      <c r="F4383" s="50" t="s">
        <v>343</v>
      </c>
      <c r="G4383" s="50" t="s">
        <v>341</v>
      </c>
      <c r="H4383" s="17">
        <v>34</v>
      </c>
      <c r="J4383" s="17">
        <v>0.54</v>
      </c>
      <c r="K4383" s="17" t="s">
        <v>494</v>
      </c>
      <c r="N4383" s="17"/>
      <c r="Q4383" s="50" t="s">
        <v>494</v>
      </c>
    </row>
    <row r="4384" spans="1:17" hidden="1" x14ac:dyDescent="0.2">
      <c r="A4384" s="50">
        <v>2025</v>
      </c>
      <c r="B4384" s="162" t="s">
        <v>16</v>
      </c>
      <c r="C4384" s="51" t="str">
        <f>set_totals!$C$630</f>
        <v>02May25-RST-Night/Day</v>
      </c>
      <c r="D4384" s="21">
        <f t="shared" si="202"/>
        <v>45779</v>
      </c>
      <c r="E4384" s="22">
        <f t="shared" si="203"/>
        <v>122</v>
      </c>
      <c r="F4384" s="50" t="s">
        <v>343</v>
      </c>
      <c r="G4384" s="50" t="s">
        <v>341</v>
      </c>
      <c r="H4384" s="17">
        <v>37</v>
      </c>
      <c r="J4384" s="17">
        <v>0.4</v>
      </c>
      <c r="K4384" s="17" t="s">
        <v>494</v>
      </c>
      <c r="N4384" s="17"/>
      <c r="Q4384" s="50" t="s">
        <v>494</v>
      </c>
    </row>
    <row r="4385" spans="1:17" hidden="1" x14ac:dyDescent="0.2">
      <c r="A4385" s="50">
        <v>2025</v>
      </c>
      <c r="B4385" s="162" t="s">
        <v>16</v>
      </c>
      <c r="C4385" s="51" t="str">
        <f>set_totals!$C$630</f>
        <v>02May25-RST-Night/Day</v>
      </c>
      <c r="D4385" s="21">
        <f t="shared" si="202"/>
        <v>45779</v>
      </c>
      <c r="E4385" s="22">
        <f t="shared" si="203"/>
        <v>122</v>
      </c>
      <c r="F4385" s="50" t="s">
        <v>343</v>
      </c>
      <c r="G4385" s="50" t="s">
        <v>341</v>
      </c>
      <c r="H4385" s="17">
        <v>35</v>
      </c>
      <c r="J4385" s="17">
        <v>0.6</v>
      </c>
      <c r="K4385" s="17" t="s">
        <v>494</v>
      </c>
      <c r="N4385" s="17"/>
      <c r="Q4385" s="50" t="s">
        <v>494</v>
      </c>
    </row>
    <row r="4386" spans="1:17" hidden="1" x14ac:dyDescent="0.2">
      <c r="A4386" s="50">
        <v>2025</v>
      </c>
      <c r="B4386" s="162" t="s">
        <v>16</v>
      </c>
      <c r="C4386" s="51" t="str">
        <f>set_totals!$C$630</f>
        <v>02May25-RST-Night/Day</v>
      </c>
      <c r="D4386" s="21">
        <f t="shared" si="202"/>
        <v>45779</v>
      </c>
      <c r="E4386" s="22">
        <f t="shared" si="203"/>
        <v>122</v>
      </c>
      <c r="F4386" s="50" t="s">
        <v>343</v>
      </c>
      <c r="G4386" s="50" t="s">
        <v>341</v>
      </c>
      <c r="H4386" s="17">
        <v>36</v>
      </c>
      <c r="J4386" s="17">
        <v>0.68</v>
      </c>
      <c r="K4386" s="17" t="s">
        <v>494</v>
      </c>
      <c r="N4386" s="17"/>
      <c r="Q4386" s="50" t="s">
        <v>494</v>
      </c>
    </row>
    <row r="4387" spans="1:17" hidden="1" x14ac:dyDescent="0.2">
      <c r="A4387" s="50">
        <v>2025</v>
      </c>
      <c r="B4387" s="162" t="s">
        <v>16</v>
      </c>
      <c r="C4387" s="51" t="str">
        <f>set_totals!$C$630</f>
        <v>02May25-RST-Night/Day</v>
      </c>
      <c r="D4387" s="21">
        <f t="shared" si="202"/>
        <v>45779</v>
      </c>
      <c r="E4387" s="22">
        <f t="shared" si="203"/>
        <v>122</v>
      </c>
      <c r="F4387" s="50" t="s">
        <v>343</v>
      </c>
      <c r="G4387" s="50" t="s">
        <v>341</v>
      </c>
      <c r="H4387" s="17">
        <v>36</v>
      </c>
      <c r="J4387" s="17">
        <v>0.53</v>
      </c>
      <c r="K4387" s="17" t="s">
        <v>494</v>
      </c>
      <c r="N4387" s="17"/>
      <c r="Q4387" s="50" t="s">
        <v>494</v>
      </c>
    </row>
    <row r="4388" spans="1:17" hidden="1" x14ac:dyDescent="0.2">
      <c r="A4388" s="50">
        <v>2025</v>
      </c>
      <c r="B4388" s="162" t="s">
        <v>16</v>
      </c>
      <c r="C4388" s="51" t="str">
        <f>set_totals!$C$630</f>
        <v>02May25-RST-Night/Day</v>
      </c>
      <c r="D4388" s="21">
        <f t="shared" si="202"/>
        <v>45779</v>
      </c>
      <c r="E4388" s="22">
        <f t="shared" si="203"/>
        <v>122</v>
      </c>
      <c r="F4388" s="50" t="s">
        <v>343</v>
      </c>
      <c r="G4388" s="50" t="s">
        <v>341</v>
      </c>
      <c r="H4388" s="17">
        <v>34</v>
      </c>
      <c r="J4388" s="17">
        <v>0.44</v>
      </c>
      <c r="K4388" s="17" t="s">
        <v>494</v>
      </c>
      <c r="N4388" s="17"/>
      <c r="Q4388" s="50" t="s">
        <v>494</v>
      </c>
    </row>
    <row r="4389" spans="1:17" hidden="1" x14ac:dyDescent="0.2">
      <c r="A4389" s="50">
        <v>2025</v>
      </c>
      <c r="B4389" s="162" t="s">
        <v>16</v>
      </c>
      <c r="C4389" s="51" t="str">
        <f>set_totals!$C$630</f>
        <v>02May25-RST-Night/Day</v>
      </c>
      <c r="D4389" s="21">
        <f t="shared" si="202"/>
        <v>45779</v>
      </c>
      <c r="E4389" s="22">
        <f t="shared" si="203"/>
        <v>122</v>
      </c>
      <c r="F4389" s="50" t="s">
        <v>343</v>
      </c>
      <c r="G4389" s="50" t="s">
        <v>341</v>
      </c>
      <c r="H4389" s="17">
        <v>33</v>
      </c>
      <c r="J4389" s="17">
        <v>0.6</v>
      </c>
      <c r="K4389" s="17" t="s">
        <v>494</v>
      </c>
      <c r="N4389" s="17"/>
      <c r="Q4389" s="50" t="s">
        <v>494</v>
      </c>
    </row>
    <row r="4390" spans="1:17" hidden="1" x14ac:dyDescent="0.2">
      <c r="A4390" s="50">
        <v>2025</v>
      </c>
      <c r="B4390" s="162" t="s">
        <v>16</v>
      </c>
      <c r="C4390" s="51" t="str">
        <f>set_totals!$C$630</f>
        <v>02May25-RST-Night/Day</v>
      </c>
      <c r="D4390" s="21">
        <f t="shared" si="202"/>
        <v>45779</v>
      </c>
      <c r="E4390" s="22">
        <f t="shared" si="203"/>
        <v>122</v>
      </c>
      <c r="F4390" s="50" t="s">
        <v>343</v>
      </c>
      <c r="G4390" s="50" t="s">
        <v>341</v>
      </c>
      <c r="H4390" s="17">
        <v>34</v>
      </c>
      <c r="J4390" s="17">
        <v>0.39</v>
      </c>
      <c r="K4390" s="17" t="s">
        <v>494</v>
      </c>
      <c r="N4390" s="17"/>
      <c r="Q4390" s="50" t="s">
        <v>494</v>
      </c>
    </row>
    <row r="4391" spans="1:17" hidden="1" x14ac:dyDescent="0.2">
      <c r="A4391" s="50">
        <v>2025</v>
      </c>
      <c r="B4391" s="162" t="s">
        <v>16</v>
      </c>
      <c r="C4391" s="51" t="str">
        <f>set_totals!$C$630</f>
        <v>02May25-RST-Night/Day</v>
      </c>
      <c r="D4391" s="21">
        <f t="shared" si="202"/>
        <v>45779</v>
      </c>
      <c r="E4391" s="22">
        <f t="shared" si="203"/>
        <v>122</v>
      </c>
      <c r="F4391" s="50" t="s">
        <v>343</v>
      </c>
      <c r="G4391" s="50" t="s">
        <v>341</v>
      </c>
      <c r="H4391" s="17">
        <v>36</v>
      </c>
      <c r="J4391" s="17">
        <v>0.42</v>
      </c>
      <c r="K4391" s="17" t="s">
        <v>494</v>
      </c>
      <c r="N4391" s="17"/>
      <c r="Q4391" s="50" t="s">
        <v>494</v>
      </c>
    </row>
    <row r="4392" spans="1:17" hidden="1" x14ac:dyDescent="0.2">
      <c r="A4392" s="50">
        <v>2025</v>
      </c>
      <c r="B4392" s="162" t="s">
        <v>16</v>
      </c>
      <c r="C4392" s="51" t="str">
        <f>set_totals!$C$630</f>
        <v>02May25-RST-Night/Day</v>
      </c>
      <c r="D4392" s="21">
        <f t="shared" si="202"/>
        <v>45779</v>
      </c>
      <c r="E4392" s="22">
        <f t="shared" si="203"/>
        <v>122</v>
      </c>
      <c r="F4392" s="50" t="s">
        <v>343</v>
      </c>
      <c r="G4392" s="50" t="s">
        <v>341</v>
      </c>
      <c r="H4392" s="17">
        <v>34</v>
      </c>
      <c r="J4392" s="17">
        <v>0.5</v>
      </c>
      <c r="K4392" s="17" t="s">
        <v>494</v>
      </c>
      <c r="N4392" s="17"/>
      <c r="Q4392" s="50" t="s">
        <v>494</v>
      </c>
    </row>
    <row r="4393" spans="1:17" hidden="1" x14ac:dyDescent="0.2">
      <c r="A4393" s="50">
        <v>2025</v>
      </c>
      <c r="B4393" s="162" t="s">
        <v>16</v>
      </c>
      <c r="C4393" s="51" t="str">
        <f>set_totals!$C$630</f>
        <v>02May25-RST-Night/Day</v>
      </c>
      <c r="D4393" s="21">
        <f t="shared" si="202"/>
        <v>45779</v>
      </c>
      <c r="E4393" s="22">
        <f t="shared" si="203"/>
        <v>122</v>
      </c>
      <c r="F4393" s="50" t="s">
        <v>343</v>
      </c>
      <c r="G4393" s="50" t="s">
        <v>341</v>
      </c>
      <c r="H4393" s="17">
        <v>36</v>
      </c>
      <c r="J4393" s="17">
        <v>0.61</v>
      </c>
      <c r="K4393" s="17" t="s">
        <v>494</v>
      </c>
      <c r="N4393" s="17"/>
      <c r="Q4393" s="50" t="s">
        <v>494</v>
      </c>
    </row>
    <row r="4394" spans="1:17" hidden="1" x14ac:dyDescent="0.2">
      <c r="A4394" s="50">
        <v>2025</v>
      </c>
      <c r="B4394" s="162" t="s">
        <v>16</v>
      </c>
      <c r="C4394" s="51" t="str">
        <f>set_totals!$C$630</f>
        <v>02May25-RST-Night/Day</v>
      </c>
      <c r="D4394" s="21">
        <f t="shared" si="202"/>
        <v>45779</v>
      </c>
      <c r="E4394" s="22">
        <f t="shared" si="203"/>
        <v>122</v>
      </c>
      <c r="F4394" s="50" t="s">
        <v>343</v>
      </c>
      <c r="G4394" s="50" t="s">
        <v>341</v>
      </c>
      <c r="H4394" s="17">
        <v>37</v>
      </c>
      <c r="J4394" s="17">
        <v>0.42</v>
      </c>
      <c r="K4394" s="17" t="s">
        <v>494</v>
      </c>
      <c r="N4394" s="17"/>
      <c r="Q4394" s="50" t="s">
        <v>494</v>
      </c>
    </row>
    <row r="4395" spans="1:17" hidden="1" x14ac:dyDescent="0.2">
      <c r="A4395" s="50">
        <v>2025</v>
      </c>
      <c r="B4395" s="162" t="s">
        <v>16</v>
      </c>
      <c r="C4395" s="51" t="str">
        <f>set_totals!$C$630</f>
        <v>02May25-RST-Night/Day</v>
      </c>
      <c r="D4395" s="21">
        <f t="shared" si="202"/>
        <v>45779</v>
      </c>
      <c r="E4395" s="22">
        <f t="shared" si="203"/>
        <v>122</v>
      </c>
      <c r="F4395" s="50" t="s">
        <v>343</v>
      </c>
      <c r="G4395" s="50" t="s">
        <v>341</v>
      </c>
      <c r="H4395" s="17">
        <v>34</v>
      </c>
      <c r="J4395" s="17">
        <v>0.39</v>
      </c>
      <c r="K4395" s="17" t="s">
        <v>494</v>
      </c>
      <c r="N4395" s="17"/>
      <c r="Q4395" s="50" t="s">
        <v>494</v>
      </c>
    </row>
    <row r="4396" spans="1:17" hidden="1" x14ac:dyDescent="0.2">
      <c r="A4396" s="50">
        <v>2025</v>
      </c>
      <c r="B4396" s="162" t="s">
        <v>16</v>
      </c>
      <c r="C4396" s="51" t="str">
        <f>set_totals!$C$630</f>
        <v>02May25-RST-Night/Day</v>
      </c>
      <c r="D4396" s="21">
        <f t="shared" si="202"/>
        <v>45779</v>
      </c>
      <c r="E4396" s="22">
        <f t="shared" si="203"/>
        <v>122</v>
      </c>
      <c r="F4396" s="50" t="s">
        <v>340</v>
      </c>
      <c r="G4396" s="50" t="s">
        <v>341</v>
      </c>
      <c r="H4396" s="17">
        <v>36</v>
      </c>
      <c r="J4396" s="17">
        <v>0.6</v>
      </c>
      <c r="K4396" s="17" t="s">
        <v>494</v>
      </c>
      <c r="N4396" s="17"/>
      <c r="Q4396" s="50" t="s">
        <v>494</v>
      </c>
    </row>
    <row r="4397" spans="1:17" hidden="1" x14ac:dyDescent="0.2">
      <c r="A4397" s="50">
        <v>2025</v>
      </c>
      <c r="B4397" s="162" t="s">
        <v>16</v>
      </c>
      <c r="C4397" s="51" t="str">
        <f>set_totals!$C$630</f>
        <v>02May25-RST-Night/Day</v>
      </c>
      <c r="D4397" s="21">
        <f t="shared" si="202"/>
        <v>45779</v>
      </c>
      <c r="E4397" s="22">
        <f t="shared" si="203"/>
        <v>122</v>
      </c>
      <c r="F4397" s="50" t="s">
        <v>340</v>
      </c>
      <c r="G4397" s="50" t="s">
        <v>341</v>
      </c>
      <c r="H4397" s="17">
        <v>35</v>
      </c>
      <c r="J4397" s="17">
        <v>0.15</v>
      </c>
      <c r="K4397" s="17" t="s">
        <v>494</v>
      </c>
      <c r="N4397" s="17"/>
      <c r="Q4397" s="50" t="s">
        <v>494</v>
      </c>
    </row>
    <row r="4398" spans="1:17" hidden="1" x14ac:dyDescent="0.2">
      <c r="A4398" s="50">
        <v>2025</v>
      </c>
      <c r="B4398" s="162" t="s">
        <v>16</v>
      </c>
      <c r="C4398" s="51" t="str">
        <f>set_totals!$C$630</f>
        <v>02May25-RST-Night/Day</v>
      </c>
      <c r="D4398" s="21">
        <f t="shared" si="202"/>
        <v>45779</v>
      </c>
      <c r="E4398" s="22">
        <f t="shared" si="203"/>
        <v>122</v>
      </c>
      <c r="F4398" s="50" t="s">
        <v>340</v>
      </c>
      <c r="G4398" s="50" t="s">
        <v>341</v>
      </c>
      <c r="H4398" s="17">
        <v>36</v>
      </c>
      <c r="J4398" s="17">
        <v>0.47</v>
      </c>
      <c r="K4398" s="17" t="s">
        <v>494</v>
      </c>
      <c r="N4398" s="17"/>
      <c r="Q4398" s="50" t="s">
        <v>494</v>
      </c>
    </row>
    <row r="4399" spans="1:17" hidden="1" x14ac:dyDescent="0.2">
      <c r="A4399" s="50">
        <v>2025</v>
      </c>
      <c r="B4399" s="162" t="s">
        <v>16</v>
      </c>
      <c r="C4399" s="51" t="str">
        <f>set_totals!$C$630</f>
        <v>02May25-RST-Night/Day</v>
      </c>
      <c r="D4399" s="21">
        <f t="shared" ref="D4399:D4462" si="204">DATEVALUE(LEFT(C4399, SEARCH("-", C4399) - 1))</f>
        <v>45779</v>
      </c>
      <c r="E4399" s="22">
        <f t="shared" ref="E4399:E4462" si="205" xml:space="preserve"> D4399 - DATE(YEAR(D4399), 1, 0)</f>
        <v>122</v>
      </c>
      <c r="F4399" s="50" t="s">
        <v>340</v>
      </c>
      <c r="G4399" s="50" t="s">
        <v>341</v>
      </c>
      <c r="H4399" s="17">
        <v>36</v>
      </c>
      <c r="J4399" s="17">
        <v>0.4</v>
      </c>
      <c r="K4399" s="17" t="s">
        <v>494</v>
      </c>
      <c r="N4399" s="17"/>
      <c r="Q4399" s="50" t="s">
        <v>494</v>
      </c>
    </row>
    <row r="4400" spans="1:17" hidden="1" x14ac:dyDescent="0.2">
      <c r="A4400" s="50">
        <v>2025</v>
      </c>
      <c r="B4400" s="162" t="s">
        <v>16</v>
      </c>
      <c r="C4400" s="51" t="str">
        <f>set_totals!$C$630</f>
        <v>02May25-RST-Night/Day</v>
      </c>
      <c r="D4400" s="21">
        <f t="shared" si="204"/>
        <v>45779</v>
      </c>
      <c r="E4400" s="22">
        <f t="shared" si="205"/>
        <v>122</v>
      </c>
      <c r="F4400" s="50" t="s">
        <v>340</v>
      </c>
      <c r="G4400" s="50" t="s">
        <v>341</v>
      </c>
      <c r="H4400" s="17">
        <v>38</v>
      </c>
      <c r="J4400" s="17">
        <v>0.44</v>
      </c>
      <c r="K4400" s="17" t="s">
        <v>494</v>
      </c>
      <c r="N4400" s="17"/>
      <c r="Q4400" s="50" t="s">
        <v>494</v>
      </c>
    </row>
    <row r="4401" spans="1:17" hidden="1" x14ac:dyDescent="0.2">
      <c r="A4401" s="50">
        <v>2025</v>
      </c>
      <c r="B4401" s="162" t="s">
        <v>16</v>
      </c>
      <c r="C4401" s="51" t="str">
        <f>set_totals!$C$630</f>
        <v>02May25-RST-Night/Day</v>
      </c>
      <c r="D4401" s="21">
        <f t="shared" si="204"/>
        <v>45779</v>
      </c>
      <c r="E4401" s="22">
        <f t="shared" si="205"/>
        <v>122</v>
      </c>
      <c r="F4401" s="50" t="s">
        <v>340</v>
      </c>
      <c r="G4401" s="50" t="s">
        <v>341</v>
      </c>
      <c r="H4401" s="17">
        <v>32</v>
      </c>
      <c r="J4401" s="17">
        <v>0.34</v>
      </c>
      <c r="K4401" s="17" t="s">
        <v>494</v>
      </c>
      <c r="N4401" s="17"/>
      <c r="Q4401" s="50" t="s">
        <v>494</v>
      </c>
    </row>
    <row r="4402" spans="1:17" hidden="1" x14ac:dyDescent="0.2">
      <c r="A4402" s="50">
        <v>2025</v>
      </c>
      <c r="B4402" s="162" t="s">
        <v>16</v>
      </c>
      <c r="C4402" s="51" t="str">
        <f>set_totals!$C$630</f>
        <v>02May25-RST-Night/Day</v>
      </c>
      <c r="D4402" s="21">
        <f t="shared" si="204"/>
        <v>45779</v>
      </c>
      <c r="E4402" s="22">
        <f t="shared" si="205"/>
        <v>122</v>
      </c>
      <c r="F4402" s="50" t="s">
        <v>340</v>
      </c>
      <c r="G4402" s="50" t="s">
        <v>341</v>
      </c>
      <c r="H4402" s="17">
        <v>36</v>
      </c>
      <c r="J4402" s="17">
        <v>0.31</v>
      </c>
      <c r="K4402" s="17" t="s">
        <v>494</v>
      </c>
      <c r="N4402" s="17"/>
      <c r="Q4402" s="50" t="s">
        <v>494</v>
      </c>
    </row>
    <row r="4403" spans="1:17" hidden="1" x14ac:dyDescent="0.2">
      <c r="A4403" s="50">
        <v>2025</v>
      </c>
      <c r="B4403" s="162" t="s">
        <v>16</v>
      </c>
      <c r="C4403" s="51" t="str">
        <f>set_totals!$C$630</f>
        <v>02May25-RST-Night/Day</v>
      </c>
      <c r="D4403" s="21">
        <f t="shared" si="204"/>
        <v>45779</v>
      </c>
      <c r="E4403" s="22">
        <f t="shared" si="205"/>
        <v>122</v>
      </c>
      <c r="F4403" s="50" t="s">
        <v>340</v>
      </c>
      <c r="G4403" s="50" t="s">
        <v>341</v>
      </c>
      <c r="H4403" s="17">
        <v>37</v>
      </c>
      <c r="J4403" s="17">
        <v>0.32</v>
      </c>
      <c r="K4403" s="17" t="s">
        <v>494</v>
      </c>
      <c r="N4403" s="17"/>
      <c r="Q4403" s="50" t="s">
        <v>494</v>
      </c>
    </row>
    <row r="4404" spans="1:17" hidden="1" x14ac:dyDescent="0.2">
      <c r="A4404" s="50">
        <v>2025</v>
      </c>
      <c r="B4404" s="162" t="s">
        <v>16</v>
      </c>
      <c r="C4404" s="51" t="str">
        <f>set_totals!$C$630</f>
        <v>02May25-RST-Night/Day</v>
      </c>
      <c r="D4404" s="21">
        <f t="shared" si="204"/>
        <v>45779</v>
      </c>
      <c r="E4404" s="22">
        <f t="shared" si="205"/>
        <v>122</v>
      </c>
      <c r="F4404" s="50" t="s">
        <v>340</v>
      </c>
      <c r="G4404" s="50" t="s">
        <v>341</v>
      </c>
      <c r="H4404" s="17">
        <v>34</v>
      </c>
      <c r="J4404" s="17">
        <v>0.25</v>
      </c>
      <c r="K4404" s="17" t="s">
        <v>494</v>
      </c>
      <c r="N4404" s="17"/>
      <c r="Q4404" s="50" t="s">
        <v>494</v>
      </c>
    </row>
    <row r="4405" spans="1:17" hidden="1" x14ac:dyDescent="0.2">
      <c r="A4405" s="50">
        <v>2025</v>
      </c>
      <c r="B4405" s="162" t="s">
        <v>16</v>
      </c>
      <c r="C4405" s="51" t="str">
        <f>set_totals!$C$630</f>
        <v>02May25-RST-Night/Day</v>
      </c>
      <c r="D4405" s="21">
        <f t="shared" si="204"/>
        <v>45779</v>
      </c>
      <c r="E4405" s="22">
        <f t="shared" si="205"/>
        <v>122</v>
      </c>
      <c r="F4405" s="50" t="s">
        <v>340</v>
      </c>
      <c r="G4405" s="50" t="s">
        <v>341</v>
      </c>
      <c r="H4405" s="17">
        <v>39</v>
      </c>
      <c r="J4405" s="17">
        <v>0.37</v>
      </c>
      <c r="K4405" s="17" t="s">
        <v>494</v>
      </c>
      <c r="N4405" s="17"/>
      <c r="Q4405" s="50" t="s">
        <v>494</v>
      </c>
    </row>
    <row r="4406" spans="1:17" hidden="1" x14ac:dyDescent="0.2">
      <c r="A4406" s="50">
        <v>2025</v>
      </c>
      <c r="B4406" s="162" t="s">
        <v>16</v>
      </c>
      <c r="C4406" s="51" t="str">
        <f>set_totals!$C$630</f>
        <v>02May25-RST-Night/Day</v>
      </c>
      <c r="D4406" s="21">
        <f t="shared" si="204"/>
        <v>45779</v>
      </c>
      <c r="E4406" s="22">
        <f t="shared" si="205"/>
        <v>122</v>
      </c>
      <c r="F4406" s="50" t="s">
        <v>340</v>
      </c>
      <c r="G4406" s="50" t="s">
        <v>341</v>
      </c>
      <c r="H4406" s="17">
        <v>34</v>
      </c>
      <c r="J4406" s="17">
        <v>0.39</v>
      </c>
      <c r="K4406" s="17" t="s">
        <v>494</v>
      </c>
      <c r="N4406" s="17"/>
      <c r="Q4406" s="50" t="s">
        <v>494</v>
      </c>
    </row>
    <row r="4407" spans="1:17" hidden="1" x14ac:dyDescent="0.2">
      <c r="A4407" s="50">
        <v>2025</v>
      </c>
      <c r="B4407" s="162" t="s">
        <v>16</v>
      </c>
      <c r="C4407" s="51" t="str">
        <f>set_totals!$C$630</f>
        <v>02May25-RST-Night/Day</v>
      </c>
      <c r="D4407" s="21">
        <f t="shared" si="204"/>
        <v>45779</v>
      </c>
      <c r="E4407" s="22">
        <f t="shared" si="205"/>
        <v>122</v>
      </c>
      <c r="F4407" s="50" t="s">
        <v>344</v>
      </c>
      <c r="G4407" s="50" t="s">
        <v>341</v>
      </c>
      <c r="H4407" s="17">
        <v>64</v>
      </c>
      <c r="J4407" s="17">
        <v>3.4</v>
      </c>
      <c r="K4407" s="17" t="s">
        <v>496</v>
      </c>
      <c r="N4407" s="17"/>
      <c r="Q4407" s="50" t="s">
        <v>494</v>
      </c>
    </row>
    <row r="4408" spans="1:17" hidden="1" x14ac:dyDescent="0.2">
      <c r="A4408" s="50">
        <v>2025</v>
      </c>
      <c r="B4408" s="162" t="s">
        <v>16</v>
      </c>
      <c r="C4408" s="51" t="str">
        <f>set_totals!$C$630</f>
        <v>02May25-RST-Night/Day</v>
      </c>
      <c r="D4408" s="21">
        <f t="shared" si="204"/>
        <v>45779</v>
      </c>
      <c r="E4408" s="22">
        <f t="shared" si="205"/>
        <v>122</v>
      </c>
      <c r="F4408" s="50" t="s">
        <v>344</v>
      </c>
      <c r="G4408" s="50" t="s">
        <v>341</v>
      </c>
      <c r="H4408" s="17">
        <v>49</v>
      </c>
      <c r="J4408" s="17">
        <v>1.39</v>
      </c>
      <c r="K4408" s="17" t="s">
        <v>494</v>
      </c>
      <c r="N4408" s="17"/>
      <c r="Q4408" s="50" t="s">
        <v>494</v>
      </c>
    </row>
    <row r="4409" spans="1:17" hidden="1" x14ac:dyDescent="0.2">
      <c r="A4409" s="50">
        <v>2025</v>
      </c>
      <c r="B4409" s="162" t="s">
        <v>16</v>
      </c>
      <c r="C4409" s="51" t="str">
        <f>set_totals!$C$630</f>
        <v>02May25-RST-Night/Day</v>
      </c>
      <c r="D4409" s="21">
        <f t="shared" si="204"/>
        <v>45779</v>
      </c>
      <c r="E4409" s="22">
        <f t="shared" si="205"/>
        <v>122</v>
      </c>
      <c r="F4409" s="50" t="s">
        <v>344</v>
      </c>
      <c r="G4409" s="50" t="s">
        <v>341</v>
      </c>
      <c r="H4409" s="17">
        <v>51</v>
      </c>
      <c r="J4409" s="17">
        <v>1.1599999999999999</v>
      </c>
      <c r="K4409" s="17" t="s">
        <v>496</v>
      </c>
      <c r="N4409" s="17"/>
      <c r="Q4409" s="50" t="s">
        <v>494</v>
      </c>
    </row>
    <row r="4410" spans="1:17" hidden="1" x14ac:dyDescent="0.2">
      <c r="A4410" s="50">
        <v>2025</v>
      </c>
      <c r="B4410" s="162" t="s">
        <v>16</v>
      </c>
      <c r="C4410" s="51" t="str">
        <f>set_totals!$C$630</f>
        <v>02May25-RST-Night/Day</v>
      </c>
      <c r="D4410" s="21">
        <f t="shared" si="204"/>
        <v>45779</v>
      </c>
      <c r="E4410" s="22">
        <f t="shared" si="205"/>
        <v>122</v>
      </c>
      <c r="F4410" s="50" t="s">
        <v>344</v>
      </c>
      <c r="G4410" s="50" t="s">
        <v>341</v>
      </c>
      <c r="H4410" s="17">
        <v>58</v>
      </c>
      <c r="J4410" s="17">
        <v>2.46</v>
      </c>
      <c r="K4410" s="17" t="s">
        <v>496</v>
      </c>
      <c r="N4410" s="17"/>
      <c r="Q4410" s="50" t="s">
        <v>494</v>
      </c>
    </row>
    <row r="4411" spans="1:17" hidden="1" x14ac:dyDescent="0.2">
      <c r="A4411" s="50">
        <v>2025</v>
      </c>
      <c r="B4411" s="162" t="s">
        <v>16</v>
      </c>
      <c r="C4411" s="51" t="str">
        <f>set_totals!$C$630</f>
        <v>02May25-RST-Night/Day</v>
      </c>
      <c r="D4411" s="21">
        <f t="shared" si="204"/>
        <v>45779</v>
      </c>
      <c r="E4411" s="22">
        <f t="shared" si="205"/>
        <v>122</v>
      </c>
      <c r="F4411" s="50" t="s">
        <v>344</v>
      </c>
      <c r="G4411" s="50" t="s">
        <v>341</v>
      </c>
      <c r="H4411" s="17">
        <v>50</v>
      </c>
      <c r="J4411" s="17">
        <v>1.33</v>
      </c>
      <c r="K4411" s="17" t="s">
        <v>496</v>
      </c>
      <c r="N4411" s="17"/>
      <c r="Q4411" s="50" t="s">
        <v>494</v>
      </c>
    </row>
    <row r="4412" spans="1:17" hidden="1" x14ac:dyDescent="0.2">
      <c r="A4412" s="50">
        <v>2025</v>
      </c>
      <c r="B4412" s="162" t="s">
        <v>16</v>
      </c>
      <c r="C4412" s="51" t="str">
        <f>set_totals!$C$630</f>
        <v>02May25-RST-Night/Day</v>
      </c>
      <c r="D4412" s="21">
        <f t="shared" si="204"/>
        <v>45779</v>
      </c>
      <c r="E4412" s="22">
        <f t="shared" si="205"/>
        <v>122</v>
      </c>
      <c r="F4412" s="50" t="s">
        <v>344</v>
      </c>
      <c r="G4412" s="50" t="s">
        <v>341</v>
      </c>
      <c r="H4412" s="17">
        <v>63</v>
      </c>
      <c r="J4412" s="17">
        <v>3.14</v>
      </c>
      <c r="K4412" s="17" t="s">
        <v>496</v>
      </c>
      <c r="N4412" s="17"/>
      <c r="Q4412" s="50" t="s">
        <v>494</v>
      </c>
    </row>
    <row r="4413" spans="1:17" hidden="1" x14ac:dyDescent="0.2">
      <c r="A4413" s="50">
        <v>2025</v>
      </c>
      <c r="B4413" s="162" t="s">
        <v>16</v>
      </c>
      <c r="C4413" s="51" t="str">
        <f>set_totals!$C$630</f>
        <v>02May25-RST-Night/Day</v>
      </c>
      <c r="D4413" s="21">
        <f t="shared" si="204"/>
        <v>45779</v>
      </c>
      <c r="E4413" s="22">
        <f t="shared" si="205"/>
        <v>122</v>
      </c>
      <c r="F4413" s="50" t="s">
        <v>344</v>
      </c>
      <c r="G4413" s="50" t="s">
        <v>341</v>
      </c>
      <c r="H4413" s="17">
        <v>55</v>
      </c>
      <c r="J4413" s="17">
        <v>1.8</v>
      </c>
      <c r="K4413" s="17" t="s">
        <v>496</v>
      </c>
      <c r="N4413" s="17"/>
      <c r="Q4413" s="50" t="s">
        <v>494</v>
      </c>
    </row>
    <row r="4414" spans="1:17" hidden="1" x14ac:dyDescent="0.2">
      <c r="A4414" s="50">
        <v>2025</v>
      </c>
      <c r="B4414" s="162" t="s">
        <v>16</v>
      </c>
      <c r="C4414" s="51" t="str">
        <f>set_totals!$C$630</f>
        <v>02May25-RST-Night/Day</v>
      </c>
      <c r="D4414" s="21">
        <f t="shared" si="204"/>
        <v>45779</v>
      </c>
      <c r="E4414" s="22">
        <f t="shared" si="205"/>
        <v>122</v>
      </c>
      <c r="F4414" s="50" t="s">
        <v>344</v>
      </c>
      <c r="G4414" s="50" t="s">
        <v>341</v>
      </c>
      <c r="H4414" s="17">
        <v>61</v>
      </c>
      <c r="J4414" s="17">
        <v>2.93</v>
      </c>
      <c r="K4414" s="17" t="s">
        <v>496</v>
      </c>
      <c r="N4414" s="17"/>
      <c r="Q4414" s="50" t="s">
        <v>494</v>
      </c>
    </row>
    <row r="4415" spans="1:17" hidden="1" x14ac:dyDescent="0.2">
      <c r="A4415" s="50">
        <v>2025</v>
      </c>
      <c r="B4415" s="162" t="s">
        <v>16</v>
      </c>
      <c r="C4415" s="51" t="str">
        <f>set_totals!$C$630</f>
        <v>02May25-RST-Night/Day</v>
      </c>
      <c r="D4415" s="21">
        <f t="shared" si="204"/>
        <v>45779</v>
      </c>
      <c r="E4415" s="22">
        <f t="shared" si="205"/>
        <v>122</v>
      </c>
      <c r="F4415" s="50" t="s">
        <v>344</v>
      </c>
      <c r="G4415" s="50" t="s">
        <v>341</v>
      </c>
      <c r="H4415" s="17">
        <v>58</v>
      </c>
      <c r="J4415" s="17">
        <v>2.08</v>
      </c>
      <c r="K4415" s="17" t="s">
        <v>496</v>
      </c>
      <c r="N4415" s="17"/>
      <c r="Q4415" s="50" t="s">
        <v>494</v>
      </c>
    </row>
    <row r="4416" spans="1:17" hidden="1" x14ac:dyDescent="0.2">
      <c r="A4416" s="50">
        <v>2025</v>
      </c>
      <c r="B4416" s="162" t="s">
        <v>16</v>
      </c>
      <c r="C4416" s="51" t="str">
        <f>set_totals!$C$630</f>
        <v>02May25-RST-Night/Day</v>
      </c>
      <c r="D4416" s="21">
        <f t="shared" si="204"/>
        <v>45779</v>
      </c>
      <c r="E4416" s="22">
        <f t="shared" si="205"/>
        <v>122</v>
      </c>
      <c r="F4416" s="50" t="s">
        <v>344</v>
      </c>
      <c r="G4416" s="50" t="s">
        <v>341</v>
      </c>
      <c r="H4416" s="17">
        <v>62</v>
      </c>
      <c r="J4416" s="17">
        <v>2.73</v>
      </c>
      <c r="K4416" s="17" t="s">
        <v>496</v>
      </c>
      <c r="N4416" s="17"/>
      <c r="Q4416" s="50" t="s">
        <v>494</v>
      </c>
    </row>
    <row r="4417" spans="1:17" hidden="1" x14ac:dyDescent="0.2">
      <c r="A4417" s="50">
        <v>2025</v>
      </c>
      <c r="B4417" s="162" t="s">
        <v>16</v>
      </c>
      <c r="C4417" s="51" t="str">
        <f>set_totals!$C$630</f>
        <v>02May25-RST-Night/Day</v>
      </c>
      <c r="D4417" s="21">
        <f t="shared" si="204"/>
        <v>45779</v>
      </c>
      <c r="E4417" s="22">
        <f t="shared" si="205"/>
        <v>122</v>
      </c>
      <c r="F4417" s="50" t="s">
        <v>344</v>
      </c>
      <c r="G4417" s="50" t="s">
        <v>341</v>
      </c>
      <c r="H4417" s="17">
        <v>60</v>
      </c>
      <c r="J4417" s="17">
        <v>1.83</v>
      </c>
      <c r="K4417" s="17" t="s">
        <v>496</v>
      </c>
      <c r="N4417" s="17"/>
      <c r="Q4417" s="50" t="s">
        <v>494</v>
      </c>
    </row>
    <row r="4418" spans="1:17" hidden="1" x14ac:dyDescent="0.2">
      <c r="A4418" s="50">
        <v>2025</v>
      </c>
      <c r="B4418" s="162" t="s">
        <v>16</v>
      </c>
      <c r="C4418" s="51" t="str">
        <f>set_totals!$C$630</f>
        <v>02May25-RST-Night/Day</v>
      </c>
      <c r="D4418" s="21">
        <f t="shared" si="204"/>
        <v>45779</v>
      </c>
      <c r="E4418" s="22">
        <f t="shared" si="205"/>
        <v>122</v>
      </c>
      <c r="F4418" s="50" t="s">
        <v>344</v>
      </c>
      <c r="G4418" s="50" t="s">
        <v>341</v>
      </c>
      <c r="H4418" s="17">
        <v>60</v>
      </c>
      <c r="J4418" s="17">
        <v>2.97</v>
      </c>
      <c r="K4418" s="17" t="s">
        <v>496</v>
      </c>
      <c r="N4418" s="17"/>
      <c r="Q4418" s="50" t="s">
        <v>494</v>
      </c>
    </row>
    <row r="4419" spans="1:17" hidden="1" x14ac:dyDescent="0.2">
      <c r="A4419" s="50">
        <v>2025</v>
      </c>
      <c r="B4419" s="162" t="s">
        <v>16</v>
      </c>
      <c r="C4419" s="51" t="str">
        <f>set_totals!$C$630</f>
        <v>02May25-RST-Night/Day</v>
      </c>
      <c r="D4419" s="21">
        <f t="shared" si="204"/>
        <v>45779</v>
      </c>
      <c r="E4419" s="22">
        <f t="shared" si="205"/>
        <v>122</v>
      </c>
      <c r="F4419" s="50" t="s">
        <v>344</v>
      </c>
      <c r="G4419" s="50" t="s">
        <v>341</v>
      </c>
      <c r="H4419" s="17">
        <v>60</v>
      </c>
      <c r="J4419" s="17">
        <v>2.29</v>
      </c>
      <c r="K4419" s="17" t="s">
        <v>496</v>
      </c>
      <c r="N4419" s="17"/>
      <c r="Q4419" s="50" t="s">
        <v>494</v>
      </c>
    </row>
    <row r="4420" spans="1:17" hidden="1" x14ac:dyDescent="0.2">
      <c r="A4420" s="50">
        <v>2025</v>
      </c>
      <c r="B4420" s="162" t="s">
        <v>16</v>
      </c>
      <c r="C4420" s="51" t="str">
        <f>set_totals!$C$630</f>
        <v>02May25-RST-Night/Day</v>
      </c>
      <c r="D4420" s="21">
        <f t="shared" si="204"/>
        <v>45779</v>
      </c>
      <c r="E4420" s="22">
        <f t="shared" si="205"/>
        <v>122</v>
      </c>
      <c r="F4420" s="50" t="s">
        <v>344</v>
      </c>
      <c r="G4420" s="50" t="s">
        <v>341</v>
      </c>
      <c r="H4420" s="17">
        <v>55</v>
      </c>
      <c r="J4420" s="17">
        <v>1.76</v>
      </c>
      <c r="K4420" s="17" t="s">
        <v>496</v>
      </c>
      <c r="N4420" s="17"/>
      <c r="Q4420" s="50" t="s">
        <v>494</v>
      </c>
    </row>
    <row r="4421" spans="1:17" hidden="1" x14ac:dyDescent="0.2">
      <c r="A4421" s="50">
        <v>2025</v>
      </c>
      <c r="B4421" s="162" t="s">
        <v>16</v>
      </c>
      <c r="C4421" s="51" t="str">
        <f>set_totals!$C$630</f>
        <v>02May25-RST-Night/Day</v>
      </c>
      <c r="D4421" s="21">
        <f t="shared" si="204"/>
        <v>45779</v>
      </c>
      <c r="E4421" s="22">
        <f t="shared" si="205"/>
        <v>122</v>
      </c>
      <c r="F4421" s="50" t="s">
        <v>344</v>
      </c>
      <c r="G4421" s="50" t="s">
        <v>341</v>
      </c>
      <c r="H4421" s="17">
        <v>54</v>
      </c>
      <c r="J4421" s="17">
        <v>1.79</v>
      </c>
      <c r="K4421" s="17" t="s">
        <v>494</v>
      </c>
      <c r="N4421" s="17"/>
      <c r="Q4421" s="50" t="s">
        <v>494</v>
      </c>
    </row>
    <row r="4422" spans="1:17" hidden="1" x14ac:dyDescent="0.2">
      <c r="A4422" s="50">
        <v>2025</v>
      </c>
      <c r="B4422" s="162" t="s">
        <v>16</v>
      </c>
      <c r="C4422" s="51" t="str">
        <f>set_totals!$C$630</f>
        <v>02May25-RST-Night/Day</v>
      </c>
      <c r="D4422" s="21">
        <f t="shared" si="204"/>
        <v>45779</v>
      </c>
      <c r="E4422" s="22">
        <f t="shared" si="205"/>
        <v>122</v>
      </c>
      <c r="F4422" s="50" t="s">
        <v>344</v>
      </c>
      <c r="G4422" s="50" t="s">
        <v>341</v>
      </c>
      <c r="H4422" s="17">
        <v>48</v>
      </c>
      <c r="J4422" s="17">
        <v>1.1200000000000001</v>
      </c>
      <c r="K4422" s="17" t="s">
        <v>494</v>
      </c>
      <c r="N4422" s="17"/>
      <c r="Q4422" s="50" t="s">
        <v>494</v>
      </c>
    </row>
    <row r="4423" spans="1:17" hidden="1" x14ac:dyDescent="0.2">
      <c r="A4423" s="50">
        <v>2025</v>
      </c>
      <c r="B4423" s="162" t="s">
        <v>16</v>
      </c>
      <c r="C4423" s="51" t="str">
        <f>set_totals!$C$630</f>
        <v>02May25-RST-Night/Day</v>
      </c>
      <c r="D4423" s="21">
        <f t="shared" si="204"/>
        <v>45779</v>
      </c>
      <c r="E4423" s="22">
        <f t="shared" si="205"/>
        <v>122</v>
      </c>
      <c r="F4423" s="50" t="s">
        <v>344</v>
      </c>
      <c r="G4423" s="50" t="s">
        <v>341</v>
      </c>
      <c r="H4423" s="17">
        <v>59</v>
      </c>
      <c r="J4423" s="17">
        <v>2.37</v>
      </c>
      <c r="K4423" s="17" t="s">
        <v>496</v>
      </c>
      <c r="N4423" s="17"/>
      <c r="Q4423" s="50" t="s">
        <v>494</v>
      </c>
    </row>
    <row r="4424" spans="1:17" hidden="1" x14ac:dyDescent="0.2">
      <c r="A4424" s="50">
        <v>2025</v>
      </c>
      <c r="B4424" s="162" t="s">
        <v>16</v>
      </c>
      <c r="C4424" s="51" t="str">
        <f>set_totals!$C$630</f>
        <v>02May25-RST-Night/Day</v>
      </c>
      <c r="D4424" s="21">
        <f t="shared" si="204"/>
        <v>45779</v>
      </c>
      <c r="E4424" s="22">
        <f t="shared" si="205"/>
        <v>122</v>
      </c>
      <c r="F4424" s="50" t="s">
        <v>344</v>
      </c>
      <c r="G4424" s="50" t="s">
        <v>341</v>
      </c>
      <c r="H4424" s="17">
        <v>62</v>
      </c>
      <c r="J4424" s="17">
        <v>3.11</v>
      </c>
      <c r="K4424" s="17" t="s">
        <v>496</v>
      </c>
      <c r="N4424" s="17"/>
      <c r="Q4424" s="50" t="s">
        <v>494</v>
      </c>
    </row>
    <row r="4425" spans="1:17" hidden="1" x14ac:dyDescent="0.2">
      <c r="A4425" s="50">
        <v>2025</v>
      </c>
      <c r="B4425" s="162" t="s">
        <v>16</v>
      </c>
      <c r="C4425" s="51" t="str">
        <f>set_totals!$C$630</f>
        <v>02May25-RST-Night/Day</v>
      </c>
      <c r="D4425" s="21">
        <f t="shared" si="204"/>
        <v>45779</v>
      </c>
      <c r="E4425" s="22">
        <f t="shared" si="205"/>
        <v>122</v>
      </c>
      <c r="F4425" s="50" t="s">
        <v>344</v>
      </c>
      <c r="G4425" s="50" t="s">
        <v>341</v>
      </c>
      <c r="H4425" s="17">
        <v>63</v>
      </c>
      <c r="J4425" s="17">
        <v>2.98</v>
      </c>
      <c r="K4425" s="17" t="s">
        <v>496</v>
      </c>
      <c r="N4425" s="17"/>
      <c r="Q4425" s="50" t="s">
        <v>494</v>
      </c>
    </row>
    <row r="4426" spans="1:17" hidden="1" x14ac:dyDescent="0.2">
      <c r="A4426" s="50">
        <v>2025</v>
      </c>
      <c r="B4426" s="162" t="s">
        <v>16</v>
      </c>
      <c r="C4426" s="51" t="str">
        <f>set_totals!$C$630</f>
        <v>02May25-RST-Night/Day</v>
      </c>
      <c r="D4426" s="21">
        <f t="shared" si="204"/>
        <v>45779</v>
      </c>
      <c r="E4426" s="22">
        <f t="shared" si="205"/>
        <v>122</v>
      </c>
      <c r="F4426" s="50" t="s">
        <v>344</v>
      </c>
      <c r="G4426" s="50" t="s">
        <v>341</v>
      </c>
      <c r="H4426" s="17">
        <v>48</v>
      </c>
      <c r="J4426" s="17">
        <v>1.42</v>
      </c>
      <c r="K4426" s="17" t="s">
        <v>494</v>
      </c>
      <c r="N4426" s="17"/>
      <c r="Q4426" s="50" t="s">
        <v>494</v>
      </c>
    </row>
    <row r="4427" spans="1:17" hidden="1" x14ac:dyDescent="0.2">
      <c r="A4427" s="50">
        <v>2025</v>
      </c>
      <c r="B4427" s="162" t="s">
        <v>16</v>
      </c>
      <c r="C4427" s="51" t="str">
        <f>set_totals!$C$630</f>
        <v>02May25-RST-Night/Day</v>
      </c>
      <c r="D4427" s="21">
        <f t="shared" si="204"/>
        <v>45779</v>
      </c>
      <c r="E4427" s="22">
        <f t="shared" si="205"/>
        <v>122</v>
      </c>
      <c r="F4427" s="50" t="s">
        <v>344</v>
      </c>
      <c r="G4427" s="50" t="s">
        <v>341</v>
      </c>
      <c r="H4427" s="17">
        <v>59</v>
      </c>
      <c r="J4427" s="17">
        <v>2.19</v>
      </c>
      <c r="K4427" s="17" t="s">
        <v>496</v>
      </c>
      <c r="N4427" s="17"/>
      <c r="Q4427" s="50" t="s">
        <v>494</v>
      </c>
    </row>
    <row r="4428" spans="1:17" hidden="1" x14ac:dyDescent="0.2">
      <c r="A4428" s="50">
        <v>2025</v>
      </c>
      <c r="B4428" s="162" t="s">
        <v>16</v>
      </c>
      <c r="C4428" s="51" t="str">
        <f>set_totals!$C$630</f>
        <v>02May25-RST-Night/Day</v>
      </c>
      <c r="D4428" s="21">
        <f t="shared" si="204"/>
        <v>45779</v>
      </c>
      <c r="E4428" s="22">
        <f t="shared" si="205"/>
        <v>122</v>
      </c>
      <c r="F4428" s="50" t="s">
        <v>344</v>
      </c>
      <c r="G4428" s="50" t="s">
        <v>341</v>
      </c>
      <c r="H4428" s="17">
        <v>62</v>
      </c>
      <c r="J4428" s="17">
        <v>2.52</v>
      </c>
      <c r="K4428" s="17" t="s">
        <v>496</v>
      </c>
      <c r="N4428" s="17"/>
      <c r="Q4428" s="50" t="s">
        <v>494</v>
      </c>
    </row>
    <row r="4429" spans="1:17" hidden="1" x14ac:dyDescent="0.2">
      <c r="A4429" s="50">
        <v>2025</v>
      </c>
      <c r="B4429" s="162" t="s">
        <v>16</v>
      </c>
      <c r="C4429" s="51" t="str">
        <f>set_totals!$C$630</f>
        <v>02May25-RST-Night/Day</v>
      </c>
      <c r="D4429" s="21">
        <f t="shared" si="204"/>
        <v>45779</v>
      </c>
      <c r="E4429" s="22">
        <f t="shared" si="205"/>
        <v>122</v>
      </c>
      <c r="F4429" s="50" t="s">
        <v>344</v>
      </c>
      <c r="G4429" s="50" t="s">
        <v>341</v>
      </c>
      <c r="H4429" s="17">
        <v>60</v>
      </c>
      <c r="J4429" s="17">
        <v>2.5099999999999998</v>
      </c>
      <c r="K4429" s="17" t="s">
        <v>496</v>
      </c>
      <c r="N4429" s="17"/>
      <c r="Q4429" s="50" t="s">
        <v>494</v>
      </c>
    </row>
    <row r="4430" spans="1:17" hidden="1" x14ac:dyDescent="0.2">
      <c r="A4430" s="50">
        <v>2025</v>
      </c>
      <c r="B4430" s="162" t="s">
        <v>16</v>
      </c>
      <c r="C4430" s="51" t="str">
        <f>set_totals!$C$630</f>
        <v>02May25-RST-Night/Day</v>
      </c>
      <c r="D4430" s="21">
        <f t="shared" si="204"/>
        <v>45779</v>
      </c>
      <c r="E4430" s="22">
        <f t="shared" si="205"/>
        <v>122</v>
      </c>
      <c r="F4430" s="50" t="s">
        <v>344</v>
      </c>
      <c r="G4430" s="50" t="s">
        <v>341</v>
      </c>
      <c r="H4430" s="17">
        <v>56</v>
      </c>
      <c r="J4430" s="17">
        <v>1.9</v>
      </c>
      <c r="K4430" s="17" t="s">
        <v>496</v>
      </c>
      <c r="N4430" s="17"/>
      <c r="Q4430" s="50" t="s">
        <v>494</v>
      </c>
    </row>
    <row r="4431" spans="1:17" hidden="1" x14ac:dyDescent="0.2">
      <c r="A4431" s="50">
        <v>2025</v>
      </c>
      <c r="B4431" s="162" t="s">
        <v>16</v>
      </c>
      <c r="C4431" s="51" t="str">
        <f>set_totals!$C$630</f>
        <v>02May25-RST-Night/Day</v>
      </c>
      <c r="D4431" s="21">
        <f t="shared" si="204"/>
        <v>45779</v>
      </c>
      <c r="E4431" s="22">
        <f t="shared" si="205"/>
        <v>122</v>
      </c>
      <c r="F4431" s="50" t="s">
        <v>344</v>
      </c>
      <c r="G4431" s="50" t="s">
        <v>341</v>
      </c>
      <c r="H4431" s="17">
        <v>58</v>
      </c>
      <c r="J4431" s="17">
        <v>2.7</v>
      </c>
      <c r="K4431" s="17" t="s">
        <v>496</v>
      </c>
      <c r="N4431" s="17"/>
      <c r="Q4431" s="50" t="s">
        <v>494</v>
      </c>
    </row>
    <row r="4432" spans="1:17" hidden="1" x14ac:dyDescent="0.2">
      <c r="A4432" s="50">
        <v>2025</v>
      </c>
      <c r="B4432" s="162" t="s">
        <v>16</v>
      </c>
      <c r="C4432" s="51" t="str">
        <f>set_totals!$C$630</f>
        <v>02May25-RST-Night/Day</v>
      </c>
      <c r="D4432" s="21">
        <f t="shared" si="204"/>
        <v>45779</v>
      </c>
      <c r="E4432" s="22">
        <f t="shared" si="205"/>
        <v>122</v>
      </c>
      <c r="F4432" s="50" t="s">
        <v>344</v>
      </c>
      <c r="G4432" s="50" t="s">
        <v>341</v>
      </c>
      <c r="H4432" s="17">
        <v>57</v>
      </c>
      <c r="J4432" s="17">
        <v>2.0099999999999998</v>
      </c>
      <c r="K4432" s="17" t="s">
        <v>496</v>
      </c>
      <c r="N4432" s="17"/>
      <c r="Q4432" s="50" t="s">
        <v>494</v>
      </c>
    </row>
    <row r="4433" spans="1:59" hidden="1" x14ac:dyDescent="0.2">
      <c r="A4433" s="50">
        <v>2025</v>
      </c>
      <c r="B4433" s="162" t="s">
        <v>16</v>
      </c>
      <c r="C4433" s="51" t="str">
        <f>set_totals!$C$630</f>
        <v>02May25-RST-Night/Day</v>
      </c>
      <c r="D4433" s="21">
        <f t="shared" si="204"/>
        <v>45779</v>
      </c>
      <c r="E4433" s="22">
        <f t="shared" si="205"/>
        <v>122</v>
      </c>
      <c r="F4433" s="50" t="s">
        <v>344</v>
      </c>
      <c r="G4433" s="50" t="s">
        <v>341</v>
      </c>
      <c r="H4433" s="17">
        <v>59</v>
      </c>
      <c r="J4433" s="17">
        <v>2.66</v>
      </c>
      <c r="K4433" s="17" t="s">
        <v>496</v>
      </c>
      <c r="N4433" s="17"/>
      <c r="Q4433" s="50" t="s">
        <v>494</v>
      </c>
    </row>
    <row r="4434" spans="1:59" hidden="1" x14ac:dyDescent="0.2">
      <c r="A4434" s="50">
        <v>2025</v>
      </c>
      <c r="B4434" s="162" t="s">
        <v>16</v>
      </c>
      <c r="C4434" s="51" t="str">
        <f>set_totals!$C$630</f>
        <v>02May25-RST-Night/Day</v>
      </c>
      <c r="D4434" s="21">
        <f t="shared" si="204"/>
        <v>45779</v>
      </c>
      <c r="E4434" s="22">
        <f t="shared" si="205"/>
        <v>122</v>
      </c>
      <c r="F4434" s="50" t="s">
        <v>344</v>
      </c>
      <c r="G4434" s="50" t="s">
        <v>341</v>
      </c>
      <c r="H4434" s="17">
        <v>60</v>
      </c>
      <c r="J4434" s="17">
        <v>2.2799999999999998</v>
      </c>
      <c r="K4434" s="17" t="s">
        <v>496</v>
      </c>
      <c r="N4434" s="17"/>
      <c r="Q4434" s="50" t="s">
        <v>494</v>
      </c>
    </row>
    <row r="4435" spans="1:59" hidden="1" x14ac:dyDescent="0.2">
      <c r="A4435" s="50">
        <v>2025</v>
      </c>
      <c r="B4435" s="162" t="s">
        <v>16</v>
      </c>
      <c r="C4435" s="51" t="str">
        <f>set_totals!$C$630</f>
        <v>02May25-RST-Night/Day</v>
      </c>
      <c r="D4435" s="21">
        <f t="shared" si="204"/>
        <v>45779</v>
      </c>
      <c r="E4435" s="22">
        <f t="shared" si="205"/>
        <v>122</v>
      </c>
      <c r="F4435" s="50" t="s">
        <v>344</v>
      </c>
      <c r="G4435" s="50" t="s">
        <v>341</v>
      </c>
      <c r="H4435" s="17">
        <v>61</v>
      </c>
      <c r="J4435" s="17">
        <v>2.5499999999999998</v>
      </c>
      <c r="K4435" s="17" t="s">
        <v>496</v>
      </c>
      <c r="N4435" s="17"/>
      <c r="Q4435" s="50" t="s">
        <v>494</v>
      </c>
    </row>
    <row r="4436" spans="1:59" hidden="1" x14ac:dyDescent="0.2">
      <c r="A4436" s="50">
        <v>2025</v>
      </c>
      <c r="B4436" s="162" t="s">
        <v>16</v>
      </c>
      <c r="C4436" s="51" t="str">
        <f>set_totals!$C$630</f>
        <v>02May25-RST-Night/Day</v>
      </c>
      <c r="D4436" s="21">
        <f t="shared" si="204"/>
        <v>45779</v>
      </c>
      <c r="E4436" s="22">
        <f t="shared" si="205"/>
        <v>122</v>
      </c>
      <c r="F4436" s="50" t="s">
        <v>344</v>
      </c>
      <c r="G4436" s="50" t="s">
        <v>341</v>
      </c>
      <c r="H4436" s="17">
        <v>57</v>
      </c>
      <c r="J4436" s="17">
        <v>1.88</v>
      </c>
      <c r="K4436" s="17" t="s">
        <v>496</v>
      </c>
      <c r="N4436" s="17"/>
      <c r="Q4436" s="50" t="s">
        <v>494</v>
      </c>
    </row>
    <row r="4437" spans="1:59" hidden="1" x14ac:dyDescent="0.2">
      <c r="A4437" s="50">
        <v>2025</v>
      </c>
      <c r="B4437" s="162" t="s">
        <v>16</v>
      </c>
      <c r="C4437" s="51" t="str">
        <f>set_totals!$C$630</f>
        <v>02May25-RST-Night/Day</v>
      </c>
      <c r="D4437" s="21">
        <f t="shared" si="204"/>
        <v>45779</v>
      </c>
      <c r="E4437" s="22">
        <f t="shared" si="205"/>
        <v>122</v>
      </c>
      <c r="F4437" s="50" t="s">
        <v>344</v>
      </c>
      <c r="G4437" s="50" t="s">
        <v>341</v>
      </c>
      <c r="H4437" s="17">
        <v>59</v>
      </c>
      <c r="J4437" s="17">
        <v>1.99</v>
      </c>
      <c r="K4437" s="17" t="s">
        <v>496</v>
      </c>
      <c r="N4437" s="17"/>
      <c r="Q4437" s="50" t="s">
        <v>494</v>
      </c>
    </row>
    <row r="4438" spans="1:59" hidden="1" x14ac:dyDescent="0.2">
      <c r="A4438" s="50">
        <v>2025</v>
      </c>
      <c r="B4438" s="162" t="s">
        <v>16</v>
      </c>
      <c r="C4438" s="51" t="str">
        <f>set_totals!$C$630</f>
        <v>02May25-RST-Night/Day</v>
      </c>
      <c r="D4438" s="21">
        <f t="shared" si="204"/>
        <v>45779</v>
      </c>
      <c r="E4438" s="22">
        <f t="shared" si="205"/>
        <v>122</v>
      </c>
      <c r="F4438" s="50" t="s">
        <v>344</v>
      </c>
      <c r="G4438" s="50" t="s">
        <v>341</v>
      </c>
      <c r="H4438" s="17">
        <v>63</v>
      </c>
      <c r="J4438" s="17">
        <v>2.1800000000000002</v>
      </c>
      <c r="K4438" s="17" t="s">
        <v>496</v>
      </c>
      <c r="N4438" s="17"/>
      <c r="Q4438" s="50" t="s">
        <v>494</v>
      </c>
    </row>
    <row r="4439" spans="1:59" hidden="1" x14ac:dyDescent="0.2">
      <c r="A4439" s="50">
        <v>2025</v>
      </c>
      <c r="B4439" s="162" t="s">
        <v>16</v>
      </c>
      <c r="C4439" s="51" t="str">
        <f>set_totals!$C$630</f>
        <v>02May25-RST-Night/Day</v>
      </c>
      <c r="D4439" s="21">
        <f t="shared" si="204"/>
        <v>45779</v>
      </c>
      <c r="E4439" s="22">
        <f t="shared" si="205"/>
        <v>122</v>
      </c>
      <c r="F4439" s="50" t="s">
        <v>344</v>
      </c>
      <c r="G4439" s="50" t="s">
        <v>341</v>
      </c>
      <c r="H4439" s="17">
        <v>60</v>
      </c>
      <c r="J4439" s="17">
        <v>2.23</v>
      </c>
      <c r="K4439" s="17" t="s">
        <v>496</v>
      </c>
      <c r="N4439" s="17"/>
      <c r="Q4439" s="50" t="s">
        <v>494</v>
      </c>
    </row>
    <row r="4440" spans="1:59" hidden="1" x14ac:dyDescent="0.2">
      <c r="A4440" s="50">
        <v>2025</v>
      </c>
      <c r="B4440" s="162" t="s">
        <v>16</v>
      </c>
      <c r="C4440" s="51" t="str">
        <f>set_totals!$C$630</f>
        <v>02May25-RST-Night/Day</v>
      </c>
      <c r="D4440" s="21">
        <f t="shared" si="204"/>
        <v>45779</v>
      </c>
      <c r="E4440" s="22">
        <f t="shared" si="205"/>
        <v>122</v>
      </c>
      <c r="F4440" s="50" t="s">
        <v>344</v>
      </c>
      <c r="G4440" s="50" t="s">
        <v>341</v>
      </c>
      <c r="H4440" s="17">
        <v>54</v>
      </c>
      <c r="J4440" s="17">
        <v>2.15</v>
      </c>
      <c r="K4440" s="17" t="s">
        <v>494</v>
      </c>
      <c r="N4440" s="17"/>
      <c r="Q4440" s="50" t="s">
        <v>494</v>
      </c>
    </row>
    <row r="4441" spans="1:59" hidden="1" x14ac:dyDescent="0.2">
      <c r="A4441" s="50">
        <v>2025</v>
      </c>
      <c r="B4441" s="162" t="s">
        <v>16</v>
      </c>
      <c r="C4441" s="51" t="str">
        <f>set_totals!$C$630</f>
        <v>02May25-RST-Night/Day</v>
      </c>
      <c r="D4441" s="21">
        <f t="shared" si="204"/>
        <v>45779</v>
      </c>
      <c r="E4441" s="22">
        <f t="shared" si="205"/>
        <v>122</v>
      </c>
      <c r="F4441" s="50" t="s">
        <v>344</v>
      </c>
      <c r="G4441" s="50" t="s">
        <v>341</v>
      </c>
      <c r="H4441" s="17">
        <v>58</v>
      </c>
      <c r="J4441" s="17">
        <v>2.37</v>
      </c>
      <c r="K4441" s="17" t="s">
        <v>496</v>
      </c>
      <c r="N4441" s="17"/>
      <c r="Q4441" s="50" t="s">
        <v>494</v>
      </c>
    </row>
    <row r="4442" spans="1:59" hidden="1" x14ac:dyDescent="0.2">
      <c r="A4442" s="50">
        <v>2025</v>
      </c>
      <c r="B4442" s="162" t="s">
        <v>16</v>
      </c>
      <c r="C4442" s="51" t="str">
        <f>set_totals!$C$630</f>
        <v>02May25-RST-Night/Day</v>
      </c>
      <c r="D4442" s="21">
        <f t="shared" si="204"/>
        <v>45779</v>
      </c>
      <c r="E4442" s="22">
        <f t="shared" si="205"/>
        <v>122</v>
      </c>
      <c r="F4442" s="50" t="s">
        <v>344</v>
      </c>
      <c r="G4442" s="50" t="s">
        <v>341</v>
      </c>
      <c r="H4442" s="17">
        <v>46</v>
      </c>
      <c r="J4442" s="17">
        <v>1.21</v>
      </c>
      <c r="K4442" s="17" t="s">
        <v>494</v>
      </c>
      <c r="N4442" s="17"/>
      <c r="Q4442" s="50" t="s">
        <v>494</v>
      </c>
    </row>
    <row r="4443" spans="1:59" hidden="1" x14ac:dyDescent="0.2">
      <c r="A4443" s="50">
        <v>2025</v>
      </c>
      <c r="B4443" s="162" t="s">
        <v>16</v>
      </c>
      <c r="C4443" s="51" t="str">
        <f>set_totals!$C$630</f>
        <v>02May25-RST-Night/Day</v>
      </c>
      <c r="D4443" s="21">
        <f t="shared" si="204"/>
        <v>45779</v>
      </c>
      <c r="E4443" s="22">
        <f t="shared" si="205"/>
        <v>122</v>
      </c>
      <c r="F4443" s="50" t="s">
        <v>344</v>
      </c>
      <c r="G4443" s="50" t="s">
        <v>341</v>
      </c>
      <c r="H4443" s="17">
        <v>58</v>
      </c>
      <c r="J4443" s="17">
        <v>2.09</v>
      </c>
      <c r="K4443" s="17" t="s">
        <v>494</v>
      </c>
      <c r="N4443" s="17"/>
      <c r="Q4443" s="50" t="s">
        <v>494</v>
      </c>
    </row>
    <row r="4444" spans="1:59" hidden="1" x14ac:dyDescent="0.2">
      <c r="A4444" s="50">
        <v>2025</v>
      </c>
      <c r="B4444" s="162" t="s">
        <v>16</v>
      </c>
      <c r="C4444" s="51" t="str">
        <f>set_totals!$C$630</f>
        <v>02May25-RST-Night/Day</v>
      </c>
      <c r="D4444" s="21">
        <f t="shared" si="204"/>
        <v>45779</v>
      </c>
      <c r="E4444" s="22">
        <f t="shared" si="205"/>
        <v>122</v>
      </c>
      <c r="F4444" s="50" t="s">
        <v>344</v>
      </c>
      <c r="G4444" s="50" t="s">
        <v>341</v>
      </c>
      <c r="H4444" s="17">
        <v>58</v>
      </c>
      <c r="J4444" s="17">
        <v>2.2000000000000002</v>
      </c>
      <c r="K4444" s="17" t="s">
        <v>494</v>
      </c>
      <c r="N4444" s="17"/>
      <c r="Q4444" s="50" t="s">
        <v>494</v>
      </c>
    </row>
    <row r="4445" spans="1:59" hidden="1" x14ac:dyDescent="0.2">
      <c r="A4445" s="171">
        <v>2025</v>
      </c>
      <c r="B4445" s="170" t="s">
        <v>16</v>
      </c>
      <c r="C4445" s="51" t="str">
        <f>set_totals!$C$633</f>
        <v>05May25-RST-Night/Day</v>
      </c>
      <c r="D4445" s="21">
        <f t="shared" si="204"/>
        <v>45782</v>
      </c>
      <c r="E4445" s="22">
        <f t="shared" si="205"/>
        <v>125</v>
      </c>
      <c r="F4445" s="171" t="s">
        <v>344</v>
      </c>
      <c r="G4445" s="171" t="s">
        <v>341</v>
      </c>
      <c r="H4445" s="34">
        <v>49</v>
      </c>
      <c r="I4445" s="34"/>
      <c r="J4445" s="34">
        <v>1.17</v>
      </c>
      <c r="K4445" s="171" t="s">
        <v>494</v>
      </c>
      <c r="L4445" s="171"/>
      <c r="M4445" s="171"/>
      <c r="N4445" s="171"/>
      <c r="O4445" s="171"/>
      <c r="P4445" s="171"/>
      <c r="Q4445" s="171" t="s">
        <v>494</v>
      </c>
      <c r="R4445" s="171"/>
      <c r="S4445" s="171"/>
      <c r="T4445" s="171"/>
      <c r="U4445" s="171"/>
      <c r="V4445" s="171"/>
      <c r="W4445" s="171"/>
      <c r="X4445" s="171"/>
      <c r="Y4445" s="171"/>
      <c r="Z4445" s="171"/>
      <c r="AA4445" s="171"/>
      <c r="AB4445" s="171"/>
      <c r="AC4445" s="171"/>
      <c r="AD4445" s="171"/>
      <c r="AE4445" s="171"/>
      <c r="AF4445" s="171"/>
      <c r="AG4445" s="171"/>
      <c r="AH4445" s="171"/>
      <c r="AI4445" s="171"/>
      <c r="AJ4445" s="171"/>
      <c r="AK4445" s="171"/>
      <c r="AL4445" s="171"/>
      <c r="AM4445" s="171"/>
      <c r="AN4445" s="171"/>
      <c r="AO4445" s="171"/>
      <c r="AP4445" s="171"/>
      <c r="AQ4445" s="171"/>
      <c r="AR4445" s="171"/>
      <c r="AS4445" s="171"/>
      <c r="AT4445" s="171"/>
      <c r="AU4445" s="171"/>
      <c r="AV4445" s="171"/>
      <c r="AW4445" s="171"/>
      <c r="AX4445" s="171"/>
      <c r="AY4445" s="171"/>
      <c r="AZ4445" s="171"/>
      <c r="BA4445" s="171"/>
      <c r="BB4445" s="171"/>
      <c r="BC4445" s="171"/>
      <c r="BD4445" s="171"/>
      <c r="BE4445" s="171"/>
      <c r="BF4445" s="171"/>
      <c r="BG4445" s="171"/>
    </row>
    <row r="4446" spans="1:59" hidden="1" x14ac:dyDescent="0.2">
      <c r="A4446" s="171">
        <v>2025</v>
      </c>
      <c r="B4446" s="170" t="s">
        <v>16</v>
      </c>
      <c r="C4446" s="51" t="str">
        <f>set_totals!$C$633</f>
        <v>05May25-RST-Night/Day</v>
      </c>
      <c r="D4446" s="21">
        <f t="shared" si="204"/>
        <v>45782</v>
      </c>
      <c r="E4446" s="22">
        <f t="shared" si="205"/>
        <v>125</v>
      </c>
      <c r="F4446" s="171" t="s">
        <v>344</v>
      </c>
      <c r="G4446" s="171" t="s">
        <v>341</v>
      </c>
      <c r="H4446" s="34">
        <v>60</v>
      </c>
      <c r="I4446" s="34"/>
      <c r="J4446" s="34">
        <v>2.12</v>
      </c>
      <c r="K4446" s="171" t="s">
        <v>496</v>
      </c>
      <c r="L4446" s="171"/>
      <c r="M4446" s="171"/>
      <c r="N4446" s="171"/>
      <c r="O4446" s="171"/>
      <c r="P4446" s="171"/>
      <c r="Q4446" s="171" t="s">
        <v>494</v>
      </c>
      <c r="R4446" s="171"/>
      <c r="S4446" s="171"/>
      <c r="T4446" s="171"/>
      <c r="U4446" s="171"/>
      <c r="V4446" s="171"/>
      <c r="W4446" s="171"/>
      <c r="X4446" s="171"/>
      <c r="Y4446" s="171"/>
      <c r="Z4446" s="171"/>
      <c r="AA4446" s="171"/>
      <c r="AB4446" s="171"/>
      <c r="AC4446" s="171"/>
      <c r="AD4446" s="171"/>
      <c r="AE4446" s="171"/>
      <c r="AF4446" s="171"/>
      <c r="AG4446" s="171"/>
      <c r="AH4446" s="171"/>
      <c r="AI4446" s="171"/>
      <c r="AJ4446" s="171"/>
      <c r="AK4446" s="171"/>
      <c r="AL4446" s="171"/>
      <c r="AM4446" s="171"/>
      <c r="AN4446" s="171"/>
      <c r="AO4446" s="171"/>
      <c r="AP4446" s="171"/>
      <c r="AQ4446" s="171"/>
      <c r="AR4446" s="171"/>
      <c r="AS4446" s="171"/>
      <c r="AT4446" s="171"/>
      <c r="AU4446" s="171"/>
      <c r="AV4446" s="171"/>
      <c r="AW4446" s="171"/>
      <c r="AX4446" s="171"/>
      <c r="AY4446" s="171"/>
      <c r="AZ4446" s="171"/>
      <c r="BA4446" s="171"/>
      <c r="BB4446" s="171"/>
      <c r="BC4446" s="171"/>
      <c r="BD4446" s="171"/>
      <c r="BE4446" s="171"/>
      <c r="BF4446" s="171"/>
      <c r="BG4446" s="171"/>
    </row>
    <row r="4447" spans="1:59" hidden="1" x14ac:dyDescent="0.2">
      <c r="A4447" s="171">
        <v>2025</v>
      </c>
      <c r="B4447" s="170" t="s">
        <v>16</v>
      </c>
      <c r="C4447" s="51" t="str">
        <f>set_totals!$C$633</f>
        <v>05May25-RST-Night/Day</v>
      </c>
      <c r="D4447" s="21">
        <f t="shared" si="204"/>
        <v>45782</v>
      </c>
      <c r="E4447" s="22">
        <f t="shared" si="205"/>
        <v>125</v>
      </c>
      <c r="F4447" s="171" t="s">
        <v>344</v>
      </c>
      <c r="G4447" s="171" t="s">
        <v>341</v>
      </c>
      <c r="H4447" s="34">
        <v>48</v>
      </c>
      <c r="I4447" s="34"/>
      <c r="J4447" s="34">
        <v>0.93</v>
      </c>
      <c r="K4447" s="171" t="s">
        <v>494</v>
      </c>
      <c r="L4447" s="171"/>
      <c r="M4447" s="171"/>
      <c r="N4447" s="171"/>
      <c r="O4447" s="171"/>
      <c r="P4447" s="171"/>
      <c r="Q4447" s="171" t="s">
        <v>494</v>
      </c>
      <c r="R4447" s="171"/>
      <c r="S4447" s="171"/>
      <c r="T4447" s="171"/>
      <c r="U4447" s="171"/>
      <c r="V4447" s="171"/>
      <c r="W4447" s="171"/>
      <c r="X4447" s="171"/>
      <c r="Y4447" s="171"/>
      <c r="Z4447" s="171"/>
      <c r="AA4447" s="171"/>
      <c r="AB4447" s="171"/>
      <c r="AC4447" s="171"/>
      <c r="AD4447" s="171"/>
      <c r="AE4447" s="171"/>
      <c r="AF4447" s="171"/>
      <c r="AG4447" s="171"/>
      <c r="AH4447" s="171"/>
      <c r="AI4447" s="171"/>
      <c r="AJ4447" s="171"/>
      <c r="AK4447" s="171"/>
      <c r="AL4447" s="171"/>
      <c r="AM4447" s="171"/>
      <c r="AN4447" s="171"/>
      <c r="AO4447" s="171"/>
      <c r="AP4447" s="171"/>
      <c r="AQ4447" s="171"/>
      <c r="AR4447" s="171"/>
      <c r="AS4447" s="171"/>
      <c r="AT4447" s="171"/>
      <c r="AU4447" s="171"/>
      <c r="AV4447" s="171"/>
      <c r="AW4447" s="171"/>
      <c r="AX4447" s="171"/>
      <c r="AY4447" s="171"/>
      <c r="AZ4447" s="171"/>
      <c r="BA4447" s="171"/>
      <c r="BB4447" s="171"/>
      <c r="BC4447" s="171"/>
      <c r="BD4447" s="171"/>
      <c r="BE4447" s="171"/>
      <c r="BF4447" s="171"/>
      <c r="BG4447" s="171"/>
    </row>
    <row r="4448" spans="1:59" hidden="1" x14ac:dyDescent="0.2">
      <c r="A4448" s="171">
        <v>2025</v>
      </c>
      <c r="B4448" s="170" t="s">
        <v>16</v>
      </c>
      <c r="C4448" s="51" t="str">
        <f>set_totals!$C$633</f>
        <v>05May25-RST-Night/Day</v>
      </c>
      <c r="D4448" s="21">
        <f t="shared" si="204"/>
        <v>45782</v>
      </c>
      <c r="E4448" s="22">
        <f t="shared" si="205"/>
        <v>125</v>
      </c>
      <c r="F4448" s="171" t="s">
        <v>344</v>
      </c>
      <c r="G4448" s="171" t="s">
        <v>341</v>
      </c>
      <c r="H4448" s="34">
        <v>65</v>
      </c>
      <c r="I4448" s="34"/>
      <c r="J4448" s="34">
        <v>2.36</v>
      </c>
      <c r="K4448" s="171" t="s">
        <v>496</v>
      </c>
      <c r="L4448" s="171"/>
      <c r="M4448" s="171"/>
      <c r="N4448" s="171"/>
      <c r="O4448" s="171"/>
      <c r="P4448" s="171"/>
      <c r="Q4448" s="171" t="s">
        <v>494</v>
      </c>
      <c r="R4448" s="171"/>
      <c r="S4448" s="171"/>
      <c r="T4448" s="171"/>
      <c r="U4448" s="171"/>
      <c r="V4448" s="171"/>
      <c r="W4448" s="171"/>
      <c r="X4448" s="171"/>
      <c r="Y4448" s="171"/>
      <c r="Z4448" s="171"/>
      <c r="AA4448" s="171"/>
      <c r="AB4448" s="171"/>
      <c r="AC4448" s="171"/>
      <c r="AD4448" s="171"/>
      <c r="AE4448" s="171"/>
      <c r="AF4448" s="171"/>
      <c r="AG4448" s="171"/>
      <c r="AH4448" s="171"/>
      <c r="AI4448" s="171"/>
      <c r="AJ4448" s="171"/>
      <c r="AK4448" s="171"/>
      <c r="AL4448" s="171"/>
      <c r="AM4448" s="171"/>
      <c r="AN4448" s="171"/>
      <c r="AO4448" s="171"/>
      <c r="AP4448" s="171"/>
      <c r="AQ4448" s="171"/>
      <c r="AR4448" s="171"/>
      <c r="AS4448" s="171"/>
      <c r="AT4448" s="171"/>
      <c r="AU4448" s="171"/>
      <c r="AV4448" s="171"/>
      <c r="AW4448" s="171"/>
      <c r="AX4448" s="171"/>
      <c r="AY4448" s="171"/>
      <c r="AZ4448" s="171"/>
      <c r="BA4448" s="171"/>
      <c r="BB4448" s="171"/>
      <c r="BC4448" s="171"/>
      <c r="BD4448" s="171"/>
      <c r="BE4448" s="171"/>
      <c r="BF4448" s="171"/>
      <c r="BG4448" s="171"/>
    </row>
    <row r="4449" spans="1:59" hidden="1" x14ac:dyDescent="0.2">
      <c r="A4449" s="171">
        <v>2025</v>
      </c>
      <c r="B4449" s="170" t="s">
        <v>16</v>
      </c>
      <c r="C4449" s="51" t="str">
        <f>set_totals!$C$633</f>
        <v>05May25-RST-Night/Day</v>
      </c>
      <c r="D4449" s="21">
        <f t="shared" si="204"/>
        <v>45782</v>
      </c>
      <c r="E4449" s="22">
        <f t="shared" si="205"/>
        <v>125</v>
      </c>
      <c r="F4449" s="171" t="s">
        <v>344</v>
      </c>
      <c r="G4449" s="171" t="s">
        <v>341</v>
      </c>
      <c r="H4449" s="34">
        <v>51</v>
      </c>
      <c r="I4449" s="34"/>
      <c r="J4449" s="34"/>
      <c r="K4449" s="171"/>
      <c r="L4449" s="171"/>
      <c r="M4449" s="171"/>
      <c r="N4449" s="171"/>
      <c r="O4449" s="171"/>
      <c r="P4449" s="171"/>
      <c r="Q4449" s="171" t="s">
        <v>494</v>
      </c>
      <c r="R4449" s="171"/>
      <c r="S4449" s="171"/>
      <c r="T4449" s="171"/>
      <c r="U4449" s="171"/>
      <c r="V4449" s="171"/>
      <c r="W4449" s="171"/>
      <c r="X4449" s="171"/>
      <c r="Y4449" s="171"/>
      <c r="Z4449" s="171"/>
      <c r="AA4449" s="171"/>
      <c r="AB4449" s="171"/>
      <c r="AC4449" s="171"/>
      <c r="AD4449" s="171"/>
      <c r="AE4449" s="171"/>
      <c r="AF4449" s="171"/>
      <c r="AG4449" s="171"/>
      <c r="AH4449" s="171"/>
      <c r="AI4449" s="171"/>
      <c r="AJ4449" s="171"/>
      <c r="AK4449" s="171"/>
      <c r="AL4449" s="171"/>
      <c r="AM4449" s="171"/>
      <c r="AN4449" s="171"/>
      <c r="AO4449" s="171"/>
      <c r="AP4449" s="171"/>
      <c r="AQ4449" s="171"/>
      <c r="AR4449" s="171"/>
      <c r="AS4449" s="171"/>
      <c r="AT4449" s="171"/>
      <c r="AU4449" s="171"/>
      <c r="AV4449" s="171"/>
      <c r="AW4449" s="171"/>
      <c r="AX4449" s="171"/>
      <c r="AY4449" s="171"/>
      <c r="AZ4449" s="171"/>
      <c r="BA4449" s="171"/>
      <c r="BB4449" s="171"/>
      <c r="BC4449" s="171"/>
      <c r="BD4449" s="171"/>
      <c r="BE4449" s="171"/>
      <c r="BF4449" s="171"/>
      <c r="BG4449" s="171" t="s">
        <v>1732</v>
      </c>
    </row>
    <row r="4450" spans="1:59" hidden="1" x14ac:dyDescent="0.2">
      <c r="A4450" s="171">
        <v>2025</v>
      </c>
      <c r="B4450" s="170" t="s">
        <v>16</v>
      </c>
      <c r="C4450" s="51" t="str">
        <f>set_totals!$C$633</f>
        <v>05May25-RST-Night/Day</v>
      </c>
      <c r="D4450" s="21">
        <f t="shared" si="204"/>
        <v>45782</v>
      </c>
      <c r="E4450" s="22">
        <f t="shared" si="205"/>
        <v>125</v>
      </c>
      <c r="F4450" s="171" t="s">
        <v>344</v>
      </c>
      <c r="G4450" s="171" t="s">
        <v>341</v>
      </c>
      <c r="H4450" s="34">
        <v>58</v>
      </c>
      <c r="I4450" s="34"/>
      <c r="J4450" s="34">
        <v>1.95</v>
      </c>
      <c r="K4450" s="171" t="s">
        <v>494</v>
      </c>
      <c r="L4450" s="171"/>
      <c r="M4450" s="171"/>
      <c r="N4450" s="171"/>
      <c r="O4450" s="171"/>
      <c r="P4450" s="171"/>
      <c r="Q4450" s="171" t="s">
        <v>494</v>
      </c>
      <c r="R4450" s="171"/>
      <c r="S4450" s="171"/>
      <c r="T4450" s="171"/>
      <c r="U4450" s="171"/>
      <c r="V4450" s="171"/>
      <c r="W4450" s="171"/>
      <c r="X4450" s="171"/>
      <c r="Y4450" s="171"/>
      <c r="Z4450" s="171"/>
      <c r="AA4450" s="171"/>
      <c r="AB4450" s="171"/>
      <c r="AC4450" s="171"/>
      <c r="AD4450" s="171"/>
      <c r="AE4450" s="171"/>
      <c r="AF4450" s="171"/>
      <c r="AG4450" s="171"/>
      <c r="AH4450" s="171"/>
      <c r="AI4450" s="171"/>
      <c r="AJ4450" s="171"/>
      <c r="AK4450" s="171"/>
      <c r="AL4450" s="171"/>
      <c r="AM4450" s="171"/>
      <c r="AN4450" s="171"/>
      <c r="AO4450" s="171"/>
      <c r="AP4450" s="171"/>
      <c r="AQ4450" s="171"/>
      <c r="AR4450" s="171"/>
      <c r="AS4450" s="171"/>
      <c r="AT4450" s="171"/>
      <c r="AU4450" s="171"/>
      <c r="AV4450" s="171"/>
      <c r="AW4450" s="171"/>
      <c r="AX4450" s="171"/>
      <c r="AY4450" s="171"/>
      <c r="AZ4450" s="171"/>
      <c r="BA4450" s="171"/>
      <c r="BB4450" s="171"/>
      <c r="BC4450" s="171"/>
      <c r="BD4450" s="171"/>
      <c r="BE4450" s="171"/>
      <c r="BF4450" s="171"/>
      <c r="BG4450" s="171"/>
    </row>
    <row r="4451" spans="1:59" hidden="1" x14ac:dyDescent="0.2">
      <c r="A4451" s="171">
        <v>2025</v>
      </c>
      <c r="B4451" s="170" t="s">
        <v>16</v>
      </c>
      <c r="C4451" s="51" t="str">
        <f>set_totals!$C$633</f>
        <v>05May25-RST-Night/Day</v>
      </c>
      <c r="D4451" s="21">
        <f t="shared" si="204"/>
        <v>45782</v>
      </c>
      <c r="E4451" s="22">
        <f t="shared" si="205"/>
        <v>125</v>
      </c>
      <c r="F4451" s="171" t="s">
        <v>344</v>
      </c>
      <c r="G4451" s="171" t="s">
        <v>341</v>
      </c>
      <c r="H4451" s="34">
        <v>58</v>
      </c>
      <c r="I4451" s="34"/>
      <c r="J4451" s="34">
        <v>1.85</v>
      </c>
      <c r="K4451" s="171" t="s">
        <v>496</v>
      </c>
      <c r="L4451" s="171"/>
      <c r="M4451" s="171"/>
      <c r="N4451" s="171"/>
      <c r="O4451" s="171"/>
      <c r="P4451" s="171"/>
      <c r="Q4451" s="171" t="s">
        <v>494</v>
      </c>
      <c r="R4451" s="171"/>
      <c r="S4451" s="171"/>
      <c r="T4451" s="171"/>
      <c r="U4451" s="171"/>
      <c r="V4451" s="171"/>
      <c r="W4451" s="171"/>
      <c r="X4451" s="171"/>
      <c r="Y4451" s="171"/>
      <c r="Z4451" s="171"/>
      <c r="AA4451" s="171"/>
      <c r="AB4451" s="171"/>
      <c r="AC4451" s="171"/>
      <c r="AD4451" s="171"/>
      <c r="AE4451" s="171"/>
      <c r="AF4451" s="171"/>
      <c r="AG4451" s="171"/>
      <c r="AH4451" s="171"/>
      <c r="AI4451" s="171"/>
      <c r="AJ4451" s="171"/>
      <c r="AK4451" s="171"/>
      <c r="AL4451" s="171"/>
      <c r="AM4451" s="171"/>
      <c r="AN4451" s="171"/>
      <c r="AO4451" s="171"/>
      <c r="AP4451" s="171"/>
      <c r="AQ4451" s="171"/>
      <c r="AR4451" s="171"/>
      <c r="AS4451" s="171"/>
      <c r="AT4451" s="171"/>
      <c r="AU4451" s="171"/>
      <c r="AV4451" s="171"/>
      <c r="AW4451" s="171"/>
      <c r="AX4451" s="171"/>
      <c r="AY4451" s="171"/>
      <c r="AZ4451" s="171"/>
      <c r="BA4451" s="171"/>
      <c r="BB4451" s="171"/>
      <c r="BC4451" s="171"/>
      <c r="BD4451" s="171"/>
      <c r="BE4451" s="171"/>
      <c r="BF4451" s="171"/>
      <c r="BG4451" s="171"/>
    </row>
    <row r="4452" spans="1:59" hidden="1" x14ac:dyDescent="0.2">
      <c r="A4452" s="171">
        <v>2025</v>
      </c>
      <c r="B4452" s="170" t="s">
        <v>16</v>
      </c>
      <c r="C4452" s="51" t="str">
        <f>set_totals!$C$633</f>
        <v>05May25-RST-Night/Day</v>
      </c>
      <c r="D4452" s="21">
        <f t="shared" si="204"/>
        <v>45782</v>
      </c>
      <c r="E4452" s="22">
        <f t="shared" si="205"/>
        <v>125</v>
      </c>
      <c r="F4452" s="171" t="s">
        <v>344</v>
      </c>
      <c r="G4452" s="171" t="s">
        <v>341</v>
      </c>
      <c r="H4452" s="34">
        <v>63</v>
      </c>
      <c r="I4452" s="34"/>
      <c r="J4452" s="34">
        <v>2.36</v>
      </c>
      <c r="K4452" s="171" t="s">
        <v>496</v>
      </c>
      <c r="L4452" s="171"/>
      <c r="M4452" s="171"/>
      <c r="N4452" s="171"/>
      <c r="O4452" s="171"/>
      <c r="P4452" s="171"/>
      <c r="Q4452" s="171" t="s">
        <v>494</v>
      </c>
      <c r="R4452" s="171"/>
      <c r="S4452" s="171"/>
      <c r="T4452" s="171"/>
      <c r="U4452" s="171"/>
      <c r="V4452" s="171"/>
      <c r="W4452" s="171"/>
      <c r="X4452" s="171"/>
      <c r="Y4452" s="171"/>
      <c r="Z4452" s="171"/>
      <c r="AA4452" s="171"/>
      <c r="AB4452" s="171"/>
      <c r="AC4452" s="171"/>
      <c r="AD4452" s="171"/>
      <c r="AE4452" s="171"/>
      <c r="AF4452" s="171"/>
      <c r="AG4452" s="171"/>
      <c r="AH4452" s="171"/>
      <c r="AI4452" s="171"/>
      <c r="AJ4452" s="171"/>
      <c r="AK4452" s="171"/>
      <c r="AL4452" s="171"/>
      <c r="AM4452" s="171"/>
      <c r="AN4452" s="171"/>
      <c r="AO4452" s="171"/>
      <c r="AP4452" s="171"/>
      <c r="AQ4452" s="171"/>
      <c r="AR4452" s="171"/>
      <c r="AS4452" s="171"/>
      <c r="AT4452" s="171"/>
      <c r="AU4452" s="171"/>
      <c r="AV4452" s="171"/>
      <c r="AW4452" s="171"/>
      <c r="AX4452" s="171"/>
      <c r="AY4452" s="171"/>
      <c r="AZ4452" s="171"/>
      <c r="BA4452" s="171"/>
      <c r="BB4452" s="171"/>
      <c r="BC4452" s="171"/>
      <c r="BD4452" s="171"/>
      <c r="BE4452" s="171"/>
      <c r="BF4452" s="171"/>
      <c r="BG4452" s="171"/>
    </row>
    <row r="4453" spans="1:59" hidden="1" x14ac:dyDescent="0.2">
      <c r="A4453" s="171">
        <v>2025</v>
      </c>
      <c r="B4453" s="170" t="s">
        <v>16</v>
      </c>
      <c r="C4453" s="51" t="str">
        <f>set_totals!$C$633</f>
        <v>05May25-RST-Night/Day</v>
      </c>
      <c r="D4453" s="21">
        <f t="shared" si="204"/>
        <v>45782</v>
      </c>
      <c r="E4453" s="22">
        <f t="shared" si="205"/>
        <v>125</v>
      </c>
      <c r="F4453" s="171" t="s">
        <v>344</v>
      </c>
      <c r="G4453" s="171" t="s">
        <v>341</v>
      </c>
      <c r="H4453" s="34">
        <v>58</v>
      </c>
      <c r="I4453" s="34"/>
      <c r="J4453" s="34">
        <v>2.0499999999999998</v>
      </c>
      <c r="K4453" s="171" t="s">
        <v>496</v>
      </c>
      <c r="L4453" s="171"/>
      <c r="M4453" s="171"/>
      <c r="N4453" s="171"/>
      <c r="O4453" s="171"/>
      <c r="P4453" s="171"/>
      <c r="Q4453" s="171" t="s">
        <v>494</v>
      </c>
      <c r="R4453" s="171"/>
      <c r="S4453" s="171"/>
      <c r="T4453" s="171"/>
      <c r="U4453" s="171"/>
      <c r="V4453" s="171"/>
      <c r="W4453" s="171"/>
      <c r="X4453" s="171"/>
      <c r="Y4453" s="171"/>
      <c r="Z4453" s="171"/>
      <c r="AA4453" s="171"/>
      <c r="AB4453" s="171"/>
      <c r="AC4453" s="171"/>
      <c r="AD4453" s="171"/>
      <c r="AE4453" s="171"/>
      <c r="AF4453" s="171"/>
      <c r="AG4453" s="171"/>
      <c r="AH4453" s="171"/>
      <c r="AI4453" s="171"/>
      <c r="AJ4453" s="171"/>
      <c r="AK4453" s="171"/>
      <c r="AL4453" s="171"/>
      <c r="AM4453" s="171"/>
      <c r="AN4453" s="171"/>
      <c r="AO4453" s="171"/>
      <c r="AP4453" s="171"/>
      <c r="AQ4453" s="171"/>
      <c r="AR4453" s="171"/>
      <c r="AS4453" s="171"/>
      <c r="AT4453" s="171"/>
      <c r="AU4453" s="171"/>
      <c r="AV4453" s="171"/>
      <c r="AW4453" s="171"/>
      <c r="AX4453" s="171"/>
      <c r="AY4453" s="171"/>
      <c r="AZ4453" s="171"/>
      <c r="BA4453" s="171"/>
      <c r="BB4453" s="171"/>
      <c r="BC4453" s="171"/>
      <c r="BD4453" s="171"/>
      <c r="BE4453" s="171"/>
      <c r="BF4453" s="171"/>
      <c r="BG4453" s="171"/>
    </row>
    <row r="4454" spans="1:59" hidden="1" x14ac:dyDescent="0.2">
      <c r="A4454" s="171">
        <v>2025</v>
      </c>
      <c r="B4454" s="170" t="s">
        <v>16</v>
      </c>
      <c r="C4454" s="51" t="str">
        <f>set_totals!$C$633</f>
        <v>05May25-RST-Night/Day</v>
      </c>
      <c r="D4454" s="21">
        <f t="shared" si="204"/>
        <v>45782</v>
      </c>
      <c r="E4454" s="22">
        <f t="shared" si="205"/>
        <v>125</v>
      </c>
      <c r="F4454" s="171" t="s">
        <v>344</v>
      </c>
      <c r="G4454" s="171" t="s">
        <v>341</v>
      </c>
      <c r="H4454" s="34">
        <v>64</v>
      </c>
      <c r="I4454" s="34"/>
      <c r="J4454" s="34">
        <v>2.72</v>
      </c>
      <c r="K4454" s="171" t="s">
        <v>496</v>
      </c>
      <c r="L4454" s="171"/>
      <c r="M4454" s="171"/>
      <c r="N4454" s="171"/>
      <c r="O4454" s="171"/>
      <c r="P4454" s="171"/>
      <c r="Q4454" s="171" t="s">
        <v>494</v>
      </c>
      <c r="R4454" s="171"/>
      <c r="S4454" s="171"/>
      <c r="T4454" s="171"/>
      <c r="U4454" s="171"/>
      <c r="V4454" s="171"/>
      <c r="W4454" s="171"/>
      <c r="X4454" s="171"/>
      <c r="Y4454" s="171"/>
      <c r="Z4454" s="171"/>
      <c r="AA4454" s="171"/>
      <c r="AB4454" s="171"/>
      <c r="AC4454" s="171"/>
      <c r="AD4454" s="171"/>
      <c r="AE4454" s="171"/>
      <c r="AF4454" s="171"/>
      <c r="AG4454" s="171"/>
      <c r="AH4454" s="171"/>
      <c r="AI4454" s="171"/>
      <c r="AJ4454" s="171"/>
      <c r="AK4454" s="171"/>
      <c r="AL4454" s="171"/>
      <c r="AM4454" s="171"/>
      <c r="AN4454" s="171"/>
      <c r="AO4454" s="171"/>
      <c r="AP4454" s="171"/>
      <c r="AQ4454" s="171"/>
      <c r="AR4454" s="171"/>
      <c r="AS4454" s="171"/>
      <c r="AT4454" s="171"/>
      <c r="AU4454" s="171"/>
      <c r="AV4454" s="171"/>
      <c r="AW4454" s="171"/>
      <c r="AX4454" s="171"/>
      <c r="AY4454" s="171"/>
      <c r="AZ4454" s="171"/>
      <c r="BA4454" s="171"/>
      <c r="BB4454" s="171"/>
      <c r="BC4454" s="171"/>
      <c r="BD4454" s="171"/>
      <c r="BE4454" s="171"/>
      <c r="BF4454" s="171"/>
      <c r="BG4454" s="171"/>
    </row>
    <row r="4455" spans="1:59" hidden="1" x14ac:dyDescent="0.2">
      <c r="A4455" s="171">
        <v>2025</v>
      </c>
      <c r="B4455" s="170" t="s">
        <v>16</v>
      </c>
      <c r="C4455" s="51" t="str">
        <f>set_totals!$C$633</f>
        <v>05May25-RST-Night/Day</v>
      </c>
      <c r="D4455" s="21">
        <f t="shared" si="204"/>
        <v>45782</v>
      </c>
      <c r="E4455" s="22">
        <f t="shared" si="205"/>
        <v>125</v>
      </c>
      <c r="F4455" s="171" t="s">
        <v>344</v>
      </c>
      <c r="G4455" s="171" t="s">
        <v>341</v>
      </c>
      <c r="H4455" s="34">
        <v>59</v>
      </c>
      <c r="I4455" s="34"/>
      <c r="J4455" s="34">
        <v>2.0299999999999998</v>
      </c>
      <c r="K4455" s="171" t="s">
        <v>496</v>
      </c>
      <c r="L4455" s="171"/>
      <c r="M4455" s="171"/>
      <c r="N4455" s="171"/>
      <c r="O4455" s="171"/>
      <c r="P4455" s="171"/>
      <c r="Q4455" s="171" t="s">
        <v>494</v>
      </c>
      <c r="R4455" s="171"/>
      <c r="S4455" s="171"/>
      <c r="T4455" s="171"/>
      <c r="U4455" s="171"/>
      <c r="V4455" s="171"/>
      <c r="W4455" s="171"/>
      <c r="X4455" s="171"/>
      <c r="Y4455" s="171"/>
      <c r="Z4455" s="171"/>
      <c r="AA4455" s="171"/>
      <c r="AB4455" s="171"/>
      <c r="AC4455" s="171"/>
      <c r="AD4455" s="171"/>
      <c r="AE4455" s="171"/>
      <c r="AF4455" s="171"/>
      <c r="AG4455" s="171"/>
      <c r="AH4455" s="171"/>
      <c r="AI4455" s="171"/>
      <c r="AJ4455" s="171"/>
      <c r="AK4455" s="171"/>
      <c r="AL4455" s="171"/>
      <c r="AM4455" s="171"/>
      <c r="AN4455" s="171"/>
      <c r="AO4455" s="171"/>
      <c r="AP4455" s="171"/>
      <c r="AQ4455" s="171"/>
      <c r="AR4455" s="171"/>
      <c r="AS4455" s="171"/>
      <c r="AT4455" s="171"/>
      <c r="AU4455" s="171"/>
      <c r="AV4455" s="171"/>
      <c r="AW4455" s="171"/>
      <c r="AX4455" s="171"/>
      <c r="AY4455" s="171"/>
      <c r="AZ4455" s="171"/>
      <c r="BA4455" s="171"/>
      <c r="BB4455" s="171"/>
      <c r="BC4455" s="171"/>
      <c r="BD4455" s="171"/>
      <c r="BE4455" s="171"/>
      <c r="BF4455" s="171"/>
      <c r="BG4455" s="171"/>
    </row>
    <row r="4456" spans="1:59" hidden="1" x14ac:dyDescent="0.2">
      <c r="A4456" s="171">
        <v>2025</v>
      </c>
      <c r="B4456" s="170" t="s">
        <v>16</v>
      </c>
      <c r="C4456" s="51" t="str">
        <f>set_totals!$C$633</f>
        <v>05May25-RST-Night/Day</v>
      </c>
      <c r="D4456" s="21">
        <f t="shared" si="204"/>
        <v>45782</v>
      </c>
      <c r="E4456" s="22">
        <f t="shared" si="205"/>
        <v>125</v>
      </c>
      <c r="F4456" s="171" t="s">
        <v>344</v>
      </c>
      <c r="G4456" s="171" t="s">
        <v>341</v>
      </c>
      <c r="H4456" s="34">
        <v>54</v>
      </c>
      <c r="I4456" s="34"/>
      <c r="J4456" s="34">
        <v>1.84</v>
      </c>
      <c r="K4456" s="171" t="s">
        <v>494</v>
      </c>
      <c r="L4456" s="171"/>
      <c r="M4456" s="171"/>
      <c r="N4456" s="171"/>
      <c r="O4456" s="171"/>
      <c r="P4456" s="171"/>
      <c r="Q4456" s="171" t="s">
        <v>494</v>
      </c>
      <c r="R4456" s="171"/>
      <c r="S4456" s="171"/>
      <c r="T4456" s="171"/>
      <c r="U4456" s="171"/>
      <c r="V4456" s="171"/>
      <c r="W4456" s="171"/>
      <c r="X4456" s="171"/>
      <c r="Y4456" s="171"/>
      <c r="Z4456" s="171"/>
      <c r="AA4456" s="171"/>
      <c r="AB4456" s="171"/>
      <c r="AC4456" s="171"/>
      <c r="AD4456" s="171"/>
      <c r="AE4456" s="171"/>
      <c r="AF4456" s="171"/>
      <c r="AG4456" s="171"/>
      <c r="AH4456" s="171"/>
      <c r="AI4456" s="171"/>
      <c r="AJ4456" s="171"/>
      <c r="AK4456" s="171"/>
      <c r="AL4456" s="171"/>
      <c r="AM4456" s="171"/>
      <c r="AN4456" s="171"/>
      <c r="AO4456" s="171"/>
      <c r="AP4456" s="171"/>
      <c r="AQ4456" s="171"/>
      <c r="AR4456" s="171"/>
      <c r="AS4456" s="171"/>
      <c r="AT4456" s="171"/>
      <c r="AU4456" s="171"/>
      <c r="AV4456" s="171"/>
      <c r="AW4456" s="171"/>
      <c r="AX4456" s="171"/>
      <c r="AY4456" s="171"/>
      <c r="AZ4456" s="171"/>
      <c r="BA4456" s="171"/>
      <c r="BB4456" s="171"/>
      <c r="BC4456" s="171"/>
      <c r="BD4456" s="171"/>
      <c r="BE4456" s="171"/>
      <c r="BF4456" s="171"/>
      <c r="BG4456" s="171"/>
    </row>
    <row r="4457" spans="1:59" hidden="1" x14ac:dyDescent="0.2">
      <c r="A4457" s="171">
        <v>2025</v>
      </c>
      <c r="B4457" s="170" t="s">
        <v>16</v>
      </c>
      <c r="C4457" s="51" t="str">
        <f>set_totals!$C$633</f>
        <v>05May25-RST-Night/Day</v>
      </c>
      <c r="D4457" s="21">
        <f t="shared" si="204"/>
        <v>45782</v>
      </c>
      <c r="E4457" s="22">
        <f t="shared" si="205"/>
        <v>125</v>
      </c>
      <c r="F4457" s="171" t="s">
        <v>344</v>
      </c>
      <c r="G4457" s="171" t="s">
        <v>341</v>
      </c>
      <c r="H4457" s="34">
        <v>60</v>
      </c>
      <c r="I4457" s="34"/>
      <c r="J4457" s="34">
        <v>2.11</v>
      </c>
      <c r="K4457" s="171" t="s">
        <v>496</v>
      </c>
      <c r="L4457" s="171"/>
      <c r="M4457" s="171"/>
      <c r="N4457" s="171"/>
      <c r="O4457" s="171"/>
      <c r="P4457" s="171"/>
      <c r="Q4457" s="171" t="s">
        <v>494</v>
      </c>
      <c r="R4457" s="171"/>
      <c r="S4457" s="171"/>
      <c r="T4457" s="171"/>
      <c r="U4457" s="171"/>
      <c r="V4457" s="171"/>
      <c r="W4457" s="171"/>
      <c r="X4457" s="171"/>
      <c r="Y4457" s="171"/>
      <c r="Z4457" s="171"/>
      <c r="AA4457" s="171"/>
      <c r="AB4457" s="171"/>
      <c r="AC4457" s="171"/>
      <c r="AD4457" s="171"/>
      <c r="AE4457" s="171"/>
      <c r="AF4457" s="171"/>
      <c r="AG4457" s="171"/>
      <c r="AH4457" s="171"/>
      <c r="AI4457" s="171"/>
      <c r="AJ4457" s="171"/>
      <c r="AK4457" s="171"/>
      <c r="AL4457" s="171"/>
      <c r="AM4457" s="171"/>
      <c r="AN4457" s="171"/>
      <c r="AO4457" s="171"/>
      <c r="AP4457" s="171"/>
      <c r="AQ4457" s="171"/>
      <c r="AR4457" s="171"/>
      <c r="AS4457" s="171"/>
      <c r="AT4457" s="171"/>
      <c r="AU4457" s="171"/>
      <c r="AV4457" s="171"/>
      <c r="AW4457" s="171"/>
      <c r="AX4457" s="171"/>
      <c r="AY4457" s="171"/>
      <c r="AZ4457" s="171"/>
      <c r="BA4457" s="171"/>
      <c r="BB4457" s="171"/>
      <c r="BC4457" s="171"/>
      <c r="BD4457" s="171"/>
      <c r="BE4457" s="171"/>
      <c r="BF4457" s="171"/>
      <c r="BG4457" s="171"/>
    </row>
    <row r="4458" spans="1:59" hidden="1" x14ac:dyDescent="0.2">
      <c r="A4458" s="171">
        <v>2025</v>
      </c>
      <c r="B4458" s="170" t="s">
        <v>16</v>
      </c>
      <c r="C4458" s="51" t="str">
        <f>set_totals!$C$633</f>
        <v>05May25-RST-Night/Day</v>
      </c>
      <c r="D4458" s="21">
        <f t="shared" si="204"/>
        <v>45782</v>
      </c>
      <c r="E4458" s="22">
        <f t="shared" si="205"/>
        <v>125</v>
      </c>
      <c r="F4458" s="171" t="s">
        <v>343</v>
      </c>
      <c r="G4458" s="171" t="s">
        <v>341</v>
      </c>
      <c r="H4458" s="34">
        <v>36</v>
      </c>
      <c r="I4458" s="34"/>
      <c r="J4458" s="34">
        <v>0.41</v>
      </c>
      <c r="K4458" s="171" t="s">
        <v>494</v>
      </c>
      <c r="L4458" s="171"/>
      <c r="M4458" s="171"/>
      <c r="N4458" s="171"/>
      <c r="O4458" s="171"/>
      <c r="P4458" s="171"/>
      <c r="Q4458" s="171" t="s">
        <v>494</v>
      </c>
      <c r="R4458" s="171"/>
      <c r="S4458" s="171"/>
      <c r="T4458" s="171"/>
      <c r="U4458" s="171"/>
      <c r="V4458" s="171"/>
      <c r="W4458" s="171"/>
      <c r="X4458" s="171"/>
      <c r="Y4458" s="171"/>
      <c r="Z4458" s="171"/>
      <c r="AA4458" s="171"/>
      <c r="AB4458" s="171"/>
      <c r="AC4458" s="171"/>
      <c r="AD4458" s="171"/>
      <c r="AE4458" s="171"/>
      <c r="AF4458" s="171"/>
      <c r="AG4458" s="171"/>
      <c r="AH4458" s="171"/>
      <c r="AI4458" s="171"/>
      <c r="AJ4458" s="171"/>
      <c r="AK4458" s="171"/>
      <c r="AL4458" s="171"/>
      <c r="AM4458" s="171"/>
      <c r="AN4458" s="171"/>
      <c r="AO4458" s="171"/>
      <c r="AP4458" s="171"/>
      <c r="AQ4458" s="171"/>
      <c r="AR4458" s="171"/>
      <c r="AS4458" s="171"/>
      <c r="AT4458" s="171"/>
      <c r="AU4458" s="171"/>
      <c r="AV4458" s="171"/>
      <c r="AW4458" s="171"/>
      <c r="AX4458" s="171"/>
      <c r="AY4458" s="171"/>
      <c r="AZ4458" s="171"/>
      <c r="BA4458" s="171"/>
      <c r="BB4458" s="171"/>
      <c r="BC4458" s="171"/>
      <c r="BD4458" s="171"/>
      <c r="BE4458" s="171"/>
      <c r="BF4458" s="171"/>
      <c r="BG4458" s="171"/>
    </row>
    <row r="4459" spans="1:59" hidden="1" x14ac:dyDescent="0.2">
      <c r="A4459" s="171">
        <v>2025</v>
      </c>
      <c r="B4459" s="170" t="s">
        <v>16</v>
      </c>
      <c r="C4459" s="51" t="str">
        <f>set_totals!$C$633</f>
        <v>05May25-RST-Night/Day</v>
      </c>
      <c r="D4459" s="21">
        <f t="shared" si="204"/>
        <v>45782</v>
      </c>
      <c r="E4459" s="22">
        <f t="shared" si="205"/>
        <v>125</v>
      </c>
      <c r="F4459" s="171" t="s">
        <v>343</v>
      </c>
      <c r="G4459" s="171" t="s">
        <v>341</v>
      </c>
      <c r="H4459" s="34">
        <v>34</v>
      </c>
      <c r="I4459" s="34"/>
      <c r="J4459" s="34">
        <v>0.38</v>
      </c>
      <c r="K4459" s="171" t="s">
        <v>494</v>
      </c>
      <c r="L4459" s="171"/>
      <c r="M4459" s="171"/>
      <c r="N4459" s="171"/>
      <c r="O4459" s="171"/>
      <c r="P4459" s="171"/>
      <c r="Q4459" s="171" t="s">
        <v>494</v>
      </c>
      <c r="R4459" s="171"/>
      <c r="S4459" s="171"/>
      <c r="T4459" s="171"/>
      <c r="U4459" s="171"/>
      <c r="V4459" s="171"/>
      <c r="W4459" s="171"/>
      <c r="X4459" s="171"/>
      <c r="Y4459" s="171"/>
      <c r="Z4459" s="171"/>
      <c r="AA4459" s="171"/>
      <c r="AB4459" s="171"/>
      <c r="AC4459" s="171"/>
      <c r="AD4459" s="171"/>
      <c r="AE4459" s="171"/>
      <c r="AF4459" s="171"/>
      <c r="AG4459" s="171"/>
      <c r="AH4459" s="171"/>
      <c r="AI4459" s="171"/>
      <c r="AJ4459" s="171"/>
      <c r="AK4459" s="171"/>
      <c r="AL4459" s="171"/>
      <c r="AM4459" s="171"/>
      <c r="AN4459" s="171"/>
      <c r="AO4459" s="171"/>
      <c r="AP4459" s="171"/>
      <c r="AQ4459" s="171"/>
      <c r="AR4459" s="171"/>
      <c r="AS4459" s="171"/>
      <c r="AT4459" s="171"/>
      <c r="AU4459" s="171"/>
      <c r="AV4459" s="171"/>
      <c r="AW4459" s="171"/>
      <c r="AX4459" s="171"/>
      <c r="AY4459" s="171"/>
      <c r="AZ4459" s="171"/>
      <c r="BA4459" s="171"/>
      <c r="BB4459" s="171"/>
      <c r="BC4459" s="171"/>
      <c r="BD4459" s="171"/>
      <c r="BE4459" s="171"/>
      <c r="BF4459" s="171"/>
      <c r="BG4459" s="171"/>
    </row>
    <row r="4460" spans="1:59" hidden="1" x14ac:dyDescent="0.2">
      <c r="A4460" s="171">
        <v>2025</v>
      </c>
      <c r="B4460" s="170" t="s">
        <v>16</v>
      </c>
      <c r="C4460" s="51" t="str">
        <f>set_totals!$C$633</f>
        <v>05May25-RST-Night/Day</v>
      </c>
      <c r="D4460" s="21">
        <f t="shared" si="204"/>
        <v>45782</v>
      </c>
      <c r="E4460" s="22">
        <f t="shared" si="205"/>
        <v>125</v>
      </c>
      <c r="F4460" s="171" t="s">
        <v>343</v>
      </c>
      <c r="G4460" s="171" t="s">
        <v>341</v>
      </c>
      <c r="H4460" s="34">
        <v>34</v>
      </c>
      <c r="I4460" s="34"/>
      <c r="J4460" s="34">
        <v>0.33</v>
      </c>
      <c r="K4460" s="171" t="s">
        <v>494</v>
      </c>
      <c r="L4460" s="171"/>
      <c r="M4460" s="171"/>
      <c r="N4460" s="171"/>
      <c r="O4460" s="171"/>
      <c r="P4460" s="171"/>
      <c r="Q4460" s="171" t="s">
        <v>494</v>
      </c>
      <c r="R4460" s="171"/>
      <c r="S4460" s="171"/>
      <c r="T4460" s="171"/>
      <c r="U4460" s="171"/>
      <c r="V4460" s="171"/>
      <c r="W4460" s="171"/>
      <c r="X4460" s="171"/>
      <c r="Y4460" s="171"/>
      <c r="Z4460" s="171"/>
      <c r="AA4460" s="171"/>
      <c r="AB4460" s="171"/>
      <c r="AC4460" s="171"/>
      <c r="AD4460" s="171"/>
      <c r="AE4460" s="171"/>
      <c r="AF4460" s="171"/>
      <c r="AG4460" s="171"/>
      <c r="AH4460" s="171"/>
      <c r="AI4460" s="171"/>
      <c r="AJ4460" s="171"/>
      <c r="AK4460" s="171"/>
      <c r="AL4460" s="171"/>
      <c r="AM4460" s="171"/>
      <c r="AN4460" s="171"/>
      <c r="AO4460" s="171"/>
      <c r="AP4460" s="171"/>
      <c r="AQ4460" s="171"/>
      <c r="AR4460" s="171"/>
      <c r="AS4460" s="171"/>
      <c r="AT4460" s="171"/>
      <c r="AU4460" s="171"/>
      <c r="AV4460" s="171"/>
      <c r="AW4460" s="171"/>
      <c r="AX4460" s="171"/>
      <c r="AY4460" s="171"/>
      <c r="AZ4460" s="171"/>
      <c r="BA4460" s="171"/>
      <c r="BB4460" s="171"/>
      <c r="BC4460" s="171"/>
      <c r="BD4460" s="171"/>
      <c r="BE4460" s="171"/>
      <c r="BF4460" s="171"/>
      <c r="BG4460" s="171"/>
    </row>
    <row r="4461" spans="1:59" hidden="1" x14ac:dyDescent="0.2">
      <c r="A4461" s="171">
        <v>2025</v>
      </c>
      <c r="B4461" s="170" t="s">
        <v>16</v>
      </c>
      <c r="C4461" s="51" t="str">
        <f>set_totals!$C$633</f>
        <v>05May25-RST-Night/Day</v>
      </c>
      <c r="D4461" s="21">
        <f t="shared" si="204"/>
        <v>45782</v>
      </c>
      <c r="E4461" s="22">
        <f t="shared" si="205"/>
        <v>125</v>
      </c>
      <c r="F4461" s="171" t="s">
        <v>343</v>
      </c>
      <c r="G4461" s="171" t="s">
        <v>341</v>
      </c>
      <c r="H4461" s="34">
        <v>36</v>
      </c>
      <c r="I4461" s="34"/>
      <c r="J4461" s="34">
        <v>0.41</v>
      </c>
      <c r="K4461" s="171" t="s">
        <v>494</v>
      </c>
      <c r="L4461" s="171"/>
      <c r="M4461" s="171"/>
      <c r="N4461" s="171"/>
      <c r="O4461" s="171"/>
      <c r="P4461" s="171"/>
      <c r="Q4461" s="171" t="s">
        <v>494</v>
      </c>
      <c r="R4461" s="171"/>
      <c r="S4461" s="171"/>
      <c r="T4461" s="171"/>
      <c r="U4461" s="171"/>
      <c r="V4461" s="171"/>
      <c r="W4461" s="171"/>
      <c r="X4461" s="171"/>
      <c r="Y4461" s="171"/>
      <c r="Z4461" s="171"/>
      <c r="AA4461" s="171"/>
      <c r="AB4461" s="171"/>
      <c r="AC4461" s="171"/>
      <c r="AD4461" s="171"/>
      <c r="AE4461" s="171"/>
      <c r="AF4461" s="171"/>
      <c r="AG4461" s="171"/>
      <c r="AH4461" s="171"/>
      <c r="AI4461" s="171"/>
      <c r="AJ4461" s="171"/>
      <c r="AK4461" s="171"/>
      <c r="AL4461" s="171"/>
      <c r="AM4461" s="171"/>
      <c r="AN4461" s="171"/>
      <c r="AO4461" s="171"/>
      <c r="AP4461" s="171"/>
      <c r="AQ4461" s="171"/>
      <c r="AR4461" s="171"/>
      <c r="AS4461" s="171"/>
      <c r="AT4461" s="171"/>
      <c r="AU4461" s="171"/>
      <c r="AV4461" s="171"/>
      <c r="AW4461" s="171"/>
      <c r="AX4461" s="171"/>
      <c r="AY4461" s="171"/>
      <c r="AZ4461" s="171"/>
      <c r="BA4461" s="171"/>
      <c r="BB4461" s="171"/>
      <c r="BC4461" s="171"/>
      <c r="BD4461" s="171"/>
      <c r="BE4461" s="171"/>
      <c r="BF4461" s="171"/>
      <c r="BG4461" s="171"/>
    </row>
    <row r="4462" spans="1:59" hidden="1" x14ac:dyDescent="0.2">
      <c r="A4462" s="171">
        <v>2025</v>
      </c>
      <c r="B4462" s="170" t="s">
        <v>16</v>
      </c>
      <c r="C4462" s="51" t="str">
        <f>set_totals!$C$633</f>
        <v>05May25-RST-Night/Day</v>
      </c>
      <c r="D4462" s="21">
        <f t="shared" si="204"/>
        <v>45782</v>
      </c>
      <c r="E4462" s="22">
        <f t="shared" si="205"/>
        <v>125</v>
      </c>
      <c r="F4462" s="171" t="s">
        <v>343</v>
      </c>
      <c r="G4462" s="171" t="s">
        <v>341</v>
      </c>
      <c r="H4462" s="34">
        <v>34</v>
      </c>
      <c r="I4462" s="34"/>
      <c r="J4462" s="34">
        <v>0.32</v>
      </c>
      <c r="K4462" s="171" t="s">
        <v>494</v>
      </c>
      <c r="L4462" s="171"/>
      <c r="M4462" s="171"/>
      <c r="N4462" s="171"/>
      <c r="O4462" s="171"/>
      <c r="P4462" s="171"/>
      <c r="Q4462" s="171" t="s">
        <v>494</v>
      </c>
      <c r="R4462" s="171"/>
      <c r="S4462" s="171"/>
      <c r="T4462" s="171"/>
      <c r="U4462" s="171"/>
      <c r="V4462" s="171"/>
      <c r="W4462" s="171"/>
      <c r="X4462" s="171"/>
      <c r="Y4462" s="171"/>
      <c r="Z4462" s="171"/>
      <c r="AA4462" s="171"/>
      <c r="AB4462" s="171"/>
      <c r="AC4462" s="171"/>
      <c r="AD4462" s="171"/>
      <c r="AE4462" s="171"/>
      <c r="AF4462" s="171"/>
      <c r="AG4462" s="171"/>
      <c r="AH4462" s="171"/>
      <c r="AI4462" s="171"/>
      <c r="AJ4462" s="171"/>
      <c r="AK4462" s="171"/>
      <c r="AL4462" s="171"/>
      <c r="AM4462" s="171"/>
      <c r="AN4462" s="171"/>
      <c r="AO4462" s="171"/>
      <c r="AP4462" s="171"/>
      <c r="AQ4462" s="171"/>
      <c r="AR4462" s="171"/>
      <c r="AS4462" s="171"/>
      <c r="AT4462" s="171"/>
      <c r="AU4462" s="171"/>
      <c r="AV4462" s="171"/>
      <c r="AW4462" s="171"/>
      <c r="AX4462" s="171"/>
      <c r="AY4462" s="171"/>
      <c r="AZ4462" s="171"/>
      <c r="BA4462" s="171"/>
      <c r="BB4462" s="171"/>
      <c r="BC4462" s="171"/>
      <c r="BD4462" s="171"/>
      <c r="BE4462" s="171"/>
      <c r="BF4462" s="171"/>
      <c r="BG4462" s="171"/>
    </row>
    <row r="4463" spans="1:59" hidden="1" x14ac:dyDescent="0.2">
      <c r="A4463" s="171">
        <v>2025</v>
      </c>
      <c r="B4463" s="170" t="s">
        <v>16</v>
      </c>
      <c r="C4463" s="51" t="str">
        <f>set_totals!$C$633</f>
        <v>05May25-RST-Night/Day</v>
      </c>
      <c r="D4463" s="21">
        <f t="shared" ref="D4463:D4526" si="206">DATEVALUE(LEFT(C4463, SEARCH("-", C4463) - 1))</f>
        <v>45782</v>
      </c>
      <c r="E4463" s="22">
        <f t="shared" ref="E4463:E4526" si="207" xml:space="preserve"> D4463 - DATE(YEAR(D4463), 1, 0)</f>
        <v>125</v>
      </c>
      <c r="F4463" s="171" t="s">
        <v>343</v>
      </c>
      <c r="G4463" s="171" t="s">
        <v>341</v>
      </c>
      <c r="H4463" s="34">
        <v>34</v>
      </c>
      <c r="I4463" s="34"/>
      <c r="J4463" s="34">
        <v>0.38</v>
      </c>
      <c r="K4463" s="171" t="s">
        <v>494</v>
      </c>
      <c r="L4463" s="171"/>
      <c r="M4463" s="171"/>
      <c r="N4463" s="171"/>
      <c r="O4463" s="171"/>
      <c r="P4463" s="171"/>
      <c r="Q4463" s="171" t="s">
        <v>494</v>
      </c>
      <c r="R4463" s="171"/>
      <c r="S4463" s="171"/>
      <c r="T4463" s="171"/>
      <c r="U4463" s="171"/>
      <c r="V4463" s="171"/>
      <c r="W4463" s="171"/>
      <c r="X4463" s="171"/>
      <c r="Y4463" s="171"/>
      <c r="Z4463" s="171"/>
      <c r="AA4463" s="171"/>
      <c r="AB4463" s="171"/>
      <c r="AC4463" s="171"/>
      <c r="AD4463" s="171"/>
      <c r="AE4463" s="171"/>
      <c r="AF4463" s="171"/>
      <c r="AG4463" s="171"/>
      <c r="AH4463" s="171"/>
      <c r="AI4463" s="171"/>
      <c r="AJ4463" s="171"/>
      <c r="AK4463" s="171"/>
      <c r="AL4463" s="171"/>
      <c r="AM4463" s="171"/>
      <c r="AN4463" s="171"/>
      <c r="AO4463" s="171"/>
      <c r="AP4463" s="171"/>
      <c r="AQ4463" s="171"/>
      <c r="AR4463" s="171"/>
      <c r="AS4463" s="171"/>
      <c r="AT4463" s="171"/>
      <c r="AU4463" s="171"/>
      <c r="AV4463" s="171"/>
      <c r="AW4463" s="171"/>
      <c r="AX4463" s="171"/>
      <c r="AY4463" s="171"/>
      <c r="AZ4463" s="171"/>
      <c r="BA4463" s="171"/>
      <c r="BB4463" s="171"/>
      <c r="BC4463" s="171"/>
      <c r="BD4463" s="171"/>
      <c r="BE4463" s="171"/>
      <c r="BF4463" s="171"/>
      <c r="BG4463" s="171"/>
    </row>
    <row r="4464" spans="1:59" hidden="1" x14ac:dyDescent="0.2">
      <c r="A4464" s="171">
        <v>2025</v>
      </c>
      <c r="B4464" s="170" t="s">
        <v>16</v>
      </c>
      <c r="C4464" s="51" t="str">
        <f>set_totals!$C$633</f>
        <v>05May25-RST-Night/Day</v>
      </c>
      <c r="D4464" s="21">
        <f t="shared" si="206"/>
        <v>45782</v>
      </c>
      <c r="E4464" s="22">
        <f t="shared" si="207"/>
        <v>125</v>
      </c>
      <c r="F4464" s="171" t="s">
        <v>343</v>
      </c>
      <c r="G4464" s="171" t="s">
        <v>341</v>
      </c>
      <c r="H4464" s="34">
        <v>37</v>
      </c>
      <c r="I4464" s="34"/>
      <c r="J4464" s="34">
        <v>0.41</v>
      </c>
      <c r="K4464" s="171" t="s">
        <v>494</v>
      </c>
      <c r="L4464" s="171"/>
      <c r="M4464" s="171"/>
      <c r="N4464" s="171"/>
      <c r="O4464" s="171"/>
      <c r="P4464" s="171"/>
      <c r="Q4464" s="171" t="s">
        <v>494</v>
      </c>
      <c r="R4464" s="171"/>
      <c r="S4464" s="171"/>
      <c r="T4464" s="171"/>
      <c r="U4464" s="171"/>
      <c r="V4464" s="171"/>
      <c r="W4464" s="171"/>
      <c r="X4464" s="171"/>
      <c r="Y4464" s="171"/>
      <c r="Z4464" s="171"/>
      <c r="AA4464" s="171"/>
      <c r="AB4464" s="171"/>
      <c r="AC4464" s="171"/>
      <c r="AD4464" s="171"/>
      <c r="AE4464" s="171"/>
      <c r="AF4464" s="171"/>
      <c r="AG4464" s="171"/>
      <c r="AH4464" s="171"/>
      <c r="AI4464" s="171"/>
      <c r="AJ4464" s="171"/>
      <c r="AK4464" s="171"/>
      <c r="AL4464" s="171"/>
      <c r="AM4464" s="171"/>
      <c r="AN4464" s="171"/>
      <c r="AO4464" s="171"/>
      <c r="AP4464" s="171"/>
      <c r="AQ4464" s="171"/>
      <c r="AR4464" s="171"/>
      <c r="AS4464" s="171"/>
      <c r="AT4464" s="171"/>
      <c r="AU4464" s="171"/>
      <c r="AV4464" s="171"/>
      <c r="AW4464" s="171"/>
      <c r="AX4464" s="171"/>
      <c r="AY4464" s="171"/>
      <c r="AZ4464" s="171"/>
      <c r="BA4464" s="171"/>
      <c r="BB4464" s="171"/>
      <c r="BC4464" s="171"/>
      <c r="BD4464" s="171"/>
      <c r="BE4464" s="171"/>
      <c r="BF4464" s="171"/>
      <c r="BG4464" s="171"/>
    </row>
    <row r="4465" spans="1:59" hidden="1" x14ac:dyDescent="0.2">
      <c r="A4465" s="171">
        <v>2025</v>
      </c>
      <c r="B4465" s="170" t="s">
        <v>16</v>
      </c>
      <c r="C4465" s="51" t="str">
        <f>set_totals!$C$633</f>
        <v>05May25-RST-Night/Day</v>
      </c>
      <c r="D4465" s="21">
        <f t="shared" si="206"/>
        <v>45782</v>
      </c>
      <c r="E4465" s="22">
        <f t="shared" si="207"/>
        <v>125</v>
      </c>
      <c r="F4465" s="171" t="s">
        <v>343</v>
      </c>
      <c r="G4465" s="171" t="s">
        <v>341</v>
      </c>
      <c r="H4465" s="34">
        <v>35</v>
      </c>
      <c r="I4465" s="34"/>
      <c r="J4465" s="34">
        <v>0.31</v>
      </c>
      <c r="K4465" s="171" t="s">
        <v>494</v>
      </c>
      <c r="L4465" s="171"/>
      <c r="M4465" s="171"/>
      <c r="N4465" s="171"/>
      <c r="O4465" s="171"/>
      <c r="P4465" s="171"/>
      <c r="Q4465" s="171" t="s">
        <v>494</v>
      </c>
      <c r="R4465" s="171"/>
      <c r="S4465" s="171"/>
      <c r="T4465" s="171"/>
      <c r="U4465" s="171"/>
      <c r="V4465" s="171"/>
      <c r="W4465" s="171"/>
      <c r="X4465" s="171"/>
      <c r="Y4465" s="171"/>
      <c r="Z4465" s="171"/>
      <c r="AA4465" s="171"/>
      <c r="AB4465" s="171"/>
      <c r="AC4465" s="171"/>
      <c r="AD4465" s="171"/>
      <c r="AE4465" s="171"/>
      <c r="AF4465" s="171"/>
      <c r="AG4465" s="171"/>
      <c r="AH4465" s="171"/>
      <c r="AI4465" s="171"/>
      <c r="AJ4465" s="171"/>
      <c r="AK4465" s="171"/>
      <c r="AL4465" s="171"/>
      <c r="AM4465" s="171"/>
      <c r="AN4465" s="171"/>
      <c r="AO4465" s="171"/>
      <c r="AP4465" s="171"/>
      <c r="AQ4465" s="171"/>
      <c r="AR4465" s="171"/>
      <c r="AS4465" s="171"/>
      <c r="AT4465" s="171"/>
      <c r="AU4465" s="171"/>
      <c r="AV4465" s="171"/>
      <c r="AW4465" s="171"/>
      <c r="AX4465" s="171"/>
      <c r="AY4465" s="171"/>
      <c r="AZ4465" s="171"/>
      <c r="BA4465" s="171"/>
      <c r="BB4465" s="171"/>
      <c r="BC4465" s="171"/>
      <c r="BD4465" s="171"/>
      <c r="BE4465" s="171"/>
      <c r="BF4465" s="171"/>
      <c r="BG4465" s="171"/>
    </row>
    <row r="4466" spans="1:59" hidden="1" x14ac:dyDescent="0.2">
      <c r="A4466" s="171">
        <v>2025</v>
      </c>
      <c r="B4466" s="170" t="s">
        <v>16</v>
      </c>
      <c r="C4466" s="51" t="str">
        <f>set_totals!$C$633</f>
        <v>05May25-RST-Night/Day</v>
      </c>
      <c r="D4466" s="21">
        <f t="shared" si="206"/>
        <v>45782</v>
      </c>
      <c r="E4466" s="22">
        <f t="shared" si="207"/>
        <v>125</v>
      </c>
      <c r="F4466" s="171" t="s">
        <v>343</v>
      </c>
      <c r="G4466" s="171" t="s">
        <v>341</v>
      </c>
      <c r="H4466" s="34">
        <v>35</v>
      </c>
      <c r="I4466" s="34"/>
      <c r="J4466" s="34">
        <v>0.33</v>
      </c>
      <c r="K4466" s="171" t="s">
        <v>494</v>
      </c>
      <c r="L4466" s="171"/>
      <c r="M4466" s="171"/>
      <c r="N4466" s="171"/>
      <c r="O4466" s="171"/>
      <c r="P4466" s="171"/>
      <c r="Q4466" s="171" t="s">
        <v>494</v>
      </c>
      <c r="R4466" s="171"/>
      <c r="S4466" s="171"/>
      <c r="T4466" s="171"/>
      <c r="U4466" s="171"/>
      <c r="V4466" s="171"/>
      <c r="W4466" s="171"/>
      <c r="X4466" s="171"/>
      <c r="Y4466" s="171"/>
      <c r="Z4466" s="171"/>
      <c r="AA4466" s="171"/>
      <c r="AB4466" s="171"/>
      <c r="AC4466" s="171"/>
      <c r="AD4466" s="171"/>
      <c r="AE4466" s="171"/>
      <c r="AF4466" s="171"/>
      <c r="AG4466" s="171"/>
      <c r="AH4466" s="171"/>
      <c r="AI4466" s="171"/>
      <c r="AJ4466" s="171"/>
      <c r="AK4466" s="171"/>
      <c r="AL4466" s="171"/>
      <c r="AM4466" s="171"/>
      <c r="AN4466" s="171"/>
      <c r="AO4466" s="171"/>
      <c r="AP4466" s="171"/>
      <c r="AQ4466" s="171"/>
      <c r="AR4466" s="171"/>
      <c r="AS4466" s="171"/>
      <c r="AT4466" s="171"/>
      <c r="AU4466" s="171"/>
      <c r="AV4466" s="171"/>
      <c r="AW4466" s="171"/>
      <c r="AX4466" s="171"/>
      <c r="AY4466" s="171"/>
      <c r="AZ4466" s="171"/>
      <c r="BA4466" s="171"/>
      <c r="BB4466" s="171"/>
      <c r="BC4466" s="171"/>
      <c r="BD4466" s="171"/>
      <c r="BE4466" s="171"/>
      <c r="BF4466" s="171"/>
      <c r="BG4466" s="171"/>
    </row>
    <row r="4467" spans="1:59" hidden="1" x14ac:dyDescent="0.2">
      <c r="A4467" s="171">
        <v>2025</v>
      </c>
      <c r="B4467" s="170" t="s">
        <v>16</v>
      </c>
      <c r="C4467" s="51" t="str">
        <f>set_totals!$C$633</f>
        <v>05May25-RST-Night/Day</v>
      </c>
      <c r="D4467" s="21">
        <f t="shared" si="206"/>
        <v>45782</v>
      </c>
      <c r="E4467" s="22">
        <f t="shared" si="207"/>
        <v>125</v>
      </c>
      <c r="F4467" s="171" t="s">
        <v>343</v>
      </c>
      <c r="G4467" s="171" t="s">
        <v>341</v>
      </c>
      <c r="H4467" s="34">
        <v>36</v>
      </c>
      <c r="I4467" s="34"/>
      <c r="J4467" s="34">
        <v>0.41</v>
      </c>
      <c r="K4467" s="171" t="s">
        <v>494</v>
      </c>
      <c r="L4467" s="171"/>
      <c r="M4467" s="171"/>
      <c r="N4467" s="171"/>
      <c r="O4467" s="171"/>
      <c r="P4467" s="171"/>
      <c r="Q4467" s="171" t="s">
        <v>494</v>
      </c>
      <c r="R4467" s="171"/>
      <c r="S4467" s="171"/>
      <c r="T4467" s="171"/>
      <c r="U4467" s="171"/>
      <c r="V4467" s="171"/>
      <c r="W4467" s="171"/>
      <c r="X4467" s="171"/>
      <c r="Y4467" s="171"/>
      <c r="Z4467" s="171"/>
      <c r="AA4467" s="171"/>
      <c r="AB4467" s="171"/>
      <c r="AC4467" s="171"/>
      <c r="AD4467" s="171"/>
      <c r="AE4467" s="171"/>
      <c r="AF4467" s="171"/>
      <c r="AG4467" s="171"/>
      <c r="AH4467" s="171"/>
      <c r="AI4467" s="171"/>
      <c r="AJ4467" s="171"/>
      <c r="AK4467" s="171"/>
      <c r="AL4467" s="171"/>
      <c r="AM4467" s="171"/>
      <c r="AN4467" s="171"/>
      <c r="AO4467" s="171"/>
      <c r="AP4467" s="171"/>
      <c r="AQ4467" s="171"/>
      <c r="AR4467" s="171"/>
      <c r="AS4467" s="171"/>
      <c r="AT4467" s="171"/>
      <c r="AU4467" s="171"/>
      <c r="AV4467" s="171"/>
      <c r="AW4467" s="171"/>
      <c r="AX4467" s="171"/>
      <c r="AY4467" s="171"/>
      <c r="AZ4467" s="171"/>
      <c r="BA4467" s="171"/>
      <c r="BB4467" s="171"/>
      <c r="BC4467" s="171"/>
      <c r="BD4467" s="171"/>
      <c r="BE4467" s="171"/>
      <c r="BF4467" s="171"/>
      <c r="BG4467" s="171"/>
    </row>
    <row r="4468" spans="1:59" hidden="1" x14ac:dyDescent="0.2">
      <c r="A4468" s="171">
        <v>2025</v>
      </c>
      <c r="B4468" s="170" t="s">
        <v>16</v>
      </c>
      <c r="C4468" s="51" t="str">
        <f>set_totals!$C$633</f>
        <v>05May25-RST-Night/Day</v>
      </c>
      <c r="D4468" s="21">
        <f t="shared" si="206"/>
        <v>45782</v>
      </c>
      <c r="E4468" s="22">
        <f t="shared" si="207"/>
        <v>125</v>
      </c>
      <c r="F4468" s="171" t="s">
        <v>343</v>
      </c>
      <c r="G4468" s="171" t="s">
        <v>341</v>
      </c>
      <c r="H4468" s="34">
        <v>36</v>
      </c>
      <c r="I4468" s="34"/>
      <c r="J4468" s="34">
        <v>0.4</v>
      </c>
      <c r="K4468" s="171" t="s">
        <v>494</v>
      </c>
      <c r="L4468" s="171"/>
      <c r="M4468" s="171"/>
      <c r="N4468" s="171"/>
      <c r="O4468" s="171"/>
      <c r="P4468" s="171"/>
      <c r="Q4468" s="171" t="s">
        <v>494</v>
      </c>
      <c r="R4468" s="171"/>
      <c r="S4468" s="171"/>
      <c r="T4468" s="171"/>
      <c r="U4468" s="171"/>
      <c r="V4468" s="171"/>
      <c r="W4468" s="171"/>
      <c r="X4468" s="171"/>
      <c r="Y4468" s="171"/>
      <c r="Z4468" s="171"/>
      <c r="AA4468" s="171"/>
      <c r="AB4468" s="171"/>
      <c r="AC4468" s="171"/>
      <c r="AD4468" s="171"/>
      <c r="AE4468" s="171"/>
      <c r="AF4468" s="171"/>
      <c r="AG4468" s="171"/>
      <c r="AH4468" s="171"/>
      <c r="AI4468" s="171"/>
      <c r="AJ4468" s="171"/>
      <c r="AK4468" s="171"/>
      <c r="AL4468" s="171"/>
      <c r="AM4468" s="171"/>
      <c r="AN4468" s="171"/>
      <c r="AO4468" s="171"/>
      <c r="AP4468" s="171"/>
      <c r="AQ4468" s="171"/>
      <c r="AR4468" s="171"/>
      <c r="AS4468" s="171"/>
      <c r="AT4468" s="171"/>
      <c r="AU4468" s="171"/>
      <c r="AV4468" s="171"/>
      <c r="AW4468" s="171"/>
      <c r="AX4468" s="171"/>
      <c r="AY4468" s="171"/>
      <c r="AZ4468" s="171"/>
      <c r="BA4468" s="171"/>
      <c r="BB4468" s="171"/>
      <c r="BC4468" s="171"/>
      <c r="BD4468" s="171"/>
      <c r="BE4468" s="171"/>
      <c r="BF4468" s="171"/>
      <c r="BG4468" s="171"/>
    </row>
    <row r="4469" spans="1:59" hidden="1" x14ac:dyDescent="0.2">
      <c r="A4469" s="171">
        <v>2025</v>
      </c>
      <c r="B4469" s="170" t="s">
        <v>16</v>
      </c>
      <c r="C4469" s="51" t="str">
        <f>set_totals!$C$633</f>
        <v>05May25-RST-Night/Day</v>
      </c>
      <c r="D4469" s="21">
        <f t="shared" si="206"/>
        <v>45782</v>
      </c>
      <c r="E4469" s="22">
        <f t="shared" si="207"/>
        <v>125</v>
      </c>
      <c r="F4469" s="171" t="s">
        <v>343</v>
      </c>
      <c r="G4469" s="171" t="s">
        <v>341</v>
      </c>
      <c r="H4469" s="34">
        <v>35</v>
      </c>
      <c r="I4469" s="34"/>
      <c r="J4469" s="34">
        <v>0.39</v>
      </c>
      <c r="K4469" s="171" t="s">
        <v>494</v>
      </c>
      <c r="L4469" s="171"/>
      <c r="M4469" s="171"/>
      <c r="N4469" s="171"/>
      <c r="O4469" s="171"/>
      <c r="P4469" s="171"/>
      <c r="Q4469" s="171" t="s">
        <v>494</v>
      </c>
      <c r="R4469" s="171"/>
      <c r="S4469" s="171"/>
      <c r="T4469" s="171"/>
      <c r="U4469" s="171"/>
      <c r="V4469" s="171"/>
      <c r="W4469" s="171"/>
      <c r="X4469" s="171"/>
      <c r="Y4469" s="171"/>
      <c r="Z4469" s="171"/>
      <c r="AA4469" s="171"/>
      <c r="AB4469" s="171"/>
      <c r="AC4469" s="171"/>
      <c r="AD4469" s="171"/>
      <c r="AE4469" s="171"/>
      <c r="AF4469" s="171"/>
      <c r="AG4469" s="171"/>
      <c r="AH4469" s="171"/>
      <c r="AI4469" s="171"/>
      <c r="AJ4469" s="171"/>
      <c r="AK4469" s="171"/>
      <c r="AL4469" s="171"/>
      <c r="AM4469" s="171"/>
      <c r="AN4469" s="171"/>
      <c r="AO4469" s="171"/>
      <c r="AP4469" s="171"/>
      <c r="AQ4469" s="171"/>
      <c r="AR4469" s="171"/>
      <c r="AS4469" s="171"/>
      <c r="AT4469" s="171"/>
      <c r="AU4469" s="171"/>
      <c r="AV4469" s="171"/>
      <c r="AW4469" s="171"/>
      <c r="AX4469" s="171"/>
      <c r="AY4469" s="171"/>
      <c r="AZ4469" s="171"/>
      <c r="BA4469" s="171"/>
      <c r="BB4469" s="171"/>
      <c r="BC4469" s="171"/>
      <c r="BD4469" s="171"/>
      <c r="BE4469" s="171"/>
      <c r="BF4469" s="171"/>
      <c r="BG4469" s="171"/>
    </row>
    <row r="4470" spans="1:59" hidden="1" x14ac:dyDescent="0.2">
      <c r="A4470" s="171">
        <v>2025</v>
      </c>
      <c r="B4470" s="170" t="s">
        <v>16</v>
      </c>
      <c r="C4470" s="51" t="str">
        <f>set_totals!$C$633</f>
        <v>05May25-RST-Night/Day</v>
      </c>
      <c r="D4470" s="21">
        <f t="shared" si="206"/>
        <v>45782</v>
      </c>
      <c r="E4470" s="22">
        <f t="shared" si="207"/>
        <v>125</v>
      </c>
      <c r="F4470" s="171" t="s">
        <v>343</v>
      </c>
      <c r="G4470" s="171" t="s">
        <v>341</v>
      </c>
      <c r="H4470" s="34">
        <v>33</v>
      </c>
      <c r="I4470" s="34"/>
      <c r="J4470" s="34">
        <v>0.36</v>
      </c>
      <c r="K4470" s="171" t="s">
        <v>494</v>
      </c>
      <c r="L4470" s="171"/>
      <c r="M4470" s="171"/>
      <c r="N4470" s="171"/>
      <c r="O4470" s="171"/>
      <c r="P4470" s="171"/>
      <c r="Q4470" s="171" t="s">
        <v>494</v>
      </c>
      <c r="R4470" s="171"/>
      <c r="S4470" s="171"/>
      <c r="T4470" s="171"/>
      <c r="U4470" s="171"/>
      <c r="V4470" s="171"/>
      <c r="W4470" s="171"/>
      <c r="X4470" s="171"/>
      <c r="Y4470" s="171"/>
      <c r="Z4470" s="171"/>
      <c r="AA4470" s="171"/>
      <c r="AB4470" s="171"/>
      <c r="AC4470" s="171"/>
      <c r="AD4470" s="171"/>
      <c r="AE4470" s="171"/>
      <c r="AF4470" s="171"/>
      <c r="AG4470" s="171"/>
      <c r="AH4470" s="171"/>
      <c r="AI4470" s="171"/>
      <c r="AJ4470" s="171"/>
      <c r="AK4470" s="171"/>
      <c r="AL4470" s="171"/>
      <c r="AM4470" s="171"/>
      <c r="AN4470" s="171"/>
      <c r="AO4470" s="171"/>
      <c r="AP4470" s="171"/>
      <c r="AQ4470" s="171"/>
      <c r="AR4470" s="171"/>
      <c r="AS4470" s="171"/>
      <c r="AT4470" s="171"/>
      <c r="AU4470" s="171"/>
      <c r="AV4470" s="171"/>
      <c r="AW4470" s="171"/>
      <c r="AX4470" s="171"/>
      <c r="AY4470" s="171"/>
      <c r="AZ4470" s="171"/>
      <c r="BA4470" s="171"/>
      <c r="BB4470" s="171"/>
      <c r="BC4470" s="171"/>
      <c r="BD4470" s="171"/>
      <c r="BE4470" s="171"/>
      <c r="BF4470" s="171"/>
      <c r="BG4470" s="171"/>
    </row>
    <row r="4471" spans="1:59" hidden="1" x14ac:dyDescent="0.2">
      <c r="A4471" s="171">
        <v>2025</v>
      </c>
      <c r="B4471" s="170" t="s">
        <v>16</v>
      </c>
      <c r="C4471" s="51" t="str">
        <f>set_totals!$C$633</f>
        <v>05May25-RST-Night/Day</v>
      </c>
      <c r="D4471" s="21">
        <f t="shared" si="206"/>
        <v>45782</v>
      </c>
      <c r="E4471" s="22">
        <f t="shared" si="207"/>
        <v>125</v>
      </c>
      <c r="F4471" s="171" t="s">
        <v>343</v>
      </c>
      <c r="G4471" s="171" t="s">
        <v>341</v>
      </c>
      <c r="H4471" s="34">
        <v>35</v>
      </c>
      <c r="I4471" s="34"/>
      <c r="J4471" s="34">
        <v>0.4</v>
      </c>
      <c r="K4471" s="171" t="s">
        <v>494</v>
      </c>
      <c r="L4471" s="171"/>
      <c r="M4471" s="171"/>
      <c r="N4471" s="171"/>
      <c r="O4471" s="171"/>
      <c r="P4471" s="171"/>
      <c r="Q4471" s="171" t="s">
        <v>494</v>
      </c>
      <c r="R4471" s="171"/>
      <c r="S4471" s="171"/>
      <c r="T4471" s="171"/>
      <c r="U4471" s="171"/>
      <c r="V4471" s="171"/>
      <c r="W4471" s="171"/>
      <c r="X4471" s="171"/>
      <c r="Y4471" s="171"/>
      <c r="Z4471" s="171"/>
      <c r="AA4471" s="171"/>
      <c r="AB4471" s="171"/>
      <c r="AC4471" s="171"/>
      <c r="AD4471" s="171"/>
      <c r="AE4471" s="171"/>
      <c r="AF4471" s="171"/>
      <c r="AG4471" s="171"/>
      <c r="AH4471" s="171"/>
      <c r="AI4471" s="171"/>
      <c r="AJ4471" s="171"/>
      <c r="AK4471" s="171"/>
      <c r="AL4471" s="171"/>
      <c r="AM4471" s="171"/>
      <c r="AN4471" s="171"/>
      <c r="AO4471" s="171"/>
      <c r="AP4471" s="171"/>
      <c r="AQ4471" s="171"/>
      <c r="AR4471" s="171"/>
      <c r="AS4471" s="171"/>
      <c r="AT4471" s="171"/>
      <c r="AU4471" s="171"/>
      <c r="AV4471" s="171"/>
      <c r="AW4471" s="171"/>
      <c r="AX4471" s="171"/>
      <c r="AY4471" s="171"/>
      <c r="AZ4471" s="171"/>
      <c r="BA4471" s="171"/>
      <c r="BB4471" s="171"/>
      <c r="BC4471" s="171"/>
      <c r="BD4471" s="171"/>
      <c r="BE4471" s="171"/>
      <c r="BF4471" s="171"/>
      <c r="BG4471" s="171"/>
    </row>
    <row r="4472" spans="1:59" hidden="1" x14ac:dyDescent="0.2">
      <c r="A4472" s="171">
        <v>2025</v>
      </c>
      <c r="B4472" s="170" t="s">
        <v>16</v>
      </c>
      <c r="C4472" s="51" t="str">
        <f>set_totals!$C$633</f>
        <v>05May25-RST-Night/Day</v>
      </c>
      <c r="D4472" s="21">
        <f t="shared" si="206"/>
        <v>45782</v>
      </c>
      <c r="E4472" s="22">
        <f t="shared" si="207"/>
        <v>125</v>
      </c>
      <c r="F4472" s="171" t="s">
        <v>343</v>
      </c>
      <c r="G4472" s="171" t="s">
        <v>341</v>
      </c>
      <c r="H4472" s="34">
        <v>35</v>
      </c>
      <c r="I4472" s="34"/>
      <c r="J4472" s="34">
        <v>0.35</v>
      </c>
      <c r="K4472" s="171" t="s">
        <v>494</v>
      </c>
      <c r="L4472" s="171"/>
      <c r="M4472" s="171"/>
      <c r="N4472" s="171"/>
      <c r="O4472" s="171"/>
      <c r="P4472" s="171"/>
      <c r="Q4472" s="171" t="s">
        <v>494</v>
      </c>
      <c r="R4472" s="171"/>
      <c r="S4472" s="171"/>
      <c r="T4472" s="171"/>
      <c r="U4472" s="171"/>
      <c r="V4472" s="171"/>
      <c r="W4472" s="171"/>
      <c r="X4472" s="171"/>
      <c r="Y4472" s="171"/>
      <c r="Z4472" s="171"/>
      <c r="AA4472" s="171"/>
      <c r="AB4472" s="171"/>
      <c r="AC4472" s="171"/>
      <c r="AD4472" s="171"/>
      <c r="AE4472" s="171"/>
      <c r="AF4472" s="171"/>
      <c r="AG4472" s="171"/>
      <c r="AH4472" s="171"/>
      <c r="AI4472" s="171"/>
      <c r="AJ4472" s="171"/>
      <c r="AK4472" s="171"/>
      <c r="AL4472" s="171"/>
      <c r="AM4472" s="171"/>
      <c r="AN4472" s="171"/>
      <c r="AO4472" s="171"/>
      <c r="AP4472" s="171"/>
      <c r="AQ4472" s="171"/>
      <c r="AR4472" s="171"/>
      <c r="AS4472" s="171"/>
      <c r="AT4472" s="171"/>
      <c r="AU4472" s="171"/>
      <c r="AV4472" s="171"/>
      <c r="AW4472" s="171"/>
      <c r="AX4472" s="171"/>
      <c r="AY4472" s="171"/>
      <c r="AZ4472" s="171"/>
      <c r="BA4472" s="171"/>
      <c r="BB4472" s="171"/>
      <c r="BC4472" s="171"/>
      <c r="BD4472" s="171"/>
      <c r="BE4472" s="171"/>
      <c r="BF4472" s="171"/>
      <c r="BG4472" s="171"/>
    </row>
    <row r="4473" spans="1:59" hidden="1" x14ac:dyDescent="0.2">
      <c r="A4473" s="171">
        <v>2025</v>
      </c>
      <c r="B4473" s="170" t="s">
        <v>16</v>
      </c>
      <c r="C4473" s="51" t="str">
        <f>set_totals!$C$633</f>
        <v>05May25-RST-Night/Day</v>
      </c>
      <c r="D4473" s="21">
        <f t="shared" si="206"/>
        <v>45782</v>
      </c>
      <c r="E4473" s="22">
        <f t="shared" si="207"/>
        <v>125</v>
      </c>
      <c r="F4473" s="171" t="s">
        <v>343</v>
      </c>
      <c r="G4473" s="171" t="s">
        <v>341</v>
      </c>
      <c r="H4473" s="34">
        <v>38</v>
      </c>
      <c r="I4473" s="34"/>
      <c r="J4473" s="34">
        <v>0.51</v>
      </c>
      <c r="K4473" s="171" t="s">
        <v>494</v>
      </c>
      <c r="L4473" s="171"/>
      <c r="M4473" s="171"/>
      <c r="N4473" s="171"/>
      <c r="O4473" s="171"/>
      <c r="P4473" s="171"/>
      <c r="Q4473" s="171" t="s">
        <v>494</v>
      </c>
      <c r="R4473" s="171"/>
      <c r="S4473" s="171"/>
      <c r="T4473" s="171"/>
      <c r="U4473" s="171"/>
      <c r="V4473" s="171"/>
      <c r="W4473" s="171"/>
      <c r="X4473" s="171"/>
      <c r="Y4473" s="171"/>
      <c r="Z4473" s="171"/>
      <c r="AA4473" s="171"/>
      <c r="AB4473" s="171"/>
      <c r="AC4473" s="171"/>
      <c r="AD4473" s="171"/>
      <c r="AE4473" s="171"/>
      <c r="AF4473" s="171"/>
      <c r="AG4473" s="171"/>
      <c r="AH4473" s="171"/>
      <c r="AI4473" s="171"/>
      <c r="AJ4473" s="171"/>
      <c r="AK4473" s="171"/>
      <c r="AL4473" s="171"/>
      <c r="AM4473" s="171"/>
      <c r="AN4473" s="171"/>
      <c r="AO4473" s="171"/>
      <c r="AP4473" s="171"/>
      <c r="AQ4473" s="171"/>
      <c r="AR4473" s="171"/>
      <c r="AS4473" s="171"/>
      <c r="AT4473" s="171"/>
      <c r="AU4473" s="171"/>
      <c r="AV4473" s="171"/>
      <c r="AW4473" s="171"/>
      <c r="AX4473" s="171"/>
      <c r="AY4473" s="171"/>
      <c r="AZ4473" s="171"/>
      <c r="BA4473" s="171"/>
      <c r="BB4473" s="171"/>
      <c r="BC4473" s="171"/>
      <c r="BD4473" s="171"/>
      <c r="BE4473" s="171"/>
      <c r="BF4473" s="171"/>
      <c r="BG4473" s="171"/>
    </row>
    <row r="4474" spans="1:59" hidden="1" x14ac:dyDescent="0.2">
      <c r="A4474" s="171">
        <v>2025</v>
      </c>
      <c r="B4474" s="170" t="s">
        <v>16</v>
      </c>
      <c r="C4474" s="51" t="str">
        <f>set_totals!$C$633</f>
        <v>05May25-RST-Night/Day</v>
      </c>
      <c r="D4474" s="21">
        <f t="shared" si="206"/>
        <v>45782</v>
      </c>
      <c r="E4474" s="22">
        <f t="shared" si="207"/>
        <v>125</v>
      </c>
      <c r="F4474" s="171" t="s">
        <v>343</v>
      </c>
      <c r="G4474" s="171" t="s">
        <v>341</v>
      </c>
      <c r="H4474" s="34">
        <v>34</v>
      </c>
      <c r="I4474" s="34"/>
      <c r="J4474" s="34">
        <v>0.3</v>
      </c>
      <c r="K4474" s="171" t="s">
        <v>494</v>
      </c>
      <c r="L4474" s="171"/>
      <c r="M4474" s="171"/>
      <c r="N4474" s="171"/>
      <c r="O4474" s="171"/>
      <c r="P4474" s="171"/>
      <c r="Q4474" s="171" t="s">
        <v>494</v>
      </c>
      <c r="R4474" s="171"/>
      <c r="S4474" s="171"/>
      <c r="T4474" s="171"/>
      <c r="U4474" s="171"/>
      <c r="V4474" s="171"/>
      <c r="W4474" s="171"/>
      <c r="X4474" s="171"/>
      <c r="Y4474" s="171"/>
      <c r="Z4474" s="171"/>
      <c r="AA4474" s="171"/>
      <c r="AB4474" s="171"/>
      <c r="AC4474" s="171"/>
      <c r="AD4474" s="171"/>
      <c r="AE4474" s="171"/>
      <c r="AF4474" s="171"/>
      <c r="AG4474" s="171"/>
      <c r="AH4474" s="171"/>
      <c r="AI4474" s="171"/>
      <c r="AJ4474" s="171"/>
      <c r="AK4474" s="171"/>
      <c r="AL4474" s="171"/>
      <c r="AM4474" s="171"/>
      <c r="AN4474" s="171"/>
      <c r="AO4474" s="171"/>
      <c r="AP4474" s="171"/>
      <c r="AQ4474" s="171"/>
      <c r="AR4474" s="171"/>
      <c r="AS4474" s="171"/>
      <c r="AT4474" s="171"/>
      <c r="AU4474" s="171"/>
      <c r="AV4474" s="171"/>
      <c r="AW4474" s="171"/>
      <c r="AX4474" s="171"/>
      <c r="AY4474" s="171"/>
      <c r="AZ4474" s="171"/>
      <c r="BA4474" s="171"/>
      <c r="BB4474" s="171"/>
      <c r="BC4474" s="171"/>
      <c r="BD4474" s="171"/>
      <c r="BE4474" s="171"/>
      <c r="BF4474" s="171"/>
      <c r="BG4474" s="171"/>
    </row>
    <row r="4475" spans="1:59" hidden="1" x14ac:dyDescent="0.2">
      <c r="A4475" s="171">
        <v>2025</v>
      </c>
      <c r="B4475" s="170" t="s">
        <v>16</v>
      </c>
      <c r="C4475" s="51" t="str">
        <f>set_totals!$C$633</f>
        <v>05May25-RST-Night/Day</v>
      </c>
      <c r="D4475" s="21">
        <f t="shared" si="206"/>
        <v>45782</v>
      </c>
      <c r="E4475" s="22">
        <f t="shared" si="207"/>
        <v>125</v>
      </c>
      <c r="F4475" s="171" t="s">
        <v>343</v>
      </c>
      <c r="G4475" s="171" t="s">
        <v>341</v>
      </c>
      <c r="H4475" s="34">
        <v>34</v>
      </c>
      <c r="I4475" s="34"/>
      <c r="J4475" s="34">
        <v>0.28999999999999998</v>
      </c>
      <c r="K4475" s="171" t="s">
        <v>494</v>
      </c>
      <c r="L4475" s="171"/>
      <c r="M4475" s="171"/>
      <c r="N4475" s="171"/>
      <c r="O4475" s="171"/>
      <c r="P4475" s="171"/>
      <c r="Q4475" s="171" t="s">
        <v>494</v>
      </c>
      <c r="R4475" s="171"/>
      <c r="S4475" s="171"/>
      <c r="T4475" s="171"/>
      <c r="U4475" s="171"/>
      <c r="V4475" s="171"/>
      <c r="W4475" s="171"/>
      <c r="X4475" s="171"/>
      <c r="Y4475" s="171"/>
      <c r="Z4475" s="171"/>
      <c r="AA4475" s="171"/>
      <c r="AB4475" s="171"/>
      <c r="AC4475" s="171"/>
      <c r="AD4475" s="171"/>
      <c r="AE4475" s="171"/>
      <c r="AF4475" s="171"/>
      <c r="AG4475" s="171"/>
      <c r="AH4475" s="171"/>
      <c r="AI4475" s="171"/>
      <c r="AJ4475" s="171"/>
      <c r="AK4475" s="171"/>
      <c r="AL4475" s="171"/>
      <c r="AM4475" s="171"/>
      <c r="AN4475" s="171"/>
      <c r="AO4475" s="171"/>
      <c r="AP4475" s="171"/>
      <c r="AQ4475" s="171"/>
      <c r="AR4475" s="171"/>
      <c r="AS4475" s="171"/>
      <c r="AT4475" s="171"/>
      <c r="AU4475" s="171"/>
      <c r="AV4475" s="171"/>
      <c r="AW4475" s="171"/>
      <c r="AX4475" s="171"/>
      <c r="AY4475" s="171"/>
      <c r="AZ4475" s="171"/>
      <c r="BA4475" s="171"/>
      <c r="BB4475" s="171"/>
      <c r="BC4475" s="171"/>
      <c r="BD4475" s="171"/>
      <c r="BE4475" s="171"/>
      <c r="BF4475" s="171"/>
      <c r="BG4475" s="171"/>
    </row>
    <row r="4476" spans="1:59" hidden="1" x14ac:dyDescent="0.2">
      <c r="A4476" s="171">
        <v>2025</v>
      </c>
      <c r="B4476" s="170" t="s">
        <v>16</v>
      </c>
      <c r="C4476" s="51" t="str">
        <f>set_totals!$C$633</f>
        <v>05May25-RST-Night/Day</v>
      </c>
      <c r="D4476" s="21">
        <f t="shared" si="206"/>
        <v>45782</v>
      </c>
      <c r="E4476" s="22">
        <f t="shared" si="207"/>
        <v>125</v>
      </c>
      <c r="F4476" s="171" t="s">
        <v>343</v>
      </c>
      <c r="G4476" s="171" t="s">
        <v>341</v>
      </c>
      <c r="H4476" s="34">
        <v>35</v>
      </c>
      <c r="I4476" s="34"/>
      <c r="J4476" s="34">
        <v>0.33</v>
      </c>
      <c r="K4476" s="171" t="s">
        <v>494</v>
      </c>
      <c r="L4476" s="171"/>
      <c r="M4476" s="171"/>
      <c r="N4476" s="171"/>
      <c r="O4476" s="171"/>
      <c r="P4476" s="171"/>
      <c r="Q4476" s="171" t="s">
        <v>494</v>
      </c>
      <c r="R4476" s="171"/>
      <c r="S4476" s="171"/>
      <c r="T4476" s="171"/>
      <c r="U4476" s="171"/>
      <c r="V4476" s="171"/>
      <c r="W4476" s="171"/>
      <c r="X4476" s="171"/>
      <c r="Y4476" s="171"/>
      <c r="Z4476" s="171"/>
      <c r="AA4476" s="171"/>
      <c r="AB4476" s="171"/>
      <c r="AC4476" s="171"/>
      <c r="AD4476" s="171"/>
      <c r="AE4476" s="171"/>
      <c r="AF4476" s="171"/>
      <c r="AG4476" s="171"/>
      <c r="AH4476" s="171"/>
      <c r="AI4476" s="171"/>
      <c r="AJ4476" s="171"/>
      <c r="AK4476" s="171"/>
      <c r="AL4476" s="171"/>
      <c r="AM4476" s="171"/>
      <c r="AN4476" s="171"/>
      <c r="AO4476" s="171"/>
      <c r="AP4476" s="171"/>
      <c r="AQ4476" s="171"/>
      <c r="AR4476" s="171"/>
      <c r="AS4476" s="171"/>
      <c r="AT4476" s="171"/>
      <c r="AU4476" s="171"/>
      <c r="AV4476" s="171"/>
      <c r="AW4476" s="171"/>
      <c r="AX4476" s="171"/>
      <c r="AY4476" s="171"/>
      <c r="AZ4476" s="171"/>
      <c r="BA4476" s="171"/>
      <c r="BB4476" s="171"/>
      <c r="BC4476" s="171"/>
      <c r="BD4476" s="171"/>
      <c r="BE4476" s="171"/>
      <c r="BF4476" s="171"/>
      <c r="BG4476" s="171"/>
    </row>
    <row r="4477" spans="1:59" hidden="1" x14ac:dyDescent="0.2">
      <c r="A4477" s="171">
        <v>2025</v>
      </c>
      <c r="B4477" s="170" t="s">
        <v>16</v>
      </c>
      <c r="C4477" s="51" t="str">
        <f>set_totals!$C$633</f>
        <v>05May25-RST-Night/Day</v>
      </c>
      <c r="D4477" s="21">
        <f t="shared" si="206"/>
        <v>45782</v>
      </c>
      <c r="E4477" s="22">
        <f t="shared" si="207"/>
        <v>125</v>
      </c>
      <c r="F4477" s="171" t="s">
        <v>343</v>
      </c>
      <c r="G4477" s="171" t="s">
        <v>341</v>
      </c>
      <c r="H4477" s="34">
        <v>37</v>
      </c>
      <c r="I4477" s="34"/>
      <c r="J4477" s="34">
        <v>0.38</v>
      </c>
      <c r="K4477" s="171" t="s">
        <v>494</v>
      </c>
      <c r="L4477" s="171"/>
      <c r="M4477" s="171"/>
      <c r="N4477" s="171"/>
      <c r="O4477" s="171"/>
      <c r="P4477" s="171"/>
      <c r="Q4477" s="171" t="s">
        <v>494</v>
      </c>
      <c r="R4477" s="171"/>
      <c r="S4477" s="171"/>
      <c r="T4477" s="171"/>
      <c r="U4477" s="171"/>
      <c r="V4477" s="171"/>
      <c r="W4477" s="171"/>
      <c r="X4477" s="171"/>
      <c r="Y4477" s="171"/>
      <c r="Z4477" s="171"/>
      <c r="AA4477" s="171"/>
      <c r="AB4477" s="171"/>
      <c r="AC4477" s="171"/>
      <c r="AD4477" s="171"/>
      <c r="AE4477" s="171"/>
      <c r="AF4477" s="171"/>
      <c r="AG4477" s="171"/>
      <c r="AH4477" s="171"/>
      <c r="AI4477" s="171"/>
      <c r="AJ4477" s="171"/>
      <c r="AK4477" s="171"/>
      <c r="AL4477" s="171"/>
      <c r="AM4477" s="171"/>
      <c r="AN4477" s="171"/>
      <c r="AO4477" s="171"/>
      <c r="AP4477" s="171"/>
      <c r="AQ4477" s="171"/>
      <c r="AR4477" s="171"/>
      <c r="AS4477" s="171"/>
      <c r="AT4477" s="171"/>
      <c r="AU4477" s="171"/>
      <c r="AV4477" s="171"/>
      <c r="AW4477" s="171"/>
      <c r="AX4477" s="171"/>
      <c r="AY4477" s="171"/>
      <c r="AZ4477" s="171"/>
      <c r="BA4477" s="171"/>
      <c r="BB4477" s="171"/>
      <c r="BC4477" s="171"/>
      <c r="BD4477" s="171"/>
      <c r="BE4477" s="171"/>
      <c r="BF4477" s="171"/>
      <c r="BG4477" s="171"/>
    </row>
    <row r="4478" spans="1:59" hidden="1" x14ac:dyDescent="0.2">
      <c r="A4478" s="171">
        <v>2025</v>
      </c>
      <c r="B4478" s="170" t="s">
        <v>16</v>
      </c>
      <c r="C4478" s="51" t="str">
        <f>set_totals!$C$633</f>
        <v>05May25-RST-Night/Day</v>
      </c>
      <c r="D4478" s="21">
        <f t="shared" si="206"/>
        <v>45782</v>
      </c>
      <c r="E4478" s="22">
        <f t="shared" si="207"/>
        <v>125</v>
      </c>
      <c r="F4478" s="171" t="s">
        <v>343</v>
      </c>
      <c r="G4478" s="171" t="s">
        <v>341</v>
      </c>
      <c r="H4478" s="34">
        <v>35</v>
      </c>
      <c r="I4478" s="34"/>
      <c r="J4478" s="34">
        <v>0.3</v>
      </c>
      <c r="K4478" s="171" t="s">
        <v>494</v>
      </c>
      <c r="L4478" s="171"/>
      <c r="M4478" s="171"/>
      <c r="N4478" s="171"/>
      <c r="O4478" s="171"/>
      <c r="P4478" s="171"/>
      <c r="Q4478" s="171" t="s">
        <v>494</v>
      </c>
      <c r="R4478" s="171"/>
      <c r="S4478" s="171"/>
      <c r="T4478" s="171"/>
      <c r="U4478" s="171"/>
      <c r="V4478" s="171"/>
      <c r="W4478" s="171"/>
      <c r="X4478" s="171"/>
      <c r="Y4478" s="171"/>
      <c r="Z4478" s="171"/>
      <c r="AA4478" s="171"/>
      <c r="AB4478" s="171"/>
      <c r="AC4478" s="171"/>
      <c r="AD4478" s="171"/>
      <c r="AE4478" s="171"/>
      <c r="AF4478" s="171"/>
      <c r="AG4478" s="171"/>
      <c r="AH4478" s="171"/>
      <c r="AI4478" s="171"/>
      <c r="AJ4478" s="171"/>
      <c r="AK4478" s="171"/>
      <c r="AL4478" s="171"/>
      <c r="AM4478" s="171"/>
      <c r="AN4478" s="171"/>
      <c r="AO4478" s="171"/>
      <c r="AP4478" s="171"/>
      <c r="AQ4478" s="171"/>
      <c r="AR4478" s="171"/>
      <c r="AS4478" s="171"/>
      <c r="AT4478" s="171"/>
      <c r="AU4478" s="171"/>
      <c r="AV4478" s="171"/>
      <c r="AW4478" s="171"/>
      <c r="AX4478" s="171"/>
      <c r="AY4478" s="171"/>
      <c r="AZ4478" s="171"/>
      <c r="BA4478" s="171"/>
      <c r="BB4478" s="171"/>
      <c r="BC4478" s="171"/>
      <c r="BD4478" s="171"/>
      <c r="BE4478" s="171"/>
      <c r="BF4478" s="171"/>
      <c r="BG4478" s="171"/>
    </row>
    <row r="4479" spans="1:59" hidden="1" x14ac:dyDescent="0.2">
      <c r="A4479" s="171">
        <v>2025</v>
      </c>
      <c r="B4479" s="170" t="s">
        <v>16</v>
      </c>
      <c r="C4479" s="51" t="str">
        <f>set_totals!$C$633</f>
        <v>05May25-RST-Night/Day</v>
      </c>
      <c r="D4479" s="21">
        <f t="shared" si="206"/>
        <v>45782</v>
      </c>
      <c r="E4479" s="22">
        <f t="shared" si="207"/>
        <v>125</v>
      </c>
      <c r="F4479" s="171" t="s">
        <v>343</v>
      </c>
      <c r="G4479" s="171" t="s">
        <v>341</v>
      </c>
      <c r="H4479" s="34">
        <v>36</v>
      </c>
      <c r="I4479" s="34"/>
      <c r="J4479" s="34">
        <v>0.33</v>
      </c>
      <c r="K4479" s="171" t="s">
        <v>494</v>
      </c>
      <c r="L4479" s="171"/>
      <c r="M4479" s="171"/>
      <c r="N4479" s="171"/>
      <c r="O4479" s="171"/>
      <c r="P4479" s="171"/>
      <c r="Q4479" s="171" t="s">
        <v>494</v>
      </c>
      <c r="R4479" s="171"/>
      <c r="S4479" s="171"/>
      <c r="T4479" s="171"/>
      <c r="U4479" s="171"/>
      <c r="V4479" s="171"/>
      <c r="W4479" s="171"/>
      <c r="X4479" s="171"/>
      <c r="Y4479" s="171"/>
      <c r="Z4479" s="171"/>
      <c r="AA4479" s="171"/>
      <c r="AB4479" s="171"/>
      <c r="AC4479" s="171"/>
      <c r="AD4479" s="171"/>
      <c r="AE4479" s="171"/>
      <c r="AF4479" s="171"/>
      <c r="AG4479" s="171"/>
      <c r="AH4479" s="171"/>
      <c r="AI4479" s="171"/>
      <c r="AJ4479" s="171"/>
      <c r="AK4479" s="171"/>
      <c r="AL4479" s="171"/>
      <c r="AM4479" s="171"/>
      <c r="AN4479" s="171"/>
      <c r="AO4479" s="171"/>
      <c r="AP4479" s="171"/>
      <c r="AQ4479" s="171"/>
      <c r="AR4479" s="171"/>
      <c r="AS4479" s="171"/>
      <c r="AT4479" s="171"/>
      <c r="AU4479" s="171"/>
      <c r="AV4479" s="171"/>
      <c r="AW4479" s="171"/>
      <c r="AX4479" s="171"/>
      <c r="AY4479" s="171"/>
      <c r="AZ4479" s="171"/>
      <c r="BA4479" s="171"/>
      <c r="BB4479" s="171"/>
      <c r="BC4479" s="171"/>
      <c r="BD4479" s="171"/>
      <c r="BE4479" s="171"/>
      <c r="BF4479" s="171"/>
      <c r="BG4479" s="171"/>
    </row>
    <row r="4480" spans="1:59" hidden="1" x14ac:dyDescent="0.2">
      <c r="A4480" s="171">
        <v>2025</v>
      </c>
      <c r="B4480" s="170" t="s">
        <v>16</v>
      </c>
      <c r="C4480" s="51" t="str">
        <f>set_totals!$C$633</f>
        <v>05May25-RST-Night/Day</v>
      </c>
      <c r="D4480" s="21">
        <f t="shared" si="206"/>
        <v>45782</v>
      </c>
      <c r="E4480" s="22">
        <f t="shared" si="207"/>
        <v>125</v>
      </c>
      <c r="F4480" s="171" t="s">
        <v>343</v>
      </c>
      <c r="G4480" s="171" t="s">
        <v>341</v>
      </c>
      <c r="H4480" s="34">
        <v>42</v>
      </c>
      <c r="I4480" s="34"/>
      <c r="J4480" s="34">
        <v>0.62</v>
      </c>
      <c r="K4480" s="171" t="s">
        <v>494</v>
      </c>
      <c r="L4480" s="171"/>
      <c r="M4480" s="171"/>
      <c r="N4480" s="171"/>
      <c r="O4480" s="171"/>
      <c r="P4480" s="171"/>
      <c r="Q4480" s="171" t="s">
        <v>494</v>
      </c>
      <c r="R4480" s="171"/>
      <c r="S4480" s="171"/>
      <c r="T4480" s="171"/>
      <c r="U4480" s="171"/>
      <c r="V4480" s="171"/>
      <c r="W4480" s="171"/>
      <c r="X4480" s="171"/>
      <c r="Y4480" s="171"/>
      <c r="Z4480" s="171"/>
      <c r="AA4480" s="171"/>
      <c r="AB4480" s="171"/>
      <c r="AC4480" s="171"/>
      <c r="AD4480" s="171"/>
      <c r="AE4480" s="171"/>
      <c r="AF4480" s="171"/>
      <c r="AG4480" s="171"/>
      <c r="AH4480" s="171"/>
      <c r="AI4480" s="171"/>
      <c r="AJ4480" s="171"/>
      <c r="AK4480" s="171"/>
      <c r="AL4480" s="171"/>
      <c r="AM4480" s="171"/>
      <c r="AN4480" s="171"/>
      <c r="AO4480" s="171"/>
      <c r="AP4480" s="171"/>
      <c r="AQ4480" s="171"/>
      <c r="AR4480" s="171"/>
      <c r="AS4480" s="171"/>
      <c r="AT4480" s="171"/>
      <c r="AU4480" s="171"/>
      <c r="AV4480" s="171"/>
      <c r="AW4480" s="171"/>
      <c r="AX4480" s="171"/>
      <c r="AY4480" s="171"/>
      <c r="AZ4480" s="171"/>
      <c r="BA4480" s="171"/>
      <c r="BB4480" s="171"/>
      <c r="BC4480" s="171"/>
      <c r="BD4480" s="171"/>
      <c r="BE4480" s="171"/>
      <c r="BF4480" s="171"/>
      <c r="BG4480" s="171"/>
    </row>
    <row r="4481" spans="1:59" hidden="1" x14ac:dyDescent="0.2">
      <c r="A4481" s="171">
        <v>2025</v>
      </c>
      <c r="B4481" s="170" t="s">
        <v>16</v>
      </c>
      <c r="C4481" s="51" t="str">
        <f>set_totals!$C$633</f>
        <v>05May25-RST-Night/Day</v>
      </c>
      <c r="D4481" s="21">
        <f t="shared" si="206"/>
        <v>45782</v>
      </c>
      <c r="E4481" s="22">
        <f t="shared" si="207"/>
        <v>125</v>
      </c>
      <c r="F4481" s="171" t="s">
        <v>343</v>
      </c>
      <c r="G4481" s="171" t="s">
        <v>341</v>
      </c>
      <c r="H4481" s="34">
        <v>38</v>
      </c>
      <c r="I4481" s="34"/>
      <c r="J4481" s="34">
        <v>0.42</v>
      </c>
      <c r="K4481" s="171" t="s">
        <v>494</v>
      </c>
      <c r="L4481" s="171"/>
      <c r="M4481" s="171"/>
      <c r="N4481" s="171"/>
      <c r="O4481" s="171"/>
      <c r="P4481" s="171"/>
      <c r="Q4481" s="171" t="s">
        <v>494</v>
      </c>
      <c r="R4481" s="171"/>
      <c r="S4481" s="171"/>
      <c r="T4481" s="171"/>
      <c r="U4481" s="171"/>
      <c r="V4481" s="171"/>
      <c r="W4481" s="171"/>
      <c r="X4481" s="171"/>
      <c r="Y4481" s="171"/>
      <c r="Z4481" s="171"/>
      <c r="AA4481" s="171"/>
      <c r="AB4481" s="171"/>
      <c r="AC4481" s="171"/>
      <c r="AD4481" s="171"/>
      <c r="AE4481" s="171"/>
      <c r="AF4481" s="171"/>
      <c r="AG4481" s="171"/>
      <c r="AH4481" s="171"/>
      <c r="AI4481" s="171"/>
      <c r="AJ4481" s="171"/>
      <c r="AK4481" s="171"/>
      <c r="AL4481" s="171"/>
      <c r="AM4481" s="171"/>
      <c r="AN4481" s="171"/>
      <c r="AO4481" s="171"/>
      <c r="AP4481" s="171"/>
      <c r="AQ4481" s="171"/>
      <c r="AR4481" s="171"/>
      <c r="AS4481" s="171"/>
      <c r="AT4481" s="171"/>
      <c r="AU4481" s="171"/>
      <c r="AV4481" s="171"/>
      <c r="AW4481" s="171"/>
      <c r="AX4481" s="171"/>
      <c r="AY4481" s="171"/>
      <c r="AZ4481" s="171"/>
      <c r="BA4481" s="171"/>
      <c r="BB4481" s="171"/>
      <c r="BC4481" s="171"/>
      <c r="BD4481" s="171"/>
      <c r="BE4481" s="171"/>
      <c r="BF4481" s="171"/>
      <c r="BG4481" s="171"/>
    </row>
    <row r="4482" spans="1:59" hidden="1" x14ac:dyDescent="0.2">
      <c r="A4482" s="171">
        <v>2025</v>
      </c>
      <c r="B4482" s="170" t="s">
        <v>16</v>
      </c>
      <c r="C4482" s="51" t="str">
        <f>set_totals!$C$633</f>
        <v>05May25-RST-Night/Day</v>
      </c>
      <c r="D4482" s="21">
        <f t="shared" si="206"/>
        <v>45782</v>
      </c>
      <c r="E4482" s="22">
        <f t="shared" si="207"/>
        <v>125</v>
      </c>
      <c r="F4482" s="171" t="s">
        <v>343</v>
      </c>
      <c r="G4482" s="171" t="s">
        <v>341</v>
      </c>
      <c r="H4482" s="34">
        <v>37</v>
      </c>
      <c r="I4482" s="34"/>
      <c r="J4482" s="34">
        <v>0.4</v>
      </c>
      <c r="K4482" s="171" t="s">
        <v>494</v>
      </c>
      <c r="L4482" s="171"/>
      <c r="M4482" s="171"/>
      <c r="N4482" s="171"/>
      <c r="O4482" s="171"/>
      <c r="P4482" s="171"/>
      <c r="Q4482" s="171" t="s">
        <v>494</v>
      </c>
      <c r="R4482" s="171"/>
      <c r="S4482" s="171"/>
      <c r="T4482" s="171"/>
      <c r="U4482" s="171"/>
      <c r="V4482" s="171"/>
      <c r="W4482" s="171"/>
      <c r="X4482" s="171"/>
      <c r="Y4482" s="171"/>
      <c r="Z4482" s="171"/>
      <c r="AA4482" s="171"/>
      <c r="AB4482" s="171"/>
      <c r="AC4482" s="171"/>
      <c r="AD4482" s="171"/>
      <c r="AE4482" s="171"/>
      <c r="AF4482" s="171"/>
      <c r="AG4482" s="171"/>
      <c r="AH4482" s="171"/>
      <c r="AI4482" s="171"/>
      <c r="AJ4482" s="171"/>
      <c r="AK4482" s="171"/>
      <c r="AL4482" s="171"/>
      <c r="AM4482" s="171"/>
      <c r="AN4482" s="171"/>
      <c r="AO4482" s="171"/>
      <c r="AP4482" s="171"/>
      <c r="AQ4482" s="171"/>
      <c r="AR4482" s="171"/>
      <c r="AS4482" s="171"/>
      <c r="AT4482" s="171"/>
      <c r="AU4482" s="171"/>
      <c r="AV4482" s="171"/>
      <c r="AW4482" s="171"/>
      <c r="AX4482" s="171"/>
      <c r="AY4482" s="171"/>
      <c r="AZ4482" s="171"/>
      <c r="BA4482" s="171"/>
      <c r="BB4482" s="171"/>
      <c r="BC4482" s="171"/>
      <c r="BD4482" s="171"/>
      <c r="BE4482" s="171"/>
      <c r="BF4482" s="171"/>
      <c r="BG4482" s="171"/>
    </row>
    <row r="4483" spans="1:59" hidden="1" x14ac:dyDescent="0.2">
      <c r="A4483" s="171">
        <v>2025</v>
      </c>
      <c r="B4483" s="170" t="s">
        <v>16</v>
      </c>
      <c r="C4483" s="51" t="str">
        <f>set_totals!$C$633</f>
        <v>05May25-RST-Night/Day</v>
      </c>
      <c r="D4483" s="21">
        <f t="shared" si="206"/>
        <v>45782</v>
      </c>
      <c r="E4483" s="22">
        <f t="shared" si="207"/>
        <v>125</v>
      </c>
      <c r="F4483" s="171" t="s">
        <v>343</v>
      </c>
      <c r="G4483" s="171" t="s">
        <v>341</v>
      </c>
      <c r="H4483" s="34">
        <v>39</v>
      </c>
      <c r="I4483" s="34"/>
      <c r="J4483" s="34">
        <v>0.54</v>
      </c>
      <c r="K4483" s="171" t="s">
        <v>494</v>
      </c>
      <c r="L4483" s="171"/>
      <c r="M4483" s="171"/>
      <c r="N4483" s="171"/>
      <c r="O4483" s="171"/>
      <c r="P4483" s="171"/>
      <c r="Q4483" s="171" t="s">
        <v>494</v>
      </c>
      <c r="R4483" s="171"/>
      <c r="S4483" s="171"/>
      <c r="T4483" s="171"/>
      <c r="U4483" s="171"/>
      <c r="V4483" s="171"/>
      <c r="W4483" s="171"/>
      <c r="X4483" s="171"/>
      <c r="Y4483" s="171"/>
      <c r="Z4483" s="171"/>
      <c r="AA4483" s="171"/>
      <c r="AB4483" s="171"/>
      <c r="AC4483" s="171"/>
      <c r="AD4483" s="171"/>
      <c r="AE4483" s="171"/>
      <c r="AF4483" s="171"/>
      <c r="AG4483" s="171"/>
      <c r="AH4483" s="171"/>
      <c r="AI4483" s="171"/>
      <c r="AJ4483" s="171"/>
      <c r="AK4483" s="171"/>
      <c r="AL4483" s="171"/>
      <c r="AM4483" s="171"/>
      <c r="AN4483" s="171"/>
      <c r="AO4483" s="171"/>
      <c r="AP4483" s="171"/>
      <c r="AQ4483" s="171"/>
      <c r="AR4483" s="171"/>
      <c r="AS4483" s="171"/>
      <c r="AT4483" s="171"/>
      <c r="AU4483" s="171"/>
      <c r="AV4483" s="171"/>
      <c r="AW4483" s="171"/>
      <c r="AX4483" s="171"/>
      <c r="AY4483" s="171"/>
      <c r="AZ4483" s="171"/>
      <c r="BA4483" s="171"/>
      <c r="BB4483" s="171"/>
      <c r="BC4483" s="171"/>
      <c r="BD4483" s="171"/>
      <c r="BE4483" s="171"/>
      <c r="BF4483" s="171"/>
      <c r="BG4483" s="171"/>
    </row>
    <row r="4484" spans="1:59" hidden="1" x14ac:dyDescent="0.2">
      <c r="A4484" s="171">
        <v>2025</v>
      </c>
      <c r="B4484" s="170" t="s">
        <v>16</v>
      </c>
      <c r="C4484" s="51" t="str">
        <f>set_totals!$C$633</f>
        <v>05May25-RST-Night/Day</v>
      </c>
      <c r="D4484" s="21">
        <f t="shared" si="206"/>
        <v>45782</v>
      </c>
      <c r="E4484" s="22">
        <f t="shared" si="207"/>
        <v>125</v>
      </c>
      <c r="F4484" s="171" t="s">
        <v>343</v>
      </c>
      <c r="G4484" s="171" t="s">
        <v>341</v>
      </c>
      <c r="H4484" s="34">
        <v>35</v>
      </c>
      <c r="I4484" s="34"/>
      <c r="J4484" s="34">
        <v>0.34</v>
      </c>
      <c r="K4484" s="171" t="s">
        <v>494</v>
      </c>
      <c r="L4484" s="171"/>
      <c r="M4484" s="171"/>
      <c r="N4484" s="171"/>
      <c r="O4484" s="171"/>
      <c r="P4484" s="171"/>
      <c r="Q4484" s="171" t="s">
        <v>494</v>
      </c>
      <c r="R4484" s="171"/>
      <c r="S4484" s="171"/>
      <c r="T4484" s="171"/>
      <c r="U4484" s="171"/>
      <c r="V4484" s="171"/>
      <c r="W4484" s="171"/>
      <c r="X4484" s="171"/>
      <c r="Y4484" s="171"/>
      <c r="Z4484" s="171"/>
      <c r="AA4484" s="171"/>
      <c r="AB4484" s="171"/>
      <c r="AC4484" s="171"/>
      <c r="AD4484" s="171"/>
      <c r="AE4484" s="171"/>
      <c r="AF4484" s="171"/>
      <c r="AG4484" s="171"/>
      <c r="AH4484" s="171"/>
      <c r="AI4484" s="171"/>
      <c r="AJ4484" s="171"/>
      <c r="AK4484" s="171"/>
      <c r="AL4484" s="171"/>
      <c r="AM4484" s="171"/>
      <c r="AN4484" s="171"/>
      <c r="AO4484" s="171"/>
      <c r="AP4484" s="171"/>
      <c r="AQ4484" s="171"/>
      <c r="AR4484" s="171"/>
      <c r="AS4484" s="171"/>
      <c r="AT4484" s="171"/>
      <c r="AU4484" s="171"/>
      <c r="AV4484" s="171"/>
      <c r="AW4484" s="171"/>
      <c r="AX4484" s="171"/>
      <c r="AY4484" s="171"/>
      <c r="AZ4484" s="171"/>
      <c r="BA4484" s="171"/>
      <c r="BB4484" s="171"/>
      <c r="BC4484" s="171"/>
      <c r="BD4484" s="171"/>
      <c r="BE4484" s="171"/>
      <c r="BF4484" s="171"/>
      <c r="BG4484" s="171"/>
    </row>
    <row r="4485" spans="1:59" hidden="1" x14ac:dyDescent="0.2">
      <c r="A4485" s="171">
        <v>2025</v>
      </c>
      <c r="B4485" s="170" t="s">
        <v>16</v>
      </c>
      <c r="C4485" s="51" t="str">
        <f>set_totals!$C$633</f>
        <v>05May25-RST-Night/Day</v>
      </c>
      <c r="D4485" s="21">
        <f t="shared" si="206"/>
        <v>45782</v>
      </c>
      <c r="E4485" s="22">
        <f t="shared" si="207"/>
        <v>125</v>
      </c>
      <c r="F4485" s="171" t="s">
        <v>343</v>
      </c>
      <c r="G4485" s="171" t="s">
        <v>341</v>
      </c>
      <c r="H4485" s="34">
        <v>35</v>
      </c>
      <c r="I4485" s="34"/>
      <c r="J4485" s="34">
        <v>0.38</v>
      </c>
      <c r="K4485" s="171" t="s">
        <v>494</v>
      </c>
      <c r="L4485" s="171"/>
      <c r="M4485" s="171"/>
      <c r="N4485" s="171"/>
      <c r="O4485" s="171"/>
      <c r="P4485" s="171"/>
      <c r="Q4485" s="171" t="s">
        <v>494</v>
      </c>
      <c r="R4485" s="171"/>
      <c r="S4485" s="171"/>
      <c r="T4485" s="171"/>
      <c r="U4485" s="171"/>
      <c r="V4485" s="171"/>
      <c r="W4485" s="171"/>
      <c r="X4485" s="171"/>
      <c r="Y4485" s="171"/>
      <c r="Z4485" s="171"/>
      <c r="AA4485" s="171"/>
      <c r="AB4485" s="171"/>
      <c r="AC4485" s="171"/>
      <c r="AD4485" s="171"/>
      <c r="AE4485" s="171"/>
      <c r="AF4485" s="171"/>
      <c r="AG4485" s="171"/>
      <c r="AH4485" s="171"/>
      <c r="AI4485" s="171"/>
      <c r="AJ4485" s="171"/>
      <c r="AK4485" s="171"/>
      <c r="AL4485" s="171"/>
      <c r="AM4485" s="171"/>
      <c r="AN4485" s="171"/>
      <c r="AO4485" s="171"/>
      <c r="AP4485" s="171"/>
      <c r="AQ4485" s="171"/>
      <c r="AR4485" s="171"/>
      <c r="AS4485" s="171"/>
      <c r="AT4485" s="171"/>
      <c r="AU4485" s="171"/>
      <c r="AV4485" s="171"/>
      <c r="AW4485" s="171"/>
      <c r="AX4485" s="171"/>
      <c r="AY4485" s="171"/>
      <c r="AZ4485" s="171"/>
      <c r="BA4485" s="171"/>
      <c r="BB4485" s="171"/>
      <c r="BC4485" s="171"/>
      <c r="BD4485" s="171"/>
      <c r="BE4485" s="171"/>
      <c r="BF4485" s="171"/>
      <c r="BG4485" s="171"/>
    </row>
    <row r="4486" spans="1:59" hidden="1" x14ac:dyDescent="0.2">
      <c r="A4486" s="171">
        <v>2025</v>
      </c>
      <c r="B4486" s="170" t="s">
        <v>16</v>
      </c>
      <c r="C4486" s="51" t="str">
        <f>set_totals!$C$633</f>
        <v>05May25-RST-Night/Day</v>
      </c>
      <c r="D4486" s="21">
        <f t="shared" si="206"/>
        <v>45782</v>
      </c>
      <c r="E4486" s="22">
        <f t="shared" si="207"/>
        <v>125</v>
      </c>
      <c r="F4486" s="171" t="s">
        <v>343</v>
      </c>
      <c r="G4486" s="171" t="s">
        <v>341</v>
      </c>
      <c r="H4486" s="34">
        <v>35</v>
      </c>
      <c r="I4486" s="34"/>
      <c r="J4486" s="34">
        <v>0.35</v>
      </c>
      <c r="K4486" s="171" t="s">
        <v>494</v>
      </c>
      <c r="L4486" s="171"/>
      <c r="M4486" s="171"/>
      <c r="N4486" s="171"/>
      <c r="O4486" s="171"/>
      <c r="P4486" s="171"/>
      <c r="Q4486" s="171" t="s">
        <v>494</v>
      </c>
      <c r="R4486" s="171"/>
      <c r="S4486" s="171"/>
      <c r="T4486" s="171"/>
      <c r="U4486" s="171"/>
      <c r="V4486" s="171"/>
      <c r="W4486" s="171"/>
      <c r="X4486" s="171"/>
      <c r="Y4486" s="171"/>
      <c r="Z4486" s="171"/>
      <c r="AA4486" s="171"/>
      <c r="AB4486" s="171"/>
      <c r="AC4486" s="171"/>
      <c r="AD4486" s="171"/>
      <c r="AE4486" s="171"/>
      <c r="AF4486" s="171"/>
      <c r="AG4486" s="171"/>
      <c r="AH4486" s="171"/>
      <c r="AI4486" s="171"/>
      <c r="AJ4486" s="171"/>
      <c r="AK4486" s="171"/>
      <c r="AL4486" s="171"/>
      <c r="AM4486" s="171"/>
      <c r="AN4486" s="171"/>
      <c r="AO4486" s="171"/>
      <c r="AP4486" s="171"/>
      <c r="AQ4486" s="171"/>
      <c r="AR4486" s="171"/>
      <c r="AS4486" s="171"/>
      <c r="AT4486" s="171"/>
      <c r="AU4486" s="171"/>
      <c r="AV4486" s="171"/>
      <c r="AW4486" s="171"/>
      <c r="AX4486" s="171"/>
      <c r="AY4486" s="171"/>
      <c r="AZ4486" s="171"/>
      <c r="BA4486" s="171"/>
      <c r="BB4486" s="171"/>
      <c r="BC4486" s="171"/>
      <c r="BD4486" s="171"/>
      <c r="BE4486" s="171"/>
      <c r="BF4486" s="171"/>
      <c r="BG4486" s="171"/>
    </row>
    <row r="4487" spans="1:59" hidden="1" x14ac:dyDescent="0.2">
      <c r="A4487" s="171">
        <v>2025</v>
      </c>
      <c r="B4487" s="170" t="s">
        <v>16</v>
      </c>
      <c r="C4487" s="51" t="str">
        <f>set_totals!$C$633</f>
        <v>05May25-RST-Night/Day</v>
      </c>
      <c r="D4487" s="21">
        <f t="shared" si="206"/>
        <v>45782</v>
      </c>
      <c r="E4487" s="22">
        <f t="shared" si="207"/>
        <v>125</v>
      </c>
      <c r="F4487" s="171" t="s">
        <v>343</v>
      </c>
      <c r="G4487" s="171" t="s">
        <v>341</v>
      </c>
      <c r="H4487" s="34">
        <v>34</v>
      </c>
      <c r="I4487" s="34"/>
      <c r="J4487" s="34">
        <v>0.28999999999999998</v>
      </c>
      <c r="K4487" s="171" t="s">
        <v>494</v>
      </c>
      <c r="L4487" s="171"/>
      <c r="M4487" s="171"/>
      <c r="N4487" s="171"/>
      <c r="O4487" s="171"/>
      <c r="P4487" s="171"/>
      <c r="Q4487" s="171" t="s">
        <v>494</v>
      </c>
      <c r="R4487" s="171"/>
      <c r="S4487" s="171"/>
      <c r="T4487" s="171"/>
      <c r="U4487" s="171"/>
      <c r="V4487" s="171"/>
      <c r="W4487" s="171"/>
      <c r="X4487" s="171"/>
      <c r="Y4487" s="171"/>
      <c r="Z4487" s="171"/>
      <c r="AA4487" s="171"/>
      <c r="AB4487" s="171"/>
      <c r="AC4487" s="171"/>
      <c r="AD4487" s="171"/>
      <c r="AE4487" s="171"/>
      <c r="AF4487" s="171"/>
      <c r="AG4487" s="171"/>
      <c r="AH4487" s="171"/>
      <c r="AI4487" s="171"/>
      <c r="AJ4487" s="171"/>
      <c r="AK4487" s="171"/>
      <c r="AL4487" s="171"/>
      <c r="AM4487" s="171"/>
      <c r="AN4487" s="171"/>
      <c r="AO4487" s="171"/>
      <c r="AP4487" s="171"/>
      <c r="AQ4487" s="171"/>
      <c r="AR4487" s="171"/>
      <c r="AS4487" s="171"/>
      <c r="AT4487" s="171"/>
      <c r="AU4487" s="171"/>
      <c r="AV4487" s="171"/>
      <c r="AW4487" s="171"/>
      <c r="AX4487" s="171"/>
      <c r="AY4487" s="171"/>
      <c r="AZ4487" s="171"/>
      <c r="BA4487" s="171"/>
      <c r="BB4487" s="171"/>
      <c r="BC4487" s="171"/>
      <c r="BD4487" s="171"/>
      <c r="BE4487" s="171"/>
      <c r="BF4487" s="171"/>
      <c r="BG4487" s="171"/>
    </row>
    <row r="4488" spans="1:59" hidden="1" x14ac:dyDescent="0.2">
      <c r="A4488" s="171">
        <v>2025</v>
      </c>
      <c r="B4488" s="170" t="s">
        <v>16</v>
      </c>
      <c r="C4488" s="51" t="str">
        <f>set_totals!$C$633</f>
        <v>05May25-RST-Night/Day</v>
      </c>
      <c r="D4488" s="21">
        <f t="shared" si="206"/>
        <v>45782</v>
      </c>
      <c r="E4488" s="22">
        <f t="shared" si="207"/>
        <v>125</v>
      </c>
      <c r="F4488" s="171" t="s">
        <v>340</v>
      </c>
      <c r="G4488" s="171" t="s">
        <v>341</v>
      </c>
      <c r="H4488" s="34">
        <v>35</v>
      </c>
      <c r="I4488" s="34"/>
      <c r="J4488" s="34">
        <v>0.33</v>
      </c>
      <c r="K4488" s="171" t="s">
        <v>494</v>
      </c>
      <c r="L4488" s="171"/>
      <c r="M4488" s="171"/>
      <c r="N4488" s="171"/>
      <c r="O4488" s="171"/>
      <c r="P4488" s="171"/>
      <c r="Q4488" s="171" t="s">
        <v>494</v>
      </c>
      <c r="R4488" s="171"/>
      <c r="S4488" s="171"/>
      <c r="T4488" s="171"/>
      <c r="U4488" s="171"/>
      <c r="V4488" s="171"/>
      <c r="W4488" s="171"/>
      <c r="X4488" s="171"/>
      <c r="Y4488" s="171"/>
      <c r="Z4488" s="171"/>
      <c r="AA4488" s="171"/>
      <c r="AB4488" s="171"/>
      <c r="AC4488" s="171"/>
      <c r="AD4488" s="171"/>
      <c r="AE4488" s="171"/>
      <c r="AF4488" s="171"/>
      <c r="AG4488" s="171"/>
      <c r="AH4488" s="171"/>
      <c r="AI4488" s="171"/>
      <c r="AJ4488" s="171"/>
      <c r="AK4488" s="171"/>
      <c r="AL4488" s="171"/>
      <c r="AM4488" s="171"/>
      <c r="AN4488" s="171"/>
      <c r="AO4488" s="171"/>
      <c r="AP4488" s="171"/>
      <c r="AQ4488" s="171"/>
      <c r="AR4488" s="171"/>
      <c r="AS4488" s="171"/>
      <c r="AT4488" s="171"/>
      <c r="AU4488" s="171"/>
      <c r="AV4488" s="171"/>
      <c r="AW4488" s="171"/>
      <c r="AX4488" s="171"/>
      <c r="AY4488" s="171"/>
      <c r="AZ4488" s="171"/>
      <c r="BA4488" s="171"/>
      <c r="BB4488" s="171"/>
      <c r="BC4488" s="171"/>
      <c r="BD4488" s="171"/>
      <c r="BE4488" s="171"/>
      <c r="BF4488" s="171"/>
      <c r="BG4488" s="171"/>
    </row>
    <row r="4489" spans="1:59" hidden="1" x14ac:dyDescent="0.2">
      <c r="A4489" s="171">
        <v>2025</v>
      </c>
      <c r="B4489" s="170" t="s">
        <v>16</v>
      </c>
      <c r="C4489" s="51" t="str">
        <f>set_totals!$C$633</f>
        <v>05May25-RST-Night/Day</v>
      </c>
      <c r="D4489" s="21">
        <f t="shared" si="206"/>
        <v>45782</v>
      </c>
      <c r="E4489" s="22">
        <f t="shared" si="207"/>
        <v>125</v>
      </c>
      <c r="F4489" s="171" t="s">
        <v>340</v>
      </c>
      <c r="G4489" s="171" t="s">
        <v>341</v>
      </c>
      <c r="H4489" s="34">
        <v>37</v>
      </c>
      <c r="I4489" s="34"/>
      <c r="J4489" s="34">
        <v>0.36</v>
      </c>
      <c r="K4489" s="171" t="s">
        <v>494</v>
      </c>
      <c r="L4489" s="171"/>
      <c r="M4489" s="171"/>
      <c r="N4489" s="171"/>
      <c r="O4489" s="171"/>
      <c r="P4489" s="171"/>
      <c r="Q4489" s="171" t="s">
        <v>494</v>
      </c>
      <c r="R4489" s="171"/>
      <c r="S4489" s="171"/>
      <c r="T4489" s="171"/>
      <c r="U4489" s="171"/>
      <c r="V4489" s="171"/>
      <c r="W4489" s="171"/>
      <c r="X4489" s="171"/>
      <c r="Y4489" s="171"/>
      <c r="Z4489" s="171"/>
      <c r="AA4489" s="171"/>
      <c r="AB4489" s="171"/>
      <c r="AC4489" s="171"/>
      <c r="AD4489" s="171"/>
      <c r="AE4489" s="171"/>
      <c r="AF4489" s="171"/>
      <c r="AG4489" s="171"/>
      <c r="AH4489" s="171"/>
      <c r="AI4489" s="171"/>
      <c r="AJ4489" s="171"/>
      <c r="AK4489" s="171"/>
      <c r="AL4489" s="171"/>
      <c r="AM4489" s="171"/>
      <c r="AN4489" s="171"/>
      <c r="AO4489" s="171"/>
      <c r="AP4489" s="171"/>
      <c r="AQ4489" s="171"/>
      <c r="AR4489" s="171"/>
      <c r="AS4489" s="171"/>
      <c r="AT4489" s="171"/>
      <c r="AU4489" s="171"/>
      <c r="AV4489" s="171"/>
      <c r="AW4489" s="171"/>
      <c r="AX4489" s="171"/>
      <c r="AY4489" s="171"/>
      <c r="AZ4489" s="171"/>
      <c r="BA4489" s="171"/>
      <c r="BB4489" s="171"/>
      <c r="BC4489" s="171"/>
      <c r="BD4489" s="171"/>
      <c r="BE4489" s="171"/>
      <c r="BF4489" s="171"/>
      <c r="BG4489" s="171"/>
    </row>
    <row r="4490" spans="1:59" hidden="1" x14ac:dyDescent="0.2">
      <c r="A4490" s="171">
        <v>2025</v>
      </c>
      <c r="B4490" s="170" t="s">
        <v>16</v>
      </c>
      <c r="C4490" s="51" t="str">
        <f>set_totals!$C$633</f>
        <v>05May25-RST-Night/Day</v>
      </c>
      <c r="D4490" s="21">
        <f t="shared" si="206"/>
        <v>45782</v>
      </c>
      <c r="E4490" s="22">
        <f t="shared" si="207"/>
        <v>125</v>
      </c>
      <c r="F4490" s="171" t="s">
        <v>340</v>
      </c>
      <c r="G4490" s="171" t="s">
        <v>341</v>
      </c>
      <c r="H4490" s="34">
        <v>36</v>
      </c>
      <c r="I4490" s="34"/>
      <c r="J4490" s="34">
        <v>0.37</v>
      </c>
      <c r="K4490" s="171" t="s">
        <v>494</v>
      </c>
      <c r="L4490" s="171"/>
      <c r="M4490" s="171"/>
      <c r="N4490" s="171"/>
      <c r="O4490" s="171"/>
      <c r="P4490" s="171"/>
      <c r="Q4490" s="171" t="s">
        <v>494</v>
      </c>
      <c r="R4490" s="171"/>
      <c r="S4490" s="171"/>
      <c r="T4490" s="171"/>
      <c r="U4490" s="171"/>
      <c r="V4490" s="171"/>
      <c r="W4490" s="171"/>
      <c r="X4490" s="171"/>
      <c r="Y4490" s="171"/>
      <c r="Z4490" s="171"/>
      <c r="AA4490" s="171"/>
      <c r="AB4490" s="171"/>
      <c r="AC4490" s="171"/>
      <c r="AD4490" s="171"/>
      <c r="AE4490" s="171"/>
      <c r="AF4490" s="171"/>
      <c r="AG4490" s="171"/>
      <c r="AH4490" s="171"/>
      <c r="AI4490" s="171"/>
      <c r="AJ4490" s="171"/>
      <c r="AK4490" s="171"/>
      <c r="AL4490" s="171"/>
      <c r="AM4490" s="171"/>
      <c r="AN4490" s="171"/>
      <c r="AO4490" s="171"/>
      <c r="AP4490" s="171"/>
      <c r="AQ4490" s="171"/>
      <c r="AR4490" s="171"/>
      <c r="AS4490" s="171"/>
      <c r="AT4490" s="171"/>
      <c r="AU4490" s="171"/>
      <c r="AV4490" s="171"/>
      <c r="AW4490" s="171"/>
      <c r="AX4490" s="171"/>
      <c r="AY4490" s="171"/>
      <c r="AZ4490" s="171"/>
      <c r="BA4490" s="171"/>
      <c r="BB4490" s="171"/>
      <c r="BC4490" s="171"/>
      <c r="BD4490" s="171"/>
      <c r="BE4490" s="171"/>
      <c r="BF4490" s="171"/>
      <c r="BG4490" s="171"/>
    </row>
    <row r="4491" spans="1:59" hidden="1" x14ac:dyDescent="0.2">
      <c r="A4491" s="171">
        <v>2025</v>
      </c>
      <c r="B4491" s="170" t="s">
        <v>16</v>
      </c>
      <c r="C4491" s="51" t="str">
        <f>set_totals!$C$633</f>
        <v>05May25-RST-Night/Day</v>
      </c>
      <c r="D4491" s="21">
        <f t="shared" si="206"/>
        <v>45782</v>
      </c>
      <c r="E4491" s="22">
        <f t="shared" si="207"/>
        <v>125</v>
      </c>
      <c r="F4491" s="171" t="s">
        <v>340</v>
      </c>
      <c r="G4491" s="171" t="s">
        <v>341</v>
      </c>
      <c r="H4491" s="34">
        <v>37</v>
      </c>
      <c r="I4491" s="34"/>
      <c r="J4491" s="34">
        <v>0.36</v>
      </c>
      <c r="K4491" s="171" t="s">
        <v>494</v>
      </c>
      <c r="L4491" s="171"/>
      <c r="M4491" s="171"/>
      <c r="N4491" s="171"/>
      <c r="O4491" s="171"/>
      <c r="P4491" s="171"/>
      <c r="Q4491" s="171" t="s">
        <v>494</v>
      </c>
      <c r="R4491" s="171"/>
      <c r="S4491" s="171"/>
      <c r="T4491" s="171"/>
      <c r="U4491" s="171"/>
      <c r="V4491" s="171"/>
      <c r="W4491" s="171"/>
      <c r="X4491" s="171"/>
      <c r="Y4491" s="171"/>
      <c r="Z4491" s="171"/>
      <c r="AA4491" s="171"/>
      <c r="AB4491" s="171"/>
      <c r="AC4491" s="171"/>
      <c r="AD4491" s="171"/>
      <c r="AE4491" s="171"/>
      <c r="AF4491" s="171"/>
      <c r="AG4491" s="171"/>
      <c r="AH4491" s="171"/>
      <c r="AI4491" s="171"/>
      <c r="AJ4491" s="171"/>
      <c r="AK4491" s="171"/>
      <c r="AL4491" s="171"/>
      <c r="AM4491" s="171"/>
      <c r="AN4491" s="171"/>
      <c r="AO4491" s="171"/>
      <c r="AP4491" s="171"/>
      <c r="AQ4491" s="171"/>
      <c r="AR4491" s="171"/>
      <c r="AS4491" s="171"/>
      <c r="AT4491" s="171"/>
      <c r="AU4491" s="171"/>
      <c r="AV4491" s="171"/>
      <c r="AW4491" s="171"/>
      <c r="AX4491" s="171"/>
      <c r="AY4491" s="171"/>
      <c r="AZ4491" s="171"/>
      <c r="BA4491" s="171"/>
      <c r="BB4491" s="171"/>
      <c r="BC4491" s="171"/>
      <c r="BD4491" s="171"/>
      <c r="BE4491" s="171"/>
      <c r="BF4491" s="171"/>
      <c r="BG4491" s="171"/>
    </row>
    <row r="4492" spans="1:59" hidden="1" x14ac:dyDescent="0.2">
      <c r="A4492" s="171">
        <v>2025</v>
      </c>
      <c r="B4492" s="170" t="s">
        <v>16</v>
      </c>
      <c r="C4492" s="51" t="str">
        <f>set_totals!$C$633</f>
        <v>05May25-RST-Night/Day</v>
      </c>
      <c r="D4492" s="21">
        <f t="shared" si="206"/>
        <v>45782</v>
      </c>
      <c r="E4492" s="22">
        <f t="shared" si="207"/>
        <v>125</v>
      </c>
      <c r="F4492" s="171" t="s">
        <v>340</v>
      </c>
      <c r="G4492" s="171" t="s">
        <v>341</v>
      </c>
      <c r="H4492" s="34">
        <v>47</v>
      </c>
      <c r="I4492" s="34"/>
      <c r="J4492" s="34">
        <v>0.34</v>
      </c>
      <c r="K4492" s="171" t="s">
        <v>494</v>
      </c>
      <c r="L4492" s="171"/>
      <c r="M4492" s="171"/>
      <c r="N4492" s="171"/>
      <c r="O4492" s="171"/>
      <c r="P4492" s="171"/>
      <c r="Q4492" s="171" t="s">
        <v>494</v>
      </c>
      <c r="R4492" s="171"/>
      <c r="S4492" s="171"/>
      <c r="T4492" s="171"/>
      <c r="U4492" s="171"/>
      <c r="V4492" s="171"/>
      <c r="W4492" s="171"/>
      <c r="X4492" s="171"/>
      <c r="Y4492" s="171"/>
      <c r="Z4492" s="171"/>
      <c r="AA4492" s="171"/>
      <c r="AB4492" s="171"/>
      <c r="AC4492" s="171"/>
      <c r="AD4492" s="171"/>
      <c r="AE4492" s="171"/>
      <c r="AF4492" s="171"/>
      <c r="AG4492" s="171"/>
      <c r="AH4492" s="171"/>
      <c r="AI4492" s="171"/>
      <c r="AJ4492" s="171"/>
      <c r="AK4492" s="171"/>
      <c r="AL4492" s="171"/>
      <c r="AM4492" s="171"/>
      <c r="AN4492" s="171"/>
      <c r="AO4492" s="171"/>
      <c r="AP4492" s="171"/>
      <c r="AQ4492" s="171"/>
      <c r="AR4492" s="171"/>
      <c r="AS4492" s="171"/>
      <c r="AT4492" s="171"/>
      <c r="AU4492" s="171"/>
      <c r="AV4492" s="171"/>
      <c r="AW4492" s="171"/>
      <c r="AX4492" s="171"/>
      <c r="AY4492" s="171"/>
      <c r="AZ4492" s="171"/>
      <c r="BA4492" s="171"/>
      <c r="BB4492" s="171"/>
      <c r="BC4492" s="171"/>
      <c r="BD4492" s="171"/>
      <c r="BE4492" s="171"/>
      <c r="BF4492" s="171"/>
      <c r="BG4492" s="171"/>
    </row>
    <row r="4493" spans="1:59" hidden="1" x14ac:dyDescent="0.2">
      <c r="A4493" s="171">
        <v>2025</v>
      </c>
      <c r="B4493" s="170" t="s">
        <v>16</v>
      </c>
      <c r="C4493" s="51" t="str">
        <f>set_totals!$C$633</f>
        <v>05May25-RST-Night/Day</v>
      </c>
      <c r="D4493" s="21">
        <f t="shared" si="206"/>
        <v>45782</v>
      </c>
      <c r="E4493" s="22">
        <f t="shared" si="207"/>
        <v>125</v>
      </c>
      <c r="F4493" s="171" t="s">
        <v>340</v>
      </c>
      <c r="G4493" s="171" t="s">
        <v>341</v>
      </c>
      <c r="H4493" s="34">
        <v>42</v>
      </c>
      <c r="I4493" s="34"/>
      <c r="J4493" s="34">
        <v>0.46</v>
      </c>
      <c r="K4493" s="171" t="s">
        <v>494</v>
      </c>
      <c r="L4493" s="171"/>
      <c r="M4493" s="171"/>
      <c r="N4493" s="171"/>
      <c r="O4493" s="171"/>
      <c r="P4493" s="171"/>
      <c r="Q4493" s="171" t="s">
        <v>494</v>
      </c>
      <c r="R4493" s="171"/>
      <c r="S4493" s="171"/>
      <c r="T4493" s="171"/>
      <c r="U4493" s="171"/>
      <c r="V4493" s="171"/>
      <c r="W4493" s="171"/>
      <c r="X4493" s="171"/>
      <c r="Y4493" s="171"/>
      <c r="Z4493" s="171"/>
      <c r="AA4493" s="171"/>
      <c r="AB4493" s="171"/>
      <c r="AC4493" s="171"/>
      <c r="AD4493" s="171"/>
      <c r="AE4493" s="171"/>
      <c r="AF4493" s="171"/>
      <c r="AG4493" s="171"/>
      <c r="AH4493" s="171"/>
      <c r="AI4493" s="171"/>
      <c r="AJ4493" s="171"/>
      <c r="AK4493" s="171"/>
      <c r="AL4493" s="171"/>
      <c r="AM4493" s="171"/>
      <c r="AN4493" s="171"/>
      <c r="AO4493" s="171"/>
      <c r="AP4493" s="171"/>
      <c r="AQ4493" s="171"/>
      <c r="AR4493" s="171"/>
      <c r="AS4493" s="171"/>
      <c r="AT4493" s="171"/>
      <c r="AU4493" s="171"/>
      <c r="AV4493" s="171"/>
      <c r="AW4493" s="171"/>
      <c r="AX4493" s="171"/>
      <c r="AY4493" s="171"/>
      <c r="AZ4493" s="171"/>
      <c r="BA4493" s="171"/>
      <c r="BB4493" s="171"/>
      <c r="BC4493" s="171"/>
      <c r="BD4493" s="171"/>
      <c r="BE4493" s="171"/>
      <c r="BF4493" s="171"/>
      <c r="BG4493" s="171"/>
    </row>
    <row r="4494" spans="1:59" x14ac:dyDescent="0.2">
      <c r="A4494" s="171">
        <v>2025</v>
      </c>
      <c r="B4494" s="170" t="s">
        <v>16</v>
      </c>
      <c r="C4494" s="51" t="str">
        <f>set_totals!$C$637</f>
        <v>06May25-RST-Night/Day</v>
      </c>
      <c r="D4494" s="21">
        <f t="shared" si="206"/>
        <v>45783</v>
      </c>
      <c r="E4494" s="22">
        <f t="shared" si="207"/>
        <v>126</v>
      </c>
      <c r="F4494" s="171" t="s">
        <v>344</v>
      </c>
      <c r="G4494" s="171" t="s">
        <v>341</v>
      </c>
      <c r="H4494" s="34">
        <v>62</v>
      </c>
      <c r="I4494" s="34">
        <v>13</v>
      </c>
      <c r="J4494" s="34">
        <v>2.21</v>
      </c>
      <c r="K4494" s="171" t="s">
        <v>494</v>
      </c>
      <c r="L4494" s="171"/>
      <c r="M4494" s="171"/>
      <c r="N4494" s="171" t="s">
        <v>2428</v>
      </c>
      <c r="O4494" s="171"/>
      <c r="P4494" s="171"/>
      <c r="Q4494" s="171" t="s">
        <v>496</v>
      </c>
      <c r="R4494" s="205" t="s">
        <v>1894</v>
      </c>
      <c r="S4494" s="171"/>
      <c r="T4494" s="171"/>
      <c r="U4494" s="171"/>
      <c r="V4494" s="171"/>
      <c r="W4494" s="171"/>
      <c r="X4494" s="171"/>
      <c r="Y4494" s="171"/>
      <c r="Z4494" s="171"/>
      <c r="AA4494" s="171"/>
      <c r="AB4494" s="171"/>
      <c r="AC4494" s="171"/>
      <c r="AD4494" s="171"/>
      <c r="AE4494" s="171"/>
      <c r="AF4494" s="171"/>
      <c r="AG4494" s="185"/>
      <c r="AH4494" s="171"/>
      <c r="AI4494" s="171"/>
      <c r="AJ4494" s="171"/>
      <c r="AK4494" s="171"/>
      <c r="AL4494" s="171"/>
      <c r="AM4494" s="171"/>
      <c r="AN4494" s="171"/>
      <c r="AO4494" s="171"/>
      <c r="AP4494" s="171"/>
      <c r="AQ4494" s="171"/>
      <c r="AR4494" s="171"/>
      <c r="AS4494" s="171"/>
      <c r="AT4494" s="171"/>
      <c r="AU4494" s="171"/>
      <c r="AV4494" s="171"/>
      <c r="AW4494" s="171"/>
      <c r="AX4494" s="171"/>
      <c r="AY4494" s="171"/>
      <c r="AZ4494" s="171"/>
      <c r="BA4494" s="171"/>
      <c r="BB4494" s="171"/>
      <c r="BC4494" s="171"/>
      <c r="BD4494" s="171"/>
      <c r="BE4494" s="171"/>
      <c r="BF4494" s="171" t="s">
        <v>2401</v>
      </c>
      <c r="BG4494" s="171" t="s">
        <v>1734</v>
      </c>
    </row>
    <row r="4495" spans="1:59" x14ac:dyDescent="0.2">
      <c r="A4495" s="171">
        <v>2025</v>
      </c>
      <c r="B4495" s="170" t="s">
        <v>16</v>
      </c>
      <c r="C4495" s="51" t="str">
        <f>set_totals!$C$637</f>
        <v>06May25-RST-Night/Day</v>
      </c>
      <c r="D4495" s="21">
        <f t="shared" si="206"/>
        <v>45783</v>
      </c>
      <c r="E4495" s="22">
        <f t="shared" si="207"/>
        <v>126</v>
      </c>
      <c r="F4495" s="171" t="s">
        <v>344</v>
      </c>
      <c r="G4495" s="171" t="s">
        <v>341</v>
      </c>
      <c r="H4495" s="34">
        <v>61</v>
      </c>
      <c r="I4495" s="34">
        <v>11</v>
      </c>
      <c r="J4495" s="34">
        <v>2.0699999999999998</v>
      </c>
      <c r="K4495" s="171" t="s">
        <v>494</v>
      </c>
      <c r="L4495" s="171"/>
      <c r="M4495" s="171"/>
      <c r="N4495" s="171" t="s">
        <v>2429</v>
      </c>
      <c r="O4495" s="171"/>
      <c r="P4495" s="171"/>
      <c r="Q4495" s="171" t="s">
        <v>496</v>
      </c>
      <c r="R4495" s="205" t="s">
        <v>1894</v>
      </c>
      <c r="S4495" s="171"/>
      <c r="T4495" s="171"/>
      <c r="U4495" s="171"/>
      <c r="V4495" s="171"/>
      <c r="W4495" s="171"/>
      <c r="X4495" s="171"/>
      <c r="Y4495" s="171"/>
      <c r="Z4495" s="171"/>
      <c r="AA4495" s="171"/>
      <c r="AB4495" s="171"/>
      <c r="AC4495" s="171"/>
      <c r="AD4495" s="171"/>
      <c r="AE4495" s="171"/>
      <c r="AF4495" s="171"/>
      <c r="AG4495" s="185"/>
      <c r="AH4495" s="171"/>
      <c r="AI4495" s="171"/>
      <c r="AJ4495" s="171"/>
      <c r="AK4495" s="171"/>
      <c r="AL4495" s="171"/>
      <c r="AM4495" s="171"/>
      <c r="AN4495" s="171"/>
      <c r="AO4495" s="171"/>
      <c r="AP4495" s="171"/>
      <c r="AQ4495" s="171"/>
      <c r="AR4495" s="171"/>
      <c r="AS4495" s="171"/>
      <c r="AT4495" s="171"/>
      <c r="AU4495" s="171"/>
      <c r="AV4495" s="171"/>
      <c r="AW4495" s="171"/>
      <c r="AX4495" s="171"/>
      <c r="AY4495" s="171"/>
      <c r="AZ4495" s="171"/>
      <c r="BA4495" s="171"/>
      <c r="BB4495" s="171"/>
      <c r="BC4495" s="171"/>
      <c r="BD4495" s="171"/>
      <c r="BE4495" s="171"/>
      <c r="BF4495" s="171" t="s">
        <v>2401</v>
      </c>
      <c r="BG4495" s="171"/>
    </row>
    <row r="4496" spans="1:59" x14ac:dyDescent="0.2">
      <c r="A4496" s="171">
        <v>2025</v>
      </c>
      <c r="B4496" s="170" t="s">
        <v>16</v>
      </c>
      <c r="C4496" s="51" t="str">
        <f>set_totals!$C$637</f>
        <v>06May25-RST-Night/Day</v>
      </c>
      <c r="D4496" s="21">
        <f t="shared" si="206"/>
        <v>45783</v>
      </c>
      <c r="E4496" s="22">
        <f t="shared" si="207"/>
        <v>126</v>
      </c>
      <c r="F4496" s="171" t="s">
        <v>344</v>
      </c>
      <c r="G4496" s="171" t="s">
        <v>341</v>
      </c>
      <c r="H4496" s="34">
        <v>53</v>
      </c>
      <c r="I4496" s="34">
        <v>10</v>
      </c>
      <c r="J4496" s="34">
        <v>1.52</v>
      </c>
      <c r="K4496" s="171" t="s">
        <v>494</v>
      </c>
      <c r="L4496" s="171"/>
      <c r="M4496" s="171"/>
      <c r="N4496" s="171" t="s">
        <v>2430</v>
      </c>
      <c r="O4496" s="171"/>
      <c r="P4496" s="171"/>
      <c r="Q4496" s="171" t="s">
        <v>496</v>
      </c>
      <c r="R4496" s="205" t="s">
        <v>1894</v>
      </c>
      <c r="S4496" s="171"/>
      <c r="T4496" s="171"/>
      <c r="U4496" s="171"/>
      <c r="V4496" s="171"/>
      <c r="W4496" s="171"/>
      <c r="X4496" s="171"/>
      <c r="Y4496" s="171"/>
      <c r="Z4496" s="171"/>
      <c r="AA4496" s="171"/>
      <c r="AB4496" s="171"/>
      <c r="AC4496" s="171"/>
      <c r="AD4496" s="171"/>
      <c r="AE4496" s="171"/>
      <c r="AF4496" s="171"/>
      <c r="AG4496" s="185"/>
      <c r="AH4496" s="171"/>
      <c r="AI4496" s="171"/>
      <c r="AJ4496" s="171"/>
      <c r="AK4496" s="171"/>
      <c r="AL4496" s="171"/>
      <c r="AM4496" s="171"/>
      <c r="AN4496" s="171"/>
      <c r="AO4496" s="171"/>
      <c r="AP4496" s="171"/>
      <c r="AQ4496" s="171"/>
      <c r="AR4496" s="171"/>
      <c r="AS4496" s="171"/>
      <c r="AT4496" s="171"/>
      <c r="AU4496" s="171"/>
      <c r="AV4496" s="171"/>
      <c r="AW4496" s="171"/>
      <c r="AX4496" s="171"/>
      <c r="AY4496" s="171"/>
      <c r="AZ4496" s="171"/>
      <c r="BA4496" s="171"/>
      <c r="BB4496" s="171"/>
      <c r="BC4496" s="171"/>
      <c r="BD4496" s="171"/>
      <c r="BE4496" s="171"/>
      <c r="BF4496" s="171" t="s">
        <v>2401</v>
      </c>
      <c r="BG4496" s="171"/>
    </row>
    <row r="4497" spans="1:59" x14ac:dyDescent="0.2">
      <c r="A4497" s="171">
        <v>2025</v>
      </c>
      <c r="B4497" s="170" t="s">
        <v>16</v>
      </c>
      <c r="C4497" s="51" t="str">
        <f>set_totals!$C$637</f>
        <v>06May25-RST-Night/Day</v>
      </c>
      <c r="D4497" s="21">
        <f t="shared" si="206"/>
        <v>45783</v>
      </c>
      <c r="E4497" s="22">
        <f t="shared" si="207"/>
        <v>126</v>
      </c>
      <c r="F4497" s="171" t="s">
        <v>344</v>
      </c>
      <c r="G4497" s="171" t="s">
        <v>341</v>
      </c>
      <c r="H4497" s="34">
        <v>63</v>
      </c>
      <c r="I4497" s="34">
        <v>12</v>
      </c>
      <c r="J4497" s="34">
        <v>2.4500000000000002</v>
      </c>
      <c r="K4497" s="171" t="s">
        <v>494</v>
      </c>
      <c r="L4497" s="171"/>
      <c r="M4497" s="171"/>
      <c r="N4497" s="171" t="s">
        <v>2431</v>
      </c>
      <c r="O4497" s="171"/>
      <c r="P4497" s="171"/>
      <c r="Q4497" s="171" t="s">
        <v>496</v>
      </c>
      <c r="R4497" s="205" t="s">
        <v>1894</v>
      </c>
      <c r="S4497" s="171"/>
      <c r="T4497" s="171"/>
      <c r="U4497" s="171"/>
      <c r="V4497" s="171"/>
      <c r="W4497" s="171"/>
      <c r="X4497" s="171"/>
      <c r="Y4497" s="171"/>
      <c r="Z4497" s="171"/>
      <c r="AA4497" s="171"/>
      <c r="AB4497" s="171"/>
      <c r="AC4497" s="171"/>
      <c r="AD4497" s="171"/>
      <c r="AE4497" s="171"/>
      <c r="AF4497" s="171"/>
      <c r="AG4497" s="185"/>
      <c r="AH4497" s="171"/>
      <c r="AI4497" s="171"/>
      <c r="AJ4497" s="171"/>
      <c r="AK4497" s="171"/>
      <c r="AL4497" s="171"/>
      <c r="AM4497" s="171"/>
      <c r="AN4497" s="171"/>
      <c r="AO4497" s="171"/>
      <c r="AP4497" s="171"/>
      <c r="AQ4497" s="171"/>
      <c r="AR4497" s="171"/>
      <c r="AS4497" s="171"/>
      <c r="AT4497" s="171"/>
      <c r="AU4497" s="171"/>
      <c r="AV4497" s="171"/>
      <c r="AW4497" s="171"/>
      <c r="AX4497" s="171"/>
      <c r="AY4497" s="171"/>
      <c r="AZ4497" s="171"/>
      <c r="BA4497" s="171"/>
      <c r="BB4497" s="171"/>
      <c r="BC4497" s="171"/>
      <c r="BD4497" s="171"/>
      <c r="BE4497" s="171"/>
      <c r="BF4497" s="171" t="s">
        <v>2401</v>
      </c>
      <c r="BG4497" s="171"/>
    </row>
    <row r="4498" spans="1:59" hidden="1" x14ac:dyDescent="0.2">
      <c r="A4498" s="171">
        <v>2025</v>
      </c>
      <c r="B4498" s="170" t="s">
        <v>16</v>
      </c>
      <c r="C4498" s="51" t="str">
        <f>set_totals!$C$637</f>
        <v>06May25-RST-Night/Day</v>
      </c>
      <c r="D4498" s="21">
        <f t="shared" si="206"/>
        <v>45783</v>
      </c>
      <c r="E4498" s="22">
        <f t="shared" si="207"/>
        <v>126</v>
      </c>
      <c r="F4498" s="171" t="s">
        <v>344</v>
      </c>
      <c r="G4498" s="171" t="s">
        <v>341</v>
      </c>
      <c r="H4498" s="34">
        <v>59</v>
      </c>
      <c r="I4498" s="34"/>
      <c r="J4498" s="34">
        <v>2.0099999999999998</v>
      </c>
      <c r="K4498" s="171" t="s">
        <v>494</v>
      </c>
      <c r="L4498" s="171"/>
      <c r="M4498" s="171"/>
      <c r="N4498" s="171"/>
      <c r="O4498" s="171"/>
      <c r="P4498" s="171"/>
      <c r="Q4498" s="171" t="s">
        <v>494</v>
      </c>
      <c r="R4498" s="171"/>
      <c r="S4498" s="171"/>
      <c r="T4498" s="171"/>
      <c r="U4498" s="171"/>
      <c r="V4498" s="171"/>
      <c r="W4498" s="171"/>
      <c r="X4498" s="171"/>
      <c r="Y4498" s="171"/>
      <c r="Z4498" s="171"/>
      <c r="AA4498" s="171"/>
      <c r="AB4498" s="171"/>
      <c r="AC4498" s="171"/>
      <c r="AD4498" s="171"/>
      <c r="AE4498" s="171"/>
      <c r="AF4498" s="171"/>
      <c r="AG4498" s="171"/>
      <c r="AH4498" s="171"/>
      <c r="AI4498" s="171"/>
      <c r="AJ4498" s="171"/>
      <c r="AK4498" s="171"/>
      <c r="AL4498" s="171"/>
      <c r="AM4498" s="171"/>
      <c r="AN4498" s="171"/>
      <c r="AO4498" s="171"/>
      <c r="AP4498" s="171"/>
      <c r="AQ4498" s="171"/>
      <c r="AR4498" s="171"/>
      <c r="AS4498" s="171"/>
      <c r="AT4498" s="171"/>
      <c r="AU4498" s="171"/>
      <c r="AV4498" s="171"/>
      <c r="AW4498" s="171"/>
      <c r="AX4498" s="171"/>
      <c r="AY4498" s="171"/>
      <c r="AZ4498" s="171"/>
      <c r="BA4498" s="171"/>
      <c r="BB4498" s="171"/>
      <c r="BC4498" s="171"/>
      <c r="BD4498" s="171"/>
      <c r="BE4498" s="171"/>
      <c r="BF4498" s="171"/>
      <c r="BG4498" s="171" t="s">
        <v>1733</v>
      </c>
    </row>
    <row r="4499" spans="1:59" hidden="1" x14ac:dyDescent="0.2">
      <c r="A4499" s="171">
        <v>2025</v>
      </c>
      <c r="B4499" s="170" t="s">
        <v>16</v>
      </c>
      <c r="C4499" s="51" t="str">
        <f>set_totals!$C$637</f>
        <v>06May25-RST-Night/Day</v>
      </c>
      <c r="D4499" s="21">
        <f t="shared" si="206"/>
        <v>45783</v>
      </c>
      <c r="E4499" s="22">
        <f t="shared" si="207"/>
        <v>126</v>
      </c>
      <c r="F4499" s="171" t="s">
        <v>344</v>
      </c>
      <c r="G4499" s="171" t="s">
        <v>341</v>
      </c>
      <c r="H4499" s="34">
        <v>63</v>
      </c>
      <c r="I4499" s="34"/>
      <c r="J4499" s="34">
        <v>2.41</v>
      </c>
      <c r="K4499" s="171" t="s">
        <v>496</v>
      </c>
      <c r="L4499" s="171"/>
      <c r="M4499" s="171"/>
      <c r="N4499" s="171"/>
      <c r="O4499" s="171"/>
      <c r="P4499" s="171"/>
      <c r="Q4499" s="171" t="s">
        <v>494</v>
      </c>
      <c r="R4499" s="171"/>
      <c r="S4499" s="171"/>
      <c r="T4499" s="171"/>
      <c r="U4499" s="171"/>
      <c r="V4499" s="171"/>
      <c r="W4499" s="171"/>
      <c r="X4499" s="171"/>
      <c r="Y4499" s="171"/>
      <c r="Z4499" s="171"/>
      <c r="AA4499" s="171"/>
      <c r="AB4499" s="171"/>
      <c r="AC4499" s="171"/>
      <c r="AD4499" s="171"/>
      <c r="AE4499" s="171"/>
      <c r="AF4499" s="171"/>
      <c r="AG4499" s="171"/>
      <c r="AH4499" s="171"/>
      <c r="AI4499" s="171"/>
      <c r="AJ4499" s="171"/>
      <c r="AK4499" s="171"/>
      <c r="AL4499" s="171"/>
      <c r="AM4499" s="171"/>
      <c r="AN4499" s="171"/>
      <c r="AO4499" s="171"/>
      <c r="AP4499" s="171"/>
      <c r="AQ4499" s="171"/>
      <c r="AR4499" s="171"/>
      <c r="AS4499" s="171"/>
      <c r="AT4499" s="171"/>
      <c r="AU4499" s="171"/>
      <c r="AV4499" s="171"/>
      <c r="AW4499" s="171"/>
      <c r="AX4499" s="171"/>
      <c r="AY4499" s="171"/>
      <c r="AZ4499" s="171"/>
      <c r="BA4499" s="171"/>
      <c r="BB4499" s="171"/>
      <c r="BC4499" s="171"/>
      <c r="BD4499" s="171"/>
      <c r="BE4499" s="171"/>
      <c r="BF4499" s="171"/>
      <c r="BG4499" s="171"/>
    </row>
    <row r="4500" spans="1:59" hidden="1" x14ac:dyDescent="0.2">
      <c r="A4500" s="171">
        <v>2025</v>
      </c>
      <c r="B4500" s="170" t="s">
        <v>16</v>
      </c>
      <c r="C4500" s="51" t="str">
        <f>set_totals!$C$637</f>
        <v>06May25-RST-Night/Day</v>
      </c>
      <c r="D4500" s="21">
        <f t="shared" si="206"/>
        <v>45783</v>
      </c>
      <c r="E4500" s="22">
        <f t="shared" si="207"/>
        <v>126</v>
      </c>
      <c r="F4500" s="171" t="s">
        <v>344</v>
      </c>
      <c r="G4500" s="171" t="s">
        <v>341</v>
      </c>
      <c r="H4500" s="34">
        <v>67</v>
      </c>
      <c r="I4500" s="34"/>
      <c r="J4500" s="34">
        <v>3.19</v>
      </c>
      <c r="K4500" s="171" t="s">
        <v>496</v>
      </c>
      <c r="L4500" s="171"/>
      <c r="M4500" s="171"/>
      <c r="N4500" s="171"/>
      <c r="O4500" s="171"/>
      <c r="P4500" s="171"/>
      <c r="Q4500" s="171" t="s">
        <v>494</v>
      </c>
      <c r="R4500" s="171"/>
      <c r="S4500" s="171"/>
      <c r="T4500" s="171"/>
      <c r="U4500" s="171"/>
      <c r="V4500" s="171"/>
      <c r="W4500" s="171"/>
      <c r="X4500" s="171"/>
      <c r="Y4500" s="171"/>
      <c r="Z4500" s="171"/>
      <c r="AA4500" s="171"/>
      <c r="AB4500" s="171"/>
      <c r="AC4500" s="171"/>
      <c r="AD4500" s="171"/>
      <c r="AE4500" s="171"/>
      <c r="AF4500" s="171"/>
      <c r="AG4500" s="171"/>
      <c r="AH4500" s="171"/>
      <c r="AI4500" s="171"/>
      <c r="AJ4500" s="171"/>
      <c r="AK4500" s="171"/>
      <c r="AL4500" s="171"/>
      <c r="AM4500" s="171"/>
      <c r="AN4500" s="171"/>
      <c r="AO4500" s="171"/>
      <c r="AP4500" s="171"/>
      <c r="AQ4500" s="171"/>
      <c r="AR4500" s="171"/>
      <c r="AS4500" s="171"/>
      <c r="AT4500" s="171"/>
      <c r="AU4500" s="171"/>
      <c r="AV4500" s="171"/>
      <c r="AW4500" s="171"/>
      <c r="AX4500" s="171"/>
      <c r="AY4500" s="171"/>
      <c r="AZ4500" s="171"/>
      <c r="BA4500" s="171"/>
      <c r="BB4500" s="171"/>
      <c r="BC4500" s="171"/>
      <c r="BD4500" s="171"/>
      <c r="BE4500" s="171"/>
      <c r="BF4500" s="171"/>
      <c r="BG4500" s="171"/>
    </row>
    <row r="4501" spans="1:59" hidden="1" x14ac:dyDescent="0.2">
      <c r="A4501" s="171">
        <v>2025</v>
      </c>
      <c r="B4501" s="170" t="s">
        <v>16</v>
      </c>
      <c r="C4501" s="51" t="str">
        <f>set_totals!$C$637</f>
        <v>06May25-RST-Night/Day</v>
      </c>
      <c r="D4501" s="21">
        <f t="shared" si="206"/>
        <v>45783</v>
      </c>
      <c r="E4501" s="22">
        <f t="shared" si="207"/>
        <v>126</v>
      </c>
      <c r="F4501" s="171" t="s">
        <v>344</v>
      </c>
      <c r="G4501" s="171" t="s">
        <v>341</v>
      </c>
      <c r="H4501" s="34">
        <v>64</v>
      </c>
      <c r="I4501" s="34"/>
      <c r="J4501" s="34">
        <v>2.42</v>
      </c>
      <c r="K4501" s="171" t="s">
        <v>496</v>
      </c>
      <c r="L4501" s="171"/>
      <c r="M4501" s="171"/>
      <c r="N4501" s="171"/>
      <c r="O4501" s="171"/>
      <c r="P4501" s="171"/>
      <c r="Q4501" s="171" t="s">
        <v>494</v>
      </c>
      <c r="R4501" s="171"/>
      <c r="S4501" s="171"/>
      <c r="T4501" s="171"/>
      <c r="U4501" s="171"/>
      <c r="V4501" s="171"/>
      <c r="W4501" s="171"/>
      <c r="X4501" s="171"/>
      <c r="Y4501" s="171"/>
      <c r="Z4501" s="171"/>
      <c r="AA4501" s="171"/>
      <c r="AB4501" s="171"/>
      <c r="AC4501" s="171"/>
      <c r="AD4501" s="171"/>
      <c r="AE4501" s="171"/>
      <c r="AF4501" s="171"/>
      <c r="AG4501" s="171"/>
      <c r="AH4501" s="171"/>
      <c r="AI4501" s="171"/>
      <c r="AJ4501" s="171"/>
      <c r="AK4501" s="171"/>
      <c r="AL4501" s="171"/>
      <c r="AM4501" s="171"/>
      <c r="AN4501" s="171"/>
      <c r="AO4501" s="171"/>
      <c r="AP4501" s="171"/>
      <c r="AQ4501" s="171"/>
      <c r="AR4501" s="171"/>
      <c r="AS4501" s="171"/>
      <c r="AT4501" s="171"/>
      <c r="AU4501" s="171"/>
      <c r="AV4501" s="171"/>
      <c r="AW4501" s="171"/>
      <c r="AX4501" s="171"/>
      <c r="AY4501" s="171"/>
      <c r="AZ4501" s="171"/>
      <c r="BA4501" s="171"/>
      <c r="BB4501" s="171"/>
      <c r="BC4501" s="171"/>
      <c r="BD4501" s="171"/>
      <c r="BE4501" s="171"/>
      <c r="BF4501" s="171"/>
      <c r="BG4501" s="171"/>
    </row>
    <row r="4502" spans="1:59" hidden="1" x14ac:dyDescent="0.2">
      <c r="A4502" s="171">
        <v>2025</v>
      </c>
      <c r="B4502" s="170" t="s">
        <v>16</v>
      </c>
      <c r="C4502" s="51" t="str">
        <f>set_totals!$C$637</f>
        <v>06May25-RST-Night/Day</v>
      </c>
      <c r="D4502" s="21">
        <f t="shared" si="206"/>
        <v>45783</v>
      </c>
      <c r="E4502" s="22">
        <f t="shared" si="207"/>
        <v>126</v>
      </c>
      <c r="F4502" s="171" t="s">
        <v>344</v>
      </c>
      <c r="G4502" s="171" t="s">
        <v>341</v>
      </c>
      <c r="H4502" s="34">
        <v>65</v>
      </c>
      <c r="I4502" s="34"/>
      <c r="J4502" s="34">
        <v>2.82</v>
      </c>
      <c r="K4502" s="171" t="s">
        <v>496</v>
      </c>
      <c r="L4502" s="171"/>
      <c r="M4502" s="171"/>
      <c r="N4502" s="171"/>
      <c r="O4502" s="171"/>
      <c r="P4502" s="171"/>
      <c r="Q4502" s="171" t="s">
        <v>494</v>
      </c>
      <c r="R4502" s="171"/>
      <c r="S4502" s="171"/>
      <c r="T4502" s="171"/>
      <c r="U4502" s="171"/>
      <c r="V4502" s="171"/>
      <c r="W4502" s="171"/>
      <c r="X4502" s="171"/>
      <c r="Y4502" s="171"/>
      <c r="Z4502" s="171"/>
      <c r="AA4502" s="171"/>
      <c r="AB4502" s="171"/>
      <c r="AC4502" s="171"/>
      <c r="AD4502" s="171"/>
      <c r="AE4502" s="171"/>
      <c r="AF4502" s="171"/>
      <c r="AG4502" s="171"/>
      <c r="AH4502" s="171"/>
      <c r="AI4502" s="171"/>
      <c r="AJ4502" s="171"/>
      <c r="AK4502" s="171"/>
      <c r="AL4502" s="171"/>
      <c r="AM4502" s="171"/>
      <c r="AN4502" s="171"/>
      <c r="AO4502" s="171"/>
      <c r="AP4502" s="171"/>
      <c r="AQ4502" s="171"/>
      <c r="AR4502" s="171"/>
      <c r="AS4502" s="171"/>
      <c r="AT4502" s="171"/>
      <c r="AU4502" s="171"/>
      <c r="AV4502" s="171"/>
      <c r="AW4502" s="171"/>
      <c r="AX4502" s="171"/>
      <c r="AY4502" s="171"/>
      <c r="AZ4502" s="171"/>
      <c r="BA4502" s="171"/>
      <c r="BB4502" s="171"/>
      <c r="BC4502" s="171"/>
      <c r="BD4502" s="171"/>
      <c r="BE4502" s="171"/>
      <c r="BF4502" s="171"/>
      <c r="BG4502" s="171"/>
    </row>
    <row r="4503" spans="1:59" hidden="1" x14ac:dyDescent="0.2">
      <c r="A4503" s="171">
        <v>2025</v>
      </c>
      <c r="B4503" s="170" t="s">
        <v>16</v>
      </c>
      <c r="C4503" s="51" t="str">
        <f>set_totals!$C$637</f>
        <v>06May25-RST-Night/Day</v>
      </c>
      <c r="D4503" s="21">
        <f t="shared" si="206"/>
        <v>45783</v>
      </c>
      <c r="E4503" s="22">
        <f t="shared" si="207"/>
        <v>126</v>
      </c>
      <c r="F4503" s="171" t="s">
        <v>344</v>
      </c>
      <c r="G4503" s="171" t="s">
        <v>341</v>
      </c>
      <c r="H4503" s="34">
        <v>64</v>
      </c>
      <c r="I4503" s="34"/>
      <c r="J4503" s="34">
        <v>2.52</v>
      </c>
      <c r="K4503" s="171" t="s">
        <v>496</v>
      </c>
      <c r="L4503" s="171"/>
      <c r="M4503" s="171"/>
      <c r="N4503" s="171"/>
      <c r="O4503" s="171"/>
      <c r="P4503" s="171"/>
      <c r="Q4503" s="171" t="s">
        <v>494</v>
      </c>
      <c r="R4503" s="171"/>
      <c r="S4503" s="171"/>
      <c r="T4503" s="171"/>
      <c r="U4503" s="171"/>
      <c r="V4503" s="171"/>
      <c r="W4503" s="171"/>
      <c r="X4503" s="171"/>
      <c r="Y4503" s="171"/>
      <c r="Z4503" s="171"/>
      <c r="AA4503" s="171"/>
      <c r="AB4503" s="171"/>
      <c r="AC4503" s="171"/>
      <c r="AD4503" s="171"/>
      <c r="AE4503" s="171"/>
      <c r="AF4503" s="171"/>
      <c r="AG4503" s="171"/>
      <c r="AH4503" s="171"/>
      <c r="AI4503" s="171"/>
      <c r="AJ4503" s="171"/>
      <c r="AK4503" s="171"/>
      <c r="AL4503" s="171"/>
      <c r="AM4503" s="171"/>
      <c r="AN4503" s="171"/>
      <c r="AO4503" s="171"/>
      <c r="AP4503" s="171"/>
      <c r="AQ4503" s="171"/>
      <c r="AR4503" s="171"/>
      <c r="AS4503" s="171"/>
      <c r="AT4503" s="171"/>
      <c r="AU4503" s="171"/>
      <c r="AV4503" s="171"/>
      <c r="AW4503" s="171"/>
      <c r="AX4503" s="171"/>
      <c r="AY4503" s="171"/>
      <c r="AZ4503" s="171"/>
      <c r="BA4503" s="171"/>
      <c r="BB4503" s="171"/>
      <c r="BC4503" s="171"/>
      <c r="BD4503" s="171"/>
      <c r="BE4503" s="171"/>
      <c r="BF4503" s="171"/>
      <c r="BG4503" s="171"/>
    </row>
    <row r="4504" spans="1:59" hidden="1" x14ac:dyDescent="0.2">
      <c r="A4504" s="171">
        <v>2025</v>
      </c>
      <c r="B4504" s="170" t="s">
        <v>16</v>
      </c>
      <c r="C4504" s="51" t="str">
        <f>set_totals!$C$637</f>
        <v>06May25-RST-Night/Day</v>
      </c>
      <c r="D4504" s="21">
        <f t="shared" si="206"/>
        <v>45783</v>
      </c>
      <c r="E4504" s="22">
        <f t="shared" si="207"/>
        <v>126</v>
      </c>
      <c r="F4504" s="171" t="s">
        <v>344</v>
      </c>
      <c r="G4504" s="171" t="s">
        <v>341</v>
      </c>
      <c r="H4504" s="34">
        <v>62</v>
      </c>
      <c r="I4504" s="34"/>
      <c r="J4504" s="34">
        <v>2.4300000000000002</v>
      </c>
      <c r="K4504" s="171" t="s">
        <v>496</v>
      </c>
      <c r="L4504" s="171"/>
      <c r="M4504" s="171"/>
      <c r="N4504" s="171"/>
      <c r="O4504" s="171"/>
      <c r="P4504" s="171"/>
      <c r="Q4504" s="171" t="s">
        <v>494</v>
      </c>
      <c r="R4504" s="171"/>
      <c r="S4504" s="171"/>
      <c r="T4504" s="171"/>
      <c r="U4504" s="171"/>
      <c r="V4504" s="171"/>
      <c r="W4504" s="171"/>
      <c r="X4504" s="171"/>
      <c r="Y4504" s="171"/>
      <c r="Z4504" s="171"/>
      <c r="AA4504" s="171"/>
      <c r="AB4504" s="171"/>
      <c r="AC4504" s="171"/>
      <c r="AD4504" s="171"/>
      <c r="AE4504" s="171"/>
      <c r="AF4504" s="171"/>
      <c r="AG4504" s="171"/>
      <c r="AH4504" s="171"/>
      <c r="AI4504" s="171"/>
      <c r="AJ4504" s="171"/>
      <c r="AK4504" s="171"/>
      <c r="AL4504" s="171"/>
      <c r="AM4504" s="171"/>
      <c r="AN4504" s="171"/>
      <c r="AO4504" s="171"/>
      <c r="AP4504" s="171"/>
      <c r="AQ4504" s="171"/>
      <c r="AR4504" s="171"/>
      <c r="AS4504" s="171"/>
      <c r="AT4504" s="171"/>
      <c r="AU4504" s="171"/>
      <c r="AV4504" s="171"/>
      <c r="AW4504" s="171"/>
      <c r="AX4504" s="171"/>
      <c r="AY4504" s="171"/>
      <c r="AZ4504" s="171"/>
      <c r="BA4504" s="171"/>
      <c r="BB4504" s="171"/>
      <c r="BC4504" s="171"/>
      <c r="BD4504" s="171"/>
      <c r="BE4504" s="171"/>
      <c r="BF4504" s="171"/>
      <c r="BG4504" s="171"/>
    </row>
    <row r="4505" spans="1:59" hidden="1" x14ac:dyDescent="0.2">
      <c r="A4505" s="171">
        <v>2025</v>
      </c>
      <c r="B4505" s="170" t="s">
        <v>16</v>
      </c>
      <c r="C4505" s="51" t="str">
        <f>set_totals!$C$637</f>
        <v>06May25-RST-Night/Day</v>
      </c>
      <c r="D4505" s="21">
        <f t="shared" si="206"/>
        <v>45783</v>
      </c>
      <c r="E4505" s="22">
        <f t="shared" si="207"/>
        <v>126</v>
      </c>
      <c r="F4505" s="171" t="s">
        <v>344</v>
      </c>
      <c r="G4505" s="171" t="s">
        <v>341</v>
      </c>
      <c r="H4505" s="34">
        <v>63</v>
      </c>
      <c r="I4505" s="34"/>
      <c r="J4505" s="34">
        <v>2.44</v>
      </c>
      <c r="K4505" s="171" t="s">
        <v>496</v>
      </c>
      <c r="L4505" s="171"/>
      <c r="M4505" s="171"/>
      <c r="N4505" s="171"/>
      <c r="O4505" s="171"/>
      <c r="P4505" s="171"/>
      <c r="Q4505" s="171" t="s">
        <v>494</v>
      </c>
      <c r="R4505" s="171"/>
      <c r="S4505" s="171"/>
      <c r="T4505" s="171"/>
      <c r="U4505" s="171"/>
      <c r="V4505" s="171"/>
      <c r="W4505" s="171"/>
      <c r="X4505" s="171"/>
      <c r="Y4505" s="171"/>
      <c r="Z4505" s="171"/>
      <c r="AA4505" s="171"/>
      <c r="AB4505" s="171"/>
      <c r="AC4505" s="171"/>
      <c r="AD4505" s="171"/>
      <c r="AE4505" s="171"/>
      <c r="AF4505" s="171"/>
      <c r="AG4505" s="171"/>
      <c r="AH4505" s="171"/>
      <c r="AI4505" s="171"/>
      <c r="AJ4505" s="171"/>
      <c r="AK4505" s="171"/>
      <c r="AL4505" s="171"/>
      <c r="AM4505" s="171"/>
      <c r="AN4505" s="171"/>
      <c r="AO4505" s="171"/>
      <c r="AP4505" s="171"/>
      <c r="AQ4505" s="171"/>
      <c r="AR4505" s="171"/>
      <c r="AS4505" s="171"/>
      <c r="AT4505" s="171"/>
      <c r="AU4505" s="171"/>
      <c r="AV4505" s="171"/>
      <c r="AW4505" s="171"/>
      <c r="AX4505" s="171"/>
      <c r="AY4505" s="171"/>
      <c r="AZ4505" s="171"/>
      <c r="BA4505" s="171"/>
      <c r="BB4505" s="171"/>
      <c r="BC4505" s="171"/>
      <c r="BD4505" s="171"/>
      <c r="BE4505" s="171"/>
      <c r="BF4505" s="171"/>
      <c r="BG4505" s="171"/>
    </row>
    <row r="4506" spans="1:59" hidden="1" x14ac:dyDescent="0.2">
      <c r="A4506" s="171">
        <v>2025</v>
      </c>
      <c r="B4506" s="170" t="s">
        <v>16</v>
      </c>
      <c r="C4506" s="51" t="str">
        <f>set_totals!$C$637</f>
        <v>06May25-RST-Night/Day</v>
      </c>
      <c r="D4506" s="21">
        <f t="shared" si="206"/>
        <v>45783</v>
      </c>
      <c r="E4506" s="22">
        <f t="shared" si="207"/>
        <v>126</v>
      </c>
      <c r="F4506" s="171" t="s">
        <v>344</v>
      </c>
      <c r="G4506" s="171" t="s">
        <v>341</v>
      </c>
      <c r="H4506" s="34">
        <v>70</v>
      </c>
      <c r="I4506" s="34"/>
      <c r="J4506" s="34">
        <v>3.27</v>
      </c>
      <c r="K4506" s="171" t="s">
        <v>496</v>
      </c>
      <c r="L4506" s="171"/>
      <c r="M4506" s="171"/>
      <c r="N4506" s="171"/>
      <c r="O4506" s="171"/>
      <c r="P4506" s="171"/>
      <c r="Q4506" s="171" t="s">
        <v>494</v>
      </c>
      <c r="R4506" s="171"/>
      <c r="S4506" s="171"/>
      <c r="T4506" s="171"/>
      <c r="U4506" s="171"/>
      <c r="V4506" s="171"/>
      <c r="W4506" s="171"/>
      <c r="X4506" s="171"/>
      <c r="Y4506" s="171"/>
      <c r="Z4506" s="171"/>
      <c r="AA4506" s="171"/>
      <c r="AB4506" s="171"/>
      <c r="AC4506" s="171"/>
      <c r="AD4506" s="171"/>
      <c r="AE4506" s="171"/>
      <c r="AF4506" s="171"/>
      <c r="AG4506" s="171"/>
      <c r="AH4506" s="171"/>
      <c r="AI4506" s="171"/>
      <c r="AJ4506" s="171"/>
      <c r="AK4506" s="171"/>
      <c r="AL4506" s="171"/>
      <c r="AM4506" s="171"/>
      <c r="AN4506" s="171"/>
      <c r="AO4506" s="171"/>
      <c r="AP4506" s="171"/>
      <c r="AQ4506" s="171"/>
      <c r="AR4506" s="171"/>
      <c r="AS4506" s="171"/>
      <c r="AT4506" s="171"/>
      <c r="AU4506" s="171"/>
      <c r="AV4506" s="171"/>
      <c r="AW4506" s="171"/>
      <c r="AX4506" s="171"/>
      <c r="AY4506" s="171"/>
      <c r="AZ4506" s="171"/>
      <c r="BA4506" s="171"/>
      <c r="BB4506" s="171"/>
      <c r="BC4506" s="171"/>
      <c r="BD4506" s="171"/>
      <c r="BE4506" s="171"/>
      <c r="BF4506" s="171"/>
      <c r="BG4506" s="171"/>
    </row>
    <row r="4507" spans="1:59" hidden="1" x14ac:dyDescent="0.2">
      <c r="A4507" s="171">
        <v>2025</v>
      </c>
      <c r="B4507" s="170" t="s">
        <v>16</v>
      </c>
      <c r="C4507" s="51" t="str">
        <f>set_totals!$C$637</f>
        <v>06May25-RST-Night/Day</v>
      </c>
      <c r="D4507" s="21">
        <f t="shared" si="206"/>
        <v>45783</v>
      </c>
      <c r="E4507" s="22">
        <f t="shared" si="207"/>
        <v>126</v>
      </c>
      <c r="F4507" s="171" t="s">
        <v>344</v>
      </c>
      <c r="G4507" s="171" t="s">
        <v>341</v>
      </c>
      <c r="H4507" s="34">
        <v>64</v>
      </c>
      <c r="I4507" s="34"/>
      <c r="J4507" s="34">
        <v>2.61</v>
      </c>
      <c r="K4507" s="171" t="s">
        <v>496</v>
      </c>
      <c r="L4507" s="171"/>
      <c r="M4507" s="171"/>
      <c r="N4507" s="171"/>
      <c r="O4507" s="171"/>
      <c r="P4507" s="171"/>
      <c r="Q4507" s="171" t="s">
        <v>494</v>
      </c>
      <c r="R4507" s="171"/>
      <c r="S4507" s="171"/>
      <c r="T4507" s="171"/>
      <c r="U4507" s="171"/>
      <c r="V4507" s="171"/>
      <c r="W4507" s="171"/>
      <c r="X4507" s="171"/>
      <c r="Y4507" s="171"/>
      <c r="Z4507" s="171"/>
      <c r="AA4507" s="171"/>
      <c r="AB4507" s="171"/>
      <c r="AC4507" s="171"/>
      <c r="AD4507" s="171"/>
      <c r="AE4507" s="171"/>
      <c r="AF4507" s="171"/>
      <c r="AG4507" s="171"/>
      <c r="AH4507" s="171"/>
      <c r="AI4507" s="171"/>
      <c r="AJ4507" s="171"/>
      <c r="AK4507" s="171"/>
      <c r="AL4507" s="171"/>
      <c r="AM4507" s="171"/>
      <c r="AN4507" s="171"/>
      <c r="AO4507" s="171"/>
      <c r="AP4507" s="171"/>
      <c r="AQ4507" s="171"/>
      <c r="AR4507" s="171"/>
      <c r="AS4507" s="171"/>
      <c r="AT4507" s="171"/>
      <c r="AU4507" s="171"/>
      <c r="AV4507" s="171"/>
      <c r="AW4507" s="171"/>
      <c r="AX4507" s="171"/>
      <c r="AY4507" s="171"/>
      <c r="AZ4507" s="171"/>
      <c r="BA4507" s="171"/>
      <c r="BB4507" s="171"/>
      <c r="BC4507" s="171"/>
      <c r="BD4507" s="171"/>
      <c r="BE4507" s="171"/>
      <c r="BF4507" s="171"/>
      <c r="BG4507" s="171"/>
    </row>
    <row r="4508" spans="1:59" hidden="1" x14ac:dyDescent="0.2">
      <c r="A4508" s="171">
        <v>2025</v>
      </c>
      <c r="B4508" s="170" t="s">
        <v>16</v>
      </c>
      <c r="C4508" s="51" t="str">
        <f>set_totals!$C$637</f>
        <v>06May25-RST-Night/Day</v>
      </c>
      <c r="D4508" s="21">
        <f t="shared" si="206"/>
        <v>45783</v>
      </c>
      <c r="E4508" s="22">
        <f t="shared" si="207"/>
        <v>126</v>
      </c>
      <c r="F4508" s="171" t="s">
        <v>344</v>
      </c>
      <c r="G4508" s="171" t="s">
        <v>341</v>
      </c>
      <c r="H4508" s="34">
        <v>65</v>
      </c>
      <c r="I4508" s="34"/>
      <c r="J4508" s="34">
        <v>2.41</v>
      </c>
      <c r="K4508" s="171" t="s">
        <v>496</v>
      </c>
      <c r="L4508" s="171"/>
      <c r="M4508" s="171"/>
      <c r="N4508" s="171"/>
      <c r="O4508" s="171"/>
      <c r="P4508" s="171"/>
      <c r="Q4508" s="171" t="s">
        <v>494</v>
      </c>
      <c r="R4508" s="171"/>
      <c r="S4508" s="171"/>
      <c r="T4508" s="171"/>
      <c r="U4508" s="171"/>
      <c r="V4508" s="171"/>
      <c r="W4508" s="171"/>
      <c r="X4508" s="171"/>
      <c r="Y4508" s="171"/>
      <c r="Z4508" s="171"/>
      <c r="AA4508" s="171"/>
      <c r="AB4508" s="171"/>
      <c r="AC4508" s="171"/>
      <c r="AD4508" s="171"/>
      <c r="AE4508" s="171"/>
      <c r="AF4508" s="171"/>
      <c r="AG4508" s="171"/>
      <c r="AH4508" s="171"/>
      <c r="AI4508" s="171"/>
      <c r="AJ4508" s="171"/>
      <c r="AK4508" s="171"/>
      <c r="AL4508" s="171"/>
      <c r="AM4508" s="171"/>
      <c r="AN4508" s="171"/>
      <c r="AO4508" s="171"/>
      <c r="AP4508" s="171"/>
      <c r="AQ4508" s="171"/>
      <c r="AR4508" s="171"/>
      <c r="AS4508" s="171"/>
      <c r="AT4508" s="171"/>
      <c r="AU4508" s="171"/>
      <c r="AV4508" s="171"/>
      <c r="AW4508" s="171"/>
      <c r="AX4508" s="171"/>
      <c r="AY4508" s="171"/>
      <c r="AZ4508" s="171"/>
      <c r="BA4508" s="171"/>
      <c r="BB4508" s="171"/>
      <c r="BC4508" s="171"/>
      <c r="BD4508" s="171"/>
      <c r="BE4508" s="171"/>
      <c r="BF4508" s="171"/>
      <c r="BG4508" s="171"/>
    </row>
    <row r="4509" spans="1:59" hidden="1" x14ac:dyDescent="0.2">
      <c r="A4509" s="171">
        <v>2025</v>
      </c>
      <c r="B4509" s="170" t="s">
        <v>16</v>
      </c>
      <c r="C4509" s="51" t="str">
        <f>set_totals!$C$637</f>
        <v>06May25-RST-Night/Day</v>
      </c>
      <c r="D4509" s="21">
        <f t="shared" si="206"/>
        <v>45783</v>
      </c>
      <c r="E4509" s="22">
        <f t="shared" si="207"/>
        <v>126</v>
      </c>
      <c r="F4509" s="171" t="s">
        <v>344</v>
      </c>
      <c r="G4509" s="171" t="s">
        <v>341</v>
      </c>
      <c r="H4509" s="34">
        <v>63</v>
      </c>
      <c r="I4509" s="34"/>
      <c r="J4509" s="34">
        <v>2.5099999999999998</v>
      </c>
      <c r="K4509" s="171" t="s">
        <v>496</v>
      </c>
      <c r="L4509" s="171"/>
      <c r="M4509" s="171"/>
      <c r="N4509" s="171"/>
      <c r="O4509" s="171"/>
      <c r="P4509" s="171"/>
      <c r="Q4509" s="171" t="s">
        <v>494</v>
      </c>
      <c r="R4509" s="171"/>
      <c r="S4509" s="171"/>
      <c r="T4509" s="171"/>
      <c r="U4509" s="171"/>
      <c r="V4509" s="171"/>
      <c r="W4509" s="171"/>
      <c r="X4509" s="171"/>
      <c r="Y4509" s="171"/>
      <c r="Z4509" s="171"/>
      <c r="AA4509" s="171"/>
      <c r="AB4509" s="171"/>
      <c r="AC4509" s="171"/>
      <c r="AD4509" s="171"/>
      <c r="AE4509" s="171"/>
      <c r="AF4509" s="171"/>
      <c r="AG4509" s="171"/>
      <c r="AH4509" s="171"/>
      <c r="AI4509" s="171"/>
      <c r="AJ4509" s="171"/>
      <c r="AK4509" s="171"/>
      <c r="AL4509" s="171"/>
      <c r="AM4509" s="171"/>
      <c r="AN4509" s="171"/>
      <c r="AO4509" s="171"/>
      <c r="AP4509" s="171"/>
      <c r="AQ4509" s="171"/>
      <c r="AR4509" s="171"/>
      <c r="AS4509" s="171"/>
      <c r="AT4509" s="171"/>
      <c r="AU4509" s="171"/>
      <c r="AV4509" s="171"/>
      <c r="AW4509" s="171"/>
      <c r="AX4509" s="171"/>
      <c r="AY4509" s="171"/>
      <c r="AZ4509" s="171"/>
      <c r="BA4509" s="171"/>
      <c r="BB4509" s="171"/>
      <c r="BC4509" s="171"/>
      <c r="BD4509" s="171"/>
      <c r="BE4509" s="171"/>
      <c r="BF4509" s="171"/>
      <c r="BG4509" s="171"/>
    </row>
    <row r="4510" spans="1:59" hidden="1" x14ac:dyDescent="0.2">
      <c r="A4510" s="171">
        <v>2025</v>
      </c>
      <c r="B4510" s="170" t="s">
        <v>16</v>
      </c>
      <c r="C4510" s="51" t="str">
        <f>set_totals!$C$637</f>
        <v>06May25-RST-Night/Day</v>
      </c>
      <c r="D4510" s="21">
        <f t="shared" si="206"/>
        <v>45783</v>
      </c>
      <c r="E4510" s="22">
        <f t="shared" si="207"/>
        <v>126</v>
      </c>
      <c r="F4510" s="171" t="s">
        <v>344</v>
      </c>
      <c r="G4510" s="171" t="s">
        <v>341</v>
      </c>
      <c r="H4510" s="34">
        <v>65</v>
      </c>
      <c r="I4510" s="34"/>
      <c r="J4510" s="34">
        <v>2.64</v>
      </c>
      <c r="K4510" s="171" t="s">
        <v>496</v>
      </c>
      <c r="L4510" s="171"/>
      <c r="M4510" s="171"/>
      <c r="N4510" s="171"/>
      <c r="O4510" s="171"/>
      <c r="P4510" s="171"/>
      <c r="Q4510" s="171" t="s">
        <v>494</v>
      </c>
      <c r="R4510" s="171"/>
      <c r="S4510" s="171"/>
      <c r="T4510" s="171"/>
      <c r="U4510" s="171"/>
      <c r="V4510" s="171"/>
      <c r="W4510" s="171"/>
      <c r="X4510" s="171"/>
      <c r="Y4510" s="171"/>
      <c r="Z4510" s="171"/>
      <c r="AA4510" s="171"/>
      <c r="AB4510" s="171"/>
      <c r="AC4510" s="171"/>
      <c r="AD4510" s="171"/>
      <c r="AE4510" s="171"/>
      <c r="AF4510" s="171"/>
      <c r="AG4510" s="171"/>
      <c r="AH4510" s="171"/>
      <c r="AI4510" s="171"/>
      <c r="AJ4510" s="171"/>
      <c r="AK4510" s="171"/>
      <c r="AL4510" s="171"/>
      <c r="AM4510" s="171"/>
      <c r="AN4510" s="171"/>
      <c r="AO4510" s="171"/>
      <c r="AP4510" s="171"/>
      <c r="AQ4510" s="171"/>
      <c r="AR4510" s="171"/>
      <c r="AS4510" s="171"/>
      <c r="AT4510" s="171"/>
      <c r="AU4510" s="171"/>
      <c r="AV4510" s="171"/>
      <c r="AW4510" s="171"/>
      <c r="AX4510" s="171"/>
      <c r="AY4510" s="171"/>
      <c r="AZ4510" s="171"/>
      <c r="BA4510" s="171"/>
      <c r="BB4510" s="171"/>
      <c r="BC4510" s="171"/>
      <c r="BD4510" s="171"/>
      <c r="BE4510" s="171"/>
      <c r="BF4510" s="171"/>
      <c r="BG4510" s="171"/>
    </row>
    <row r="4511" spans="1:59" hidden="1" x14ac:dyDescent="0.2">
      <c r="A4511" s="171">
        <v>2025</v>
      </c>
      <c r="B4511" s="170" t="s">
        <v>16</v>
      </c>
      <c r="C4511" s="51" t="str">
        <f>set_totals!$C$637</f>
        <v>06May25-RST-Night/Day</v>
      </c>
      <c r="D4511" s="21">
        <f t="shared" si="206"/>
        <v>45783</v>
      </c>
      <c r="E4511" s="22">
        <f t="shared" si="207"/>
        <v>126</v>
      </c>
      <c r="F4511" s="171" t="s">
        <v>344</v>
      </c>
      <c r="G4511" s="171" t="s">
        <v>341</v>
      </c>
      <c r="H4511" s="34">
        <v>64</v>
      </c>
      <c r="I4511" s="34"/>
      <c r="J4511" s="34">
        <v>2.4900000000000002</v>
      </c>
      <c r="K4511" s="171" t="s">
        <v>496</v>
      </c>
      <c r="L4511" s="171"/>
      <c r="M4511" s="171"/>
      <c r="N4511" s="171"/>
      <c r="O4511" s="171"/>
      <c r="P4511" s="171"/>
      <c r="Q4511" s="171" t="s">
        <v>494</v>
      </c>
      <c r="R4511" s="171"/>
      <c r="S4511" s="171"/>
      <c r="T4511" s="171"/>
      <c r="U4511" s="171"/>
      <c r="V4511" s="171"/>
      <c r="W4511" s="171"/>
      <c r="X4511" s="171"/>
      <c r="Y4511" s="171"/>
      <c r="Z4511" s="171"/>
      <c r="AA4511" s="171"/>
      <c r="AB4511" s="171"/>
      <c r="AC4511" s="171"/>
      <c r="AD4511" s="171"/>
      <c r="AE4511" s="171"/>
      <c r="AF4511" s="171"/>
      <c r="AG4511" s="171"/>
      <c r="AH4511" s="171"/>
      <c r="AI4511" s="171"/>
      <c r="AJ4511" s="171"/>
      <c r="AK4511" s="171"/>
      <c r="AL4511" s="171"/>
      <c r="AM4511" s="171"/>
      <c r="AN4511" s="171"/>
      <c r="AO4511" s="171"/>
      <c r="AP4511" s="171"/>
      <c r="AQ4511" s="171"/>
      <c r="AR4511" s="171"/>
      <c r="AS4511" s="171"/>
      <c r="AT4511" s="171"/>
      <c r="AU4511" s="171"/>
      <c r="AV4511" s="171"/>
      <c r="AW4511" s="171"/>
      <c r="AX4511" s="171"/>
      <c r="AY4511" s="171"/>
      <c r="AZ4511" s="171"/>
      <c r="BA4511" s="171"/>
      <c r="BB4511" s="171"/>
      <c r="BC4511" s="171"/>
      <c r="BD4511" s="171"/>
      <c r="BE4511" s="171"/>
      <c r="BF4511" s="171"/>
      <c r="BG4511" s="171"/>
    </row>
    <row r="4512" spans="1:59" hidden="1" x14ac:dyDescent="0.2">
      <c r="A4512" s="171">
        <v>2025</v>
      </c>
      <c r="B4512" s="170" t="s">
        <v>16</v>
      </c>
      <c r="C4512" s="51" t="str">
        <f>set_totals!$C$637</f>
        <v>06May25-RST-Night/Day</v>
      </c>
      <c r="D4512" s="21">
        <f t="shared" si="206"/>
        <v>45783</v>
      </c>
      <c r="E4512" s="22">
        <f t="shared" si="207"/>
        <v>126</v>
      </c>
      <c r="F4512" s="171" t="s">
        <v>344</v>
      </c>
      <c r="G4512" s="171" t="s">
        <v>341</v>
      </c>
      <c r="H4512" s="34">
        <v>55</v>
      </c>
      <c r="I4512" s="34"/>
      <c r="J4512" s="34">
        <v>1.24</v>
      </c>
      <c r="K4512" s="171" t="s">
        <v>494</v>
      </c>
      <c r="L4512" s="171"/>
      <c r="M4512" s="171"/>
      <c r="N4512" s="171"/>
      <c r="O4512" s="171"/>
      <c r="P4512" s="171"/>
      <c r="Q4512" s="171" t="s">
        <v>494</v>
      </c>
      <c r="R4512" s="171"/>
      <c r="S4512" s="171"/>
      <c r="T4512" s="171"/>
      <c r="U4512" s="171"/>
      <c r="V4512" s="171"/>
      <c r="W4512" s="171"/>
      <c r="X4512" s="171"/>
      <c r="Y4512" s="171"/>
      <c r="Z4512" s="171"/>
      <c r="AA4512" s="171"/>
      <c r="AB4512" s="171"/>
      <c r="AC4512" s="171"/>
      <c r="AD4512" s="171"/>
      <c r="AE4512" s="171"/>
      <c r="AF4512" s="171"/>
      <c r="AG4512" s="171"/>
      <c r="AH4512" s="171"/>
      <c r="AI4512" s="171"/>
      <c r="AJ4512" s="171"/>
      <c r="AK4512" s="171"/>
      <c r="AL4512" s="171"/>
      <c r="AM4512" s="171"/>
      <c r="AN4512" s="171"/>
      <c r="AO4512" s="171"/>
      <c r="AP4512" s="171"/>
      <c r="AQ4512" s="171"/>
      <c r="AR4512" s="171"/>
      <c r="AS4512" s="171"/>
      <c r="AT4512" s="171"/>
      <c r="AU4512" s="171"/>
      <c r="AV4512" s="171"/>
      <c r="AW4512" s="171"/>
      <c r="AX4512" s="171"/>
      <c r="AY4512" s="171"/>
      <c r="AZ4512" s="171"/>
      <c r="BA4512" s="171"/>
      <c r="BB4512" s="171"/>
      <c r="BC4512" s="171"/>
      <c r="BD4512" s="171"/>
      <c r="BE4512" s="171"/>
      <c r="BF4512" s="171"/>
      <c r="BG4512" s="171"/>
    </row>
    <row r="4513" spans="1:59" hidden="1" x14ac:dyDescent="0.2">
      <c r="A4513" s="171">
        <v>2025</v>
      </c>
      <c r="B4513" s="170" t="s">
        <v>16</v>
      </c>
      <c r="C4513" s="51" t="str">
        <f>set_totals!$C$637</f>
        <v>06May25-RST-Night/Day</v>
      </c>
      <c r="D4513" s="21">
        <f t="shared" si="206"/>
        <v>45783</v>
      </c>
      <c r="E4513" s="22">
        <f t="shared" si="207"/>
        <v>126</v>
      </c>
      <c r="F4513" s="171" t="s">
        <v>344</v>
      </c>
      <c r="G4513" s="171" t="s">
        <v>341</v>
      </c>
      <c r="H4513" s="34">
        <v>63</v>
      </c>
      <c r="I4513" s="34"/>
      <c r="J4513" s="34">
        <v>2.41</v>
      </c>
      <c r="K4513" s="171" t="s">
        <v>496</v>
      </c>
      <c r="L4513" s="171"/>
      <c r="M4513" s="171"/>
      <c r="N4513" s="171"/>
      <c r="O4513" s="171"/>
      <c r="P4513" s="171"/>
      <c r="Q4513" s="171" t="s">
        <v>494</v>
      </c>
      <c r="R4513" s="171"/>
      <c r="S4513" s="171"/>
      <c r="T4513" s="171"/>
      <c r="U4513" s="171"/>
      <c r="V4513" s="171"/>
      <c r="W4513" s="171"/>
      <c r="X4513" s="171"/>
      <c r="Y4513" s="171"/>
      <c r="Z4513" s="171"/>
      <c r="AA4513" s="171"/>
      <c r="AB4513" s="171"/>
      <c r="AC4513" s="171"/>
      <c r="AD4513" s="171"/>
      <c r="AE4513" s="171"/>
      <c r="AF4513" s="171"/>
      <c r="AG4513" s="171"/>
      <c r="AH4513" s="171"/>
      <c r="AI4513" s="171"/>
      <c r="AJ4513" s="171"/>
      <c r="AK4513" s="171"/>
      <c r="AL4513" s="171"/>
      <c r="AM4513" s="171"/>
      <c r="AN4513" s="171"/>
      <c r="AO4513" s="171"/>
      <c r="AP4513" s="171"/>
      <c r="AQ4513" s="171"/>
      <c r="AR4513" s="171"/>
      <c r="AS4513" s="171"/>
      <c r="AT4513" s="171"/>
      <c r="AU4513" s="171"/>
      <c r="AV4513" s="171"/>
      <c r="AW4513" s="171"/>
      <c r="AX4513" s="171"/>
      <c r="AY4513" s="171"/>
      <c r="AZ4513" s="171"/>
      <c r="BA4513" s="171"/>
      <c r="BB4513" s="171"/>
      <c r="BC4513" s="171"/>
      <c r="BD4513" s="171"/>
      <c r="BE4513" s="171"/>
      <c r="BF4513" s="171"/>
      <c r="BG4513" s="171"/>
    </row>
    <row r="4514" spans="1:59" hidden="1" x14ac:dyDescent="0.2">
      <c r="A4514" s="171">
        <v>2025</v>
      </c>
      <c r="B4514" s="170" t="s">
        <v>16</v>
      </c>
      <c r="C4514" s="51" t="str">
        <f>set_totals!$C$637</f>
        <v>06May25-RST-Night/Day</v>
      </c>
      <c r="D4514" s="21">
        <f t="shared" si="206"/>
        <v>45783</v>
      </c>
      <c r="E4514" s="22">
        <f t="shared" si="207"/>
        <v>126</v>
      </c>
      <c r="F4514" s="171" t="s">
        <v>344</v>
      </c>
      <c r="G4514" s="171" t="s">
        <v>341</v>
      </c>
      <c r="H4514" s="34">
        <v>58</v>
      </c>
      <c r="I4514" s="34"/>
      <c r="J4514" s="34">
        <v>1.97</v>
      </c>
      <c r="K4514" s="171" t="s">
        <v>496</v>
      </c>
      <c r="L4514" s="171"/>
      <c r="M4514" s="171"/>
      <c r="N4514" s="171"/>
      <c r="O4514" s="171"/>
      <c r="P4514" s="171"/>
      <c r="Q4514" s="171" t="s">
        <v>494</v>
      </c>
      <c r="R4514" s="171"/>
      <c r="S4514" s="171"/>
      <c r="T4514" s="171"/>
      <c r="U4514" s="171"/>
      <c r="V4514" s="171"/>
      <c r="W4514" s="171"/>
      <c r="X4514" s="171"/>
      <c r="Y4514" s="171"/>
      <c r="Z4514" s="171"/>
      <c r="AA4514" s="171"/>
      <c r="AB4514" s="171"/>
      <c r="AC4514" s="171"/>
      <c r="AD4514" s="171"/>
      <c r="AE4514" s="171"/>
      <c r="AF4514" s="171"/>
      <c r="AG4514" s="171"/>
      <c r="AH4514" s="171"/>
      <c r="AI4514" s="171"/>
      <c r="AJ4514" s="171"/>
      <c r="AK4514" s="171"/>
      <c r="AL4514" s="171"/>
      <c r="AM4514" s="171"/>
      <c r="AN4514" s="171"/>
      <c r="AO4514" s="171"/>
      <c r="AP4514" s="171"/>
      <c r="AQ4514" s="171"/>
      <c r="AR4514" s="171"/>
      <c r="AS4514" s="171"/>
      <c r="AT4514" s="171"/>
      <c r="AU4514" s="171"/>
      <c r="AV4514" s="171"/>
      <c r="AW4514" s="171"/>
      <c r="AX4514" s="171"/>
      <c r="AY4514" s="171"/>
      <c r="AZ4514" s="171"/>
      <c r="BA4514" s="171"/>
      <c r="BB4514" s="171"/>
      <c r="BC4514" s="171"/>
      <c r="BD4514" s="171"/>
      <c r="BE4514" s="171"/>
      <c r="BF4514" s="171"/>
      <c r="BG4514" s="171"/>
    </row>
    <row r="4515" spans="1:59" hidden="1" x14ac:dyDescent="0.2">
      <c r="A4515" s="171">
        <v>2025</v>
      </c>
      <c r="B4515" s="170" t="s">
        <v>16</v>
      </c>
      <c r="C4515" s="51" t="str">
        <f>set_totals!$C$637</f>
        <v>06May25-RST-Night/Day</v>
      </c>
      <c r="D4515" s="21">
        <f t="shared" si="206"/>
        <v>45783</v>
      </c>
      <c r="E4515" s="22">
        <f t="shared" si="207"/>
        <v>126</v>
      </c>
      <c r="F4515" s="171" t="s">
        <v>344</v>
      </c>
      <c r="G4515" s="171" t="s">
        <v>341</v>
      </c>
      <c r="H4515" s="34">
        <v>64</v>
      </c>
      <c r="I4515" s="34"/>
      <c r="J4515" s="34">
        <v>2.7</v>
      </c>
      <c r="K4515" s="171" t="s">
        <v>496</v>
      </c>
      <c r="L4515" s="171"/>
      <c r="M4515" s="171"/>
      <c r="N4515" s="171"/>
      <c r="O4515" s="171"/>
      <c r="P4515" s="171"/>
      <c r="Q4515" s="171" t="s">
        <v>494</v>
      </c>
      <c r="R4515" s="171"/>
      <c r="S4515" s="171"/>
      <c r="T4515" s="171"/>
      <c r="U4515" s="171"/>
      <c r="V4515" s="171"/>
      <c r="W4515" s="171"/>
      <c r="X4515" s="171"/>
      <c r="Y4515" s="171"/>
      <c r="Z4515" s="171"/>
      <c r="AA4515" s="171"/>
      <c r="AB4515" s="171"/>
      <c r="AC4515" s="171"/>
      <c r="AD4515" s="171"/>
      <c r="AE4515" s="171"/>
      <c r="AF4515" s="171"/>
      <c r="AG4515" s="171"/>
      <c r="AH4515" s="171"/>
      <c r="AI4515" s="171"/>
      <c r="AJ4515" s="171"/>
      <c r="AK4515" s="171"/>
      <c r="AL4515" s="171"/>
      <c r="AM4515" s="171"/>
      <c r="AN4515" s="171"/>
      <c r="AO4515" s="171"/>
      <c r="AP4515" s="171"/>
      <c r="AQ4515" s="171"/>
      <c r="AR4515" s="171"/>
      <c r="AS4515" s="171"/>
      <c r="AT4515" s="171"/>
      <c r="AU4515" s="171"/>
      <c r="AV4515" s="171"/>
      <c r="AW4515" s="171"/>
      <c r="AX4515" s="171"/>
      <c r="AY4515" s="171"/>
      <c r="AZ4515" s="171"/>
      <c r="BA4515" s="171"/>
      <c r="BB4515" s="171"/>
      <c r="BC4515" s="171"/>
      <c r="BD4515" s="171"/>
      <c r="BE4515" s="171"/>
      <c r="BF4515" s="171"/>
      <c r="BG4515" s="171"/>
    </row>
    <row r="4516" spans="1:59" hidden="1" x14ac:dyDescent="0.2">
      <c r="A4516" s="171">
        <v>2025</v>
      </c>
      <c r="B4516" s="170" t="s">
        <v>16</v>
      </c>
      <c r="C4516" s="51" t="str">
        <f>set_totals!$C$637</f>
        <v>06May25-RST-Night/Day</v>
      </c>
      <c r="D4516" s="21">
        <f t="shared" si="206"/>
        <v>45783</v>
      </c>
      <c r="E4516" s="22">
        <f t="shared" si="207"/>
        <v>126</v>
      </c>
      <c r="F4516" s="171" t="s">
        <v>344</v>
      </c>
      <c r="G4516" s="171" t="s">
        <v>341</v>
      </c>
      <c r="H4516" s="34">
        <v>65</v>
      </c>
      <c r="I4516" s="34"/>
      <c r="J4516" s="34">
        <v>3</v>
      </c>
      <c r="K4516" s="171" t="s">
        <v>496</v>
      </c>
      <c r="L4516" s="171"/>
      <c r="M4516" s="171"/>
      <c r="N4516" s="171"/>
      <c r="O4516" s="171"/>
      <c r="P4516" s="171"/>
      <c r="Q4516" s="171" t="s">
        <v>494</v>
      </c>
      <c r="R4516" s="171"/>
      <c r="S4516" s="171"/>
      <c r="T4516" s="171"/>
      <c r="U4516" s="171"/>
      <c r="V4516" s="171"/>
      <c r="W4516" s="171"/>
      <c r="X4516" s="171"/>
      <c r="Y4516" s="171"/>
      <c r="Z4516" s="171"/>
      <c r="AA4516" s="171"/>
      <c r="AB4516" s="171"/>
      <c r="AC4516" s="171"/>
      <c r="AD4516" s="171"/>
      <c r="AE4516" s="171"/>
      <c r="AF4516" s="171"/>
      <c r="AG4516" s="171"/>
      <c r="AH4516" s="171"/>
      <c r="AI4516" s="171"/>
      <c r="AJ4516" s="171"/>
      <c r="AK4516" s="171"/>
      <c r="AL4516" s="171"/>
      <c r="AM4516" s="171"/>
      <c r="AN4516" s="171"/>
      <c r="AO4516" s="171"/>
      <c r="AP4516" s="171"/>
      <c r="AQ4516" s="171"/>
      <c r="AR4516" s="171"/>
      <c r="AS4516" s="171"/>
      <c r="AT4516" s="171"/>
      <c r="AU4516" s="171"/>
      <c r="AV4516" s="171"/>
      <c r="AW4516" s="171"/>
      <c r="AX4516" s="171"/>
      <c r="AY4516" s="171"/>
      <c r="AZ4516" s="171"/>
      <c r="BA4516" s="171"/>
      <c r="BB4516" s="171"/>
      <c r="BC4516" s="171"/>
      <c r="BD4516" s="171"/>
      <c r="BE4516" s="171"/>
      <c r="BF4516" s="171"/>
      <c r="BG4516" s="171"/>
    </row>
    <row r="4517" spans="1:59" hidden="1" x14ac:dyDescent="0.2">
      <c r="A4517" s="171">
        <v>2025</v>
      </c>
      <c r="B4517" s="170" t="s">
        <v>16</v>
      </c>
      <c r="C4517" s="51" t="str">
        <f>set_totals!$C$637</f>
        <v>06May25-RST-Night/Day</v>
      </c>
      <c r="D4517" s="21">
        <f t="shared" si="206"/>
        <v>45783</v>
      </c>
      <c r="E4517" s="22">
        <f t="shared" si="207"/>
        <v>126</v>
      </c>
      <c r="F4517" s="171" t="s">
        <v>344</v>
      </c>
      <c r="G4517" s="171" t="s">
        <v>341</v>
      </c>
      <c r="H4517" s="34">
        <v>62</v>
      </c>
      <c r="I4517" s="34"/>
      <c r="J4517" s="34">
        <v>2.33</v>
      </c>
      <c r="K4517" s="171" t="s">
        <v>496</v>
      </c>
      <c r="L4517" s="171"/>
      <c r="M4517" s="171"/>
      <c r="N4517" s="171"/>
      <c r="O4517" s="171"/>
      <c r="P4517" s="171"/>
      <c r="Q4517" s="171" t="s">
        <v>494</v>
      </c>
      <c r="R4517" s="171"/>
      <c r="S4517" s="171"/>
      <c r="T4517" s="171"/>
      <c r="U4517" s="171"/>
      <c r="V4517" s="171"/>
      <c r="W4517" s="171"/>
      <c r="X4517" s="171"/>
      <c r="Y4517" s="171"/>
      <c r="Z4517" s="171"/>
      <c r="AA4517" s="171"/>
      <c r="AB4517" s="171"/>
      <c r="AC4517" s="171"/>
      <c r="AD4517" s="171"/>
      <c r="AE4517" s="171"/>
      <c r="AF4517" s="171"/>
      <c r="AG4517" s="171"/>
      <c r="AH4517" s="171"/>
      <c r="AI4517" s="171"/>
      <c r="AJ4517" s="171"/>
      <c r="AK4517" s="171"/>
      <c r="AL4517" s="171"/>
      <c r="AM4517" s="171"/>
      <c r="AN4517" s="171"/>
      <c r="AO4517" s="171"/>
      <c r="AP4517" s="171"/>
      <c r="AQ4517" s="171"/>
      <c r="AR4517" s="171"/>
      <c r="AS4517" s="171"/>
      <c r="AT4517" s="171"/>
      <c r="AU4517" s="171"/>
      <c r="AV4517" s="171"/>
      <c r="AW4517" s="171"/>
      <c r="AX4517" s="171"/>
      <c r="AY4517" s="171"/>
      <c r="AZ4517" s="171"/>
      <c r="BA4517" s="171"/>
      <c r="BB4517" s="171"/>
      <c r="BC4517" s="171"/>
      <c r="BD4517" s="171"/>
      <c r="BE4517" s="171"/>
      <c r="BF4517" s="171"/>
      <c r="BG4517" s="171"/>
    </row>
    <row r="4518" spans="1:59" hidden="1" x14ac:dyDescent="0.2">
      <c r="A4518" s="171">
        <v>2025</v>
      </c>
      <c r="B4518" s="170" t="s">
        <v>16</v>
      </c>
      <c r="C4518" s="51" t="str">
        <f>set_totals!$C$637</f>
        <v>06May25-RST-Night/Day</v>
      </c>
      <c r="D4518" s="21">
        <f t="shared" si="206"/>
        <v>45783</v>
      </c>
      <c r="E4518" s="22">
        <f t="shared" si="207"/>
        <v>126</v>
      </c>
      <c r="F4518" s="171" t="s">
        <v>344</v>
      </c>
      <c r="G4518" s="171" t="s">
        <v>341</v>
      </c>
      <c r="H4518" s="34">
        <v>64</v>
      </c>
      <c r="I4518" s="34"/>
      <c r="J4518" s="34">
        <v>2.8</v>
      </c>
      <c r="K4518" s="171" t="s">
        <v>496</v>
      </c>
      <c r="L4518" s="171"/>
      <c r="M4518" s="171"/>
      <c r="N4518" s="171"/>
      <c r="O4518" s="171"/>
      <c r="P4518" s="171"/>
      <c r="Q4518" s="171" t="s">
        <v>494</v>
      </c>
      <c r="R4518" s="171"/>
      <c r="S4518" s="171"/>
      <c r="T4518" s="171"/>
      <c r="U4518" s="171"/>
      <c r="V4518" s="171"/>
      <c r="W4518" s="171"/>
      <c r="X4518" s="171"/>
      <c r="Y4518" s="171"/>
      <c r="Z4518" s="171"/>
      <c r="AA4518" s="171"/>
      <c r="AB4518" s="171"/>
      <c r="AC4518" s="171"/>
      <c r="AD4518" s="171"/>
      <c r="AE4518" s="171"/>
      <c r="AF4518" s="171"/>
      <c r="AG4518" s="171"/>
      <c r="AH4518" s="171"/>
      <c r="AI4518" s="171"/>
      <c r="AJ4518" s="171"/>
      <c r="AK4518" s="171"/>
      <c r="AL4518" s="171"/>
      <c r="AM4518" s="171"/>
      <c r="AN4518" s="171"/>
      <c r="AO4518" s="171"/>
      <c r="AP4518" s="171"/>
      <c r="AQ4518" s="171"/>
      <c r="AR4518" s="171"/>
      <c r="AS4518" s="171"/>
      <c r="AT4518" s="171"/>
      <c r="AU4518" s="171"/>
      <c r="AV4518" s="171"/>
      <c r="AW4518" s="171"/>
      <c r="AX4518" s="171"/>
      <c r="AY4518" s="171"/>
      <c r="AZ4518" s="171"/>
      <c r="BA4518" s="171"/>
      <c r="BB4518" s="171"/>
      <c r="BC4518" s="171"/>
      <c r="BD4518" s="171"/>
      <c r="BE4518" s="171"/>
      <c r="BF4518" s="171"/>
      <c r="BG4518" s="171"/>
    </row>
    <row r="4519" spans="1:59" hidden="1" x14ac:dyDescent="0.2">
      <c r="A4519" s="171">
        <v>2025</v>
      </c>
      <c r="B4519" s="170" t="s">
        <v>16</v>
      </c>
      <c r="C4519" s="51" t="str">
        <f>set_totals!$C$637</f>
        <v>06May25-RST-Night/Day</v>
      </c>
      <c r="D4519" s="21">
        <f t="shared" si="206"/>
        <v>45783</v>
      </c>
      <c r="E4519" s="22">
        <f t="shared" si="207"/>
        <v>126</v>
      </c>
      <c r="F4519" s="171" t="s">
        <v>344</v>
      </c>
      <c r="G4519" s="171" t="s">
        <v>341</v>
      </c>
      <c r="H4519" s="34">
        <v>59</v>
      </c>
      <c r="I4519" s="34"/>
      <c r="J4519" s="34">
        <v>2.17</v>
      </c>
      <c r="K4519" s="171" t="s">
        <v>496</v>
      </c>
      <c r="L4519" s="171"/>
      <c r="M4519" s="171"/>
      <c r="N4519" s="171"/>
      <c r="O4519" s="171"/>
      <c r="P4519" s="171"/>
      <c r="Q4519" s="171" t="s">
        <v>494</v>
      </c>
      <c r="R4519" s="171"/>
      <c r="S4519" s="171"/>
      <c r="T4519" s="171"/>
      <c r="U4519" s="171"/>
      <c r="V4519" s="171"/>
      <c r="W4519" s="171"/>
      <c r="X4519" s="171"/>
      <c r="Y4519" s="171"/>
      <c r="Z4519" s="171"/>
      <c r="AA4519" s="171"/>
      <c r="AB4519" s="171"/>
      <c r="AC4519" s="171"/>
      <c r="AD4519" s="171"/>
      <c r="AE4519" s="171"/>
      <c r="AF4519" s="171"/>
      <c r="AG4519" s="171"/>
      <c r="AH4519" s="171"/>
      <c r="AI4519" s="171"/>
      <c r="AJ4519" s="171"/>
      <c r="AK4519" s="171"/>
      <c r="AL4519" s="171"/>
      <c r="AM4519" s="171"/>
      <c r="AN4519" s="171"/>
      <c r="AO4519" s="171"/>
      <c r="AP4519" s="171"/>
      <c r="AQ4519" s="171"/>
      <c r="AR4519" s="171"/>
      <c r="AS4519" s="171"/>
      <c r="AT4519" s="171"/>
      <c r="AU4519" s="171"/>
      <c r="AV4519" s="171"/>
      <c r="AW4519" s="171"/>
      <c r="AX4519" s="171"/>
      <c r="AY4519" s="171"/>
      <c r="AZ4519" s="171"/>
      <c r="BA4519" s="171"/>
      <c r="BB4519" s="171"/>
      <c r="BC4519" s="171"/>
      <c r="BD4519" s="171"/>
      <c r="BE4519" s="171"/>
      <c r="BF4519" s="171"/>
      <c r="BG4519" s="171"/>
    </row>
    <row r="4520" spans="1:59" hidden="1" x14ac:dyDescent="0.2">
      <c r="A4520" s="171">
        <v>2025</v>
      </c>
      <c r="B4520" s="170" t="s">
        <v>16</v>
      </c>
      <c r="C4520" s="51" t="str">
        <f>set_totals!$C$637</f>
        <v>06May25-RST-Night/Day</v>
      </c>
      <c r="D4520" s="21">
        <f t="shared" si="206"/>
        <v>45783</v>
      </c>
      <c r="E4520" s="22">
        <f t="shared" si="207"/>
        <v>126</v>
      </c>
      <c r="F4520" s="171" t="s">
        <v>344</v>
      </c>
      <c r="G4520" s="171" t="s">
        <v>341</v>
      </c>
      <c r="H4520" s="34">
        <v>65</v>
      </c>
      <c r="I4520" s="34"/>
      <c r="J4520" s="34">
        <v>2.5099999999999998</v>
      </c>
      <c r="K4520" s="171" t="s">
        <v>496</v>
      </c>
      <c r="L4520" s="171"/>
      <c r="M4520" s="171"/>
      <c r="N4520" s="171"/>
      <c r="O4520" s="171"/>
      <c r="P4520" s="171"/>
      <c r="Q4520" s="171" t="s">
        <v>494</v>
      </c>
      <c r="R4520" s="171"/>
      <c r="S4520" s="171"/>
      <c r="T4520" s="171"/>
      <c r="U4520" s="171"/>
      <c r="V4520" s="171"/>
      <c r="W4520" s="171"/>
      <c r="X4520" s="171"/>
      <c r="Y4520" s="171"/>
      <c r="Z4520" s="171"/>
      <c r="AA4520" s="171"/>
      <c r="AB4520" s="171"/>
      <c r="AC4520" s="171"/>
      <c r="AD4520" s="171"/>
      <c r="AE4520" s="171"/>
      <c r="AF4520" s="171"/>
      <c r="AG4520" s="171"/>
      <c r="AH4520" s="171"/>
      <c r="AI4520" s="171"/>
      <c r="AJ4520" s="171"/>
      <c r="AK4520" s="171"/>
      <c r="AL4520" s="171"/>
      <c r="AM4520" s="171"/>
      <c r="AN4520" s="171"/>
      <c r="AO4520" s="171"/>
      <c r="AP4520" s="171"/>
      <c r="AQ4520" s="171"/>
      <c r="AR4520" s="171"/>
      <c r="AS4520" s="171"/>
      <c r="AT4520" s="171"/>
      <c r="AU4520" s="171"/>
      <c r="AV4520" s="171"/>
      <c r="AW4520" s="171"/>
      <c r="AX4520" s="171"/>
      <c r="AY4520" s="171"/>
      <c r="AZ4520" s="171"/>
      <c r="BA4520" s="171"/>
      <c r="BB4520" s="171"/>
      <c r="BC4520" s="171"/>
      <c r="BD4520" s="171"/>
      <c r="BE4520" s="171"/>
      <c r="BF4520" s="171"/>
      <c r="BG4520" s="171"/>
    </row>
    <row r="4521" spans="1:59" hidden="1" x14ac:dyDescent="0.2">
      <c r="A4521" s="171">
        <v>2025</v>
      </c>
      <c r="B4521" s="170" t="s">
        <v>16</v>
      </c>
      <c r="C4521" s="51" t="str">
        <f>set_totals!$C$637</f>
        <v>06May25-RST-Night/Day</v>
      </c>
      <c r="D4521" s="21">
        <f t="shared" si="206"/>
        <v>45783</v>
      </c>
      <c r="E4521" s="22">
        <f t="shared" si="207"/>
        <v>126</v>
      </c>
      <c r="F4521" s="171" t="s">
        <v>344</v>
      </c>
      <c r="G4521" s="171" t="s">
        <v>341</v>
      </c>
      <c r="H4521" s="34">
        <v>61</v>
      </c>
      <c r="I4521" s="34"/>
      <c r="J4521" s="34">
        <v>2.2000000000000002</v>
      </c>
      <c r="K4521" s="171" t="s">
        <v>496</v>
      </c>
      <c r="L4521" s="171"/>
      <c r="M4521" s="171"/>
      <c r="N4521" s="171"/>
      <c r="O4521" s="171"/>
      <c r="P4521" s="171"/>
      <c r="Q4521" s="171" t="s">
        <v>494</v>
      </c>
      <c r="R4521" s="171"/>
      <c r="S4521" s="171"/>
      <c r="T4521" s="171"/>
      <c r="U4521" s="171"/>
      <c r="V4521" s="171"/>
      <c r="W4521" s="171"/>
      <c r="X4521" s="171"/>
      <c r="Y4521" s="171"/>
      <c r="Z4521" s="171"/>
      <c r="AA4521" s="171"/>
      <c r="AB4521" s="171"/>
      <c r="AC4521" s="171"/>
      <c r="AD4521" s="171"/>
      <c r="AE4521" s="171"/>
      <c r="AF4521" s="171"/>
      <c r="AG4521" s="171"/>
      <c r="AH4521" s="171"/>
      <c r="AI4521" s="171"/>
      <c r="AJ4521" s="171"/>
      <c r="AK4521" s="171"/>
      <c r="AL4521" s="171"/>
      <c r="AM4521" s="171"/>
      <c r="AN4521" s="171"/>
      <c r="AO4521" s="171"/>
      <c r="AP4521" s="171"/>
      <c r="AQ4521" s="171"/>
      <c r="AR4521" s="171"/>
      <c r="AS4521" s="171"/>
      <c r="AT4521" s="171"/>
      <c r="AU4521" s="171"/>
      <c r="AV4521" s="171"/>
      <c r="AW4521" s="171"/>
      <c r="AX4521" s="171"/>
      <c r="AY4521" s="171"/>
      <c r="AZ4521" s="171"/>
      <c r="BA4521" s="171"/>
      <c r="BB4521" s="171"/>
      <c r="BC4521" s="171"/>
      <c r="BD4521" s="171"/>
      <c r="BE4521" s="171"/>
      <c r="BF4521" s="171"/>
      <c r="BG4521" s="171"/>
    </row>
    <row r="4522" spans="1:59" hidden="1" x14ac:dyDescent="0.2">
      <c r="A4522" s="171">
        <v>2025</v>
      </c>
      <c r="B4522" s="170" t="s">
        <v>16</v>
      </c>
      <c r="C4522" s="51" t="str">
        <f>set_totals!$C$637</f>
        <v>06May25-RST-Night/Day</v>
      </c>
      <c r="D4522" s="21">
        <f t="shared" si="206"/>
        <v>45783</v>
      </c>
      <c r="E4522" s="22">
        <f t="shared" si="207"/>
        <v>126</v>
      </c>
      <c r="F4522" s="171" t="s">
        <v>344</v>
      </c>
      <c r="G4522" s="171" t="s">
        <v>341</v>
      </c>
      <c r="H4522" s="34">
        <v>63</v>
      </c>
      <c r="I4522" s="34"/>
      <c r="J4522" s="34">
        <v>2.66</v>
      </c>
      <c r="K4522" s="171" t="s">
        <v>496</v>
      </c>
      <c r="L4522" s="171"/>
      <c r="M4522" s="171"/>
      <c r="N4522" s="171"/>
      <c r="O4522" s="171"/>
      <c r="P4522" s="171"/>
      <c r="Q4522" s="171" t="s">
        <v>494</v>
      </c>
      <c r="R4522" s="171"/>
      <c r="S4522" s="171"/>
      <c r="T4522" s="171"/>
      <c r="U4522" s="171"/>
      <c r="V4522" s="171"/>
      <c r="W4522" s="171"/>
      <c r="X4522" s="171"/>
      <c r="Y4522" s="171"/>
      <c r="Z4522" s="171"/>
      <c r="AA4522" s="171"/>
      <c r="AB4522" s="171"/>
      <c r="AC4522" s="171"/>
      <c r="AD4522" s="171"/>
      <c r="AE4522" s="171"/>
      <c r="AF4522" s="171"/>
      <c r="AG4522" s="171"/>
      <c r="AH4522" s="171"/>
      <c r="AI4522" s="171"/>
      <c r="AJ4522" s="171"/>
      <c r="AK4522" s="171"/>
      <c r="AL4522" s="171"/>
      <c r="AM4522" s="171"/>
      <c r="AN4522" s="171"/>
      <c r="AO4522" s="171"/>
      <c r="AP4522" s="171"/>
      <c r="AQ4522" s="171"/>
      <c r="AR4522" s="171"/>
      <c r="AS4522" s="171"/>
      <c r="AT4522" s="171"/>
      <c r="AU4522" s="171"/>
      <c r="AV4522" s="171"/>
      <c r="AW4522" s="171"/>
      <c r="AX4522" s="171"/>
      <c r="AY4522" s="171"/>
      <c r="AZ4522" s="171"/>
      <c r="BA4522" s="171"/>
      <c r="BB4522" s="171"/>
      <c r="BC4522" s="171"/>
      <c r="BD4522" s="171"/>
      <c r="BE4522" s="171"/>
      <c r="BF4522" s="171"/>
      <c r="BG4522" s="171"/>
    </row>
    <row r="4523" spans="1:59" hidden="1" x14ac:dyDescent="0.2">
      <c r="A4523" s="171">
        <v>2025</v>
      </c>
      <c r="B4523" s="170" t="s">
        <v>16</v>
      </c>
      <c r="C4523" s="51" t="str">
        <f>set_totals!$C$637</f>
        <v>06May25-RST-Night/Day</v>
      </c>
      <c r="D4523" s="21">
        <f t="shared" si="206"/>
        <v>45783</v>
      </c>
      <c r="E4523" s="22">
        <f t="shared" si="207"/>
        <v>126</v>
      </c>
      <c r="F4523" s="171" t="s">
        <v>344</v>
      </c>
      <c r="G4523" s="171" t="s">
        <v>341</v>
      </c>
      <c r="H4523" s="34">
        <v>62</v>
      </c>
      <c r="I4523" s="34"/>
      <c r="J4523" s="34">
        <v>2.39</v>
      </c>
      <c r="K4523" s="171" t="s">
        <v>496</v>
      </c>
      <c r="L4523" s="171"/>
      <c r="M4523" s="171"/>
      <c r="N4523" s="171"/>
      <c r="O4523" s="171"/>
      <c r="P4523" s="171"/>
      <c r="Q4523" s="171" t="s">
        <v>494</v>
      </c>
      <c r="R4523" s="171"/>
      <c r="S4523" s="171"/>
      <c r="T4523" s="171"/>
      <c r="U4523" s="171"/>
      <c r="V4523" s="171"/>
      <c r="W4523" s="171"/>
      <c r="X4523" s="171"/>
      <c r="Y4523" s="171"/>
      <c r="Z4523" s="171"/>
      <c r="AA4523" s="171"/>
      <c r="AB4523" s="171"/>
      <c r="AC4523" s="171"/>
      <c r="AD4523" s="171"/>
      <c r="AE4523" s="171"/>
      <c r="AF4523" s="171"/>
      <c r="AG4523" s="171"/>
      <c r="AH4523" s="171"/>
      <c r="AI4523" s="171"/>
      <c r="AJ4523" s="171"/>
      <c r="AK4523" s="171"/>
      <c r="AL4523" s="171"/>
      <c r="AM4523" s="171"/>
      <c r="AN4523" s="171"/>
      <c r="AO4523" s="171"/>
      <c r="AP4523" s="171"/>
      <c r="AQ4523" s="171"/>
      <c r="AR4523" s="171"/>
      <c r="AS4523" s="171"/>
      <c r="AT4523" s="171"/>
      <c r="AU4523" s="171"/>
      <c r="AV4523" s="171"/>
      <c r="AW4523" s="171"/>
      <c r="AX4523" s="171"/>
      <c r="AY4523" s="171"/>
      <c r="AZ4523" s="171"/>
      <c r="BA4523" s="171"/>
      <c r="BB4523" s="171"/>
      <c r="BC4523" s="171"/>
      <c r="BD4523" s="171"/>
      <c r="BE4523" s="171"/>
      <c r="BF4523" s="171"/>
      <c r="BG4523" s="171"/>
    </row>
    <row r="4524" spans="1:59" hidden="1" x14ac:dyDescent="0.2">
      <c r="A4524" s="171">
        <v>2025</v>
      </c>
      <c r="B4524" s="170" t="s">
        <v>16</v>
      </c>
      <c r="C4524" s="51" t="str">
        <f>set_totals!$C$637</f>
        <v>06May25-RST-Night/Day</v>
      </c>
      <c r="D4524" s="21">
        <f t="shared" si="206"/>
        <v>45783</v>
      </c>
      <c r="E4524" s="22">
        <f t="shared" si="207"/>
        <v>126</v>
      </c>
      <c r="F4524" s="171" t="s">
        <v>344</v>
      </c>
      <c r="G4524" s="171" t="s">
        <v>341</v>
      </c>
      <c r="H4524" s="34">
        <v>59</v>
      </c>
      <c r="I4524" s="34"/>
      <c r="J4524" s="34">
        <v>1.97</v>
      </c>
      <c r="K4524" s="171" t="s">
        <v>496</v>
      </c>
      <c r="L4524" s="171"/>
      <c r="M4524" s="171"/>
      <c r="N4524" s="171"/>
      <c r="O4524" s="171"/>
      <c r="P4524" s="171"/>
      <c r="Q4524" s="171" t="s">
        <v>494</v>
      </c>
      <c r="R4524" s="171"/>
      <c r="S4524" s="171"/>
      <c r="T4524" s="171"/>
      <c r="U4524" s="171"/>
      <c r="V4524" s="171"/>
      <c r="W4524" s="171"/>
      <c r="X4524" s="171"/>
      <c r="Y4524" s="171"/>
      <c r="Z4524" s="171"/>
      <c r="AA4524" s="171"/>
      <c r="AB4524" s="171"/>
      <c r="AC4524" s="171"/>
      <c r="AD4524" s="171"/>
      <c r="AE4524" s="171"/>
      <c r="AF4524" s="171"/>
      <c r="AG4524" s="171"/>
      <c r="AH4524" s="171"/>
      <c r="AI4524" s="171"/>
      <c r="AJ4524" s="171"/>
      <c r="AK4524" s="171"/>
      <c r="AL4524" s="171"/>
      <c r="AM4524" s="171"/>
      <c r="AN4524" s="171"/>
      <c r="AO4524" s="171"/>
      <c r="AP4524" s="171"/>
      <c r="AQ4524" s="171"/>
      <c r="AR4524" s="171"/>
      <c r="AS4524" s="171"/>
      <c r="AT4524" s="171"/>
      <c r="AU4524" s="171"/>
      <c r="AV4524" s="171"/>
      <c r="AW4524" s="171"/>
      <c r="AX4524" s="171"/>
      <c r="AY4524" s="171"/>
      <c r="AZ4524" s="171"/>
      <c r="BA4524" s="171"/>
      <c r="BB4524" s="171"/>
      <c r="BC4524" s="171"/>
      <c r="BD4524" s="171"/>
      <c r="BE4524" s="171"/>
      <c r="BF4524" s="171"/>
      <c r="BG4524" s="171"/>
    </row>
    <row r="4525" spans="1:59" hidden="1" x14ac:dyDescent="0.2">
      <c r="A4525" s="171">
        <v>2025</v>
      </c>
      <c r="B4525" s="170" t="s">
        <v>16</v>
      </c>
      <c r="C4525" s="51" t="str">
        <f>set_totals!$C$637</f>
        <v>06May25-RST-Night/Day</v>
      </c>
      <c r="D4525" s="21">
        <f t="shared" si="206"/>
        <v>45783</v>
      </c>
      <c r="E4525" s="22">
        <f t="shared" si="207"/>
        <v>126</v>
      </c>
      <c r="F4525" s="171" t="s">
        <v>344</v>
      </c>
      <c r="G4525" s="171" t="s">
        <v>341</v>
      </c>
      <c r="H4525" s="34">
        <v>65</v>
      </c>
      <c r="I4525" s="34"/>
      <c r="J4525" s="34">
        <v>2.9</v>
      </c>
      <c r="K4525" s="171" t="s">
        <v>496</v>
      </c>
      <c r="L4525" s="171"/>
      <c r="M4525" s="171"/>
      <c r="N4525" s="171"/>
      <c r="O4525" s="171"/>
      <c r="P4525" s="171"/>
      <c r="Q4525" s="171" t="s">
        <v>494</v>
      </c>
      <c r="R4525" s="171"/>
      <c r="S4525" s="171"/>
      <c r="T4525" s="171"/>
      <c r="U4525" s="171"/>
      <c r="V4525" s="171"/>
      <c r="W4525" s="171"/>
      <c r="X4525" s="171"/>
      <c r="Y4525" s="171"/>
      <c r="Z4525" s="171"/>
      <c r="AA4525" s="171"/>
      <c r="AB4525" s="171"/>
      <c r="AC4525" s="171"/>
      <c r="AD4525" s="171"/>
      <c r="AE4525" s="171"/>
      <c r="AF4525" s="171"/>
      <c r="AG4525" s="171"/>
      <c r="AH4525" s="171"/>
      <c r="AI4525" s="171"/>
      <c r="AJ4525" s="171"/>
      <c r="AK4525" s="171"/>
      <c r="AL4525" s="171"/>
      <c r="AM4525" s="171"/>
      <c r="AN4525" s="171"/>
      <c r="AO4525" s="171"/>
      <c r="AP4525" s="171"/>
      <c r="AQ4525" s="171"/>
      <c r="AR4525" s="171"/>
      <c r="AS4525" s="171"/>
      <c r="AT4525" s="171"/>
      <c r="AU4525" s="171"/>
      <c r="AV4525" s="171"/>
      <c r="AW4525" s="171"/>
      <c r="AX4525" s="171"/>
      <c r="AY4525" s="171"/>
      <c r="AZ4525" s="171"/>
      <c r="BA4525" s="171"/>
      <c r="BB4525" s="171"/>
      <c r="BC4525" s="171"/>
      <c r="BD4525" s="171"/>
      <c r="BE4525" s="171"/>
      <c r="BF4525" s="171"/>
      <c r="BG4525" s="171"/>
    </row>
    <row r="4526" spans="1:59" hidden="1" x14ac:dyDescent="0.2">
      <c r="A4526" s="171">
        <v>2025</v>
      </c>
      <c r="B4526" s="170" t="s">
        <v>16</v>
      </c>
      <c r="C4526" s="51" t="str">
        <f>set_totals!$C$637</f>
        <v>06May25-RST-Night/Day</v>
      </c>
      <c r="D4526" s="21">
        <f t="shared" si="206"/>
        <v>45783</v>
      </c>
      <c r="E4526" s="22">
        <f t="shared" si="207"/>
        <v>126</v>
      </c>
      <c r="F4526" s="171" t="s">
        <v>344</v>
      </c>
      <c r="G4526" s="171" t="s">
        <v>341</v>
      </c>
      <c r="H4526" s="34">
        <v>60</v>
      </c>
      <c r="I4526" s="34"/>
      <c r="J4526" s="34">
        <v>2.38</v>
      </c>
      <c r="K4526" s="171" t="s">
        <v>496</v>
      </c>
      <c r="L4526" s="171"/>
      <c r="M4526" s="171"/>
      <c r="N4526" s="171"/>
      <c r="O4526" s="171"/>
      <c r="P4526" s="171"/>
      <c r="Q4526" s="171" t="s">
        <v>494</v>
      </c>
      <c r="R4526" s="171"/>
      <c r="S4526" s="171"/>
      <c r="T4526" s="171"/>
      <c r="U4526" s="171"/>
      <c r="V4526" s="171"/>
      <c r="W4526" s="171"/>
      <c r="X4526" s="171"/>
      <c r="Y4526" s="171"/>
      <c r="Z4526" s="171"/>
      <c r="AA4526" s="171"/>
      <c r="AB4526" s="171"/>
      <c r="AC4526" s="171"/>
      <c r="AD4526" s="171"/>
      <c r="AE4526" s="171"/>
      <c r="AF4526" s="171"/>
      <c r="AG4526" s="171"/>
      <c r="AH4526" s="171"/>
      <c r="AI4526" s="171"/>
      <c r="AJ4526" s="171"/>
      <c r="AK4526" s="171"/>
      <c r="AL4526" s="171"/>
      <c r="AM4526" s="171"/>
      <c r="AN4526" s="171"/>
      <c r="AO4526" s="171"/>
      <c r="AP4526" s="171"/>
      <c r="AQ4526" s="171"/>
      <c r="AR4526" s="171"/>
      <c r="AS4526" s="171"/>
      <c r="AT4526" s="171"/>
      <c r="AU4526" s="171"/>
      <c r="AV4526" s="171"/>
      <c r="AW4526" s="171"/>
      <c r="AX4526" s="171"/>
      <c r="AY4526" s="171"/>
      <c r="AZ4526" s="171"/>
      <c r="BA4526" s="171"/>
      <c r="BB4526" s="171"/>
      <c r="BC4526" s="171"/>
      <c r="BD4526" s="171"/>
      <c r="BE4526" s="171"/>
      <c r="BF4526" s="171"/>
      <c r="BG4526" s="171"/>
    </row>
    <row r="4527" spans="1:59" hidden="1" x14ac:dyDescent="0.2">
      <c r="A4527" s="171">
        <v>2025</v>
      </c>
      <c r="B4527" s="170" t="s">
        <v>16</v>
      </c>
      <c r="C4527" s="51" t="str">
        <f>set_totals!$C$637</f>
        <v>06May25-RST-Night/Day</v>
      </c>
      <c r="D4527" s="21">
        <f t="shared" ref="D4527:D4590" si="208">DATEVALUE(LEFT(C4527, SEARCH("-", C4527) - 1))</f>
        <v>45783</v>
      </c>
      <c r="E4527" s="22">
        <f t="shared" ref="E4527:E4590" si="209" xml:space="preserve"> D4527 - DATE(YEAR(D4527), 1, 0)</f>
        <v>126</v>
      </c>
      <c r="F4527" s="171" t="s">
        <v>344</v>
      </c>
      <c r="G4527" s="171" t="s">
        <v>341</v>
      </c>
      <c r="H4527" s="34">
        <v>51</v>
      </c>
      <c r="I4527" s="34"/>
      <c r="J4527" s="34">
        <v>2.31</v>
      </c>
      <c r="K4527" s="171" t="s">
        <v>496</v>
      </c>
      <c r="L4527" s="171"/>
      <c r="M4527" s="171"/>
      <c r="N4527" s="171"/>
      <c r="O4527" s="171"/>
      <c r="P4527" s="171"/>
      <c r="Q4527" s="171" t="s">
        <v>494</v>
      </c>
      <c r="R4527" s="171"/>
      <c r="S4527" s="171"/>
      <c r="T4527" s="171"/>
      <c r="U4527" s="171"/>
      <c r="V4527" s="171"/>
      <c r="W4527" s="171"/>
      <c r="X4527" s="171"/>
      <c r="Y4527" s="171"/>
      <c r="Z4527" s="171"/>
      <c r="AA4527" s="171"/>
      <c r="AB4527" s="171"/>
      <c r="AC4527" s="171"/>
      <c r="AD4527" s="171"/>
      <c r="AE4527" s="171"/>
      <c r="AF4527" s="171"/>
      <c r="AG4527" s="171"/>
      <c r="AH4527" s="171"/>
      <c r="AI4527" s="171"/>
      <c r="AJ4527" s="171"/>
      <c r="AK4527" s="171"/>
      <c r="AL4527" s="171"/>
      <c r="AM4527" s="171"/>
      <c r="AN4527" s="171"/>
      <c r="AO4527" s="171"/>
      <c r="AP4527" s="171"/>
      <c r="AQ4527" s="171"/>
      <c r="AR4527" s="171"/>
      <c r="AS4527" s="171"/>
      <c r="AT4527" s="171"/>
      <c r="AU4527" s="171"/>
      <c r="AV4527" s="171"/>
      <c r="AW4527" s="171"/>
      <c r="AX4527" s="171"/>
      <c r="AY4527" s="171"/>
      <c r="AZ4527" s="171"/>
      <c r="BA4527" s="171"/>
      <c r="BB4527" s="171"/>
      <c r="BC4527" s="171"/>
      <c r="BD4527" s="171"/>
      <c r="BE4527" s="171"/>
      <c r="BF4527" s="171"/>
      <c r="BG4527" s="171"/>
    </row>
    <row r="4528" spans="1:59" hidden="1" x14ac:dyDescent="0.2">
      <c r="A4528" s="171">
        <v>2025</v>
      </c>
      <c r="B4528" s="170" t="s">
        <v>16</v>
      </c>
      <c r="C4528" s="51" t="str">
        <f>set_totals!$C$637</f>
        <v>06May25-RST-Night/Day</v>
      </c>
      <c r="D4528" s="21">
        <f t="shared" si="208"/>
        <v>45783</v>
      </c>
      <c r="E4528" s="22">
        <f t="shared" si="209"/>
        <v>126</v>
      </c>
      <c r="F4528" s="171" t="s">
        <v>344</v>
      </c>
      <c r="G4528" s="171" t="s">
        <v>341</v>
      </c>
      <c r="H4528" s="34">
        <v>62</v>
      </c>
      <c r="I4528" s="34"/>
      <c r="J4528" s="34">
        <v>2.75</v>
      </c>
      <c r="K4528" s="171" t="s">
        <v>496</v>
      </c>
      <c r="L4528" s="171"/>
      <c r="M4528" s="171"/>
      <c r="N4528" s="171"/>
      <c r="O4528" s="171"/>
      <c r="P4528" s="171"/>
      <c r="Q4528" s="171" t="s">
        <v>494</v>
      </c>
      <c r="R4528" s="171"/>
      <c r="S4528" s="171"/>
      <c r="T4528" s="171"/>
      <c r="U4528" s="171"/>
      <c r="V4528" s="171"/>
      <c r="W4528" s="171"/>
      <c r="X4528" s="171"/>
      <c r="Y4528" s="171"/>
      <c r="Z4528" s="171"/>
      <c r="AA4528" s="171"/>
      <c r="AB4528" s="171"/>
      <c r="AC4528" s="171"/>
      <c r="AD4528" s="171"/>
      <c r="AE4528" s="171"/>
      <c r="AF4528" s="171"/>
      <c r="AG4528" s="171"/>
      <c r="AH4528" s="171"/>
      <c r="AI4528" s="171"/>
      <c r="AJ4528" s="171"/>
      <c r="AK4528" s="171"/>
      <c r="AL4528" s="171"/>
      <c r="AM4528" s="171"/>
      <c r="AN4528" s="171"/>
      <c r="AO4528" s="171"/>
      <c r="AP4528" s="171"/>
      <c r="AQ4528" s="171"/>
      <c r="AR4528" s="171"/>
      <c r="AS4528" s="171"/>
      <c r="AT4528" s="171"/>
      <c r="AU4528" s="171"/>
      <c r="AV4528" s="171"/>
      <c r="AW4528" s="171"/>
      <c r="AX4528" s="171"/>
      <c r="AY4528" s="171"/>
      <c r="AZ4528" s="171"/>
      <c r="BA4528" s="171"/>
      <c r="BB4528" s="171"/>
      <c r="BC4528" s="171"/>
      <c r="BD4528" s="171"/>
      <c r="BE4528" s="171"/>
      <c r="BF4528" s="171"/>
      <c r="BG4528" s="171"/>
    </row>
    <row r="4529" spans="1:59" hidden="1" x14ac:dyDescent="0.2">
      <c r="A4529" s="171">
        <v>2025</v>
      </c>
      <c r="B4529" s="170" t="s">
        <v>16</v>
      </c>
      <c r="C4529" s="51" t="str">
        <f>set_totals!$C$637</f>
        <v>06May25-RST-Night/Day</v>
      </c>
      <c r="D4529" s="21">
        <f t="shared" si="208"/>
        <v>45783</v>
      </c>
      <c r="E4529" s="22">
        <f t="shared" si="209"/>
        <v>126</v>
      </c>
      <c r="F4529" s="171" t="s">
        <v>344</v>
      </c>
      <c r="G4529" s="171" t="s">
        <v>341</v>
      </c>
      <c r="H4529" s="34">
        <v>63</v>
      </c>
      <c r="I4529" s="34"/>
      <c r="J4529" s="34">
        <v>2.77</v>
      </c>
      <c r="K4529" s="171" t="s">
        <v>496</v>
      </c>
      <c r="L4529" s="171"/>
      <c r="M4529" s="171"/>
      <c r="N4529" s="171"/>
      <c r="O4529" s="171"/>
      <c r="P4529" s="171"/>
      <c r="Q4529" s="171" t="s">
        <v>494</v>
      </c>
      <c r="R4529" s="171"/>
      <c r="S4529" s="171"/>
      <c r="T4529" s="171"/>
      <c r="U4529" s="171"/>
      <c r="V4529" s="171"/>
      <c r="W4529" s="171"/>
      <c r="X4529" s="171"/>
      <c r="Y4529" s="171"/>
      <c r="Z4529" s="171"/>
      <c r="AA4529" s="171"/>
      <c r="AB4529" s="171"/>
      <c r="AC4529" s="171"/>
      <c r="AD4529" s="171"/>
      <c r="AE4529" s="171"/>
      <c r="AF4529" s="171"/>
      <c r="AG4529" s="171"/>
      <c r="AH4529" s="171"/>
      <c r="AI4529" s="171"/>
      <c r="AJ4529" s="171"/>
      <c r="AK4529" s="171"/>
      <c r="AL4529" s="171"/>
      <c r="AM4529" s="171"/>
      <c r="AN4529" s="171"/>
      <c r="AO4529" s="171"/>
      <c r="AP4529" s="171"/>
      <c r="AQ4529" s="171"/>
      <c r="AR4529" s="171"/>
      <c r="AS4529" s="171"/>
      <c r="AT4529" s="171"/>
      <c r="AU4529" s="171"/>
      <c r="AV4529" s="171"/>
      <c r="AW4529" s="171"/>
      <c r="AX4529" s="171"/>
      <c r="AY4529" s="171"/>
      <c r="AZ4529" s="171"/>
      <c r="BA4529" s="171"/>
      <c r="BB4529" s="171"/>
      <c r="BC4529" s="171"/>
      <c r="BD4529" s="171"/>
      <c r="BE4529" s="171"/>
      <c r="BF4529" s="171"/>
      <c r="BG4529" s="171"/>
    </row>
    <row r="4530" spans="1:59" hidden="1" x14ac:dyDescent="0.2">
      <c r="A4530" s="171">
        <v>2025</v>
      </c>
      <c r="B4530" s="170" t="s">
        <v>16</v>
      </c>
      <c r="C4530" s="51" t="str">
        <f>set_totals!$C$637</f>
        <v>06May25-RST-Night/Day</v>
      </c>
      <c r="D4530" s="21">
        <f t="shared" si="208"/>
        <v>45783</v>
      </c>
      <c r="E4530" s="22">
        <f t="shared" si="209"/>
        <v>126</v>
      </c>
      <c r="F4530" s="171" t="s">
        <v>344</v>
      </c>
      <c r="G4530" s="171" t="s">
        <v>341</v>
      </c>
      <c r="H4530" s="34">
        <v>49</v>
      </c>
      <c r="I4530" s="34"/>
      <c r="J4530" s="34">
        <v>1.1599999999999999</v>
      </c>
      <c r="K4530" s="171" t="s">
        <v>494</v>
      </c>
      <c r="L4530" s="171"/>
      <c r="M4530" s="171"/>
      <c r="N4530" s="171"/>
      <c r="O4530" s="171"/>
      <c r="P4530" s="171"/>
      <c r="Q4530" s="171" t="s">
        <v>494</v>
      </c>
      <c r="R4530" s="171"/>
      <c r="S4530" s="171"/>
      <c r="T4530" s="171"/>
      <c r="U4530" s="171"/>
      <c r="V4530" s="171"/>
      <c r="W4530" s="171"/>
      <c r="X4530" s="171"/>
      <c r="Y4530" s="171"/>
      <c r="Z4530" s="171"/>
      <c r="AA4530" s="171"/>
      <c r="AB4530" s="171"/>
      <c r="AC4530" s="171"/>
      <c r="AD4530" s="171"/>
      <c r="AE4530" s="171"/>
      <c r="AF4530" s="171"/>
      <c r="AG4530" s="171"/>
      <c r="AH4530" s="171"/>
      <c r="AI4530" s="171"/>
      <c r="AJ4530" s="171"/>
      <c r="AK4530" s="171"/>
      <c r="AL4530" s="171"/>
      <c r="AM4530" s="171"/>
      <c r="AN4530" s="171"/>
      <c r="AO4530" s="171"/>
      <c r="AP4530" s="171"/>
      <c r="AQ4530" s="171"/>
      <c r="AR4530" s="171"/>
      <c r="AS4530" s="171"/>
      <c r="AT4530" s="171"/>
      <c r="AU4530" s="171"/>
      <c r="AV4530" s="171"/>
      <c r="AW4530" s="171"/>
      <c r="AX4530" s="171"/>
      <c r="AY4530" s="171"/>
      <c r="AZ4530" s="171"/>
      <c r="BA4530" s="171"/>
      <c r="BB4530" s="171"/>
      <c r="BC4530" s="171"/>
      <c r="BD4530" s="171"/>
      <c r="BE4530" s="171"/>
      <c r="BF4530" s="171"/>
      <c r="BG4530" s="171"/>
    </row>
    <row r="4531" spans="1:59" hidden="1" x14ac:dyDescent="0.2">
      <c r="A4531" s="171">
        <v>2025</v>
      </c>
      <c r="B4531" s="170" t="s">
        <v>16</v>
      </c>
      <c r="C4531" s="51" t="str">
        <f>set_totals!$C$637</f>
        <v>06May25-RST-Night/Day</v>
      </c>
      <c r="D4531" s="21">
        <f t="shared" si="208"/>
        <v>45783</v>
      </c>
      <c r="E4531" s="22">
        <f t="shared" si="209"/>
        <v>126</v>
      </c>
      <c r="F4531" s="171" t="s">
        <v>343</v>
      </c>
      <c r="G4531" s="171" t="s">
        <v>341</v>
      </c>
      <c r="H4531" s="34">
        <v>34</v>
      </c>
      <c r="I4531" s="34"/>
      <c r="J4531" s="34">
        <v>0.84</v>
      </c>
      <c r="K4531" s="171" t="s">
        <v>494</v>
      </c>
      <c r="L4531" s="171"/>
      <c r="M4531" s="171"/>
      <c r="N4531" s="171"/>
      <c r="O4531" s="171"/>
      <c r="P4531" s="171"/>
      <c r="Q4531" s="171" t="s">
        <v>494</v>
      </c>
      <c r="R4531" s="171"/>
      <c r="S4531" s="171"/>
      <c r="T4531" s="171"/>
      <c r="U4531" s="171"/>
      <c r="V4531" s="171"/>
      <c r="W4531" s="171"/>
      <c r="X4531" s="171"/>
      <c r="Y4531" s="171"/>
      <c r="Z4531" s="171"/>
      <c r="AA4531" s="171"/>
      <c r="AB4531" s="171"/>
      <c r="AC4531" s="171"/>
      <c r="AD4531" s="171"/>
      <c r="AE4531" s="171"/>
      <c r="AF4531" s="171"/>
      <c r="AG4531" s="171"/>
      <c r="AH4531" s="171"/>
      <c r="AI4531" s="171"/>
      <c r="AJ4531" s="171"/>
      <c r="AK4531" s="171"/>
      <c r="AL4531" s="171"/>
      <c r="AM4531" s="171"/>
      <c r="AN4531" s="171"/>
      <c r="AO4531" s="171"/>
      <c r="AP4531" s="171"/>
      <c r="AQ4531" s="171"/>
      <c r="AR4531" s="171"/>
      <c r="AS4531" s="171"/>
      <c r="AT4531" s="171"/>
      <c r="AU4531" s="171"/>
      <c r="AV4531" s="171"/>
      <c r="AW4531" s="171"/>
      <c r="AX4531" s="171"/>
      <c r="AY4531" s="171"/>
      <c r="AZ4531" s="171"/>
      <c r="BA4531" s="171"/>
      <c r="BB4531" s="171"/>
      <c r="BC4531" s="171"/>
      <c r="BD4531" s="171"/>
      <c r="BE4531" s="171"/>
      <c r="BF4531" s="171"/>
      <c r="BG4531" s="171"/>
    </row>
    <row r="4532" spans="1:59" hidden="1" x14ac:dyDescent="0.2">
      <c r="A4532" s="171">
        <v>2025</v>
      </c>
      <c r="B4532" s="170" t="s">
        <v>16</v>
      </c>
      <c r="C4532" s="51" t="str">
        <f>set_totals!$C$637</f>
        <v>06May25-RST-Night/Day</v>
      </c>
      <c r="D4532" s="21">
        <f t="shared" si="208"/>
        <v>45783</v>
      </c>
      <c r="E4532" s="22">
        <f t="shared" si="209"/>
        <v>126</v>
      </c>
      <c r="F4532" s="171" t="s">
        <v>343</v>
      </c>
      <c r="G4532" s="171" t="s">
        <v>341</v>
      </c>
      <c r="H4532" s="34">
        <v>35</v>
      </c>
      <c r="I4532" s="34"/>
      <c r="J4532" s="34">
        <v>0.44</v>
      </c>
      <c r="K4532" s="171" t="s">
        <v>494</v>
      </c>
      <c r="L4532" s="171"/>
      <c r="M4532" s="171"/>
      <c r="N4532" s="171"/>
      <c r="O4532" s="171"/>
      <c r="P4532" s="171"/>
      <c r="Q4532" s="171" t="s">
        <v>494</v>
      </c>
      <c r="R4532" s="171"/>
      <c r="S4532" s="171"/>
      <c r="T4532" s="171"/>
      <c r="U4532" s="171"/>
      <c r="V4532" s="171"/>
      <c r="W4532" s="171"/>
      <c r="X4532" s="171"/>
      <c r="Y4532" s="171"/>
      <c r="Z4532" s="171"/>
      <c r="AA4532" s="171"/>
      <c r="AB4532" s="171"/>
      <c r="AC4532" s="171"/>
      <c r="AD4532" s="171"/>
      <c r="AE4532" s="171"/>
      <c r="AF4532" s="171"/>
      <c r="AG4532" s="171"/>
      <c r="AH4532" s="171"/>
      <c r="AI4532" s="171"/>
      <c r="AJ4532" s="171"/>
      <c r="AK4532" s="171"/>
      <c r="AL4532" s="171"/>
      <c r="AM4532" s="171"/>
      <c r="AN4532" s="171"/>
      <c r="AO4532" s="171"/>
      <c r="AP4532" s="171"/>
      <c r="AQ4532" s="171"/>
      <c r="AR4532" s="171"/>
      <c r="AS4532" s="171"/>
      <c r="AT4532" s="171"/>
      <c r="AU4532" s="171"/>
      <c r="AV4532" s="171"/>
      <c r="AW4532" s="171"/>
      <c r="AX4532" s="171"/>
      <c r="AY4532" s="171"/>
      <c r="AZ4532" s="171"/>
      <c r="BA4532" s="171"/>
      <c r="BB4532" s="171"/>
      <c r="BC4532" s="171"/>
      <c r="BD4532" s="171"/>
      <c r="BE4532" s="171"/>
      <c r="BF4532" s="171"/>
      <c r="BG4532" s="171"/>
    </row>
    <row r="4533" spans="1:59" hidden="1" x14ac:dyDescent="0.2">
      <c r="A4533" s="171">
        <v>2025</v>
      </c>
      <c r="B4533" s="170" t="s">
        <v>16</v>
      </c>
      <c r="C4533" s="51" t="str">
        <f>set_totals!$C$637</f>
        <v>06May25-RST-Night/Day</v>
      </c>
      <c r="D4533" s="21">
        <f t="shared" si="208"/>
        <v>45783</v>
      </c>
      <c r="E4533" s="22">
        <f t="shared" si="209"/>
        <v>126</v>
      </c>
      <c r="F4533" s="171" t="s">
        <v>343</v>
      </c>
      <c r="G4533" s="171" t="s">
        <v>341</v>
      </c>
      <c r="H4533" s="34">
        <v>34</v>
      </c>
      <c r="I4533" s="34"/>
      <c r="J4533" s="34">
        <v>0.32</v>
      </c>
      <c r="K4533" s="171" t="s">
        <v>494</v>
      </c>
      <c r="L4533" s="171"/>
      <c r="M4533" s="171"/>
      <c r="N4533" s="171"/>
      <c r="O4533" s="171"/>
      <c r="P4533" s="171"/>
      <c r="Q4533" s="171" t="s">
        <v>494</v>
      </c>
      <c r="R4533" s="171"/>
      <c r="S4533" s="171"/>
      <c r="T4533" s="171"/>
      <c r="U4533" s="171"/>
      <c r="V4533" s="171"/>
      <c r="W4533" s="171"/>
      <c r="X4533" s="171"/>
      <c r="Y4533" s="171"/>
      <c r="Z4533" s="171"/>
      <c r="AA4533" s="171"/>
      <c r="AB4533" s="171"/>
      <c r="AC4533" s="171"/>
      <c r="AD4533" s="171"/>
      <c r="AE4533" s="171"/>
      <c r="AF4533" s="171"/>
      <c r="AG4533" s="171"/>
      <c r="AH4533" s="171"/>
      <c r="AI4533" s="171"/>
      <c r="AJ4533" s="171"/>
      <c r="AK4533" s="171"/>
      <c r="AL4533" s="171"/>
      <c r="AM4533" s="171"/>
      <c r="AN4533" s="171"/>
      <c r="AO4533" s="171"/>
      <c r="AP4533" s="171"/>
      <c r="AQ4533" s="171"/>
      <c r="AR4533" s="171"/>
      <c r="AS4533" s="171"/>
      <c r="AT4533" s="171"/>
      <c r="AU4533" s="171"/>
      <c r="AV4533" s="171"/>
      <c r="AW4533" s="171"/>
      <c r="AX4533" s="171"/>
      <c r="AY4533" s="171"/>
      <c r="AZ4533" s="171"/>
      <c r="BA4533" s="171"/>
      <c r="BB4533" s="171"/>
      <c r="BC4533" s="171"/>
      <c r="BD4533" s="171"/>
      <c r="BE4533" s="171"/>
      <c r="BF4533" s="171"/>
      <c r="BG4533" s="171"/>
    </row>
    <row r="4534" spans="1:59" hidden="1" x14ac:dyDescent="0.2">
      <c r="A4534" s="171">
        <v>2025</v>
      </c>
      <c r="B4534" s="170" t="s">
        <v>16</v>
      </c>
      <c r="C4534" s="51" t="str">
        <f>set_totals!$C$637</f>
        <v>06May25-RST-Night/Day</v>
      </c>
      <c r="D4534" s="21">
        <f t="shared" si="208"/>
        <v>45783</v>
      </c>
      <c r="E4534" s="22">
        <f t="shared" si="209"/>
        <v>126</v>
      </c>
      <c r="F4534" s="171" t="s">
        <v>343</v>
      </c>
      <c r="G4534" s="171" t="s">
        <v>341</v>
      </c>
      <c r="H4534" s="34">
        <v>36</v>
      </c>
      <c r="I4534" s="34"/>
      <c r="J4534" s="34">
        <v>0.6</v>
      </c>
      <c r="K4534" s="171" t="s">
        <v>494</v>
      </c>
      <c r="L4534" s="171"/>
      <c r="M4534" s="171"/>
      <c r="N4534" s="171"/>
      <c r="O4534" s="171"/>
      <c r="P4534" s="171"/>
      <c r="Q4534" s="171" t="s">
        <v>494</v>
      </c>
      <c r="R4534" s="171"/>
      <c r="S4534" s="171"/>
      <c r="T4534" s="171"/>
      <c r="U4534" s="171"/>
      <c r="V4534" s="171"/>
      <c r="W4534" s="171"/>
      <c r="X4534" s="171"/>
      <c r="Y4534" s="171"/>
      <c r="Z4534" s="171"/>
      <c r="AA4534" s="171"/>
      <c r="AB4534" s="171"/>
      <c r="AC4534" s="171"/>
      <c r="AD4534" s="171"/>
      <c r="AE4534" s="171"/>
      <c r="AF4534" s="171"/>
      <c r="AG4534" s="171"/>
      <c r="AH4534" s="171"/>
      <c r="AI4534" s="171"/>
      <c r="AJ4534" s="171"/>
      <c r="AK4534" s="171"/>
      <c r="AL4534" s="171"/>
      <c r="AM4534" s="171"/>
      <c r="AN4534" s="171"/>
      <c r="AO4534" s="171"/>
      <c r="AP4534" s="171"/>
      <c r="AQ4534" s="171"/>
      <c r="AR4534" s="171"/>
      <c r="AS4534" s="171"/>
      <c r="AT4534" s="171"/>
      <c r="AU4534" s="171"/>
      <c r="AV4534" s="171"/>
      <c r="AW4534" s="171"/>
      <c r="AX4534" s="171"/>
      <c r="AY4534" s="171"/>
      <c r="AZ4534" s="171"/>
      <c r="BA4534" s="171"/>
      <c r="BB4534" s="171"/>
      <c r="BC4534" s="171"/>
      <c r="BD4534" s="171"/>
      <c r="BE4534" s="171"/>
      <c r="BF4534" s="171"/>
      <c r="BG4534" s="171"/>
    </row>
    <row r="4535" spans="1:59" hidden="1" x14ac:dyDescent="0.2">
      <c r="A4535" s="171">
        <v>2025</v>
      </c>
      <c r="B4535" s="170" t="s">
        <v>16</v>
      </c>
      <c r="C4535" s="51" t="str">
        <f>set_totals!$C$637</f>
        <v>06May25-RST-Night/Day</v>
      </c>
      <c r="D4535" s="21">
        <f t="shared" si="208"/>
        <v>45783</v>
      </c>
      <c r="E4535" s="22">
        <f t="shared" si="209"/>
        <v>126</v>
      </c>
      <c r="F4535" s="171" t="s">
        <v>343</v>
      </c>
      <c r="G4535" s="171" t="s">
        <v>341</v>
      </c>
      <c r="H4535" s="34">
        <v>35</v>
      </c>
      <c r="I4535" s="34"/>
      <c r="J4535" s="34">
        <v>0.43</v>
      </c>
      <c r="K4535" s="171" t="s">
        <v>494</v>
      </c>
      <c r="L4535" s="171"/>
      <c r="M4535" s="171"/>
      <c r="N4535" s="171"/>
      <c r="O4535" s="171"/>
      <c r="P4535" s="171"/>
      <c r="Q4535" s="171" t="s">
        <v>494</v>
      </c>
      <c r="R4535" s="171"/>
      <c r="S4535" s="171"/>
      <c r="T4535" s="171"/>
      <c r="U4535" s="171"/>
      <c r="V4535" s="171"/>
      <c r="W4535" s="171"/>
      <c r="X4535" s="171"/>
      <c r="Y4535" s="171"/>
      <c r="Z4535" s="171"/>
      <c r="AA4535" s="171"/>
      <c r="AB4535" s="171"/>
      <c r="AC4535" s="171"/>
      <c r="AD4535" s="171"/>
      <c r="AE4535" s="171"/>
      <c r="AF4535" s="171"/>
      <c r="AG4535" s="171"/>
      <c r="AH4535" s="171"/>
      <c r="AI4535" s="171"/>
      <c r="AJ4535" s="171"/>
      <c r="AK4535" s="171"/>
      <c r="AL4535" s="171"/>
      <c r="AM4535" s="171"/>
      <c r="AN4535" s="171"/>
      <c r="AO4535" s="171"/>
      <c r="AP4535" s="171"/>
      <c r="AQ4535" s="171"/>
      <c r="AR4535" s="171"/>
      <c r="AS4535" s="171"/>
      <c r="AT4535" s="171"/>
      <c r="AU4535" s="171"/>
      <c r="AV4535" s="171"/>
      <c r="AW4535" s="171"/>
      <c r="AX4535" s="171"/>
      <c r="AY4535" s="171"/>
      <c r="AZ4535" s="171"/>
      <c r="BA4535" s="171"/>
      <c r="BB4535" s="171"/>
      <c r="BC4535" s="171"/>
      <c r="BD4535" s="171"/>
      <c r="BE4535" s="171"/>
      <c r="BF4535" s="171"/>
      <c r="BG4535" s="171"/>
    </row>
    <row r="4536" spans="1:59" hidden="1" x14ac:dyDescent="0.2">
      <c r="A4536" s="171">
        <v>2025</v>
      </c>
      <c r="B4536" s="170" t="s">
        <v>16</v>
      </c>
      <c r="C4536" s="51" t="str">
        <f>set_totals!$C$637</f>
        <v>06May25-RST-Night/Day</v>
      </c>
      <c r="D4536" s="21">
        <f t="shared" si="208"/>
        <v>45783</v>
      </c>
      <c r="E4536" s="22">
        <f t="shared" si="209"/>
        <v>126</v>
      </c>
      <c r="F4536" s="171" t="s">
        <v>343</v>
      </c>
      <c r="G4536" s="171" t="s">
        <v>341</v>
      </c>
      <c r="H4536" s="34">
        <v>35</v>
      </c>
      <c r="I4536" s="34"/>
      <c r="J4536" s="34">
        <v>0.56000000000000005</v>
      </c>
      <c r="K4536" s="171" t="s">
        <v>494</v>
      </c>
      <c r="L4536" s="171"/>
      <c r="M4536" s="171"/>
      <c r="N4536" s="171"/>
      <c r="O4536" s="171"/>
      <c r="P4536" s="171"/>
      <c r="Q4536" s="171" t="s">
        <v>494</v>
      </c>
      <c r="R4536" s="171"/>
      <c r="S4536" s="171"/>
      <c r="T4536" s="171"/>
      <c r="U4536" s="171"/>
      <c r="V4536" s="171"/>
      <c r="W4536" s="171"/>
      <c r="X4536" s="171"/>
      <c r="Y4536" s="171"/>
      <c r="Z4536" s="171"/>
      <c r="AA4536" s="171"/>
      <c r="AB4536" s="171"/>
      <c r="AC4536" s="171"/>
      <c r="AD4536" s="171"/>
      <c r="AE4536" s="171"/>
      <c r="AF4536" s="171"/>
      <c r="AG4536" s="171"/>
      <c r="AH4536" s="171"/>
      <c r="AI4536" s="171"/>
      <c r="AJ4536" s="171"/>
      <c r="AK4536" s="171"/>
      <c r="AL4536" s="171"/>
      <c r="AM4536" s="171"/>
      <c r="AN4536" s="171"/>
      <c r="AO4536" s="171"/>
      <c r="AP4536" s="171"/>
      <c r="AQ4536" s="171"/>
      <c r="AR4536" s="171"/>
      <c r="AS4536" s="171"/>
      <c r="AT4536" s="171"/>
      <c r="AU4536" s="171"/>
      <c r="AV4536" s="171"/>
      <c r="AW4536" s="171"/>
      <c r="AX4536" s="171"/>
      <c r="AY4536" s="171"/>
      <c r="AZ4536" s="171"/>
      <c r="BA4536" s="171"/>
      <c r="BB4536" s="171"/>
      <c r="BC4536" s="171"/>
      <c r="BD4536" s="171"/>
      <c r="BE4536" s="171"/>
      <c r="BF4536" s="171"/>
      <c r="BG4536" s="171"/>
    </row>
    <row r="4537" spans="1:59" hidden="1" x14ac:dyDescent="0.2">
      <c r="A4537" s="171">
        <v>2025</v>
      </c>
      <c r="B4537" s="170" t="s">
        <v>16</v>
      </c>
      <c r="C4537" s="51" t="str">
        <f>set_totals!$C$637</f>
        <v>06May25-RST-Night/Day</v>
      </c>
      <c r="D4537" s="21">
        <f t="shared" si="208"/>
        <v>45783</v>
      </c>
      <c r="E4537" s="22">
        <f t="shared" si="209"/>
        <v>126</v>
      </c>
      <c r="F4537" s="171" t="s">
        <v>343</v>
      </c>
      <c r="G4537" s="171" t="s">
        <v>341</v>
      </c>
      <c r="H4537" s="34">
        <v>34</v>
      </c>
      <c r="I4537" s="34"/>
      <c r="J4537" s="34">
        <v>0.39</v>
      </c>
      <c r="K4537" s="171" t="s">
        <v>494</v>
      </c>
      <c r="L4537" s="171"/>
      <c r="M4537" s="171"/>
      <c r="N4537" s="171"/>
      <c r="O4537" s="171"/>
      <c r="P4537" s="171"/>
      <c r="Q4537" s="171" t="s">
        <v>494</v>
      </c>
      <c r="R4537" s="171"/>
      <c r="S4537" s="171"/>
      <c r="T4537" s="171"/>
      <c r="U4537" s="171"/>
      <c r="V4537" s="171"/>
      <c r="W4537" s="171"/>
      <c r="X4537" s="171"/>
      <c r="Y4537" s="171"/>
      <c r="Z4537" s="171"/>
      <c r="AA4537" s="171"/>
      <c r="AB4537" s="171"/>
      <c r="AC4537" s="171"/>
      <c r="AD4537" s="171"/>
      <c r="AE4537" s="171"/>
      <c r="AF4537" s="171"/>
      <c r="AG4537" s="171"/>
      <c r="AH4537" s="171"/>
      <c r="AI4537" s="171"/>
      <c r="AJ4537" s="171"/>
      <c r="AK4537" s="171"/>
      <c r="AL4537" s="171"/>
      <c r="AM4537" s="171"/>
      <c r="AN4537" s="171"/>
      <c r="AO4537" s="171"/>
      <c r="AP4537" s="171"/>
      <c r="AQ4537" s="171"/>
      <c r="AR4537" s="171"/>
      <c r="AS4537" s="171"/>
      <c r="AT4537" s="171"/>
      <c r="AU4537" s="171"/>
      <c r="AV4537" s="171"/>
      <c r="AW4537" s="171"/>
      <c r="AX4537" s="171"/>
      <c r="AY4537" s="171"/>
      <c r="AZ4537" s="171"/>
      <c r="BA4537" s="171"/>
      <c r="BB4537" s="171"/>
      <c r="BC4537" s="171"/>
      <c r="BD4537" s="171"/>
      <c r="BE4537" s="171"/>
      <c r="BF4537" s="171"/>
      <c r="BG4537" s="171"/>
    </row>
    <row r="4538" spans="1:59" hidden="1" x14ac:dyDescent="0.2">
      <c r="A4538" s="171">
        <v>2025</v>
      </c>
      <c r="B4538" s="170" t="s">
        <v>16</v>
      </c>
      <c r="C4538" s="51" t="str">
        <f>set_totals!$C$637</f>
        <v>06May25-RST-Night/Day</v>
      </c>
      <c r="D4538" s="21">
        <f t="shared" si="208"/>
        <v>45783</v>
      </c>
      <c r="E4538" s="22">
        <f t="shared" si="209"/>
        <v>126</v>
      </c>
      <c r="F4538" s="171" t="s">
        <v>343</v>
      </c>
      <c r="G4538" s="171" t="s">
        <v>341</v>
      </c>
      <c r="H4538" s="34">
        <v>32</v>
      </c>
      <c r="I4538" s="34"/>
      <c r="J4538" s="34">
        <v>0.37</v>
      </c>
      <c r="K4538" s="171" t="s">
        <v>494</v>
      </c>
      <c r="L4538" s="171"/>
      <c r="M4538" s="171"/>
      <c r="N4538" s="171"/>
      <c r="O4538" s="171"/>
      <c r="P4538" s="171"/>
      <c r="Q4538" s="171" t="s">
        <v>494</v>
      </c>
      <c r="R4538" s="171"/>
      <c r="S4538" s="171"/>
      <c r="T4538" s="171"/>
      <c r="U4538" s="171"/>
      <c r="V4538" s="171"/>
      <c r="W4538" s="171"/>
      <c r="X4538" s="171"/>
      <c r="Y4538" s="171"/>
      <c r="Z4538" s="171"/>
      <c r="AA4538" s="171"/>
      <c r="AB4538" s="171"/>
      <c r="AC4538" s="171"/>
      <c r="AD4538" s="171"/>
      <c r="AE4538" s="171"/>
      <c r="AF4538" s="171"/>
      <c r="AG4538" s="171"/>
      <c r="AH4538" s="171"/>
      <c r="AI4538" s="171"/>
      <c r="AJ4538" s="171"/>
      <c r="AK4538" s="171"/>
      <c r="AL4538" s="171"/>
      <c r="AM4538" s="171"/>
      <c r="AN4538" s="171"/>
      <c r="AO4538" s="171"/>
      <c r="AP4538" s="171"/>
      <c r="AQ4538" s="171"/>
      <c r="AR4538" s="171"/>
      <c r="AS4538" s="171"/>
      <c r="AT4538" s="171"/>
      <c r="AU4538" s="171"/>
      <c r="AV4538" s="171"/>
      <c r="AW4538" s="171"/>
      <c r="AX4538" s="171"/>
      <c r="AY4538" s="171"/>
      <c r="AZ4538" s="171"/>
      <c r="BA4538" s="171"/>
      <c r="BB4538" s="171"/>
      <c r="BC4538" s="171"/>
      <c r="BD4538" s="171"/>
      <c r="BE4538" s="171"/>
      <c r="BF4538" s="171"/>
      <c r="BG4538" s="171"/>
    </row>
    <row r="4539" spans="1:59" hidden="1" x14ac:dyDescent="0.2">
      <c r="A4539" s="171">
        <v>2025</v>
      </c>
      <c r="B4539" s="170" t="s">
        <v>16</v>
      </c>
      <c r="C4539" s="51" t="str">
        <f>set_totals!$C$637</f>
        <v>06May25-RST-Night/Day</v>
      </c>
      <c r="D4539" s="21">
        <f t="shared" si="208"/>
        <v>45783</v>
      </c>
      <c r="E4539" s="22">
        <f t="shared" si="209"/>
        <v>126</v>
      </c>
      <c r="F4539" s="171" t="s">
        <v>343</v>
      </c>
      <c r="G4539" s="171" t="s">
        <v>341</v>
      </c>
      <c r="H4539" s="34">
        <v>36</v>
      </c>
      <c r="I4539" s="34"/>
      <c r="J4539" s="34">
        <v>0.43</v>
      </c>
      <c r="K4539" s="171" t="s">
        <v>494</v>
      </c>
      <c r="L4539" s="171"/>
      <c r="M4539" s="171"/>
      <c r="N4539" s="171"/>
      <c r="O4539" s="171"/>
      <c r="P4539" s="171"/>
      <c r="Q4539" s="171" t="s">
        <v>494</v>
      </c>
      <c r="R4539" s="171"/>
      <c r="S4539" s="171"/>
      <c r="T4539" s="171"/>
      <c r="U4539" s="171"/>
      <c r="V4539" s="171"/>
      <c r="W4539" s="171"/>
      <c r="X4539" s="171"/>
      <c r="Y4539" s="171"/>
      <c r="Z4539" s="171"/>
      <c r="AA4539" s="171"/>
      <c r="AB4539" s="171"/>
      <c r="AC4539" s="171"/>
      <c r="AD4539" s="171"/>
      <c r="AE4539" s="171"/>
      <c r="AF4539" s="171"/>
      <c r="AG4539" s="171"/>
      <c r="AH4539" s="171"/>
      <c r="AI4539" s="171"/>
      <c r="AJ4539" s="171"/>
      <c r="AK4539" s="171"/>
      <c r="AL4539" s="171"/>
      <c r="AM4539" s="171"/>
      <c r="AN4539" s="171"/>
      <c r="AO4539" s="171"/>
      <c r="AP4539" s="171"/>
      <c r="AQ4539" s="171"/>
      <c r="AR4539" s="171"/>
      <c r="AS4539" s="171"/>
      <c r="AT4539" s="171"/>
      <c r="AU4539" s="171"/>
      <c r="AV4539" s="171"/>
      <c r="AW4539" s="171"/>
      <c r="AX4539" s="171"/>
      <c r="AY4539" s="171"/>
      <c r="AZ4539" s="171"/>
      <c r="BA4539" s="171"/>
      <c r="BB4539" s="171"/>
      <c r="BC4539" s="171"/>
      <c r="BD4539" s="171"/>
      <c r="BE4539" s="171"/>
      <c r="BF4539" s="171"/>
      <c r="BG4539" s="171"/>
    </row>
    <row r="4540" spans="1:59" hidden="1" x14ac:dyDescent="0.2">
      <c r="A4540" s="171">
        <v>2025</v>
      </c>
      <c r="B4540" s="170" t="s">
        <v>16</v>
      </c>
      <c r="C4540" s="51" t="str">
        <f>set_totals!$C$637</f>
        <v>06May25-RST-Night/Day</v>
      </c>
      <c r="D4540" s="21">
        <f t="shared" si="208"/>
        <v>45783</v>
      </c>
      <c r="E4540" s="22">
        <f t="shared" si="209"/>
        <v>126</v>
      </c>
      <c r="F4540" s="171" t="s">
        <v>343</v>
      </c>
      <c r="G4540" s="171" t="s">
        <v>341</v>
      </c>
      <c r="H4540" s="34">
        <v>35</v>
      </c>
      <c r="I4540" s="34"/>
      <c r="J4540" s="34">
        <v>0.37</v>
      </c>
      <c r="K4540" s="171" t="s">
        <v>494</v>
      </c>
      <c r="L4540" s="171"/>
      <c r="M4540" s="171"/>
      <c r="N4540" s="171"/>
      <c r="O4540" s="171"/>
      <c r="P4540" s="171"/>
      <c r="Q4540" s="171" t="s">
        <v>494</v>
      </c>
      <c r="R4540" s="171"/>
      <c r="S4540" s="171"/>
      <c r="T4540" s="171"/>
      <c r="U4540" s="171"/>
      <c r="V4540" s="171"/>
      <c r="W4540" s="171"/>
      <c r="X4540" s="171"/>
      <c r="Y4540" s="171"/>
      <c r="Z4540" s="171"/>
      <c r="AA4540" s="171"/>
      <c r="AB4540" s="171"/>
      <c r="AC4540" s="171"/>
      <c r="AD4540" s="171"/>
      <c r="AE4540" s="171"/>
      <c r="AF4540" s="171"/>
      <c r="AG4540" s="171"/>
      <c r="AH4540" s="171"/>
      <c r="AI4540" s="171"/>
      <c r="AJ4540" s="171"/>
      <c r="AK4540" s="171"/>
      <c r="AL4540" s="171"/>
      <c r="AM4540" s="171"/>
      <c r="AN4540" s="171"/>
      <c r="AO4540" s="171"/>
      <c r="AP4540" s="171"/>
      <c r="AQ4540" s="171"/>
      <c r="AR4540" s="171"/>
      <c r="AS4540" s="171"/>
      <c r="AT4540" s="171"/>
      <c r="AU4540" s="171"/>
      <c r="AV4540" s="171"/>
      <c r="AW4540" s="171"/>
      <c r="AX4540" s="171"/>
      <c r="AY4540" s="171"/>
      <c r="AZ4540" s="171"/>
      <c r="BA4540" s="171"/>
      <c r="BB4540" s="171"/>
      <c r="BC4540" s="171"/>
      <c r="BD4540" s="171"/>
      <c r="BE4540" s="171"/>
      <c r="BF4540" s="171"/>
      <c r="BG4540" s="171"/>
    </row>
    <row r="4541" spans="1:59" hidden="1" x14ac:dyDescent="0.2">
      <c r="A4541" s="171">
        <v>2025</v>
      </c>
      <c r="B4541" s="170" t="s">
        <v>16</v>
      </c>
      <c r="C4541" s="51" t="str">
        <f>set_totals!$C$637</f>
        <v>06May25-RST-Night/Day</v>
      </c>
      <c r="D4541" s="21">
        <f t="shared" si="208"/>
        <v>45783</v>
      </c>
      <c r="E4541" s="22">
        <f t="shared" si="209"/>
        <v>126</v>
      </c>
      <c r="F4541" s="171" t="s">
        <v>343</v>
      </c>
      <c r="G4541" s="171" t="s">
        <v>341</v>
      </c>
      <c r="H4541" s="34">
        <v>35</v>
      </c>
      <c r="I4541" s="34"/>
      <c r="J4541" s="34">
        <v>0.37</v>
      </c>
      <c r="K4541" s="171" t="s">
        <v>494</v>
      </c>
      <c r="L4541" s="171"/>
      <c r="M4541" s="171"/>
      <c r="N4541" s="171"/>
      <c r="O4541" s="171"/>
      <c r="P4541" s="171"/>
      <c r="Q4541" s="171" t="s">
        <v>494</v>
      </c>
      <c r="R4541" s="171"/>
      <c r="S4541" s="171"/>
      <c r="T4541" s="171"/>
      <c r="U4541" s="171"/>
      <c r="V4541" s="171"/>
      <c r="W4541" s="171"/>
      <c r="X4541" s="171"/>
      <c r="Y4541" s="171"/>
      <c r="Z4541" s="171"/>
      <c r="AA4541" s="171"/>
      <c r="AB4541" s="171"/>
      <c r="AC4541" s="171"/>
      <c r="AD4541" s="171"/>
      <c r="AE4541" s="171"/>
      <c r="AF4541" s="171"/>
      <c r="AG4541" s="171"/>
      <c r="AH4541" s="171"/>
      <c r="AI4541" s="171"/>
      <c r="AJ4541" s="171"/>
      <c r="AK4541" s="171"/>
      <c r="AL4541" s="171"/>
      <c r="AM4541" s="171"/>
      <c r="AN4541" s="171"/>
      <c r="AO4541" s="171"/>
      <c r="AP4541" s="171"/>
      <c r="AQ4541" s="171"/>
      <c r="AR4541" s="171"/>
      <c r="AS4541" s="171"/>
      <c r="AT4541" s="171"/>
      <c r="AU4541" s="171"/>
      <c r="AV4541" s="171"/>
      <c r="AW4541" s="171"/>
      <c r="AX4541" s="171"/>
      <c r="AY4541" s="171"/>
      <c r="AZ4541" s="171"/>
      <c r="BA4541" s="171"/>
      <c r="BB4541" s="171"/>
      <c r="BC4541" s="171"/>
      <c r="BD4541" s="171"/>
      <c r="BE4541" s="171"/>
      <c r="BF4541" s="171"/>
      <c r="BG4541" s="171"/>
    </row>
    <row r="4542" spans="1:59" hidden="1" x14ac:dyDescent="0.2">
      <c r="A4542" s="171">
        <v>2025</v>
      </c>
      <c r="B4542" s="170" t="s">
        <v>16</v>
      </c>
      <c r="C4542" s="51" t="str">
        <f>set_totals!$C$637</f>
        <v>06May25-RST-Night/Day</v>
      </c>
      <c r="D4542" s="21">
        <f t="shared" si="208"/>
        <v>45783</v>
      </c>
      <c r="E4542" s="22">
        <f t="shared" si="209"/>
        <v>126</v>
      </c>
      <c r="F4542" s="171" t="s">
        <v>343</v>
      </c>
      <c r="G4542" s="171" t="s">
        <v>341</v>
      </c>
      <c r="H4542" s="34">
        <v>45</v>
      </c>
      <c r="I4542" s="34"/>
      <c r="J4542" s="34">
        <v>0.8</v>
      </c>
      <c r="K4542" s="171" t="s">
        <v>494</v>
      </c>
      <c r="L4542" s="171"/>
      <c r="M4542" s="171"/>
      <c r="N4542" s="171"/>
      <c r="O4542" s="171"/>
      <c r="P4542" s="171"/>
      <c r="Q4542" s="171" t="s">
        <v>494</v>
      </c>
      <c r="R4542" s="171"/>
      <c r="S4542" s="171"/>
      <c r="T4542" s="171"/>
      <c r="U4542" s="171"/>
      <c r="V4542" s="171"/>
      <c r="W4542" s="171"/>
      <c r="X4542" s="171"/>
      <c r="Y4542" s="171"/>
      <c r="Z4542" s="171"/>
      <c r="AA4542" s="171"/>
      <c r="AB4542" s="171"/>
      <c r="AC4542" s="171"/>
      <c r="AD4542" s="171"/>
      <c r="AE4542" s="171"/>
      <c r="AF4542" s="171"/>
      <c r="AG4542" s="171"/>
      <c r="AH4542" s="171"/>
      <c r="AI4542" s="171"/>
      <c r="AJ4542" s="171"/>
      <c r="AK4542" s="171"/>
      <c r="AL4542" s="171"/>
      <c r="AM4542" s="171"/>
      <c r="AN4542" s="171"/>
      <c r="AO4542" s="171"/>
      <c r="AP4542" s="171"/>
      <c r="AQ4542" s="171"/>
      <c r="AR4542" s="171"/>
      <c r="AS4542" s="171"/>
      <c r="AT4542" s="171"/>
      <c r="AU4542" s="171"/>
      <c r="AV4542" s="171"/>
      <c r="AW4542" s="171"/>
      <c r="AX4542" s="171"/>
      <c r="AY4542" s="171"/>
      <c r="AZ4542" s="171"/>
      <c r="BA4542" s="171"/>
      <c r="BB4542" s="171"/>
      <c r="BC4542" s="171"/>
      <c r="BD4542" s="171"/>
      <c r="BE4542" s="171"/>
      <c r="BF4542" s="171"/>
      <c r="BG4542" s="171"/>
    </row>
    <row r="4543" spans="1:59" hidden="1" x14ac:dyDescent="0.2">
      <c r="A4543" s="171">
        <v>2025</v>
      </c>
      <c r="B4543" s="170" t="s">
        <v>16</v>
      </c>
      <c r="C4543" s="51" t="str">
        <f>set_totals!$C$637</f>
        <v>06May25-RST-Night/Day</v>
      </c>
      <c r="D4543" s="21">
        <f t="shared" si="208"/>
        <v>45783</v>
      </c>
      <c r="E4543" s="22">
        <f t="shared" si="209"/>
        <v>126</v>
      </c>
      <c r="F4543" s="171" t="s">
        <v>343</v>
      </c>
      <c r="G4543" s="171" t="s">
        <v>341</v>
      </c>
      <c r="H4543" s="34">
        <v>39</v>
      </c>
      <c r="I4543" s="34"/>
      <c r="J4543" s="34">
        <v>0.53</v>
      </c>
      <c r="K4543" s="171" t="s">
        <v>494</v>
      </c>
      <c r="L4543" s="171"/>
      <c r="M4543" s="171"/>
      <c r="N4543" s="171"/>
      <c r="O4543" s="171"/>
      <c r="P4543" s="171"/>
      <c r="Q4543" s="171" t="s">
        <v>494</v>
      </c>
      <c r="R4543" s="171"/>
      <c r="S4543" s="171"/>
      <c r="T4543" s="171"/>
      <c r="U4543" s="171"/>
      <c r="V4543" s="171"/>
      <c r="W4543" s="171"/>
      <c r="X4543" s="171"/>
      <c r="Y4543" s="171"/>
      <c r="Z4543" s="171"/>
      <c r="AA4543" s="171"/>
      <c r="AB4543" s="171"/>
      <c r="AC4543" s="171"/>
      <c r="AD4543" s="171"/>
      <c r="AE4543" s="171"/>
      <c r="AF4543" s="171"/>
      <c r="AG4543" s="171"/>
      <c r="AH4543" s="171"/>
      <c r="AI4543" s="171"/>
      <c r="AJ4543" s="171"/>
      <c r="AK4543" s="171"/>
      <c r="AL4543" s="171"/>
      <c r="AM4543" s="171"/>
      <c r="AN4543" s="171"/>
      <c r="AO4543" s="171"/>
      <c r="AP4543" s="171"/>
      <c r="AQ4543" s="171"/>
      <c r="AR4543" s="171"/>
      <c r="AS4543" s="171"/>
      <c r="AT4543" s="171"/>
      <c r="AU4543" s="171"/>
      <c r="AV4543" s="171"/>
      <c r="AW4543" s="171"/>
      <c r="AX4543" s="171"/>
      <c r="AY4543" s="171"/>
      <c r="AZ4543" s="171"/>
      <c r="BA4543" s="171"/>
      <c r="BB4543" s="171"/>
      <c r="BC4543" s="171"/>
      <c r="BD4543" s="171"/>
      <c r="BE4543" s="171"/>
      <c r="BF4543" s="171"/>
      <c r="BG4543" s="171"/>
    </row>
    <row r="4544" spans="1:59" hidden="1" x14ac:dyDescent="0.2">
      <c r="A4544" s="171">
        <v>2025</v>
      </c>
      <c r="B4544" s="170" t="s">
        <v>16</v>
      </c>
      <c r="C4544" s="51" t="str">
        <f>set_totals!$C$637</f>
        <v>06May25-RST-Night/Day</v>
      </c>
      <c r="D4544" s="21">
        <f t="shared" si="208"/>
        <v>45783</v>
      </c>
      <c r="E4544" s="22">
        <f t="shared" si="209"/>
        <v>126</v>
      </c>
      <c r="F4544" s="171" t="s">
        <v>343</v>
      </c>
      <c r="G4544" s="171" t="s">
        <v>341</v>
      </c>
      <c r="H4544" s="34">
        <v>35</v>
      </c>
      <c r="I4544" s="34"/>
      <c r="J4544" s="34">
        <v>0.42</v>
      </c>
      <c r="K4544" s="171" t="s">
        <v>494</v>
      </c>
      <c r="L4544" s="171"/>
      <c r="M4544" s="171"/>
      <c r="N4544" s="171"/>
      <c r="O4544" s="171"/>
      <c r="P4544" s="171"/>
      <c r="Q4544" s="171" t="s">
        <v>494</v>
      </c>
      <c r="R4544" s="171"/>
      <c r="S4544" s="171"/>
      <c r="T4544" s="171"/>
      <c r="U4544" s="171"/>
      <c r="V4544" s="171"/>
      <c r="W4544" s="171"/>
      <c r="X4544" s="171"/>
      <c r="Y4544" s="171"/>
      <c r="Z4544" s="171"/>
      <c r="AA4544" s="171"/>
      <c r="AB4544" s="171"/>
      <c r="AC4544" s="171"/>
      <c r="AD4544" s="171"/>
      <c r="AE4544" s="171"/>
      <c r="AF4544" s="171"/>
      <c r="AG4544" s="171"/>
      <c r="AH4544" s="171"/>
      <c r="AI4544" s="171"/>
      <c r="AJ4544" s="171"/>
      <c r="AK4544" s="171"/>
      <c r="AL4544" s="171"/>
      <c r="AM4544" s="171"/>
      <c r="AN4544" s="171"/>
      <c r="AO4544" s="171"/>
      <c r="AP4544" s="171"/>
      <c r="AQ4544" s="171"/>
      <c r="AR4544" s="171"/>
      <c r="AS4544" s="171"/>
      <c r="AT4544" s="171"/>
      <c r="AU4544" s="171"/>
      <c r="AV4544" s="171"/>
      <c r="AW4544" s="171"/>
      <c r="AX4544" s="171"/>
      <c r="AY4544" s="171"/>
      <c r="AZ4544" s="171"/>
      <c r="BA4544" s="171"/>
      <c r="BB4544" s="171"/>
      <c r="BC4544" s="171"/>
      <c r="BD4544" s="171"/>
      <c r="BE4544" s="171"/>
      <c r="BF4544" s="171"/>
      <c r="BG4544" s="171"/>
    </row>
    <row r="4545" spans="1:59" hidden="1" x14ac:dyDescent="0.2">
      <c r="A4545" s="171">
        <v>2025</v>
      </c>
      <c r="B4545" s="170" t="s">
        <v>16</v>
      </c>
      <c r="C4545" s="51" t="str">
        <f>set_totals!$C$637</f>
        <v>06May25-RST-Night/Day</v>
      </c>
      <c r="D4545" s="21">
        <f t="shared" si="208"/>
        <v>45783</v>
      </c>
      <c r="E4545" s="22">
        <f t="shared" si="209"/>
        <v>126</v>
      </c>
      <c r="F4545" s="171" t="s">
        <v>343</v>
      </c>
      <c r="G4545" s="171" t="s">
        <v>341</v>
      </c>
      <c r="H4545" s="34">
        <v>44</v>
      </c>
      <c r="I4545" s="34"/>
      <c r="J4545" s="34">
        <v>0.89</v>
      </c>
      <c r="K4545" s="171" t="s">
        <v>494</v>
      </c>
      <c r="L4545" s="171"/>
      <c r="M4545" s="171"/>
      <c r="N4545" s="171"/>
      <c r="O4545" s="171"/>
      <c r="P4545" s="171"/>
      <c r="Q4545" s="171" t="s">
        <v>494</v>
      </c>
      <c r="R4545" s="171"/>
      <c r="S4545" s="171"/>
      <c r="T4545" s="171"/>
      <c r="U4545" s="171"/>
      <c r="V4545" s="171"/>
      <c r="W4545" s="171"/>
      <c r="X4545" s="171"/>
      <c r="Y4545" s="171"/>
      <c r="Z4545" s="171"/>
      <c r="AA4545" s="171"/>
      <c r="AB4545" s="171"/>
      <c r="AC4545" s="171"/>
      <c r="AD4545" s="171"/>
      <c r="AE4545" s="171"/>
      <c r="AF4545" s="171"/>
      <c r="AG4545" s="171"/>
      <c r="AH4545" s="171"/>
      <c r="AI4545" s="171"/>
      <c r="AJ4545" s="171"/>
      <c r="AK4545" s="171"/>
      <c r="AL4545" s="171"/>
      <c r="AM4545" s="171"/>
      <c r="AN4545" s="171"/>
      <c r="AO4545" s="171"/>
      <c r="AP4545" s="171"/>
      <c r="AQ4545" s="171"/>
      <c r="AR4545" s="171"/>
      <c r="AS4545" s="171"/>
      <c r="AT4545" s="171"/>
      <c r="AU4545" s="171"/>
      <c r="AV4545" s="171"/>
      <c r="AW4545" s="171"/>
      <c r="AX4545" s="171"/>
      <c r="AY4545" s="171"/>
      <c r="AZ4545" s="171"/>
      <c r="BA4545" s="171"/>
      <c r="BB4545" s="171"/>
      <c r="BC4545" s="171"/>
      <c r="BD4545" s="171"/>
      <c r="BE4545" s="171"/>
      <c r="BF4545" s="171"/>
      <c r="BG4545" s="171"/>
    </row>
    <row r="4546" spans="1:59" hidden="1" x14ac:dyDescent="0.2">
      <c r="A4546" s="171">
        <v>2025</v>
      </c>
      <c r="B4546" s="170" t="s">
        <v>16</v>
      </c>
      <c r="C4546" s="51" t="str">
        <f>set_totals!$C$637</f>
        <v>06May25-RST-Night/Day</v>
      </c>
      <c r="D4546" s="21">
        <f t="shared" si="208"/>
        <v>45783</v>
      </c>
      <c r="E4546" s="22">
        <f t="shared" si="209"/>
        <v>126</v>
      </c>
      <c r="F4546" s="171" t="s">
        <v>343</v>
      </c>
      <c r="G4546" s="171" t="s">
        <v>341</v>
      </c>
      <c r="H4546" s="34">
        <v>35</v>
      </c>
      <c r="I4546" s="34"/>
      <c r="J4546" s="34">
        <v>0.39</v>
      </c>
      <c r="K4546" s="171" t="s">
        <v>494</v>
      </c>
      <c r="L4546" s="171"/>
      <c r="M4546" s="171"/>
      <c r="N4546" s="171"/>
      <c r="O4546" s="171"/>
      <c r="P4546" s="171"/>
      <c r="Q4546" s="171" t="s">
        <v>494</v>
      </c>
      <c r="R4546" s="171"/>
      <c r="S4546" s="171"/>
      <c r="T4546" s="171"/>
      <c r="U4546" s="171"/>
      <c r="V4546" s="171"/>
      <c r="W4546" s="171"/>
      <c r="X4546" s="171"/>
      <c r="Y4546" s="171"/>
      <c r="Z4546" s="171"/>
      <c r="AA4546" s="171"/>
      <c r="AB4546" s="171"/>
      <c r="AC4546" s="171"/>
      <c r="AD4546" s="171"/>
      <c r="AE4546" s="171"/>
      <c r="AF4546" s="171"/>
      <c r="AG4546" s="171"/>
      <c r="AH4546" s="171"/>
      <c r="AI4546" s="171"/>
      <c r="AJ4546" s="171"/>
      <c r="AK4546" s="171"/>
      <c r="AL4546" s="171"/>
      <c r="AM4546" s="171"/>
      <c r="AN4546" s="171"/>
      <c r="AO4546" s="171"/>
      <c r="AP4546" s="171"/>
      <c r="AQ4546" s="171"/>
      <c r="AR4546" s="171"/>
      <c r="AS4546" s="171"/>
      <c r="AT4546" s="171"/>
      <c r="AU4546" s="171"/>
      <c r="AV4546" s="171"/>
      <c r="AW4546" s="171"/>
      <c r="AX4546" s="171"/>
      <c r="AY4546" s="171"/>
      <c r="AZ4546" s="171"/>
      <c r="BA4546" s="171"/>
      <c r="BB4546" s="171"/>
      <c r="BC4546" s="171"/>
      <c r="BD4546" s="171"/>
      <c r="BE4546" s="171"/>
      <c r="BF4546" s="171"/>
      <c r="BG4546" s="171"/>
    </row>
    <row r="4547" spans="1:59" hidden="1" x14ac:dyDescent="0.2">
      <c r="A4547" s="171">
        <v>2025</v>
      </c>
      <c r="B4547" s="170" t="s">
        <v>16</v>
      </c>
      <c r="C4547" s="51" t="str">
        <f>set_totals!$C$637</f>
        <v>06May25-RST-Night/Day</v>
      </c>
      <c r="D4547" s="21">
        <f t="shared" si="208"/>
        <v>45783</v>
      </c>
      <c r="E4547" s="22">
        <f t="shared" si="209"/>
        <v>126</v>
      </c>
      <c r="F4547" s="171" t="s">
        <v>343</v>
      </c>
      <c r="G4547" s="171" t="s">
        <v>341</v>
      </c>
      <c r="H4547" s="34">
        <v>36</v>
      </c>
      <c r="I4547" s="34"/>
      <c r="J4547" s="34">
        <v>0.44</v>
      </c>
      <c r="K4547" s="171" t="s">
        <v>494</v>
      </c>
      <c r="L4547" s="171"/>
      <c r="M4547" s="171"/>
      <c r="N4547" s="171"/>
      <c r="O4547" s="171"/>
      <c r="P4547" s="171"/>
      <c r="Q4547" s="171" t="s">
        <v>494</v>
      </c>
      <c r="R4547" s="171"/>
      <c r="S4547" s="171"/>
      <c r="T4547" s="171"/>
      <c r="U4547" s="171"/>
      <c r="V4547" s="171"/>
      <c r="W4547" s="171"/>
      <c r="X4547" s="171"/>
      <c r="Y4547" s="171"/>
      <c r="Z4547" s="171"/>
      <c r="AA4547" s="171"/>
      <c r="AB4547" s="171"/>
      <c r="AC4547" s="171"/>
      <c r="AD4547" s="171"/>
      <c r="AE4547" s="171"/>
      <c r="AF4547" s="171"/>
      <c r="AG4547" s="171"/>
      <c r="AH4547" s="171"/>
      <c r="AI4547" s="171"/>
      <c r="AJ4547" s="171"/>
      <c r="AK4547" s="171"/>
      <c r="AL4547" s="171"/>
      <c r="AM4547" s="171"/>
      <c r="AN4547" s="171"/>
      <c r="AO4547" s="171"/>
      <c r="AP4547" s="171"/>
      <c r="AQ4547" s="171"/>
      <c r="AR4547" s="171"/>
      <c r="AS4547" s="171"/>
      <c r="AT4547" s="171"/>
      <c r="AU4547" s="171"/>
      <c r="AV4547" s="171"/>
      <c r="AW4547" s="171"/>
      <c r="AX4547" s="171"/>
      <c r="AY4547" s="171"/>
      <c r="AZ4547" s="171"/>
      <c r="BA4547" s="171"/>
      <c r="BB4547" s="171"/>
      <c r="BC4547" s="171"/>
      <c r="BD4547" s="171"/>
      <c r="BE4547" s="171"/>
      <c r="BF4547" s="171"/>
      <c r="BG4547" s="171"/>
    </row>
    <row r="4548" spans="1:59" hidden="1" x14ac:dyDescent="0.2">
      <c r="A4548" s="171">
        <v>2025</v>
      </c>
      <c r="B4548" s="170" t="s">
        <v>16</v>
      </c>
      <c r="C4548" s="51" t="str">
        <f>set_totals!$C$637</f>
        <v>06May25-RST-Night/Day</v>
      </c>
      <c r="D4548" s="21">
        <f t="shared" si="208"/>
        <v>45783</v>
      </c>
      <c r="E4548" s="22">
        <f t="shared" si="209"/>
        <v>126</v>
      </c>
      <c r="F4548" s="171" t="s">
        <v>343</v>
      </c>
      <c r="G4548" s="171" t="s">
        <v>341</v>
      </c>
      <c r="H4548" s="34">
        <v>36</v>
      </c>
      <c r="I4548" s="34"/>
      <c r="J4548" s="34">
        <v>0.43</v>
      </c>
      <c r="K4548" s="171" t="s">
        <v>494</v>
      </c>
      <c r="L4548" s="171"/>
      <c r="M4548" s="171"/>
      <c r="N4548" s="171"/>
      <c r="O4548" s="171"/>
      <c r="P4548" s="171"/>
      <c r="Q4548" s="171" t="s">
        <v>494</v>
      </c>
      <c r="R4548" s="171"/>
      <c r="S4548" s="171"/>
      <c r="T4548" s="171"/>
      <c r="U4548" s="171"/>
      <c r="V4548" s="171"/>
      <c r="W4548" s="171"/>
      <c r="X4548" s="171"/>
      <c r="Y4548" s="171"/>
      <c r="Z4548" s="171"/>
      <c r="AA4548" s="171"/>
      <c r="AB4548" s="171"/>
      <c r="AC4548" s="171"/>
      <c r="AD4548" s="171"/>
      <c r="AE4548" s="171"/>
      <c r="AF4548" s="171"/>
      <c r="AG4548" s="171"/>
      <c r="AH4548" s="171"/>
      <c r="AI4548" s="171"/>
      <c r="AJ4548" s="171"/>
      <c r="AK4548" s="171"/>
      <c r="AL4548" s="171"/>
      <c r="AM4548" s="171"/>
      <c r="AN4548" s="171"/>
      <c r="AO4548" s="171"/>
      <c r="AP4548" s="171"/>
      <c r="AQ4548" s="171"/>
      <c r="AR4548" s="171"/>
      <c r="AS4548" s="171"/>
      <c r="AT4548" s="171"/>
      <c r="AU4548" s="171"/>
      <c r="AV4548" s="171"/>
      <c r="AW4548" s="171"/>
      <c r="AX4548" s="171"/>
      <c r="AY4548" s="171"/>
      <c r="AZ4548" s="171"/>
      <c r="BA4548" s="171"/>
      <c r="BB4548" s="171"/>
      <c r="BC4548" s="171"/>
      <c r="BD4548" s="171"/>
      <c r="BE4548" s="171"/>
      <c r="BF4548" s="171"/>
      <c r="BG4548" s="171"/>
    </row>
    <row r="4549" spans="1:59" hidden="1" x14ac:dyDescent="0.2">
      <c r="A4549" s="171">
        <v>2025</v>
      </c>
      <c r="B4549" s="170" t="s">
        <v>16</v>
      </c>
      <c r="C4549" s="51" t="str">
        <f>set_totals!$C$637</f>
        <v>06May25-RST-Night/Day</v>
      </c>
      <c r="D4549" s="21">
        <f t="shared" si="208"/>
        <v>45783</v>
      </c>
      <c r="E4549" s="22">
        <f t="shared" si="209"/>
        <v>126</v>
      </c>
      <c r="F4549" s="171" t="s">
        <v>343</v>
      </c>
      <c r="G4549" s="171" t="s">
        <v>341</v>
      </c>
      <c r="H4549" s="34">
        <v>46</v>
      </c>
      <c r="I4549" s="34"/>
      <c r="J4549" s="34">
        <v>1.01</v>
      </c>
      <c r="K4549" s="171" t="s">
        <v>494</v>
      </c>
      <c r="L4549" s="171"/>
      <c r="M4549" s="171"/>
      <c r="N4549" s="171"/>
      <c r="O4549" s="171"/>
      <c r="P4549" s="171"/>
      <c r="Q4549" s="171" t="s">
        <v>494</v>
      </c>
      <c r="R4549" s="171"/>
      <c r="S4549" s="171"/>
      <c r="T4549" s="171"/>
      <c r="U4549" s="171"/>
      <c r="V4549" s="171"/>
      <c r="W4549" s="171"/>
      <c r="X4549" s="171"/>
      <c r="Y4549" s="171"/>
      <c r="Z4549" s="171"/>
      <c r="AA4549" s="171"/>
      <c r="AB4549" s="171"/>
      <c r="AC4549" s="171"/>
      <c r="AD4549" s="171"/>
      <c r="AE4549" s="171"/>
      <c r="AF4549" s="171"/>
      <c r="AG4549" s="171"/>
      <c r="AH4549" s="171"/>
      <c r="AI4549" s="171"/>
      <c r="AJ4549" s="171"/>
      <c r="AK4549" s="171"/>
      <c r="AL4549" s="171"/>
      <c r="AM4549" s="171"/>
      <c r="AN4549" s="171"/>
      <c r="AO4549" s="171"/>
      <c r="AP4549" s="171"/>
      <c r="AQ4549" s="171"/>
      <c r="AR4549" s="171"/>
      <c r="AS4549" s="171"/>
      <c r="AT4549" s="171"/>
      <c r="AU4549" s="171"/>
      <c r="AV4549" s="171"/>
      <c r="AW4549" s="171"/>
      <c r="AX4549" s="171"/>
      <c r="AY4549" s="171"/>
      <c r="AZ4549" s="171"/>
      <c r="BA4549" s="171"/>
      <c r="BB4549" s="171"/>
      <c r="BC4549" s="171"/>
      <c r="BD4549" s="171"/>
      <c r="BE4549" s="171"/>
      <c r="BF4549" s="171"/>
      <c r="BG4549" s="171"/>
    </row>
    <row r="4550" spans="1:59" hidden="1" x14ac:dyDescent="0.2">
      <c r="A4550" s="171">
        <v>2025</v>
      </c>
      <c r="B4550" s="170" t="s">
        <v>16</v>
      </c>
      <c r="C4550" s="51" t="str">
        <f>set_totals!$C$637</f>
        <v>06May25-RST-Night/Day</v>
      </c>
      <c r="D4550" s="21">
        <f t="shared" si="208"/>
        <v>45783</v>
      </c>
      <c r="E4550" s="22">
        <f t="shared" si="209"/>
        <v>126</v>
      </c>
      <c r="F4550" s="171" t="s">
        <v>343</v>
      </c>
      <c r="G4550" s="171" t="s">
        <v>341</v>
      </c>
      <c r="H4550" s="34">
        <v>34</v>
      </c>
      <c r="I4550" s="34"/>
      <c r="J4550" s="34">
        <v>0.33</v>
      </c>
      <c r="K4550" s="171" t="s">
        <v>494</v>
      </c>
      <c r="L4550" s="171"/>
      <c r="M4550" s="171"/>
      <c r="N4550" s="171"/>
      <c r="O4550" s="171"/>
      <c r="P4550" s="171"/>
      <c r="Q4550" s="171" t="s">
        <v>494</v>
      </c>
      <c r="R4550" s="171"/>
      <c r="S4550" s="171"/>
      <c r="T4550" s="171"/>
      <c r="U4550" s="171"/>
      <c r="V4550" s="171"/>
      <c r="W4550" s="171"/>
      <c r="X4550" s="171"/>
      <c r="Y4550" s="171"/>
      <c r="Z4550" s="171"/>
      <c r="AA4550" s="171"/>
      <c r="AB4550" s="171"/>
      <c r="AC4550" s="171"/>
      <c r="AD4550" s="171"/>
      <c r="AE4550" s="171"/>
      <c r="AF4550" s="171"/>
      <c r="AG4550" s="171"/>
      <c r="AH4550" s="171"/>
      <c r="AI4550" s="171"/>
      <c r="AJ4550" s="171"/>
      <c r="AK4550" s="171"/>
      <c r="AL4550" s="171"/>
      <c r="AM4550" s="171"/>
      <c r="AN4550" s="171"/>
      <c r="AO4550" s="171"/>
      <c r="AP4550" s="171"/>
      <c r="AQ4550" s="171"/>
      <c r="AR4550" s="171"/>
      <c r="AS4550" s="171"/>
      <c r="AT4550" s="171"/>
      <c r="AU4550" s="171"/>
      <c r="AV4550" s="171"/>
      <c r="AW4550" s="171"/>
      <c r="AX4550" s="171"/>
      <c r="AY4550" s="171"/>
      <c r="AZ4550" s="171"/>
      <c r="BA4550" s="171"/>
      <c r="BB4550" s="171"/>
      <c r="BC4550" s="171"/>
      <c r="BD4550" s="171"/>
      <c r="BE4550" s="171"/>
      <c r="BF4550" s="171"/>
      <c r="BG4550" s="171"/>
    </row>
    <row r="4551" spans="1:59" hidden="1" x14ac:dyDescent="0.2">
      <c r="A4551" s="171">
        <v>2025</v>
      </c>
      <c r="B4551" s="170" t="s">
        <v>16</v>
      </c>
      <c r="C4551" s="51" t="str">
        <f>set_totals!$C$637</f>
        <v>06May25-RST-Night/Day</v>
      </c>
      <c r="D4551" s="21">
        <f t="shared" si="208"/>
        <v>45783</v>
      </c>
      <c r="E4551" s="22">
        <f t="shared" si="209"/>
        <v>126</v>
      </c>
      <c r="F4551" s="171" t="s">
        <v>343</v>
      </c>
      <c r="G4551" s="171" t="s">
        <v>341</v>
      </c>
      <c r="H4551" s="34">
        <v>35</v>
      </c>
      <c r="I4551" s="34"/>
      <c r="J4551" s="34">
        <v>0.4</v>
      </c>
      <c r="K4551" s="171" t="s">
        <v>494</v>
      </c>
      <c r="L4551" s="171"/>
      <c r="M4551" s="171"/>
      <c r="N4551" s="171"/>
      <c r="O4551" s="171"/>
      <c r="P4551" s="171"/>
      <c r="Q4551" s="171" t="s">
        <v>494</v>
      </c>
      <c r="R4551" s="171"/>
      <c r="S4551" s="171"/>
      <c r="T4551" s="171"/>
      <c r="U4551" s="171"/>
      <c r="V4551" s="171"/>
      <c r="W4551" s="171"/>
      <c r="X4551" s="171"/>
      <c r="Y4551" s="171"/>
      <c r="Z4551" s="171"/>
      <c r="AA4551" s="171"/>
      <c r="AB4551" s="171"/>
      <c r="AC4551" s="171"/>
      <c r="AD4551" s="171"/>
      <c r="AE4551" s="171"/>
      <c r="AF4551" s="171"/>
      <c r="AG4551" s="171"/>
      <c r="AH4551" s="171"/>
      <c r="AI4551" s="171"/>
      <c r="AJ4551" s="171"/>
      <c r="AK4551" s="171"/>
      <c r="AL4551" s="171"/>
      <c r="AM4551" s="171"/>
      <c r="AN4551" s="171"/>
      <c r="AO4551" s="171"/>
      <c r="AP4551" s="171"/>
      <c r="AQ4551" s="171"/>
      <c r="AR4551" s="171"/>
      <c r="AS4551" s="171"/>
      <c r="AT4551" s="171"/>
      <c r="AU4551" s="171"/>
      <c r="AV4551" s="171"/>
      <c r="AW4551" s="171"/>
      <c r="AX4551" s="171"/>
      <c r="AY4551" s="171"/>
      <c r="AZ4551" s="171"/>
      <c r="BA4551" s="171"/>
      <c r="BB4551" s="171"/>
      <c r="BC4551" s="171"/>
      <c r="BD4551" s="171"/>
      <c r="BE4551" s="171"/>
      <c r="BF4551" s="171"/>
      <c r="BG4551" s="171"/>
    </row>
    <row r="4552" spans="1:59" hidden="1" x14ac:dyDescent="0.2">
      <c r="A4552" s="171">
        <v>2025</v>
      </c>
      <c r="B4552" s="170" t="s">
        <v>16</v>
      </c>
      <c r="C4552" s="51" t="str">
        <f>set_totals!$C$637</f>
        <v>06May25-RST-Night/Day</v>
      </c>
      <c r="D4552" s="21">
        <f t="shared" si="208"/>
        <v>45783</v>
      </c>
      <c r="E4552" s="22">
        <f t="shared" si="209"/>
        <v>126</v>
      </c>
      <c r="F4552" s="171" t="s">
        <v>343</v>
      </c>
      <c r="G4552" s="171" t="s">
        <v>341</v>
      </c>
      <c r="H4552" s="34">
        <v>34</v>
      </c>
      <c r="I4552" s="34"/>
      <c r="J4552" s="34">
        <v>0.39</v>
      </c>
      <c r="K4552" s="171" t="s">
        <v>494</v>
      </c>
      <c r="L4552" s="171"/>
      <c r="M4552" s="171"/>
      <c r="N4552" s="171"/>
      <c r="O4552" s="171"/>
      <c r="P4552" s="171"/>
      <c r="Q4552" s="171" t="s">
        <v>494</v>
      </c>
      <c r="R4552" s="171"/>
      <c r="S4552" s="171"/>
      <c r="T4552" s="171"/>
      <c r="U4552" s="171"/>
      <c r="V4552" s="171"/>
      <c r="W4552" s="171"/>
      <c r="X4552" s="171"/>
      <c r="Y4552" s="171"/>
      <c r="Z4552" s="171"/>
      <c r="AA4552" s="171"/>
      <c r="AB4552" s="171"/>
      <c r="AC4552" s="171"/>
      <c r="AD4552" s="171"/>
      <c r="AE4552" s="171"/>
      <c r="AF4552" s="171"/>
      <c r="AG4552" s="171"/>
      <c r="AH4552" s="171"/>
      <c r="AI4552" s="171"/>
      <c r="AJ4552" s="171"/>
      <c r="AK4552" s="171"/>
      <c r="AL4552" s="171"/>
      <c r="AM4552" s="171"/>
      <c r="AN4552" s="171"/>
      <c r="AO4552" s="171"/>
      <c r="AP4552" s="171"/>
      <c r="AQ4552" s="171"/>
      <c r="AR4552" s="171"/>
      <c r="AS4552" s="171"/>
      <c r="AT4552" s="171"/>
      <c r="AU4552" s="171"/>
      <c r="AV4552" s="171"/>
      <c r="AW4552" s="171"/>
      <c r="AX4552" s="171"/>
      <c r="AY4552" s="171"/>
      <c r="AZ4552" s="171"/>
      <c r="BA4552" s="171"/>
      <c r="BB4552" s="171"/>
      <c r="BC4552" s="171"/>
      <c r="BD4552" s="171"/>
      <c r="BE4552" s="171"/>
      <c r="BF4552" s="171"/>
      <c r="BG4552" s="171"/>
    </row>
    <row r="4553" spans="1:59" hidden="1" x14ac:dyDescent="0.2">
      <c r="A4553" s="171">
        <v>2025</v>
      </c>
      <c r="B4553" s="170" t="s">
        <v>16</v>
      </c>
      <c r="C4553" s="51" t="str">
        <f>set_totals!$C$637</f>
        <v>06May25-RST-Night/Day</v>
      </c>
      <c r="D4553" s="21">
        <f t="shared" si="208"/>
        <v>45783</v>
      </c>
      <c r="E4553" s="22">
        <f t="shared" si="209"/>
        <v>126</v>
      </c>
      <c r="F4553" s="171" t="s">
        <v>343</v>
      </c>
      <c r="G4553" s="171" t="s">
        <v>341</v>
      </c>
      <c r="H4553" s="34">
        <v>35</v>
      </c>
      <c r="I4553" s="34"/>
      <c r="J4553" s="34">
        <v>0.42</v>
      </c>
      <c r="K4553" s="171" t="s">
        <v>494</v>
      </c>
      <c r="L4553" s="171"/>
      <c r="M4553" s="171"/>
      <c r="N4553" s="171"/>
      <c r="O4553" s="171"/>
      <c r="P4553" s="171"/>
      <c r="Q4553" s="171" t="s">
        <v>494</v>
      </c>
      <c r="R4553" s="171"/>
      <c r="S4553" s="171"/>
      <c r="T4553" s="171"/>
      <c r="U4553" s="171"/>
      <c r="V4553" s="171"/>
      <c r="W4553" s="171"/>
      <c r="X4553" s="171"/>
      <c r="Y4553" s="171"/>
      <c r="Z4553" s="171"/>
      <c r="AA4553" s="171"/>
      <c r="AB4553" s="171"/>
      <c r="AC4553" s="171"/>
      <c r="AD4553" s="171"/>
      <c r="AE4553" s="171"/>
      <c r="AF4553" s="171"/>
      <c r="AG4553" s="171"/>
      <c r="AH4553" s="171"/>
      <c r="AI4553" s="171"/>
      <c r="AJ4553" s="171"/>
      <c r="AK4553" s="171"/>
      <c r="AL4553" s="171"/>
      <c r="AM4553" s="171"/>
      <c r="AN4553" s="171"/>
      <c r="AO4553" s="171"/>
      <c r="AP4553" s="171"/>
      <c r="AQ4553" s="171"/>
      <c r="AR4553" s="171"/>
      <c r="AS4553" s="171"/>
      <c r="AT4553" s="171"/>
      <c r="AU4553" s="171"/>
      <c r="AV4553" s="171"/>
      <c r="AW4553" s="171"/>
      <c r="AX4553" s="171"/>
      <c r="AY4553" s="171"/>
      <c r="AZ4553" s="171"/>
      <c r="BA4553" s="171"/>
      <c r="BB4553" s="171"/>
      <c r="BC4553" s="171"/>
      <c r="BD4553" s="171"/>
      <c r="BE4553" s="171"/>
      <c r="BF4553" s="171"/>
      <c r="BG4553" s="171"/>
    </row>
    <row r="4554" spans="1:59" hidden="1" x14ac:dyDescent="0.2">
      <c r="A4554" s="171">
        <v>2025</v>
      </c>
      <c r="B4554" s="170" t="s">
        <v>16</v>
      </c>
      <c r="C4554" s="51" t="str">
        <f>set_totals!$C$637</f>
        <v>06May25-RST-Night/Day</v>
      </c>
      <c r="D4554" s="21">
        <f t="shared" si="208"/>
        <v>45783</v>
      </c>
      <c r="E4554" s="22">
        <f t="shared" si="209"/>
        <v>126</v>
      </c>
      <c r="F4554" s="171" t="s">
        <v>343</v>
      </c>
      <c r="G4554" s="171" t="s">
        <v>341</v>
      </c>
      <c r="H4554" s="34">
        <v>35</v>
      </c>
      <c r="I4554" s="34"/>
      <c r="J4554" s="34">
        <v>0.38</v>
      </c>
      <c r="K4554" s="171" t="s">
        <v>494</v>
      </c>
      <c r="L4554" s="171"/>
      <c r="M4554" s="171"/>
      <c r="N4554" s="171"/>
      <c r="O4554" s="171"/>
      <c r="P4554" s="171"/>
      <c r="Q4554" s="171" t="s">
        <v>494</v>
      </c>
      <c r="R4554" s="171"/>
      <c r="S4554" s="171"/>
      <c r="T4554" s="171"/>
      <c r="U4554" s="171"/>
      <c r="V4554" s="171"/>
      <c r="W4554" s="171"/>
      <c r="X4554" s="171"/>
      <c r="Y4554" s="171"/>
      <c r="Z4554" s="171"/>
      <c r="AA4554" s="171"/>
      <c r="AB4554" s="171"/>
      <c r="AC4554" s="171"/>
      <c r="AD4554" s="171"/>
      <c r="AE4554" s="171"/>
      <c r="AF4554" s="171"/>
      <c r="AG4554" s="171"/>
      <c r="AH4554" s="171"/>
      <c r="AI4554" s="171"/>
      <c r="AJ4554" s="171"/>
      <c r="AK4554" s="171"/>
      <c r="AL4554" s="171"/>
      <c r="AM4554" s="171"/>
      <c r="AN4554" s="171"/>
      <c r="AO4554" s="171"/>
      <c r="AP4554" s="171"/>
      <c r="AQ4554" s="171"/>
      <c r="AR4554" s="171"/>
      <c r="AS4554" s="171"/>
      <c r="AT4554" s="171"/>
      <c r="AU4554" s="171"/>
      <c r="AV4554" s="171"/>
      <c r="AW4554" s="171"/>
      <c r="AX4554" s="171"/>
      <c r="AY4554" s="171"/>
      <c r="AZ4554" s="171"/>
      <c r="BA4554" s="171"/>
      <c r="BB4554" s="171"/>
      <c r="BC4554" s="171"/>
      <c r="BD4554" s="171"/>
      <c r="BE4554" s="171"/>
      <c r="BF4554" s="171"/>
      <c r="BG4554" s="171"/>
    </row>
    <row r="4555" spans="1:59" hidden="1" x14ac:dyDescent="0.2">
      <c r="A4555" s="171">
        <v>2025</v>
      </c>
      <c r="B4555" s="170" t="s">
        <v>16</v>
      </c>
      <c r="C4555" s="51" t="str">
        <f>set_totals!$C$637</f>
        <v>06May25-RST-Night/Day</v>
      </c>
      <c r="D4555" s="21">
        <f t="shared" si="208"/>
        <v>45783</v>
      </c>
      <c r="E4555" s="22">
        <f t="shared" si="209"/>
        <v>126</v>
      </c>
      <c r="F4555" s="171" t="s">
        <v>343</v>
      </c>
      <c r="G4555" s="171" t="s">
        <v>347</v>
      </c>
      <c r="H4555" s="34">
        <v>81</v>
      </c>
      <c r="I4555" s="34"/>
      <c r="J4555" s="34">
        <v>5.91</v>
      </c>
      <c r="K4555" s="171" t="s">
        <v>494</v>
      </c>
      <c r="L4555" s="171"/>
      <c r="M4555" s="171"/>
      <c r="N4555" s="171"/>
      <c r="O4555" s="171"/>
      <c r="P4555" s="171"/>
      <c r="Q4555" s="171" t="s">
        <v>494</v>
      </c>
      <c r="R4555" s="171"/>
      <c r="S4555" s="171"/>
      <c r="T4555" s="171"/>
      <c r="U4555" s="171"/>
      <c r="V4555" s="171"/>
      <c r="W4555" s="171"/>
      <c r="X4555" s="171"/>
      <c r="Y4555" s="171"/>
      <c r="Z4555" s="171"/>
      <c r="AA4555" s="171"/>
      <c r="AB4555" s="171"/>
      <c r="AC4555" s="171"/>
      <c r="AD4555" s="171"/>
      <c r="AE4555" s="171"/>
      <c r="AF4555" s="171"/>
      <c r="AG4555" s="171"/>
      <c r="AH4555" s="171"/>
      <c r="AI4555" s="171"/>
      <c r="AJ4555" s="171"/>
      <c r="AK4555" s="171"/>
      <c r="AL4555" s="171"/>
      <c r="AM4555" s="171"/>
      <c r="AN4555" s="171"/>
      <c r="AO4555" s="171"/>
      <c r="AP4555" s="171"/>
      <c r="AQ4555" s="171"/>
      <c r="AR4555" s="171"/>
      <c r="AS4555" s="171"/>
      <c r="AT4555" s="171"/>
      <c r="AU4555" s="171"/>
      <c r="AV4555" s="171"/>
      <c r="AW4555" s="171"/>
      <c r="AX4555" s="171"/>
      <c r="AY4555" s="171"/>
      <c r="AZ4555" s="171"/>
      <c r="BA4555" s="171"/>
      <c r="BB4555" s="171"/>
      <c r="BC4555" s="171"/>
      <c r="BD4555" s="171"/>
      <c r="BE4555" s="171"/>
      <c r="BF4555" s="171"/>
      <c r="BG4555" s="171"/>
    </row>
    <row r="4556" spans="1:59" hidden="1" x14ac:dyDescent="0.2">
      <c r="A4556" s="171">
        <v>2025</v>
      </c>
      <c r="B4556" s="170" t="s">
        <v>16</v>
      </c>
      <c r="C4556" s="51" t="str">
        <f>set_totals!$C$637</f>
        <v>06May25-RST-Night/Day</v>
      </c>
      <c r="D4556" s="21">
        <f t="shared" si="208"/>
        <v>45783</v>
      </c>
      <c r="E4556" s="22">
        <f t="shared" si="209"/>
        <v>126</v>
      </c>
      <c r="F4556" s="171" t="s">
        <v>343</v>
      </c>
      <c r="G4556" s="171" t="s">
        <v>347</v>
      </c>
      <c r="H4556" s="34">
        <v>110</v>
      </c>
      <c r="I4556" s="34"/>
      <c r="J4556" s="34">
        <v>13.83</v>
      </c>
      <c r="K4556" s="171" t="s">
        <v>494</v>
      </c>
      <c r="L4556" s="171"/>
      <c r="M4556" s="171"/>
      <c r="N4556" s="171"/>
      <c r="O4556" s="171"/>
      <c r="P4556" s="171"/>
      <c r="Q4556" s="171" t="s">
        <v>494</v>
      </c>
      <c r="R4556" s="171"/>
      <c r="S4556" s="171"/>
      <c r="T4556" s="171"/>
      <c r="U4556" s="171"/>
      <c r="V4556" s="171"/>
      <c r="W4556" s="171"/>
      <c r="X4556" s="171"/>
      <c r="Y4556" s="171"/>
      <c r="Z4556" s="171"/>
      <c r="AA4556" s="171"/>
      <c r="AB4556" s="171"/>
      <c r="AC4556" s="171"/>
      <c r="AD4556" s="171"/>
      <c r="AE4556" s="171"/>
      <c r="AF4556" s="171"/>
      <c r="AG4556" s="171"/>
      <c r="AH4556" s="171"/>
      <c r="AI4556" s="171"/>
      <c r="AJ4556" s="171"/>
      <c r="AK4556" s="171"/>
      <c r="AL4556" s="171"/>
      <c r="AM4556" s="171"/>
      <c r="AN4556" s="171"/>
      <c r="AO4556" s="171"/>
      <c r="AP4556" s="171"/>
      <c r="AQ4556" s="171"/>
      <c r="AR4556" s="171"/>
      <c r="AS4556" s="171"/>
      <c r="AT4556" s="171"/>
      <c r="AU4556" s="171"/>
      <c r="AV4556" s="171"/>
      <c r="AW4556" s="171"/>
      <c r="AX4556" s="171"/>
      <c r="AY4556" s="171"/>
      <c r="AZ4556" s="171"/>
      <c r="BA4556" s="171"/>
      <c r="BB4556" s="171"/>
      <c r="BC4556" s="171"/>
      <c r="BD4556" s="171"/>
      <c r="BE4556" s="171"/>
      <c r="BF4556" s="171"/>
      <c r="BG4556" s="171"/>
    </row>
    <row r="4557" spans="1:59" hidden="1" x14ac:dyDescent="0.2">
      <c r="A4557" s="171">
        <v>2025</v>
      </c>
      <c r="B4557" s="170" t="s">
        <v>16</v>
      </c>
      <c r="C4557" s="51" t="str">
        <f>set_totals!$C$637</f>
        <v>06May25-RST-Night/Day</v>
      </c>
      <c r="D4557" s="21">
        <f t="shared" si="208"/>
        <v>45783</v>
      </c>
      <c r="E4557" s="22">
        <f t="shared" si="209"/>
        <v>126</v>
      </c>
      <c r="F4557" s="171" t="s">
        <v>343</v>
      </c>
      <c r="G4557" s="171" t="s">
        <v>347</v>
      </c>
      <c r="H4557" s="34">
        <v>128</v>
      </c>
      <c r="I4557" s="34"/>
      <c r="J4557" s="34">
        <v>22.72</v>
      </c>
      <c r="K4557" s="171" t="s">
        <v>494</v>
      </c>
      <c r="L4557" s="171"/>
      <c r="M4557" s="171"/>
      <c r="N4557" s="171"/>
      <c r="O4557" s="171"/>
      <c r="P4557" s="171"/>
      <c r="Q4557" s="171" t="s">
        <v>494</v>
      </c>
      <c r="R4557" s="171"/>
      <c r="S4557" s="171"/>
      <c r="T4557" s="171"/>
      <c r="U4557" s="171"/>
      <c r="V4557" s="171"/>
      <c r="W4557" s="171"/>
      <c r="X4557" s="171"/>
      <c r="Y4557" s="171"/>
      <c r="Z4557" s="171"/>
      <c r="AA4557" s="171"/>
      <c r="AB4557" s="171"/>
      <c r="AC4557" s="171"/>
      <c r="AD4557" s="171"/>
      <c r="AE4557" s="171"/>
      <c r="AF4557" s="171"/>
      <c r="AG4557" s="171"/>
      <c r="AH4557" s="171"/>
      <c r="AI4557" s="171"/>
      <c r="AJ4557" s="171"/>
      <c r="AK4557" s="171"/>
      <c r="AL4557" s="171"/>
      <c r="AM4557" s="171"/>
      <c r="AN4557" s="171"/>
      <c r="AO4557" s="171"/>
      <c r="AP4557" s="171"/>
      <c r="AQ4557" s="171"/>
      <c r="AR4557" s="171"/>
      <c r="AS4557" s="171"/>
      <c r="AT4557" s="171"/>
      <c r="AU4557" s="171"/>
      <c r="AV4557" s="171"/>
      <c r="AW4557" s="171"/>
      <c r="AX4557" s="171"/>
      <c r="AY4557" s="171"/>
      <c r="AZ4557" s="171"/>
      <c r="BA4557" s="171"/>
      <c r="BB4557" s="171"/>
      <c r="BC4557" s="171"/>
      <c r="BD4557" s="171"/>
      <c r="BE4557" s="171"/>
      <c r="BF4557" s="171"/>
      <c r="BG4557" s="171"/>
    </row>
    <row r="4558" spans="1:59" hidden="1" x14ac:dyDescent="0.2">
      <c r="A4558" s="171">
        <v>2025</v>
      </c>
      <c r="B4558" s="170" t="s">
        <v>16</v>
      </c>
      <c r="C4558" s="51" t="str">
        <f>set_totals!$C$637</f>
        <v>06May25-RST-Night/Day</v>
      </c>
      <c r="D4558" s="21">
        <f t="shared" si="208"/>
        <v>45783</v>
      </c>
      <c r="E4558" s="22">
        <f t="shared" si="209"/>
        <v>126</v>
      </c>
      <c r="F4558" s="171" t="s">
        <v>343</v>
      </c>
      <c r="G4558" s="171" t="s">
        <v>347</v>
      </c>
      <c r="H4558" s="34">
        <v>100</v>
      </c>
      <c r="I4558" s="34"/>
      <c r="J4558" s="34">
        <v>9.7200000000000006</v>
      </c>
      <c r="K4558" s="171" t="s">
        <v>494</v>
      </c>
      <c r="L4558" s="171"/>
      <c r="M4558" s="171"/>
      <c r="N4558" s="171"/>
      <c r="O4558" s="171"/>
      <c r="P4558" s="171"/>
      <c r="Q4558" s="171" t="s">
        <v>494</v>
      </c>
      <c r="R4558" s="171"/>
      <c r="S4558" s="171"/>
      <c r="T4558" s="171"/>
      <c r="U4558" s="171"/>
      <c r="V4558" s="171"/>
      <c r="W4558" s="171"/>
      <c r="X4558" s="171"/>
      <c r="Y4558" s="171"/>
      <c r="Z4558" s="171"/>
      <c r="AA4558" s="171"/>
      <c r="AB4558" s="171"/>
      <c r="AC4558" s="171"/>
      <c r="AD4558" s="171"/>
      <c r="AE4558" s="171"/>
      <c r="AF4558" s="171"/>
      <c r="AG4558" s="171"/>
      <c r="AH4558" s="171"/>
      <c r="AI4558" s="171"/>
      <c r="AJ4558" s="171"/>
      <c r="AK4558" s="171"/>
      <c r="AL4558" s="171"/>
      <c r="AM4558" s="171"/>
      <c r="AN4558" s="171"/>
      <c r="AO4558" s="171"/>
      <c r="AP4558" s="171"/>
      <c r="AQ4558" s="171"/>
      <c r="AR4558" s="171"/>
      <c r="AS4558" s="171"/>
      <c r="AT4558" s="171"/>
      <c r="AU4558" s="171"/>
      <c r="AV4558" s="171"/>
      <c r="AW4558" s="171"/>
      <c r="AX4558" s="171"/>
      <c r="AY4558" s="171"/>
      <c r="AZ4558" s="171"/>
      <c r="BA4558" s="171"/>
      <c r="BB4558" s="171"/>
      <c r="BC4558" s="171"/>
      <c r="BD4558" s="171"/>
      <c r="BE4558" s="171"/>
      <c r="BF4558" s="171"/>
      <c r="BG4558" s="171"/>
    </row>
    <row r="4559" spans="1:59" hidden="1" x14ac:dyDescent="0.2">
      <c r="A4559" s="171">
        <v>2025</v>
      </c>
      <c r="B4559" s="170" t="s">
        <v>16</v>
      </c>
      <c r="C4559" s="51" t="str">
        <f>set_totals!$C$637</f>
        <v>06May25-RST-Night/Day</v>
      </c>
      <c r="D4559" s="21">
        <f t="shared" si="208"/>
        <v>45783</v>
      </c>
      <c r="E4559" s="22">
        <f t="shared" si="209"/>
        <v>126</v>
      </c>
      <c r="F4559" s="171" t="s">
        <v>343</v>
      </c>
      <c r="G4559" s="171" t="s">
        <v>347</v>
      </c>
      <c r="H4559" s="34">
        <v>113</v>
      </c>
      <c r="I4559" s="34"/>
      <c r="J4559" s="34">
        <v>14.96</v>
      </c>
      <c r="K4559" s="171" t="s">
        <v>494</v>
      </c>
      <c r="L4559" s="171"/>
      <c r="M4559" s="171"/>
      <c r="N4559" s="171"/>
      <c r="O4559" s="171"/>
      <c r="P4559" s="171"/>
      <c r="Q4559" s="171" t="s">
        <v>494</v>
      </c>
      <c r="R4559" s="171"/>
      <c r="S4559" s="171"/>
      <c r="T4559" s="171"/>
      <c r="U4559" s="171"/>
      <c r="V4559" s="171"/>
      <c r="W4559" s="171"/>
      <c r="X4559" s="171"/>
      <c r="Y4559" s="171"/>
      <c r="Z4559" s="171"/>
      <c r="AA4559" s="171"/>
      <c r="AB4559" s="171"/>
      <c r="AC4559" s="171"/>
      <c r="AD4559" s="171"/>
      <c r="AE4559" s="171"/>
      <c r="AF4559" s="171"/>
      <c r="AG4559" s="171"/>
      <c r="AH4559" s="171"/>
      <c r="AI4559" s="171"/>
      <c r="AJ4559" s="171"/>
      <c r="AK4559" s="171"/>
      <c r="AL4559" s="171"/>
      <c r="AM4559" s="171"/>
      <c r="AN4559" s="171"/>
      <c r="AO4559" s="171"/>
      <c r="AP4559" s="171"/>
      <c r="AQ4559" s="171"/>
      <c r="AR4559" s="171"/>
      <c r="AS4559" s="171"/>
      <c r="AT4559" s="171"/>
      <c r="AU4559" s="171"/>
      <c r="AV4559" s="171"/>
      <c r="AW4559" s="171"/>
      <c r="AX4559" s="171"/>
      <c r="AY4559" s="171"/>
      <c r="AZ4559" s="171"/>
      <c r="BA4559" s="171"/>
      <c r="BB4559" s="171"/>
      <c r="BC4559" s="171"/>
      <c r="BD4559" s="171"/>
      <c r="BE4559" s="171"/>
      <c r="BF4559" s="171"/>
      <c r="BG4559" s="171"/>
    </row>
    <row r="4560" spans="1:59" hidden="1" x14ac:dyDescent="0.2">
      <c r="A4560" s="171">
        <v>2025</v>
      </c>
      <c r="B4560" s="170" t="s">
        <v>16</v>
      </c>
      <c r="C4560" s="51" t="str">
        <f>set_totals!$C$637</f>
        <v>06May25-RST-Night/Day</v>
      </c>
      <c r="D4560" s="21">
        <f t="shared" si="208"/>
        <v>45783</v>
      </c>
      <c r="E4560" s="22">
        <f t="shared" si="209"/>
        <v>126</v>
      </c>
      <c r="F4560" s="171" t="s">
        <v>343</v>
      </c>
      <c r="G4560" s="171" t="s">
        <v>347</v>
      </c>
      <c r="H4560" s="34">
        <v>90</v>
      </c>
      <c r="I4560" s="34"/>
      <c r="J4560" s="34">
        <v>7.03</v>
      </c>
      <c r="K4560" s="171" t="s">
        <v>494</v>
      </c>
      <c r="L4560" s="171"/>
      <c r="M4560" s="171"/>
      <c r="N4560" s="171"/>
      <c r="O4560" s="171"/>
      <c r="P4560" s="171"/>
      <c r="Q4560" s="171" t="s">
        <v>494</v>
      </c>
      <c r="R4560" s="171"/>
      <c r="S4560" s="171"/>
      <c r="T4560" s="171"/>
      <c r="U4560" s="171"/>
      <c r="V4560" s="171"/>
      <c r="W4560" s="171"/>
      <c r="X4560" s="171"/>
      <c r="Y4560" s="171"/>
      <c r="Z4560" s="171"/>
      <c r="AA4560" s="171"/>
      <c r="AB4560" s="171"/>
      <c r="AC4560" s="171"/>
      <c r="AD4560" s="171"/>
      <c r="AE4560" s="171"/>
      <c r="AF4560" s="171"/>
      <c r="AG4560" s="171"/>
      <c r="AH4560" s="171"/>
      <c r="AI4560" s="171"/>
      <c r="AJ4560" s="171"/>
      <c r="AK4560" s="171"/>
      <c r="AL4560" s="171"/>
      <c r="AM4560" s="171"/>
      <c r="AN4560" s="171"/>
      <c r="AO4560" s="171"/>
      <c r="AP4560" s="171"/>
      <c r="AQ4560" s="171"/>
      <c r="AR4560" s="171"/>
      <c r="AS4560" s="171"/>
      <c r="AT4560" s="171"/>
      <c r="AU4560" s="171"/>
      <c r="AV4560" s="171"/>
      <c r="AW4560" s="171"/>
      <c r="AX4560" s="171"/>
      <c r="AY4560" s="171"/>
      <c r="AZ4560" s="171"/>
      <c r="BA4560" s="171"/>
      <c r="BB4560" s="171"/>
      <c r="BC4560" s="171"/>
      <c r="BD4560" s="171"/>
      <c r="BE4560" s="171"/>
      <c r="BF4560" s="171"/>
      <c r="BG4560" s="171"/>
    </row>
    <row r="4561" spans="1:59" hidden="1" x14ac:dyDescent="0.2">
      <c r="A4561" s="171">
        <v>2025</v>
      </c>
      <c r="B4561" s="170" t="s">
        <v>16</v>
      </c>
      <c r="C4561" s="51" t="str">
        <f>set_totals!$C$637</f>
        <v>06May25-RST-Night/Day</v>
      </c>
      <c r="D4561" s="21">
        <f t="shared" si="208"/>
        <v>45783</v>
      </c>
      <c r="E4561" s="22">
        <f t="shared" si="209"/>
        <v>126</v>
      </c>
      <c r="F4561" s="171" t="s">
        <v>343</v>
      </c>
      <c r="G4561" s="171" t="s">
        <v>347</v>
      </c>
      <c r="H4561" s="34">
        <v>97</v>
      </c>
      <c r="I4561" s="34"/>
      <c r="J4561" s="34">
        <v>10.220000000000001</v>
      </c>
      <c r="K4561" s="171" t="s">
        <v>494</v>
      </c>
      <c r="L4561" s="171"/>
      <c r="M4561" s="171"/>
      <c r="N4561" s="171"/>
      <c r="O4561" s="171"/>
      <c r="P4561" s="171"/>
      <c r="Q4561" s="171" t="s">
        <v>494</v>
      </c>
      <c r="R4561" s="171"/>
      <c r="S4561" s="171"/>
      <c r="T4561" s="171"/>
      <c r="U4561" s="171"/>
      <c r="V4561" s="171"/>
      <c r="W4561" s="171"/>
      <c r="X4561" s="171"/>
      <c r="Y4561" s="171"/>
      <c r="Z4561" s="171"/>
      <c r="AA4561" s="171"/>
      <c r="AB4561" s="171"/>
      <c r="AC4561" s="171"/>
      <c r="AD4561" s="171"/>
      <c r="AE4561" s="171"/>
      <c r="AF4561" s="171"/>
      <c r="AG4561" s="171"/>
      <c r="AH4561" s="171"/>
      <c r="AI4561" s="171"/>
      <c r="AJ4561" s="171"/>
      <c r="AK4561" s="171"/>
      <c r="AL4561" s="171"/>
      <c r="AM4561" s="171"/>
      <c r="AN4561" s="171"/>
      <c r="AO4561" s="171"/>
      <c r="AP4561" s="171"/>
      <c r="AQ4561" s="171"/>
      <c r="AR4561" s="171"/>
      <c r="AS4561" s="171"/>
      <c r="AT4561" s="171"/>
      <c r="AU4561" s="171"/>
      <c r="AV4561" s="171"/>
      <c r="AW4561" s="171"/>
      <c r="AX4561" s="171"/>
      <c r="AY4561" s="171"/>
      <c r="AZ4561" s="171"/>
      <c r="BA4561" s="171"/>
      <c r="BB4561" s="171"/>
      <c r="BC4561" s="171"/>
      <c r="BD4561" s="171"/>
      <c r="BE4561" s="171"/>
      <c r="BF4561" s="171"/>
      <c r="BG4561" s="171"/>
    </row>
    <row r="4562" spans="1:59" hidden="1" x14ac:dyDescent="0.2">
      <c r="A4562" s="171">
        <v>2025</v>
      </c>
      <c r="B4562" s="170" t="s">
        <v>16</v>
      </c>
      <c r="C4562" s="51" t="str">
        <f>set_totals!$C$637</f>
        <v>06May25-RST-Night/Day</v>
      </c>
      <c r="D4562" s="21">
        <f t="shared" si="208"/>
        <v>45783</v>
      </c>
      <c r="E4562" s="22">
        <f t="shared" si="209"/>
        <v>126</v>
      </c>
      <c r="F4562" s="171" t="s">
        <v>343</v>
      </c>
      <c r="G4562" s="171" t="s">
        <v>347</v>
      </c>
      <c r="H4562" s="34">
        <v>98</v>
      </c>
      <c r="I4562" s="34"/>
      <c r="J4562" s="34">
        <v>9.86</v>
      </c>
      <c r="K4562" s="171" t="s">
        <v>494</v>
      </c>
      <c r="L4562" s="171"/>
      <c r="M4562" s="171"/>
      <c r="N4562" s="171"/>
      <c r="O4562" s="171"/>
      <c r="P4562" s="171"/>
      <c r="Q4562" s="171" t="s">
        <v>494</v>
      </c>
      <c r="R4562" s="171"/>
      <c r="S4562" s="171"/>
      <c r="T4562" s="171"/>
      <c r="U4562" s="171"/>
      <c r="V4562" s="171"/>
      <c r="W4562" s="171"/>
      <c r="X4562" s="171"/>
      <c r="Y4562" s="171"/>
      <c r="Z4562" s="171"/>
      <c r="AA4562" s="171"/>
      <c r="AB4562" s="171"/>
      <c r="AC4562" s="171"/>
      <c r="AD4562" s="171"/>
      <c r="AE4562" s="171"/>
      <c r="AF4562" s="171"/>
      <c r="AG4562" s="171"/>
      <c r="AH4562" s="171"/>
      <c r="AI4562" s="171"/>
      <c r="AJ4562" s="171"/>
      <c r="AK4562" s="171"/>
      <c r="AL4562" s="171"/>
      <c r="AM4562" s="171"/>
      <c r="AN4562" s="171"/>
      <c r="AO4562" s="171"/>
      <c r="AP4562" s="171"/>
      <c r="AQ4562" s="171"/>
      <c r="AR4562" s="171"/>
      <c r="AS4562" s="171"/>
      <c r="AT4562" s="171"/>
      <c r="AU4562" s="171"/>
      <c r="AV4562" s="171"/>
      <c r="AW4562" s="171"/>
      <c r="AX4562" s="171"/>
      <c r="AY4562" s="171"/>
      <c r="AZ4562" s="171"/>
      <c r="BA4562" s="171"/>
      <c r="BB4562" s="171"/>
      <c r="BC4562" s="171"/>
      <c r="BD4562" s="171"/>
      <c r="BE4562" s="171"/>
      <c r="BF4562" s="171"/>
      <c r="BG4562" s="171"/>
    </row>
    <row r="4563" spans="1:59" hidden="1" x14ac:dyDescent="0.2">
      <c r="A4563" s="171">
        <v>2025</v>
      </c>
      <c r="B4563" s="170" t="s">
        <v>16</v>
      </c>
      <c r="C4563" s="51" t="str">
        <f>set_totals!$C$637</f>
        <v>06May25-RST-Night/Day</v>
      </c>
      <c r="D4563" s="21">
        <f t="shared" si="208"/>
        <v>45783</v>
      </c>
      <c r="E4563" s="22">
        <f t="shared" si="209"/>
        <v>126</v>
      </c>
      <c r="F4563" s="171" t="s">
        <v>343</v>
      </c>
      <c r="G4563" s="171" t="s">
        <v>347</v>
      </c>
      <c r="H4563" s="34">
        <v>102</v>
      </c>
      <c r="I4563" s="34"/>
      <c r="J4563" s="34">
        <v>10.19</v>
      </c>
      <c r="K4563" s="171" t="s">
        <v>494</v>
      </c>
      <c r="L4563" s="171"/>
      <c r="M4563" s="171"/>
      <c r="N4563" s="171"/>
      <c r="O4563" s="171"/>
      <c r="P4563" s="171"/>
      <c r="Q4563" s="171" t="s">
        <v>494</v>
      </c>
      <c r="R4563" s="171"/>
      <c r="S4563" s="171"/>
      <c r="T4563" s="171"/>
      <c r="U4563" s="171"/>
      <c r="V4563" s="171"/>
      <c r="W4563" s="171"/>
      <c r="X4563" s="171"/>
      <c r="Y4563" s="171"/>
      <c r="Z4563" s="171"/>
      <c r="AA4563" s="171"/>
      <c r="AB4563" s="171"/>
      <c r="AC4563" s="171"/>
      <c r="AD4563" s="171"/>
      <c r="AE4563" s="171"/>
      <c r="AF4563" s="171"/>
      <c r="AG4563" s="171"/>
      <c r="AH4563" s="171"/>
      <c r="AI4563" s="171"/>
      <c r="AJ4563" s="171"/>
      <c r="AK4563" s="171"/>
      <c r="AL4563" s="171"/>
      <c r="AM4563" s="171"/>
      <c r="AN4563" s="171"/>
      <c r="AO4563" s="171"/>
      <c r="AP4563" s="171"/>
      <c r="AQ4563" s="171"/>
      <c r="AR4563" s="171"/>
      <c r="AS4563" s="171"/>
      <c r="AT4563" s="171"/>
      <c r="AU4563" s="171"/>
      <c r="AV4563" s="171"/>
      <c r="AW4563" s="171"/>
      <c r="AX4563" s="171"/>
      <c r="AY4563" s="171"/>
      <c r="AZ4563" s="171"/>
      <c r="BA4563" s="171"/>
      <c r="BB4563" s="171"/>
      <c r="BC4563" s="171"/>
      <c r="BD4563" s="171"/>
      <c r="BE4563" s="171"/>
      <c r="BF4563" s="171"/>
      <c r="BG4563" s="171"/>
    </row>
    <row r="4564" spans="1:59" hidden="1" x14ac:dyDescent="0.2">
      <c r="A4564" s="171">
        <v>2025</v>
      </c>
      <c r="B4564" s="170" t="s">
        <v>16</v>
      </c>
      <c r="C4564" s="51" t="str">
        <f>set_totals!$C$637</f>
        <v>06May25-RST-Night/Day</v>
      </c>
      <c r="D4564" s="21">
        <f t="shared" si="208"/>
        <v>45783</v>
      </c>
      <c r="E4564" s="22">
        <f t="shared" si="209"/>
        <v>126</v>
      </c>
      <c r="F4564" s="171" t="s">
        <v>343</v>
      </c>
      <c r="G4564" s="171" t="s">
        <v>347</v>
      </c>
      <c r="H4564" s="34">
        <v>120</v>
      </c>
      <c r="I4564" s="34"/>
      <c r="J4564" s="34">
        <v>17.07</v>
      </c>
      <c r="K4564" s="171" t="s">
        <v>494</v>
      </c>
      <c r="L4564" s="171"/>
      <c r="M4564" s="171"/>
      <c r="N4564" s="171"/>
      <c r="O4564" s="171"/>
      <c r="P4564" s="171"/>
      <c r="Q4564" s="171" t="s">
        <v>494</v>
      </c>
      <c r="R4564" s="171"/>
      <c r="S4564" s="171"/>
      <c r="T4564" s="171"/>
      <c r="U4564" s="171"/>
      <c r="V4564" s="171"/>
      <c r="W4564" s="171"/>
      <c r="X4564" s="171"/>
      <c r="Y4564" s="171"/>
      <c r="Z4564" s="171"/>
      <c r="AA4564" s="171"/>
      <c r="AB4564" s="171"/>
      <c r="AC4564" s="171"/>
      <c r="AD4564" s="171"/>
      <c r="AE4564" s="171"/>
      <c r="AF4564" s="171"/>
      <c r="AG4564" s="171"/>
      <c r="AH4564" s="171"/>
      <c r="AI4564" s="171"/>
      <c r="AJ4564" s="171"/>
      <c r="AK4564" s="171"/>
      <c r="AL4564" s="171"/>
      <c r="AM4564" s="171"/>
      <c r="AN4564" s="171"/>
      <c r="AO4564" s="171"/>
      <c r="AP4564" s="171"/>
      <c r="AQ4564" s="171"/>
      <c r="AR4564" s="171"/>
      <c r="AS4564" s="171"/>
      <c r="AT4564" s="171"/>
      <c r="AU4564" s="171"/>
      <c r="AV4564" s="171"/>
      <c r="AW4564" s="171"/>
      <c r="AX4564" s="171"/>
      <c r="AY4564" s="171"/>
      <c r="AZ4564" s="171"/>
      <c r="BA4564" s="171"/>
      <c r="BB4564" s="171"/>
      <c r="BC4564" s="171"/>
      <c r="BD4564" s="171"/>
      <c r="BE4564" s="171"/>
      <c r="BF4564" s="171"/>
      <c r="BG4564" s="171"/>
    </row>
    <row r="4565" spans="1:59" hidden="1" x14ac:dyDescent="0.2">
      <c r="A4565" s="171">
        <v>2025</v>
      </c>
      <c r="B4565" s="170" t="s">
        <v>16</v>
      </c>
      <c r="C4565" s="51" t="str">
        <f>set_totals!$C$637</f>
        <v>06May25-RST-Night/Day</v>
      </c>
      <c r="D4565" s="21">
        <f t="shared" si="208"/>
        <v>45783</v>
      </c>
      <c r="E4565" s="22">
        <f t="shared" si="209"/>
        <v>126</v>
      </c>
      <c r="F4565" s="171" t="s">
        <v>343</v>
      </c>
      <c r="G4565" s="171" t="s">
        <v>347</v>
      </c>
      <c r="H4565" s="34">
        <v>94</v>
      </c>
      <c r="I4565" s="34"/>
      <c r="J4565" s="34">
        <v>8.14</v>
      </c>
      <c r="K4565" s="171" t="s">
        <v>494</v>
      </c>
      <c r="L4565" s="171"/>
      <c r="M4565" s="171"/>
      <c r="N4565" s="171"/>
      <c r="O4565" s="171"/>
      <c r="P4565" s="171"/>
      <c r="Q4565" s="171" t="s">
        <v>494</v>
      </c>
      <c r="R4565" s="171"/>
      <c r="S4565" s="171"/>
      <c r="T4565" s="171"/>
      <c r="U4565" s="171"/>
      <c r="V4565" s="171"/>
      <c r="W4565" s="171"/>
      <c r="X4565" s="171"/>
      <c r="Y4565" s="171"/>
      <c r="Z4565" s="171"/>
      <c r="AA4565" s="171"/>
      <c r="AB4565" s="171"/>
      <c r="AC4565" s="171"/>
      <c r="AD4565" s="171"/>
      <c r="AE4565" s="171"/>
      <c r="AF4565" s="171"/>
      <c r="AG4565" s="171"/>
      <c r="AH4565" s="171"/>
      <c r="AI4565" s="171"/>
      <c r="AJ4565" s="171"/>
      <c r="AK4565" s="171"/>
      <c r="AL4565" s="171"/>
      <c r="AM4565" s="171"/>
      <c r="AN4565" s="171"/>
      <c r="AO4565" s="171"/>
      <c r="AP4565" s="171"/>
      <c r="AQ4565" s="171"/>
      <c r="AR4565" s="171"/>
      <c r="AS4565" s="171"/>
      <c r="AT4565" s="171"/>
      <c r="AU4565" s="171"/>
      <c r="AV4565" s="171"/>
      <c r="AW4565" s="171"/>
      <c r="AX4565" s="171"/>
      <c r="AY4565" s="171"/>
      <c r="AZ4565" s="171"/>
      <c r="BA4565" s="171"/>
      <c r="BB4565" s="171"/>
      <c r="BC4565" s="171"/>
      <c r="BD4565" s="171"/>
      <c r="BE4565" s="171"/>
      <c r="BF4565" s="171"/>
      <c r="BG4565" s="171"/>
    </row>
    <row r="4566" spans="1:59" hidden="1" x14ac:dyDescent="0.2">
      <c r="A4566" s="171">
        <v>2025</v>
      </c>
      <c r="B4566" s="170" t="s">
        <v>16</v>
      </c>
      <c r="C4566" s="51" t="str">
        <f>set_totals!$C$637</f>
        <v>06May25-RST-Night/Day</v>
      </c>
      <c r="D4566" s="21">
        <f t="shared" si="208"/>
        <v>45783</v>
      </c>
      <c r="E4566" s="22">
        <f t="shared" si="209"/>
        <v>126</v>
      </c>
      <c r="F4566" s="171" t="s">
        <v>343</v>
      </c>
      <c r="G4566" s="171" t="s">
        <v>347</v>
      </c>
      <c r="H4566" s="34">
        <v>84</v>
      </c>
      <c r="I4566" s="34"/>
      <c r="J4566" s="34">
        <v>5.71</v>
      </c>
      <c r="K4566" s="171" t="s">
        <v>494</v>
      </c>
      <c r="L4566" s="171"/>
      <c r="M4566" s="171"/>
      <c r="N4566" s="171"/>
      <c r="O4566" s="171"/>
      <c r="P4566" s="171"/>
      <c r="Q4566" s="171" t="s">
        <v>494</v>
      </c>
      <c r="R4566" s="171"/>
      <c r="S4566" s="171"/>
      <c r="T4566" s="171"/>
      <c r="U4566" s="171"/>
      <c r="V4566" s="171"/>
      <c r="W4566" s="171"/>
      <c r="X4566" s="171"/>
      <c r="Y4566" s="171"/>
      <c r="Z4566" s="171"/>
      <c r="AA4566" s="171"/>
      <c r="AB4566" s="171"/>
      <c r="AC4566" s="171"/>
      <c r="AD4566" s="171"/>
      <c r="AE4566" s="171"/>
      <c r="AF4566" s="171"/>
      <c r="AG4566" s="171"/>
      <c r="AH4566" s="171"/>
      <c r="AI4566" s="171"/>
      <c r="AJ4566" s="171"/>
      <c r="AK4566" s="171"/>
      <c r="AL4566" s="171"/>
      <c r="AM4566" s="171"/>
      <c r="AN4566" s="171"/>
      <c r="AO4566" s="171"/>
      <c r="AP4566" s="171"/>
      <c r="AQ4566" s="171"/>
      <c r="AR4566" s="171"/>
      <c r="AS4566" s="171"/>
      <c r="AT4566" s="171"/>
      <c r="AU4566" s="171"/>
      <c r="AV4566" s="171"/>
      <c r="AW4566" s="171"/>
      <c r="AX4566" s="171"/>
      <c r="AY4566" s="171"/>
      <c r="AZ4566" s="171"/>
      <c r="BA4566" s="171"/>
      <c r="BB4566" s="171"/>
      <c r="BC4566" s="171"/>
      <c r="BD4566" s="171"/>
      <c r="BE4566" s="171"/>
      <c r="BF4566" s="171"/>
      <c r="BG4566" s="171"/>
    </row>
    <row r="4567" spans="1:59" hidden="1" x14ac:dyDescent="0.2">
      <c r="A4567" s="171">
        <v>2025</v>
      </c>
      <c r="B4567" s="170" t="s">
        <v>16</v>
      </c>
      <c r="C4567" s="51" t="str">
        <f>set_totals!$C$637</f>
        <v>06May25-RST-Night/Day</v>
      </c>
      <c r="D4567" s="21">
        <f t="shared" si="208"/>
        <v>45783</v>
      </c>
      <c r="E4567" s="22">
        <f t="shared" si="209"/>
        <v>126</v>
      </c>
      <c r="F4567" s="171" t="s">
        <v>343</v>
      </c>
      <c r="G4567" s="171" t="s">
        <v>347</v>
      </c>
      <c r="H4567" s="34">
        <v>104</v>
      </c>
      <c r="I4567" s="34"/>
      <c r="J4567" s="34">
        <v>10.29</v>
      </c>
      <c r="K4567" s="171" t="s">
        <v>494</v>
      </c>
      <c r="L4567" s="171"/>
      <c r="M4567" s="171"/>
      <c r="N4567" s="171"/>
      <c r="O4567" s="171"/>
      <c r="P4567" s="171"/>
      <c r="Q4567" s="171" t="s">
        <v>494</v>
      </c>
      <c r="R4567" s="171"/>
      <c r="S4567" s="171"/>
      <c r="T4567" s="171"/>
      <c r="U4567" s="171"/>
      <c r="V4567" s="171"/>
      <c r="W4567" s="171"/>
      <c r="X4567" s="171"/>
      <c r="Y4567" s="171"/>
      <c r="Z4567" s="171"/>
      <c r="AA4567" s="171"/>
      <c r="AB4567" s="171"/>
      <c r="AC4567" s="171"/>
      <c r="AD4567" s="171"/>
      <c r="AE4567" s="171"/>
      <c r="AF4567" s="171"/>
      <c r="AG4567" s="171"/>
      <c r="AH4567" s="171"/>
      <c r="AI4567" s="171"/>
      <c r="AJ4567" s="171"/>
      <c r="AK4567" s="171"/>
      <c r="AL4567" s="171"/>
      <c r="AM4567" s="171"/>
      <c r="AN4567" s="171"/>
      <c r="AO4567" s="171"/>
      <c r="AP4567" s="171"/>
      <c r="AQ4567" s="171"/>
      <c r="AR4567" s="171"/>
      <c r="AS4567" s="171"/>
      <c r="AT4567" s="171"/>
      <c r="AU4567" s="171"/>
      <c r="AV4567" s="171"/>
      <c r="AW4567" s="171"/>
      <c r="AX4567" s="171"/>
      <c r="AY4567" s="171"/>
      <c r="AZ4567" s="171"/>
      <c r="BA4567" s="171"/>
      <c r="BB4567" s="171"/>
      <c r="BC4567" s="171"/>
      <c r="BD4567" s="171"/>
      <c r="BE4567" s="171"/>
      <c r="BF4567" s="171"/>
      <c r="BG4567" s="171"/>
    </row>
    <row r="4568" spans="1:59" hidden="1" x14ac:dyDescent="0.2">
      <c r="A4568" s="171">
        <v>2025</v>
      </c>
      <c r="B4568" s="170" t="s">
        <v>16</v>
      </c>
      <c r="C4568" s="51" t="str">
        <f>set_totals!$C$637</f>
        <v>06May25-RST-Night/Day</v>
      </c>
      <c r="D4568" s="21">
        <f t="shared" si="208"/>
        <v>45783</v>
      </c>
      <c r="E4568" s="22">
        <f t="shared" si="209"/>
        <v>126</v>
      </c>
      <c r="F4568" s="171" t="s">
        <v>343</v>
      </c>
      <c r="G4568" s="171" t="s">
        <v>347</v>
      </c>
      <c r="H4568" s="34">
        <v>114</v>
      </c>
      <c r="I4568" s="34"/>
      <c r="J4568" s="34">
        <v>14.11</v>
      </c>
      <c r="K4568" s="171" t="s">
        <v>494</v>
      </c>
      <c r="L4568" s="171"/>
      <c r="M4568" s="171"/>
      <c r="N4568" s="171"/>
      <c r="O4568" s="171"/>
      <c r="P4568" s="171"/>
      <c r="Q4568" s="171" t="s">
        <v>494</v>
      </c>
      <c r="R4568" s="171"/>
      <c r="S4568" s="171"/>
      <c r="T4568" s="171"/>
      <c r="U4568" s="171"/>
      <c r="V4568" s="171"/>
      <c r="W4568" s="171"/>
      <c r="X4568" s="171"/>
      <c r="Y4568" s="171"/>
      <c r="Z4568" s="171"/>
      <c r="AA4568" s="171"/>
      <c r="AB4568" s="171"/>
      <c r="AC4568" s="171"/>
      <c r="AD4568" s="171"/>
      <c r="AE4568" s="171"/>
      <c r="AF4568" s="171"/>
      <c r="AG4568" s="171"/>
      <c r="AH4568" s="171"/>
      <c r="AI4568" s="171"/>
      <c r="AJ4568" s="171"/>
      <c r="AK4568" s="171"/>
      <c r="AL4568" s="171"/>
      <c r="AM4568" s="171"/>
      <c r="AN4568" s="171"/>
      <c r="AO4568" s="171"/>
      <c r="AP4568" s="171"/>
      <c r="AQ4568" s="171"/>
      <c r="AR4568" s="171"/>
      <c r="AS4568" s="171"/>
      <c r="AT4568" s="171"/>
      <c r="AU4568" s="171"/>
      <c r="AV4568" s="171"/>
      <c r="AW4568" s="171"/>
      <c r="AX4568" s="171"/>
      <c r="AY4568" s="171"/>
      <c r="AZ4568" s="171"/>
      <c r="BA4568" s="171"/>
      <c r="BB4568" s="171"/>
      <c r="BC4568" s="171"/>
      <c r="BD4568" s="171"/>
      <c r="BE4568" s="171"/>
      <c r="BF4568" s="171"/>
      <c r="BG4568" s="171"/>
    </row>
    <row r="4569" spans="1:59" hidden="1" x14ac:dyDescent="0.2">
      <c r="A4569" s="171">
        <v>2025</v>
      </c>
      <c r="B4569" s="170" t="s">
        <v>16</v>
      </c>
      <c r="C4569" s="51" t="str">
        <f>set_totals!$C$637</f>
        <v>06May25-RST-Night/Day</v>
      </c>
      <c r="D4569" s="21">
        <f t="shared" si="208"/>
        <v>45783</v>
      </c>
      <c r="E4569" s="22">
        <f t="shared" si="209"/>
        <v>126</v>
      </c>
      <c r="F4569" s="171" t="s">
        <v>343</v>
      </c>
      <c r="G4569" s="171" t="s">
        <v>347</v>
      </c>
      <c r="H4569" s="34">
        <v>86</v>
      </c>
      <c r="I4569" s="34"/>
      <c r="J4569" s="34">
        <v>6.38</v>
      </c>
      <c r="K4569" s="171" t="s">
        <v>494</v>
      </c>
      <c r="L4569" s="171"/>
      <c r="M4569" s="171"/>
      <c r="N4569" s="171"/>
      <c r="O4569" s="171"/>
      <c r="P4569" s="171"/>
      <c r="Q4569" s="171" t="s">
        <v>494</v>
      </c>
      <c r="R4569" s="171"/>
      <c r="S4569" s="171"/>
      <c r="T4569" s="171"/>
      <c r="U4569" s="171"/>
      <c r="V4569" s="171"/>
      <c r="W4569" s="171"/>
      <c r="X4569" s="171"/>
      <c r="Y4569" s="171"/>
      <c r="Z4569" s="171"/>
      <c r="AA4569" s="171"/>
      <c r="AB4569" s="171"/>
      <c r="AC4569" s="171"/>
      <c r="AD4569" s="171"/>
      <c r="AE4569" s="171"/>
      <c r="AF4569" s="171"/>
      <c r="AG4569" s="171"/>
      <c r="AH4569" s="171"/>
      <c r="AI4569" s="171"/>
      <c r="AJ4569" s="171"/>
      <c r="AK4569" s="171"/>
      <c r="AL4569" s="171"/>
      <c r="AM4569" s="171"/>
      <c r="AN4569" s="171"/>
      <c r="AO4569" s="171"/>
      <c r="AP4569" s="171"/>
      <c r="AQ4569" s="171"/>
      <c r="AR4569" s="171"/>
      <c r="AS4569" s="171"/>
      <c r="AT4569" s="171"/>
      <c r="AU4569" s="171"/>
      <c r="AV4569" s="171"/>
      <c r="AW4569" s="171"/>
      <c r="AX4569" s="171"/>
      <c r="AY4569" s="171"/>
      <c r="AZ4569" s="171"/>
      <c r="BA4569" s="171"/>
      <c r="BB4569" s="171"/>
      <c r="BC4569" s="171"/>
      <c r="BD4569" s="171"/>
      <c r="BE4569" s="171"/>
      <c r="BF4569" s="171"/>
      <c r="BG4569" s="171"/>
    </row>
    <row r="4570" spans="1:59" hidden="1" x14ac:dyDescent="0.2">
      <c r="A4570" s="171">
        <v>2025</v>
      </c>
      <c r="B4570" s="170" t="s">
        <v>16</v>
      </c>
      <c r="C4570" s="51" t="str">
        <f>set_totals!$C$637</f>
        <v>06May25-RST-Night/Day</v>
      </c>
      <c r="D4570" s="21">
        <f t="shared" si="208"/>
        <v>45783</v>
      </c>
      <c r="E4570" s="22">
        <f t="shared" si="209"/>
        <v>126</v>
      </c>
      <c r="F4570" s="171" t="s">
        <v>343</v>
      </c>
      <c r="G4570" s="171" t="s">
        <v>347</v>
      </c>
      <c r="H4570" s="34">
        <v>106</v>
      </c>
      <c r="I4570" s="34"/>
      <c r="J4570" s="34">
        <v>13.15</v>
      </c>
      <c r="K4570" s="171" t="s">
        <v>494</v>
      </c>
      <c r="L4570" s="171"/>
      <c r="M4570" s="171"/>
      <c r="N4570" s="171"/>
      <c r="O4570" s="171"/>
      <c r="P4570" s="171"/>
      <c r="Q4570" s="171" t="s">
        <v>494</v>
      </c>
      <c r="R4570" s="171"/>
      <c r="S4570" s="171"/>
      <c r="T4570" s="171"/>
      <c r="U4570" s="171"/>
      <c r="V4570" s="171"/>
      <c r="W4570" s="171"/>
      <c r="X4570" s="171"/>
      <c r="Y4570" s="171"/>
      <c r="Z4570" s="171"/>
      <c r="AA4570" s="171"/>
      <c r="AB4570" s="171"/>
      <c r="AC4570" s="171"/>
      <c r="AD4570" s="171"/>
      <c r="AE4570" s="171"/>
      <c r="AF4570" s="171"/>
      <c r="AG4570" s="171"/>
      <c r="AH4570" s="171"/>
      <c r="AI4570" s="171"/>
      <c r="AJ4570" s="171"/>
      <c r="AK4570" s="171"/>
      <c r="AL4570" s="171"/>
      <c r="AM4570" s="171"/>
      <c r="AN4570" s="171"/>
      <c r="AO4570" s="171"/>
      <c r="AP4570" s="171"/>
      <c r="AQ4570" s="171"/>
      <c r="AR4570" s="171"/>
      <c r="AS4570" s="171"/>
      <c r="AT4570" s="171"/>
      <c r="AU4570" s="171"/>
      <c r="AV4570" s="171"/>
      <c r="AW4570" s="171"/>
      <c r="AX4570" s="171"/>
      <c r="AY4570" s="171"/>
      <c r="AZ4570" s="171"/>
      <c r="BA4570" s="171"/>
      <c r="BB4570" s="171"/>
      <c r="BC4570" s="171"/>
      <c r="BD4570" s="171"/>
      <c r="BE4570" s="171"/>
      <c r="BF4570" s="171"/>
      <c r="BG4570" s="171"/>
    </row>
    <row r="4571" spans="1:59" hidden="1" x14ac:dyDescent="0.2">
      <c r="A4571" s="171">
        <v>2025</v>
      </c>
      <c r="B4571" s="170" t="s">
        <v>16</v>
      </c>
      <c r="C4571" s="51" t="str">
        <f>set_totals!$C$637</f>
        <v>06May25-RST-Night/Day</v>
      </c>
      <c r="D4571" s="21">
        <f t="shared" si="208"/>
        <v>45783</v>
      </c>
      <c r="E4571" s="22">
        <f t="shared" si="209"/>
        <v>126</v>
      </c>
      <c r="F4571" s="171" t="s">
        <v>340</v>
      </c>
      <c r="G4571" s="171" t="s">
        <v>341</v>
      </c>
      <c r="H4571" s="34">
        <v>32</v>
      </c>
      <c r="I4571" s="34"/>
      <c r="J4571" s="34">
        <v>0.34</v>
      </c>
      <c r="K4571" s="171" t="s">
        <v>494</v>
      </c>
      <c r="L4571" s="171"/>
      <c r="M4571" s="171"/>
      <c r="N4571" s="171"/>
      <c r="O4571" s="171"/>
      <c r="P4571" s="171"/>
      <c r="Q4571" s="171" t="s">
        <v>494</v>
      </c>
      <c r="R4571" s="171"/>
      <c r="S4571" s="171"/>
      <c r="T4571" s="171"/>
      <c r="U4571" s="171"/>
      <c r="V4571" s="171"/>
      <c r="W4571" s="171"/>
      <c r="X4571" s="171"/>
      <c r="Y4571" s="171"/>
      <c r="Z4571" s="171"/>
      <c r="AA4571" s="171"/>
      <c r="AB4571" s="171"/>
      <c r="AC4571" s="171"/>
      <c r="AD4571" s="171"/>
      <c r="AE4571" s="171"/>
      <c r="AF4571" s="171"/>
      <c r="AG4571" s="171"/>
      <c r="AH4571" s="171"/>
      <c r="AI4571" s="171"/>
      <c r="AJ4571" s="171"/>
      <c r="AK4571" s="171"/>
      <c r="AL4571" s="171"/>
      <c r="AM4571" s="171"/>
      <c r="AN4571" s="171"/>
      <c r="AO4571" s="171"/>
      <c r="AP4571" s="171"/>
      <c r="AQ4571" s="171"/>
      <c r="AR4571" s="171"/>
      <c r="AS4571" s="171"/>
      <c r="AT4571" s="171"/>
      <c r="AU4571" s="171"/>
      <c r="AV4571" s="171"/>
      <c r="AW4571" s="171"/>
      <c r="AX4571" s="171"/>
      <c r="AY4571" s="171"/>
      <c r="AZ4571" s="171"/>
      <c r="BA4571" s="171"/>
      <c r="BB4571" s="171"/>
      <c r="BC4571" s="171"/>
      <c r="BD4571" s="171"/>
      <c r="BE4571" s="171"/>
      <c r="BF4571" s="171"/>
      <c r="BG4571" s="171"/>
    </row>
    <row r="4572" spans="1:59" hidden="1" x14ac:dyDescent="0.2">
      <c r="A4572" s="171">
        <v>2025</v>
      </c>
      <c r="B4572" s="170" t="s">
        <v>16</v>
      </c>
      <c r="C4572" s="51" t="str">
        <f>set_totals!$C$637</f>
        <v>06May25-RST-Night/Day</v>
      </c>
      <c r="D4572" s="21">
        <f t="shared" si="208"/>
        <v>45783</v>
      </c>
      <c r="E4572" s="22">
        <f t="shared" si="209"/>
        <v>126</v>
      </c>
      <c r="F4572" s="171" t="s">
        <v>340</v>
      </c>
      <c r="G4572" s="171" t="s">
        <v>341</v>
      </c>
      <c r="H4572" s="34">
        <v>35</v>
      </c>
      <c r="I4572" s="34"/>
      <c r="J4572" s="34">
        <v>0.32</v>
      </c>
      <c r="K4572" s="171" t="s">
        <v>494</v>
      </c>
      <c r="L4572" s="171"/>
      <c r="M4572" s="171"/>
      <c r="N4572" s="171"/>
      <c r="O4572" s="171"/>
      <c r="P4572" s="171"/>
      <c r="Q4572" s="171" t="s">
        <v>494</v>
      </c>
      <c r="R4572" s="171"/>
      <c r="S4572" s="171"/>
      <c r="T4572" s="171"/>
      <c r="U4572" s="171"/>
      <c r="V4572" s="171"/>
      <c r="W4572" s="171"/>
      <c r="X4572" s="171"/>
      <c r="Y4572" s="171"/>
      <c r="Z4572" s="171"/>
      <c r="AA4572" s="171"/>
      <c r="AB4572" s="171"/>
      <c r="AC4572" s="171"/>
      <c r="AD4572" s="171"/>
      <c r="AE4572" s="171"/>
      <c r="AF4572" s="171"/>
      <c r="AG4572" s="171"/>
      <c r="AH4572" s="171"/>
      <c r="AI4572" s="171"/>
      <c r="AJ4572" s="171"/>
      <c r="AK4572" s="171"/>
      <c r="AL4572" s="171"/>
      <c r="AM4572" s="171"/>
      <c r="AN4572" s="171"/>
      <c r="AO4572" s="171"/>
      <c r="AP4572" s="171"/>
      <c r="AQ4572" s="171"/>
      <c r="AR4572" s="171"/>
      <c r="AS4572" s="171"/>
      <c r="AT4572" s="171"/>
      <c r="AU4572" s="171"/>
      <c r="AV4572" s="171"/>
      <c r="AW4572" s="171"/>
      <c r="AX4572" s="171"/>
      <c r="AY4572" s="171"/>
      <c r="AZ4572" s="171"/>
      <c r="BA4572" s="171"/>
      <c r="BB4572" s="171"/>
      <c r="BC4572" s="171"/>
      <c r="BD4572" s="171"/>
      <c r="BE4572" s="171"/>
      <c r="BF4572" s="171"/>
      <c r="BG4572" s="171"/>
    </row>
    <row r="4573" spans="1:59" hidden="1" x14ac:dyDescent="0.2">
      <c r="A4573" s="171">
        <v>2025</v>
      </c>
      <c r="B4573" s="170" t="s">
        <v>16</v>
      </c>
      <c r="C4573" s="51" t="str">
        <f>set_totals!$C$642</f>
        <v>07May25-RST-Night/Day</v>
      </c>
      <c r="D4573" s="21">
        <f t="shared" si="208"/>
        <v>45784</v>
      </c>
      <c r="E4573" s="22">
        <f t="shared" si="209"/>
        <v>127</v>
      </c>
      <c r="F4573" s="171" t="s">
        <v>344</v>
      </c>
      <c r="G4573" s="171" t="s">
        <v>347</v>
      </c>
      <c r="H4573" s="34">
        <v>59</v>
      </c>
      <c r="I4573" s="34"/>
      <c r="J4573" s="34"/>
      <c r="K4573" s="171" t="s">
        <v>494</v>
      </c>
      <c r="L4573" s="171"/>
      <c r="M4573" s="171"/>
      <c r="N4573" s="171"/>
      <c r="O4573" s="171"/>
      <c r="P4573" s="171"/>
      <c r="Q4573" s="171" t="s">
        <v>494</v>
      </c>
      <c r="R4573" s="171"/>
      <c r="S4573" s="171"/>
      <c r="T4573" s="171"/>
      <c r="U4573" s="171"/>
      <c r="V4573" s="171"/>
      <c r="W4573" s="171"/>
      <c r="X4573" s="171"/>
      <c r="Y4573" s="171"/>
      <c r="Z4573" s="171"/>
      <c r="AA4573" s="171"/>
      <c r="AB4573" s="171"/>
      <c r="AC4573" s="171"/>
      <c r="AD4573" s="171"/>
      <c r="AE4573" s="171"/>
      <c r="AF4573" s="171"/>
      <c r="AG4573" s="171"/>
      <c r="AH4573" s="171"/>
      <c r="AI4573" s="171"/>
      <c r="AJ4573" s="171"/>
      <c r="AK4573" s="171"/>
      <c r="AL4573" s="171"/>
      <c r="AM4573" s="171"/>
      <c r="AN4573" s="171"/>
      <c r="AO4573" s="171"/>
      <c r="AP4573" s="171"/>
      <c r="AQ4573" s="171"/>
      <c r="AR4573" s="171"/>
      <c r="AS4573" s="171"/>
      <c r="AT4573" s="171"/>
      <c r="AU4573" s="171"/>
      <c r="AV4573" s="171"/>
      <c r="AW4573" s="171"/>
      <c r="AX4573" s="171"/>
      <c r="AY4573" s="171"/>
      <c r="AZ4573" s="171"/>
      <c r="BA4573" s="171"/>
      <c r="BB4573" s="171"/>
      <c r="BC4573" s="171"/>
      <c r="BD4573" s="171"/>
      <c r="BE4573" s="171"/>
      <c r="BF4573" s="171"/>
      <c r="BG4573" s="171" t="s">
        <v>1735</v>
      </c>
    </row>
    <row r="4574" spans="1:59" hidden="1" x14ac:dyDescent="0.2">
      <c r="A4574" s="171">
        <v>2025</v>
      </c>
      <c r="B4574" s="170" t="s">
        <v>16</v>
      </c>
      <c r="C4574" s="51" t="str">
        <f>set_totals!$C$642</f>
        <v>07May25-RST-Night/Day</v>
      </c>
      <c r="D4574" s="21">
        <f t="shared" si="208"/>
        <v>45784</v>
      </c>
      <c r="E4574" s="22">
        <f t="shared" si="209"/>
        <v>127</v>
      </c>
      <c r="F4574" s="171" t="s">
        <v>343</v>
      </c>
      <c r="G4574" s="171" t="s">
        <v>341</v>
      </c>
      <c r="H4574" s="34">
        <v>34</v>
      </c>
      <c r="I4574" s="34"/>
      <c r="J4574" s="34"/>
      <c r="K4574" s="171" t="s">
        <v>494</v>
      </c>
      <c r="L4574" s="171"/>
      <c r="M4574" s="171"/>
      <c r="N4574" s="171"/>
      <c r="O4574" s="171"/>
      <c r="P4574" s="171"/>
      <c r="Q4574" s="171" t="s">
        <v>494</v>
      </c>
      <c r="R4574" s="171"/>
      <c r="S4574" s="171"/>
      <c r="T4574" s="171"/>
      <c r="U4574" s="171"/>
      <c r="V4574" s="171"/>
      <c r="W4574" s="171"/>
      <c r="X4574" s="171"/>
      <c r="Y4574" s="171"/>
      <c r="Z4574" s="171"/>
      <c r="AA4574" s="171"/>
      <c r="AB4574" s="171"/>
      <c r="AC4574" s="171"/>
      <c r="AD4574" s="171"/>
      <c r="AE4574" s="171"/>
      <c r="AF4574" s="171"/>
      <c r="AG4574" s="171"/>
      <c r="AH4574" s="171"/>
      <c r="AI4574" s="171"/>
      <c r="AJ4574" s="171"/>
      <c r="AK4574" s="171"/>
      <c r="AL4574" s="171"/>
      <c r="AM4574" s="171"/>
      <c r="AN4574" s="171"/>
      <c r="AO4574" s="171"/>
      <c r="AP4574" s="171"/>
      <c r="AQ4574" s="171"/>
      <c r="AR4574" s="171"/>
      <c r="AS4574" s="171"/>
      <c r="AT4574" s="171"/>
      <c r="AU4574" s="171"/>
      <c r="AV4574" s="171"/>
      <c r="AW4574" s="171"/>
      <c r="AX4574" s="171"/>
      <c r="AY4574" s="171"/>
      <c r="AZ4574" s="171"/>
      <c r="BA4574" s="171"/>
      <c r="BB4574" s="171"/>
      <c r="BC4574" s="171"/>
      <c r="BD4574" s="171"/>
      <c r="BE4574" s="171"/>
      <c r="BF4574" s="171"/>
      <c r="BG4574" s="171"/>
    </row>
    <row r="4575" spans="1:59" hidden="1" x14ac:dyDescent="0.2">
      <c r="A4575" s="171">
        <v>2025</v>
      </c>
      <c r="B4575" s="170" t="s">
        <v>16</v>
      </c>
      <c r="C4575" s="51" t="str">
        <f>set_totals!$C$642</f>
        <v>07May25-RST-Night/Day</v>
      </c>
      <c r="D4575" s="21">
        <f t="shared" si="208"/>
        <v>45784</v>
      </c>
      <c r="E4575" s="22">
        <f t="shared" si="209"/>
        <v>127</v>
      </c>
      <c r="F4575" s="171" t="s">
        <v>343</v>
      </c>
      <c r="G4575" s="171" t="s">
        <v>341</v>
      </c>
      <c r="H4575" s="34">
        <v>33</v>
      </c>
      <c r="I4575" s="34"/>
      <c r="J4575" s="34"/>
      <c r="K4575" s="171" t="s">
        <v>494</v>
      </c>
      <c r="L4575" s="171"/>
      <c r="M4575" s="171"/>
      <c r="N4575" s="171"/>
      <c r="O4575" s="171"/>
      <c r="P4575" s="171"/>
      <c r="Q4575" s="171" t="s">
        <v>494</v>
      </c>
      <c r="R4575" s="171"/>
      <c r="S4575" s="171"/>
      <c r="T4575" s="171"/>
      <c r="U4575" s="171"/>
      <c r="V4575" s="171"/>
      <c r="W4575" s="171"/>
      <c r="X4575" s="171"/>
      <c r="Y4575" s="171"/>
      <c r="Z4575" s="171"/>
      <c r="AA4575" s="171"/>
      <c r="AB4575" s="171"/>
      <c r="AC4575" s="171"/>
      <c r="AD4575" s="171"/>
      <c r="AE4575" s="171"/>
      <c r="AF4575" s="171"/>
      <c r="AG4575" s="171"/>
      <c r="AH4575" s="171"/>
      <c r="AI4575" s="171"/>
      <c r="AJ4575" s="171"/>
      <c r="AK4575" s="171"/>
      <c r="AL4575" s="171"/>
      <c r="AM4575" s="171"/>
      <c r="AN4575" s="171"/>
      <c r="AO4575" s="171"/>
      <c r="AP4575" s="171"/>
      <c r="AQ4575" s="171"/>
      <c r="AR4575" s="171"/>
      <c r="AS4575" s="171"/>
      <c r="AT4575" s="171"/>
      <c r="AU4575" s="171"/>
      <c r="AV4575" s="171"/>
      <c r="AW4575" s="171"/>
      <c r="AX4575" s="171"/>
      <c r="AY4575" s="171"/>
      <c r="AZ4575" s="171"/>
      <c r="BA4575" s="171"/>
      <c r="BB4575" s="171"/>
      <c r="BC4575" s="171"/>
      <c r="BD4575" s="171"/>
      <c r="BE4575" s="171"/>
      <c r="BF4575" s="171"/>
      <c r="BG4575" s="171"/>
    </row>
    <row r="4576" spans="1:59" hidden="1" x14ac:dyDescent="0.2">
      <c r="A4576" s="171">
        <v>2025</v>
      </c>
      <c r="B4576" s="170" t="s">
        <v>16</v>
      </c>
      <c r="C4576" s="51" t="str">
        <f>set_totals!$C$642</f>
        <v>07May25-RST-Night/Day</v>
      </c>
      <c r="D4576" s="21">
        <f t="shared" si="208"/>
        <v>45784</v>
      </c>
      <c r="E4576" s="22">
        <f t="shared" si="209"/>
        <v>127</v>
      </c>
      <c r="F4576" s="171" t="s">
        <v>343</v>
      </c>
      <c r="G4576" s="171" t="s">
        <v>341</v>
      </c>
      <c r="H4576" s="34">
        <v>33</v>
      </c>
      <c r="I4576" s="34"/>
      <c r="J4576" s="34"/>
      <c r="K4576" s="171" t="s">
        <v>494</v>
      </c>
      <c r="L4576" s="171"/>
      <c r="M4576" s="171"/>
      <c r="N4576" s="171"/>
      <c r="O4576" s="171"/>
      <c r="P4576" s="171"/>
      <c r="Q4576" s="171" t="s">
        <v>494</v>
      </c>
      <c r="R4576" s="171"/>
      <c r="S4576" s="171"/>
      <c r="T4576" s="171"/>
      <c r="U4576" s="171"/>
      <c r="V4576" s="171"/>
      <c r="W4576" s="171"/>
      <c r="X4576" s="171"/>
      <c r="Y4576" s="171"/>
      <c r="Z4576" s="171"/>
      <c r="AA4576" s="171"/>
      <c r="AB4576" s="171"/>
      <c r="AC4576" s="171"/>
      <c r="AD4576" s="171"/>
      <c r="AE4576" s="171"/>
      <c r="AF4576" s="171"/>
      <c r="AG4576" s="171"/>
      <c r="AH4576" s="171"/>
      <c r="AI4576" s="171"/>
      <c r="AJ4576" s="171"/>
      <c r="AK4576" s="171"/>
      <c r="AL4576" s="171"/>
      <c r="AM4576" s="171"/>
      <c r="AN4576" s="171"/>
      <c r="AO4576" s="171"/>
      <c r="AP4576" s="171"/>
      <c r="AQ4576" s="171"/>
      <c r="AR4576" s="171"/>
      <c r="AS4576" s="171"/>
      <c r="AT4576" s="171"/>
      <c r="AU4576" s="171"/>
      <c r="AV4576" s="171"/>
      <c r="AW4576" s="171"/>
      <c r="AX4576" s="171"/>
      <c r="AY4576" s="171"/>
      <c r="AZ4576" s="171"/>
      <c r="BA4576" s="171"/>
      <c r="BB4576" s="171"/>
      <c r="BC4576" s="171"/>
      <c r="BD4576" s="171"/>
      <c r="BE4576" s="171"/>
      <c r="BF4576" s="171"/>
      <c r="BG4576" s="171"/>
    </row>
    <row r="4577" spans="1:59" hidden="1" x14ac:dyDescent="0.2">
      <c r="A4577" s="171">
        <v>2025</v>
      </c>
      <c r="B4577" s="170" t="s">
        <v>16</v>
      </c>
      <c r="C4577" s="51" t="str">
        <f>set_totals!$C$642</f>
        <v>07May25-RST-Night/Day</v>
      </c>
      <c r="D4577" s="21">
        <f t="shared" si="208"/>
        <v>45784</v>
      </c>
      <c r="E4577" s="22">
        <f t="shared" si="209"/>
        <v>127</v>
      </c>
      <c r="F4577" s="171" t="s">
        <v>343</v>
      </c>
      <c r="G4577" s="171" t="s">
        <v>341</v>
      </c>
      <c r="H4577" s="34">
        <v>34</v>
      </c>
      <c r="I4577" s="34"/>
      <c r="J4577" s="34"/>
      <c r="K4577" s="171" t="s">
        <v>494</v>
      </c>
      <c r="L4577" s="171"/>
      <c r="M4577" s="171"/>
      <c r="N4577" s="171"/>
      <c r="O4577" s="171"/>
      <c r="P4577" s="171"/>
      <c r="Q4577" s="171" t="s">
        <v>494</v>
      </c>
      <c r="R4577" s="171"/>
      <c r="S4577" s="171"/>
      <c r="T4577" s="171"/>
      <c r="U4577" s="171"/>
      <c r="V4577" s="171"/>
      <c r="W4577" s="171"/>
      <c r="X4577" s="171"/>
      <c r="Y4577" s="171"/>
      <c r="Z4577" s="171"/>
      <c r="AA4577" s="171"/>
      <c r="AB4577" s="171"/>
      <c r="AC4577" s="171"/>
      <c r="AD4577" s="171"/>
      <c r="AE4577" s="171"/>
      <c r="AF4577" s="171"/>
      <c r="AG4577" s="171"/>
      <c r="AH4577" s="171"/>
      <c r="AI4577" s="171"/>
      <c r="AJ4577" s="171"/>
      <c r="AK4577" s="171"/>
      <c r="AL4577" s="171"/>
      <c r="AM4577" s="171"/>
      <c r="AN4577" s="171"/>
      <c r="AO4577" s="171"/>
      <c r="AP4577" s="171"/>
      <c r="AQ4577" s="171"/>
      <c r="AR4577" s="171"/>
      <c r="AS4577" s="171"/>
      <c r="AT4577" s="171"/>
      <c r="AU4577" s="171"/>
      <c r="AV4577" s="171"/>
      <c r="AW4577" s="171"/>
      <c r="AX4577" s="171"/>
      <c r="AY4577" s="171"/>
      <c r="AZ4577" s="171"/>
      <c r="BA4577" s="171"/>
      <c r="BB4577" s="171"/>
      <c r="BC4577" s="171"/>
      <c r="BD4577" s="171"/>
      <c r="BE4577" s="171"/>
      <c r="BF4577" s="171"/>
      <c r="BG4577" s="171"/>
    </row>
    <row r="4578" spans="1:59" hidden="1" x14ac:dyDescent="0.2">
      <c r="A4578" s="171">
        <v>2025</v>
      </c>
      <c r="B4578" s="170" t="s">
        <v>16</v>
      </c>
      <c r="C4578" s="51" t="str">
        <f>set_totals!$C$642</f>
        <v>07May25-RST-Night/Day</v>
      </c>
      <c r="D4578" s="21">
        <f t="shared" si="208"/>
        <v>45784</v>
      </c>
      <c r="E4578" s="22">
        <f t="shared" si="209"/>
        <v>127</v>
      </c>
      <c r="F4578" s="171" t="s">
        <v>343</v>
      </c>
      <c r="G4578" s="171" t="s">
        <v>341</v>
      </c>
      <c r="H4578" s="34">
        <v>33</v>
      </c>
      <c r="I4578" s="34"/>
      <c r="J4578" s="34"/>
      <c r="K4578" s="171" t="s">
        <v>494</v>
      </c>
      <c r="L4578" s="171"/>
      <c r="M4578" s="171"/>
      <c r="N4578" s="171"/>
      <c r="O4578" s="171"/>
      <c r="P4578" s="171"/>
      <c r="Q4578" s="171" t="s">
        <v>494</v>
      </c>
      <c r="R4578" s="171"/>
      <c r="S4578" s="171"/>
      <c r="T4578" s="171"/>
      <c r="U4578" s="171"/>
      <c r="V4578" s="171"/>
      <c r="W4578" s="171"/>
      <c r="X4578" s="171"/>
      <c r="Y4578" s="171"/>
      <c r="Z4578" s="171"/>
      <c r="AA4578" s="171"/>
      <c r="AB4578" s="171"/>
      <c r="AC4578" s="171"/>
      <c r="AD4578" s="171"/>
      <c r="AE4578" s="171"/>
      <c r="AF4578" s="171"/>
      <c r="AG4578" s="171"/>
      <c r="AH4578" s="171"/>
      <c r="AI4578" s="171"/>
      <c r="AJ4578" s="171"/>
      <c r="AK4578" s="171"/>
      <c r="AL4578" s="171"/>
      <c r="AM4578" s="171"/>
      <c r="AN4578" s="171"/>
      <c r="AO4578" s="171"/>
      <c r="AP4578" s="171"/>
      <c r="AQ4578" s="171"/>
      <c r="AR4578" s="171"/>
      <c r="AS4578" s="171"/>
      <c r="AT4578" s="171"/>
      <c r="AU4578" s="171"/>
      <c r="AV4578" s="171"/>
      <c r="AW4578" s="171"/>
      <c r="AX4578" s="171"/>
      <c r="AY4578" s="171"/>
      <c r="AZ4578" s="171"/>
      <c r="BA4578" s="171"/>
      <c r="BB4578" s="171"/>
      <c r="BC4578" s="171"/>
      <c r="BD4578" s="171"/>
      <c r="BE4578" s="171"/>
      <c r="BF4578" s="171"/>
      <c r="BG4578" s="171"/>
    </row>
    <row r="4579" spans="1:59" hidden="1" x14ac:dyDescent="0.2">
      <c r="A4579" s="171">
        <v>2025</v>
      </c>
      <c r="B4579" s="170" t="s">
        <v>16</v>
      </c>
      <c r="C4579" s="51" t="str">
        <f>set_totals!$C$642</f>
        <v>07May25-RST-Night/Day</v>
      </c>
      <c r="D4579" s="21">
        <f t="shared" si="208"/>
        <v>45784</v>
      </c>
      <c r="E4579" s="22">
        <f t="shared" si="209"/>
        <v>127</v>
      </c>
      <c r="F4579" s="171" t="s">
        <v>343</v>
      </c>
      <c r="G4579" s="171" t="s">
        <v>341</v>
      </c>
      <c r="H4579" s="34">
        <v>34</v>
      </c>
      <c r="I4579" s="34"/>
      <c r="J4579" s="34"/>
      <c r="K4579" s="171" t="s">
        <v>494</v>
      </c>
      <c r="L4579" s="171"/>
      <c r="M4579" s="171"/>
      <c r="N4579" s="171"/>
      <c r="O4579" s="171"/>
      <c r="P4579" s="171"/>
      <c r="Q4579" s="171" t="s">
        <v>494</v>
      </c>
      <c r="R4579" s="171"/>
      <c r="S4579" s="171"/>
      <c r="T4579" s="171"/>
      <c r="U4579" s="171"/>
      <c r="V4579" s="171"/>
      <c r="W4579" s="171"/>
      <c r="X4579" s="171"/>
      <c r="Y4579" s="171"/>
      <c r="Z4579" s="171"/>
      <c r="AA4579" s="171"/>
      <c r="AB4579" s="171"/>
      <c r="AC4579" s="171"/>
      <c r="AD4579" s="171"/>
      <c r="AE4579" s="171"/>
      <c r="AF4579" s="171"/>
      <c r="AG4579" s="171"/>
      <c r="AH4579" s="171"/>
      <c r="AI4579" s="171"/>
      <c r="AJ4579" s="171"/>
      <c r="AK4579" s="171"/>
      <c r="AL4579" s="171"/>
      <c r="AM4579" s="171"/>
      <c r="AN4579" s="171"/>
      <c r="AO4579" s="171"/>
      <c r="AP4579" s="171"/>
      <c r="AQ4579" s="171"/>
      <c r="AR4579" s="171"/>
      <c r="AS4579" s="171"/>
      <c r="AT4579" s="171"/>
      <c r="AU4579" s="171"/>
      <c r="AV4579" s="171"/>
      <c r="AW4579" s="171"/>
      <c r="AX4579" s="171"/>
      <c r="AY4579" s="171"/>
      <c r="AZ4579" s="171"/>
      <c r="BA4579" s="171"/>
      <c r="BB4579" s="171"/>
      <c r="BC4579" s="171"/>
      <c r="BD4579" s="171"/>
      <c r="BE4579" s="171"/>
      <c r="BF4579" s="171"/>
      <c r="BG4579" s="171"/>
    </row>
    <row r="4580" spans="1:59" hidden="1" x14ac:dyDescent="0.2">
      <c r="A4580" s="171">
        <v>2025</v>
      </c>
      <c r="B4580" s="170" t="s">
        <v>16</v>
      </c>
      <c r="C4580" s="51" t="str">
        <f>set_totals!$C$642</f>
        <v>07May25-RST-Night/Day</v>
      </c>
      <c r="D4580" s="21">
        <f t="shared" si="208"/>
        <v>45784</v>
      </c>
      <c r="E4580" s="22">
        <f t="shared" si="209"/>
        <v>127</v>
      </c>
      <c r="F4580" s="171" t="s">
        <v>343</v>
      </c>
      <c r="G4580" s="171" t="s">
        <v>347</v>
      </c>
      <c r="H4580" s="34">
        <v>132</v>
      </c>
      <c r="I4580" s="34"/>
      <c r="J4580" s="34"/>
      <c r="K4580" s="171" t="s">
        <v>494</v>
      </c>
      <c r="L4580" s="171"/>
      <c r="M4580" s="171"/>
      <c r="N4580" s="171"/>
      <c r="O4580" s="171"/>
      <c r="P4580" s="171"/>
      <c r="Q4580" s="171" t="s">
        <v>494</v>
      </c>
      <c r="R4580" s="171"/>
      <c r="S4580" s="171"/>
      <c r="T4580" s="171"/>
      <c r="U4580" s="171"/>
      <c r="V4580" s="171"/>
      <c r="W4580" s="171"/>
      <c r="X4580" s="171"/>
      <c r="Y4580" s="171"/>
      <c r="Z4580" s="171"/>
      <c r="AA4580" s="171"/>
      <c r="AB4580" s="171"/>
      <c r="AC4580" s="171"/>
      <c r="AD4580" s="171"/>
      <c r="AE4580" s="171"/>
      <c r="AF4580" s="171"/>
      <c r="AG4580" s="171"/>
      <c r="AH4580" s="171"/>
      <c r="AI4580" s="171"/>
      <c r="AJ4580" s="171"/>
      <c r="AK4580" s="171"/>
      <c r="AL4580" s="171"/>
      <c r="AM4580" s="171"/>
      <c r="AN4580" s="171"/>
      <c r="AO4580" s="171"/>
      <c r="AP4580" s="171"/>
      <c r="AQ4580" s="171"/>
      <c r="AR4580" s="171"/>
      <c r="AS4580" s="171"/>
      <c r="AT4580" s="171"/>
      <c r="AU4580" s="171"/>
      <c r="AV4580" s="171"/>
      <c r="AW4580" s="171"/>
      <c r="AX4580" s="171"/>
      <c r="AY4580" s="171"/>
      <c r="AZ4580" s="171"/>
      <c r="BA4580" s="171"/>
      <c r="BB4580" s="171"/>
      <c r="BC4580" s="171"/>
      <c r="BD4580" s="171"/>
      <c r="BE4580" s="171"/>
      <c r="BF4580" s="171"/>
      <c r="BG4580" s="171"/>
    </row>
    <row r="4581" spans="1:59" x14ac:dyDescent="0.2">
      <c r="A4581" s="171">
        <v>2025</v>
      </c>
      <c r="B4581" s="170" t="s">
        <v>16</v>
      </c>
      <c r="C4581" s="51" t="str">
        <f>set_totals!$C$648</f>
        <v>08May25-RST-Night/Day</v>
      </c>
      <c r="D4581" s="21">
        <f t="shared" si="208"/>
        <v>45785</v>
      </c>
      <c r="E4581" s="22">
        <f t="shared" si="209"/>
        <v>128</v>
      </c>
      <c r="F4581" s="171" t="s">
        <v>344</v>
      </c>
      <c r="G4581" s="171" t="s">
        <v>341</v>
      </c>
      <c r="H4581" s="34">
        <v>66</v>
      </c>
      <c r="I4581" s="34">
        <v>12</v>
      </c>
      <c r="J4581" s="34">
        <v>2.6</v>
      </c>
      <c r="K4581" s="171" t="s">
        <v>496</v>
      </c>
      <c r="L4581" s="171"/>
      <c r="M4581" s="171"/>
      <c r="N4581" s="171" t="s">
        <v>1736</v>
      </c>
      <c r="O4581" s="171"/>
      <c r="P4581" s="171"/>
      <c r="Q4581" s="171" t="s">
        <v>496</v>
      </c>
      <c r="R4581" s="205" t="s">
        <v>1894</v>
      </c>
      <c r="S4581" s="171"/>
      <c r="T4581" s="171"/>
      <c r="U4581" s="171"/>
      <c r="V4581" s="171"/>
      <c r="W4581" s="171"/>
      <c r="X4581" s="171"/>
      <c r="Y4581" s="171"/>
      <c r="Z4581" s="171"/>
      <c r="AA4581" s="171"/>
      <c r="AB4581" s="171"/>
      <c r="AC4581" s="171"/>
      <c r="AD4581" s="171"/>
      <c r="AE4581" s="171"/>
      <c r="AF4581" s="171"/>
      <c r="AG4581" s="185"/>
      <c r="AH4581" s="171"/>
      <c r="AI4581" s="171"/>
      <c r="AJ4581" s="171"/>
      <c r="AK4581" s="171"/>
      <c r="AL4581" s="171"/>
      <c r="AM4581" s="171"/>
      <c r="AN4581" s="171"/>
      <c r="AO4581" s="171"/>
      <c r="AP4581" s="171"/>
      <c r="AQ4581" s="171"/>
      <c r="AR4581" s="171"/>
      <c r="AS4581" s="171"/>
      <c r="AT4581" s="171"/>
      <c r="AU4581" s="171"/>
      <c r="AV4581" s="171"/>
      <c r="AW4581" s="171"/>
      <c r="AX4581" s="171"/>
      <c r="AY4581" s="171"/>
      <c r="AZ4581" s="171"/>
      <c r="BA4581" s="171"/>
      <c r="BB4581" s="171"/>
      <c r="BC4581" s="171"/>
      <c r="BD4581" s="171"/>
      <c r="BE4581" s="171"/>
      <c r="BF4581" s="171" t="s">
        <v>2401</v>
      </c>
      <c r="BG4581" s="171" t="s">
        <v>1737</v>
      </c>
    </row>
    <row r="4582" spans="1:59" x14ac:dyDescent="0.2">
      <c r="A4582" s="171">
        <v>2025</v>
      </c>
      <c r="B4582" s="170" t="s">
        <v>16</v>
      </c>
      <c r="C4582" s="51" t="str">
        <f>set_totals!$C$648</f>
        <v>08May25-RST-Night/Day</v>
      </c>
      <c r="D4582" s="21">
        <f t="shared" si="208"/>
        <v>45785</v>
      </c>
      <c r="E4582" s="22">
        <f t="shared" si="209"/>
        <v>128</v>
      </c>
      <c r="F4582" s="171" t="s">
        <v>344</v>
      </c>
      <c r="G4582" s="171" t="s">
        <v>341</v>
      </c>
      <c r="H4582" s="34">
        <v>61</v>
      </c>
      <c r="I4582" s="34">
        <v>12</v>
      </c>
      <c r="J4582" s="34">
        <v>2.2000000000000002</v>
      </c>
      <c r="K4582" s="171" t="s">
        <v>494</v>
      </c>
      <c r="L4582" s="171"/>
      <c r="M4582" s="171"/>
      <c r="N4582" s="171" t="s">
        <v>1736</v>
      </c>
      <c r="O4582" s="171"/>
      <c r="P4582" s="171"/>
      <c r="Q4582" s="171" t="s">
        <v>496</v>
      </c>
      <c r="R4582" s="205" t="s">
        <v>1894</v>
      </c>
      <c r="S4582" s="171"/>
      <c r="T4582" s="171"/>
      <c r="U4582" s="171"/>
      <c r="V4582" s="171"/>
      <c r="W4582" s="171"/>
      <c r="X4582" s="171"/>
      <c r="Y4582" s="171"/>
      <c r="Z4582" s="171"/>
      <c r="AA4582" s="171"/>
      <c r="AB4582" s="171"/>
      <c r="AC4582" s="171"/>
      <c r="AD4582" s="171"/>
      <c r="AE4582" s="171"/>
      <c r="AF4582" s="171"/>
      <c r="AG4582" s="185"/>
      <c r="AH4582" s="171"/>
      <c r="AI4582" s="171"/>
      <c r="AJ4582" s="171"/>
      <c r="AK4582" s="171"/>
      <c r="AL4582" s="171"/>
      <c r="AM4582" s="171"/>
      <c r="AN4582" s="171"/>
      <c r="AO4582" s="171"/>
      <c r="AP4582" s="171"/>
      <c r="AQ4582" s="171"/>
      <c r="AR4582" s="171"/>
      <c r="AS4582" s="171"/>
      <c r="AT4582" s="171"/>
      <c r="AU4582" s="171"/>
      <c r="AV4582" s="171"/>
      <c r="AW4582" s="171"/>
      <c r="AX4582" s="171"/>
      <c r="AY4582" s="171"/>
      <c r="AZ4582" s="171"/>
      <c r="BA4582" s="171"/>
      <c r="BB4582" s="171"/>
      <c r="BC4582" s="171"/>
      <c r="BD4582" s="171"/>
      <c r="BE4582" s="171"/>
      <c r="BF4582" s="171"/>
      <c r="BG4582" s="171" t="s">
        <v>1737</v>
      </c>
    </row>
    <row r="4583" spans="1:59" x14ac:dyDescent="0.2">
      <c r="A4583" s="171">
        <v>2025</v>
      </c>
      <c r="B4583" s="170" t="s">
        <v>16</v>
      </c>
      <c r="C4583" s="51" t="str">
        <f>set_totals!$C$648</f>
        <v>08May25-RST-Night/Day</v>
      </c>
      <c r="D4583" s="21">
        <f t="shared" si="208"/>
        <v>45785</v>
      </c>
      <c r="E4583" s="22">
        <f t="shared" si="209"/>
        <v>128</v>
      </c>
      <c r="F4583" s="171" t="s">
        <v>344</v>
      </c>
      <c r="G4583" s="171" t="s">
        <v>341</v>
      </c>
      <c r="H4583" s="34">
        <v>64</v>
      </c>
      <c r="I4583" s="34">
        <v>13</v>
      </c>
      <c r="J4583" s="34">
        <v>2.4</v>
      </c>
      <c r="K4583" s="171" t="s">
        <v>496</v>
      </c>
      <c r="L4583" s="171"/>
      <c r="M4583" s="171"/>
      <c r="N4583" s="171" t="s">
        <v>1736</v>
      </c>
      <c r="O4583" s="171"/>
      <c r="P4583" s="171"/>
      <c r="Q4583" s="171" t="s">
        <v>496</v>
      </c>
      <c r="R4583" s="205" t="s">
        <v>1894</v>
      </c>
      <c r="S4583" s="171"/>
      <c r="T4583" s="171"/>
      <c r="U4583" s="171"/>
      <c r="V4583" s="171"/>
      <c r="W4583" s="171"/>
      <c r="X4583" s="171"/>
      <c r="Y4583" s="171"/>
      <c r="Z4583" s="171"/>
      <c r="AA4583" s="171"/>
      <c r="AB4583" s="171"/>
      <c r="AC4583" s="171"/>
      <c r="AD4583" s="171"/>
      <c r="AE4583" s="171"/>
      <c r="AF4583" s="171"/>
      <c r="AG4583" s="185"/>
      <c r="AH4583" s="171"/>
      <c r="AI4583" s="171"/>
      <c r="AJ4583" s="171"/>
      <c r="AK4583" s="171"/>
      <c r="AL4583" s="171"/>
      <c r="AM4583" s="171"/>
      <c r="AN4583" s="171"/>
      <c r="AO4583" s="171"/>
      <c r="AP4583" s="171"/>
      <c r="AQ4583" s="171"/>
      <c r="AR4583" s="171"/>
      <c r="AS4583" s="171"/>
      <c r="AT4583" s="171"/>
      <c r="AU4583" s="171"/>
      <c r="AV4583" s="171"/>
      <c r="AW4583" s="171"/>
      <c r="AX4583" s="171"/>
      <c r="AY4583" s="171"/>
      <c r="AZ4583" s="171"/>
      <c r="BA4583" s="171"/>
      <c r="BB4583" s="171"/>
      <c r="BC4583" s="171"/>
      <c r="BD4583" s="171"/>
      <c r="BE4583" s="171"/>
      <c r="BF4583" s="171"/>
      <c r="BG4583" s="171" t="s">
        <v>1737</v>
      </c>
    </row>
    <row r="4584" spans="1:59" hidden="1" x14ac:dyDescent="0.2">
      <c r="A4584" s="171">
        <v>2025</v>
      </c>
      <c r="B4584" s="170" t="s">
        <v>16</v>
      </c>
      <c r="C4584" s="51" t="str">
        <f>set_totals!$C$648</f>
        <v>08May25-RST-Night/Day</v>
      </c>
      <c r="D4584" s="21">
        <f t="shared" si="208"/>
        <v>45785</v>
      </c>
      <c r="E4584" s="22">
        <f t="shared" si="209"/>
        <v>128</v>
      </c>
      <c r="F4584" s="171" t="s">
        <v>343</v>
      </c>
      <c r="G4584" s="171" t="s">
        <v>341</v>
      </c>
      <c r="H4584" s="34">
        <v>51</v>
      </c>
      <c r="I4584" s="34"/>
      <c r="J4584" s="34">
        <v>1.45</v>
      </c>
      <c r="K4584" s="171" t="s">
        <v>494</v>
      </c>
      <c r="L4584" s="171"/>
      <c r="M4584" s="171"/>
      <c r="N4584" s="171"/>
      <c r="O4584" s="171"/>
      <c r="P4584" s="171"/>
      <c r="Q4584" s="171" t="s">
        <v>494</v>
      </c>
      <c r="R4584" s="171"/>
      <c r="S4584" s="171"/>
      <c r="T4584" s="171"/>
      <c r="U4584" s="171"/>
      <c r="V4584" s="171"/>
      <c r="W4584" s="171"/>
      <c r="X4584" s="171"/>
      <c r="Y4584" s="171"/>
      <c r="Z4584" s="171"/>
      <c r="AA4584" s="171"/>
      <c r="AB4584" s="171"/>
      <c r="AC4584" s="171"/>
      <c r="AD4584" s="171"/>
      <c r="AE4584" s="171"/>
      <c r="AF4584" s="171"/>
      <c r="AG4584" s="171"/>
      <c r="AH4584" s="171"/>
      <c r="AI4584" s="171"/>
      <c r="AJ4584" s="171"/>
      <c r="AK4584" s="171"/>
      <c r="AL4584" s="171"/>
      <c r="AM4584" s="171"/>
      <c r="AN4584" s="171"/>
      <c r="AO4584" s="171"/>
      <c r="AP4584" s="171"/>
      <c r="AQ4584" s="171"/>
      <c r="AR4584" s="171"/>
      <c r="AS4584" s="171"/>
      <c r="AT4584" s="171"/>
      <c r="AU4584" s="171"/>
      <c r="AV4584" s="171"/>
      <c r="AW4584" s="171"/>
      <c r="AX4584" s="171"/>
      <c r="AY4584" s="171"/>
      <c r="AZ4584" s="171"/>
      <c r="BA4584" s="171"/>
      <c r="BB4584" s="171"/>
      <c r="BC4584" s="171"/>
      <c r="BD4584" s="171"/>
      <c r="BE4584" s="171"/>
      <c r="BF4584" s="171"/>
      <c r="BG4584" s="171"/>
    </row>
    <row r="4585" spans="1:59" hidden="1" x14ac:dyDescent="0.2">
      <c r="A4585" s="171">
        <v>2025</v>
      </c>
      <c r="B4585" s="170" t="s">
        <v>16</v>
      </c>
      <c r="C4585" s="51" t="str">
        <f>set_totals!$C$648</f>
        <v>08May25-RST-Night/Day</v>
      </c>
      <c r="D4585" s="21">
        <f t="shared" si="208"/>
        <v>45785</v>
      </c>
      <c r="E4585" s="22">
        <f t="shared" si="209"/>
        <v>128</v>
      </c>
      <c r="F4585" s="171" t="s">
        <v>343</v>
      </c>
      <c r="G4585" s="171" t="s">
        <v>341</v>
      </c>
      <c r="H4585" s="34">
        <v>39</v>
      </c>
      <c r="I4585" s="34"/>
      <c r="J4585" s="34">
        <v>0.52</v>
      </c>
      <c r="K4585" s="171" t="s">
        <v>494</v>
      </c>
      <c r="L4585" s="171"/>
      <c r="M4585" s="171"/>
      <c r="N4585" s="171"/>
      <c r="O4585" s="171"/>
      <c r="P4585" s="171"/>
      <c r="Q4585" s="171" t="s">
        <v>494</v>
      </c>
      <c r="R4585" s="171"/>
      <c r="S4585" s="171"/>
      <c r="T4585" s="171"/>
      <c r="U4585" s="171"/>
      <c r="V4585" s="171"/>
      <c r="W4585" s="171"/>
      <c r="X4585" s="171"/>
      <c r="Y4585" s="171"/>
      <c r="Z4585" s="171"/>
      <c r="AA4585" s="171"/>
      <c r="AB4585" s="171"/>
      <c r="AC4585" s="171"/>
      <c r="AD4585" s="171"/>
      <c r="AE4585" s="171"/>
      <c r="AF4585" s="171"/>
      <c r="AG4585" s="171"/>
      <c r="AH4585" s="171"/>
      <c r="AI4585" s="171"/>
      <c r="AJ4585" s="171"/>
      <c r="AK4585" s="171"/>
      <c r="AL4585" s="171"/>
      <c r="AM4585" s="171"/>
      <c r="AN4585" s="171"/>
      <c r="AO4585" s="171"/>
      <c r="AP4585" s="171"/>
      <c r="AQ4585" s="171"/>
      <c r="AR4585" s="171"/>
      <c r="AS4585" s="171"/>
      <c r="AT4585" s="171"/>
      <c r="AU4585" s="171"/>
      <c r="AV4585" s="171"/>
      <c r="AW4585" s="171"/>
      <c r="AX4585" s="171"/>
      <c r="AY4585" s="171"/>
      <c r="AZ4585" s="171"/>
      <c r="BA4585" s="171"/>
      <c r="BB4585" s="171"/>
      <c r="BC4585" s="171"/>
      <c r="BD4585" s="171"/>
      <c r="BE4585" s="171"/>
      <c r="BF4585" s="171"/>
      <c r="BG4585" s="171"/>
    </row>
    <row r="4586" spans="1:59" hidden="1" x14ac:dyDescent="0.2">
      <c r="A4586" s="171">
        <v>2025</v>
      </c>
      <c r="B4586" s="170" t="s">
        <v>16</v>
      </c>
      <c r="C4586" s="51" t="str">
        <f>set_totals!$C$648</f>
        <v>08May25-RST-Night/Day</v>
      </c>
      <c r="D4586" s="21">
        <f t="shared" si="208"/>
        <v>45785</v>
      </c>
      <c r="E4586" s="22">
        <f t="shared" si="209"/>
        <v>128</v>
      </c>
      <c r="F4586" s="171" t="s">
        <v>343</v>
      </c>
      <c r="G4586" s="171" t="s">
        <v>341</v>
      </c>
      <c r="H4586" s="34">
        <v>35</v>
      </c>
      <c r="I4586" s="34"/>
      <c r="J4586" s="34">
        <v>0.39</v>
      </c>
      <c r="K4586" s="171" t="s">
        <v>494</v>
      </c>
      <c r="L4586" s="171"/>
      <c r="M4586" s="171"/>
      <c r="N4586" s="171"/>
      <c r="O4586" s="171"/>
      <c r="P4586" s="171"/>
      <c r="Q4586" s="171" t="s">
        <v>494</v>
      </c>
      <c r="R4586" s="171"/>
      <c r="S4586" s="171"/>
      <c r="T4586" s="171"/>
      <c r="U4586" s="171"/>
      <c r="V4586" s="171"/>
      <c r="W4586" s="171"/>
      <c r="X4586" s="171"/>
      <c r="Y4586" s="171"/>
      <c r="Z4586" s="171"/>
      <c r="AA4586" s="171"/>
      <c r="AB4586" s="171"/>
      <c r="AC4586" s="171"/>
      <c r="AD4586" s="171"/>
      <c r="AE4586" s="171"/>
      <c r="AF4586" s="171"/>
      <c r="AG4586" s="171"/>
      <c r="AH4586" s="171"/>
      <c r="AI4586" s="171"/>
      <c r="AJ4586" s="171"/>
      <c r="AK4586" s="171"/>
      <c r="AL4586" s="171"/>
      <c r="AM4586" s="171"/>
      <c r="AN4586" s="171"/>
      <c r="AO4586" s="171"/>
      <c r="AP4586" s="171"/>
      <c r="AQ4586" s="171"/>
      <c r="AR4586" s="171"/>
      <c r="AS4586" s="171"/>
      <c r="AT4586" s="171"/>
      <c r="AU4586" s="171"/>
      <c r="AV4586" s="171"/>
      <c r="AW4586" s="171"/>
      <c r="AX4586" s="171"/>
      <c r="AY4586" s="171"/>
      <c r="AZ4586" s="171"/>
      <c r="BA4586" s="171"/>
      <c r="BB4586" s="171"/>
      <c r="BC4586" s="171"/>
      <c r="BD4586" s="171"/>
      <c r="BE4586" s="171"/>
      <c r="BF4586" s="171"/>
      <c r="BG4586" s="171"/>
    </row>
    <row r="4587" spans="1:59" hidden="1" x14ac:dyDescent="0.2">
      <c r="A4587" s="171">
        <v>2025</v>
      </c>
      <c r="B4587" s="170" t="s">
        <v>16</v>
      </c>
      <c r="C4587" s="51" t="str">
        <f>set_totals!$C$648</f>
        <v>08May25-RST-Night/Day</v>
      </c>
      <c r="D4587" s="21">
        <f t="shared" si="208"/>
        <v>45785</v>
      </c>
      <c r="E4587" s="22">
        <f t="shared" si="209"/>
        <v>128</v>
      </c>
      <c r="F4587" s="171" t="s">
        <v>343</v>
      </c>
      <c r="G4587" s="171" t="s">
        <v>347</v>
      </c>
      <c r="H4587" s="34">
        <v>90</v>
      </c>
      <c r="I4587" s="34"/>
      <c r="J4587" s="34">
        <v>7.62</v>
      </c>
      <c r="K4587" s="171" t="s">
        <v>494</v>
      </c>
      <c r="L4587" s="171"/>
      <c r="M4587" s="171"/>
      <c r="N4587" s="171"/>
      <c r="O4587" s="171"/>
      <c r="P4587" s="171"/>
      <c r="Q4587" s="171" t="s">
        <v>494</v>
      </c>
      <c r="R4587" s="171"/>
      <c r="S4587" s="171"/>
      <c r="T4587" s="171"/>
      <c r="U4587" s="171"/>
      <c r="V4587" s="171"/>
      <c r="W4587" s="171"/>
      <c r="X4587" s="171"/>
      <c r="Y4587" s="171"/>
      <c r="Z4587" s="171"/>
      <c r="AA4587" s="171"/>
      <c r="AB4587" s="171"/>
      <c r="AC4587" s="171"/>
      <c r="AD4587" s="171"/>
      <c r="AE4587" s="171"/>
      <c r="AF4587" s="171"/>
      <c r="AG4587" s="171"/>
      <c r="AH4587" s="171"/>
      <c r="AI4587" s="171"/>
      <c r="AJ4587" s="171"/>
      <c r="AK4587" s="171"/>
      <c r="AL4587" s="171"/>
      <c r="AM4587" s="171"/>
      <c r="AN4587" s="171"/>
      <c r="AO4587" s="171"/>
      <c r="AP4587" s="171"/>
      <c r="AQ4587" s="171"/>
      <c r="AR4587" s="171"/>
      <c r="AS4587" s="171"/>
      <c r="AT4587" s="171"/>
      <c r="AU4587" s="171"/>
      <c r="AV4587" s="171"/>
      <c r="AW4587" s="171"/>
      <c r="AX4587" s="171"/>
      <c r="AY4587" s="171"/>
      <c r="AZ4587" s="171"/>
      <c r="BA4587" s="171"/>
      <c r="BB4587" s="171"/>
      <c r="BC4587" s="171"/>
      <c r="BD4587" s="171"/>
      <c r="BE4587" s="171"/>
      <c r="BF4587" s="171"/>
      <c r="BG4587" s="171"/>
    </row>
    <row r="4588" spans="1:59" hidden="1" x14ac:dyDescent="0.2">
      <c r="A4588" s="171">
        <v>2025</v>
      </c>
      <c r="B4588" s="170" t="s">
        <v>16</v>
      </c>
      <c r="C4588" s="51" t="str">
        <f>set_totals!$C$648</f>
        <v>08May25-RST-Night/Day</v>
      </c>
      <c r="D4588" s="21">
        <f t="shared" si="208"/>
        <v>45785</v>
      </c>
      <c r="E4588" s="22">
        <f t="shared" si="209"/>
        <v>128</v>
      </c>
      <c r="F4588" s="171" t="s">
        <v>343</v>
      </c>
      <c r="G4588" s="171" t="s">
        <v>347</v>
      </c>
      <c r="H4588" s="34">
        <v>100</v>
      </c>
      <c r="I4588" s="34"/>
      <c r="J4588" s="34">
        <v>10.43</v>
      </c>
      <c r="K4588" s="171" t="s">
        <v>494</v>
      </c>
      <c r="L4588" s="171"/>
      <c r="M4588" s="171"/>
      <c r="N4588" s="171"/>
      <c r="O4588" s="171"/>
      <c r="P4588" s="171"/>
      <c r="Q4588" s="171" t="s">
        <v>494</v>
      </c>
      <c r="R4588" s="171"/>
      <c r="S4588" s="171"/>
      <c r="T4588" s="171"/>
      <c r="U4588" s="171"/>
      <c r="V4588" s="171"/>
      <c r="W4588" s="171"/>
      <c r="X4588" s="171"/>
      <c r="Y4588" s="171"/>
      <c r="Z4588" s="171"/>
      <c r="AA4588" s="171"/>
      <c r="AB4588" s="171"/>
      <c r="AC4588" s="171"/>
      <c r="AD4588" s="171"/>
      <c r="AE4588" s="171"/>
      <c r="AF4588" s="171"/>
      <c r="AG4588" s="171"/>
      <c r="AH4588" s="171"/>
      <c r="AI4588" s="171"/>
      <c r="AJ4588" s="171"/>
      <c r="AK4588" s="171"/>
      <c r="AL4588" s="171"/>
      <c r="AM4588" s="171"/>
      <c r="AN4588" s="171"/>
      <c r="AO4588" s="171"/>
      <c r="AP4588" s="171"/>
      <c r="AQ4588" s="171"/>
      <c r="AR4588" s="171"/>
      <c r="AS4588" s="171"/>
      <c r="AT4588" s="171"/>
      <c r="AU4588" s="171"/>
      <c r="AV4588" s="171"/>
      <c r="AW4588" s="171"/>
      <c r="AX4588" s="171"/>
      <c r="AY4588" s="171"/>
      <c r="AZ4588" s="171"/>
      <c r="BA4588" s="171"/>
      <c r="BB4588" s="171"/>
      <c r="BC4588" s="171"/>
      <c r="BD4588" s="171"/>
      <c r="BE4588" s="171"/>
      <c r="BF4588" s="171"/>
      <c r="BG4588" s="171"/>
    </row>
    <row r="4589" spans="1:59" hidden="1" x14ac:dyDescent="0.2">
      <c r="A4589" s="171">
        <v>2025</v>
      </c>
      <c r="B4589" s="170" t="s">
        <v>16</v>
      </c>
      <c r="C4589" s="51" t="str">
        <f>set_totals!$C$648</f>
        <v>08May25-RST-Night/Day</v>
      </c>
      <c r="D4589" s="21">
        <f t="shared" si="208"/>
        <v>45785</v>
      </c>
      <c r="E4589" s="22">
        <f t="shared" si="209"/>
        <v>128</v>
      </c>
      <c r="F4589" s="171" t="s">
        <v>343</v>
      </c>
      <c r="G4589" s="171" t="s">
        <v>347</v>
      </c>
      <c r="H4589" s="34">
        <v>110</v>
      </c>
      <c r="I4589" s="34"/>
      <c r="J4589" s="34">
        <v>13.2</v>
      </c>
      <c r="K4589" s="171" t="s">
        <v>494</v>
      </c>
      <c r="L4589" s="171"/>
      <c r="M4589" s="171"/>
      <c r="N4589" s="171"/>
      <c r="O4589" s="171"/>
      <c r="P4589" s="171"/>
      <c r="Q4589" s="171" t="s">
        <v>494</v>
      </c>
      <c r="R4589" s="171"/>
      <c r="S4589" s="171"/>
      <c r="T4589" s="171"/>
      <c r="U4589" s="171"/>
      <c r="V4589" s="171"/>
      <c r="W4589" s="171"/>
      <c r="X4589" s="171"/>
      <c r="Y4589" s="171"/>
      <c r="Z4589" s="171"/>
      <c r="AA4589" s="171"/>
      <c r="AB4589" s="171"/>
      <c r="AC4589" s="171"/>
      <c r="AD4589" s="171"/>
      <c r="AE4589" s="171"/>
      <c r="AF4589" s="171"/>
      <c r="AG4589" s="171"/>
      <c r="AH4589" s="171"/>
      <c r="AI4589" s="171"/>
      <c r="AJ4589" s="171"/>
      <c r="AK4589" s="171"/>
      <c r="AL4589" s="171"/>
      <c r="AM4589" s="171"/>
      <c r="AN4589" s="171"/>
      <c r="AO4589" s="171"/>
      <c r="AP4589" s="171"/>
      <c r="AQ4589" s="171"/>
      <c r="AR4589" s="171"/>
      <c r="AS4589" s="171"/>
      <c r="AT4589" s="171"/>
      <c r="AU4589" s="171"/>
      <c r="AV4589" s="171"/>
      <c r="AW4589" s="171"/>
      <c r="AX4589" s="171"/>
      <c r="AY4589" s="171"/>
      <c r="AZ4589" s="171"/>
      <c r="BA4589" s="171"/>
      <c r="BB4589" s="171"/>
      <c r="BC4589" s="171"/>
      <c r="BD4589" s="171"/>
      <c r="BE4589" s="171"/>
      <c r="BF4589" s="171"/>
      <c r="BG4589" s="171"/>
    </row>
    <row r="4590" spans="1:59" hidden="1" x14ac:dyDescent="0.2">
      <c r="A4590" s="171">
        <v>2025</v>
      </c>
      <c r="B4590" s="170" t="s">
        <v>16</v>
      </c>
      <c r="C4590" s="51" t="str">
        <f>set_totals!$C$648</f>
        <v>08May25-RST-Night/Day</v>
      </c>
      <c r="D4590" s="21">
        <f t="shared" si="208"/>
        <v>45785</v>
      </c>
      <c r="E4590" s="22">
        <f t="shared" si="209"/>
        <v>128</v>
      </c>
      <c r="F4590" s="171" t="s">
        <v>343</v>
      </c>
      <c r="G4590" s="171" t="s">
        <v>347</v>
      </c>
      <c r="H4590" s="34">
        <v>104</v>
      </c>
      <c r="I4590" s="34"/>
      <c r="J4590" s="34">
        <v>12.08</v>
      </c>
      <c r="K4590" s="171" t="s">
        <v>494</v>
      </c>
      <c r="L4590" s="171"/>
      <c r="M4590" s="171"/>
      <c r="N4590" s="171"/>
      <c r="O4590" s="171"/>
      <c r="P4590" s="171"/>
      <c r="Q4590" s="171" t="s">
        <v>494</v>
      </c>
      <c r="R4590" s="171"/>
      <c r="S4590" s="171"/>
      <c r="T4590" s="171"/>
      <c r="U4590" s="171"/>
      <c r="V4590" s="171"/>
      <c r="W4590" s="171"/>
      <c r="X4590" s="171"/>
      <c r="Y4590" s="171"/>
      <c r="Z4590" s="171"/>
      <c r="AA4590" s="171"/>
      <c r="AB4590" s="171"/>
      <c r="AC4590" s="171"/>
      <c r="AD4590" s="171"/>
      <c r="AE4590" s="171"/>
      <c r="AF4590" s="171"/>
      <c r="AG4590" s="171"/>
      <c r="AH4590" s="171"/>
      <c r="AI4590" s="171"/>
      <c r="AJ4590" s="171"/>
      <c r="AK4590" s="171"/>
      <c r="AL4590" s="171"/>
      <c r="AM4590" s="171"/>
      <c r="AN4590" s="171"/>
      <c r="AO4590" s="171"/>
      <c r="AP4590" s="171"/>
      <c r="AQ4590" s="171"/>
      <c r="AR4590" s="171"/>
      <c r="AS4590" s="171"/>
      <c r="AT4590" s="171"/>
      <c r="AU4590" s="171"/>
      <c r="AV4590" s="171"/>
      <c r="AW4590" s="171"/>
      <c r="AX4590" s="171"/>
      <c r="AY4590" s="171"/>
      <c r="AZ4590" s="171"/>
      <c r="BA4590" s="171"/>
      <c r="BB4590" s="171"/>
      <c r="BC4590" s="171"/>
      <c r="BD4590" s="171"/>
      <c r="BE4590" s="171"/>
      <c r="BF4590" s="171"/>
      <c r="BG4590" s="171"/>
    </row>
    <row r="4591" spans="1:59" hidden="1" x14ac:dyDescent="0.2">
      <c r="A4591" s="171">
        <v>2025</v>
      </c>
      <c r="B4591" s="170" t="s">
        <v>16</v>
      </c>
      <c r="C4591" s="51" t="str">
        <f>set_totals!$C$648</f>
        <v>08May25-RST-Night/Day</v>
      </c>
      <c r="D4591" s="21">
        <f t="shared" ref="D4591:D4654" si="210">DATEVALUE(LEFT(C4591, SEARCH("-", C4591) - 1))</f>
        <v>45785</v>
      </c>
      <c r="E4591" s="22">
        <f t="shared" ref="E4591:E4654" si="211" xml:space="preserve"> D4591 - DATE(YEAR(D4591), 1, 0)</f>
        <v>128</v>
      </c>
      <c r="F4591" s="171" t="s">
        <v>343</v>
      </c>
      <c r="G4591" s="171" t="s">
        <v>347</v>
      </c>
      <c r="H4591" s="34">
        <v>110</v>
      </c>
      <c r="I4591" s="34"/>
      <c r="J4591" s="34">
        <v>16.190000000000001</v>
      </c>
      <c r="K4591" s="171" t="s">
        <v>494</v>
      </c>
      <c r="L4591" s="171"/>
      <c r="M4591" s="171"/>
      <c r="N4591" s="171"/>
      <c r="O4591" s="171"/>
      <c r="P4591" s="171"/>
      <c r="Q4591" s="171" t="s">
        <v>494</v>
      </c>
      <c r="R4591" s="171"/>
      <c r="S4591" s="171"/>
      <c r="T4591" s="171"/>
      <c r="U4591" s="171"/>
      <c r="V4591" s="171"/>
      <c r="W4591" s="171"/>
      <c r="X4591" s="171"/>
      <c r="Y4591" s="171"/>
      <c r="Z4591" s="171"/>
      <c r="AA4591" s="171"/>
      <c r="AB4591" s="171"/>
      <c r="AC4591" s="171"/>
      <c r="AD4591" s="171"/>
      <c r="AE4591" s="171"/>
      <c r="AF4591" s="171"/>
      <c r="AG4591" s="171"/>
      <c r="AH4591" s="171"/>
      <c r="AI4591" s="171"/>
      <c r="AJ4591" s="171"/>
      <c r="AK4591" s="171"/>
      <c r="AL4591" s="171"/>
      <c r="AM4591" s="171"/>
      <c r="AN4591" s="171"/>
      <c r="AO4591" s="171"/>
      <c r="AP4591" s="171"/>
      <c r="AQ4591" s="171"/>
      <c r="AR4591" s="171"/>
      <c r="AS4591" s="171"/>
      <c r="AT4591" s="171"/>
      <c r="AU4591" s="171"/>
      <c r="AV4591" s="171"/>
      <c r="AW4591" s="171"/>
      <c r="AX4591" s="171"/>
      <c r="AY4591" s="171"/>
      <c r="AZ4591" s="171"/>
      <c r="BA4591" s="171"/>
      <c r="BB4591" s="171"/>
      <c r="BC4591" s="171"/>
      <c r="BD4591" s="171"/>
      <c r="BE4591" s="171"/>
      <c r="BF4591" s="171"/>
      <c r="BG4591" s="171"/>
    </row>
    <row r="4592" spans="1:59" x14ac:dyDescent="0.2">
      <c r="A4592" s="171">
        <v>2025</v>
      </c>
      <c r="B4592" s="170" t="s">
        <v>16</v>
      </c>
      <c r="C4592" s="51" t="str">
        <f>set_totals!$C$651</f>
        <v>09May25-RST-Night/Day</v>
      </c>
      <c r="D4592" s="21">
        <f t="shared" si="210"/>
        <v>45786</v>
      </c>
      <c r="E4592" s="22">
        <f t="shared" si="211"/>
        <v>129</v>
      </c>
      <c r="F4592" s="171" t="s">
        <v>344</v>
      </c>
      <c r="G4592" s="171" t="s">
        <v>341</v>
      </c>
      <c r="H4592" s="34">
        <v>64</v>
      </c>
      <c r="I4592" s="34">
        <v>12</v>
      </c>
      <c r="J4592" s="34">
        <v>2.42</v>
      </c>
      <c r="K4592" s="171" t="s">
        <v>496</v>
      </c>
      <c r="L4592" s="171"/>
      <c r="M4592" s="171"/>
      <c r="N4592" s="171" t="s">
        <v>1738</v>
      </c>
      <c r="O4592" s="171"/>
      <c r="P4592" s="171"/>
      <c r="Q4592" s="171" t="s">
        <v>496</v>
      </c>
      <c r="R4592" s="205" t="s">
        <v>1894</v>
      </c>
      <c r="S4592" s="171"/>
      <c r="T4592" s="171"/>
      <c r="U4592" s="171"/>
      <c r="V4592" s="171"/>
      <c r="W4592" s="171"/>
      <c r="X4592" s="171"/>
      <c r="Y4592" s="171"/>
      <c r="Z4592" s="171"/>
      <c r="AA4592" s="171"/>
      <c r="AB4592" s="171"/>
      <c r="AC4592" s="171"/>
      <c r="AD4592" s="171"/>
      <c r="AE4592" s="171"/>
      <c r="AF4592" s="171"/>
      <c r="AG4592" s="185"/>
      <c r="AH4592" s="171"/>
      <c r="AI4592" s="171"/>
      <c r="AJ4592" s="171"/>
      <c r="AK4592" s="171"/>
      <c r="AL4592" s="171"/>
      <c r="AM4592" s="171"/>
      <c r="AN4592" s="171"/>
      <c r="AO4592" s="171"/>
      <c r="AP4592" s="171"/>
      <c r="AQ4592" s="171"/>
      <c r="AR4592" s="171"/>
      <c r="AS4592" s="171"/>
      <c r="AT4592" s="171"/>
      <c r="AU4592" s="171"/>
      <c r="AV4592" s="171"/>
      <c r="AW4592" s="171"/>
      <c r="AX4592" s="171"/>
      <c r="AY4592" s="171"/>
      <c r="AZ4592" s="171"/>
      <c r="BA4592" s="171"/>
      <c r="BB4592" s="171"/>
      <c r="BC4592" s="171"/>
      <c r="BD4592" s="171"/>
      <c r="BE4592" s="171"/>
      <c r="BF4592" s="171"/>
      <c r="BG4592" s="171"/>
    </row>
    <row r="4593" spans="1:59" hidden="1" x14ac:dyDescent="0.2">
      <c r="A4593" s="171">
        <v>2025</v>
      </c>
      <c r="B4593" s="170" t="s">
        <v>16</v>
      </c>
      <c r="C4593" s="51" t="str">
        <f>set_totals!$C$651</f>
        <v>09May25-RST-Night/Day</v>
      </c>
      <c r="D4593" s="21">
        <f t="shared" si="210"/>
        <v>45786</v>
      </c>
      <c r="E4593" s="22">
        <f t="shared" si="211"/>
        <v>129</v>
      </c>
      <c r="F4593" s="171" t="s">
        <v>343</v>
      </c>
      <c r="G4593" s="171" t="s">
        <v>341</v>
      </c>
      <c r="H4593" s="34">
        <v>54</v>
      </c>
      <c r="I4593" s="34"/>
      <c r="J4593" s="34">
        <v>1.56</v>
      </c>
      <c r="K4593" s="171" t="s">
        <v>494</v>
      </c>
      <c r="L4593" s="171"/>
      <c r="M4593" s="171"/>
      <c r="N4593" s="171"/>
      <c r="O4593" s="171"/>
      <c r="P4593" s="171"/>
      <c r="Q4593" s="171" t="s">
        <v>494</v>
      </c>
      <c r="R4593" s="171"/>
      <c r="S4593" s="171"/>
      <c r="T4593" s="171"/>
      <c r="U4593" s="171"/>
      <c r="V4593" s="171"/>
      <c r="W4593" s="171"/>
      <c r="X4593" s="171"/>
      <c r="Y4593" s="171"/>
      <c r="Z4593" s="171"/>
      <c r="AA4593" s="171"/>
      <c r="AB4593" s="171"/>
      <c r="AC4593" s="171"/>
      <c r="AD4593" s="171"/>
      <c r="AE4593" s="171"/>
      <c r="AF4593" s="171"/>
      <c r="AG4593" s="171"/>
      <c r="AH4593" s="171"/>
      <c r="AI4593" s="171"/>
      <c r="AJ4593" s="171"/>
      <c r="AK4593" s="171"/>
      <c r="AL4593" s="171"/>
      <c r="AM4593" s="171"/>
      <c r="AN4593" s="171"/>
      <c r="AO4593" s="171"/>
      <c r="AP4593" s="171"/>
      <c r="AQ4593" s="171"/>
      <c r="AR4593" s="171"/>
      <c r="AS4593" s="171"/>
      <c r="AT4593" s="171"/>
      <c r="AU4593" s="171"/>
      <c r="AV4593" s="171"/>
      <c r="AW4593" s="171"/>
      <c r="AX4593" s="171"/>
      <c r="AY4593" s="171"/>
      <c r="AZ4593" s="171"/>
      <c r="BA4593" s="171"/>
      <c r="BB4593" s="171"/>
      <c r="BC4593" s="171"/>
      <c r="BD4593" s="171"/>
      <c r="BE4593" s="171"/>
      <c r="BF4593" s="171"/>
      <c r="BG4593" s="171"/>
    </row>
    <row r="4594" spans="1:59" hidden="1" x14ac:dyDescent="0.2">
      <c r="A4594" s="171">
        <v>2025</v>
      </c>
      <c r="B4594" s="170" t="s">
        <v>16</v>
      </c>
      <c r="C4594" s="51" t="str">
        <f>set_totals!$C$651</f>
        <v>09May25-RST-Night/Day</v>
      </c>
      <c r="D4594" s="21">
        <f t="shared" si="210"/>
        <v>45786</v>
      </c>
      <c r="E4594" s="22">
        <f t="shared" si="211"/>
        <v>129</v>
      </c>
      <c r="F4594" s="171" t="s">
        <v>343</v>
      </c>
      <c r="G4594" s="171" t="s">
        <v>341</v>
      </c>
      <c r="H4594" s="34">
        <v>50</v>
      </c>
      <c r="I4594" s="34"/>
      <c r="J4594" s="34">
        <v>1.32</v>
      </c>
      <c r="K4594" s="171" t="s">
        <v>494</v>
      </c>
      <c r="L4594" s="171"/>
      <c r="M4594" s="171"/>
      <c r="N4594" s="171"/>
      <c r="O4594" s="171"/>
      <c r="P4594" s="171"/>
      <c r="Q4594" s="171" t="s">
        <v>494</v>
      </c>
      <c r="R4594" s="171"/>
      <c r="S4594" s="171"/>
      <c r="T4594" s="171"/>
      <c r="U4594" s="171"/>
      <c r="V4594" s="171"/>
      <c r="W4594" s="171"/>
      <c r="X4594" s="171"/>
      <c r="Y4594" s="171"/>
      <c r="Z4594" s="171"/>
      <c r="AA4594" s="171"/>
      <c r="AB4594" s="171"/>
      <c r="AC4594" s="171"/>
      <c r="AD4594" s="171"/>
      <c r="AE4594" s="171"/>
      <c r="AF4594" s="171"/>
      <c r="AG4594" s="171"/>
      <c r="AH4594" s="171"/>
      <c r="AI4594" s="171"/>
      <c r="AJ4594" s="171"/>
      <c r="AK4594" s="171"/>
      <c r="AL4594" s="171"/>
      <c r="AM4594" s="171"/>
      <c r="AN4594" s="171"/>
      <c r="AO4594" s="171"/>
      <c r="AP4594" s="171"/>
      <c r="AQ4594" s="171"/>
      <c r="AR4594" s="171"/>
      <c r="AS4594" s="171"/>
      <c r="AT4594" s="171"/>
      <c r="AU4594" s="171"/>
      <c r="AV4594" s="171"/>
      <c r="AW4594" s="171"/>
      <c r="AX4594" s="171"/>
      <c r="AY4594" s="171"/>
      <c r="AZ4594" s="171"/>
      <c r="BA4594" s="171"/>
      <c r="BB4594" s="171"/>
      <c r="BC4594" s="171"/>
      <c r="BD4594" s="171"/>
      <c r="BE4594" s="171"/>
      <c r="BF4594" s="171"/>
      <c r="BG4594" s="171"/>
    </row>
    <row r="4595" spans="1:59" hidden="1" x14ac:dyDescent="0.2">
      <c r="A4595" s="171">
        <v>2025</v>
      </c>
      <c r="B4595" s="170" t="s">
        <v>16</v>
      </c>
      <c r="C4595" s="51" t="str">
        <f>set_totals!$C$651</f>
        <v>09May25-RST-Night/Day</v>
      </c>
      <c r="D4595" s="21">
        <f t="shared" si="210"/>
        <v>45786</v>
      </c>
      <c r="E4595" s="22">
        <f t="shared" si="211"/>
        <v>129</v>
      </c>
      <c r="F4595" s="171" t="s">
        <v>343</v>
      </c>
      <c r="G4595" s="171" t="s">
        <v>347</v>
      </c>
      <c r="H4595" s="34">
        <v>109</v>
      </c>
      <c r="I4595" s="34"/>
      <c r="J4595" s="34">
        <v>14.31</v>
      </c>
      <c r="K4595" s="171" t="s">
        <v>494</v>
      </c>
      <c r="L4595" s="171"/>
      <c r="M4595" s="171"/>
      <c r="N4595" s="171"/>
      <c r="O4595" s="171"/>
      <c r="P4595" s="171"/>
      <c r="Q4595" s="171" t="s">
        <v>494</v>
      </c>
      <c r="R4595" s="171"/>
      <c r="S4595" s="171"/>
      <c r="T4595" s="171"/>
      <c r="U4595" s="171"/>
      <c r="V4595" s="171"/>
      <c r="W4595" s="171"/>
      <c r="X4595" s="171"/>
      <c r="Y4595" s="171"/>
      <c r="Z4595" s="171"/>
      <c r="AA4595" s="171"/>
      <c r="AB4595" s="171"/>
      <c r="AC4595" s="171"/>
      <c r="AD4595" s="171"/>
      <c r="AE4595" s="171"/>
      <c r="AF4595" s="171"/>
      <c r="AG4595" s="171"/>
      <c r="AH4595" s="171"/>
      <c r="AI4595" s="171"/>
      <c r="AJ4595" s="171"/>
      <c r="AK4595" s="171"/>
      <c r="AL4595" s="171"/>
      <c r="AM4595" s="171"/>
      <c r="AN4595" s="171"/>
      <c r="AO4595" s="171"/>
      <c r="AP4595" s="171"/>
      <c r="AQ4595" s="171"/>
      <c r="AR4595" s="171"/>
      <c r="AS4595" s="171"/>
      <c r="AT4595" s="171"/>
      <c r="AU4595" s="171"/>
      <c r="AV4595" s="171"/>
      <c r="AW4595" s="171"/>
      <c r="AX4595" s="171"/>
      <c r="AY4595" s="171"/>
      <c r="AZ4595" s="171"/>
      <c r="BA4595" s="171"/>
      <c r="BB4595" s="171"/>
      <c r="BC4595" s="171"/>
      <c r="BD4595" s="171"/>
      <c r="BE4595" s="171"/>
      <c r="BF4595" s="171"/>
      <c r="BG4595" s="171"/>
    </row>
    <row r="4596" spans="1:59" hidden="1" x14ac:dyDescent="0.2">
      <c r="A4596" s="171">
        <v>2025</v>
      </c>
      <c r="B4596" s="170" t="s">
        <v>16</v>
      </c>
      <c r="C4596" s="51" t="str">
        <f>set_totals!$C$651</f>
        <v>09May25-RST-Night/Day</v>
      </c>
      <c r="D4596" s="21">
        <f t="shared" si="210"/>
        <v>45786</v>
      </c>
      <c r="E4596" s="22">
        <f t="shared" si="211"/>
        <v>129</v>
      </c>
      <c r="F4596" s="171" t="s">
        <v>343</v>
      </c>
      <c r="G4596" s="171" t="s">
        <v>347</v>
      </c>
      <c r="H4596" s="34">
        <v>105</v>
      </c>
      <c r="I4596" s="34"/>
      <c r="J4596" s="34">
        <v>12.05</v>
      </c>
      <c r="K4596" s="171" t="s">
        <v>494</v>
      </c>
      <c r="L4596" s="171"/>
      <c r="M4596" s="171"/>
      <c r="N4596" s="171"/>
      <c r="O4596" s="171"/>
      <c r="P4596" s="171"/>
      <c r="Q4596" s="171" t="s">
        <v>494</v>
      </c>
      <c r="R4596" s="171"/>
      <c r="S4596" s="171"/>
      <c r="T4596" s="171"/>
      <c r="U4596" s="171"/>
      <c r="V4596" s="171"/>
      <c r="W4596" s="171"/>
      <c r="X4596" s="171"/>
      <c r="Y4596" s="171"/>
      <c r="Z4596" s="171"/>
      <c r="AA4596" s="171"/>
      <c r="AB4596" s="171"/>
      <c r="AC4596" s="171"/>
      <c r="AD4596" s="171"/>
      <c r="AE4596" s="171"/>
      <c r="AF4596" s="171"/>
      <c r="AG4596" s="171"/>
      <c r="AH4596" s="171"/>
      <c r="AI4596" s="171"/>
      <c r="AJ4596" s="171"/>
      <c r="AK4596" s="171"/>
      <c r="AL4596" s="171"/>
      <c r="AM4596" s="171"/>
      <c r="AN4596" s="171"/>
      <c r="AO4596" s="171"/>
      <c r="AP4596" s="171"/>
      <c r="AQ4596" s="171"/>
      <c r="AR4596" s="171"/>
      <c r="AS4596" s="171"/>
      <c r="AT4596" s="171"/>
      <c r="AU4596" s="171"/>
      <c r="AV4596" s="171"/>
      <c r="AW4596" s="171"/>
      <c r="AX4596" s="171"/>
      <c r="AY4596" s="171"/>
      <c r="AZ4596" s="171"/>
      <c r="BA4596" s="171"/>
      <c r="BB4596" s="171"/>
      <c r="BC4596" s="171"/>
      <c r="BD4596" s="171"/>
      <c r="BE4596" s="171"/>
      <c r="BF4596" s="171"/>
      <c r="BG4596" s="171"/>
    </row>
    <row r="4597" spans="1:59" hidden="1" x14ac:dyDescent="0.2">
      <c r="A4597" s="171">
        <v>2025</v>
      </c>
      <c r="B4597" s="170" t="s">
        <v>16</v>
      </c>
      <c r="C4597" s="51" t="str">
        <f>set_totals!$C$651</f>
        <v>09May25-RST-Night/Day</v>
      </c>
      <c r="D4597" s="21">
        <f t="shared" si="210"/>
        <v>45786</v>
      </c>
      <c r="E4597" s="22">
        <f t="shared" si="211"/>
        <v>129</v>
      </c>
      <c r="F4597" s="171" t="s">
        <v>343</v>
      </c>
      <c r="G4597" s="171" t="s">
        <v>347</v>
      </c>
      <c r="H4597" s="34">
        <v>100</v>
      </c>
      <c r="I4597" s="34"/>
      <c r="J4597" s="34">
        <v>10.49</v>
      </c>
      <c r="K4597" s="171" t="s">
        <v>494</v>
      </c>
      <c r="L4597" s="171"/>
      <c r="M4597" s="171"/>
      <c r="N4597" s="171"/>
      <c r="O4597" s="171"/>
      <c r="P4597" s="171"/>
      <c r="Q4597" s="171" t="s">
        <v>494</v>
      </c>
      <c r="R4597" s="171"/>
      <c r="S4597" s="171"/>
      <c r="T4597" s="171"/>
      <c r="U4597" s="171"/>
      <c r="V4597" s="171"/>
      <c r="W4597" s="171"/>
      <c r="X4597" s="171"/>
      <c r="Y4597" s="171"/>
      <c r="Z4597" s="171"/>
      <c r="AA4597" s="171"/>
      <c r="AB4597" s="171"/>
      <c r="AC4597" s="171"/>
      <c r="AD4597" s="171"/>
      <c r="AE4597" s="171"/>
      <c r="AF4597" s="171"/>
      <c r="AG4597" s="171"/>
      <c r="AH4597" s="171"/>
      <c r="AI4597" s="171"/>
      <c r="AJ4597" s="171"/>
      <c r="AK4597" s="171"/>
      <c r="AL4597" s="171"/>
      <c r="AM4597" s="171"/>
      <c r="AN4597" s="171"/>
      <c r="AO4597" s="171"/>
      <c r="AP4597" s="171"/>
      <c r="AQ4597" s="171"/>
      <c r="AR4597" s="171"/>
      <c r="AS4597" s="171"/>
      <c r="AT4597" s="171"/>
      <c r="AU4597" s="171"/>
      <c r="AV4597" s="171"/>
      <c r="AW4597" s="171"/>
      <c r="AX4597" s="171"/>
      <c r="AY4597" s="171"/>
      <c r="AZ4597" s="171"/>
      <c r="BA4597" s="171"/>
      <c r="BB4597" s="171"/>
      <c r="BC4597" s="171"/>
      <c r="BD4597" s="171"/>
      <c r="BE4597" s="171"/>
      <c r="BF4597" s="171"/>
      <c r="BG4597" s="171"/>
    </row>
    <row r="4598" spans="1:59" hidden="1" x14ac:dyDescent="0.2">
      <c r="A4598" s="171">
        <v>2025</v>
      </c>
      <c r="B4598" s="170" t="s">
        <v>16</v>
      </c>
      <c r="C4598" s="51" t="str">
        <f>set_totals!$C$651</f>
        <v>09May25-RST-Night/Day</v>
      </c>
      <c r="D4598" s="21">
        <f t="shared" si="210"/>
        <v>45786</v>
      </c>
      <c r="E4598" s="22">
        <f t="shared" si="211"/>
        <v>129</v>
      </c>
      <c r="F4598" s="171" t="s">
        <v>343</v>
      </c>
      <c r="G4598" s="171" t="s">
        <v>347</v>
      </c>
      <c r="H4598" s="34">
        <v>92</v>
      </c>
      <c r="I4598" s="34"/>
      <c r="J4598" s="34">
        <v>8.74</v>
      </c>
      <c r="K4598" s="171" t="s">
        <v>494</v>
      </c>
      <c r="L4598" s="171"/>
      <c r="M4598" s="171"/>
      <c r="N4598" s="171"/>
      <c r="O4598" s="171"/>
      <c r="P4598" s="171"/>
      <c r="Q4598" s="171" t="s">
        <v>494</v>
      </c>
      <c r="R4598" s="171"/>
      <c r="S4598" s="171"/>
      <c r="T4598" s="171"/>
      <c r="U4598" s="171"/>
      <c r="V4598" s="171"/>
      <c r="W4598" s="171"/>
      <c r="X4598" s="171"/>
      <c r="Y4598" s="171"/>
      <c r="Z4598" s="171"/>
      <c r="AA4598" s="171"/>
      <c r="AB4598" s="171"/>
      <c r="AC4598" s="171"/>
      <c r="AD4598" s="171"/>
      <c r="AE4598" s="171"/>
      <c r="AF4598" s="171"/>
      <c r="AG4598" s="171"/>
      <c r="AH4598" s="171"/>
      <c r="AI4598" s="171"/>
      <c r="AJ4598" s="171"/>
      <c r="AK4598" s="171"/>
      <c r="AL4598" s="171"/>
      <c r="AM4598" s="171"/>
      <c r="AN4598" s="171"/>
      <c r="AO4598" s="171"/>
      <c r="AP4598" s="171"/>
      <c r="AQ4598" s="171"/>
      <c r="AR4598" s="171"/>
      <c r="AS4598" s="171"/>
      <c r="AT4598" s="171"/>
      <c r="AU4598" s="171"/>
      <c r="AV4598" s="171"/>
      <c r="AW4598" s="171"/>
      <c r="AX4598" s="171"/>
      <c r="AY4598" s="171"/>
      <c r="AZ4598" s="171"/>
      <c r="BA4598" s="171"/>
      <c r="BB4598" s="171"/>
      <c r="BC4598" s="171"/>
      <c r="BD4598" s="171"/>
      <c r="BE4598" s="171"/>
      <c r="BF4598" s="171"/>
      <c r="BG4598" s="171"/>
    </row>
    <row r="4599" spans="1:59" hidden="1" x14ac:dyDescent="0.2">
      <c r="A4599" s="171">
        <v>2025</v>
      </c>
      <c r="B4599" s="170" t="s">
        <v>16</v>
      </c>
      <c r="C4599" s="51" t="str">
        <f>set_totals!$C$651</f>
        <v>09May25-RST-Night/Day</v>
      </c>
      <c r="D4599" s="21">
        <f t="shared" si="210"/>
        <v>45786</v>
      </c>
      <c r="E4599" s="22">
        <f t="shared" si="211"/>
        <v>129</v>
      </c>
      <c r="F4599" s="171" t="s">
        <v>343</v>
      </c>
      <c r="G4599" s="171" t="s">
        <v>347</v>
      </c>
      <c r="H4599" s="34">
        <v>112</v>
      </c>
      <c r="I4599" s="34"/>
      <c r="J4599" s="34">
        <v>13.84</v>
      </c>
      <c r="K4599" s="171" t="s">
        <v>494</v>
      </c>
      <c r="L4599" s="171"/>
      <c r="M4599" s="171"/>
      <c r="N4599" s="171"/>
      <c r="O4599" s="171"/>
      <c r="P4599" s="171"/>
      <c r="Q4599" s="171" t="s">
        <v>494</v>
      </c>
      <c r="R4599" s="171"/>
      <c r="S4599" s="171"/>
      <c r="T4599" s="171"/>
      <c r="U4599" s="171"/>
      <c r="V4599" s="171"/>
      <c r="W4599" s="171"/>
      <c r="X4599" s="171"/>
      <c r="Y4599" s="171"/>
      <c r="Z4599" s="171"/>
      <c r="AA4599" s="171"/>
      <c r="AB4599" s="171"/>
      <c r="AC4599" s="171"/>
      <c r="AD4599" s="171"/>
      <c r="AE4599" s="171"/>
      <c r="AF4599" s="171"/>
      <c r="AG4599" s="171"/>
      <c r="AH4599" s="171"/>
      <c r="AI4599" s="171"/>
      <c r="AJ4599" s="171"/>
      <c r="AK4599" s="171"/>
      <c r="AL4599" s="171"/>
      <c r="AM4599" s="171"/>
      <c r="AN4599" s="171"/>
      <c r="AO4599" s="171"/>
      <c r="AP4599" s="171"/>
      <c r="AQ4599" s="171"/>
      <c r="AR4599" s="171"/>
      <c r="AS4599" s="171"/>
      <c r="AT4599" s="171"/>
      <c r="AU4599" s="171"/>
      <c r="AV4599" s="171"/>
      <c r="AW4599" s="171"/>
      <c r="AX4599" s="171"/>
      <c r="AY4599" s="171"/>
      <c r="AZ4599" s="171"/>
      <c r="BA4599" s="171"/>
      <c r="BB4599" s="171"/>
      <c r="BC4599" s="171"/>
      <c r="BD4599" s="171"/>
      <c r="BE4599" s="171"/>
      <c r="BF4599" s="171"/>
      <c r="BG4599" s="171"/>
    </row>
    <row r="4600" spans="1:59" hidden="1" x14ac:dyDescent="0.2">
      <c r="A4600" s="171">
        <v>2025</v>
      </c>
      <c r="B4600" s="170" t="s">
        <v>16</v>
      </c>
      <c r="C4600" s="51" t="str">
        <f>set_totals!$C$651</f>
        <v>09May25-RST-Night/Day</v>
      </c>
      <c r="D4600" s="21">
        <f t="shared" si="210"/>
        <v>45786</v>
      </c>
      <c r="E4600" s="22">
        <f t="shared" si="211"/>
        <v>129</v>
      </c>
      <c r="F4600" s="171" t="s">
        <v>343</v>
      </c>
      <c r="G4600" s="171" t="s">
        <v>347</v>
      </c>
      <c r="H4600" s="34">
        <v>111</v>
      </c>
      <c r="I4600" s="34"/>
      <c r="J4600" s="34">
        <v>13.62</v>
      </c>
      <c r="K4600" s="171" t="s">
        <v>494</v>
      </c>
      <c r="L4600" s="171"/>
      <c r="M4600" s="171"/>
      <c r="N4600" s="171"/>
      <c r="O4600" s="171"/>
      <c r="P4600" s="171"/>
      <c r="Q4600" s="171" t="s">
        <v>494</v>
      </c>
      <c r="R4600" s="171"/>
      <c r="S4600" s="171"/>
      <c r="T4600" s="171"/>
      <c r="U4600" s="171"/>
      <c r="V4600" s="171"/>
      <c r="W4600" s="171"/>
      <c r="X4600" s="171"/>
      <c r="Y4600" s="171"/>
      <c r="Z4600" s="171"/>
      <c r="AA4600" s="171"/>
      <c r="AB4600" s="171"/>
      <c r="AC4600" s="171"/>
      <c r="AD4600" s="171"/>
      <c r="AE4600" s="171"/>
      <c r="AF4600" s="171"/>
      <c r="AG4600" s="171"/>
      <c r="AH4600" s="171"/>
      <c r="AI4600" s="171"/>
      <c r="AJ4600" s="171"/>
      <c r="AK4600" s="171"/>
      <c r="AL4600" s="171"/>
      <c r="AM4600" s="171"/>
      <c r="AN4600" s="171"/>
      <c r="AO4600" s="171"/>
      <c r="AP4600" s="171"/>
      <c r="AQ4600" s="171"/>
      <c r="AR4600" s="171"/>
      <c r="AS4600" s="171"/>
      <c r="AT4600" s="171"/>
      <c r="AU4600" s="171"/>
      <c r="AV4600" s="171"/>
      <c r="AW4600" s="171"/>
      <c r="AX4600" s="171"/>
      <c r="AY4600" s="171"/>
      <c r="AZ4600" s="171"/>
      <c r="BA4600" s="171"/>
      <c r="BB4600" s="171"/>
      <c r="BC4600" s="171"/>
      <c r="BD4600" s="171"/>
      <c r="BE4600" s="171"/>
      <c r="BF4600" s="171"/>
      <c r="BG4600" s="171"/>
    </row>
    <row r="4601" spans="1:59" hidden="1" x14ac:dyDescent="0.2">
      <c r="A4601" s="50">
        <v>2025</v>
      </c>
      <c r="B4601" s="50" t="s">
        <v>967</v>
      </c>
      <c r="C4601" s="51" t="str">
        <f>sample_event_meta!$U$214</f>
        <v>12May25-PRS-Jap Rock-1</v>
      </c>
      <c r="D4601" s="21">
        <f t="shared" si="210"/>
        <v>45789</v>
      </c>
      <c r="E4601" s="22">
        <f t="shared" si="211"/>
        <v>132</v>
      </c>
      <c r="F4601" s="50" t="s">
        <v>1118</v>
      </c>
      <c r="G4601" s="50" t="s">
        <v>1131</v>
      </c>
      <c r="H4601" s="17">
        <v>137</v>
      </c>
      <c r="I4601" s="17">
        <v>28</v>
      </c>
      <c r="Q4601" s="50" t="s">
        <v>494</v>
      </c>
    </row>
    <row r="4602" spans="1:59" hidden="1" x14ac:dyDescent="0.2">
      <c r="A4602" s="50">
        <v>2025</v>
      </c>
      <c r="B4602" s="50" t="s">
        <v>967</v>
      </c>
      <c r="C4602" s="51" t="str">
        <f>sample_event_meta!$U$214</f>
        <v>12May25-PRS-Jap Rock-1</v>
      </c>
      <c r="D4602" s="21">
        <f t="shared" si="210"/>
        <v>45789</v>
      </c>
      <c r="E4602" s="22">
        <f t="shared" si="211"/>
        <v>132</v>
      </c>
      <c r="F4602" s="50" t="s">
        <v>1118</v>
      </c>
      <c r="G4602" s="50" t="s">
        <v>1131</v>
      </c>
      <c r="H4602" s="17">
        <v>157</v>
      </c>
      <c r="I4602" s="17">
        <v>32</v>
      </c>
      <c r="Q4602" s="50" t="s">
        <v>494</v>
      </c>
    </row>
    <row r="4603" spans="1:59" hidden="1" x14ac:dyDescent="0.2">
      <c r="A4603" s="50">
        <v>2025</v>
      </c>
      <c r="B4603" s="50" t="s">
        <v>967</v>
      </c>
      <c r="C4603" s="51" t="str">
        <f>sample_event_meta!$U$214</f>
        <v>12May25-PRS-Jap Rock-1</v>
      </c>
      <c r="D4603" s="21">
        <f t="shared" si="210"/>
        <v>45789</v>
      </c>
      <c r="E4603" s="22">
        <f t="shared" si="211"/>
        <v>132</v>
      </c>
      <c r="F4603" s="50" t="s">
        <v>1394</v>
      </c>
      <c r="G4603" s="50" t="s">
        <v>1131</v>
      </c>
      <c r="H4603" s="17">
        <v>158</v>
      </c>
      <c r="I4603" s="17">
        <v>27</v>
      </c>
      <c r="Q4603" s="50" t="s">
        <v>494</v>
      </c>
    </row>
    <row r="4604" spans="1:59" hidden="1" x14ac:dyDescent="0.2">
      <c r="A4604" s="50">
        <v>2025</v>
      </c>
      <c r="B4604" s="50" t="s">
        <v>967</v>
      </c>
      <c r="C4604" s="51" t="str">
        <f>sample_event_meta!$U$214</f>
        <v>12May25-PRS-Jap Rock-1</v>
      </c>
      <c r="D4604" s="21">
        <f t="shared" si="210"/>
        <v>45789</v>
      </c>
      <c r="E4604" s="22">
        <f t="shared" si="211"/>
        <v>132</v>
      </c>
      <c r="F4604" s="50" t="s">
        <v>1394</v>
      </c>
      <c r="G4604" s="50" t="s">
        <v>1131</v>
      </c>
      <c r="H4604" s="17">
        <v>150</v>
      </c>
      <c r="I4604" s="17">
        <v>25</v>
      </c>
      <c r="Q4604" s="50" t="s">
        <v>494</v>
      </c>
    </row>
    <row r="4605" spans="1:59" hidden="1" x14ac:dyDescent="0.2">
      <c r="A4605" s="50">
        <v>2025</v>
      </c>
      <c r="B4605" s="50" t="s">
        <v>967</v>
      </c>
      <c r="C4605" s="51" t="str">
        <f>sample_event_meta!$U$214</f>
        <v>12May25-PRS-Jap Rock-1</v>
      </c>
      <c r="D4605" s="21">
        <f t="shared" si="210"/>
        <v>45789</v>
      </c>
      <c r="E4605" s="22">
        <f t="shared" si="211"/>
        <v>132</v>
      </c>
      <c r="F4605" s="50" t="s">
        <v>1394</v>
      </c>
      <c r="G4605" s="50" t="s">
        <v>1131</v>
      </c>
      <c r="H4605" s="17">
        <v>157</v>
      </c>
      <c r="I4605" s="17">
        <v>27</v>
      </c>
      <c r="Q4605" s="50" t="s">
        <v>494</v>
      </c>
    </row>
    <row r="4606" spans="1:59" hidden="1" x14ac:dyDescent="0.2">
      <c r="A4606" s="50">
        <v>2025</v>
      </c>
      <c r="B4606" s="50" t="s">
        <v>967</v>
      </c>
      <c r="C4606" s="51" t="str">
        <f>sample_event_meta!$U$214</f>
        <v>12May25-PRS-Jap Rock-1</v>
      </c>
      <c r="D4606" s="21">
        <f t="shared" si="210"/>
        <v>45789</v>
      </c>
      <c r="E4606" s="22">
        <f t="shared" si="211"/>
        <v>132</v>
      </c>
      <c r="F4606" s="50" t="s">
        <v>1394</v>
      </c>
      <c r="G4606" s="50" t="s">
        <v>1131</v>
      </c>
      <c r="H4606" s="17">
        <v>152</v>
      </c>
      <c r="I4606" s="17">
        <v>28</v>
      </c>
      <c r="Q4606" s="50" t="s">
        <v>494</v>
      </c>
    </row>
    <row r="4607" spans="1:59" hidden="1" x14ac:dyDescent="0.2">
      <c r="A4607" s="50">
        <v>2025</v>
      </c>
      <c r="B4607" s="50" t="s">
        <v>967</v>
      </c>
      <c r="C4607" s="51" t="str">
        <f>sample_event_meta!$U$214</f>
        <v>12May25-PRS-Jap Rock-1</v>
      </c>
      <c r="D4607" s="21">
        <f t="shared" si="210"/>
        <v>45789</v>
      </c>
      <c r="E4607" s="22">
        <f t="shared" si="211"/>
        <v>132</v>
      </c>
      <c r="F4607" s="50" t="s">
        <v>1394</v>
      </c>
      <c r="G4607" s="50" t="s">
        <v>1131</v>
      </c>
      <c r="H4607" s="17">
        <v>154</v>
      </c>
      <c r="I4607" s="17">
        <v>26</v>
      </c>
      <c r="Q4607" s="50" t="s">
        <v>494</v>
      </c>
    </row>
    <row r="4608" spans="1:59" hidden="1" x14ac:dyDescent="0.2">
      <c r="A4608" s="50">
        <v>2025</v>
      </c>
      <c r="B4608" s="50" t="s">
        <v>967</v>
      </c>
      <c r="C4608" s="51" t="str">
        <f>sample_event_meta!$U$214</f>
        <v>12May25-PRS-Jap Rock-1</v>
      </c>
      <c r="D4608" s="21">
        <f t="shared" si="210"/>
        <v>45789</v>
      </c>
      <c r="E4608" s="22">
        <f t="shared" si="211"/>
        <v>132</v>
      </c>
      <c r="F4608" s="50" t="s">
        <v>1394</v>
      </c>
      <c r="G4608" s="50" t="s">
        <v>1131</v>
      </c>
      <c r="H4608" s="17">
        <v>172</v>
      </c>
      <c r="I4608" s="17">
        <v>31</v>
      </c>
      <c r="Q4608" s="50" t="s">
        <v>494</v>
      </c>
    </row>
    <row r="4609" spans="1:60" hidden="1" x14ac:dyDescent="0.2">
      <c r="A4609" s="50">
        <v>2025</v>
      </c>
      <c r="B4609" s="50" t="s">
        <v>967</v>
      </c>
      <c r="C4609" s="51" t="str">
        <f>sample_event_meta!$U$214</f>
        <v>12May25-PRS-Jap Rock-1</v>
      </c>
      <c r="D4609" s="21">
        <f t="shared" si="210"/>
        <v>45789</v>
      </c>
      <c r="E4609" s="22">
        <f t="shared" si="211"/>
        <v>132</v>
      </c>
      <c r="F4609" s="50" t="s">
        <v>1394</v>
      </c>
      <c r="G4609" s="50" t="s">
        <v>1131</v>
      </c>
      <c r="H4609" s="17">
        <v>156</v>
      </c>
      <c r="I4609" s="17">
        <v>26</v>
      </c>
      <c r="Q4609" s="50" t="s">
        <v>494</v>
      </c>
    </row>
    <row r="4610" spans="1:60" hidden="1" x14ac:dyDescent="0.2">
      <c r="A4610" s="50">
        <v>2025</v>
      </c>
      <c r="B4610" s="50" t="s">
        <v>967</v>
      </c>
      <c r="C4610" s="51" t="str">
        <f>sample_event_meta!$U$214</f>
        <v>12May25-PRS-Jap Rock-1</v>
      </c>
      <c r="D4610" s="21">
        <f t="shared" si="210"/>
        <v>45789</v>
      </c>
      <c r="E4610" s="22">
        <f t="shared" si="211"/>
        <v>132</v>
      </c>
      <c r="F4610" s="50" t="s">
        <v>1394</v>
      </c>
      <c r="G4610" s="50" t="s">
        <v>1131</v>
      </c>
      <c r="H4610" s="17">
        <v>156</v>
      </c>
      <c r="I4610" s="17">
        <v>29</v>
      </c>
      <c r="Q4610" s="50" t="s">
        <v>494</v>
      </c>
    </row>
    <row r="4611" spans="1:60" hidden="1" x14ac:dyDescent="0.2">
      <c r="A4611" s="50">
        <v>2025</v>
      </c>
      <c r="B4611" s="50" t="s">
        <v>967</v>
      </c>
      <c r="C4611" s="51" t="str">
        <f>sample_event_meta!$U$214</f>
        <v>12May25-PRS-Jap Rock-1</v>
      </c>
      <c r="D4611" s="21">
        <f t="shared" si="210"/>
        <v>45789</v>
      </c>
      <c r="E4611" s="22">
        <f t="shared" si="211"/>
        <v>132</v>
      </c>
      <c r="F4611" s="50" t="s">
        <v>1394</v>
      </c>
      <c r="G4611" s="50" t="s">
        <v>1131</v>
      </c>
      <c r="H4611" s="17">
        <v>188</v>
      </c>
      <c r="I4611" s="17">
        <v>24</v>
      </c>
      <c r="Q4611" s="50" t="s">
        <v>494</v>
      </c>
    </row>
    <row r="4612" spans="1:60" hidden="1" x14ac:dyDescent="0.2">
      <c r="A4612" s="50">
        <v>2025</v>
      </c>
      <c r="B4612" s="50" t="s">
        <v>967</v>
      </c>
      <c r="C4612" s="51" t="str">
        <f>sample_event_meta!$U$214</f>
        <v>12May25-PRS-Jap Rock-1</v>
      </c>
      <c r="D4612" s="21">
        <f t="shared" si="210"/>
        <v>45789</v>
      </c>
      <c r="E4612" s="22">
        <f t="shared" si="211"/>
        <v>132</v>
      </c>
      <c r="F4612" s="50" t="s">
        <v>1394</v>
      </c>
      <c r="G4612" s="50" t="s">
        <v>1131</v>
      </c>
      <c r="H4612" s="17">
        <v>160</v>
      </c>
      <c r="I4612" s="17">
        <v>29</v>
      </c>
      <c r="Q4612" s="50" t="s">
        <v>494</v>
      </c>
    </row>
    <row r="4613" spans="1:60" hidden="1" x14ac:dyDescent="0.2">
      <c r="A4613" s="50">
        <v>2025</v>
      </c>
      <c r="B4613" s="50" t="s">
        <v>967</v>
      </c>
      <c r="C4613" s="51" t="str">
        <f>sample_event_meta!$U$214</f>
        <v>12May25-PRS-Jap Rock-1</v>
      </c>
      <c r="D4613" s="21">
        <f t="shared" si="210"/>
        <v>45789</v>
      </c>
      <c r="E4613" s="22">
        <f t="shared" si="211"/>
        <v>132</v>
      </c>
      <c r="F4613" s="50" t="s">
        <v>1394</v>
      </c>
      <c r="G4613" s="50" t="s">
        <v>1131</v>
      </c>
      <c r="H4613" s="17">
        <v>154</v>
      </c>
      <c r="I4613" s="17">
        <v>26</v>
      </c>
      <c r="Q4613" s="50" t="s">
        <v>494</v>
      </c>
    </row>
    <row r="4614" spans="1:60" hidden="1" x14ac:dyDescent="0.2">
      <c r="A4614" s="50">
        <v>2025</v>
      </c>
      <c r="B4614" s="50" t="s">
        <v>967</v>
      </c>
      <c r="C4614" s="51" t="str">
        <f>sample_event_meta!$U$214</f>
        <v>12May25-PRS-Jap Rock-1</v>
      </c>
      <c r="D4614" s="21">
        <f t="shared" si="210"/>
        <v>45789</v>
      </c>
      <c r="E4614" s="22">
        <f t="shared" si="211"/>
        <v>132</v>
      </c>
      <c r="F4614" s="50" t="s">
        <v>775</v>
      </c>
      <c r="G4614" s="50" t="s">
        <v>784</v>
      </c>
      <c r="H4614" s="17">
        <v>150</v>
      </c>
      <c r="I4614" s="17">
        <v>32</v>
      </c>
      <c r="K4614" s="50" t="s">
        <v>494</v>
      </c>
      <c r="Q4614" s="50" t="s">
        <v>494</v>
      </c>
    </row>
    <row r="4615" spans="1:60" hidden="1" x14ac:dyDescent="0.2">
      <c r="A4615" s="50">
        <v>2025</v>
      </c>
      <c r="B4615" s="50" t="s">
        <v>967</v>
      </c>
      <c r="C4615" s="51" t="str">
        <f>sample_event_meta!$U$214</f>
        <v>12May25-PRS-Jap Rock-1</v>
      </c>
      <c r="D4615" s="21">
        <f t="shared" si="210"/>
        <v>45789</v>
      </c>
      <c r="E4615" s="22">
        <f t="shared" si="211"/>
        <v>132</v>
      </c>
      <c r="F4615" s="50" t="s">
        <v>775</v>
      </c>
      <c r="G4615" s="50" t="s">
        <v>784</v>
      </c>
      <c r="H4615" s="17">
        <v>138</v>
      </c>
      <c r="I4615" s="17">
        <v>28</v>
      </c>
      <c r="K4615" s="50" t="s">
        <v>494</v>
      </c>
      <c r="Q4615" s="50" t="s">
        <v>494</v>
      </c>
    </row>
    <row r="4616" spans="1:60" hidden="1" x14ac:dyDescent="0.2">
      <c r="A4616" s="50">
        <v>2025</v>
      </c>
      <c r="B4616" s="50" t="s">
        <v>967</v>
      </c>
      <c r="C4616" s="51" t="str">
        <f>sample_event_meta!$U$214</f>
        <v>12May25-PRS-Jap Rock-1</v>
      </c>
      <c r="D4616" s="21">
        <f t="shared" si="210"/>
        <v>45789</v>
      </c>
      <c r="E4616" s="22">
        <f t="shared" si="211"/>
        <v>132</v>
      </c>
      <c r="F4616" s="50" t="s">
        <v>775</v>
      </c>
      <c r="G4616" s="50" t="s">
        <v>784</v>
      </c>
      <c r="H4616" s="17">
        <v>141</v>
      </c>
      <c r="I4616" s="17">
        <v>28</v>
      </c>
      <c r="K4616" s="50" t="s">
        <v>494</v>
      </c>
      <c r="Q4616" s="50" t="s">
        <v>494</v>
      </c>
    </row>
    <row r="4617" spans="1:60" hidden="1" x14ac:dyDescent="0.2">
      <c r="A4617" s="50">
        <v>2025</v>
      </c>
      <c r="B4617" s="50" t="s">
        <v>967</v>
      </c>
      <c r="C4617" s="51" t="str">
        <f>sample_event_meta!$U$214</f>
        <v>12May25-PRS-Jap Rock-1</v>
      </c>
      <c r="D4617" s="21">
        <f t="shared" si="210"/>
        <v>45789</v>
      </c>
      <c r="E4617" s="22">
        <f t="shared" si="211"/>
        <v>132</v>
      </c>
      <c r="F4617" s="50" t="s">
        <v>775</v>
      </c>
      <c r="G4617" s="50" t="s">
        <v>784</v>
      </c>
      <c r="H4617" s="17">
        <v>141</v>
      </c>
      <c r="I4617" s="17">
        <v>30</v>
      </c>
      <c r="K4617" s="50" t="s">
        <v>494</v>
      </c>
      <c r="Q4617" s="50" t="s">
        <v>494</v>
      </c>
    </row>
    <row r="4618" spans="1:60" hidden="1" x14ac:dyDescent="0.2">
      <c r="A4618" s="50">
        <v>2025</v>
      </c>
      <c r="B4618" s="50" t="s">
        <v>967</v>
      </c>
      <c r="C4618" s="51" t="str">
        <f>sample_event_meta!$U$214</f>
        <v>12May25-PRS-Jap Rock-1</v>
      </c>
      <c r="D4618" s="21">
        <f t="shared" si="210"/>
        <v>45789</v>
      </c>
      <c r="E4618" s="22">
        <f t="shared" si="211"/>
        <v>132</v>
      </c>
      <c r="F4618" s="50" t="s">
        <v>771</v>
      </c>
      <c r="G4618" s="50" t="s">
        <v>784</v>
      </c>
      <c r="H4618" s="17">
        <v>121</v>
      </c>
      <c r="I4618" s="17">
        <v>25</v>
      </c>
      <c r="K4618" s="50" t="s">
        <v>494</v>
      </c>
      <c r="P4618" s="193" t="s">
        <v>1798</v>
      </c>
      <c r="Q4618" s="50" t="s">
        <v>494</v>
      </c>
      <c r="BH4618" s="50" t="s">
        <v>2484</v>
      </c>
    </row>
    <row r="4619" spans="1:60" hidden="1" x14ac:dyDescent="0.2">
      <c r="A4619" s="50">
        <v>2025</v>
      </c>
      <c r="B4619" s="50" t="s">
        <v>967</v>
      </c>
      <c r="C4619" s="51" t="str">
        <f>sample_event_meta!$U$214</f>
        <v>12May25-PRS-Jap Rock-1</v>
      </c>
      <c r="D4619" s="21">
        <f t="shared" si="210"/>
        <v>45789</v>
      </c>
      <c r="E4619" s="22">
        <f t="shared" si="211"/>
        <v>132</v>
      </c>
      <c r="F4619" s="50" t="s">
        <v>775</v>
      </c>
      <c r="G4619" s="50" t="s">
        <v>784</v>
      </c>
      <c r="H4619" s="17">
        <v>153</v>
      </c>
      <c r="I4619" s="17">
        <v>24</v>
      </c>
      <c r="K4619" s="50" t="s">
        <v>494</v>
      </c>
      <c r="Q4619" s="50" t="s">
        <v>494</v>
      </c>
    </row>
    <row r="4620" spans="1:60" hidden="1" x14ac:dyDescent="0.2">
      <c r="A4620" s="50">
        <v>2025</v>
      </c>
      <c r="B4620" s="50" t="s">
        <v>967</v>
      </c>
      <c r="C4620" s="51" t="str">
        <f>sample_event_meta!$U$214</f>
        <v>12May25-PRS-Jap Rock-1</v>
      </c>
      <c r="D4620" s="21">
        <f t="shared" si="210"/>
        <v>45789</v>
      </c>
      <c r="E4620" s="22">
        <f t="shared" si="211"/>
        <v>132</v>
      </c>
      <c r="F4620" s="50" t="s">
        <v>771</v>
      </c>
      <c r="G4620" s="50" t="s">
        <v>784</v>
      </c>
      <c r="H4620" s="17">
        <v>129</v>
      </c>
      <c r="I4620" s="17">
        <v>27</v>
      </c>
      <c r="K4620" s="50" t="s">
        <v>494</v>
      </c>
      <c r="P4620" s="50" t="s">
        <v>1799</v>
      </c>
      <c r="Q4620" s="50" t="s">
        <v>494</v>
      </c>
      <c r="BH4620" s="50" t="s">
        <v>2487</v>
      </c>
    </row>
    <row r="4621" spans="1:60" x14ac:dyDescent="0.2">
      <c r="A4621" s="50">
        <v>2025</v>
      </c>
      <c r="B4621" s="50" t="s">
        <v>967</v>
      </c>
      <c r="C4621" s="51" t="str">
        <f>sample_event_meta!$U$214</f>
        <v>12May25-PRS-Jap Rock-1</v>
      </c>
      <c r="D4621" s="21">
        <f t="shared" si="210"/>
        <v>45789</v>
      </c>
      <c r="E4621" s="22">
        <f t="shared" si="211"/>
        <v>132</v>
      </c>
      <c r="F4621" s="50" t="s">
        <v>771</v>
      </c>
      <c r="G4621" s="50" t="s">
        <v>784</v>
      </c>
      <c r="H4621" s="17">
        <v>144</v>
      </c>
      <c r="I4621" s="17">
        <v>29</v>
      </c>
      <c r="K4621" s="50" t="s">
        <v>494</v>
      </c>
      <c r="N4621" s="50" t="s">
        <v>1800</v>
      </c>
      <c r="P4621" s="50" t="s">
        <v>1800</v>
      </c>
      <c r="Q4621" s="50" t="s">
        <v>496</v>
      </c>
      <c r="R4621" s="16" t="s">
        <v>2573</v>
      </c>
      <c r="AD4621" s="50" t="s">
        <v>2565</v>
      </c>
      <c r="BH4621" s="50" t="s">
        <v>2487</v>
      </c>
    </row>
    <row r="4622" spans="1:60" hidden="1" x14ac:dyDescent="0.2">
      <c r="A4622" s="50">
        <v>2025</v>
      </c>
      <c r="B4622" s="50" t="s">
        <v>967</v>
      </c>
      <c r="C4622" s="51" t="str">
        <f>sample_event_meta!$U$214</f>
        <v>12May25-PRS-Jap Rock-1</v>
      </c>
      <c r="D4622" s="21">
        <f t="shared" si="210"/>
        <v>45789</v>
      </c>
      <c r="E4622" s="22">
        <f t="shared" si="211"/>
        <v>132</v>
      </c>
      <c r="F4622" s="50" t="s">
        <v>775</v>
      </c>
      <c r="G4622" s="50" t="s">
        <v>784</v>
      </c>
      <c r="H4622" s="17">
        <v>141</v>
      </c>
      <c r="I4622" s="17">
        <v>28</v>
      </c>
      <c r="K4622" s="50" t="s">
        <v>494</v>
      </c>
      <c r="Q4622" s="50" t="s">
        <v>494</v>
      </c>
    </row>
    <row r="4623" spans="1:60" hidden="1" x14ac:dyDescent="0.2">
      <c r="A4623" s="50">
        <v>2025</v>
      </c>
      <c r="B4623" s="50" t="s">
        <v>967</v>
      </c>
      <c r="C4623" s="51" t="str">
        <f>sample_event_meta!$U$214</f>
        <v>12May25-PRS-Jap Rock-1</v>
      </c>
      <c r="D4623" s="21">
        <f t="shared" si="210"/>
        <v>45789</v>
      </c>
      <c r="E4623" s="22">
        <f t="shared" si="211"/>
        <v>132</v>
      </c>
      <c r="F4623" s="50" t="s">
        <v>771</v>
      </c>
      <c r="G4623" s="50" t="s">
        <v>784</v>
      </c>
      <c r="H4623" s="17">
        <v>155</v>
      </c>
      <c r="I4623" s="17">
        <v>34</v>
      </c>
      <c r="K4623" s="50" t="s">
        <v>494</v>
      </c>
      <c r="P4623" s="50" t="s">
        <v>1801</v>
      </c>
      <c r="Q4623" s="50" t="s">
        <v>494</v>
      </c>
      <c r="BH4623" s="50" t="s">
        <v>2487</v>
      </c>
    </row>
    <row r="4624" spans="1:60" hidden="1" x14ac:dyDescent="0.2">
      <c r="A4624" s="50">
        <v>2025</v>
      </c>
      <c r="B4624" s="50" t="s">
        <v>967</v>
      </c>
      <c r="C4624" s="51" t="str">
        <f>sample_event_meta!$U$214</f>
        <v>12May25-PRS-Jap Rock-1</v>
      </c>
      <c r="D4624" s="21">
        <f t="shared" si="210"/>
        <v>45789</v>
      </c>
      <c r="E4624" s="22">
        <f t="shared" si="211"/>
        <v>132</v>
      </c>
      <c r="F4624" s="50" t="s">
        <v>775</v>
      </c>
      <c r="G4624" s="50" t="s">
        <v>784</v>
      </c>
      <c r="H4624" s="17">
        <v>138</v>
      </c>
      <c r="I4624" s="17">
        <v>29</v>
      </c>
      <c r="K4624" s="50" t="s">
        <v>494</v>
      </c>
      <c r="Q4624" s="50" t="s">
        <v>494</v>
      </c>
    </row>
    <row r="4625" spans="1:60" hidden="1" x14ac:dyDescent="0.2">
      <c r="A4625" s="50">
        <v>2025</v>
      </c>
      <c r="B4625" s="50" t="s">
        <v>967</v>
      </c>
      <c r="C4625" s="51" t="str">
        <f>sample_event_meta!$U$214</f>
        <v>12May25-PRS-Jap Rock-1</v>
      </c>
      <c r="D4625" s="21">
        <f t="shared" si="210"/>
        <v>45789</v>
      </c>
      <c r="E4625" s="22">
        <f t="shared" si="211"/>
        <v>132</v>
      </c>
      <c r="F4625" s="50" t="s">
        <v>771</v>
      </c>
      <c r="G4625" s="50" t="s">
        <v>784</v>
      </c>
      <c r="H4625" s="17">
        <v>145</v>
      </c>
      <c r="I4625" s="17">
        <v>29</v>
      </c>
      <c r="K4625" s="50" t="s">
        <v>494</v>
      </c>
      <c r="P4625" s="50" t="s">
        <v>1802</v>
      </c>
      <c r="Q4625" s="50" t="s">
        <v>494</v>
      </c>
      <c r="BH4625" s="50" t="s">
        <v>2487</v>
      </c>
    </row>
    <row r="4626" spans="1:60" hidden="1" x14ac:dyDescent="0.2">
      <c r="A4626" s="50">
        <v>2025</v>
      </c>
      <c r="B4626" s="50" t="s">
        <v>967</v>
      </c>
      <c r="C4626" s="51" t="str">
        <f>sample_event_meta!$U$214</f>
        <v>12May25-PRS-Jap Rock-1</v>
      </c>
      <c r="D4626" s="21">
        <f t="shared" si="210"/>
        <v>45789</v>
      </c>
      <c r="E4626" s="22">
        <f t="shared" si="211"/>
        <v>132</v>
      </c>
      <c r="F4626" s="50" t="s">
        <v>773</v>
      </c>
      <c r="G4626" s="50" t="s">
        <v>784</v>
      </c>
      <c r="H4626" s="17">
        <v>60</v>
      </c>
      <c r="I4626" s="17">
        <v>11</v>
      </c>
      <c r="K4626" s="50" t="s">
        <v>494</v>
      </c>
      <c r="Q4626" s="50" t="s">
        <v>494</v>
      </c>
    </row>
    <row r="4627" spans="1:60" hidden="1" x14ac:dyDescent="0.2">
      <c r="A4627" s="50">
        <v>2025</v>
      </c>
      <c r="B4627" s="50" t="s">
        <v>967</v>
      </c>
      <c r="C4627" s="51" t="str">
        <f>sample_event_meta!$U$214</f>
        <v>12May25-PRS-Jap Rock-1</v>
      </c>
      <c r="D4627" s="21">
        <f t="shared" si="210"/>
        <v>45789</v>
      </c>
      <c r="E4627" s="22">
        <f t="shared" si="211"/>
        <v>132</v>
      </c>
      <c r="F4627" s="50" t="s">
        <v>773</v>
      </c>
      <c r="G4627" s="50" t="s">
        <v>784</v>
      </c>
      <c r="H4627" s="17">
        <v>62</v>
      </c>
      <c r="I4627" s="17">
        <v>11</v>
      </c>
      <c r="K4627" s="50" t="s">
        <v>494</v>
      </c>
      <c r="Q4627" s="50" t="s">
        <v>494</v>
      </c>
    </row>
    <row r="4628" spans="1:60" hidden="1" x14ac:dyDescent="0.2">
      <c r="A4628" s="50">
        <v>2025</v>
      </c>
      <c r="B4628" s="50" t="s">
        <v>967</v>
      </c>
      <c r="C4628" s="51" t="str">
        <f>sample_event_meta!$U$214</f>
        <v>12May25-PRS-Jap Rock-1</v>
      </c>
      <c r="D4628" s="21">
        <f t="shared" si="210"/>
        <v>45789</v>
      </c>
      <c r="E4628" s="22">
        <f t="shared" si="211"/>
        <v>132</v>
      </c>
      <c r="F4628" s="50" t="s">
        <v>773</v>
      </c>
      <c r="G4628" s="50" t="s">
        <v>784</v>
      </c>
      <c r="H4628" s="17">
        <v>61</v>
      </c>
      <c r="I4628" s="17">
        <v>11</v>
      </c>
      <c r="K4628" s="50" t="s">
        <v>494</v>
      </c>
      <c r="Q4628" s="50" t="s">
        <v>494</v>
      </c>
    </row>
    <row r="4629" spans="1:60" hidden="1" x14ac:dyDescent="0.2">
      <c r="A4629" s="50">
        <v>2025</v>
      </c>
      <c r="B4629" s="50" t="s">
        <v>967</v>
      </c>
      <c r="C4629" s="51" t="str">
        <f>sample_event_meta!$U$214</f>
        <v>12May25-PRS-Jap Rock-1</v>
      </c>
      <c r="D4629" s="21">
        <f t="shared" si="210"/>
        <v>45789</v>
      </c>
      <c r="E4629" s="22">
        <f t="shared" si="211"/>
        <v>132</v>
      </c>
      <c r="F4629" s="50" t="s">
        <v>773</v>
      </c>
      <c r="G4629" s="50" t="s">
        <v>784</v>
      </c>
      <c r="H4629" s="17">
        <v>61</v>
      </c>
      <c r="I4629" s="17">
        <v>11</v>
      </c>
      <c r="K4629" s="50" t="s">
        <v>494</v>
      </c>
      <c r="Q4629" s="50" t="s">
        <v>494</v>
      </c>
    </row>
    <row r="4630" spans="1:60" hidden="1" x14ac:dyDescent="0.2">
      <c r="A4630" s="50">
        <v>2025</v>
      </c>
      <c r="B4630" s="50" t="s">
        <v>967</v>
      </c>
      <c r="C4630" s="51" t="str">
        <f>sample_event_meta!$U$214</f>
        <v>12May25-PRS-Jap Rock-1</v>
      </c>
      <c r="D4630" s="21">
        <f t="shared" si="210"/>
        <v>45789</v>
      </c>
      <c r="E4630" s="22">
        <f t="shared" si="211"/>
        <v>132</v>
      </c>
      <c r="F4630" s="50" t="s">
        <v>773</v>
      </c>
      <c r="G4630" s="50" t="s">
        <v>784</v>
      </c>
      <c r="H4630" s="17">
        <v>69</v>
      </c>
      <c r="I4630" s="17">
        <v>12</v>
      </c>
      <c r="K4630" s="50" t="s">
        <v>494</v>
      </c>
      <c r="Q4630" s="50" t="s">
        <v>494</v>
      </c>
    </row>
    <row r="4631" spans="1:60" hidden="1" x14ac:dyDescent="0.2">
      <c r="A4631" s="50">
        <v>2025</v>
      </c>
      <c r="B4631" s="50" t="s">
        <v>967</v>
      </c>
      <c r="C4631" s="51" t="str">
        <f>sample_event_meta!$U$214</f>
        <v>12May25-PRS-Jap Rock-1</v>
      </c>
      <c r="D4631" s="21">
        <f t="shared" si="210"/>
        <v>45789</v>
      </c>
      <c r="E4631" s="22">
        <f t="shared" si="211"/>
        <v>132</v>
      </c>
      <c r="F4631" s="50" t="s">
        <v>773</v>
      </c>
      <c r="G4631" s="50" t="s">
        <v>784</v>
      </c>
      <c r="H4631" s="17">
        <v>66</v>
      </c>
      <c r="I4631" s="17">
        <v>11</v>
      </c>
      <c r="K4631" s="50" t="s">
        <v>494</v>
      </c>
      <c r="Q4631" s="50" t="s">
        <v>494</v>
      </c>
    </row>
    <row r="4632" spans="1:60" hidden="1" x14ac:dyDescent="0.2">
      <c r="A4632" s="50">
        <v>2025</v>
      </c>
      <c r="B4632" s="50" t="s">
        <v>967</v>
      </c>
      <c r="C4632" s="51" t="str">
        <f>sample_event_meta!$U$214</f>
        <v>12May25-PRS-Jap Rock-1</v>
      </c>
      <c r="D4632" s="21">
        <f t="shared" si="210"/>
        <v>45789</v>
      </c>
      <c r="E4632" s="22">
        <f t="shared" si="211"/>
        <v>132</v>
      </c>
      <c r="F4632" s="50" t="s">
        <v>773</v>
      </c>
      <c r="G4632" s="50" t="s">
        <v>784</v>
      </c>
      <c r="H4632" s="17">
        <v>66</v>
      </c>
      <c r="I4632" s="17">
        <v>11</v>
      </c>
      <c r="K4632" s="50" t="s">
        <v>494</v>
      </c>
      <c r="Q4632" s="50" t="s">
        <v>494</v>
      </c>
    </row>
    <row r="4633" spans="1:60" hidden="1" x14ac:dyDescent="0.2">
      <c r="A4633" s="50">
        <v>2025</v>
      </c>
      <c r="B4633" s="50" t="s">
        <v>967</v>
      </c>
      <c r="C4633" s="51" t="str">
        <f>sample_event_meta!$U$214</f>
        <v>12May25-PRS-Jap Rock-1</v>
      </c>
      <c r="D4633" s="21">
        <f t="shared" si="210"/>
        <v>45789</v>
      </c>
      <c r="E4633" s="22">
        <f t="shared" si="211"/>
        <v>132</v>
      </c>
      <c r="F4633" s="50" t="s">
        <v>773</v>
      </c>
      <c r="G4633" s="50" t="s">
        <v>784</v>
      </c>
      <c r="H4633" s="17">
        <v>69</v>
      </c>
      <c r="I4633" s="17">
        <v>11</v>
      </c>
      <c r="K4633" s="50" t="s">
        <v>494</v>
      </c>
      <c r="Q4633" s="50" t="s">
        <v>494</v>
      </c>
    </row>
    <row r="4634" spans="1:60" hidden="1" x14ac:dyDescent="0.2">
      <c r="A4634" s="50">
        <v>2025</v>
      </c>
      <c r="B4634" s="50" t="s">
        <v>967</v>
      </c>
      <c r="C4634" s="51" t="str">
        <f>sample_event_meta!$U$214</f>
        <v>12May25-PRS-Jap Rock-1</v>
      </c>
      <c r="D4634" s="21">
        <f t="shared" si="210"/>
        <v>45789</v>
      </c>
      <c r="E4634" s="22">
        <f t="shared" si="211"/>
        <v>132</v>
      </c>
      <c r="F4634" s="50" t="s">
        <v>773</v>
      </c>
      <c r="G4634" s="50" t="s">
        <v>784</v>
      </c>
      <c r="H4634" s="17">
        <v>80</v>
      </c>
      <c r="I4634" s="17">
        <v>17</v>
      </c>
      <c r="K4634" s="50" t="s">
        <v>494</v>
      </c>
      <c r="Q4634" s="50" t="s">
        <v>494</v>
      </c>
    </row>
    <row r="4635" spans="1:60" hidden="1" x14ac:dyDescent="0.2">
      <c r="A4635" s="50">
        <v>2025</v>
      </c>
      <c r="B4635" s="50" t="s">
        <v>967</v>
      </c>
      <c r="C4635" s="51" t="str">
        <f>sample_event_meta!$U$214</f>
        <v>12May25-PRS-Jap Rock-1</v>
      </c>
      <c r="D4635" s="21">
        <f t="shared" si="210"/>
        <v>45789</v>
      </c>
      <c r="E4635" s="22">
        <f t="shared" si="211"/>
        <v>132</v>
      </c>
      <c r="F4635" s="50" t="s">
        <v>773</v>
      </c>
      <c r="G4635" s="50" t="s">
        <v>784</v>
      </c>
      <c r="H4635" s="17">
        <v>66</v>
      </c>
      <c r="I4635" s="17">
        <v>12</v>
      </c>
      <c r="K4635" s="50" t="s">
        <v>494</v>
      </c>
      <c r="Q4635" s="50" t="s">
        <v>494</v>
      </c>
    </row>
    <row r="4636" spans="1:60" hidden="1" x14ac:dyDescent="0.2">
      <c r="A4636" s="50">
        <v>2025</v>
      </c>
      <c r="B4636" s="50" t="s">
        <v>967</v>
      </c>
      <c r="C4636" s="51" t="str">
        <f>sample_event_meta!$U$214</f>
        <v>12May25-PRS-Jap Rock-1</v>
      </c>
      <c r="D4636" s="21">
        <f t="shared" si="210"/>
        <v>45789</v>
      </c>
      <c r="E4636" s="22">
        <f t="shared" si="211"/>
        <v>132</v>
      </c>
      <c r="F4636" s="50" t="s">
        <v>773</v>
      </c>
      <c r="G4636" s="50" t="s">
        <v>784</v>
      </c>
      <c r="H4636" s="17">
        <v>64</v>
      </c>
      <c r="I4636" s="17">
        <v>11</v>
      </c>
      <c r="K4636" s="50" t="s">
        <v>494</v>
      </c>
      <c r="Q4636" s="50" t="s">
        <v>494</v>
      </c>
    </row>
    <row r="4637" spans="1:60" x14ac:dyDescent="0.2">
      <c r="A4637" s="50">
        <v>2025</v>
      </c>
      <c r="B4637" s="50" t="s">
        <v>967</v>
      </c>
      <c r="C4637" s="51" t="str">
        <f>sample_event_meta!$U$214</f>
        <v>12May25-PRS-Jap Rock-1</v>
      </c>
      <c r="D4637" s="21">
        <f t="shared" si="210"/>
        <v>45789</v>
      </c>
      <c r="E4637" s="22">
        <f t="shared" si="211"/>
        <v>132</v>
      </c>
      <c r="F4637" s="50" t="s">
        <v>773</v>
      </c>
      <c r="G4637" s="50" t="s">
        <v>784</v>
      </c>
      <c r="H4637" s="17">
        <v>70</v>
      </c>
      <c r="I4637" s="17">
        <v>12</v>
      </c>
      <c r="K4637" s="50" t="s">
        <v>494</v>
      </c>
      <c r="Q4637" s="50" t="s">
        <v>496</v>
      </c>
    </row>
    <row r="4638" spans="1:60" hidden="1" x14ac:dyDescent="0.2">
      <c r="A4638" s="50">
        <v>2025</v>
      </c>
      <c r="B4638" s="50" t="s">
        <v>967</v>
      </c>
      <c r="C4638" s="51" t="str">
        <f>sample_event_meta!$U$214</f>
        <v>12May25-PRS-Jap Rock-1</v>
      </c>
      <c r="D4638" s="21">
        <f t="shared" si="210"/>
        <v>45789</v>
      </c>
      <c r="E4638" s="22">
        <f t="shared" si="211"/>
        <v>132</v>
      </c>
      <c r="F4638" s="50" t="s">
        <v>773</v>
      </c>
      <c r="G4638" s="50" t="s">
        <v>784</v>
      </c>
      <c r="H4638" s="17">
        <v>87</v>
      </c>
      <c r="I4638" s="17">
        <v>15</v>
      </c>
      <c r="K4638" s="50" t="s">
        <v>494</v>
      </c>
      <c r="Q4638" s="50" t="s">
        <v>494</v>
      </c>
    </row>
    <row r="4639" spans="1:60" hidden="1" x14ac:dyDescent="0.2">
      <c r="A4639" s="50">
        <v>2025</v>
      </c>
      <c r="B4639" s="50" t="s">
        <v>967</v>
      </c>
      <c r="C4639" s="51" t="str">
        <f>sample_event_meta!$U$214</f>
        <v>12May25-PRS-Jap Rock-1</v>
      </c>
      <c r="D4639" s="21">
        <f t="shared" si="210"/>
        <v>45789</v>
      </c>
      <c r="E4639" s="22">
        <f t="shared" si="211"/>
        <v>132</v>
      </c>
      <c r="F4639" s="50" t="s">
        <v>773</v>
      </c>
      <c r="G4639" s="50" t="s">
        <v>784</v>
      </c>
      <c r="H4639" s="17">
        <v>72</v>
      </c>
      <c r="I4639" s="17">
        <v>13</v>
      </c>
      <c r="K4639" s="50" t="s">
        <v>494</v>
      </c>
      <c r="Q4639" s="50" t="s">
        <v>494</v>
      </c>
    </row>
    <row r="4640" spans="1:60" hidden="1" x14ac:dyDescent="0.2">
      <c r="A4640" s="50">
        <v>2025</v>
      </c>
      <c r="B4640" s="50" t="s">
        <v>967</v>
      </c>
      <c r="C4640" s="51" t="str">
        <f>sample_event_meta!$U$214</f>
        <v>12May25-PRS-Jap Rock-1</v>
      </c>
      <c r="D4640" s="21">
        <f t="shared" si="210"/>
        <v>45789</v>
      </c>
      <c r="E4640" s="22">
        <f t="shared" si="211"/>
        <v>132</v>
      </c>
      <c r="F4640" s="50" t="s">
        <v>773</v>
      </c>
      <c r="G4640" s="50" t="s">
        <v>784</v>
      </c>
      <c r="H4640" s="17">
        <v>56</v>
      </c>
      <c r="I4640" s="17">
        <v>9</v>
      </c>
      <c r="K4640" s="50" t="s">
        <v>494</v>
      </c>
      <c r="Q4640" s="50" t="s">
        <v>494</v>
      </c>
    </row>
    <row r="4641" spans="1:60" hidden="1" x14ac:dyDescent="0.2">
      <c r="A4641" s="50">
        <v>2025</v>
      </c>
      <c r="B4641" s="50" t="s">
        <v>967</v>
      </c>
      <c r="C4641" s="51" t="str">
        <f>sample_event_meta!$U$214</f>
        <v>12May25-PRS-Jap Rock-1</v>
      </c>
      <c r="D4641" s="21">
        <f t="shared" si="210"/>
        <v>45789</v>
      </c>
      <c r="E4641" s="22">
        <f t="shared" si="211"/>
        <v>132</v>
      </c>
      <c r="F4641" s="50" t="s">
        <v>773</v>
      </c>
      <c r="G4641" s="50" t="s">
        <v>784</v>
      </c>
      <c r="H4641" s="17">
        <v>74</v>
      </c>
      <c r="I4641" s="17">
        <v>12</v>
      </c>
      <c r="K4641" s="50" t="s">
        <v>494</v>
      </c>
      <c r="Q4641" s="50" t="s">
        <v>494</v>
      </c>
    </row>
    <row r="4642" spans="1:60" hidden="1" x14ac:dyDescent="0.2">
      <c r="A4642" s="50">
        <v>2025</v>
      </c>
      <c r="B4642" s="50" t="s">
        <v>967</v>
      </c>
      <c r="C4642" s="51" t="str">
        <f>sample_event_meta!$U$214</f>
        <v>12May25-PRS-Jap Rock-1</v>
      </c>
      <c r="D4642" s="21">
        <f t="shared" si="210"/>
        <v>45789</v>
      </c>
      <c r="E4642" s="22">
        <f t="shared" si="211"/>
        <v>132</v>
      </c>
      <c r="F4642" s="50" t="s">
        <v>773</v>
      </c>
      <c r="G4642" s="50" t="s">
        <v>784</v>
      </c>
      <c r="H4642" s="17">
        <v>69</v>
      </c>
      <c r="I4642" s="17">
        <v>12</v>
      </c>
      <c r="K4642" s="50" t="s">
        <v>494</v>
      </c>
      <c r="Q4642" s="50" t="s">
        <v>494</v>
      </c>
    </row>
    <row r="4643" spans="1:60" hidden="1" x14ac:dyDescent="0.2">
      <c r="A4643" s="50">
        <v>2025</v>
      </c>
      <c r="B4643" s="50" t="s">
        <v>967</v>
      </c>
      <c r="C4643" s="51" t="str">
        <f>sample_event_meta!$U$214</f>
        <v>12May25-PRS-Jap Rock-1</v>
      </c>
      <c r="D4643" s="21">
        <f t="shared" si="210"/>
        <v>45789</v>
      </c>
      <c r="E4643" s="22">
        <f t="shared" si="211"/>
        <v>132</v>
      </c>
      <c r="F4643" s="50" t="s">
        <v>771</v>
      </c>
      <c r="G4643" s="50" t="s">
        <v>784</v>
      </c>
      <c r="H4643" s="17">
        <v>135</v>
      </c>
      <c r="I4643" s="17">
        <v>29</v>
      </c>
      <c r="K4643" s="50" t="s">
        <v>494</v>
      </c>
      <c r="P4643" s="50" t="s">
        <v>1803</v>
      </c>
      <c r="Q4643" s="50" t="s">
        <v>494</v>
      </c>
      <c r="BH4643" s="50" t="s">
        <v>2487</v>
      </c>
    </row>
    <row r="4644" spans="1:60" hidden="1" x14ac:dyDescent="0.2">
      <c r="A4644" s="50">
        <v>2025</v>
      </c>
      <c r="B4644" s="50" t="s">
        <v>967</v>
      </c>
      <c r="C4644" s="51" t="str">
        <f>sample_event_meta!$U$214</f>
        <v>12May25-PRS-Jap Rock-1</v>
      </c>
      <c r="D4644" s="21">
        <f t="shared" si="210"/>
        <v>45789</v>
      </c>
      <c r="E4644" s="22">
        <f t="shared" si="211"/>
        <v>132</v>
      </c>
      <c r="F4644" s="50" t="s">
        <v>771</v>
      </c>
      <c r="G4644" s="50" t="s">
        <v>784</v>
      </c>
      <c r="H4644" s="17">
        <v>124</v>
      </c>
      <c r="I4644" s="17">
        <v>26</v>
      </c>
      <c r="K4644" s="50" t="s">
        <v>494</v>
      </c>
      <c r="P4644" s="50" t="s">
        <v>1804</v>
      </c>
      <c r="Q4644" s="50" t="s">
        <v>494</v>
      </c>
      <c r="BH4644" s="50" t="s">
        <v>2487</v>
      </c>
    </row>
    <row r="4645" spans="1:60" hidden="1" x14ac:dyDescent="0.2">
      <c r="A4645" s="50">
        <v>2025</v>
      </c>
      <c r="B4645" s="50" t="s">
        <v>967</v>
      </c>
      <c r="C4645" s="51" t="str">
        <f>sample_event_meta!$U$214</f>
        <v>12May25-PRS-Jap Rock-1</v>
      </c>
      <c r="D4645" s="21">
        <f t="shared" si="210"/>
        <v>45789</v>
      </c>
      <c r="E4645" s="22">
        <f t="shared" si="211"/>
        <v>132</v>
      </c>
      <c r="F4645" s="50" t="s">
        <v>773</v>
      </c>
      <c r="G4645" s="50" t="s">
        <v>784</v>
      </c>
      <c r="H4645" s="17">
        <v>79</v>
      </c>
      <c r="I4645" s="17">
        <v>13</v>
      </c>
      <c r="K4645" s="50" t="s">
        <v>494</v>
      </c>
      <c r="Q4645" s="50" t="s">
        <v>494</v>
      </c>
    </row>
    <row r="4646" spans="1:60" x14ac:dyDescent="0.2">
      <c r="A4646" s="50">
        <v>2025</v>
      </c>
      <c r="B4646" s="50" t="s">
        <v>967</v>
      </c>
      <c r="C4646" s="51" t="str">
        <f>sample_event_meta!$U$214</f>
        <v>12May25-PRS-Jap Rock-1</v>
      </c>
      <c r="D4646" s="21">
        <f t="shared" si="210"/>
        <v>45789</v>
      </c>
      <c r="E4646" s="22">
        <f t="shared" si="211"/>
        <v>132</v>
      </c>
      <c r="F4646" s="50" t="s">
        <v>771</v>
      </c>
      <c r="G4646" s="50" t="s">
        <v>784</v>
      </c>
      <c r="H4646" s="17">
        <v>131</v>
      </c>
      <c r="I4646" s="17">
        <v>26</v>
      </c>
      <c r="K4646" s="50" t="s">
        <v>494</v>
      </c>
      <c r="N4646" s="50" t="s">
        <v>1805</v>
      </c>
      <c r="P4646" s="50" t="s">
        <v>1805</v>
      </c>
      <c r="Q4646" s="50" t="s">
        <v>496</v>
      </c>
      <c r="R4646" s="16" t="s">
        <v>2573</v>
      </c>
      <c r="AD4646" s="50" t="s">
        <v>2565</v>
      </c>
      <c r="BH4646" s="50" t="s">
        <v>2487</v>
      </c>
    </row>
    <row r="4647" spans="1:60" hidden="1" x14ac:dyDescent="0.2">
      <c r="A4647" s="50">
        <v>2025</v>
      </c>
      <c r="B4647" s="50" t="s">
        <v>967</v>
      </c>
      <c r="C4647" s="51" t="str">
        <f>sample_event_meta!$U$214</f>
        <v>12May25-PRS-Jap Rock-1</v>
      </c>
      <c r="D4647" s="21">
        <f t="shared" si="210"/>
        <v>45789</v>
      </c>
      <c r="E4647" s="22">
        <f t="shared" si="211"/>
        <v>132</v>
      </c>
      <c r="F4647" s="50" t="s">
        <v>773</v>
      </c>
      <c r="G4647" s="50" t="s">
        <v>784</v>
      </c>
      <c r="H4647" s="17">
        <v>63</v>
      </c>
      <c r="I4647" s="17">
        <v>11</v>
      </c>
      <c r="K4647" s="50" t="s">
        <v>494</v>
      </c>
      <c r="Q4647" s="50" t="s">
        <v>494</v>
      </c>
    </row>
    <row r="4648" spans="1:60" hidden="1" x14ac:dyDescent="0.2">
      <c r="A4648" s="50">
        <v>2025</v>
      </c>
      <c r="B4648" s="50" t="s">
        <v>967</v>
      </c>
      <c r="C4648" s="51" t="str">
        <f>sample_event_meta!$U$214</f>
        <v>12May25-PRS-Jap Rock-1</v>
      </c>
      <c r="D4648" s="21">
        <f t="shared" si="210"/>
        <v>45789</v>
      </c>
      <c r="E4648" s="22">
        <f t="shared" si="211"/>
        <v>132</v>
      </c>
      <c r="F4648" s="50" t="s">
        <v>773</v>
      </c>
      <c r="G4648" s="50" t="s">
        <v>784</v>
      </c>
      <c r="H4648" s="17">
        <v>65</v>
      </c>
      <c r="I4648" s="17">
        <v>11</v>
      </c>
      <c r="K4648" s="50" t="s">
        <v>494</v>
      </c>
      <c r="Q4648" s="50" t="s">
        <v>494</v>
      </c>
    </row>
    <row r="4649" spans="1:60" hidden="1" x14ac:dyDescent="0.2">
      <c r="A4649" s="50">
        <v>2025</v>
      </c>
      <c r="B4649" s="50" t="s">
        <v>967</v>
      </c>
      <c r="C4649" s="51" t="str">
        <f>sample_event_meta!$U$214</f>
        <v>12May25-PRS-Jap Rock-1</v>
      </c>
      <c r="D4649" s="21">
        <f t="shared" si="210"/>
        <v>45789</v>
      </c>
      <c r="E4649" s="22">
        <f t="shared" si="211"/>
        <v>132</v>
      </c>
      <c r="F4649" s="50" t="s">
        <v>773</v>
      </c>
      <c r="G4649" s="50" t="s">
        <v>784</v>
      </c>
      <c r="H4649" s="17">
        <v>68</v>
      </c>
      <c r="I4649" s="17">
        <v>11</v>
      </c>
      <c r="K4649" s="50" t="s">
        <v>494</v>
      </c>
      <c r="Q4649" s="50" t="s">
        <v>494</v>
      </c>
    </row>
    <row r="4650" spans="1:60" hidden="1" x14ac:dyDescent="0.2">
      <c r="A4650" s="50">
        <v>2025</v>
      </c>
      <c r="B4650" s="50" t="s">
        <v>967</v>
      </c>
      <c r="C4650" s="51" t="str">
        <f>sample_event_meta!$U$214</f>
        <v>12May25-PRS-Jap Rock-1</v>
      </c>
      <c r="D4650" s="21">
        <f t="shared" si="210"/>
        <v>45789</v>
      </c>
      <c r="E4650" s="22">
        <f t="shared" si="211"/>
        <v>132</v>
      </c>
      <c r="F4650" s="50" t="s">
        <v>771</v>
      </c>
      <c r="G4650" s="50" t="s">
        <v>784</v>
      </c>
      <c r="H4650" s="17">
        <v>106</v>
      </c>
      <c r="I4650" s="17">
        <v>20</v>
      </c>
      <c r="K4650" s="50" t="s">
        <v>494</v>
      </c>
      <c r="P4650" s="50" t="s">
        <v>1806</v>
      </c>
      <c r="Q4650" s="50" t="s">
        <v>494</v>
      </c>
      <c r="BH4650" s="50" t="s">
        <v>2487</v>
      </c>
    </row>
    <row r="4651" spans="1:60" hidden="1" x14ac:dyDescent="0.2">
      <c r="A4651" s="50">
        <v>2025</v>
      </c>
      <c r="B4651" s="50" t="s">
        <v>967</v>
      </c>
      <c r="C4651" s="51" t="str">
        <f>sample_event_meta!$U$214</f>
        <v>12May25-PRS-Jap Rock-1</v>
      </c>
      <c r="D4651" s="21">
        <f t="shared" si="210"/>
        <v>45789</v>
      </c>
      <c r="E4651" s="22">
        <f t="shared" si="211"/>
        <v>132</v>
      </c>
      <c r="F4651" s="50" t="s">
        <v>773</v>
      </c>
      <c r="G4651" s="50" t="s">
        <v>784</v>
      </c>
      <c r="H4651" s="17">
        <v>71</v>
      </c>
      <c r="I4651" s="17">
        <v>11</v>
      </c>
      <c r="K4651" s="50" t="s">
        <v>494</v>
      </c>
      <c r="Q4651" s="50" t="s">
        <v>494</v>
      </c>
    </row>
    <row r="4652" spans="1:60" hidden="1" x14ac:dyDescent="0.2">
      <c r="A4652" s="50">
        <v>2025</v>
      </c>
      <c r="B4652" s="50" t="s">
        <v>967</v>
      </c>
      <c r="C4652" s="51" t="str">
        <f>sample_event_meta!$U$214</f>
        <v>12May25-PRS-Jap Rock-1</v>
      </c>
      <c r="D4652" s="21">
        <f t="shared" si="210"/>
        <v>45789</v>
      </c>
      <c r="E4652" s="22">
        <f t="shared" si="211"/>
        <v>132</v>
      </c>
      <c r="F4652" s="50" t="s">
        <v>773</v>
      </c>
      <c r="G4652" s="50" t="s">
        <v>784</v>
      </c>
      <c r="H4652" s="17">
        <v>66</v>
      </c>
      <c r="I4652" s="17">
        <v>11</v>
      </c>
      <c r="K4652" s="50" t="s">
        <v>494</v>
      </c>
      <c r="Q4652" s="50" t="s">
        <v>494</v>
      </c>
    </row>
    <row r="4653" spans="1:60" hidden="1" x14ac:dyDescent="0.2">
      <c r="A4653" s="50">
        <v>2025</v>
      </c>
      <c r="B4653" s="50" t="s">
        <v>967</v>
      </c>
      <c r="C4653" s="51" t="str">
        <f>sample_event_meta!$U$214</f>
        <v>12May25-PRS-Jap Rock-1</v>
      </c>
      <c r="D4653" s="21">
        <f t="shared" si="210"/>
        <v>45789</v>
      </c>
      <c r="E4653" s="22">
        <f t="shared" si="211"/>
        <v>132</v>
      </c>
      <c r="F4653" s="50" t="s">
        <v>773</v>
      </c>
      <c r="G4653" s="50" t="s">
        <v>784</v>
      </c>
      <c r="H4653" s="17">
        <v>71</v>
      </c>
      <c r="I4653" s="17">
        <v>11</v>
      </c>
      <c r="K4653" s="50" t="s">
        <v>494</v>
      </c>
      <c r="Q4653" s="50" t="s">
        <v>494</v>
      </c>
    </row>
    <row r="4654" spans="1:60" hidden="1" x14ac:dyDescent="0.2">
      <c r="A4654" s="50">
        <v>2025</v>
      </c>
      <c r="B4654" s="50" t="s">
        <v>967</v>
      </c>
      <c r="C4654" s="51" t="str">
        <f>sample_event_meta!$U$214</f>
        <v>12May25-PRS-Jap Rock-1</v>
      </c>
      <c r="D4654" s="21">
        <f t="shared" si="210"/>
        <v>45789</v>
      </c>
      <c r="E4654" s="22">
        <f t="shared" si="211"/>
        <v>132</v>
      </c>
      <c r="F4654" s="50" t="s">
        <v>773</v>
      </c>
      <c r="G4654" s="50" t="s">
        <v>784</v>
      </c>
      <c r="H4654" s="17">
        <v>73</v>
      </c>
      <c r="I4654" s="17">
        <v>12</v>
      </c>
      <c r="K4654" s="50" t="s">
        <v>494</v>
      </c>
      <c r="Q4654" s="50" t="s">
        <v>494</v>
      </c>
    </row>
    <row r="4655" spans="1:60" hidden="1" x14ac:dyDescent="0.2">
      <c r="A4655" s="50">
        <v>2025</v>
      </c>
      <c r="B4655" s="50" t="s">
        <v>967</v>
      </c>
      <c r="C4655" s="51" t="str">
        <f>sample_event_meta!$U$214</f>
        <v>12May25-PRS-Jap Rock-1</v>
      </c>
      <c r="D4655" s="21">
        <f t="shared" ref="D4655:D4718" si="212">DATEVALUE(LEFT(C4655, SEARCH("-", C4655) - 1))</f>
        <v>45789</v>
      </c>
      <c r="E4655" s="22">
        <f t="shared" ref="E4655:E4718" si="213" xml:space="preserve"> D4655 - DATE(YEAR(D4655), 1, 0)</f>
        <v>132</v>
      </c>
      <c r="F4655" s="50" t="s">
        <v>773</v>
      </c>
      <c r="G4655" s="50" t="s">
        <v>784</v>
      </c>
      <c r="H4655" s="17">
        <v>64</v>
      </c>
      <c r="I4655" s="17">
        <v>11</v>
      </c>
      <c r="K4655" s="50" t="s">
        <v>494</v>
      </c>
      <c r="Q4655" s="50" t="s">
        <v>494</v>
      </c>
    </row>
    <row r="4656" spans="1:60" hidden="1" x14ac:dyDescent="0.2">
      <c r="A4656" s="50">
        <v>2025</v>
      </c>
      <c r="B4656" s="50" t="s">
        <v>967</v>
      </c>
      <c r="C4656" s="51" t="str">
        <f>sample_event_meta!$U$214</f>
        <v>12May25-PRS-Jap Rock-1</v>
      </c>
      <c r="D4656" s="21">
        <f t="shared" si="212"/>
        <v>45789</v>
      </c>
      <c r="E4656" s="22">
        <f t="shared" si="213"/>
        <v>132</v>
      </c>
      <c r="F4656" s="50" t="s">
        <v>773</v>
      </c>
      <c r="G4656" s="50" t="s">
        <v>784</v>
      </c>
      <c r="H4656" s="17">
        <v>73</v>
      </c>
      <c r="I4656" s="17">
        <v>12</v>
      </c>
      <c r="K4656" s="50" t="s">
        <v>494</v>
      </c>
      <c r="Q4656" s="50" t="s">
        <v>494</v>
      </c>
    </row>
    <row r="4657" spans="1:17" hidden="1" x14ac:dyDescent="0.2">
      <c r="A4657" s="50">
        <v>2025</v>
      </c>
      <c r="B4657" s="50" t="s">
        <v>967</v>
      </c>
      <c r="C4657" s="51" t="str">
        <f>sample_event_meta!$U$214</f>
        <v>12May25-PRS-Jap Rock-1</v>
      </c>
      <c r="D4657" s="21">
        <f t="shared" si="212"/>
        <v>45789</v>
      </c>
      <c r="E4657" s="22">
        <f t="shared" si="213"/>
        <v>132</v>
      </c>
      <c r="F4657" s="50" t="s">
        <v>773</v>
      </c>
      <c r="G4657" s="50" t="s">
        <v>784</v>
      </c>
      <c r="H4657" s="17">
        <v>64</v>
      </c>
      <c r="I4657" s="17">
        <v>11</v>
      </c>
      <c r="K4657" s="50" t="s">
        <v>494</v>
      </c>
      <c r="Q4657" s="50" t="s">
        <v>494</v>
      </c>
    </row>
    <row r="4658" spans="1:17" hidden="1" x14ac:dyDescent="0.2">
      <c r="A4658" s="50">
        <v>2025</v>
      </c>
      <c r="B4658" s="50" t="s">
        <v>967</v>
      </c>
      <c r="C4658" s="51" t="str">
        <f>sample_event_meta!$U$214</f>
        <v>12May25-PRS-Jap Rock-1</v>
      </c>
      <c r="D4658" s="21">
        <f t="shared" si="212"/>
        <v>45789</v>
      </c>
      <c r="E4658" s="22">
        <f t="shared" si="213"/>
        <v>132</v>
      </c>
      <c r="F4658" s="50" t="s">
        <v>773</v>
      </c>
      <c r="G4658" s="50" t="s">
        <v>784</v>
      </c>
      <c r="H4658" s="17">
        <v>61</v>
      </c>
      <c r="I4658" s="17">
        <v>11</v>
      </c>
      <c r="K4658" s="50" t="s">
        <v>494</v>
      </c>
      <c r="Q4658" s="50" t="s">
        <v>494</v>
      </c>
    </row>
    <row r="4659" spans="1:17" hidden="1" x14ac:dyDescent="0.2">
      <c r="A4659" s="50">
        <v>2025</v>
      </c>
      <c r="B4659" s="50" t="s">
        <v>967</v>
      </c>
      <c r="C4659" s="51" t="str">
        <f>sample_event_meta!$U$214</f>
        <v>12May25-PRS-Jap Rock-1</v>
      </c>
      <c r="D4659" s="21">
        <f t="shared" si="212"/>
        <v>45789</v>
      </c>
      <c r="E4659" s="22">
        <f t="shared" si="213"/>
        <v>132</v>
      </c>
      <c r="F4659" s="50" t="s">
        <v>773</v>
      </c>
      <c r="G4659" s="50" t="s">
        <v>784</v>
      </c>
      <c r="H4659" s="17">
        <v>67</v>
      </c>
      <c r="I4659" s="17">
        <v>11</v>
      </c>
      <c r="K4659" s="50" t="s">
        <v>494</v>
      </c>
      <c r="Q4659" s="50" t="s">
        <v>494</v>
      </c>
    </row>
    <row r="4660" spans="1:17" hidden="1" x14ac:dyDescent="0.2">
      <c r="A4660" s="50">
        <v>2025</v>
      </c>
      <c r="B4660" s="50" t="s">
        <v>967</v>
      </c>
      <c r="C4660" s="51" t="str">
        <f>set_totals!$C$702</f>
        <v>12May25-PRS-Thrasher-1</v>
      </c>
      <c r="D4660" s="21">
        <f t="shared" si="212"/>
        <v>45789</v>
      </c>
      <c r="E4660" s="22">
        <f t="shared" si="213"/>
        <v>132</v>
      </c>
      <c r="F4660" s="50" t="s">
        <v>775</v>
      </c>
      <c r="G4660" s="50" t="s">
        <v>784</v>
      </c>
      <c r="H4660" s="17">
        <v>128</v>
      </c>
      <c r="I4660" s="17">
        <v>28</v>
      </c>
      <c r="K4660" s="50" t="s">
        <v>494</v>
      </c>
      <c r="Q4660" s="50" t="s">
        <v>494</v>
      </c>
    </row>
    <row r="4661" spans="1:17" hidden="1" x14ac:dyDescent="0.2">
      <c r="A4661" s="50">
        <v>2025</v>
      </c>
      <c r="B4661" s="50" t="s">
        <v>967</v>
      </c>
      <c r="C4661" s="51" t="str">
        <f>set_totals!$C$702</f>
        <v>12May25-PRS-Thrasher-1</v>
      </c>
      <c r="D4661" s="21">
        <f t="shared" si="212"/>
        <v>45789</v>
      </c>
      <c r="E4661" s="22">
        <f t="shared" si="213"/>
        <v>132</v>
      </c>
      <c r="F4661" s="50" t="s">
        <v>775</v>
      </c>
      <c r="G4661" s="50" t="s">
        <v>784</v>
      </c>
      <c r="H4661" s="17">
        <v>126</v>
      </c>
      <c r="I4661" s="17">
        <v>22</v>
      </c>
      <c r="K4661" s="50" t="s">
        <v>494</v>
      </c>
      <c r="Q4661" s="50" t="s">
        <v>494</v>
      </c>
    </row>
    <row r="4662" spans="1:17" hidden="1" x14ac:dyDescent="0.2">
      <c r="A4662" s="50">
        <v>2025</v>
      </c>
      <c r="B4662" s="50" t="s">
        <v>967</v>
      </c>
      <c r="C4662" s="51" t="str">
        <f>set_totals!$C$702</f>
        <v>12May25-PRS-Thrasher-1</v>
      </c>
      <c r="D4662" s="21">
        <f t="shared" si="212"/>
        <v>45789</v>
      </c>
      <c r="E4662" s="22">
        <f t="shared" si="213"/>
        <v>132</v>
      </c>
      <c r="F4662" s="50" t="s">
        <v>773</v>
      </c>
      <c r="G4662" s="50" t="s">
        <v>784</v>
      </c>
      <c r="H4662" s="17">
        <v>90</v>
      </c>
      <c r="I4662" s="17">
        <v>14</v>
      </c>
      <c r="K4662" s="50" t="s">
        <v>494</v>
      </c>
      <c r="Q4662" s="50" t="s">
        <v>494</v>
      </c>
    </row>
    <row r="4663" spans="1:17" hidden="1" x14ac:dyDescent="0.2">
      <c r="A4663" s="50">
        <v>2025</v>
      </c>
      <c r="B4663" s="50" t="s">
        <v>967</v>
      </c>
      <c r="C4663" s="51" t="str">
        <f>set_totals!$C$702</f>
        <v>12May25-PRS-Thrasher-1</v>
      </c>
      <c r="D4663" s="21">
        <f t="shared" si="212"/>
        <v>45789</v>
      </c>
      <c r="E4663" s="22">
        <f t="shared" si="213"/>
        <v>132</v>
      </c>
      <c r="F4663" s="50" t="s">
        <v>773</v>
      </c>
      <c r="G4663" s="50" t="s">
        <v>784</v>
      </c>
      <c r="H4663" s="17">
        <v>76</v>
      </c>
      <c r="I4663" s="17">
        <v>12</v>
      </c>
      <c r="K4663" s="50" t="s">
        <v>494</v>
      </c>
      <c r="Q4663" s="50" t="s">
        <v>494</v>
      </c>
    </row>
    <row r="4664" spans="1:17" hidden="1" x14ac:dyDescent="0.2">
      <c r="A4664" s="50">
        <v>2025</v>
      </c>
      <c r="B4664" s="50" t="s">
        <v>967</v>
      </c>
      <c r="C4664" s="51" t="str">
        <f>set_totals!$C$702</f>
        <v>12May25-PRS-Thrasher-1</v>
      </c>
      <c r="D4664" s="21">
        <f t="shared" si="212"/>
        <v>45789</v>
      </c>
      <c r="E4664" s="22">
        <f t="shared" si="213"/>
        <v>132</v>
      </c>
      <c r="F4664" s="50" t="s">
        <v>773</v>
      </c>
      <c r="G4664" s="50" t="s">
        <v>784</v>
      </c>
      <c r="H4664" s="17">
        <v>82</v>
      </c>
      <c r="I4664" s="17">
        <v>14</v>
      </c>
      <c r="K4664" s="50" t="s">
        <v>494</v>
      </c>
      <c r="Q4664" s="50" t="s">
        <v>494</v>
      </c>
    </row>
    <row r="4665" spans="1:17" hidden="1" x14ac:dyDescent="0.2">
      <c r="A4665" s="50">
        <v>2025</v>
      </c>
      <c r="B4665" s="50" t="s">
        <v>967</v>
      </c>
      <c r="C4665" s="51" t="str">
        <f>set_totals!$C$702</f>
        <v>12May25-PRS-Thrasher-1</v>
      </c>
      <c r="D4665" s="21">
        <f t="shared" si="212"/>
        <v>45789</v>
      </c>
      <c r="E4665" s="22">
        <f t="shared" si="213"/>
        <v>132</v>
      </c>
      <c r="F4665" s="50" t="s">
        <v>773</v>
      </c>
      <c r="G4665" s="50" t="s">
        <v>784</v>
      </c>
      <c r="H4665" s="17">
        <v>80</v>
      </c>
      <c r="I4665" s="17">
        <v>12</v>
      </c>
      <c r="K4665" s="50" t="s">
        <v>494</v>
      </c>
      <c r="Q4665" s="50" t="s">
        <v>494</v>
      </c>
    </row>
    <row r="4666" spans="1:17" hidden="1" x14ac:dyDescent="0.2">
      <c r="A4666" s="50">
        <v>2025</v>
      </c>
      <c r="B4666" s="50" t="s">
        <v>967</v>
      </c>
      <c r="C4666" s="51" t="str">
        <f>set_totals!$C$702</f>
        <v>12May25-PRS-Thrasher-1</v>
      </c>
      <c r="D4666" s="21">
        <f t="shared" si="212"/>
        <v>45789</v>
      </c>
      <c r="E4666" s="22">
        <f t="shared" si="213"/>
        <v>132</v>
      </c>
      <c r="F4666" s="50" t="s">
        <v>773</v>
      </c>
      <c r="G4666" s="50" t="s">
        <v>784</v>
      </c>
      <c r="H4666" s="17">
        <v>101</v>
      </c>
      <c r="I4666" s="17">
        <v>17</v>
      </c>
      <c r="K4666" s="50" t="s">
        <v>494</v>
      </c>
      <c r="Q4666" s="50" t="s">
        <v>494</v>
      </c>
    </row>
    <row r="4667" spans="1:17" hidden="1" x14ac:dyDescent="0.2">
      <c r="A4667" s="50">
        <v>2025</v>
      </c>
      <c r="B4667" s="50" t="s">
        <v>967</v>
      </c>
      <c r="C4667" s="51" t="str">
        <f>set_totals!$C$702</f>
        <v>12May25-PRS-Thrasher-1</v>
      </c>
      <c r="D4667" s="21">
        <f t="shared" si="212"/>
        <v>45789</v>
      </c>
      <c r="E4667" s="22">
        <f t="shared" si="213"/>
        <v>132</v>
      </c>
      <c r="F4667" s="50" t="s">
        <v>773</v>
      </c>
      <c r="G4667" s="50" t="s">
        <v>784</v>
      </c>
      <c r="H4667" s="17">
        <v>85</v>
      </c>
      <c r="I4667" s="17">
        <v>16</v>
      </c>
      <c r="K4667" s="50" t="s">
        <v>494</v>
      </c>
      <c r="Q4667" s="50" t="s">
        <v>494</v>
      </c>
    </row>
    <row r="4668" spans="1:17" hidden="1" x14ac:dyDescent="0.2">
      <c r="A4668" s="50">
        <v>2025</v>
      </c>
      <c r="B4668" s="50" t="s">
        <v>967</v>
      </c>
      <c r="C4668" s="51" t="str">
        <f>set_totals!$C$702</f>
        <v>12May25-PRS-Thrasher-1</v>
      </c>
      <c r="D4668" s="21">
        <f t="shared" si="212"/>
        <v>45789</v>
      </c>
      <c r="E4668" s="22">
        <f t="shared" si="213"/>
        <v>132</v>
      </c>
      <c r="F4668" s="50" t="s">
        <v>773</v>
      </c>
      <c r="G4668" s="50" t="s">
        <v>784</v>
      </c>
      <c r="H4668" s="17">
        <v>83</v>
      </c>
      <c r="I4668" s="17">
        <v>15</v>
      </c>
      <c r="K4668" s="50" t="s">
        <v>494</v>
      </c>
      <c r="Q4668" s="50" t="s">
        <v>494</v>
      </c>
    </row>
    <row r="4669" spans="1:17" hidden="1" x14ac:dyDescent="0.2">
      <c r="A4669" s="50">
        <v>2025</v>
      </c>
      <c r="B4669" s="50" t="s">
        <v>967</v>
      </c>
      <c r="C4669" s="51" t="str">
        <f>set_totals!$C$702</f>
        <v>12May25-PRS-Thrasher-1</v>
      </c>
      <c r="D4669" s="21">
        <f t="shared" si="212"/>
        <v>45789</v>
      </c>
      <c r="E4669" s="22">
        <f t="shared" si="213"/>
        <v>132</v>
      </c>
      <c r="F4669" s="50" t="s">
        <v>773</v>
      </c>
      <c r="G4669" s="50" t="s">
        <v>784</v>
      </c>
      <c r="H4669" s="17">
        <v>74</v>
      </c>
      <c r="I4669" s="17">
        <v>12</v>
      </c>
      <c r="K4669" s="50" t="s">
        <v>494</v>
      </c>
      <c r="Q4669" s="50" t="s">
        <v>494</v>
      </c>
    </row>
    <row r="4670" spans="1:17" hidden="1" x14ac:dyDescent="0.2">
      <c r="A4670" s="50">
        <v>2025</v>
      </c>
      <c r="B4670" s="50" t="s">
        <v>967</v>
      </c>
      <c r="C4670" s="51" t="str">
        <f>set_totals!$C$702</f>
        <v>12May25-PRS-Thrasher-1</v>
      </c>
      <c r="D4670" s="21">
        <f t="shared" si="212"/>
        <v>45789</v>
      </c>
      <c r="E4670" s="22">
        <f t="shared" si="213"/>
        <v>132</v>
      </c>
      <c r="F4670" s="50" t="s">
        <v>773</v>
      </c>
      <c r="G4670" s="50" t="s">
        <v>784</v>
      </c>
      <c r="H4670" s="17">
        <v>90</v>
      </c>
      <c r="I4670" s="17">
        <v>16</v>
      </c>
      <c r="K4670" s="50" t="s">
        <v>494</v>
      </c>
      <c r="Q4670" s="50" t="s">
        <v>494</v>
      </c>
    </row>
    <row r="4671" spans="1:17" hidden="1" x14ac:dyDescent="0.2">
      <c r="A4671" s="50">
        <v>2025</v>
      </c>
      <c r="B4671" s="50" t="s">
        <v>967</v>
      </c>
      <c r="C4671" s="51" t="str">
        <f>set_totals!$C$702</f>
        <v>12May25-PRS-Thrasher-1</v>
      </c>
      <c r="D4671" s="21">
        <f t="shared" si="212"/>
        <v>45789</v>
      </c>
      <c r="E4671" s="22">
        <f t="shared" si="213"/>
        <v>132</v>
      </c>
      <c r="F4671" s="50" t="s">
        <v>773</v>
      </c>
      <c r="G4671" s="50" t="s">
        <v>784</v>
      </c>
      <c r="H4671" s="17">
        <v>70</v>
      </c>
      <c r="I4671" s="17">
        <v>12</v>
      </c>
      <c r="K4671" s="50" t="s">
        <v>494</v>
      </c>
      <c r="Q4671" s="50" t="s">
        <v>494</v>
      </c>
    </row>
    <row r="4672" spans="1:17" hidden="1" x14ac:dyDescent="0.2">
      <c r="A4672" s="50">
        <v>2025</v>
      </c>
      <c r="B4672" s="50" t="s">
        <v>967</v>
      </c>
      <c r="C4672" s="51" t="str">
        <f>set_totals!$C$702</f>
        <v>12May25-PRS-Thrasher-1</v>
      </c>
      <c r="D4672" s="21">
        <f t="shared" si="212"/>
        <v>45789</v>
      </c>
      <c r="E4672" s="22">
        <f t="shared" si="213"/>
        <v>132</v>
      </c>
      <c r="F4672" s="50" t="s">
        <v>773</v>
      </c>
      <c r="G4672" s="50" t="s">
        <v>784</v>
      </c>
      <c r="H4672" s="17">
        <v>74</v>
      </c>
      <c r="I4672" s="17">
        <v>14</v>
      </c>
      <c r="K4672" s="50" t="s">
        <v>494</v>
      </c>
      <c r="Q4672" s="50" t="s">
        <v>494</v>
      </c>
    </row>
    <row r="4673" spans="1:60" x14ac:dyDescent="0.2">
      <c r="A4673" s="50">
        <v>2025</v>
      </c>
      <c r="B4673" s="50" t="s">
        <v>967</v>
      </c>
      <c r="C4673" s="51" t="str">
        <f>set_totals!$C$703</f>
        <v>12May25-PRS-Offshore B-1</v>
      </c>
      <c r="D4673" s="21">
        <f t="shared" si="212"/>
        <v>45789</v>
      </c>
      <c r="E4673" s="22">
        <f t="shared" si="213"/>
        <v>132</v>
      </c>
      <c r="F4673" s="50" t="s">
        <v>771</v>
      </c>
      <c r="G4673" s="50" t="s">
        <v>784</v>
      </c>
      <c r="H4673" s="17">
        <v>131</v>
      </c>
      <c r="I4673" s="17">
        <v>26</v>
      </c>
      <c r="K4673" s="50" t="s">
        <v>494</v>
      </c>
      <c r="N4673" s="50" t="s">
        <v>1811</v>
      </c>
      <c r="P4673" s="50" t="s">
        <v>1811</v>
      </c>
      <c r="Q4673" s="50" t="s">
        <v>496</v>
      </c>
      <c r="R4673" s="16" t="s">
        <v>2573</v>
      </c>
      <c r="AD4673" s="50" t="s">
        <v>2565</v>
      </c>
      <c r="BH4673" s="50" t="s">
        <v>2487</v>
      </c>
    </row>
    <row r="4674" spans="1:60" hidden="1" x14ac:dyDescent="0.2">
      <c r="A4674" s="50">
        <v>2025</v>
      </c>
      <c r="B4674" s="50" t="s">
        <v>967</v>
      </c>
      <c r="C4674" s="51" t="str">
        <f>set_totals!$C$703</f>
        <v>12May25-PRS-Offshore B-1</v>
      </c>
      <c r="D4674" s="21">
        <f t="shared" si="212"/>
        <v>45789</v>
      </c>
      <c r="E4674" s="22">
        <f t="shared" si="213"/>
        <v>132</v>
      </c>
      <c r="F4674" s="50" t="s">
        <v>771</v>
      </c>
      <c r="G4674" s="50" t="s">
        <v>784</v>
      </c>
      <c r="H4674" s="17">
        <v>115</v>
      </c>
      <c r="I4674" s="17">
        <v>22</v>
      </c>
      <c r="K4674" s="50" t="s">
        <v>494</v>
      </c>
      <c r="P4674" s="50" t="s">
        <v>1812</v>
      </c>
      <c r="Q4674" s="50" t="s">
        <v>494</v>
      </c>
      <c r="BH4674" s="50" t="s">
        <v>2487</v>
      </c>
    </row>
    <row r="4675" spans="1:60" hidden="1" x14ac:dyDescent="0.2">
      <c r="A4675" s="50">
        <v>2025</v>
      </c>
      <c r="B4675" s="50" t="s">
        <v>967</v>
      </c>
      <c r="C4675" s="51" t="str">
        <f>set_totals!$C$703</f>
        <v>12May25-PRS-Offshore B-1</v>
      </c>
      <c r="D4675" s="21">
        <f t="shared" si="212"/>
        <v>45789</v>
      </c>
      <c r="E4675" s="22">
        <f t="shared" si="213"/>
        <v>132</v>
      </c>
      <c r="F4675" s="50" t="s">
        <v>771</v>
      </c>
      <c r="G4675" s="50" t="s">
        <v>784</v>
      </c>
      <c r="H4675" s="17">
        <v>122</v>
      </c>
      <c r="I4675" s="17">
        <v>17</v>
      </c>
      <c r="K4675" s="50" t="s">
        <v>494</v>
      </c>
      <c r="P4675" s="201" t="s">
        <v>1813</v>
      </c>
      <c r="Q4675" s="50" t="s">
        <v>494</v>
      </c>
      <c r="AD4675" s="50" t="s">
        <v>2483</v>
      </c>
      <c r="BH4675" s="50" t="s">
        <v>2487</v>
      </c>
    </row>
    <row r="4676" spans="1:60" hidden="1" x14ac:dyDescent="0.2">
      <c r="A4676" s="50">
        <v>2025</v>
      </c>
      <c r="B4676" s="50" t="s">
        <v>967</v>
      </c>
      <c r="C4676" s="51" t="str">
        <f>set_totals!$C$703</f>
        <v>12May25-PRS-Offshore B-1</v>
      </c>
      <c r="D4676" s="21">
        <f t="shared" si="212"/>
        <v>45789</v>
      </c>
      <c r="E4676" s="22">
        <f t="shared" si="213"/>
        <v>132</v>
      </c>
      <c r="F4676" s="50" t="s">
        <v>771</v>
      </c>
      <c r="G4676" s="50" t="s">
        <v>784</v>
      </c>
      <c r="H4676" s="17">
        <v>130</v>
      </c>
      <c r="I4676" s="17">
        <v>18</v>
      </c>
      <c r="K4676" s="50" t="s">
        <v>494</v>
      </c>
      <c r="P4676" s="50" t="s">
        <v>1814</v>
      </c>
      <c r="Q4676" s="50" t="s">
        <v>494</v>
      </c>
      <c r="BH4676" s="50" t="s">
        <v>2487</v>
      </c>
    </row>
    <row r="4677" spans="1:60" hidden="1" x14ac:dyDescent="0.2">
      <c r="A4677" s="50">
        <v>2025</v>
      </c>
      <c r="B4677" s="50" t="s">
        <v>967</v>
      </c>
      <c r="C4677" s="51" t="str">
        <f>set_totals!$C$704</f>
        <v>12May25-PRS-Mill Bay-1</v>
      </c>
      <c r="D4677" s="21">
        <f t="shared" si="212"/>
        <v>45789</v>
      </c>
      <c r="E4677" s="22">
        <f t="shared" si="213"/>
        <v>132</v>
      </c>
      <c r="F4677" s="50" t="s">
        <v>773</v>
      </c>
      <c r="G4677" s="50" t="s">
        <v>784</v>
      </c>
      <c r="H4677" s="17">
        <v>68</v>
      </c>
      <c r="I4677" s="17">
        <v>10</v>
      </c>
      <c r="K4677" s="50" t="s">
        <v>494</v>
      </c>
      <c r="Q4677" s="50" t="s">
        <v>494</v>
      </c>
    </row>
    <row r="4678" spans="1:60" hidden="1" x14ac:dyDescent="0.2">
      <c r="A4678" s="50">
        <v>2025</v>
      </c>
      <c r="B4678" s="50" t="s">
        <v>967</v>
      </c>
      <c r="C4678" s="51" t="str">
        <f>set_totals!$C$704</f>
        <v>12May25-PRS-Mill Bay-1</v>
      </c>
      <c r="D4678" s="21">
        <f t="shared" si="212"/>
        <v>45789</v>
      </c>
      <c r="E4678" s="22">
        <f t="shared" si="213"/>
        <v>132</v>
      </c>
      <c r="F4678" s="50" t="s">
        <v>773</v>
      </c>
      <c r="G4678" s="50" t="s">
        <v>784</v>
      </c>
      <c r="H4678" s="17">
        <v>70</v>
      </c>
      <c r="I4678" s="17">
        <v>12</v>
      </c>
      <c r="K4678" s="50" t="s">
        <v>494</v>
      </c>
      <c r="Q4678" s="50" t="s">
        <v>494</v>
      </c>
    </row>
    <row r="4679" spans="1:60" hidden="1" x14ac:dyDescent="0.2">
      <c r="A4679" s="50">
        <v>2025</v>
      </c>
      <c r="B4679" s="50" t="s">
        <v>967</v>
      </c>
      <c r="C4679" s="51" t="str">
        <f>set_totals!$C$704</f>
        <v>12May25-PRS-Mill Bay-1</v>
      </c>
      <c r="D4679" s="21">
        <f t="shared" si="212"/>
        <v>45789</v>
      </c>
      <c r="E4679" s="22">
        <f t="shared" si="213"/>
        <v>132</v>
      </c>
      <c r="F4679" s="50" t="s">
        <v>773</v>
      </c>
      <c r="G4679" s="50" t="s">
        <v>784</v>
      </c>
      <c r="H4679" s="17">
        <v>69</v>
      </c>
      <c r="I4679" s="17">
        <v>11</v>
      </c>
      <c r="K4679" s="50" t="s">
        <v>494</v>
      </c>
      <c r="Q4679" s="50" t="s">
        <v>494</v>
      </c>
    </row>
    <row r="4680" spans="1:60" hidden="1" x14ac:dyDescent="0.2">
      <c r="A4680" s="50">
        <v>2025</v>
      </c>
      <c r="B4680" s="50" t="s">
        <v>967</v>
      </c>
      <c r="C4680" s="51" t="str">
        <f>set_totals!$C$704</f>
        <v>12May25-PRS-Mill Bay-1</v>
      </c>
      <c r="D4680" s="21">
        <f t="shared" si="212"/>
        <v>45789</v>
      </c>
      <c r="E4680" s="22">
        <f t="shared" si="213"/>
        <v>132</v>
      </c>
      <c r="F4680" s="50" t="s">
        <v>773</v>
      </c>
      <c r="G4680" s="50" t="s">
        <v>784</v>
      </c>
      <c r="H4680" s="17">
        <v>85</v>
      </c>
      <c r="I4680" s="17">
        <v>15</v>
      </c>
      <c r="K4680" s="50" t="s">
        <v>494</v>
      </c>
      <c r="Q4680" s="50" t="s">
        <v>494</v>
      </c>
    </row>
    <row r="4681" spans="1:60" hidden="1" x14ac:dyDescent="0.2">
      <c r="A4681" s="50">
        <v>2025</v>
      </c>
      <c r="B4681" s="50" t="s">
        <v>967</v>
      </c>
      <c r="C4681" s="51" t="str">
        <f>set_totals!$C$704</f>
        <v>12May25-PRS-Mill Bay-1</v>
      </c>
      <c r="D4681" s="21">
        <f t="shared" si="212"/>
        <v>45789</v>
      </c>
      <c r="E4681" s="22">
        <f t="shared" si="213"/>
        <v>132</v>
      </c>
      <c r="F4681" s="50" t="s">
        <v>773</v>
      </c>
      <c r="G4681" s="50" t="s">
        <v>784</v>
      </c>
      <c r="H4681" s="17">
        <v>89</v>
      </c>
      <c r="I4681" s="17">
        <v>15</v>
      </c>
      <c r="K4681" s="50" t="s">
        <v>494</v>
      </c>
      <c r="Q4681" s="50" t="s">
        <v>494</v>
      </c>
    </row>
    <row r="4682" spans="1:60" hidden="1" x14ac:dyDescent="0.2">
      <c r="A4682" s="50">
        <v>2025</v>
      </c>
      <c r="B4682" s="50" t="s">
        <v>967</v>
      </c>
      <c r="C4682" s="51" t="str">
        <f>set_totals!$C$704</f>
        <v>12May25-PRS-Mill Bay-1</v>
      </c>
      <c r="D4682" s="21">
        <f t="shared" si="212"/>
        <v>45789</v>
      </c>
      <c r="E4682" s="22">
        <f t="shared" si="213"/>
        <v>132</v>
      </c>
      <c r="F4682" s="50" t="s">
        <v>773</v>
      </c>
      <c r="G4682" s="50" t="s">
        <v>784</v>
      </c>
      <c r="H4682" s="17">
        <v>77</v>
      </c>
      <c r="I4682" s="17">
        <v>14</v>
      </c>
      <c r="K4682" s="50" t="s">
        <v>494</v>
      </c>
      <c r="Q4682" s="50" t="s">
        <v>494</v>
      </c>
    </row>
    <row r="4683" spans="1:60" x14ac:dyDescent="0.2">
      <c r="A4683" s="171">
        <v>2025</v>
      </c>
      <c r="B4683" s="170" t="s">
        <v>16</v>
      </c>
      <c r="C4683" s="51" t="str">
        <f>set_totals!$C$655</f>
        <v>13May25-RST-Night/Day</v>
      </c>
      <c r="D4683" s="21">
        <f t="shared" si="212"/>
        <v>45790</v>
      </c>
      <c r="E4683" s="22">
        <f t="shared" si="213"/>
        <v>133</v>
      </c>
      <c r="F4683" s="171" t="s">
        <v>344</v>
      </c>
      <c r="G4683" s="171" t="s">
        <v>341</v>
      </c>
      <c r="H4683" s="34">
        <v>64</v>
      </c>
      <c r="I4683" s="34"/>
      <c r="J4683" s="34">
        <v>3.01</v>
      </c>
      <c r="K4683" s="171" t="s">
        <v>496</v>
      </c>
      <c r="L4683" s="171"/>
      <c r="M4683" s="171"/>
      <c r="N4683" s="171" t="s">
        <v>1739</v>
      </c>
      <c r="O4683" s="171"/>
      <c r="P4683" s="171"/>
      <c r="Q4683" s="171" t="s">
        <v>496</v>
      </c>
      <c r="R4683" s="205" t="s">
        <v>1894</v>
      </c>
      <c r="S4683" s="171"/>
      <c r="T4683" s="171"/>
      <c r="U4683" s="171"/>
      <c r="V4683" s="171"/>
      <c r="W4683" s="171"/>
      <c r="X4683" s="171"/>
      <c r="Y4683" s="171"/>
      <c r="Z4683" s="171"/>
      <c r="AA4683" s="171"/>
      <c r="AB4683" s="171"/>
      <c r="AC4683" s="171"/>
      <c r="AD4683" s="171"/>
      <c r="AE4683" s="171"/>
      <c r="AF4683" s="171"/>
      <c r="AG4683" s="185"/>
      <c r="AH4683" s="171"/>
      <c r="AI4683" s="171"/>
      <c r="AJ4683" s="171"/>
      <c r="AK4683" s="171"/>
      <c r="AL4683" s="171"/>
      <c r="AM4683" s="171"/>
      <c r="AN4683" s="171"/>
      <c r="AO4683" s="171"/>
      <c r="AP4683" s="171"/>
      <c r="AQ4683" s="171"/>
      <c r="AR4683" s="171"/>
      <c r="AS4683" s="171"/>
      <c r="AT4683" s="171"/>
      <c r="AU4683" s="171"/>
      <c r="AV4683" s="171"/>
      <c r="AW4683" s="171"/>
      <c r="AX4683" s="171"/>
      <c r="AY4683" s="171"/>
      <c r="AZ4683" s="171"/>
      <c r="BA4683" s="171"/>
      <c r="BB4683" s="171"/>
      <c r="BC4683" s="171"/>
      <c r="BD4683" s="171"/>
      <c r="BE4683" s="171"/>
      <c r="BF4683" s="171"/>
      <c r="BG4683" s="171" t="s">
        <v>1740</v>
      </c>
    </row>
    <row r="4684" spans="1:60" x14ac:dyDescent="0.2">
      <c r="A4684" s="171">
        <v>2025</v>
      </c>
      <c r="B4684" s="170" t="s">
        <v>16</v>
      </c>
      <c r="C4684" s="51" t="str">
        <f>set_totals!$C$655</f>
        <v>13May25-RST-Night/Day</v>
      </c>
      <c r="D4684" s="21">
        <f t="shared" si="212"/>
        <v>45790</v>
      </c>
      <c r="E4684" s="22">
        <f t="shared" si="213"/>
        <v>133</v>
      </c>
      <c r="F4684" s="171" t="s">
        <v>344</v>
      </c>
      <c r="G4684" s="171" t="s">
        <v>341</v>
      </c>
      <c r="H4684" s="34">
        <v>67</v>
      </c>
      <c r="I4684" s="34"/>
      <c r="J4684" s="34">
        <v>3.12</v>
      </c>
      <c r="K4684" s="171" t="s">
        <v>496</v>
      </c>
      <c r="L4684" s="171"/>
      <c r="M4684" s="171"/>
      <c r="N4684" s="171" t="s">
        <v>1741</v>
      </c>
      <c r="O4684" s="171"/>
      <c r="P4684" s="171"/>
      <c r="Q4684" s="171" t="s">
        <v>496</v>
      </c>
      <c r="R4684" s="205" t="s">
        <v>1894</v>
      </c>
      <c r="S4684" s="171"/>
      <c r="T4684" s="171"/>
      <c r="U4684" s="171"/>
      <c r="V4684" s="171"/>
      <c r="W4684" s="171"/>
      <c r="X4684" s="171"/>
      <c r="Y4684" s="171"/>
      <c r="Z4684" s="171"/>
      <c r="AA4684" s="171"/>
      <c r="AB4684" s="171"/>
      <c r="AC4684" s="171"/>
      <c r="AD4684" s="171"/>
      <c r="AE4684" s="171"/>
      <c r="AF4684" s="171"/>
      <c r="AG4684" s="185"/>
      <c r="AH4684" s="171"/>
      <c r="AI4684" s="171"/>
      <c r="AJ4684" s="171"/>
      <c r="AK4684" s="171"/>
      <c r="AL4684" s="171"/>
      <c r="AM4684" s="171"/>
      <c r="AN4684" s="171"/>
      <c r="AO4684" s="171"/>
      <c r="AP4684" s="171"/>
      <c r="AQ4684" s="171"/>
      <c r="AR4684" s="171"/>
      <c r="AS4684" s="171"/>
      <c r="AT4684" s="171"/>
      <c r="AU4684" s="171"/>
      <c r="AV4684" s="171"/>
      <c r="AW4684" s="171"/>
      <c r="AX4684" s="171"/>
      <c r="AY4684" s="171"/>
      <c r="AZ4684" s="171"/>
      <c r="BA4684" s="171"/>
      <c r="BB4684" s="171"/>
      <c r="BC4684" s="171"/>
      <c r="BD4684" s="171"/>
      <c r="BE4684" s="171"/>
      <c r="BF4684" s="171"/>
      <c r="BG4684" s="171" t="s">
        <v>1740</v>
      </c>
    </row>
    <row r="4685" spans="1:60" x14ac:dyDescent="0.2">
      <c r="A4685" s="171">
        <v>2025</v>
      </c>
      <c r="B4685" s="170" t="s">
        <v>16</v>
      </c>
      <c r="C4685" s="51" t="str">
        <f>set_totals!$C$655</f>
        <v>13May25-RST-Night/Day</v>
      </c>
      <c r="D4685" s="21">
        <f t="shared" si="212"/>
        <v>45790</v>
      </c>
      <c r="E4685" s="22">
        <f t="shared" si="213"/>
        <v>133</v>
      </c>
      <c r="F4685" s="171" t="s">
        <v>344</v>
      </c>
      <c r="G4685" s="171" t="s">
        <v>341</v>
      </c>
      <c r="H4685" s="34">
        <v>66</v>
      </c>
      <c r="I4685" s="34">
        <v>13</v>
      </c>
      <c r="J4685" s="34">
        <v>2.69</v>
      </c>
      <c r="K4685" s="171" t="s">
        <v>496</v>
      </c>
      <c r="L4685" s="171"/>
      <c r="M4685" s="171"/>
      <c r="N4685" s="171" t="s">
        <v>1742</v>
      </c>
      <c r="O4685" s="171"/>
      <c r="P4685" s="171"/>
      <c r="Q4685" s="171" t="s">
        <v>496</v>
      </c>
      <c r="R4685" s="205" t="s">
        <v>1894</v>
      </c>
      <c r="S4685" s="171"/>
      <c r="T4685" s="171"/>
      <c r="U4685" s="171"/>
      <c r="V4685" s="171"/>
      <c r="W4685" s="171"/>
      <c r="X4685" s="171"/>
      <c r="Y4685" s="171"/>
      <c r="Z4685" s="171"/>
      <c r="AA4685" s="171"/>
      <c r="AB4685" s="171"/>
      <c r="AC4685" s="171"/>
      <c r="AD4685" s="171"/>
      <c r="AE4685" s="171"/>
      <c r="AF4685" s="171"/>
      <c r="AG4685" s="185"/>
      <c r="AH4685" s="171"/>
      <c r="AI4685" s="171"/>
      <c r="AJ4685" s="171"/>
      <c r="AK4685" s="171"/>
      <c r="AL4685" s="171"/>
      <c r="AM4685" s="171"/>
      <c r="AN4685" s="171"/>
      <c r="AO4685" s="171"/>
      <c r="AP4685" s="171"/>
      <c r="AQ4685" s="171"/>
      <c r="AR4685" s="171"/>
      <c r="AS4685" s="171"/>
      <c r="AT4685" s="171"/>
      <c r="AU4685" s="171"/>
      <c r="AV4685" s="171"/>
      <c r="AW4685" s="171"/>
      <c r="AX4685" s="171"/>
      <c r="AY4685" s="171"/>
      <c r="AZ4685" s="171"/>
      <c r="BA4685" s="171"/>
      <c r="BB4685" s="171"/>
      <c r="BC4685" s="171"/>
      <c r="BD4685" s="171"/>
      <c r="BE4685" s="171"/>
      <c r="BF4685" s="171"/>
      <c r="BG4685" s="171" t="s">
        <v>1740</v>
      </c>
    </row>
    <row r="4686" spans="1:60" x14ac:dyDescent="0.2">
      <c r="A4686" s="171">
        <v>2025</v>
      </c>
      <c r="B4686" s="170" t="s">
        <v>16</v>
      </c>
      <c r="C4686" s="51" t="str">
        <f>set_totals!$C$655</f>
        <v>13May25-RST-Night/Day</v>
      </c>
      <c r="D4686" s="21">
        <f t="shared" si="212"/>
        <v>45790</v>
      </c>
      <c r="E4686" s="22">
        <f t="shared" si="213"/>
        <v>133</v>
      </c>
      <c r="F4686" s="171" t="s">
        <v>344</v>
      </c>
      <c r="G4686" s="171" t="s">
        <v>341</v>
      </c>
      <c r="H4686" s="34">
        <v>66</v>
      </c>
      <c r="I4686" s="34">
        <v>11</v>
      </c>
      <c r="J4686" s="34">
        <v>2.44</v>
      </c>
      <c r="K4686" s="171" t="s">
        <v>496</v>
      </c>
      <c r="L4686" s="171"/>
      <c r="M4686" s="171"/>
      <c r="N4686" s="171" t="s">
        <v>1743</v>
      </c>
      <c r="O4686" s="171"/>
      <c r="P4686" s="171"/>
      <c r="Q4686" s="171" t="s">
        <v>496</v>
      </c>
      <c r="R4686" s="205" t="s">
        <v>1894</v>
      </c>
      <c r="S4686" s="171"/>
      <c r="T4686" s="171"/>
      <c r="U4686" s="171"/>
      <c r="V4686" s="171"/>
      <c r="W4686" s="171"/>
      <c r="X4686" s="171"/>
      <c r="Y4686" s="171"/>
      <c r="Z4686" s="171"/>
      <c r="AA4686" s="171"/>
      <c r="AB4686" s="171"/>
      <c r="AC4686" s="171"/>
      <c r="AD4686" s="171"/>
      <c r="AE4686" s="171"/>
      <c r="AF4686" s="171"/>
      <c r="AG4686" s="185"/>
      <c r="AH4686" s="171"/>
      <c r="AI4686" s="171"/>
      <c r="AJ4686" s="171"/>
      <c r="AK4686" s="171"/>
      <c r="AL4686" s="171"/>
      <c r="AM4686" s="171"/>
      <c r="AN4686" s="171"/>
      <c r="AO4686" s="171"/>
      <c r="AP4686" s="171"/>
      <c r="AQ4686" s="171"/>
      <c r="AR4686" s="171"/>
      <c r="AS4686" s="171"/>
      <c r="AT4686" s="171"/>
      <c r="AU4686" s="171"/>
      <c r="AV4686" s="171"/>
      <c r="AW4686" s="171"/>
      <c r="AX4686" s="171"/>
      <c r="AY4686" s="171"/>
      <c r="AZ4686" s="171"/>
      <c r="BA4686" s="171"/>
      <c r="BB4686" s="171"/>
      <c r="BC4686" s="171"/>
      <c r="BD4686" s="171"/>
      <c r="BE4686" s="171"/>
      <c r="BF4686" s="171"/>
      <c r="BG4686" s="171" t="s">
        <v>1740</v>
      </c>
    </row>
    <row r="4687" spans="1:60" x14ac:dyDescent="0.2">
      <c r="A4687" s="171">
        <v>2025</v>
      </c>
      <c r="B4687" s="170" t="s">
        <v>16</v>
      </c>
      <c r="C4687" s="51" t="str">
        <f>set_totals!$C$655</f>
        <v>13May25-RST-Night/Day</v>
      </c>
      <c r="D4687" s="21">
        <f t="shared" si="212"/>
        <v>45790</v>
      </c>
      <c r="E4687" s="22">
        <f t="shared" si="213"/>
        <v>133</v>
      </c>
      <c r="F4687" s="171" t="s">
        <v>344</v>
      </c>
      <c r="G4687" s="171" t="s">
        <v>341</v>
      </c>
      <c r="H4687" s="34">
        <v>64</v>
      </c>
      <c r="I4687" s="34">
        <v>12</v>
      </c>
      <c r="J4687" s="34">
        <v>2.4500000000000002</v>
      </c>
      <c r="K4687" s="171" t="s">
        <v>496</v>
      </c>
      <c r="L4687" s="171"/>
      <c r="M4687" s="171"/>
      <c r="N4687" s="171" t="s">
        <v>1744</v>
      </c>
      <c r="O4687" s="171"/>
      <c r="P4687" s="171"/>
      <c r="Q4687" s="171" t="s">
        <v>496</v>
      </c>
      <c r="R4687" s="205" t="s">
        <v>1894</v>
      </c>
      <c r="S4687" s="171"/>
      <c r="T4687" s="171"/>
      <c r="U4687" s="171"/>
      <c r="V4687" s="171"/>
      <c r="W4687" s="171"/>
      <c r="X4687" s="171"/>
      <c r="Y4687" s="171"/>
      <c r="Z4687" s="171"/>
      <c r="AA4687" s="171"/>
      <c r="AB4687" s="171"/>
      <c r="AC4687" s="171"/>
      <c r="AD4687" s="171"/>
      <c r="AE4687" s="171"/>
      <c r="AF4687" s="171"/>
      <c r="AG4687" s="185"/>
      <c r="AH4687" s="171"/>
      <c r="AI4687" s="171"/>
      <c r="AJ4687" s="171"/>
      <c r="AK4687" s="171"/>
      <c r="AL4687" s="171"/>
      <c r="AM4687" s="171"/>
      <c r="AN4687" s="171"/>
      <c r="AO4687" s="171"/>
      <c r="AP4687" s="171"/>
      <c r="AQ4687" s="171"/>
      <c r="AR4687" s="171"/>
      <c r="AS4687" s="171"/>
      <c r="AT4687" s="171"/>
      <c r="AU4687" s="171"/>
      <c r="AV4687" s="171"/>
      <c r="AW4687" s="171"/>
      <c r="AX4687" s="171"/>
      <c r="AY4687" s="171"/>
      <c r="AZ4687" s="171"/>
      <c r="BA4687" s="171"/>
      <c r="BB4687" s="171"/>
      <c r="BC4687" s="171"/>
      <c r="BD4687" s="171"/>
      <c r="BE4687" s="171"/>
      <c r="BF4687" s="171"/>
      <c r="BG4687" s="171" t="s">
        <v>1740</v>
      </c>
    </row>
    <row r="4688" spans="1:60" x14ac:dyDescent="0.2">
      <c r="A4688" s="171">
        <v>2025</v>
      </c>
      <c r="B4688" s="170" t="s">
        <v>16</v>
      </c>
      <c r="C4688" s="51" t="str">
        <f>set_totals!$C$655</f>
        <v>13May25-RST-Night/Day</v>
      </c>
      <c r="D4688" s="21">
        <f t="shared" si="212"/>
        <v>45790</v>
      </c>
      <c r="E4688" s="22">
        <f t="shared" si="213"/>
        <v>133</v>
      </c>
      <c r="F4688" s="171" t="s">
        <v>344</v>
      </c>
      <c r="G4688" s="171" t="s">
        <v>341</v>
      </c>
      <c r="H4688" s="34">
        <v>63</v>
      </c>
      <c r="I4688" s="34">
        <v>12</v>
      </c>
      <c r="J4688" s="34">
        <v>2.34</v>
      </c>
      <c r="K4688" s="171" t="s">
        <v>496</v>
      </c>
      <c r="L4688" s="171"/>
      <c r="M4688" s="171"/>
      <c r="N4688" s="171" t="s">
        <v>1745</v>
      </c>
      <c r="O4688" s="171"/>
      <c r="P4688" s="171"/>
      <c r="Q4688" s="171" t="s">
        <v>496</v>
      </c>
      <c r="R4688" s="205" t="s">
        <v>1894</v>
      </c>
      <c r="S4688" s="171"/>
      <c r="T4688" s="171"/>
      <c r="U4688" s="171"/>
      <c r="V4688" s="171"/>
      <c r="W4688" s="171"/>
      <c r="X4688" s="171"/>
      <c r="Y4688" s="171"/>
      <c r="Z4688" s="171"/>
      <c r="AA4688" s="171"/>
      <c r="AB4688" s="171"/>
      <c r="AC4688" s="171"/>
      <c r="AD4688" s="171"/>
      <c r="AE4688" s="171"/>
      <c r="AF4688" s="171"/>
      <c r="AG4688" s="185"/>
      <c r="AH4688" s="171"/>
      <c r="AI4688" s="171"/>
      <c r="AJ4688" s="171"/>
      <c r="AK4688" s="171"/>
      <c r="AL4688" s="171"/>
      <c r="AM4688" s="171"/>
      <c r="AN4688" s="171"/>
      <c r="AO4688" s="171"/>
      <c r="AP4688" s="171"/>
      <c r="AQ4688" s="171"/>
      <c r="AR4688" s="171"/>
      <c r="AS4688" s="171"/>
      <c r="AT4688" s="171"/>
      <c r="AU4688" s="171"/>
      <c r="AV4688" s="171"/>
      <c r="AW4688" s="171"/>
      <c r="AX4688" s="171"/>
      <c r="AY4688" s="171"/>
      <c r="AZ4688" s="171"/>
      <c r="BA4688" s="171"/>
      <c r="BB4688" s="171"/>
      <c r="BC4688" s="171"/>
      <c r="BD4688" s="171"/>
      <c r="BE4688" s="171"/>
      <c r="BF4688" s="171"/>
      <c r="BG4688" s="171" t="s">
        <v>1740</v>
      </c>
    </row>
    <row r="4689" spans="1:59" hidden="1" x14ac:dyDescent="0.2">
      <c r="A4689" s="171">
        <v>2025</v>
      </c>
      <c r="B4689" s="170" t="s">
        <v>16</v>
      </c>
      <c r="C4689" s="51" t="str">
        <f>set_totals!$C$655</f>
        <v>13May25-RST-Night/Day</v>
      </c>
      <c r="D4689" s="21">
        <f t="shared" si="212"/>
        <v>45790</v>
      </c>
      <c r="E4689" s="22">
        <f t="shared" si="213"/>
        <v>133</v>
      </c>
      <c r="F4689" s="171" t="s">
        <v>344</v>
      </c>
      <c r="G4689" s="171" t="s">
        <v>341</v>
      </c>
      <c r="H4689" s="34">
        <v>63</v>
      </c>
      <c r="I4689" s="34"/>
      <c r="J4689" s="34">
        <v>2.82</v>
      </c>
      <c r="K4689" s="171" t="s">
        <v>496</v>
      </c>
      <c r="L4689" s="171"/>
      <c r="M4689" s="171"/>
      <c r="N4689" s="171"/>
      <c r="O4689" s="171"/>
      <c r="P4689" s="171"/>
      <c r="Q4689" s="171" t="s">
        <v>494</v>
      </c>
      <c r="R4689" s="171"/>
      <c r="S4689" s="171"/>
      <c r="T4689" s="171"/>
      <c r="U4689" s="171"/>
      <c r="V4689" s="171"/>
      <c r="W4689" s="171"/>
      <c r="X4689" s="171"/>
      <c r="Y4689" s="171"/>
      <c r="Z4689" s="171"/>
      <c r="AA4689" s="171"/>
      <c r="AB4689" s="171"/>
      <c r="AC4689" s="171"/>
      <c r="AD4689" s="171"/>
      <c r="AE4689" s="171"/>
      <c r="AF4689" s="171"/>
      <c r="AG4689" s="171"/>
      <c r="AH4689" s="171"/>
      <c r="AI4689" s="171"/>
      <c r="AJ4689" s="171"/>
      <c r="AK4689" s="171"/>
      <c r="AL4689" s="171"/>
      <c r="AM4689" s="171"/>
      <c r="AN4689" s="171"/>
      <c r="AO4689" s="171"/>
      <c r="AP4689" s="171"/>
      <c r="AQ4689" s="171"/>
      <c r="AR4689" s="171"/>
      <c r="AS4689" s="171"/>
      <c r="AT4689" s="171"/>
      <c r="AU4689" s="171"/>
      <c r="AV4689" s="171"/>
      <c r="AW4689" s="171"/>
      <c r="AX4689" s="171"/>
      <c r="AY4689" s="171"/>
      <c r="AZ4689" s="171"/>
      <c r="BA4689" s="171"/>
      <c r="BB4689" s="171"/>
      <c r="BC4689" s="171"/>
      <c r="BD4689" s="171"/>
      <c r="BE4689" s="171"/>
      <c r="BF4689" s="171"/>
      <c r="BG4689" s="171"/>
    </row>
    <row r="4690" spans="1:59" hidden="1" x14ac:dyDescent="0.2">
      <c r="A4690" s="171">
        <v>2025</v>
      </c>
      <c r="B4690" s="170" t="s">
        <v>16</v>
      </c>
      <c r="C4690" s="51" t="str">
        <f>set_totals!$C$655</f>
        <v>13May25-RST-Night/Day</v>
      </c>
      <c r="D4690" s="21">
        <f t="shared" si="212"/>
        <v>45790</v>
      </c>
      <c r="E4690" s="22">
        <f t="shared" si="213"/>
        <v>133</v>
      </c>
      <c r="F4690" s="171" t="s">
        <v>344</v>
      </c>
      <c r="G4690" s="171" t="s">
        <v>341</v>
      </c>
      <c r="H4690" s="34">
        <v>58</v>
      </c>
      <c r="I4690" s="34"/>
      <c r="J4690" s="34">
        <v>1.72</v>
      </c>
      <c r="K4690" s="171" t="s">
        <v>496</v>
      </c>
      <c r="L4690" s="171"/>
      <c r="M4690" s="171"/>
      <c r="N4690" s="171"/>
      <c r="O4690" s="171"/>
      <c r="P4690" s="171"/>
      <c r="Q4690" s="171" t="s">
        <v>494</v>
      </c>
      <c r="R4690" s="171"/>
      <c r="S4690" s="171"/>
      <c r="T4690" s="171"/>
      <c r="U4690" s="171"/>
      <c r="V4690" s="171"/>
      <c r="W4690" s="171"/>
      <c r="X4690" s="171"/>
      <c r="Y4690" s="171"/>
      <c r="Z4690" s="171"/>
      <c r="AA4690" s="171"/>
      <c r="AB4690" s="171"/>
      <c r="AC4690" s="171"/>
      <c r="AD4690" s="171"/>
      <c r="AE4690" s="171"/>
      <c r="AF4690" s="171"/>
      <c r="AG4690" s="171"/>
      <c r="AH4690" s="171"/>
      <c r="AI4690" s="171"/>
      <c r="AJ4690" s="171"/>
      <c r="AK4690" s="171"/>
      <c r="AL4690" s="171"/>
      <c r="AM4690" s="171"/>
      <c r="AN4690" s="171"/>
      <c r="AO4690" s="171"/>
      <c r="AP4690" s="171"/>
      <c r="AQ4690" s="171"/>
      <c r="AR4690" s="171"/>
      <c r="AS4690" s="171"/>
      <c r="AT4690" s="171"/>
      <c r="AU4690" s="171"/>
      <c r="AV4690" s="171"/>
      <c r="AW4690" s="171"/>
      <c r="AX4690" s="171"/>
      <c r="AY4690" s="171"/>
      <c r="AZ4690" s="171"/>
      <c r="BA4690" s="171"/>
      <c r="BB4690" s="171"/>
      <c r="BC4690" s="171"/>
      <c r="BD4690" s="171"/>
      <c r="BE4690" s="171"/>
      <c r="BF4690" s="171"/>
      <c r="BG4690" s="171"/>
    </row>
    <row r="4691" spans="1:59" hidden="1" x14ac:dyDescent="0.2">
      <c r="A4691" s="171">
        <v>2025</v>
      </c>
      <c r="B4691" s="170" t="s">
        <v>16</v>
      </c>
      <c r="C4691" s="51" t="str">
        <f>set_totals!$C$655</f>
        <v>13May25-RST-Night/Day</v>
      </c>
      <c r="D4691" s="21">
        <f t="shared" si="212"/>
        <v>45790</v>
      </c>
      <c r="E4691" s="22">
        <f t="shared" si="213"/>
        <v>133</v>
      </c>
      <c r="F4691" s="171" t="s">
        <v>344</v>
      </c>
      <c r="G4691" s="171" t="s">
        <v>341</v>
      </c>
      <c r="H4691" s="34">
        <v>66</v>
      </c>
      <c r="I4691" s="34"/>
      <c r="J4691" s="34">
        <v>3.43</v>
      </c>
      <c r="K4691" s="171" t="s">
        <v>496</v>
      </c>
      <c r="L4691" s="171"/>
      <c r="M4691" s="171"/>
      <c r="N4691" s="171"/>
      <c r="O4691" s="171"/>
      <c r="P4691" s="171"/>
      <c r="Q4691" s="171" t="s">
        <v>494</v>
      </c>
      <c r="R4691" s="171"/>
      <c r="S4691" s="171"/>
      <c r="T4691" s="171"/>
      <c r="U4691" s="171"/>
      <c r="V4691" s="171"/>
      <c r="W4691" s="171"/>
      <c r="X4691" s="171"/>
      <c r="Y4691" s="171"/>
      <c r="Z4691" s="171"/>
      <c r="AA4691" s="171"/>
      <c r="AB4691" s="171"/>
      <c r="AC4691" s="171"/>
      <c r="AD4691" s="171"/>
      <c r="AE4691" s="171"/>
      <c r="AF4691" s="171"/>
      <c r="AG4691" s="171"/>
      <c r="AH4691" s="171"/>
      <c r="AI4691" s="171"/>
      <c r="AJ4691" s="171"/>
      <c r="AK4691" s="171"/>
      <c r="AL4691" s="171"/>
      <c r="AM4691" s="171"/>
      <c r="AN4691" s="171"/>
      <c r="AO4691" s="171"/>
      <c r="AP4691" s="171"/>
      <c r="AQ4691" s="171"/>
      <c r="AR4691" s="171"/>
      <c r="AS4691" s="171"/>
      <c r="AT4691" s="171"/>
      <c r="AU4691" s="171"/>
      <c r="AV4691" s="171"/>
      <c r="AW4691" s="171"/>
      <c r="AX4691" s="171"/>
      <c r="AY4691" s="171"/>
      <c r="AZ4691" s="171"/>
      <c r="BA4691" s="171"/>
      <c r="BB4691" s="171"/>
      <c r="BC4691" s="171"/>
      <c r="BD4691" s="171"/>
      <c r="BE4691" s="171"/>
      <c r="BF4691" s="171"/>
      <c r="BG4691" s="171"/>
    </row>
    <row r="4692" spans="1:59" hidden="1" x14ac:dyDescent="0.2">
      <c r="A4692" s="171">
        <v>2025</v>
      </c>
      <c r="B4692" s="170" t="s">
        <v>16</v>
      </c>
      <c r="C4692" s="51" t="str">
        <f>set_totals!$C$655</f>
        <v>13May25-RST-Night/Day</v>
      </c>
      <c r="D4692" s="21">
        <f t="shared" si="212"/>
        <v>45790</v>
      </c>
      <c r="E4692" s="22">
        <f t="shared" si="213"/>
        <v>133</v>
      </c>
      <c r="F4692" s="171" t="s">
        <v>344</v>
      </c>
      <c r="G4692" s="171" t="s">
        <v>341</v>
      </c>
      <c r="H4692" s="34">
        <v>60</v>
      </c>
      <c r="I4692" s="34"/>
      <c r="J4692" s="34">
        <v>2.2799999999999998</v>
      </c>
      <c r="K4692" s="171" t="s">
        <v>496</v>
      </c>
      <c r="L4692" s="171"/>
      <c r="M4692" s="171"/>
      <c r="N4692" s="171"/>
      <c r="O4692" s="171"/>
      <c r="P4692" s="171"/>
      <c r="Q4692" s="171" t="s">
        <v>494</v>
      </c>
      <c r="R4692" s="171"/>
      <c r="S4692" s="171"/>
      <c r="T4692" s="171"/>
      <c r="U4692" s="171"/>
      <c r="V4692" s="171"/>
      <c r="W4692" s="171"/>
      <c r="X4692" s="171"/>
      <c r="Y4692" s="171"/>
      <c r="Z4692" s="171"/>
      <c r="AA4692" s="171"/>
      <c r="AB4692" s="171"/>
      <c r="AC4692" s="171"/>
      <c r="AD4692" s="171"/>
      <c r="AE4692" s="171"/>
      <c r="AF4692" s="171"/>
      <c r="AG4692" s="171"/>
      <c r="AH4692" s="171"/>
      <c r="AI4692" s="171"/>
      <c r="AJ4692" s="171"/>
      <c r="AK4692" s="171"/>
      <c r="AL4692" s="171"/>
      <c r="AM4692" s="171"/>
      <c r="AN4692" s="171"/>
      <c r="AO4692" s="171"/>
      <c r="AP4692" s="171"/>
      <c r="AQ4692" s="171"/>
      <c r="AR4692" s="171"/>
      <c r="AS4692" s="171"/>
      <c r="AT4692" s="171"/>
      <c r="AU4692" s="171"/>
      <c r="AV4692" s="171"/>
      <c r="AW4692" s="171"/>
      <c r="AX4692" s="171"/>
      <c r="AY4692" s="171"/>
      <c r="AZ4692" s="171"/>
      <c r="BA4692" s="171"/>
      <c r="BB4692" s="171"/>
      <c r="BC4692" s="171"/>
      <c r="BD4692" s="171"/>
      <c r="BE4692" s="171"/>
      <c r="BF4692" s="171"/>
      <c r="BG4692" s="171"/>
    </row>
    <row r="4693" spans="1:59" hidden="1" x14ac:dyDescent="0.2">
      <c r="A4693" s="171">
        <v>2025</v>
      </c>
      <c r="B4693" s="170" t="s">
        <v>16</v>
      </c>
      <c r="C4693" s="51" t="str">
        <f>set_totals!$C$655</f>
        <v>13May25-RST-Night/Day</v>
      </c>
      <c r="D4693" s="21">
        <f t="shared" si="212"/>
        <v>45790</v>
      </c>
      <c r="E4693" s="22">
        <f t="shared" si="213"/>
        <v>133</v>
      </c>
      <c r="F4693" s="171" t="s">
        <v>344</v>
      </c>
      <c r="G4693" s="171" t="s">
        <v>341</v>
      </c>
      <c r="H4693" s="34">
        <v>65</v>
      </c>
      <c r="I4693" s="34"/>
      <c r="J4693" s="34">
        <v>2.79</v>
      </c>
      <c r="K4693" s="171" t="s">
        <v>496</v>
      </c>
      <c r="L4693" s="171"/>
      <c r="M4693" s="171"/>
      <c r="N4693" s="171"/>
      <c r="O4693" s="171"/>
      <c r="P4693" s="171"/>
      <c r="Q4693" s="171" t="s">
        <v>494</v>
      </c>
      <c r="R4693" s="171"/>
      <c r="S4693" s="171"/>
      <c r="T4693" s="171"/>
      <c r="U4693" s="171"/>
      <c r="V4693" s="171"/>
      <c r="W4693" s="171"/>
      <c r="X4693" s="171"/>
      <c r="Y4693" s="171"/>
      <c r="Z4693" s="171"/>
      <c r="AA4693" s="171"/>
      <c r="AB4693" s="171"/>
      <c r="AC4693" s="171"/>
      <c r="AD4693" s="171"/>
      <c r="AE4693" s="171"/>
      <c r="AF4693" s="171"/>
      <c r="AG4693" s="171"/>
      <c r="AH4693" s="171"/>
      <c r="AI4693" s="171"/>
      <c r="AJ4693" s="171"/>
      <c r="AK4693" s="171"/>
      <c r="AL4693" s="171"/>
      <c r="AM4693" s="171"/>
      <c r="AN4693" s="171"/>
      <c r="AO4693" s="171"/>
      <c r="AP4693" s="171"/>
      <c r="AQ4693" s="171"/>
      <c r="AR4693" s="171"/>
      <c r="AS4693" s="171"/>
      <c r="AT4693" s="171"/>
      <c r="AU4693" s="171"/>
      <c r="AV4693" s="171"/>
      <c r="AW4693" s="171"/>
      <c r="AX4693" s="171"/>
      <c r="AY4693" s="171"/>
      <c r="AZ4693" s="171"/>
      <c r="BA4693" s="171"/>
      <c r="BB4693" s="171"/>
      <c r="BC4693" s="171"/>
      <c r="BD4693" s="171"/>
      <c r="BE4693" s="171"/>
      <c r="BF4693" s="171"/>
      <c r="BG4693" s="171"/>
    </row>
    <row r="4694" spans="1:59" hidden="1" x14ac:dyDescent="0.2">
      <c r="A4694" s="171">
        <v>2025</v>
      </c>
      <c r="B4694" s="170" t="s">
        <v>16</v>
      </c>
      <c r="C4694" s="51" t="str">
        <f>set_totals!$C$655</f>
        <v>13May25-RST-Night/Day</v>
      </c>
      <c r="D4694" s="21">
        <f t="shared" si="212"/>
        <v>45790</v>
      </c>
      <c r="E4694" s="22">
        <f t="shared" si="213"/>
        <v>133</v>
      </c>
      <c r="F4694" s="171" t="s">
        <v>344</v>
      </c>
      <c r="G4694" s="171" t="s">
        <v>341</v>
      </c>
      <c r="H4694" s="34">
        <v>66</v>
      </c>
      <c r="I4694" s="34"/>
      <c r="J4694" s="34">
        <v>2.95</v>
      </c>
      <c r="K4694" s="171" t="s">
        <v>496</v>
      </c>
      <c r="L4694" s="171"/>
      <c r="M4694" s="171"/>
      <c r="N4694" s="171"/>
      <c r="O4694" s="171"/>
      <c r="P4694" s="171"/>
      <c r="Q4694" s="171" t="s">
        <v>494</v>
      </c>
      <c r="R4694" s="171"/>
      <c r="S4694" s="171"/>
      <c r="T4694" s="171"/>
      <c r="U4694" s="171"/>
      <c r="V4694" s="171"/>
      <c r="W4694" s="171"/>
      <c r="X4694" s="171"/>
      <c r="Y4694" s="171"/>
      <c r="Z4694" s="171"/>
      <c r="AA4694" s="171"/>
      <c r="AB4694" s="171"/>
      <c r="AC4694" s="171"/>
      <c r="AD4694" s="171"/>
      <c r="AE4694" s="171"/>
      <c r="AF4694" s="171"/>
      <c r="AG4694" s="171"/>
      <c r="AH4694" s="171"/>
      <c r="AI4694" s="171"/>
      <c r="AJ4694" s="171"/>
      <c r="AK4694" s="171"/>
      <c r="AL4694" s="171"/>
      <c r="AM4694" s="171"/>
      <c r="AN4694" s="171"/>
      <c r="AO4694" s="171"/>
      <c r="AP4694" s="171"/>
      <c r="AQ4694" s="171"/>
      <c r="AR4694" s="171"/>
      <c r="AS4694" s="171"/>
      <c r="AT4694" s="171"/>
      <c r="AU4694" s="171"/>
      <c r="AV4694" s="171"/>
      <c r="AW4694" s="171"/>
      <c r="AX4694" s="171"/>
      <c r="AY4694" s="171"/>
      <c r="AZ4694" s="171"/>
      <c r="BA4694" s="171"/>
      <c r="BB4694" s="171"/>
      <c r="BC4694" s="171"/>
      <c r="BD4694" s="171"/>
      <c r="BE4694" s="171"/>
      <c r="BF4694" s="171"/>
      <c r="BG4694" s="171"/>
    </row>
    <row r="4695" spans="1:59" hidden="1" x14ac:dyDescent="0.2">
      <c r="A4695" s="171">
        <v>2025</v>
      </c>
      <c r="B4695" s="170" t="s">
        <v>16</v>
      </c>
      <c r="C4695" s="51" t="str">
        <f>set_totals!$C$655</f>
        <v>13May25-RST-Night/Day</v>
      </c>
      <c r="D4695" s="21">
        <f t="shared" si="212"/>
        <v>45790</v>
      </c>
      <c r="E4695" s="22">
        <f t="shared" si="213"/>
        <v>133</v>
      </c>
      <c r="F4695" s="171" t="s">
        <v>344</v>
      </c>
      <c r="G4695" s="171" t="s">
        <v>341</v>
      </c>
      <c r="H4695" s="34">
        <v>62</v>
      </c>
      <c r="I4695" s="34"/>
      <c r="J4695" s="34">
        <v>2.6</v>
      </c>
      <c r="K4695" s="171" t="s">
        <v>496</v>
      </c>
      <c r="L4695" s="171"/>
      <c r="M4695" s="171"/>
      <c r="N4695" s="171"/>
      <c r="O4695" s="171"/>
      <c r="P4695" s="171"/>
      <c r="Q4695" s="171" t="s">
        <v>494</v>
      </c>
      <c r="R4695" s="171"/>
      <c r="S4695" s="171"/>
      <c r="T4695" s="171"/>
      <c r="U4695" s="171"/>
      <c r="V4695" s="171"/>
      <c r="W4695" s="171"/>
      <c r="X4695" s="171"/>
      <c r="Y4695" s="171"/>
      <c r="Z4695" s="171"/>
      <c r="AA4695" s="171"/>
      <c r="AB4695" s="171"/>
      <c r="AC4695" s="171"/>
      <c r="AD4695" s="171"/>
      <c r="AE4695" s="171"/>
      <c r="AF4695" s="171"/>
      <c r="AG4695" s="171"/>
      <c r="AH4695" s="171"/>
      <c r="AI4695" s="171"/>
      <c r="AJ4695" s="171"/>
      <c r="AK4695" s="171"/>
      <c r="AL4695" s="171"/>
      <c r="AM4695" s="171"/>
      <c r="AN4695" s="171"/>
      <c r="AO4695" s="171"/>
      <c r="AP4695" s="171"/>
      <c r="AQ4695" s="171"/>
      <c r="AR4695" s="171"/>
      <c r="AS4695" s="171"/>
      <c r="AT4695" s="171"/>
      <c r="AU4695" s="171"/>
      <c r="AV4695" s="171"/>
      <c r="AW4695" s="171"/>
      <c r="AX4695" s="171"/>
      <c r="AY4695" s="171"/>
      <c r="AZ4695" s="171"/>
      <c r="BA4695" s="171"/>
      <c r="BB4695" s="171"/>
      <c r="BC4695" s="171"/>
      <c r="BD4695" s="171"/>
      <c r="BE4695" s="171"/>
      <c r="BF4695" s="171"/>
      <c r="BG4695" s="171"/>
    </row>
    <row r="4696" spans="1:59" hidden="1" x14ac:dyDescent="0.2">
      <c r="A4696" s="171">
        <v>2025</v>
      </c>
      <c r="B4696" s="170" t="s">
        <v>16</v>
      </c>
      <c r="C4696" s="51" t="str">
        <f>set_totals!$C$655</f>
        <v>13May25-RST-Night/Day</v>
      </c>
      <c r="D4696" s="21">
        <f t="shared" si="212"/>
        <v>45790</v>
      </c>
      <c r="E4696" s="22">
        <f t="shared" si="213"/>
        <v>133</v>
      </c>
      <c r="F4696" s="171" t="s">
        <v>344</v>
      </c>
      <c r="G4696" s="171" t="s">
        <v>341</v>
      </c>
      <c r="H4696" s="34">
        <v>57</v>
      </c>
      <c r="I4696" s="34"/>
      <c r="J4696" s="34">
        <v>1.85</v>
      </c>
      <c r="K4696" s="171" t="s">
        <v>496</v>
      </c>
      <c r="L4696" s="171"/>
      <c r="M4696" s="171"/>
      <c r="N4696" s="171"/>
      <c r="O4696" s="171"/>
      <c r="P4696" s="171"/>
      <c r="Q4696" s="171" t="s">
        <v>494</v>
      </c>
      <c r="R4696" s="171"/>
      <c r="S4696" s="171"/>
      <c r="T4696" s="171"/>
      <c r="U4696" s="171"/>
      <c r="V4696" s="171"/>
      <c r="W4696" s="171"/>
      <c r="X4696" s="171"/>
      <c r="Y4696" s="171"/>
      <c r="Z4696" s="171"/>
      <c r="AA4696" s="171"/>
      <c r="AB4696" s="171"/>
      <c r="AC4696" s="171"/>
      <c r="AD4696" s="171"/>
      <c r="AE4696" s="171"/>
      <c r="AF4696" s="171"/>
      <c r="AG4696" s="171"/>
      <c r="AH4696" s="171"/>
      <c r="AI4696" s="171"/>
      <c r="AJ4696" s="171"/>
      <c r="AK4696" s="171"/>
      <c r="AL4696" s="171"/>
      <c r="AM4696" s="171"/>
      <c r="AN4696" s="171"/>
      <c r="AO4696" s="171"/>
      <c r="AP4696" s="171"/>
      <c r="AQ4696" s="171"/>
      <c r="AR4696" s="171"/>
      <c r="AS4696" s="171"/>
      <c r="AT4696" s="171"/>
      <c r="AU4696" s="171"/>
      <c r="AV4696" s="171"/>
      <c r="AW4696" s="171"/>
      <c r="AX4696" s="171"/>
      <c r="AY4696" s="171"/>
      <c r="AZ4696" s="171"/>
      <c r="BA4696" s="171"/>
      <c r="BB4696" s="171"/>
      <c r="BC4696" s="171"/>
      <c r="BD4696" s="171"/>
      <c r="BE4696" s="171"/>
      <c r="BF4696" s="171"/>
      <c r="BG4696" s="171"/>
    </row>
    <row r="4697" spans="1:59" hidden="1" x14ac:dyDescent="0.2">
      <c r="A4697" s="171">
        <v>2025</v>
      </c>
      <c r="B4697" s="170" t="s">
        <v>16</v>
      </c>
      <c r="C4697" s="51" t="str">
        <f>set_totals!$C$655</f>
        <v>13May25-RST-Night/Day</v>
      </c>
      <c r="D4697" s="21">
        <f t="shared" si="212"/>
        <v>45790</v>
      </c>
      <c r="E4697" s="22">
        <f t="shared" si="213"/>
        <v>133</v>
      </c>
      <c r="F4697" s="171" t="s">
        <v>344</v>
      </c>
      <c r="G4697" s="171" t="s">
        <v>341</v>
      </c>
      <c r="H4697" s="34">
        <v>64</v>
      </c>
      <c r="I4697" s="34"/>
      <c r="J4697" s="34">
        <v>2.8</v>
      </c>
      <c r="K4697" s="171" t="s">
        <v>496</v>
      </c>
      <c r="L4697" s="171"/>
      <c r="M4697" s="171"/>
      <c r="N4697" s="171"/>
      <c r="O4697" s="171"/>
      <c r="P4697" s="171"/>
      <c r="Q4697" s="171" t="s">
        <v>494</v>
      </c>
      <c r="R4697" s="171"/>
      <c r="S4697" s="171"/>
      <c r="T4697" s="171"/>
      <c r="U4697" s="171"/>
      <c r="V4697" s="171"/>
      <c r="W4697" s="171"/>
      <c r="X4697" s="171"/>
      <c r="Y4697" s="171"/>
      <c r="Z4697" s="171"/>
      <c r="AA4697" s="171"/>
      <c r="AB4697" s="171"/>
      <c r="AC4697" s="171"/>
      <c r="AD4697" s="171"/>
      <c r="AE4697" s="171"/>
      <c r="AF4697" s="171"/>
      <c r="AG4697" s="171"/>
      <c r="AH4697" s="171"/>
      <c r="AI4697" s="171"/>
      <c r="AJ4697" s="171"/>
      <c r="AK4697" s="171"/>
      <c r="AL4697" s="171"/>
      <c r="AM4697" s="171"/>
      <c r="AN4697" s="171"/>
      <c r="AO4697" s="171"/>
      <c r="AP4697" s="171"/>
      <c r="AQ4697" s="171"/>
      <c r="AR4697" s="171"/>
      <c r="AS4697" s="171"/>
      <c r="AT4697" s="171"/>
      <c r="AU4697" s="171"/>
      <c r="AV4697" s="171"/>
      <c r="AW4697" s="171"/>
      <c r="AX4697" s="171"/>
      <c r="AY4697" s="171"/>
      <c r="AZ4697" s="171"/>
      <c r="BA4697" s="171"/>
      <c r="BB4697" s="171"/>
      <c r="BC4697" s="171"/>
      <c r="BD4697" s="171"/>
      <c r="BE4697" s="171"/>
      <c r="BF4697" s="171"/>
      <c r="BG4697" s="171"/>
    </row>
    <row r="4698" spans="1:59" hidden="1" x14ac:dyDescent="0.2">
      <c r="A4698" s="171">
        <v>2025</v>
      </c>
      <c r="B4698" s="170" t="s">
        <v>16</v>
      </c>
      <c r="C4698" s="51" t="str">
        <f>set_totals!$C$655</f>
        <v>13May25-RST-Night/Day</v>
      </c>
      <c r="D4698" s="21">
        <f t="shared" si="212"/>
        <v>45790</v>
      </c>
      <c r="E4698" s="22">
        <f t="shared" si="213"/>
        <v>133</v>
      </c>
      <c r="F4698" s="171" t="s">
        <v>344</v>
      </c>
      <c r="G4698" s="171" t="s">
        <v>341</v>
      </c>
      <c r="H4698" s="34">
        <v>61</v>
      </c>
      <c r="I4698" s="34"/>
      <c r="J4698" s="34">
        <v>2.54</v>
      </c>
      <c r="K4698" s="171" t="s">
        <v>496</v>
      </c>
      <c r="L4698" s="171"/>
      <c r="M4698" s="171"/>
      <c r="N4698" s="171"/>
      <c r="O4698" s="171"/>
      <c r="P4698" s="171"/>
      <c r="Q4698" s="171" t="s">
        <v>494</v>
      </c>
      <c r="R4698" s="171"/>
      <c r="S4698" s="171"/>
      <c r="T4698" s="171"/>
      <c r="U4698" s="171"/>
      <c r="V4698" s="171"/>
      <c r="W4698" s="171"/>
      <c r="X4698" s="171"/>
      <c r="Y4698" s="171"/>
      <c r="Z4698" s="171"/>
      <c r="AA4698" s="171"/>
      <c r="AB4698" s="171"/>
      <c r="AC4698" s="171"/>
      <c r="AD4698" s="171"/>
      <c r="AE4698" s="171"/>
      <c r="AF4698" s="171"/>
      <c r="AG4698" s="171"/>
      <c r="AH4698" s="171"/>
      <c r="AI4698" s="171"/>
      <c r="AJ4698" s="171"/>
      <c r="AK4698" s="171"/>
      <c r="AL4698" s="171"/>
      <c r="AM4698" s="171"/>
      <c r="AN4698" s="171"/>
      <c r="AO4698" s="171"/>
      <c r="AP4698" s="171"/>
      <c r="AQ4698" s="171"/>
      <c r="AR4698" s="171"/>
      <c r="AS4698" s="171"/>
      <c r="AT4698" s="171"/>
      <c r="AU4698" s="171"/>
      <c r="AV4698" s="171"/>
      <c r="AW4698" s="171"/>
      <c r="AX4698" s="171"/>
      <c r="AY4698" s="171"/>
      <c r="AZ4698" s="171"/>
      <c r="BA4698" s="171"/>
      <c r="BB4698" s="171"/>
      <c r="BC4698" s="171"/>
      <c r="BD4698" s="171"/>
      <c r="BE4698" s="171"/>
      <c r="BF4698" s="171"/>
      <c r="BG4698" s="171"/>
    </row>
    <row r="4699" spans="1:59" hidden="1" x14ac:dyDescent="0.2">
      <c r="A4699" s="171">
        <v>2025</v>
      </c>
      <c r="B4699" s="170" t="s">
        <v>16</v>
      </c>
      <c r="C4699" s="51" t="str">
        <f>set_totals!$C$655</f>
        <v>13May25-RST-Night/Day</v>
      </c>
      <c r="D4699" s="21">
        <f t="shared" si="212"/>
        <v>45790</v>
      </c>
      <c r="E4699" s="22">
        <f t="shared" si="213"/>
        <v>133</v>
      </c>
      <c r="F4699" s="171" t="s">
        <v>344</v>
      </c>
      <c r="G4699" s="171" t="s">
        <v>341</v>
      </c>
      <c r="H4699" s="34">
        <v>62</v>
      </c>
      <c r="I4699" s="34"/>
      <c r="J4699" s="34">
        <v>2.91</v>
      </c>
      <c r="K4699" s="171" t="s">
        <v>496</v>
      </c>
      <c r="L4699" s="171"/>
      <c r="M4699" s="171"/>
      <c r="N4699" s="171"/>
      <c r="O4699" s="171"/>
      <c r="P4699" s="171"/>
      <c r="Q4699" s="171" t="s">
        <v>494</v>
      </c>
      <c r="R4699" s="171"/>
      <c r="S4699" s="171"/>
      <c r="T4699" s="171"/>
      <c r="U4699" s="171"/>
      <c r="V4699" s="171"/>
      <c r="W4699" s="171"/>
      <c r="X4699" s="171"/>
      <c r="Y4699" s="171"/>
      <c r="Z4699" s="171"/>
      <c r="AA4699" s="171"/>
      <c r="AB4699" s="171"/>
      <c r="AC4699" s="171"/>
      <c r="AD4699" s="171"/>
      <c r="AE4699" s="171"/>
      <c r="AF4699" s="171"/>
      <c r="AG4699" s="171"/>
      <c r="AH4699" s="171"/>
      <c r="AI4699" s="171"/>
      <c r="AJ4699" s="171"/>
      <c r="AK4699" s="171"/>
      <c r="AL4699" s="171"/>
      <c r="AM4699" s="171"/>
      <c r="AN4699" s="171"/>
      <c r="AO4699" s="171"/>
      <c r="AP4699" s="171"/>
      <c r="AQ4699" s="171"/>
      <c r="AR4699" s="171"/>
      <c r="AS4699" s="171"/>
      <c r="AT4699" s="171"/>
      <c r="AU4699" s="171"/>
      <c r="AV4699" s="171"/>
      <c r="AW4699" s="171"/>
      <c r="AX4699" s="171"/>
      <c r="AY4699" s="171"/>
      <c r="AZ4699" s="171"/>
      <c r="BA4699" s="171"/>
      <c r="BB4699" s="171"/>
      <c r="BC4699" s="171"/>
      <c r="BD4699" s="171"/>
      <c r="BE4699" s="171"/>
      <c r="BF4699" s="171"/>
      <c r="BG4699" s="171"/>
    </row>
    <row r="4700" spans="1:59" hidden="1" x14ac:dyDescent="0.2">
      <c r="A4700" s="171">
        <v>2025</v>
      </c>
      <c r="B4700" s="170" t="s">
        <v>16</v>
      </c>
      <c r="C4700" s="51" t="str">
        <f>set_totals!$C$655</f>
        <v>13May25-RST-Night/Day</v>
      </c>
      <c r="D4700" s="21">
        <f t="shared" si="212"/>
        <v>45790</v>
      </c>
      <c r="E4700" s="22">
        <f t="shared" si="213"/>
        <v>133</v>
      </c>
      <c r="F4700" s="171" t="s">
        <v>344</v>
      </c>
      <c r="G4700" s="171" t="s">
        <v>341</v>
      </c>
      <c r="H4700" s="34">
        <v>59</v>
      </c>
      <c r="I4700" s="34"/>
      <c r="J4700" s="34">
        <v>2.13</v>
      </c>
      <c r="K4700" s="171" t="s">
        <v>496</v>
      </c>
      <c r="L4700" s="171"/>
      <c r="M4700" s="171"/>
      <c r="N4700" s="171"/>
      <c r="O4700" s="171"/>
      <c r="P4700" s="171"/>
      <c r="Q4700" s="171" t="s">
        <v>494</v>
      </c>
      <c r="R4700" s="171"/>
      <c r="S4700" s="171"/>
      <c r="T4700" s="171"/>
      <c r="U4700" s="171"/>
      <c r="V4700" s="171"/>
      <c r="W4700" s="171"/>
      <c r="X4700" s="171"/>
      <c r="Y4700" s="171"/>
      <c r="Z4700" s="171"/>
      <c r="AA4700" s="171"/>
      <c r="AB4700" s="171"/>
      <c r="AC4700" s="171"/>
      <c r="AD4700" s="171"/>
      <c r="AE4700" s="171"/>
      <c r="AF4700" s="171"/>
      <c r="AG4700" s="171"/>
      <c r="AH4700" s="171"/>
      <c r="AI4700" s="171"/>
      <c r="AJ4700" s="171"/>
      <c r="AK4700" s="171"/>
      <c r="AL4700" s="171"/>
      <c r="AM4700" s="171"/>
      <c r="AN4700" s="171"/>
      <c r="AO4700" s="171"/>
      <c r="AP4700" s="171"/>
      <c r="AQ4700" s="171"/>
      <c r="AR4700" s="171"/>
      <c r="AS4700" s="171"/>
      <c r="AT4700" s="171"/>
      <c r="AU4700" s="171"/>
      <c r="AV4700" s="171"/>
      <c r="AW4700" s="171"/>
      <c r="AX4700" s="171"/>
      <c r="AY4700" s="171"/>
      <c r="AZ4700" s="171"/>
      <c r="BA4700" s="171"/>
      <c r="BB4700" s="171"/>
      <c r="BC4700" s="171"/>
      <c r="BD4700" s="171"/>
      <c r="BE4700" s="171"/>
      <c r="BF4700" s="171"/>
      <c r="BG4700" s="171"/>
    </row>
    <row r="4701" spans="1:59" hidden="1" x14ac:dyDescent="0.2">
      <c r="A4701" s="171">
        <v>2025</v>
      </c>
      <c r="B4701" s="170" t="s">
        <v>16</v>
      </c>
      <c r="C4701" s="51" t="str">
        <f>set_totals!$C$655</f>
        <v>13May25-RST-Night/Day</v>
      </c>
      <c r="D4701" s="21">
        <f t="shared" si="212"/>
        <v>45790</v>
      </c>
      <c r="E4701" s="22">
        <f t="shared" si="213"/>
        <v>133</v>
      </c>
      <c r="F4701" s="171" t="s">
        <v>344</v>
      </c>
      <c r="G4701" s="171" t="s">
        <v>341</v>
      </c>
      <c r="H4701" s="34">
        <v>55</v>
      </c>
      <c r="I4701" s="34"/>
      <c r="J4701" s="34">
        <v>1.92</v>
      </c>
      <c r="K4701" s="171" t="s">
        <v>494</v>
      </c>
      <c r="L4701" s="171"/>
      <c r="M4701" s="171"/>
      <c r="N4701" s="171"/>
      <c r="O4701" s="171"/>
      <c r="P4701" s="171"/>
      <c r="Q4701" s="171" t="s">
        <v>494</v>
      </c>
      <c r="R4701" s="171"/>
      <c r="S4701" s="171"/>
      <c r="T4701" s="171"/>
      <c r="U4701" s="171"/>
      <c r="V4701" s="171"/>
      <c r="W4701" s="171"/>
      <c r="X4701" s="171"/>
      <c r="Y4701" s="171"/>
      <c r="Z4701" s="171"/>
      <c r="AA4701" s="171"/>
      <c r="AB4701" s="171"/>
      <c r="AC4701" s="171"/>
      <c r="AD4701" s="171"/>
      <c r="AE4701" s="171"/>
      <c r="AF4701" s="171"/>
      <c r="AG4701" s="171"/>
      <c r="AH4701" s="171"/>
      <c r="AI4701" s="171"/>
      <c r="AJ4701" s="171"/>
      <c r="AK4701" s="171"/>
      <c r="AL4701" s="171"/>
      <c r="AM4701" s="171"/>
      <c r="AN4701" s="171"/>
      <c r="AO4701" s="171"/>
      <c r="AP4701" s="171"/>
      <c r="AQ4701" s="171"/>
      <c r="AR4701" s="171"/>
      <c r="AS4701" s="171"/>
      <c r="AT4701" s="171"/>
      <c r="AU4701" s="171"/>
      <c r="AV4701" s="171"/>
      <c r="AW4701" s="171"/>
      <c r="AX4701" s="171"/>
      <c r="AY4701" s="171"/>
      <c r="AZ4701" s="171"/>
      <c r="BA4701" s="171"/>
      <c r="BB4701" s="171"/>
      <c r="BC4701" s="171"/>
      <c r="BD4701" s="171"/>
      <c r="BE4701" s="171"/>
      <c r="BF4701" s="171"/>
      <c r="BG4701" s="171"/>
    </row>
    <row r="4702" spans="1:59" hidden="1" x14ac:dyDescent="0.2">
      <c r="A4702" s="171">
        <v>2025</v>
      </c>
      <c r="B4702" s="170" t="s">
        <v>16</v>
      </c>
      <c r="C4702" s="51" t="str">
        <f>set_totals!$C$655</f>
        <v>13May25-RST-Night/Day</v>
      </c>
      <c r="D4702" s="21">
        <f t="shared" si="212"/>
        <v>45790</v>
      </c>
      <c r="E4702" s="22">
        <f t="shared" si="213"/>
        <v>133</v>
      </c>
      <c r="F4702" s="171" t="s">
        <v>344</v>
      </c>
      <c r="G4702" s="171" t="s">
        <v>341</v>
      </c>
      <c r="H4702" s="34">
        <v>62</v>
      </c>
      <c r="I4702" s="34"/>
      <c r="J4702" s="34">
        <v>2.4700000000000002</v>
      </c>
      <c r="K4702" s="171" t="s">
        <v>496</v>
      </c>
      <c r="L4702" s="171"/>
      <c r="M4702" s="171"/>
      <c r="N4702" s="171"/>
      <c r="O4702" s="171"/>
      <c r="P4702" s="171"/>
      <c r="Q4702" s="171" t="s">
        <v>494</v>
      </c>
      <c r="R4702" s="171"/>
      <c r="S4702" s="171"/>
      <c r="T4702" s="171"/>
      <c r="U4702" s="171"/>
      <c r="V4702" s="171"/>
      <c r="W4702" s="171"/>
      <c r="X4702" s="171"/>
      <c r="Y4702" s="171"/>
      <c r="Z4702" s="171"/>
      <c r="AA4702" s="171"/>
      <c r="AB4702" s="171"/>
      <c r="AC4702" s="171"/>
      <c r="AD4702" s="171"/>
      <c r="AE4702" s="171"/>
      <c r="AF4702" s="171"/>
      <c r="AG4702" s="171"/>
      <c r="AH4702" s="171"/>
      <c r="AI4702" s="171"/>
      <c r="AJ4702" s="171"/>
      <c r="AK4702" s="171"/>
      <c r="AL4702" s="171"/>
      <c r="AM4702" s="171"/>
      <c r="AN4702" s="171"/>
      <c r="AO4702" s="171"/>
      <c r="AP4702" s="171"/>
      <c r="AQ4702" s="171"/>
      <c r="AR4702" s="171"/>
      <c r="AS4702" s="171"/>
      <c r="AT4702" s="171"/>
      <c r="AU4702" s="171"/>
      <c r="AV4702" s="171"/>
      <c r="AW4702" s="171"/>
      <c r="AX4702" s="171"/>
      <c r="AY4702" s="171"/>
      <c r="AZ4702" s="171"/>
      <c r="BA4702" s="171"/>
      <c r="BB4702" s="171"/>
      <c r="BC4702" s="171"/>
      <c r="BD4702" s="171"/>
      <c r="BE4702" s="171"/>
      <c r="BF4702" s="171"/>
      <c r="BG4702" s="171"/>
    </row>
    <row r="4703" spans="1:59" hidden="1" x14ac:dyDescent="0.2">
      <c r="A4703" s="171">
        <v>2025</v>
      </c>
      <c r="B4703" s="170" t="s">
        <v>16</v>
      </c>
      <c r="C4703" s="51" t="str">
        <f>set_totals!$C$655</f>
        <v>13May25-RST-Night/Day</v>
      </c>
      <c r="D4703" s="21">
        <f t="shared" si="212"/>
        <v>45790</v>
      </c>
      <c r="E4703" s="22">
        <f t="shared" si="213"/>
        <v>133</v>
      </c>
      <c r="F4703" s="171" t="s">
        <v>344</v>
      </c>
      <c r="G4703" s="171" t="s">
        <v>341</v>
      </c>
      <c r="H4703" s="34">
        <v>62</v>
      </c>
      <c r="I4703" s="34"/>
      <c r="J4703" s="34">
        <v>2.58</v>
      </c>
      <c r="K4703" s="171" t="s">
        <v>496</v>
      </c>
      <c r="L4703" s="171"/>
      <c r="M4703" s="171"/>
      <c r="N4703" s="171"/>
      <c r="O4703" s="171"/>
      <c r="P4703" s="171"/>
      <c r="Q4703" s="171" t="s">
        <v>494</v>
      </c>
      <c r="R4703" s="171"/>
      <c r="S4703" s="171"/>
      <c r="T4703" s="171"/>
      <c r="U4703" s="171"/>
      <c r="V4703" s="171"/>
      <c r="W4703" s="171"/>
      <c r="X4703" s="171"/>
      <c r="Y4703" s="171"/>
      <c r="Z4703" s="171"/>
      <c r="AA4703" s="171"/>
      <c r="AB4703" s="171"/>
      <c r="AC4703" s="171"/>
      <c r="AD4703" s="171"/>
      <c r="AE4703" s="171"/>
      <c r="AF4703" s="171"/>
      <c r="AG4703" s="171"/>
      <c r="AH4703" s="171"/>
      <c r="AI4703" s="171"/>
      <c r="AJ4703" s="171"/>
      <c r="AK4703" s="171"/>
      <c r="AL4703" s="171"/>
      <c r="AM4703" s="171"/>
      <c r="AN4703" s="171"/>
      <c r="AO4703" s="171"/>
      <c r="AP4703" s="171"/>
      <c r="AQ4703" s="171"/>
      <c r="AR4703" s="171"/>
      <c r="AS4703" s="171"/>
      <c r="AT4703" s="171"/>
      <c r="AU4703" s="171"/>
      <c r="AV4703" s="171"/>
      <c r="AW4703" s="171"/>
      <c r="AX4703" s="171"/>
      <c r="AY4703" s="171"/>
      <c r="AZ4703" s="171"/>
      <c r="BA4703" s="171"/>
      <c r="BB4703" s="171"/>
      <c r="BC4703" s="171"/>
      <c r="BD4703" s="171"/>
      <c r="BE4703" s="171"/>
      <c r="BF4703" s="171"/>
      <c r="BG4703" s="171"/>
    </row>
    <row r="4704" spans="1:59" hidden="1" x14ac:dyDescent="0.2">
      <c r="A4704" s="171">
        <v>2025</v>
      </c>
      <c r="B4704" s="170" t="s">
        <v>16</v>
      </c>
      <c r="C4704" s="51" t="str">
        <f>set_totals!$C$655</f>
        <v>13May25-RST-Night/Day</v>
      </c>
      <c r="D4704" s="21">
        <f t="shared" si="212"/>
        <v>45790</v>
      </c>
      <c r="E4704" s="22">
        <f t="shared" si="213"/>
        <v>133</v>
      </c>
      <c r="F4704" s="171" t="s">
        <v>344</v>
      </c>
      <c r="G4704" s="171" t="s">
        <v>341</v>
      </c>
      <c r="H4704" s="34">
        <v>62</v>
      </c>
      <c r="I4704" s="34"/>
      <c r="J4704" s="34">
        <v>2.4500000000000002</v>
      </c>
      <c r="K4704" s="171" t="s">
        <v>496</v>
      </c>
      <c r="L4704" s="171"/>
      <c r="M4704" s="171"/>
      <c r="N4704" s="171"/>
      <c r="O4704" s="171"/>
      <c r="P4704" s="171"/>
      <c r="Q4704" s="171" t="s">
        <v>494</v>
      </c>
      <c r="R4704" s="171"/>
      <c r="S4704" s="171"/>
      <c r="T4704" s="171"/>
      <c r="U4704" s="171"/>
      <c r="V4704" s="171"/>
      <c r="W4704" s="171"/>
      <c r="X4704" s="171"/>
      <c r="Y4704" s="171"/>
      <c r="Z4704" s="171"/>
      <c r="AA4704" s="171"/>
      <c r="AB4704" s="171"/>
      <c r="AC4704" s="171"/>
      <c r="AD4704" s="171"/>
      <c r="AE4704" s="171"/>
      <c r="AF4704" s="171"/>
      <c r="AG4704" s="171"/>
      <c r="AH4704" s="171"/>
      <c r="AI4704" s="171"/>
      <c r="AJ4704" s="171"/>
      <c r="AK4704" s="171"/>
      <c r="AL4704" s="171"/>
      <c r="AM4704" s="171"/>
      <c r="AN4704" s="171"/>
      <c r="AO4704" s="171"/>
      <c r="AP4704" s="171"/>
      <c r="AQ4704" s="171"/>
      <c r="AR4704" s="171"/>
      <c r="AS4704" s="171"/>
      <c r="AT4704" s="171"/>
      <c r="AU4704" s="171"/>
      <c r="AV4704" s="171"/>
      <c r="AW4704" s="171"/>
      <c r="AX4704" s="171"/>
      <c r="AY4704" s="171"/>
      <c r="AZ4704" s="171"/>
      <c r="BA4704" s="171"/>
      <c r="BB4704" s="171"/>
      <c r="BC4704" s="171"/>
      <c r="BD4704" s="171"/>
      <c r="BE4704" s="171"/>
      <c r="BF4704" s="171"/>
      <c r="BG4704" s="171"/>
    </row>
    <row r="4705" spans="1:59" hidden="1" x14ac:dyDescent="0.2">
      <c r="A4705" s="171">
        <v>2025</v>
      </c>
      <c r="B4705" s="170" t="s">
        <v>16</v>
      </c>
      <c r="C4705" s="51" t="str">
        <f>set_totals!$C$655</f>
        <v>13May25-RST-Night/Day</v>
      </c>
      <c r="D4705" s="21">
        <f t="shared" si="212"/>
        <v>45790</v>
      </c>
      <c r="E4705" s="22">
        <f t="shared" si="213"/>
        <v>133</v>
      </c>
      <c r="F4705" s="171" t="s">
        <v>344</v>
      </c>
      <c r="G4705" s="171" t="s">
        <v>341</v>
      </c>
      <c r="H4705" s="34">
        <v>58</v>
      </c>
      <c r="I4705" s="34"/>
      <c r="J4705" s="34">
        <v>2</v>
      </c>
      <c r="K4705" s="171" t="s">
        <v>496</v>
      </c>
      <c r="L4705" s="171"/>
      <c r="M4705" s="171"/>
      <c r="N4705" s="171"/>
      <c r="O4705" s="171"/>
      <c r="P4705" s="171"/>
      <c r="Q4705" s="171" t="s">
        <v>494</v>
      </c>
      <c r="R4705" s="171"/>
      <c r="S4705" s="171"/>
      <c r="T4705" s="171"/>
      <c r="U4705" s="171"/>
      <c r="V4705" s="171"/>
      <c r="W4705" s="171"/>
      <c r="X4705" s="171"/>
      <c r="Y4705" s="171"/>
      <c r="Z4705" s="171"/>
      <c r="AA4705" s="171"/>
      <c r="AB4705" s="171"/>
      <c r="AC4705" s="171"/>
      <c r="AD4705" s="171"/>
      <c r="AE4705" s="171"/>
      <c r="AF4705" s="171"/>
      <c r="AG4705" s="171"/>
      <c r="AH4705" s="171"/>
      <c r="AI4705" s="171"/>
      <c r="AJ4705" s="171"/>
      <c r="AK4705" s="171"/>
      <c r="AL4705" s="171"/>
      <c r="AM4705" s="171"/>
      <c r="AN4705" s="171"/>
      <c r="AO4705" s="171"/>
      <c r="AP4705" s="171"/>
      <c r="AQ4705" s="171"/>
      <c r="AR4705" s="171"/>
      <c r="AS4705" s="171"/>
      <c r="AT4705" s="171"/>
      <c r="AU4705" s="171"/>
      <c r="AV4705" s="171"/>
      <c r="AW4705" s="171"/>
      <c r="AX4705" s="171"/>
      <c r="AY4705" s="171"/>
      <c r="AZ4705" s="171"/>
      <c r="BA4705" s="171"/>
      <c r="BB4705" s="171"/>
      <c r="BC4705" s="171"/>
      <c r="BD4705" s="171"/>
      <c r="BE4705" s="171"/>
      <c r="BF4705" s="171"/>
      <c r="BG4705" s="171"/>
    </row>
    <row r="4706" spans="1:59" hidden="1" x14ac:dyDescent="0.2">
      <c r="A4706" s="171">
        <v>2025</v>
      </c>
      <c r="B4706" s="170" t="s">
        <v>16</v>
      </c>
      <c r="C4706" s="51" t="str">
        <f>set_totals!$C$655</f>
        <v>13May25-RST-Night/Day</v>
      </c>
      <c r="D4706" s="21">
        <f t="shared" si="212"/>
        <v>45790</v>
      </c>
      <c r="E4706" s="22">
        <f t="shared" si="213"/>
        <v>133</v>
      </c>
      <c r="F4706" s="171" t="s">
        <v>344</v>
      </c>
      <c r="G4706" s="171" t="s">
        <v>341</v>
      </c>
      <c r="H4706" s="34">
        <v>61</v>
      </c>
      <c r="I4706" s="34"/>
      <c r="J4706" s="34">
        <v>2.3199999999999998</v>
      </c>
      <c r="K4706" s="171" t="s">
        <v>496</v>
      </c>
      <c r="L4706" s="171"/>
      <c r="M4706" s="171"/>
      <c r="N4706" s="171"/>
      <c r="O4706" s="171"/>
      <c r="P4706" s="171"/>
      <c r="Q4706" s="171" t="s">
        <v>494</v>
      </c>
      <c r="R4706" s="171"/>
      <c r="S4706" s="171"/>
      <c r="T4706" s="171"/>
      <c r="U4706" s="171"/>
      <c r="V4706" s="171"/>
      <c r="W4706" s="171"/>
      <c r="X4706" s="171"/>
      <c r="Y4706" s="171"/>
      <c r="Z4706" s="171"/>
      <c r="AA4706" s="171"/>
      <c r="AB4706" s="171"/>
      <c r="AC4706" s="171"/>
      <c r="AD4706" s="171"/>
      <c r="AE4706" s="171"/>
      <c r="AF4706" s="171"/>
      <c r="AG4706" s="171"/>
      <c r="AH4706" s="171"/>
      <c r="AI4706" s="171"/>
      <c r="AJ4706" s="171"/>
      <c r="AK4706" s="171"/>
      <c r="AL4706" s="171"/>
      <c r="AM4706" s="171"/>
      <c r="AN4706" s="171"/>
      <c r="AO4706" s="171"/>
      <c r="AP4706" s="171"/>
      <c r="AQ4706" s="171"/>
      <c r="AR4706" s="171"/>
      <c r="AS4706" s="171"/>
      <c r="AT4706" s="171"/>
      <c r="AU4706" s="171"/>
      <c r="AV4706" s="171"/>
      <c r="AW4706" s="171"/>
      <c r="AX4706" s="171"/>
      <c r="AY4706" s="171"/>
      <c r="AZ4706" s="171"/>
      <c r="BA4706" s="171"/>
      <c r="BB4706" s="171"/>
      <c r="BC4706" s="171"/>
      <c r="BD4706" s="171"/>
      <c r="BE4706" s="171"/>
      <c r="BF4706" s="171"/>
      <c r="BG4706" s="171"/>
    </row>
    <row r="4707" spans="1:59" hidden="1" x14ac:dyDescent="0.2">
      <c r="A4707" s="171">
        <v>2025</v>
      </c>
      <c r="B4707" s="170" t="s">
        <v>16</v>
      </c>
      <c r="C4707" s="51" t="str">
        <f>set_totals!$C$655</f>
        <v>13May25-RST-Night/Day</v>
      </c>
      <c r="D4707" s="21">
        <f t="shared" si="212"/>
        <v>45790</v>
      </c>
      <c r="E4707" s="22">
        <f t="shared" si="213"/>
        <v>133</v>
      </c>
      <c r="F4707" s="171" t="s">
        <v>344</v>
      </c>
      <c r="G4707" s="171" t="s">
        <v>341</v>
      </c>
      <c r="H4707" s="34">
        <v>62</v>
      </c>
      <c r="I4707" s="34"/>
      <c r="J4707" s="34">
        <v>2.2400000000000002</v>
      </c>
      <c r="K4707" s="171" t="s">
        <v>496</v>
      </c>
      <c r="L4707" s="171"/>
      <c r="M4707" s="171"/>
      <c r="N4707" s="171"/>
      <c r="O4707" s="171"/>
      <c r="P4707" s="171"/>
      <c r="Q4707" s="171" t="s">
        <v>494</v>
      </c>
      <c r="R4707" s="171"/>
      <c r="S4707" s="171"/>
      <c r="T4707" s="171"/>
      <c r="U4707" s="171"/>
      <c r="V4707" s="171"/>
      <c r="W4707" s="171"/>
      <c r="X4707" s="171"/>
      <c r="Y4707" s="171"/>
      <c r="Z4707" s="171"/>
      <c r="AA4707" s="171"/>
      <c r="AB4707" s="171"/>
      <c r="AC4707" s="171"/>
      <c r="AD4707" s="171"/>
      <c r="AE4707" s="171"/>
      <c r="AF4707" s="171"/>
      <c r="AG4707" s="171"/>
      <c r="AH4707" s="171"/>
      <c r="AI4707" s="171"/>
      <c r="AJ4707" s="171"/>
      <c r="AK4707" s="171"/>
      <c r="AL4707" s="171"/>
      <c r="AM4707" s="171"/>
      <c r="AN4707" s="171"/>
      <c r="AO4707" s="171"/>
      <c r="AP4707" s="171"/>
      <c r="AQ4707" s="171"/>
      <c r="AR4707" s="171"/>
      <c r="AS4707" s="171"/>
      <c r="AT4707" s="171"/>
      <c r="AU4707" s="171"/>
      <c r="AV4707" s="171"/>
      <c r="AW4707" s="171"/>
      <c r="AX4707" s="171"/>
      <c r="AY4707" s="171"/>
      <c r="AZ4707" s="171"/>
      <c r="BA4707" s="171"/>
      <c r="BB4707" s="171"/>
      <c r="BC4707" s="171"/>
      <c r="BD4707" s="171"/>
      <c r="BE4707" s="171"/>
      <c r="BF4707" s="171"/>
      <c r="BG4707" s="171"/>
    </row>
    <row r="4708" spans="1:59" hidden="1" x14ac:dyDescent="0.2">
      <c r="A4708" s="171">
        <v>2025</v>
      </c>
      <c r="B4708" s="170" t="s">
        <v>16</v>
      </c>
      <c r="C4708" s="51" t="str">
        <f>set_totals!$C$655</f>
        <v>13May25-RST-Night/Day</v>
      </c>
      <c r="D4708" s="21">
        <f t="shared" si="212"/>
        <v>45790</v>
      </c>
      <c r="E4708" s="22">
        <f t="shared" si="213"/>
        <v>133</v>
      </c>
      <c r="F4708" s="171" t="s">
        <v>344</v>
      </c>
      <c r="G4708" s="171" t="s">
        <v>341</v>
      </c>
      <c r="H4708" s="34">
        <v>58</v>
      </c>
      <c r="I4708" s="34"/>
      <c r="J4708" s="34">
        <v>1.85</v>
      </c>
      <c r="K4708" s="171" t="s">
        <v>494</v>
      </c>
      <c r="L4708" s="171"/>
      <c r="M4708" s="171"/>
      <c r="N4708" s="171"/>
      <c r="O4708" s="171"/>
      <c r="P4708" s="171"/>
      <c r="Q4708" s="171" t="s">
        <v>494</v>
      </c>
      <c r="R4708" s="171"/>
      <c r="S4708" s="171"/>
      <c r="T4708" s="171"/>
      <c r="U4708" s="171"/>
      <c r="V4708" s="171"/>
      <c r="W4708" s="171"/>
      <c r="X4708" s="171"/>
      <c r="Y4708" s="171"/>
      <c r="Z4708" s="171"/>
      <c r="AA4708" s="171"/>
      <c r="AB4708" s="171"/>
      <c r="AC4708" s="171"/>
      <c r="AD4708" s="171"/>
      <c r="AE4708" s="171"/>
      <c r="AF4708" s="171"/>
      <c r="AG4708" s="171"/>
      <c r="AH4708" s="171"/>
      <c r="AI4708" s="171"/>
      <c r="AJ4708" s="171"/>
      <c r="AK4708" s="171"/>
      <c r="AL4708" s="171"/>
      <c r="AM4708" s="171"/>
      <c r="AN4708" s="171"/>
      <c r="AO4708" s="171"/>
      <c r="AP4708" s="171"/>
      <c r="AQ4708" s="171"/>
      <c r="AR4708" s="171"/>
      <c r="AS4708" s="171"/>
      <c r="AT4708" s="171"/>
      <c r="AU4708" s="171"/>
      <c r="AV4708" s="171"/>
      <c r="AW4708" s="171"/>
      <c r="AX4708" s="171"/>
      <c r="AY4708" s="171"/>
      <c r="AZ4708" s="171"/>
      <c r="BA4708" s="171"/>
      <c r="BB4708" s="171"/>
      <c r="BC4708" s="171"/>
      <c r="BD4708" s="171"/>
      <c r="BE4708" s="171"/>
      <c r="BF4708" s="171"/>
      <c r="BG4708" s="171"/>
    </row>
    <row r="4709" spans="1:59" hidden="1" x14ac:dyDescent="0.2">
      <c r="A4709" s="171">
        <v>2025</v>
      </c>
      <c r="B4709" s="170" t="s">
        <v>16</v>
      </c>
      <c r="C4709" s="51" t="str">
        <f>set_totals!$C$655</f>
        <v>13May25-RST-Night/Day</v>
      </c>
      <c r="D4709" s="21">
        <f t="shared" si="212"/>
        <v>45790</v>
      </c>
      <c r="E4709" s="22">
        <f t="shared" si="213"/>
        <v>133</v>
      </c>
      <c r="F4709" s="171" t="s">
        <v>344</v>
      </c>
      <c r="G4709" s="171" t="s">
        <v>341</v>
      </c>
      <c r="H4709" s="34">
        <v>63</v>
      </c>
      <c r="I4709" s="34"/>
      <c r="J4709" s="34">
        <v>2.86</v>
      </c>
      <c r="K4709" s="171" t="s">
        <v>496</v>
      </c>
      <c r="L4709" s="171"/>
      <c r="M4709" s="171"/>
      <c r="N4709" s="171"/>
      <c r="O4709" s="171"/>
      <c r="P4709" s="171"/>
      <c r="Q4709" s="171" t="s">
        <v>494</v>
      </c>
      <c r="R4709" s="171"/>
      <c r="S4709" s="171"/>
      <c r="T4709" s="171"/>
      <c r="U4709" s="171"/>
      <c r="V4709" s="171"/>
      <c r="W4709" s="171"/>
      <c r="X4709" s="171"/>
      <c r="Y4709" s="171"/>
      <c r="Z4709" s="171"/>
      <c r="AA4709" s="171"/>
      <c r="AB4709" s="171"/>
      <c r="AC4709" s="171"/>
      <c r="AD4709" s="171"/>
      <c r="AE4709" s="171"/>
      <c r="AF4709" s="171"/>
      <c r="AG4709" s="171"/>
      <c r="AH4709" s="171"/>
      <c r="AI4709" s="171"/>
      <c r="AJ4709" s="171"/>
      <c r="AK4709" s="171"/>
      <c r="AL4709" s="171"/>
      <c r="AM4709" s="171"/>
      <c r="AN4709" s="171"/>
      <c r="AO4709" s="171"/>
      <c r="AP4709" s="171"/>
      <c r="AQ4709" s="171"/>
      <c r="AR4709" s="171"/>
      <c r="AS4709" s="171"/>
      <c r="AT4709" s="171"/>
      <c r="AU4709" s="171"/>
      <c r="AV4709" s="171"/>
      <c r="AW4709" s="171"/>
      <c r="AX4709" s="171"/>
      <c r="AY4709" s="171"/>
      <c r="AZ4709" s="171"/>
      <c r="BA4709" s="171"/>
      <c r="BB4709" s="171"/>
      <c r="BC4709" s="171"/>
      <c r="BD4709" s="171"/>
      <c r="BE4709" s="171"/>
      <c r="BF4709" s="171"/>
      <c r="BG4709" s="171"/>
    </row>
    <row r="4710" spans="1:59" hidden="1" x14ac:dyDescent="0.2">
      <c r="A4710" s="171">
        <v>2025</v>
      </c>
      <c r="B4710" s="170" t="s">
        <v>16</v>
      </c>
      <c r="C4710" s="51" t="str">
        <f>set_totals!$C$655</f>
        <v>13May25-RST-Night/Day</v>
      </c>
      <c r="D4710" s="21">
        <f t="shared" si="212"/>
        <v>45790</v>
      </c>
      <c r="E4710" s="22">
        <f t="shared" si="213"/>
        <v>133</v>
      </c>
      <c r="F4710" s="171" t="s">
        <v>344</v>
      </c>
      <c r="G4710" s="171" t="s">
        <v>341</v>
      </c>
      <c r="H4710" s="34">
        <v>63</v>
      </c>
      <c r="I4710" s="34"/>
      <c r="J4710" s="34">
        <v>2.94</v>
      </c>
      <c r="K4710" s="171" t="s">
        <v>496</v>
      </c>
      <c r="L4710" s="171"/>
      <c r="M4710" s="171"/>
      <c r="N4710" s="171"/>
      <c r="O4710" s="171"/>
      <c r="P4710" s="171"/>
      <c r="Q4710" s="171" t="s">
        <v>494</v>
      </c>
      <c r="R4710" s="171"/>
      <c r="S4710" s="171"/>
      <c r="T4710" s="171"/>
      <c r="U4710" s="171"/>
      <c r="V4710" s="171"/>
      <c r="W4710" s="171"/>
      <c r="X4710" s="171"/>
      <c r="Y4710" s="171"/>
      <c r="Z4710" s="171"/>
      <c r="AA4710" s="171"/>
      <c r="AB4710" s="171"/>
      <c r="AC4710" s="171"/>
      <c r="AD4710" s="171"/>
      <c r="AE4710" s="171"/>
      <c r="AF4710" s="171"/>
      <c r="AG4710" s="171"/>
      <c r="AH4710" s="171"/>
      <c r="AI4710" s="171"/>
      <c r="AJ4710" s="171"/>
      <c r="AK4710" s="171"/>
      <c r="AL4710" s="171"/>
      <c r="AM4710" s="171"/>
      <c r="AN4710" s="171"/>
      <c r="AO4710" s="171"/>
      <c r="AP4710" s="171"/>
      <c r="AQ4710" s="171"/>
      <c r="AR4710" s="171"/>
      <c r="AS4710" s="171"/>
      <c r="AT4710" s="171"/>
      <c r="AU4710" s="171"/>
      <c r="AV4710" s="171"/>
      <c r="AW4710" s="171"/>
      <c r="AX4710" s="171"/>
      <c r="AY4710" s="171"/>
      <c r="AZ4710" s="171"/>
      <c r="BA4710" s="171"/>
      <c r="BB4710" s="171"/>
      <c r="BC4710" s="171"/>
      <c r="BD4710" s="171"/>
      <c r="BE4710" s="171"/>
      <c r="BF4710" s="171"/>
      <c r="BG4710" s="171"/>
    </row>
    <row r="4711" spans="1:59" hidden="1" x14ac:dyDescent="0.2">
      <c r="A4711" s="171">
        <v>2025</v>
      </c>
      <c r="B4711" s="170" t="s">
        <v>16</v>
      </c>
      <c r="C4711" s="51" t="str">
        <f>set_totals!$C$655</f>
        <v>13May25-RST-Night/Day</v>
      </c>
      <c r="D4711" s="21">
        <f t="shared" si="212"/>
        <v>45790</v>
      </c>
      <c r="E4711" s="22">
        <f t="shared" si="213"/>
        <v>133</v>
      </c>
      <c r="F4711" s="171" t="s">
        <v>344</v>
      </c>
      <c r="G4711" s="171" t="s">
        <v>341</v>
      </c>
      <c r="H4711" s="34">
        <v>54</v>
      </c>
      <c r="I4711" s="34"/>
      <c r="J4711" s="34">
        <v>1.55</v>
      </c>
      <c r="K4711" s="171" t="s">
        <v>494</v>
      </c>
      <c r="L4711" s="171"/>
      <c r="M4711" s="171"/>
      <c r="N4711" s="171"/>
      <c r="O4711" s="171"/>
      <c r="P4711" s="171"/>
      <c r="Q4711" s="171" t="s">
        <v>494</v>
      </c>
      <c r="R4711" s="171"/>
      <c r="S4711" s="171"/>
      <c r="T4711" s="171"/>
      <c r="U4711" s="171"/>
      <c r="V4711" s="171"/>
      <c r="W4711" s="171"/>
      <c r="X4711" s="171"/>
      <c r="Y4711" s="171"/>
      <c r="Z4711" s="171"/>
      <c r="AA4711" s="171"/>
      <c r="AB4711" s="171"/>
      <c r="AC4711" s="171"/>
      <c r="AD4711" s="171"/>
      <c r="AE4711" s="171"/>
      <c r="AF4711" s="171"/>
      <c r="AG4711" s="171"/>
      <c r="AH4711" s="171"/>
      <c r="AI4711" s="171"/>
      <c r="AJ4711" s="171"/>
      <c r="AK4711" s="171"/>
      <c r="AL4711" s="171"/>
      <c r="AM4711" s="171"/>
      <c r="AN4711" s="171"/>
      <c r="AO4711" s="171"/>
      <c r="AP4711" s="171"/>
      <c r="AQ4711" s="171"/>
      <c r="AR4711" s="171"/>
      <c r="AS4711" s="171"/>
      <c r="AT4711" s="171"/>
      <c r="AU4711" s="171"/>
      <c r="AV4711" s="171"/>
      <c r="AW4711" s="171"/>
      <c r="AX4711" s="171"/>
      <c r="AY4711" s="171"/>
      <c r="AZ4711" s="171"/>
      <c r="BA4711" s="171"/>
      <c r="BB4711" s="171"/>
      <c r="BC4711" s="171"/>
      <c r="BD4711" s="171"/>
      <c r="BE4711" s="171"/>
      <c r="BF4711" s="171"/>
      <c r="BG4711" s="171"/>
    </row>
    <row r="4712" spans="1:59" hidden="1" x14ac:dyDescent="0.2">
      <c r="A4712" s="171">
        <v>2025</v>
      </c>
      <c r="B4712" s="170" t="s">
        <v>16</v>
      </c>
      <c r="C4712" s="51" t="str">
        <f>set_totals!$C$655</f>
        <v>13May25-RST-Night/Day</v>
      </c>
      <c r="D4712" s="21">
        <f t="shared" si="212"/>
        <v>45790</v>
      </c>
      <c r="E4712" s="22">
        <f t="shared" si="213"/>
        <v>133</v>
      </c>
      <c r="F4712" s="171" t="s">
        <v>344</v>
      </c>
      <c r="G4712" s="171" t="s">
        <v>341</v>
      </c>
      <c r="H4712" s="34">
        <v>63</v>
      </c>
      <c r="I4712" s="34"/>
      <c r="J4712" s="34">
        <v>2.79</v>
      </c>
      <c r="K4712" s="171" t="s">
        <v>496</v>
      </c>
      <c r="L4712" s="171"/>
      <c r="M4712" s="171"/>
      <c r="N4712" s="171"/>
      <c r="O4712" s="171"/>
      <c r="P4712" s="171"/>
      <c r="Q4712" s="171" t="s">
        <v>494</v>
      </c>
      <c r="R4712" s="171"/>
      <c r="S4712" s="171"/>
      <c r="T4712" s="171"/>
      <c r="U4712" s="171"/>
      <c r="V4712" s="171"/>
      <c r="W4712" s="171"/>
      <c r="X4712" s="171"/>
      <c r="Y4712" s="171"/>
      <c r="Z4712" s="171"/>
      <c r="AA4712" s="171"/>
      <c r="AB4712" s="171"/>
      <c r="AC4712" s="171"/>
      <c r="AD4712" s="171"/>
      <c r="AE4712" s="171"/>
      <c r="AF4712" s="171"/>
      <c r="AG4712" s="171"/>
      <c r="AH4712" s="171"/>
      <c r="AI4712" s="171"/>
      <c r="AJ4712" s="171"/>
      <c r="AK4712" s="171"/>
      <c r="AL4712" s="171"/>
      <c r="AM4712" s="171"/>
      <c r="AN4712" s="171"/>
      <c r="AO4712" s="171"/>
      <c r="AP4712" s="171"/>
      <c r="AQ4712" s="171"/>
      <c r="AR4712" s="171"/>
      <c r="AS4712" s="171"/>
      <c r="AT4712" s="171"/>
      <c r="AU4712" s="171"/>
      <c r="AV4712" s="171"/>
      <c r="AW4712" s="171"/>
      <c r="AX4712" s="171"/>
      <c r="AY4712" s="171"/>
      <c r="AZ4712" s="171"/>
      <c r="BA4712" s="171"/>
      <c r="BB4712" s="171"/>
      <c r="BC4712" s="171"/>
      <c r="BD4712" s="171"/>
      <c r="BE4712" s="171"/>
      <c r="BF4712" s="171"/>
      <c r="BG4712" s="171"/>
    </row>
    <row r="4713" spans="1:59" hidden="1" x14ac:dyDescent="0.2">
      <c r="A4713" s="171">
        <v>2025</v>
      </c>
      <c r="B4713" s="170" t="s">
        <v>16</v>
      </c>
      <c r="C4713" s="51" t="str">
        <f>set_totals!$C$655</f>
        <v>13May25-RST-Night/Day</v>
      </c>
      <c r="D4713" s="21">
        <f t="shared" si="212"/>
        <v>45790</v>
      </c>
      <c r="E4713" s="22">
        <f t="shared" si="213"/>
        <v>133</v>
      </c>
      <c r="F4713" s="171" t="s">
        <v>343</v>
      </c>
      <c r="G4713" s="171" t="s">
        <v>341</v>
      </c>
      <c r="H4713" s="34">
        <v>35</v>
      </c>
      <c r="I4713" s="34"/>
      <c r="J4713" s="34">
        <v>0.42</v>
      </c>
      <c r="K4713" s="171" t="s">
        <v>494</v>
      </c>
      <c r="L4713" s="171"/>
      <c r="M4713" s="171"/>
      <c r="N4713" s="171"/>
      <c r="O4713" s="171"/>
      <c r="P4713" s="171"/>
      <c r="Q4713" s="171" t="s">
        <v>494</v>
      </c>
      <c r="R4713" s="171"/>
      <c r="S4713" s="171"/>
      <c r="T4713" s="171"/>
      <c r="U4713" s="171"/>
      <c r="V4713" s="171"/>
      <c r="W4713" s="171"/>
      <c r="X4713" s="171"/>
      <c r="Y4713" s="171"/>
      <c r="Z4713" s="171"/>
      <c r="AA4713" s="171"/>
      <c r="AB4713" s="171"/>
      <c r="AC4713" s="171"/>
      <c r="AD4713" s="171"/>
      <c r="AE4713" s="171"/>
      <c r="AF4713" s="171"/>
      <c r="AG4713" s="171"/>
      <c r="AH4713" s="171"/>
      <c r="AI4713" s="171"/>
      <c r="AJ4713" s="171"/>
      <c r="AK4713" s="171"/>
      <c r="AL4713" s="171"/>
      <c r="AM4713" s="171"/>
      <c r="AN4713" s="171"/>
      <c r="AO4713" s="171"/>
      <c r="AP4713" s="171"/>
      <c r="AQ4713" s="171"/>
      <c r="AR4713" s="171"/>
      <c r="AS4713" s="171"/>
      <c r="AT4713" s="171"/>
      <c r="AU4713" s="171"/>
      <c r="AV4713" s="171"/>
      <c r="AW4713" s="171"/>
      <c r="AX4713" s="171"/>
      <c r="AY4713" s="171"/>
      <c r="AZ4713" s="171"/>
      <c r="BA4713" s="171"/>
      <c r="BB4713" s="171"/>
      <c r="BC4713" s="171"/>
      <c r="BD4713" s="171"/>
      <c r="BE4713" s="171"/>
      <c r="BF4713" s="171"/>
      <c r="BG4713" s="171"/>
    </row>
    <row r="4714" spans="1:59" hidden="1" x14ac:dyDescent="0.2">
      <c r="A4714" s="171">
        <v>2025</v>
      </c>
      <c r="B4714" s="170" t="s">
        <v>16</v>
      </c>
      <c r="C4714" s="51" t="str">
        <f>set_totals!$C$655</f>
        <v>13May25-RST-Night/Day</v>
      </c>
      <c r="D4714" s="21">
        <f t="shared" si="212"/>
        <v>45790</v>
      </c>
      <c r="E4714" s="22">
        <f t="shared" si="213"/>
        <v>133</v>
      </c>
      <c r="F4714" s="171" t="s">
        <v>343</v>
      </c>
      <c r="G4714" s="171" t="s">
        <v>341</v>
      </c>
      <c r="H4714" s="34">
        <v>41</v>
      </c>
      <c r="I4714" s="34"/>
      <c r="J4714" s="34">
        <v>0.7</v>
      </c>
      <c r="K4714" s="171" t="s">
        <v>494</v>
      </c>
      <c r="L4714" s="171"/>
      <c r="M4714" s="171"/>
      <c r="N4714" s="171"/>
      <c r="O4714" s="171"/>
      <c r="P4714" s="171"/>
      <c r="Q4714" s="171" t="s">
        <v>494</v>
      </c>
      <c r="R4714" s="171"/>
      <c r="S4714" s="171"/>
      <c r="T4714" s="171"/>
      <c r="U4714" s="171"/>
      <c r="V4714" s="171"/>
      <c r="W4714" s="171"/>
      <c r="X4714" s="171"/>
      <c r="Y4714" s="171"/>
      <c r="Z4714" s="171"/>
      <c r="AA4714" s="171"/>
      <c r="AB4714" s="171"/>
      <c r="AC4714" s="171"/>
      <c r="AD4714" s="171"/>
      <c r="AE4714" s="171"/>
      <c r="AF4714" s="171"/>
      <c r="AG4714" s="171"/>
      <c r="AH4714" s="171"/>
      <c r="AI4714" s="171"/>
      <c r="AJ4714" s="171"/>
      <c r="AK4714" s="171"/>
      <c r="AL4714" s="171"/>
      <c r="AM4714" s="171"/>
      <c r="AN4714" s="171"/>
      <c r="AO4714" s="171"/>
      <c r="AP4714" s="171"/>
      <c r="AQ4714" s="171"/>
      <c r="AR4714" s="171"/>
      <c r="AS4714" s="171"/>
      <c r="AT4714" s="171"/>
      <c r="AU4714" s="171"/>
      <c r="AV4714" s="171"/>
      <c r="AW4714" s="171"/>
      <c r="AX4714" s="171"/>
      <c r="AY4714" s="171"/>
      <c r="AZ4714" s="171"/>
      <c r="BA4714" s="171"/>
      <c r="BB4714" s="171"/>
      <c r="BC4714" s="171"/>
      <c r="BD4714" s="171"/>
      <c r="BE4714" s="171"/>
      <c r="BF4714" s="171"/>
      <c r="BG4714" s="171"/>
    </row>
    <row r="4715" spans="1:59" hidden="1" x14ac:dyDescent="0.2">
      <c r="A4715" s="171">
        <v>2025</v>
      </c>
      <c r="B4715" s="170" t="s">
        <v>16</v>
      </c>
      <c r="C4715" s="51" t="str">
        <f>set_totals!$C$655</f>
        <v>13May25-RST-Night/Day</v>
      </c>
      <c r="D4715" s="21">
        <f t="shared" si="212"/>
        <v>45790</v>
      </c>
      <c r="E4715" s="22">
        <f t="shared" si="213"/>
        <v>133</v>
      </c>
      <c r="F4715" s="171" t="s">
        <v>343</v>
      </c>
      <c r="G4715" s="171" t="s">
        <v>341</v>
      </c>
      <c r="H4715" s="34">
        <v>52</v>
      </c>
      <c r="I4715" s="34"/>
      <c r="J4715" s="34">
        <v>1.1399999999999999</v>
      </c>
      <c r="K4715" s="171" t="s">
        <v>494</v>
      </c>
      <c r="L4715" s="171"/>
      <c r="M4715" s="171"/>
      <c r="N4715" s="171"/>
      <c r="O4715" s="171"/>
      <c r="P4715" s="171"/>
      <c r="Q4715" s="171" t="s">
        <v>494</v>
      </c>
      <c r="R4715" s="171"/>
      <c r="S4715" s="171"/>
      <c r="T4715" s="171"/>
      <c r="U4715" s="171"/>
      <c r="V4715" s="171"/>
      <c r="W4715" s="171"/>
      <c r="X4715" s="171"/>
      <c r="Y4715" s="171"/>
      <c r="Z4715" s="171"/>
      <c r="AA4715" s="171"/>
      <c r="AB4715" s="171"/>
      <c r="AC4715" s="171"/>
      <c r="AD4715" s="171"/>
      <c r="AE4715" s="171"/>
      <c r="AF4715" s="171"/>
      <c r="AG4715" s="171"/>
      <c r="AH4715" s="171"/>
      <c r="AI4715" s="171"/>
      <c r="AJ4715" s="171"/>
      <c r="AK4715" s="171"/>
      <c r="AL4715" s="171"/>
      <c r="AM4715" s="171"/>
      <c r="AN4715" s="171"/>
      <c r="AO4715" s="171"/>
      <c r="AP4715" s="171"/>
      <c r="AQ4715" s="171"/>
      <c r="AR4715" s="171"/>
      <c r="AS4715" s="171"/>
      <c r="AT4715" s="171"/>
      <c r="AU4715" s="171"/>
      <c r="AV4715" s="171"/>
      <c r="AW4715" s="171"/>
      <c r="AX4715" s="171"/>
      <c r="AY4715" s="171"/>
      <c r="AZ4715" s="171"/>
      <c r="BA4715" s="171"/>
      <c r="BB4715" s="171"/>
      <c r="BC4715" s="171"/>
      <c r="BD4715" s="171"/>
      <c r="BE4715" s="171"/>
      <c r="BF4715" s="171"/>
      <c r="BG4715" s="171"/>
    </row>
    <row r="4716" spans="1:59" hidden="1" x14ac:dyDescent="0.2">
      <c r="A4716" s="171">
        <v>2025</v>
      </c>
      <c r="B4716" s="170" t="s">
        <v>16</v>
      </c>
      <c r="C4716" s="51" t="str">
        <f>set_totals!$C$655</f>
        <v>13May25-RST-Night/Day</v>
      </c>
      <c r="D4716" s="21">
        <f t="shared" si="212"/>
        <v>45790</v>
      </c>
      <c r="E4716" s="22">
        <f t="shared" si="213"/>
        <v>133</v>
      </c>
      <c r="F4716" s="171" t="s">
        <v>343</v>
      </c>
      <c r="G4716" s="171" t="s">
        <v>341</v>
      </c>
      <c r="H4716" s="34">
        <v>39</v>
      </c>
      <c r="I4716" s="34"/>
      <c r="J4716" s="34">
        <v>0.59</v>
      </c>
      <c r="K4716" s="171" t="s">
        <v>494</v>
      </c>
      <c r="L4716" s="171"/>
      <c r="M4716" s="171"/>
      <c r="N4716" s="171"/>
      <c r="O4716" s="171"/>
      <c r="P4716" s="171"/>
      <c r="Q4716" s="171" t="s">
        <v>494</v>
      </c>
      <c r="R4716" s="171"/>
      <c r="S4716" s="171"/>
      <c r="T4716" s="171"/>
      <c r="U4716" s="171"/>
      <c r="V4716" s="171"/>
      <c r="W4716" s="171"/>
      <c r="X4716" s="171"/>
      <c r="Y4716" s="171"/>
      <c r="Z4716" s="171"/>
      <c r="AA4716" s="171"/>
      <c r="AB4716" s="171"/>
      <c r="AC4716" s="171"/>
      <c r="AD4716" s="171"/>
      <c r="AE4716" s="171"/>
      <c r="AF4716" s="171"/>
      <c r="AG4716" s="171"/>
      <c r="AH4716" s="171"/>
      <c r="AI4716" s="171"/>
      <c r="AJ4716" s="171"/>
      <c r="AK4716" s="171"/>
      <c r="AL4716" s="171"/>
      <c r="AM4716" s="171"/>
      <c r="AN4716" s="171"/>
      <c r="AO4716" s="171"/>
      <c r="AP4716" s="171"/>
      <c r="AQ4716" s="171"/>
      <c r="AR4716" s="171"/>
      <c r="AS4716" s="171"/>
      <c r="AT4716" s="171"/>
      <c r="AU4716" s="171"/>
      <c r="AV4716" s="171"/>
      <c r="AW4716" s="171"/>
      <c r="AX4716" s="171"/>
      <c r="AY4716" s="171"/>
      <c r="AZ4716" s="171"/>
      <c r="BA4716" s="171"/>
      <c r="BB4716" s="171"/>
      <c r="BC4716" s="171"/>
      <c r="BD4716" s="171"/>
      <c r="BE4716" s="171"/>
      <c r="BF4716" s="171"/>
      <c r="BG4716" s="171"/>
    </row>
    <row r="4717" spans="1:59" hidden="1" x14ac:dyDescent="0.2">
      <c r="A4717" s="171">
        <v>2025</v>
      </c>
      <c r="B4717" s="170" t="s">
        <v>16</v>
      </c>
      <c r="C4717" s="51" t="str">
        <f>set_totals!$C$655</f>
        <v>13May25-RST-Night/Day</v>
      </c>
      <c r="D4717" s="21">
        <f t="shared" si="212"/>
        <v>45790</v>
      </c>
      <c r="E4717" s="22">
        <f t="shared" si="213"/>
        <v>133</v>
      </c>
      <c r="F4717" s="171" t="s">
        <v>343</v>
      </c>
      <c r="G4717" s="171" t="s">
        <v>341</v>
      </c>
      <c r="H4717" s="34">
        <v>37</v>
      </c>
      <c r="I4717" s="34"/>
      <c r="J4717" s="34">
        <v>0.47</v>
      </c>
      <c r="K4717" s="171" t="s">
        <v>494</v>
      </c>
      <c r="L4717" s="171"/>
      <c r="M4717" s="171"/>
      <c r="N4717" s="171"/>
      <c r="O4717" s="171"/>
      <c r="P4717" s="171"/>
      <c r="Q4717" s="171" t="s">
        <v>494</v>
      </c>
      <c r="R4717" s="171"/>
      <c r="S4717" s="171"/>
      <c r="T4717" s="171"/>
      <c r="U4717" s="171"/>
      <c r="V4717" s="171"/>
      <c r="W4717" s="171"/>
      <c r="X4717" s="171"/>
      <c r="Y4717" s="171"/>
      <c r="Z4717" s="171"/>
      <c r="AA4717" s="171"/>
      <c r="AB4717" s="171"/>
      <c r="AC4717" s="171"/>
      <c r="AD4717" s="171"/>
      <c r="AE4717" s="171"/>
      <c r="AF4717" s="171"/>
      <c r="AG4717" s="171"/>
      <c r="AH4717" s="171"/>
      <c r="AI4717" s="171"/>
      <c r="AJ4717" s="171"/>
      <c r="AK4717" s="171"/>
      <c r="AL4717" s="171"/>
      <c r="AM4717" s="171"/>
      <c r="AN4717" s="171"/>
      <c r="AO4717" s="171"/>
      <c r="AP4717" s="171"/>
      <c r="AQ4717" s="171"/>
      <c r="AR4717" s="171"/>
      <c r="AS4717" s="171"/>
      <c r="AT4717" s="171"/>
      <c r="AU4717" s="171"/>
      <c r="AV4717" s="171"/>
      <c r="AW4717" s="171"/>
      <c r="AX4717" s="171"/>
      <c r="AY4717" s="171"/>
      <c r="AZ4717" s="171"/>
      <c r="BA4717" s="171"/>
      <c r="BB4717" s="171"/>
      <c r="BC4717" s="171"/>
      <c r="BD4717" s="171"/>
      <c r="BE4717" s="171"/>
      <c r="BF4717" s="171"/>
      <c r="BG4717" s="171"/>
    </row>
    <row r="4718" spans="1:59" hidden="1" x14ac:dyDescent="0.2">
      <c r="A4718" s="171">
        <v>2025</v>
      </c>
      <c r="B4718" s="170" t="s">
        <v>16</v>
      </c>
      <c r="C4718" s="51" t="str">
        <f>set_totals!$C$655</f>
        <v>13May25-RST-Night/Day</v>
      </c>
      <c r="D4718" s="21">
        <f t="shared" si="212"/>
        <v>45790</v>
      </c>
      <c r="E4718" s="22">
        <f t="shared" si="213"/>
        <v>133</v>
      </c>
      <c r="F4718" s="171" t="s">
        <v>343</v>
      </c>
      <c r="G4718" s="171" t="s">
        <v>341</v>
      </c>
      <c r="H4718" s="34">
        <v>39</v>
      </c>
      <c r="I4718" s="34"/>
      <c r="J4718" s="34">
        <v>0.51</v>
      </c>
      <c r="K4718" s="171" t="s">
        <v>494</v>
      </c>
      <c r="L4718" s="171"/>
      <c r="M4718" s="171"/>
      <c r="N4718" s="171"/>
      <c r="O4718" s="171"/>
      <c r="P4718" s="171"/>
      <c r="Q4718" s="171" t="s">
        <v>494</v>
      </c>
      <c r="R4718" s="171"/>
      <c r="S4718" s="171"/>
      <c r="T4718" s="171"/>
      <c r="U4718" s="171"/>
      <c r="V4718" s="171"/>
      <c r="W4718" s="171"/>
      <c r="X4718" s="171"/>
      <c r="Y4718" s="171"/>
      <c r="Z4718" s="171"/>
      <c r="AA4718" s="171"/>
      <c r="AB4718" s="171"/>
      <c r="AC4718" s="171"/>
      <c r="AD4718" s="171"/>
      <c r="AE4718" s="171"/>
      <c r="AF4718" s="171"/>
      <c r="AG4718" s="171"/>
      <c r="AH4718" s="171"/>
      <c r="AI4718" s="171"/>
      <c r="AJ4718" s="171"/>
      <c r="AK4718" s="171"/>
      <c r="AL4718" s="171"/>
      <c r="AM4718" s="171"/>
      <c r="AN4718" s="171"/>
      <c r="AO4718" s="171"/>
      <c r="AP4718" s="171"/>
      <c r="AQ4718" s="171"/>
      <c r="AR4718" s="171"/>
      <c r="AS4718" s="171"/>
      <c r="AT4718" s="171"/>
      <c r="AU4718" s="171"/>
      <c r="AV4718" s="171"/>
      <c r="AW4718" s="171"/>
      <c r="AX4718" s="171"/>
      <c r="AY4718" s="171"/>
      <c r="AZ4718" s="171"/>
      <c r="BA4718" s="171"/>
      <c r="BB4718" s="171"/>
      <c r="BC4718" s="171"/>
      <c r="BD4718" s="171"/>
      <c r="BE4718" s="171"/>
      <c r="BF4718" s="171"/>
      <c r="BG4718" s="171"/>
    </row>
    <row r="4719" spans="1:59" hidden="1" x14ac:dyDescent="0.2">
      <c r="A4719" s="171">
        <v>2025</v>
      </c>
      <c r="B4719" s="170" t="s">
        <v>16</v>
      </c>
      <c r="C4719" s="51" t="str">
        <f>set_totals!$C$655</f>
        <v>13May25-RST-Night/Day</v>
      </c>
      <c r="D4719" s="21">
        <f t="shared" ref="D4719:D4782" si="214">DATEVALUE(LEFT(C4719, SEARCH("-", C4719) - 1))</f>
        <v>45790</v>
      </c>
      <c r="E4719" s="22">
        <f t="shared" ref="E4719:E4782" si="215" xml:space="preserve"> D4719 - DATE(YEAR(D4719), 1, 0)</f>
        <v>133</v>
      </c>
      <c r="F4719" s="171" t="s">
        <v>343</v>
      </c>
      <c r="G4719" s="171" t="s">
        <v>341</v>
      </c>
      <c r="H4719" s="34">
        <v>35</v>
      </c>
      <c r="I4719" s="34"/>
      <c r="J4719" s="34">
        <v>0.36</v>
      </c>
      <c r="K4719" s="171" t="s">
        <v>494</v>
      </c>
      <c r="L4719" s="171"/>
      <c r="M4719" s="171"/>
      <c r="N4719" s="171"/>
      <c r="O4719" s="171"/>
      <c r="P4719" s="171"/>
      <c r="Q4719" s="171" t="s">
        <v>494</v>
      </c>
      <c r="R4719" s="171"/>
      <c r="S4719" s="171"/>
      <c r="T4719" s="171"/>
      <c r="U4719" s="171"/>
      <c r="V4719" s="171"/>
      <c r="W4719" s="171"/>
      <c r="X4719" s="171"/>
      <c r="Y4719" s="171"/>
      <c r="Z4719" s="171"/>
      <c r="AA4719" s="171"/>
      <c r="AB4719" s="171"/>
      <c r="AC4719" s="171"/>
      <c r="AD4719" s="171"/>
      <c r="AE4719" s="171"/>
      <c r="AF4719" s="171"/>
      <c r="AG4719" s="171"/>
      <c r="AH4719" s="171"/>
      <c r="AI4719" s="171"/>
      <c r="AJ4719" s="171"/>
      <c r="AK4719" s="171"/>
      <c r="AL4719" s="171"/>
      <c r="AM4719" s="171"/>
      <c r="AN4719" s="171"/>
      <c r="AO4719" s="171"/>
      <c r="AP4719" s="171"/>
      <c r="AQ4719" s="171"/>
      <c r="AR4719" s="171"/>
      <c r="AS4719" s="171"/>
      <c r="AT4719" s="171"/>
      <c r="AU4719" s="171"/>
      <c r="AV4719" s="171"/>
      <c r="AW4719" s="171"/>
      <c r="AX4719" s="171"/>
      <c r="AY4719" s="171"/>
      <c r="AZ4719" s="171"/>
      <c r="BA4719" s="171"/>
      <c r="BB4719" s="171"/>
      <c r="BC4719" s="171"/>
      <c r="BD4719" s="171"/>
      <c r="BE4719" s="171"/>
      <c r="BF4719" s="171"/>
      <c r="BG4719" s="171"/>
    </row>
    <row r="4720" spans="1:59" hidden="1" x14ac:dyDescent="0.2">
      <c r="A4720" s="171">
        <v>2025</v>
      </c>
      <c r="B4720" s="170" t="s">
        <v>16</v>
      </c>
      <c r="C4720" s="51" t="str">
        <f>set_totals!$C$655</f>
        <v>13May25-RST-Night/Day</v>
      </c>
      <c r="D4720" s="21">
        <f t="shared" si="214"/>
        <v>45790</v>
      </c>
      <c r="E4720" s="22">
        <f t="shared" si="215"/>
        <v>133</v>
      </c>
      <c r="F4720" s="171" t="s">
        <v>343</v>
      </c>
      <c r="G4720" s="171" t="s">
        <v>341</v>
      </c>
      <c r="H4720" s="34">
        <v>36</v>
      </c>
      <c r="I4720" s="34"/>
      <c r="J4720" s="34">
        <v>0.38</v>
      </c>
      <c r="K4720" s="171" t="s">
        <v>494</v>
      </c>
      <c r="L4720" s="171"/>
      <c r="M4720" s="171"/>
      <c r="N4720" s="171"/>
      <c r="O4720" s="171"/>
      <c r="P4720" s="171"/>
      <c r="Q4720" s="171" t="s">
        <v>494</v>
      </c>
      <c r="R4720" s="171"/>
      <c r="S4720" s="171"/>
      <c r="T4720" s="171"/>
      <c r="U4720" s="171"/>
      <c r="V4720" s="171"/>
      <c r="W4720" s="171"/>
      <c r="X4720" s="171"/>
      <c r="Y4720" s="171"/>
      <c r="Z4720" s="171"/>
      <c r="AA4720" s="171"/>
      <c r="AB4720" s="171"/>
      <c r="AC4720" s="171"/>
      <c r="AD4720" s="171"/>
      <c r="AE4720" s="171"/>
      <c r="AF4720" s="171"/>
      <c r="AG4720" s="171"/>
      <c r="AH4720" s="171"/>
      <c r="AI4720" s="171"/>
      <c r="AJ4720" s="171"/>
      <c r="AK4720" s="171"/>
      <c r="AL4720" s="171"/>
      <c r="AM4720" s="171"/>
      <c r="AN4720" s="171"/>
      <c r="AO4720" s="171"/>
      <c r="AP4720" s="171"/>
      <c r="AQ4720" s="171"/>
      <c r="AR4720" s="171"/>
      <c r="AS4720" s="171"/>
      <c r="AT4720" s="171"/>
      <c r="AU4720" s="171"/>
      <c r="AV4720" s="171"/>
      <c r="AW4720" s="171"/>
      <c r="AX4720" s="171"/>
      <c r="AY4720" s="171"/>
      <c r="AZ4720" s="171"/>
      <c r="BA4720" s="171"/>
      <c r="BB4720" s="171"/>
      <c r="BC4720" s="171"/>
      <c r="BD4720" s="171"/>
      <c r="BE4720" s="171"/>
      <c r="BF4720" s="171"/>
      <c r="BG4720" s="171"/>
    </row>
    <row r="4721" spans="1:59" hidden="1" x14ac:dyDescent="0.2">
      <c r="A4721" s="171">
        <v>2025</v>
      </c>
      <c r="B4721" s="170" t="s">
        <v>16</v>
      </c>
      <c r="C4721" s="51" t="str">
        <f>set_totals!$C$655</f>
        <v>13May25-RST-Night/Day</v>
      </c>
      <c r="D4721" s="21">
        <f t="shared" si="214"/>
        <v>45790</v>
      </c>
      <c r="E4721" s="22">
        <f t="shared" si="215"/>
        <v>133</v>
      </c>
      <c r="F4721" s="171" t="s">
        <v>343</v>
      </c>
      <c r="G4721" s="171" t="s">
        <v>341</v>
      </c>
      <c r="H4721" s="34">
        <v>37</v>
      </c>
      <c r="I4721" s="34"/>
      <c r="J4721" s="34">
        <v>0.44</v>
      </c>
      <c r="K4721" s="171" t="s">
        <v>494</v>
      </c>
      <c r="L4721" s="171"/>
      <c r="M4721" s="171"/>
      <c r="N4721" s="171"/>
      <c r="O4721" s="171"/>
      <c r="P4721" s="171"/>
      <c r="Q4721" s="171" t="s">
        <v>494</v>
      </c>
      <c r="R4721" s="171"/>
      <c r="S4721" s="171"/>
      <c r="T4721" s="171"/>
      <c r="U4721" s="171"/>
      <c r="V4721" s="171"/>
      <c r="W4721" s="171"/>
      <c r="X4721" s="171"/>
      <c r="Y4721" s="171"/>
      <c r="Z4721" s="171"/>
      <c r="AA4721" s="171"/>
      <c r="AB4721" s="171"/>
      <c r="AC4721" s="171"/>
      <c r="AD4721" s="171"/>
      <c r="AE4721" s="171"/>
      <c r="AF4721" s="171"/>
      <c r="AG4721" s="171"/>
      <c r="AH4721" s="171"/>
      <c r="AI4721" s="171"/>
      <c r="AJ4721" s="171"/>
      <c r="AK4721" s="171"/>
      <c r="AL4721" s="171"/>
      <c r="AM4721" s="171"/>
      <c r="AN4721" s="171"/>
      <c r="AO4721" s="171"/>
      <c r="AP4721" s="171"/>
      <c r="AQ4721" s="171"/>
      <c r="AR4721" s="171"/>
      <c r="AS4721" s="171"/>
      <c r="AT4721" s="171"/>
      <c r="AU4721" s="171"/>
      <c r="AV4721" s="171"/>
      <c r="AW4721" s="171"/>
      <c r="AX4721" s="171"/>
      <c r="AY4721" s="171"/>
      <c r="AZ4721" s="171"/>
      <c r="BA4721" s="171"/>
      <c r="BB4721" s="171"/>
      <c r="BC4721" s="171"/>
      <c r="BD4721" s="171"/>
      <c r="BE4721" s="171"/>
      <c r="BF4721" s="171"/>
      <c r="BG4721" s="171"/>
    </row>
    <row r="4722" spans="1:59" hidden="1" x14ac:dyDescent="0.2">
      <c r="A4722" s="171">
        <v>2025</v>
      </c>
      <c r="B4722" s="170" t="s">
        <v>16</v>
      </c>
      <c r="C4722" s="51" t="str">
        <f>set_totals!$C$655</f>
        <v>13May25-RST-Night/Day</v>
      </c>
      <c r="D4722" s="21">
        <f t="shared" si="214"/>
        <v>45790</v>
      </c>
      <c r="E4722" s="22">
        <f t="shared" si="215"/>
        <v>133</v>
      </c>
      <c r="F4722" s="171" t="s">
        <v>343</v>
      </c>
      <c r="G4722" s="171" t="s">
        <v>341</v>
      </c>
      <c r="H4722" s="34">
        <v>35</v>
      </c>
      <c r="I4722" s="34"/>
      <c r="J4722" s="34">
        <v>0.38</v>
      </c>
      <c r="K4722" s="171" t="s">
        <v>494</v>
      </c>
      <c r="L4722" s="171"/>
      <c r="M4722" s="171"/>
      <c r="N4722" s="171"/>
      <c r="O4722" s="171"/>
      <c r="P4722" s="171"/>
      <c r="Q4722" s="171" t="s">
        <v>494</v>
      </c>
      <c r="R4722" s="171"/>
      <c r="S4722" s="171"/>
      <c r="T4722" s="171"/>
      <c r="U4722" s="171"/>
      <c r="V4722" s="171"/>
      <c r="W4722" s="171"/>
      <c r="X4722" s="171"/>
      <c r="Y4722" s="171"/>
      <c r="Z4722" s="171"/>
      <c r="AA4722" s="171"/>
      <c r="AB4722" s="171"/>
      <c r="AC4722" s="171"/>
      <c r="AD4722" s="171"/>
      <c r="AE4722" s="171"/>
      <c r="AF4722" s="171"/>
      <c r="AG4722" s="171"/>
      <c r="AH4722" s="171"/>
      <c r="AI4722" s="171"/>
      <c r="AJ4722" s="171"/>
      <c r="AK4722" s="171"/>
      <c r="AL4722" s="171"/>
      <c r="AM4722" s="171"/>
      <c r="AN4722" s="171"/>
      <c r="AO4722" s="171"/>
      <c r="AP4722" s="171"/>
      <c r="AQ4722" s="171"/>
      <c r="AR4722" s="171"/>
      <c r="AS4722" s="171"/>
      <c r="AT4722" s="171"/>
      <c r="AU4722" s="171"/>
      <c r="AV4722" s="171"/>
      <c r="AW4722" s="171"/>
      <c r="AX4722" s="171"/>
      <c r="AY4722" s="171"/>
      <c r="AZ4722" s="171"/>
      <c r="BA4722" s="171"/>
      <c r="BB4722" s="171"/>
      <c r="BC4722" s="171"/>
      <c r="BD4722" s="171"/>
      <c r="BE4722" s="171"/>
      <c r="BF4722" s="171"/>
      <c r="BG4722" s="171"/>
    </row>
    <row r="4723" spans="1:59" hidden="1" x14ac:dyDescent="0.2">
      <c r="A4723" s="171">
        <v>2025</v>
      </c>
      <c r="B4723" s="170" t="s">
        <v>16</v>
      </c>
      <c r="C4723" s="51" t="str">
        <f>set_totals!$C$655</f>
        <v>13May25-RST-Night/Day</v>
      </c>
      <c r="D4723" s="21">
        <f t="shared" si="214"/>
        <v>45790</v>
      </c>
      <c r="E4723" s="22">
        <f t="shared" si="215"/>
        <v>133</v>
      </c>
      <c r="F4723" s="171" t="s">
        <v>343</v>
      </c>
      <c r="G4723" s="171" t="s">
        <v>341</v>
      </c>
      <c r="H4723" s="34">
        <v>35</v>
      </c>
      <c r="I4723" s="34"/>
      <c r="J4723" s="34">
        <v>0.32</v>
      </c>
      <c r="K4723" s="171" t="s">
        <v>494</v>
      </c>
      <c r="L4723" s="171"/>
      <c r="M4723" s="171"/>
      <c r="N4723" s="171"/>
      <c r="O4723" s="171"/>
      <c r="P4723" s="171"/>
      <c r="Q4723" s="171" t="s">
        <v>494</v>
      </c>
      <c r="R4723" s="171"/>
      <c r="S4723" s="171"/>
      <c r="T4723" s="171"/>
      <c r="U4723" s="171"/>
      <c r="V4723" s="171"/>
      <c r="W4723" s="171"/>
      <c r="X4723" s="171"/>
      <c r="Y4723" s="171"/>
      <c r="Z4723" s="171"/>
      <c r="AA4723" s="171"/>
      <c r="AB4723" s="171"/>
      <c r="AC4723" s="171"/>
      <c r="AD4723" s="171"/>
      <c r="AE4723" s="171"/>
      <c r="AF4723" s="171"/>
      <c r="AG4723" s="171"/>
      <c r="AH4723" s="171"/>
      <c r="AI4723" s="171"/>
      <c r="AJ4723" s="171"/>
      <c r="AK4723" s="171"/>
      <c r="AL4723" s="171"/>
      <c r="AM4723" s="171"/>
      <c r="AN4723" s="171"/>
      <c r="AO4723" s="171"/>
      <c r="AP4723" s="171"/>
      <c r="AQ4723" s="171"/>
      <c r="AR4723" s="171"/>
      <c r="AS4723" s="171"/>
      <c r="AT4723" s="171"/>
      <c r="AU4723" s="171"/>
      <c r="AV4723" s="171"/>
      <c r="AW4723" s="171"/>
      <c r="AX4723" s="171"/>
      <c r="AY4723" s="171"/>
      <c r="AZ4723" s="171"/>
      <c r="BA4723" s="171"/>
      <c r="BB4723" s="171"/>
      <c r="BC4723" s="171"/>
      <c r="BD4723" s="171"/>
      <c r="BE4723" s="171"/>
      <c r="BF4723" s="171"/>
      <c r="BG4723" s="171"/>
    </row>
    <row r="4724" spans="1:59" hidden="1" x14ac:dyDescent="0.2">
      <c r="A4724" s="171">
        <v>2025</v>
      </c>
      <c r="B4724" s="170" t="s">
        <v>16</v>
      </c>
      <c r="C4724" s="51" t="str">
        <f>set_totals!$C$655</f>
        <v>13May25-RST-Night/Day</v>
      </c>
      <c r="D4724" s="21">
        <f t="shared" si="214"/>
        <v>45790</v>
      </c>
      <c r="E4724" s="22">
        <f t="shared" si="215"/>
        <v>133</v>
      </c>
      <c r="F4724" s="171" t="s">
        <v>343</v>
      </c>
      <c r="G4724" s="171" t="s">
        <v>341</v>
      </c>
      <c r="H4724" s="34">
        <v>35</v>
      </c>
      <c r="I4724" s="34"/>
      <c r="J4724" s="34">
        <v>0.35</v>
      </c>
      <c r="K4724" s="171" t="s">
        <v>494</v>
      </c>
      <c r="L4724" s="171"/>
      <c r="M4724" s="171"/>
      <c r="N4724" s="171"/>
      <c r="O4724" s="171"/>
      <c r="P4724" s="171"/>
      <c r="Q4724" s="171" t="s">
        <v>494</v>
      </c>
      <c r="R4724" s="171"/>
      <c r="S4724" s="171"/>
      <c r="T4724" s="171"/>
      <c r="U4724" s="171"/>
      <c r="V4724" s="171"/>
      <c r="W4724" s="171"/>
      <c r="X4724" s="171"/>
      <c r="Y4724" s="171"/>
      <c r="Z4724" s="171"/>
      <c r="AA4724" s="171"/>
      <c r="AB4724" s="171"/>
      <c r="AC4724" s="171"/>
      <c r="AD4724" s="171"/>
      <c r="AE4724" s="171"/>
      <c r="AF4724" s="171"/>
      <c r="AG4724" s="171"/>
      <c r="AH4724" s="171"/>
      <c r="AI4724" s="171"/>
      <c r="AJ4724" s="171"/>
      <c r="AK4724" s="171"/>
      <c r="AL4724" s="171"/>
      <c r="AM4724" s="171"/>
      <c r="AN4724" s="171"/>
      <c r="AO4724" s="171"/>
      <c r="AP4724" s="171"/>
      <c r="AQ4724" s="171"/>
      <c r="AR4724" s="171"/>
      <c r="AS4724" s="171"/>
      <c r="AT4724" s="171"/>
      <c r="AU4724" s="171"/>
      <c r="AV4724" s="171"/>
      <c r="AW4724" s="171"/>
      <c r="AX4724" s="171"/>
      <c r="AY4724" s="171"/>
      <c r="AZ4724" s="171"/>
      <c r="BA4724" s="171"/>
      <c r="BB4724" s="171"/>
      <c r="BC4724" s="171"/>
      <c r="BD4724" s="171"/>
      <c r="BE4724" s="171"/>
      <c r="BF4724" s="171"/>
      <c r="BG4724" s="171"/>
    </row>
    <row r="4725" spans="1:59" hidden="1" x14ac:dyDescent="0.2">
      <c r="A4725" s="171">
        <v>2025</v>
      </c>
      <c r="B4725" s="170" t="s">
        <v>16</v>
      </c>
      <c r="C4725" s="51" t="str">
        <f>set_totals!$C$655</f>
        <v>13May25-RST-Night/Day</v>
      </c>
      <c r="D4725" s="21">
        <f t="shared" si="214"/>
        <v>45790</v>
      </c>
      <c r="E4725" s="22">
        <f t="shared" si="215"/>
        <v>133</v>
      </c>
      <c r="F4725" s="171" t="s">
        <v>343</v>
      </c>
      <c r="G4725" s="171" t="s">
        <v>341</v>
      </c>
      <c r="H4725" s="34">
        <v>38</v>
      </c>
      <c r="I4725" s="34"/>
      <c r="J4725" s="34">
        <v>0.5</v>
      </c>
      <c r="K4725" s="171" t="s">
        <v>494</v>
      </c>
      <c r="L4725" s="171"/>
      <c r="M4725" s="171"/>
      <c r="N4725" s="171"/>
      <c r="O4725" s="171"/>
      <c r="P4725" s="171"/>
      <c r="Q4725" s="171" t="s">
        <v>494</v>
      </c>
      <c r="R4725" s="171"/>
      <c r="S4725" s="171"/>
      <c r="T4725" s="171"/>
      <c r="U4725" s="171"/>
      <c r="V4725" s="171"/>
      <c r="W4725" s="171"/>
      <c r="X4725" s="171"/>
      <c r="Y4725" s="171"/>
      <c r="Z4725" s="171"/>
      <c r="AA4725" s="171"/>
      <c r="AB4725" s="171"/>
      <c r="AC4725" s="171"/>
      <c r="AD4725" s="171"/>
      <c r="AE4725" s="171"/>
      <c r="AF4725" s="171"/>
      <c r="AG4725" s="171"/>
      <c r="AH4725" s="171"/>
      <c r="AI4725" s="171"/>
      <c r="AJ4725" s="171"/>
      <c r="AK4725" s="171"/>
      <c r="AL4725" s="171"/>
      <c r="AM4725" s="171"/>
      <c r="AN4725" s="171"/>
      <c r="AO4725" s="171"/>
      <c r="AP4725" s="171"/>
      <c r="AQ4725" s="171"/>
      <c r="AR4725" s="171"/>
      <c r="AS4725" s="171"/>
      <c r="AT4725" s="171"/>
      <c r="AU4725" s="171"/>
      <c r="AV4725" s="171"/>
      <c r="AW4725" s="171"/>
      <c r="AX4725" s="171"/>
      <c r="AY4725" s="171"/>
      <c r="AZ4725" s="171"/>
      <c r="BA4725" s="171"/>
      <c r="BB4725" s="171"/>
      <c r="BC4725" s="171"/>
      <c r="BD4725" s="171"/>
      <c r="BE4725" s="171"/>
      <c r="BF4725" s="171"/>
      <c r="BG4725" s="171"/>
    </row>
    <row r="4726" spans="1:59" hidden="1" x14ac:dyDescent="0.2">
      <c r="A4726" s="171">
        <v>2025</v>
      </c>
      <c r="B4726" s="170" t="s">
        <v>16</v>
      </c>
      <c r="C4726" s="51" t="str">
        <f>set_totals!$C$655</f>
        <v>13May25-RST-Night/Day</v>
      </c>
      <c r="D4726" s="21">
        <f t="shared" si="214"/>
        <v>45790</v>
      </c>
      <c r="E4726" s="22">
        <f t="shared" si="215"/>
        <v>133</v>
      </c>
      <c r="F4726" s="171" t="s">
        <v>343</v>
      </c>
      <c r="G4726" s="171" t="s">
        <v>347</v>
      </c>
      <c r="H4726" s="34">
        <v>100</v>
      </c>
      <c r="I4726" s="34"/>
      <c r="J4726" s="34">
        <v>11.11</v>
      </c>
      <c r="K4726" s="171" t="s">
        <v>494</v>
      </c>
      <c r="L4726" s="171"/>
      <c r="M4726" s="171"/>
      <c r="N4726" s="171"/>
      <c r="O4726" s="171"/>
      <c r="P4726" s="171"/>
      <c r="Q4726" s="171" t="s">
        <v>494</v>
      </c>
      <c r="R4726" s="171"/>
      <c r="S4726" s="171"/>
      <c r="T4726" s="171"/>
      <c r="U4726" s="171"/>
      <c r="V4726" s="171"/>
      <c r="W4726" s="171"/>
      <c r="X4726" s="171"/>
      <c r="Y4726" s="171"/>
      <c r="Z4726" s="171"/>
      <c r="AA4726" s="171"/>
      <c r="AB4726" s="171"/>
      <c r="AC4726" s="171"/>
      <c r="AD4726" s="171"/>
      <c r="AE4726" s="171"/>
      <c r="AF4726" s="171"/>
      <c r="AG4726" s="171"/>
      <c r="AH4726" s="171"/>
      <c r="AI4726" s="171"/>
      <c r="AJ4726" s="171"/>
      <c r="AK4726" s="171"/>
      <c r="AL4726" s="171"/>
      <c r="AM4726" s="171"/>
      <c r="AN4726" s="171"/>
      <c r="AO4726" s="171"/>
      <c r="AP4726" s="171"/>
      <c r="AQ4726" s="171"/>
      <c r="AR4726" s="171"/>
      <c r="AS4726" s="171"/>
      <c r="AT4726" s="171"/>
      <c r="AU4726" s="171"/>
      <c r="AV4726" s="171"/>
      <c r="AW4726" s="171"/>
      <c r="AX4726" s="171"/>
      <c r="AY4726" s="171"/>
      <c r="AZ4726" s="171"/>
      <c r="BA4726" s="171"/>
      <c r="BB4726" s="171"/>
      <c r="BC4726" s="171"/>
      <c r="BD4726" s="171"/>
      <c r="BE4726" s="171"/>
      <c r="BF4726" s="171"/>
      <c r="BG4726" s="171"/>
    </row>
    <row r="4727" spans="1:59" hidden="1" x14ac:dyDescent="0.2">
      <c r="A4727" s="171">
        <v>2025</v>
      </c>
      <c r="B4727" s="170" t="s">
        <v>16</v>
      </c>
      <c r="C4727" s="51" t="str">
        <f>set_totals!$C$655</f>
        <v>13May25-RST-Night/Day</v>
      </c>
      <c r="D4727" s="21">
        <f t="shared" si="214"/>
        <v>45790</v>
      </c>
      <c r="E4727" s="22">
        <f t="shared" si="215"/>
        <v>133</v>
      </c>
      <c r="F4727" s="171" t="s">
        <v>343</v>
      </c>
      <c r="G4727" s="171" t="s">
        <v>347</v>
      </c>
      <c r="H4727" s="34">
        <v>104</v>
      </c>
      <c r="I4727" s="34"/>
      <c r="J4727" s="34">
        <v>12.6</v>
      </c>
      <c r="K4727" s="171" t="s">
        <v>494</v>
      </c>
      <c r="L4727" s="171"/>
      <c r="M4727" s="171"/>
      <c r="N4727" s="171"/>
      <c r="O4727" s="171"/>
      <c r="P4727" s="171"/>
      <c r="Q4727" s="171" t="s">
        <v>494</v>
      </c>
      <c r="R4727" s="171"/>
      <c r="S4727" s="171"/>
      <c r="T4727" s="171"/>
      <c r="U4727" s="171"/>
      <c r="V4727" s="171"/>
      <c r="W4727" s="171"/>
      <c r="X4727" s="171"/>
      <c r="Y4727" s="171"/>
      <c r="Z4727" s="171"/>
      <c r="AA4727" s="171"/>
      <c r="AB4727" s="171"/>
      <c r="AC4727" s="171"/>
      <c r="AD4727" s="171"/>
      <c r="AE4727" s="171"/>
      <c r="AF4727" s="171"/>
      <c r="AG4727" s="171"/>
      <c r="AH4727" s="171"/>
      <c r="AI4727" s="171"/>
      <c r="AJ4727" s="171"/>
      <c r="AK4727" s="171"/>
      <c r="AL4727" s="171"/>
      <c r="AM4727" s="171"/>
      <c r="AN4727" s="171"/>
      <c r="AO4727" s="171"/>
      <c r="AP4727" s="171"/>
      <c r="AQ4727" s="171"/>
      <c r="AR4727" s="171"/>
      <c r="AS4727" s="171"/>
      <c r="AT4727" s="171"/>
      <c r="AU4727" s="171"/>
      <c r="AV4727" s="171"/>
      <c r="AW4727" s="171"/>
      <c r="AX4727" s="171"/>
      <c r="AY4727" s="171"/>
      <c r="AZ4727" s="171"/>
      <c r="BA4727" s="171"/>
      <c r="BB4727" s="171"/>
      <c r="BC4727" s="171"/>
      <c r="BD4727" s="171"/>
      <c r="BE4727" s="171"/>
      <c r="BF4727" s="171"/>
      <c r="BG4727" s="171"/>
    </row>
    <row r="4728" spans="1:59" hidden="1" x14ac:dyDescent="0.2">
      <c r="A4728" s="171">
        <v>2025</v>
      </c>
      <c r="B4728" s="170" t="s">
        <v>16</v>
      </c>
      <c r="C4728" s="51" t="str">
        <f>set_totals!$C$655</f>
        <v>13May25-RST-Night/Day</v>
      </c>
      <c r="D4728" s="21">
        <f t="shared" si="214"/>
        <v>45790</v>
      </c>
      <c r="E4728" s="22">
        <f t="shared" si="215"/>
        <v>133</v>
      </c>
      <c r="F4728" s="171" t="s">
        <v>343</v>
      </c>
      <c r="G4728" s="171" t="s">
        <v>347</v>
      </c>
      <c r="H4728" s="34">
        <v>94</v>
      </c>
      <c r="I4728" s="34"/>
      <c r="J4728" s="34">
        <v>7.49</v>
      </c>
      <c r="K4728" s="171" t="s">
        <v>494</v>
      </c>
      <c r="L4728" s="171"/>
      <c r="M4728" s="171"/>
      <c r="N4728" s="171"/>
      <c r="O4728" s="171"/>
      <c r="P4728" s="171"/>
      <c r="Q4728" s="171" t="s">
        <v>494</v>
      </c>
      <c r="R4728" s="171"/>
      <c r="S4728" s="171"/>
      <c r="T4728" s="171"/>
      <c r="U4728" s="171"/>
      <c r="V4728" s="171"/>
      <c r="W4728" s="171"/>
      <c r="X4728" s="171"/>
      <c r="Y4728" s="171"/>
      <c r="Z4728" s="171"/>
      <c r="AA4728" s="171"/>
      <c r="AB4728" s="171"/>
      <c r="AC4728" s="171"/>
      <c r="AD4728" s="171"/>
      <c r="AE4728" s="171"/>
      <c r="AF4728" s="171"/>
      <c r="AG4728" s="171"/>
      <c r="AH4728" s="171"/>
      <c r="AI4728" s="171"/>
      <c r="AJ4728" s="171"/>
      <c r="AK4728" s="171"/>
      <c r="AL4728" s="171"/>
      <c r="AM4728" s="171"/>
      <c r="AN4728" s="171"/>
      <c r="AO4728" s="171"/>
      <c r="AP4728" s="171"/>
      <c r="AQ4728" s="171"/>
      <c r="AR4728" s="171"/>
      <c r="AS4728" s="171"/>
      <c r="AT4728" s="171"/>
      <c r="AU4728" s="171"/>
      <c r="AV4728" s="171"/>
      <c r="AW4728" s="171"/>
      <c r="AX4728" s="171"/>
      <c r="AY4728" s="171"/>
      <c r="AZ4728" s="171"/>
      <c r="BA4728" s="171"/>
      <c r="BB4728" s="171"/>
      <c r="BC4728" s="171"/>
      <c r="BD4728" s="171"/>
      <c r="BE4728" s="171"/>
      <c r="BF4728" s="171"/>
      <c r="BG4728" s="171"/>
    </row>
    <row r="4729" spans="1:59" hidden="1" x14ac:dyDescent="0.2">
      <c r="A4729" s="171">
        <v>2025</v>
      </c>
      <c r="B4729" s="170" t="s">
        <v>16</v>
      </c>
      <c r="C4729" s="51" t="str">
        <f>set_totals!$C$655</f>
        <v>13May25-RST-Night/Day</v>
      </c>
      <c r="D4729" s="21">
        <f t="shared" si="214"/>
        <v>45790</v>
      </c>
      <c r="E4729" s="22">
        <f t="shared" si="215"/>
        <v>133</v>
      </c>
      <c r="F4729" s="171" t="s">
        <v>343</v>
      </c>
      <c r="G4729" s="171" t="s">
        <v>347</v>
      </c>
      <c r="H4729" s="34">
        <v>114</v>
      </c>
      <c r="I4729" s="34"/>
      <c r="J4729" s="34">
        <v>15.47</v>
      </c>
      <c r="K4729" s="171" t="s">
        <v>494</v>
      </c>
      <c r="L4729" s="171"/>
      <c r="M4729" s="171"/>
      <c r="N4729" s="171"/>
      <c r="O4729" s="171"/>
      <c r="P4729" s="171"/>
      <c r="Q4729" s="171" t="s">
        <v>494</v>
      </c>
      <c r="R4729" s="171"/>
      <c r="S4729" s="171"/>
      <c r="T4729" s="171"/>
      <c r="U4729" s="171"/>
      <c r="V4729" s="171"/>
      <c r="W4729" s="171"/>
      <c r="X4729" s="171"/>
      <c r="Y4729" s="171"/>
      <c r="Z4729" s="171"/>
      <c r="AA4729" s="171"/>
      <c r="AB4729" s="171"/>
      <c r="AC4729" s="171"/>
      <c r="AD4729" s="171"/>
      <c r="AE4729" s="171"/>
      <c r="AF4729" s="171"/>
      <c r="AG4729" s="171"/>
      <c r="AH4729" s="171"/>
      <c r="AI4729" s="171"/>
      <c r="AJ4729" s="171"/>
      <c r="AK4729" s="171"/>
      <c r="AL4729" s="171"/>
      <c r="AM4729" s="171"/>
      <c r="AN4729" s="171"/>
      <c r="AO4729" s="171"/>
      <c r="AP4729" s="171"/>
      <c r="AQ4729" s="171"/>
      <c r="AR4729" s="171"/>
      <c r="AS4729" s="171"/>
      <c r="AT4729" s="171"/>
      <c r="AU4729" s="171"/>
      <c r="AV4729" s="171"/>
      <c r="AW4729" s="171"/>
      <c r="AX4729" s="171"/>
      <c r="AY4729" s="171"/>
      <c r="AZ4729" s="171"/>
      <c r="BA4729" s="171"/>
      <c r="BB4729" s="171"/>
      <c r="BC4729" s="171"/>
      <c r="BD4729" s="171"/>
      <c r="BE4729" s="171"/>
      <c r="BF4729" s="171"/>
      <c r="BG4729" s="171"/>
    </row>
    <row r="4730" spans="1:59" hidden="1" x14ac:dyDescent="0.2">
      <c r="A4730" s="171">
        <v>2025</v>
      </c>
      <c r="B4730" s="170" t="s">
        <v>16</v>
      </c>
      <c r="C4730" s="51" t="str">
        <f>set_totals!$C$658</f>
        <v>14May25-RST-Night/Day</v>
      </c>
      <c r="D4730" s="21">
        <f t="shared" si="214"/>
        <v>45791</v>
      </c>
      <c r="E4730" s="22">
        <f t="shared" si="215"/>
        <v>134</v>
      </c>
      <c r="F4730" s="171" t="s">
        <v>344</v>
      </c>
      <c r="G4730" s="171" t="s">
        <v>341</v>
      </c>
      <c r="H4730" s="34">
        <v>58</v>
      </c>
      <c r="I4730" s="34"/>
      <c r="J4730" s="34">
        <v>1.76</v>
      </c>
      <c r="K4730" s="171" t="s">
        <v>496</v>
      </c>
      <c r="L4730" s="171"/>
      <c r="M4730" s="171"/>
      <c r="N4730" s="171"/>
      <c r="O4730" s="171"/>
      <c r="P4730" s="171"/>
      <c r="Q4730" s="171" t="s">
        <v>494</v>
      </c>
      <c r="R4730" s="171"/>
      <c r="S4730" s="171"/>
      <c r="T4730" s="171"/>
      <c r="U4730" s="171"/>
      <c r="V4730" s="171"/>
      <c r="W4730" s="171"/>
      <c r="X4730" s="171"/>
      <c r="Y4730" s="171"/>
      <c r="Z4730" s="171"/>
      <c r="AA4730" s="171"/>
      <c r="AB4730" s="171"/>
      <c r="AC4730" s="171"/>
      <c r="AD4730" s="171"/>
      <c r="AE4730" s="171"/>
      <c r="AF4730" s="171"/>
      <c r="AG4730" s="171"/>
      <c r="AH4730" s="171"/>
      <c r="AI4730" s="171"/>
      <c r="AJ4730" s="171"/>
      <c r="AK4730" s="171"/>
      <c r="AL4730" s="171"/>
      <c r="AM4730" s="171"/>
      <c r="AN4730" s="171"/>
      <c r="AO4730" s="171"/>
      <c r="AP4730" s="171"/>
      <c r="AQ4730" s="171"/>
      <c r="AR4730" s="171"/>
      <c r="AS4730" s="171"/>
      <c r="AT4730" s="171"/>
      <c r="AU4730" s="171"/>
      <c r="AV4730" s="171"/>
      <c r="AW4730" s="171"/>
      <c r="AX4730" s="171"/>
      <c r="AY4730" s="171"/>
      <c r="AZ4730" s="171"/>
      <c r="BA4730" s="171"/>
      <c r="BB4730" s="171"/>
      <c r="BC4730" s="171"/>
      <c r="BD4730" s="171"/>
      <c r="BE4730" s="171"/>
      <c r="BF4730" s="171"/>
      <c r="BG4730" s="171"/>
    </row>
    <row r="4731" spans="1:59" hidden="1" x14ac:dyDescent="0.2">
      <c r="A4731" s="171">
        <v>2025</v>
      </c>
      <c r="B4731" s="170" t="s">
        <v>16</v>
      </c>
      <c r="C4731" s="51" t="str">
        <f>set_totals!$C$658</f>
        <v>14May25-RST-Night/Day</v>
      </c>
      <c r="D4731" s="21">
        <f t="shared" si="214"/>
        <v>45791</v>
      </c>
      <c r="E4731" s="22">
        <f t="shared" si="215"/>
        <v>134</v>
      </c>
      <c r="F4731" s="171" t="s">
        <v>344</v>
      </c>
      <c r="G4731" s="171" t="s">
        <v>341</v>
      </c>
      <c r="H4731" s="34">
        <v>62</v>
      </c>
      <c r="I4731" s="34"/>
      <c r="J4731" s="34">
        <v>2.25</v>
      </c>
      <c r="K4731" s="171" t="s">
        <v>496</v>
      </c>
      <c r="L4731" s="171"/>
      <c r="M4731" s="171"/>
      <c r="N4731" s="171"/>
      <c r="O4731" s="171"/>
      <c r="P4731" s="171"/>
      <c r="Q4731" s="171" t="s">
        <v>494</v>
      </c>
      <c r="R4731" s="171"/>
      <c r="S4731" s="171"/>
      <c r="T4731" s="171"/>
      <c r="U4731" s="171"/>
      <c r="V4731" s="171"/>
      <c r="W4731" s="171"/>
      <c r="X4731" s="171"/>
      <c r="Y4731" s="171"/>
      <c r="Z4731" s="171"/>
      <c r="AA4731" s="171"/>
      <c r="AB4731" s="171"/>
      <c r="AC4731" s="171"/>
      <c r="AD4731" s="171"/>
      <c r="AE4731" s="171"/>
      <c r="AF4731" s="171"/>
      <c r="AG4731" s="171"/>
      <c r="AH4731" s="171"/>
      <c r="AI4731" s="171"/>
      <c r="AJ4731" s="171"/>
      <c r="AK4731" s="171"/>
      <c r="AL4731" s="171"/>
      <c r="AM4731" s="171"/>
      <c r="AN4731" s="171"/>
      <c r="AO4731" s="171"/>
      <c r="AP4731" s="171"/>
      <c r="AQ4731" s="171"/>
      <c r="AR4731" s="171"/>
      <c r="AS4731" s="171"/>
      <c r="AT4731" s="171"/>
      <c r="AU4731" s="171"/>
      <c r="AV4731" s="171"/>
      <c r="AW4731" s="171"/>
      <c r="AX4731" s="171"/>
      <c r="AY4731" s="171"/>
      <c r="AZ4731" s="171"/>
      <c r="BA4731" s="171"/>
      <c r="BB4731" s="171"/>
      <c r="BC4731" s="171"/>
      <c r="BD4731" s="171"/>
      <c r="BE4731" s="171"/>
      <c r="BF4731" s="171"/>
      <c r="BG4731" s="171"/>
    </row>
    <row r="4732" spans="1:59" hidden="1" x14ac:dyDescent="0.2">
      <c r="A4732" s="171">
        <v>2025</v>
      </c>
      <c r="B4732" s="170" t="s">
        <v>16</v>
      </c>
      <c r="C4732" s="51" t="str">
        <f>set_totals!$C$658</f>
        <v>14May25-RST-Night/Day</v>
      </c>
      <c r="D4732" s="21">
        <f t="shared" si="214"/>
        <v>45791</v>
      </c>
      <c r="E4732" s="22">
        <f t="shared" si="215"/>
        <v>134</v>
      </c>
      <c r="F4732" s="171" t="s">
        <v>344</v>
      </c>
      <c r="G4732" s="171" t="s">
        <v>341</v>
      </c>
      <c r="H4732" s="34">
        <v>62</v>
      </c>
      <c r="I4732" s="34"/>
      <c r="J4732" s="34">
        <v>2.2599999999999998</v>
      </c>
      <c r="K4732" s="171" t="s">
        <v>496</v>
      </c>
      <c r="L4732" s="171"/>
      <c r="M4732" s="171"/>
      <c r="N4732" s="171"/>
      <c r="O4732" s="171"/>
      <c r="P4732" s="171"/>
      <c r="Q4732" s="171" t="s">
        <v>494</v>
      </c>
      <c r="R4732" s="171"/>
      <c r="S4732" s="171"/>
      <c r="T4732" s="171"/>
      <c r="U4732" s="171"/>
      <c r="V4732" s="171"/>
      <c r="W4732" s="171"/>
      <c r="X4732" s="171"/>
      <c r="Y4732" s="171"/>
      <c r="Z4732" s="171"/>
      <c r="AA4732" s="171"/>
      <c r="AB4732" s="171"/>
      <c r="AC4732" s="171"/>
      <c r="AD4732" s="171"/>
      <c r="AE4732" s="171"/>
      <c r="AF4732" s="171"/>
      <c r="AG4732" s="171"/>
      <c r="AH4732" s="171"/>
      <c r="AI4732" s="171"/>
      <c r="AJ4732" s="171"/>
      <c r="AK4732" s="171"/>
      <c r="AL4732" s="171"/>
      <c r="AM4732" s="171"/>
      <c r="AN4732" s="171"/>
      <c r="AO4732" s="171"/>
      <c r="AP4732" s="171"/>
      <c r="AQ4732" s="171"/>
      <c r="AR4732" s="171"/>
      <c r="AS4732" s="171"/>
      <c r="AT4732" s="171"/>
      <c r="AU4732" s="171"/>
      <c r="AV4732" s="171"/>
      <c r="AW4732" s="171"/>
      <c r="AX4732" s="171"/>
      <c r="AY4732" s="171"/>
      <c r="AZ4732" s="171"/>
      <c r="BA4732" s="171"/>
      <c r="BB4732" s="171"/>
      <c r="BC4732" s="171"/>
      <c r="BD4732" s="171"/>
      <c r="BE4732" s="171"/>
      <c r="BF4732" s="171"/>
      <c r="BG4732" s="171"/>
    </row>
    <row r="4733" spans="1:59" hidden="1" x14ac:dyDescent="0.2">
      <c r="A4733" s="171">
        <v>2025</v>
      </c>
      <c r="B4733" s="170" t="s">
        <v>16</v>
      </c>
      <c r="C4733" s="51" t="str">
        <f>set_totals!$C$658</f>
        <v>14May25-RST-Night/Day</v>
      </c>
      <c r="D4733" s="21">
        <f t="shared" si="214"/>
        <v>45791</v>
      </c>
      <c r="E4733" s="22">
        <f t="shared" si="215"/>
        <v>134</v>
      </c>
      <c r="F4733" s="171" t="s">
        <v>344</v>
      </c>
      <c r="G4733" s="171" t="s">
        <v>341</v>
      </c>
      <c r="H4733" s="34">
        <v>59</v>
      </c>
      <c r="I4733" s="34"/>
      <c r="J4733" s="34">
        <v>2.14</v>
      </c>
      <c r="K4733" s="171" t="s">
        <v>496</v>
      </c>
      <c r="L4733" s="171"/>
      <c r="M4733" s="171"/>
      <c r="N4733" s="171"/>
      <c r="O4733" s="171"/>
      <c r="P4733" s="171"/>
      <c r="Q4733" s="171" t="s">
        <v>494</v>
      </c>
      <c r="R4733" s="171"/>
      <c r="S4733" s="171"/>
      <c r="T4733" s="171"/>
      <c r="U4733" s="171"/>
      <c r="V4733" s="171"/>
      <c r="W4733" s="171"/>
      <c r="X4733" s="171"/>
      <c r="Y4733" s="171"/>
      <c r="Z4733" s="171"/>
      <c r="AA4733" s="171"/>
      <c r="AB4733" s="171"/>
      <c r="AC4733" s="171"/>
      <c r="AD4733" s="171"/>
      <c r="AE4733" s="171"/>
      <c r="AF4733" s="171"/>
      <c r="AG4733" s="171"/>
      <c r="AH4733" s="171"/>
      <c r="AI4733" s="171"/>
      <c r="AJ4733" s="171"/>
      <c r="AK4733" s="171"/>
      <c r="AL4733" s="171"/>
      <c r="AM4733" s="171"/>
      <c r="AN4733" s="171"/>
      <c r="AO4733" s="171"/>
      <c r="AP4733" s="171"/>
      <c r="AQ4733" s="171"/>
      <c r="AR4733" s="171"/>
      <c r="AS4733" s="171"/>
      <c r="AT4733" s="171"/>
      <c r="AU4733" s="171"/>
      <c r="AV4733" s="171"/>
      <c r="AW4733" s="171"/>
      <c r="AX4733" s="171"/>
      <c r="AY4733" s="171"/>
      <c r="AZ4733" s="171"/>
      <c r="BA4733" s="171"/>
      <c r="BB4733" s="171"/>
      <c r="BC4733" s="171"/>
      <c r="BD4733" s="171"/>
      <c r="BE4733" s="171"/>
      <c r="BF4733" s="171"/>
      <c r="BG4733" s="171"/>
    </row>
    <row r="4734" spans="1:59" hidden="1" x14ac:dyDescent="0.2">
      <c r="A4734" s="171">
        <v>2025</v>
      </c>
      <c r="B4734" s="170" t="s">
        <v>16</v>
      </c>
      <c r="C4734" s="51" t="str">
        <f>set_totals!$C$658</f>
        <v>14May25-RST-Night/Day</v>
      </c>
      <c r="D4734" s="21">
        <f t="shared" si="214"/>
        <v>45791</v>
      </c>
      <c r="E4734" s="22">
        <f t="shared" si="215"/>
        <v>134</v>
      </c>
      <c r="F4734" s="171" t="s">
        <v>344</v>
      </c>
      <c r="G4734" s="171" t="s">
        <v>341</v>
      </c>
      <c r="H4734" s="34">
        <v>62</v>
      </c>
      <c r="I4734" s="34"/>
      <c r="J4734" s="34">
        <v>2.46</v>
      </c>
      <c r="K4734" s="171" t="s">
        <v>496</v>
      </c>
      <c r="L4734" s="171"/>
      <c r="M4734" s="171"/>
      <c r="N4734" s="171"/>
      <c r="O4734" s="171"/>
      <c r="P4734" s="171"/>
      <c r="Q4734" s="171" t="s">
        <v>494</v>
      </c>
      <c r="R4734" s="171"/>
      <c r="S4734" s="171"/>
      <c r="T4734" s="171"/>
      <c r="U4734" s="171"/>
      <c r="V4734" s="171"/>
      <c r="W4734" s="171"/>
      <c r="X4734" s="171"/>
      <c r="Y4734" s="171"/>
      <c r="Z4734" s="171"/>
      <c r="AA4734" s="171"/>
      <c r="AB4734" s="171"/>
      <c r="AC4734" s="171"/>
      <c r="AD4734" s="171"/>
      <c r="AE4734" s="171"/>
      <c r="AF4734" s="171"/>
      <c r="AG4734" s="171"/>
      <c r="AH4734" s="171"/>
      <c r="AI4734" s="171"/>
      <c r="AJ4734" s="171"/>
      <c r="AK4734" s="171"/>
      <c r="AL4734" s="171"/>
      <c r="AM4734" s="171"/>
      <c r="AN4734" s="171"/>
      <c r="AO4734" s="171"/>
      <c r="AP4734" s="171"/>
      <c r="AQ4734" s="171"/>
      <c r="AR4734" s="171"/>
      <c r="AS4734" s="171"/>
      <c r="AT4734" s="171"/>
      <c r="AU4734" s="171"/>
      <c r="AV4734" s="171"/>
      <c r="AW4734" s="171"/>
      <c r="AX4734" s="171"/>
      <c r="AY4734" s="171"/>
      <c r="AZ4734" s="171"/>
      <c r="BA4734" s="171"/>
      <c r="BB4734" s="171"/>
      <c r="BC4734" s="171"/>
      <c r="BD4734" s="171"/>
      <c r="BE4734" s="171"/>
      <c r="BF4734" s="171"/>
      <c r="BG4734" s="171"/>
    </row>
    <row r="4735" spans="1:59" hidden="1" x14ac:dyDescent="0.2">
      <c r="A4735" s="171">
        <v>2025</v>
      </c>
      <c r="B4735" s="170" t="s">
        <v>16</v>
      </c>
      <c r="C4735" s="51" t="str">
        <f>set_totals!$C$658</f>
        <v>14May25-RST-Night/Day</v>
      </c>
      <c r="D4735" s="21">
        <f t="shared" si="214"/>
        <v>45791</v>
      </c>
      <c r="E4735" s="22">
        <f t="shared" si="215"/>
        <v>134</v>
      </c>
      <c r="F4735" s="171" t="s">
        <v>344</v>
      </c>
      <c r="G4735" s="171" t="s">
        <v>341</v>
      </c>
      <c r="H4735" s="34">
        <v>58</v>
      </c>
      <c r="I4735" s="34"/>
      <c r="J4735" s="34">
        <v>1.52</v>
      </c>
      <c r="K4735" s="171" t="s">
        <v>496</v>
      </c>
      <c r="L4735" s="171"/>
      <c r="M4735" s="171"/>
      <c r="N4735" s="171"/>
      <c r="O4735" s="171"/>
      <c r="P4735" s="171"/>
      <c r="Q4735" s="171" t="s">
        <v>494</v>
      </c>
      <c r="R4735" s="171"/>
      <c r="S4735" s="171"/>
      <c r="T4735" s="171"/>
      <c r="U4735" s="171"/>
      <c r="V4735" s="171"/>
      <c r="W4735" s="171"/>
      <c r="X4735" s="171"/>
      <c r="Y4735" s="171"/>
      <c r="Z4735" s="171"/>
      <c r="AA4735" s="171"/>
      <c r="AB4735" s="171"/>
      <c r="AC4735" s="171"/>
      <c r="AD4735" s="171"/>
      <c r="AE4735" s="171"/>
      <c r="AF4735" s="171"/>
      <c r="AG4735" s="171"/>
      <c r="AH4735" s="171"/>
      <c r="AI4735" s="171"/>
      <c r="AJ4735" s="171"/>
      <c r="AK4735" s="171"/>
      <c r="AL4735" s="171"/>
      <c r="AM4735" s="171"/>
      <c r="AN4735" s="171"/>
      <c r="AO4735" s="171"/>
      <c r="AP4735" s="171"/>
      <c r="AQ4735" s="171"/>
      <c r="AR4735" s="171"/>
      <c r="AS4735" s="171"/>
      <c r="AT4735" s="171"/>
      <c r="AU4735" s="171"/>
      <c r="AV4735" s="171"/>
      <c r="AW4735" s="171"/>
      <c r="AX4735" s="171"/>
      <c r="AY4735" s="171"/>
      <c r="AZ4735" s="171"/>
      <c r="BA4735" s="171"/>
      <c r="BB4735" s="171"/>
      <c r="BC4735" s="171"/>
      <c r="BD4735" s="171"/>
      <c r="BE4735" s="171"/>
      <c r="BF4735" s="171"/>
      <c r="BG4735" s="171"/>
    </row>
    <row r="4736" spans="1:59" hidden="1" x14ac:dyDescent="0.2">
      <c r="A4736" s="171">
        <v>2025</v>
      </c>
      <c r="B4736" s="170" t="s">
        <v>16</v>
      </c>
      <c r="C4736" s="51" t="str">
        <f>set_totals!$C$658</f>
        <v>14May25-RST-Night/Day</v>
      </c>
      <c r="D4736" s="21">
        <f t="shared" si="214"/>
        <v>45791</v>
      </c>
      <c r="E4736" s="22">
        <f t="shared" si="215"/>
        <v>134</v>
      </c>
      <c r="F4736" s="171" t="s">
        <v>344</v>
      </c>
      <c r="G4736" s="171" t="s">
        <v>341</v>
      </c>
      <c r="H4736" s="34">
        <v>60</v>
      </c>
      <c r="I4736" s="34"/>
      <c r="J4736" s="34">
        <v>2.08</v>
      </c>
      <c r="K4736" s="171" t="s">
        <v>496</v>
      </c>
      <c r="L4736" s="171"/>
      <c r="M4736" s="171"/>
      <c r="N4736" s="171"/>
      <c r="O4736" s="171"/>
      <c r="P4736" s="171"/>
      <c r="Q4736" s="171" t="s">
        <v>494</v>
      </c>
      <c r="R4736" s="171"/>
      <c r="S4736" s="171"/>
      <c r="T4736" s="171"/>
      <c r="U4736" s="171"/>
      <c r="V4736" s="171"/>
      <c r="W4736" s="171"/>
      <c r="X4736" s="171"/>
      <c r="Y4736" s="171"/>
      <c r="Z4736" s="171"/>
      <c r="AA4736" s="171"/>
      <c r="AB4736" s="171"/>
      <c r="AC4736" s="171"/>
      <c r="AD4736" s="171"/>
      <c r="AE4736" s="171"/>
      <c r="AF4736" s="171"/>
      <c r="AG4736" s="171"/>
      <c r="AH4736" s="171"/>
      <c r="AI4736" s="171"/>
      <c r="AJ4736" s="171"/>
      <c r="AK4736" s="171"/>
      <c r="AL4736" s="171"/>
      <c r="AM4736" s="171"/>
      <c r="AN4736" s="171"/>
      <c r="AO4736" s="171"/>
      <c r="AP4736" s="171"/>
      <c r="AQ4736" s="171"/>
      <c r="AR4736" s="171"/>
      <c r="AS4736" s="171"/>
      <c r="AT4736" s="171"/>
      <c r="AU4736" s="171"/>
      <c r="AV4736" s="171"/>
      <c r="AW4736" s="171"/>
      <c r="AX4736" s="171"/>
      <c r="AY4736" s="171"/>
      <c r="AZ4736" s="171"/>
      <c r="BA4736" s="171"/>
      <c r="BB4736" s="171"/>
      <c r="BC4736" s="171"/>
      <c r="BD4736" s="171"/>
      <c r="BE4736" s="171"/>
      <c r="BF4736" s="171"/>
      <c r="BG4736" s="171"/>
    </row>
    <row r="4737" spans="1:59" hidden="1" x14ac:dyDescent="0.2">
      <c r="A4737" s="171">
        <v>2025</v>
      </c>
      <c r="B4737" s="170" t="s">
        <v>16</v>
      </c>
      <c r="C4737" s="51" t="str">
        <f>set_totals!$C$658</f>
        <v>14May25-RST-Night/Day</v>
      </c>
      <c r="D4737" s="21">
        <f t="shared" si="214"/>
        <v>45791</v>
      </c>
      <c r="E4737" s="22">
        <f t="shared" si="215"/>
        <v>134</v>
      </c>
      <c r="F4737" s="171" t="s">
        <v>344</v>
      </c>
      <c r="G4737" s="171" t="s">
        <v>341</v>
      </c>
      <c r="H4737" s="34">
        <v>60</v>
      </c>
      <c r="I4737" s="34"/>
      <c r="J4737" s="34">
        <v>2.2799999999999998</v>
      </c>
      <c r="K4737" s="171" t="s">
        <v>496</v>
      </c>
      <c r="L4737" s="171"/>
      <c r="M4737" s="171"/>
      <c r="N4737" s="171"/>
      <c r="O4737" s="171"/>
      <c r="P4737" s="171"/>
      <c r="Q4737" s="171" t="s">
        <v>494</v>
      </c>
      <c r="R4737" s="171"/>
      <c r="S4737" s="171"/>
      <c r="T4737" s="171"/>
      <c r="U4737" s="171"/>
      <c r="V4737" s="171"/>
      <c r="W4737" s="171"/>
      <c r="X4737" s="171"/>
      <c r="Y4737" s="171"/>
      <c r="Z4737" s="171"/>
      <c r="AA4737" s="171"/>
      <c r="AB4737" s="171"/>
      <c r="AC4737" s="171"/>
      <c r="AD4737" s="171"/>
      <c r="AE4737" s="171"/>
      <c r="AF4737" s="171"/>
      <c r="AG4737" s="171"/>
      <c r="AH4737" s="171"/>
      <c r="AI4737" s="171"/>
      <c r="AJ4737" s="171"/>
      <c r="AK4737" s="171"/>
      <c r="AL4737" s="171"/>
      <c r="AM4737" s="171"/>
      <c r="AN4737" s="171"/>
      <c r="AO4737" s="171"/>
      <c r="AP4737" s="171"/>
      <c r="AQ4737" s="171"/>
      <c r="AR4737" s="171"/>
      <c r="AS4737" s="171"/>
      <c r="AT4737" s="171"/>
      <c r="AU4737" s="171"/>
      <c r="AV4737" s="171"/>
      <c r="AW4737" s="171"/>
      <c r="AX4737" s="171"/>
      <c r="AY4737" s="171"/>
      <c r="AZ4737" s="171"/>
      <c r="BA4737" s="171"/>
      <c r="BB4737" s="171"/>
      <c r="BC4737" s="171"/>
      <c r="BD4737" s="171"/>
      <c r="BE4737" s="171"/>
      <c r="BF4737" s="171"/>
      <c r="BG4737" s="171"/>
    </row>
    <row r="4738" spans="1:59" hidden="1" x14ac:dyDescent="0.2">
      <c r="A4738" s="171">
        <v>2025</v>
      </c>
      <c r="B4738" s="170" t="s">
        <v>16</v>
      </c>
      <c r="C4738" s="51" t="str">
        <f>set_totals!$C$658</f>
        <v>14May25-RST-Night/Day</v>
      </c>
      <c r="D4738" s="21">
        <f t="shared" si="214"/>
        <v>45791</v>
      </c>
      <c r="E4738" s="22">
        <f t="shared" si="215"/>
        <v>134</v>
      </c>
      <c r="F4738" s="171" t="s">
        <v>344</v>
      </c>
      <c r="G4738" s="171" t="s">
        <v>341</v>
      </c>
      <c r="H4738" s="34">
        <v>60</v>
      </c>
      <c r="I4738" s="34"/>
      <c r="J4738" s="34">
        <v>2.2200000000000002</v>
      </c>
      <c r="K4738" s="171" t="s">
        <v>496</v>
      </c>
      <c r="L4738" s="171"/>
      <c r="M4738" s="171"/>
      <c r="N4738" s="171"/>
      <c r="O4738" s="171"/>
      <c r="P4738" s="171"/>
      <c r="Q4738" s="171" t="s">
        <v>494</v>
      </c>
      <c r="R4738" s="171"/>
      <c r="S4738" s="171"/>
      <c r="T4738" s="171"/>
      <c r="U4738" s="171"/>
      <c r="V4738" s="171"/>
      <c r="W4738" s="171"/>
      <c r="X4738" s="171"/>
      <c r="Y4738" s="171"/>
      <c r="Z4738" s="171"/>
      <c r="AA4738" s="171"/>
      <c r="AB4738" s="171"/>
      <c r="AC4738" s="171"/>
      <c r="AD4738" s="171"/>
      <c r="AE4738" s="171"/>
      <c r="AF4738" s="171"/>
      <c r="AG4738" s="171"/>
      <c r="AH4738" s="171"/>
      <c r="AI4738" s="171"/>
      <c r="AJ4738" s="171"/>
      <c r="AK4738" s="171"/>
      <c r="AL4738" s="171"/>
      <c r="AM4738" s="171"/>
      <c r="AN4738" s="171"/>
      <c r="AO4738" s="171"/>
      <c r="AP4738" s="171"/>
      <c r="AQ4738" s="171"/>
      <c r="AR4738" s="171"/>
      <c r="AS4738" s="171"/>
      <c r="AT4738" s="171"/>
      <c r="AU4738" s="171"/>
      <c r="AV4738" s="171"/>
      <c r="AW4738" s="171"/>
      <c r="AX4738" s="171"/>
      <c r="AY4738" s="171"/>
      <c r="AZ4738" s="171"/>
      <c r="BA4738" s="171"/>
      <c r="BB4738" s="171"/>
      <c r="BC4738" s="171"/>
      <c r="BD4738" s="171"/>
      <c r="BE4738" s="171"/>
      <c r="BF4738" s="171"/>
      <c r="BG4738" s="171"/>
    </row>
    <row r="4739" spans="1:59" hidden="1" x14ac:dyDescent="0.2">
      <c r="A4739" s="171">
        <v>2025</v>
      </c>
      <c r="B4739" s="170" t="s">
        <v>16</v>
      </c>
      <c r="C4739" s="51" t="str">
        <f>set_totals!$C$658</f>
        <v>14May25-RST-Night/Day</v>
      </c>
      <c r="D4739" s="21">
        <f t="shared" si="214"/>
        <v>45791</v>
      </c>
      <c r="E4739" s="22">
        <f t="shared" si="215"/>
        <v>134</v>
      </c>
      <c r="F4739" s="171" t="s">
        <v>344</v>
      </c>
      <c r="G4739" s="171" t="s">
        <v>341</v>
      </c>
      <c r="H4739" s="34">
        <v>61</v>
      </c>
      <c r="I4739" s="34"/>
      <c r="J4739" s="34">
        <v>2.67</v>
      </c>
      <c r="K4739" s="171" t="s">
        <v>496</v>
      </c>
      <c r="L4739" s="171"/>
      <c r="M4739" s="171"/>
      <c r="N4739" s="171"/>
      <c r="O4739" s="171"/>
      <c r="P4739" s="171"/>
      <c r="Q4739" s="171" t="s">
        <v>494</v>
      </c>
      <c r="R4739" s="171"/>
      <c r="S4739" s="171"/>
      <c r="T4739" s="171"/>
      <c r="U4739" s="171"/>
      <c r="V4739" s="171"/>
      <c r="W4739" s="171"/>
      <c r="X4739" s="171"/>
      <c r="Y4739" s="171"/>
      <c r="Z4739" s="171"/>
      <c r="AA4739" s="171"/>
      <c r="AB4739" s="171"/>
      <c r="AC4739" s="171"/>
      <c r="AD4739" s="171"/>
      <c r="AE4739" s="171"/>
      <c r="AF4739" s="171"/>
      <c r="AG4739" s="171"/>
      <c r="AH4739" s="171"/>
      <c r="AI4739" s="171"/>
      <c r="AJ4739" s="171"/>
      <c r="AK4739" s="171"/>
      <c r="AL4739" s="171"/>
      <c r="AM4739" s="171"/>
      <c r="AN4739" s="171"/>
      <c r="AO4739" s="171"/>
      <c r="AP4739" s="171"/>
      <c r="AQ4739" s="171"/>
      <c r="AR4739" s="171"/>
      <c r="AS4739" s="171"/>
      <c r="AT4739" s="171"/>
      <c r="AU4739" s="171"/>
      <c r="AV4739" s="171"/>
      <c r="AW4739" s="171"/>
      <c r="AX4739" s="171"/>
      <c r="AY4739" s="171"/>
      <c r="AZ4739" s="171"/>
      <c r="BA4739" s="171"/>
      <c r="BB4739" s="171"/>
      <c r="BC4739" s="171"/>
      <c r="BD4739" s="171"/>
      <c r="BE4739" s="171"/>
      <c r="BF4739" s="171"/>
      <c r="BG4739" s="171"/>
    </row>
    <row r="4740" spans="1:59" hidden="1" x14ac:dyDescent="0.2">
      <c r="A4740" s="171">
        <v>2025</v>
      </c>
      <c r="B4740" s="170" t="s">
        <v>16</v>
      </c>
      <c r="C4740" s="51" t="str">
        <f>set_totals!$C$658</f>
        <v>14May25-RST-Night/Day</v>
      </c>
      <c r="D4740" s="21">
        <f t="shared" si="214"/>
        <v>45791</v>
      </c>
      <c r="E4740" s="22">
        <f t="shared" si="215"/>
        <v>134</v>
      </c>
      <c r="F4740" s="171" t="s">
        <v>344</v>
      </c>
      <c r="G4740" s="171" t="s">
        <v>341</v>
      </c>
      <c r="H4740" s="34">
        <v>62</v>
      </c>
      <c r="I4740" s="34"/>
      <c r="J4740" s="34">
        <v>3.03</v>
      </c>
      <c r="K4740" s="171" t="s">
        <v>496</v>
      </c>
      <c r="L4740" s="171"/>
      <c r="M4740" s="171"/>
      <c r="N4740" s="171"/>
      <c r="O4740" s="171"/>
      <c r="P4740" s="171"/>
      <c r="Q4740" s="171" t="s">
        <v>494</v>
      </c>
      <c r="R4740" s="171"/>
      <c r="S4740" s="171"/>
      <c r="T4740" s="171"/>
      <c r="U4740" s="171"/>
      <c r="V4740" s="171"/>
      <c r="W4740" s="171"/>
      <c r="X4740" s="171"/>
      <c r="Y4740" s="171"/>
      <c r="Z4740" s="171"/>
      <c r="AA4740" s="171"/>
      <c r="AB4740" s="171"/>
      <c r="AC4740" s="171"/>
      <c r="AD4740" s="171"/>
      <c r="AE4740" s="171"/>
      <c r="AF4740" s="171"/>
      <c r="AG4740" s="171"/>
      <c r="AH4740" s="171"/>
      <c r="AI4740" s="171"/>
      <c r="AJ4740" s="171"/>
      <c r="AK4740" s="171"/>
      <c r="AL4740" s="171"/>
      <c r="AM4740" s="171"/>
      <c r="AN4740" s="171"/>
      <c r="AO4740" s="171"/>
      <c r="AP4740" s="171"/>
      <c r="AQ4740" s="171"/>
      <c r="AR4740" s="171"/>
      <c r="AS4740" s="171"/>
      <c r="AT4740" s="171"/>
      <c r="AU4740" s="171"/>
      <c r="AV4740" s="171"/>
      <c r="AW4740" s="171"/>
      <c r="AX4740" s="171"/>
      <c r="AY4740" s="171"/>
      <c r="AZ4740" s="171"/>
      <c r="BA4740" s="171"/>
      <c r="BB4740" s="171"/>
      <c r="BC4740" s="171"/>
      <c r="BD4740" s="171"/>
      <c r="BE4740" s="171"/>
      <c r="BF4740" s="171"/>
      <c r="BG4740" s="171"/>
    </row>
    <row r="4741" spans="1:59" hidden="1" x14ac:dyDescent="0.2">
      <c r="A4741" s="171">
        <v>2025</v>
      </c>
      <c r="B4741" s="170" t="s">
        <v>16</v>
      </c>
      <c r="C4741" s="51" t="str">
        <f>set_totals!$C$658</f>
        <v>14May25-RST-Night/Day</v>
      </c>
      <c r="D4741" s="21">
        <f t="shared" si="214"/>
        <v>45791</v>
      </c>
      <c r="E4741" s="22">
        <f t="shared" si="215"/>
        <v>134</v>
      </c>
      <c r="F4741" s="171" t="s">
        <v>344</v>
      </c>
      <c r="G4741" s="171" t="s">
        <v>341</v>
      </c>
      <c r="H4741" s="34">
        <v>64</v>
      </c>
      <c r="I4741" s="34"/>
      <c r="J4741" s="34">
        <v>2.7</v>
      </c>
      <c r="K4741" s="171" t="s">
        <v>496</v>
      </c>
      <c r="L4741" s="171"/>
      <c r="M4741" s="171"/>
      <c r="N4741" s="171"/>
      <c r="O4741" s="171"/>
      <c r="P4741" s="171"/>
      <c r="Q4741" s="171" t="s">
        <v>494</v>
      </c>
      <c r="R4741" s="171"/>
      <c r="S4741" s="171"/>
      <c r="T4741" s="171"/>
      <c r="U4741" s="171"/>
      <c r="V4741" s="171"/>
      <c r="W4741" s="171"/>
      <c r="X4741" s="171"/>
      <c r="Y4741" s="171"/>
      <c r="Z4741" s="171"/>
      <c r="AA4741" s="171"/>
      <c r="AB4741" s="171"/>
      <c r="AC4741" s="171"/>
      <c r="AD4741" s="171"/>
      <c r="AE4741" s="171"/>
      <c r="AF4741" s="171"/>
      <c r="AG4741" s="171"/>
      <c r="AH4741" s="171"/>
      <c r="AI4741" s="171"/>
      <c r="AJ4741" s="171"/>
      <c r="AK4741" s="171"/>
      <c r="AL4741" s="171"/>
      <c r="AM4741" s="171"/>
      <c r="AN4741" s="171"/>
      <c r="AO4741" s="171"/>
      <c r="AP4741" s="171"/>
      <c r="AQ4741" s="171"/>
      <c r="AR4741" s="171"/>
      <c r="AS4741" s="171"/>
      <c r="AT4741" s="171"/>
      <c r="AU4741" s="171"/>
      <c r="AV4741" s="171"/>
      <c r="AW4741" s="171"/>
      <c r="AX4741" s="171"/>
      <c r="AY4741" s="171"/>
      <c r="AZ4741" s="171"/>
      <c r="BA4741" s="171"/>
      <c r="BB4741" s="171"/>
      <c r="BC4741" s="171"/>
      <c r="BD4741" s="171"/>
      <c r="BE4741" s="171"/>
      <c r="BF4741" s="171"/>
      <c r="BG4741" s="171"/>
    </row>
    <row r="4742" spans="1:59" hidden="1" x14ac:dyDescent="0.2">
      <c r="A4742" s="171">
        <v>2025</v>
      </c>
      <c r="B4742" s="170" t="s">
        <v>16</v>
      </c>
      <c r="C4742" s="51" t="str">
        <f>set_totals!$C$658</f>
        <v>14May25-RST-Night/Day</v>
      </c>
      <c r="D4742" s="21">
        <f t="shared" si="214"/>
        <v>45791</v>
      </c>
      <c r="E4742" s="22">
        <f t="shared" si="215"/>
        <v>134</v>
      </c>
      <c r="F4742" s="171" t="s">
        <v>344</v>
      </c>
      <c r="G4742" s="171" t="s">
        <v>341</v>
      </c>
      <c r="H4742" s="34">
        <v>60</v>
      </c>
      <c r="I4742" s="34"/>
      <c r="J4742" s="34">
        <v>2.04</v>
      </c>
      <c r="K4742" s="171" t="s">
        <v>496</v>
      </c>
      <c r="L4742" s="171"/>
      <c r="M4742" s="171"/>
      <c r="N4742" s="171"/>
      <c r="O4742" s="171"/>
      <c r="P4742" s="171"/>
      <c r="Q4742" s="171" t="s">
        <v>494</v>
      </c>
      <c r="R4742" s="171"/>
      <c r="S4742" s="171"/>
      <c r="T4742" s="171"/>
      <c r="U4742" s="171"/>
      <c r="V4742" s="171"/>
      <c r="W4742" s="171"/>
      <c r="X4742" s="171"/>
      <c r="Y4742" s="171"/>
      <c r="Z4742" s="171"/>
      <c r="AA4742" s="171"/>
      <c r="AB4742" s="171"/>
      <c r="AC4742" s="171"/>
      <c r="AD4742" s="171"/>
      <c r="AE4742" s="171"/>
      <c r="AF4742" s="171"/>
      <c r="AG4742" s="171"/>
      <c r="AH4742" s="171"/>
      <c r="AI4742" s="171"/>
      <c r="AJ4742" s="171"/>
      <c r="AK4742" s="171"/>
      <c r="AL4742" s="171"/>
      <c r="AM4742" s="171"/>
      <c r="AN4742" s="171"/>
      <c r="AO4742" s="171"/>
      <c r="AP4742" s="171"/>
      <c r="AQ4742" s="171"/>
      <c r="AR4742" s="171"/>
      <c r="AS4742" s="171"/>
      <c r="AT4742" s="171"/>
      <c r="AU4742" s="171"/>
      <c r="AV4742" s="171"/>
      <c r="AW4742" s="171"/>
      <c r="AX4742" s="171"/>
      <c r="AY4742" s="171"/>
      <c r="AZ4742" s="171"/>
      <c r="BA4742" s="171"/>
      <c r="BB4742" s="171"/>
      <c r="BC4742" s="171"/>
      <c r="BD4742" s="171"/>
      <c r="BE4742" s="171"/>
      <c r="BF4742" s="171"/>
      <c r="BG4742" s="171"/>
    </row>
    <row r="4743" spans="1:59" hidden="1" x14ac:dyDescent="0.2">
      <c r="A4743" s="171">
        <v>2025</v>
      </c>
      <c r="B4743" s="170" t="s">
        <v>16</v>
      </c>
      <c r="C4743" s="51" t="str">
        <f>set_totals!$C$658</f>
        <v>14May25-RST-Night/Day</v>
      </c>
      <c r="D4743" s="21">
        <f t="shared" si="214"/>
        <v>45791</v>
      </c>
      <c r="E4743" s="22">
        <f t="shared" si="215"/>
        <v>134</v>
      </c>
      <c r="F4743" s="171" t="s">
        <v>344</v>
      </c>
      <c r="G4743" s="171" t="s">
        <v>341</v>
      </c>
      <c r="H4743" s="34">
        <v>63</v>
      </c>
      <c r="I4743" s="34"/>
      <c r="J4743" s="34">
        <v>2.76</v>
      </c>
      <c r="K4743" s="171" t="s">
        <v>496</v>
      </c>
      <c r="L4743" s="171"/>
      <c r="M4743" s="171"/>
      <c r="N4743" s="171"/>
      <c r="O4743" s="171"/>
      <c r="P4743" s="171"/>
      <c r="Q4743" s="171" t="s">
        <v>494</v>
      </c>
      <c r="R4743" s="171"/>
      <c r="S4743" s="171"/>
      <c r="T4743" s="171"/>
      <c r="U4743" s="171"/>
      <c r="V4743" s="171"/>
      <c r="W4743" s="171"/>
      <c r="X4743" s="171"/>
      <c r="Y4743" s="171"/>
      <c r="Z4743" s="171"/>
      <c r="AA4743" s="171"/>
      <c r="AB4743" s="171"/>
      <c r="AC4743" s="171"/>
      <c r="AD4743" s="171"/>
      <c r="AE4743" s="171"/>
      <c r="AF4743" s="171"/>
      <c r="AG4743" s="171"/>
      <c r="AH4743" s="171"/>
      <c r="AI4743" s="171"/>
      <c r="AJ4743" s="171"/>
      <c r="AK4743" s="171"/>
      <c r="AL4743" s="171"/>
      <c r="AM4743" s="171"/>
      <c r="AN4743" s="171"/>
      <c r="AO4743" s="171"/>
      <c r="AP4743" s="171"/>
      <c r="AQ4743" s="171"/>
      <c r="AR4743" s="171"/>
      <c r="AS4743" s="171"/>
      <c r="AT4743" s="171"/>
      <c r="AU4743" s="171"/>
      <c r="AV4743" s="171"/>
      <c r="AW4743" s="171"/>
      <c r="AX4743" s="171"/>
      <c r="AY4743" s="171"/>
      <c r="AZ4743" s="171"/>
      <c r="BA4743" s="171"/>
      <c r="BB4743" s="171"/>
      <c r="BC4743" s="171"/>
      <c r="BD4743" s="171"/>
      <c r="BE4743" s="171"/>
      <c r="BF4743" s="171"/>
      <c r="BG4743" s="171"/>
    </row>
    <row r="4744" spans="1:59" hidden="1" x14ac:dyDescent="0.2">
      <c r="A4744" s="171">
        <v>2025</v>
      </c>
      <c r="B4744" s="170" t="s">
        <v>16</v>
      </c>
      <c r="C4744" s="51" t="str">
        <f>set_totals!$C$658</f>
        <v>14May25-RST-Night/Day</v>
      </c>
      <c r="D4744" s="21">
        <f t="shared" si="214"/>
        <v>45791</v>
      </c>
      <c r="E4744" s="22">
        <f t="shared" si="215"/>
        <v>134</v>
      </c>
      <c r="F4744" s="171" t="s">
        <v>344</v>
      </c>
      <c r="G4744" s="171" t="s">
        <v>341</v>
      </c>
      <c r="H4744" s="34">
        <v>64</v>
      </c>
      <c r="I4744" s="34"/>
      <c r="J4744" s="34">
        <v>2.73</v>
      </c>
      <c r="K4744" s="171" t="s">
        <v>496</v>
      </c>
      <c r="L4744" s="171"/>
      <c r="M4744" s="171"/>
      <c r="N4744" s="171"/>
      <c r="O4744" s="171"/>
      <c r="P4744" s="171"/>
      <c r="Q4744" s="171" t="s">
        <v>494</v>
      </c>
      <c r="R4744" s="171"/>
      <c r="S4744" s="171"/>
      <c r="T4744" s="171"/>
      <c r="U4744" s="171"/>
      <c r="V4744" s="171"/>
      <c r="W4744" s="171"/>
      <c r="X4744" s="171"/>
      <c r="Y4744" s="171"/>
      <c r="Z4744" s="171"/>
      <c r="AA4744" s="171"/>
      <c r="AB4744" s="171"/>
      <c r="AC4744" s="171"/>
      <c r="AD4744" s="171"/>
      <c r="AE4744" s="171"/>
      <c r="AF4744" s="171"/>
      <c r="AG4744" s="171"/>
      <c r="AH4744" s="171"/>
      <c r="AI4744" s="171"/>
      <c r="AJ4744" s="171"/>
      <c r="AK4744" s="171"/>
      <c r="AL4744" s="171"/>
      <c r="AM4744" s="171"/>
      <c r="AN4744" s="171"/>
      <c r="AO4744" s="171"/>
      <c r="AP4744" s="171"/>
      <c r="AQ4744" s="171"/>
      <c r="AR4744" s="171"/>
      <c r="AS4744" s="171"/>
      <c r="AT4744" s="171"/>
      <c r="AU4744" s="171"/>
      <c r="AV4744" s="171"/>
      <c r="AW4744" s="171"/>
      <c r="AX4744" s="171"/>
      <c r="AY4744" s="171"/>
      <c r="AZ4744" s="171"/>
      <c r="BA4744" s="171"/>
      <c r="BB4744" s="171"/>
      <c r="BC4744" s="171"/>
      <c r="BD4744" s="171"/>
      <c r="BE4744" s="171"/>
      <c r="BF4744" s="171"/>
      <c r="BG4744" s="171"/>
    </row>
    <row r="4745" spans="1:59" hidden="1" x14ac:dyDescent="0.2">
      <c r="A4745" s="171">
        <v>2025</v>
      </c>
      <c r="B4745" s="170" t="s">
        <v>16</v>
      </c>
      <c r="C4745" s="51" t="str">
        <f>set_totals!$C$658</f>
        <v>14May25-RST-Night/Day</v>
      </c>
      <c r="D4745" s="21">
        <f t="shared" si="214"/>
        <v>45791</v>
      </c>
      <c r="E4745" s="22">
        <f t="shared" si="215"/>
        <v>134</v>
      </c>
      <c r="F4745" s="171" t="s">
        <v>344</v>
      </c>
      <c r="G4745" s="171" t="s">
        <v>341</v>
      </c>
      <c r="H4745" s="34">
        <v>61</v>
      </c>
      <c r="I4745" s="34"/>
      <c r="J4745" s="34">
        <v>2.09</v>
      </c>
      <c r="K4745" s="171" t="s">
        <v>496</v>
      </c>
      <c r="L4745" s="171"/>
      <c r="M4745" s="171"/>
      <c r="N4745" s="171"/>
      <c r="O4745" s="171"/>
      <c r="P4745" s="171"/>
      <c r="Q4745" s="171" t="s">
        <v>494</v>
      </c>
      <c r="R4745" s="171"/>
      <c r="S4745" s="171"/>
      <c r="T4745" s="171"/>
      <c r="U4745" s="171"/>
      <c r="V4745" s="171"/>
      <c r="W4745" s="171"/>
      <c r="X4745" s="171"/>
      <c r="Y4745" s="171"/>
      <c r="Z4745" s="171"/>
      <c r="AA4745" s="171"/>
      <c r="AB4745" s="171"/>
      <c r="AC4745" s="171"/>
      <c r="AD4745" s="171"/>
      <c r="AE4745" s="171"/>
      <c r="AF4745" s="171"/>
      <c r="AG4745" s="171"/>
      <c r="AH4745" s="171"/>
      <c r="AI4745" s="171"/>
      <c r="AJ4745" s="171"/>
      <c r="AK4745" s="171"/>
      <c r="AL4745" s="171"/>
      <c r="AM4745" s="171"/>
      <c r="AN4745" s="171"/>
      <c r="AO4745" s="171"/>
      <c r="AP4745" s="171"/>
      <c r="AQ4745" s="171"/>
      <c r="AR4745" s="171"/>
      <c r="AS4745" s="171"/>
      <c r="AT4745" s="171"/>
      <c r="AU4745" s="171"/>
      <c r="AV4745" s="171"/>
      <c r="AW4745" s="171"/>
      <c r="AX4745" s="171"/>
      <c r="AY4745" s="171"/>
      <c r="AZ4745" s="171"/>
      <c r="BA4745" s="171"/>
      <c r="BB4745" s="171"/>
      <c r="BC4745" s="171"/>
      <c r="BD4745" s="171"/>
      <c r="BE4745" s="171"/>
      <c r="BF4745" s="171"/>
      <c r="BG4745" s="171"/>
    </row>
    <row r="4746" spans="1:59" hidden="1" x14ac:dyDescent="0.2">
      <c r="A4746" s="171">
        <v>2025</v>
      </c>
      <c r="B4746" s="170" t="s">
        <v>16</v>
      </c>
      <c r="C4746" s="51" t="str">
        <f>set_totals!$C$658</f>
        <v>14May25-RST-Night/Day</v>
      </c>
      <c r="D4746" s="21">
        <f t="shared" si="214"/>
        <v>45791</v>
      </c>
      <c r="E4746" s="22">
        <f t="shared" si="215"/>
        <v>134</v>
      </c>
      <c r="F4746" s="171" t="s">
        <v>344</v>
      </c>
      <c r="G4746" s="171" t="s">
        <v>341</v>
      </c>
      <c r="H4746" s="34">
        <v>61</v>
      </c>
      <c r="I4746" s="34"/>
      <c r="J4746" s="34">
        <v>2.14</v>
      </c>
      <c r="K4746" s="171" t="s">
        <v>496</v>
      </c>
      <c r="L4746" s="171"/>
      <c r="M4746" s="171"/>
      <c r="N4746" s="171"/>
      <c r="O4746" s="171"/>
      <c r="P4746" s="171"/>
      <c r="Q4746" s="171" t="s">
        <v>494</v>
      </c>
      <c r="R4746" s="171"/>
      <c r="S4746" s="171"/>
      <c r="T4746" s="171"/>
      <c r="U4746" s="171"/>
      <c r="V4746" s="171"/>
      <c r="W4746" s="171"/>
      <c r="X4746" s="171"/>
      <c r="Y4746" s="171"/>
      <c r="Z4746" s="171"/>
      <c r="AA4746" s="171"/>
      <c r="AB4746" s="171"/>
      <c r="AC4746" s="171"/>
      <c r="AD4746" s="171"/>
      <c r="AE4746" s="171"/>
      <c r="AF4746" s="171"/>
      <c r="AG4746" s="171"/>
      <c r="AH4746" s="171"/>
      <c r="AI4746" s="171"/>
      <c r="AJ4746" s="171"/>
      <c r="AK4746" s="171"/>
      <c r="AL4746" s="171"/>
      <c r="AM4746" s="171"/>
      <c r="AN4746" s="171"/>
      <c r="AO4746" s="171"/>
      <c r="AP4746" s="171"/>
      <c r="AQ4746" s="171"/>
      <c r="AR4746" s="171"/>
      <c r="AS4746" s="171"/>
      <c r="AT4746" s="171"/>
      <c r="AU4746" s="171"/>
      <c r="AV4746" s="171"/>
      <c r="AW4746" s="171"/>
      <c r="AX4746" s="171"/>
      <c r="AY4746" s="171"/>
      <c r="AZ4746" s="171"/>
      <c r="BA4746" s="171"/>
      <c r="BB4746" s="171"/>
      <c r="BC4746" s="171"/>
      <c r="BD4746" s="171"/>
      <c r="BE4746" s="171"/>
      <c r="BF4746" s="171"/>
      <c r="BG4746" s="171"/>
    </row>
    <row r="4747" spans="1:59" hidden="1" x14ac:dyDescent="0.2">
      <c r="A4747" s="171">
        <v>2025</v>
      </c>
      <c r="B4747" s="170" t="s">
        <v>16</v>
      </c>
      <c r="C4747" s="51" t="str">
        <f>set_totals!$C$658</f>
        <v>14May25-RST-Night/Day</v>
      </c>
      <c r="D4747" s="21">
        <f t="shared" si="214"/>
        <v>45791</v>
      </c>
      <c r="E4747" s="22">
        <f t="shared" si="215"/>
        <v>134</v>
      </c>
      <c r="F4747" s="171" t="s">
        <v>344</v>
      </c>
      <c r="G4747" s="171" t="s">
        <v>341</v>
      </c>
      <c r="H4747" s="34">
        <v>60</v>
      </c>
      <c r="I4747" s="34"/>
      <c r="J4747" s="34">
        <v>2.78</v>
      </c>
      <c r="K4747" s="171" t="s">
        <v>496</v>
      </c>
      <c r="L4747" s="171"/>
      <c r="M4747" s="171"/>
      <c r="N4747" s="171"/>
      <c r="O4747" s="171"/>
      <c r="P4747" s="171"/>
      <c r="Q4747" s="171" t="s">
        <v>494</v>
      </c>
      <c r="R4747" s="171"/>
      <c r="S4747" s="171"/>
      <c r="T4747" s="171"/>
      <c r="U4747" s="171"/>
      <c r="V4747" s="171"/>
      <c r="W4747" s="171"/>
      <c r="X4747" s="171"/>
      <c r="Y4747" s="171"/>
      <c r="Z4747" s="171"/>
      <c r="AA4747" s="171"/>
      <c r="AB4747" s="171"/>
      <c r="AC4747" s="171"/>
      <c r="AD4747" s="171"/>
      <c r="AE4747" s="171"/>
      <c r="AF4747" s="171"/>
      <c r="AG4747" s="171"/>
      <c r="AH4747" s="171"/>
      <c r="AI4747" s="171"/>
      <c r="AJ4747" s="171"/>
      <c r="AK4747" s="171"/>
      <c r="AL4747" s="171"/>
      <c r="AM4747" s="171"/>
      <c r="AN4747" s="171"/>
      <c r="AO4747" s="171"/>
      <c r="AP4747" s="171"/>
      <c r="AQ4747" s="171"/>
      <c r="AR4747" s="171"/>
      <c r="AS4747" s="171"/>
      <c r="AT4747" s="171"/>
      <c r="AU4747" s="171"/>
      <c r="AV4747" s="171"/>
      <c r="AW4747" s="171"/>
      <c r="AX4747" s="171"/>
      <c r="AY4747" s="171"/>
      <c r="AZ4747" s="171"/>
      <c r="BA4747" s="171"/>
      <c r="BB4747" s="171"/>
      <c r="BC4747" s="171"/>
      <c r="BD4747" s="171"/>
      <c r="BE4747" s="171"/>
      <c r="BF4747" s="171"/>
      <c r="BG4747" s="171"/>
    </row>
    <row r="4748" spans="1:59" hidden="1" x14ac:dyDescent="0.2">
      <c r="A4748" s="171">
        <v>2025</v>
      </c>
      <c r="B4748" s="170" t="s">
        <v>16</v>
      </c>
      <c r="C4748" s="51" t="str">
        <f>set_totals!$C$658</f>
        <v>14May25-RST-Night/Day</v>
      </c>
      <c r="D4748" s="21">
        <f t="shared" si="214"/>
        <v>45791</v>
      </c>
      <c r="E4748" s="22">
        <f t="shared" si="215"/>
        <v>134</v>
      </c>
      <c r="F4748" s="171" t="s">
        <v>344</v>
      </c>
      <c r="G4748" s="171" t="s">
        <v>341</v>
      </c>
      <c r="H4748" s="34">
        <v>61</v>
      </c>
      <c r="I4748" s="34"/>
      <c r="J4748" s="34">
        <v>2.33</v>
      </c>
      <c r="K4748" s="171" t="s">
        <v>496</v>
      </c>
      <c r="L4748" s="171"/>
      <c r="M4748" s="171"/>
      <c r="N4748" s="171"/>
      <c r="O4748" s="171"/>
      <c r="P4748" s="171"/>
      <c r="Q4748" s="171" t="s">
        <v>494</v>
      </c>
      <c r="R4748" s="171"/>
      <c r="S4748" s="171"/>
      <c r="T4748" s="171"/>
      <c r="U4748" s="171"/>
      <c r="V4748" s="171"/>
      <c r="W4748" s="171"/>
      <c r="X4748" s="171"/>
      <c r="Y4748" s="171"/>
      <c r="Z4748" s="171"/>
      <c r="AA4748" s="171"/>
      <c r="AB4748" s="171"/>
      <c r="AC4748" s="171"/>
      <c r="AD4748" s="171"/>
      <c r="AE4748" s="171"/>
      <c r="AF4748" s="171"/>
      <c r="AG4748" s="171"/>
      <c r="AH4748" s="171"/>
      <c r="AI4748" s="171"/>
      <c r="AJ4748" s="171"/>
      <c r="AK4748" s="171"/>
      <c r="AL4748" s="171"/>
      <c r="AM4748" s="171"/>
      <c r="AN4748" s="171"/>
      <c r="AO4748" s="171"/>
      <c r="AP4748" s="171"/>
      <c r="AQ4748" s="171"/>
      <c r="AR4748" s="171"/>
      <c r="AS4748" s="171"/>
      <c r="AT4748" s="171"/>
      <c r="AU4748" s="171"/>
      <c r="AV4748" s="171"/>
      <c r="AW4748" s="171"/>
      <c r="AX4748" s="171"/>
      <c r="AY4748" s="171"/>
      <c r="AZ4748" s="171"/>
      <c r="BA4748" s="171"/>
      <c r="BB4748" s="171"/>
      <c r="BC4748" s="171"/>
      <c r="BD4748" s="171"/>
      <c r="BE4748" s="171"/>
      <c r="BF4748" s="171"/>
      <c r="BG4748" s="171"/>
    </row>
    <row r="4749" spans="1:59" hidden="1" x14ac:dyDescent="0.2">
      <c r="A4749" s="171">
        <v>2025</v>
      </c>
      <c r="B4749" s="170" t="s">
        <v>16</v>
      </c>
      <c r="C4749" s="51" t="str">
        <f>set_totals!$C$658</f>
        <v>14May25-RST-Night/Day</v>
      </c>
      <c r="D4749" s="21">
        <f t="shared" si="214"/>
        <v>45791</v>
      </c>
      <c r="E4749" s="22">
        <f t="shared" si="215"/>
        <v>134</v>
      </c>
      <c r="F4749" s="171" t="s">
        <v>344</v>
      </c>
      <c r="G4749" s="171" t="s">
        <v>341</v>
      </c>
      <c r="H4749" s="34">
        <v>64</v>
      </c>
      <c r="I4749" s="34"/>
      <c r="J4749" s="34">
        <v>2.61</v>
      </c>
      <c r="K4749" s="171" t="s">
        <v>496</v>
      </c>
      <c r="L4749" s="171"/>
      <c r="M4749" s="171"/>
      <c r="N4749" s="171"/>
      <c r="O4749" s="171"/>
      <c r="P4749" s="171"/>
      <c r="Q4749" s="171" t="s">
        <v>494</v>
      </c>
      <c r="R4749" s="171"/>
      <c r="S4749" s="171"/>
      <c r="T4749" s="171"/>
      <c r="U4749" s="171"/>
      <c r="V4749" s="171"/>
      <c r="W4749" s="171"/>
      <c r="X4749" s="171"/>
      <c r="Y4749" s="171"/>
      <c r="Z4749" s="171"/>
      <c r="AA4749" s="171"/>
      <c r="AB4749" s="171"/>
      <c r="AC4749" s="171"/>
      <c r="AD4749" s="171"/>
      <c r="AE4749" s="171"/>
      <c r="AF4749" s="171"/>
      <c r="AG4749" s="171"/>
      <c r="AH4749" s="171"/>
      <c r="AI4749" s="171"/>
      <c r="AJ4749" s="171"/>
      <c r="AK4749" s="171"/>
      <c r="AL4749" s="171"/>
      <c r="AM4749" s="171"/>
      <c r="AN4749" s="171"/>
      <c r="AO4749" s="171"/>
      <c r="AP4749" s="171"/>
      <c r="AQ4749" s="171"/>
      <c r="AR4749" s="171"/>
      <c r="AS4749" s="171"/>
      <c r="AT4749" s="171"/>
      <c r="AU4749" s="171"/>
      <c r="AV4749" s="171"/>
      <c r="AW4749" s="171"/>
      <c r="AX4749" s="171"/>
      <c r="AY4749" s="171"/>
      <c r="AZ4749" s="171"/>
      <c r="BA4749" s="171"/>
      <c r="BB4749" s="171"/>
      <c r="BC4749" s="171"/>
      <c r="BD4749" s="171"/>
      <c r="BE4749" s="171"/>
      <c r="BF4749" s="171"/>
      <c r="BG4749" s="171"/>
    </row>
    <row r="4750" spans="1:59" hidden="1" x14ac:dyDescent="0.2">
      <c r="A4750" s="171">
        <v>2025</v>
      </c>
      <c r="B4750" s="170" t="s">
        <v>16</v>
      </c>
      <c r="C4750" s="51" t="str">
        <f>set_totals!$C$658</f>
        <v>14May25-RST-Night/Day</v>
      </c>
      <c r="D4750" s="21">
        <f t="shared" si="214"/>
        <v>45791</v>
      </c>
      <c r="E4750" s="22">
        <f t="shared" si="215"/>
        <v>134</v>
      </c>
      <c r="F4750" s="171" t="s">
        <v>344</v>
      </c>
      <c r="G4750" s="171" t="s">
        <v>341</v>
      </c>
      <c r="H4750" s="34">
        <v>61</v>
      </c>
      <c r="I4750" s="34"/>
      <c r="J4750" s="34">
        <v>2.3199999999999998</v>
      </c>
      <c r="K4750" s="171" t="s">
        <v>496</v>
      </c>
      <c r="L4750" s="171"/>
      <c r="M4750" s="171"/>
      <c r="N4750" s="171"/>
      <c r="O4750" s="171"/>
      <c r="P4750" s="171"/>
      <c r="Q4750" s="171" t="s">
        <v>494</v>
      </c>
      <c r="R4750" s="171"/>
      <c r="S4750" s="171"/>
      <c r="T4750" s="171"/>
      <c r="U4750" s="171"/>
      <c r="V4750" s="171"/>
      <c r="W4750" s="171"/>
      <c r="X4750" s="171"/>
      <c r="Y4750" s="171"/>
      <c r="Z4750" s="171"/>
      <c r="AA4750" s="171"/>
      <c r="AB4750" s="171"/>
      <c r="AC4750" s="171"/>
      <c r="AD4750" s="171"/>
      <c r="AE4750" s="171"/>
      <c r="AF4750" s="171"/>
      <c r="AG4750" s="171"/>
      <c r="AH4750" s="171"/>
      <c r="AI4750" s="171"/>
      <c r="AJ4750" s="171"/>
      <c r="AK4750" s="171"/>
      <c r="AL4750" s="171"/>
      <c r="AM4750" s="171"/>
      <c r="AN4750" s="171"/>
      <c r="AO4750" s="171"/>
      <c r="AP4750" s="171"/>
      <c r="AQ4750" s="171"/>
      <c r="AR4750" s="171"/>
      <c r="AS4750" s="171"/>
      <c r="AT4750" s="171"/>
      <c r="AU4750" s="171"/>
      <c r="AV4750" s="171"/>
      <c r="AW4750" s="171"/>
      <c r="AX4750" s="171"/>
      <c r="AY4750" s="171"/>
      <c r="AZ4750" s="171"/>
      <c r="BA4750" s="171"/>
      <c r="BB4750" s="171"/>
      <c r="BC4750" s="171"/>
      <c r="BD4750" s="171"/>
      <c r="BE4750" s="171"/>
      <c r="BF4750" s="171"/>
      <c r="BG4750" s="171"/>
    </row>
    <row r="4751" spans="1:59" hidden="1" x14ac:dyDescent="0.2">
      <c r="A4751" s="171">
        <v>2025</v>
      </c>
      <c r="B4751" s="170" t="s">
        <v>16</v>
      </c>
      <c r="C4751" s="51" t="str">
        <f>set_totals!$C$658</f>
        <v>14May25-RST-Night/Day</v>
      </c>
      <c r="D4751" s="21">
        <f t="shared" si="214"/>
        <v>45791</v>
      </c>
      <c r="E4751" s="22">
        <f t="shared" si="215"/>
        <v>134</v>
      </c>
      <c r="F4751" s="171" t="s">
        <v>344</v>
      </c>
      <c r="G4751" s="171" t="s">
        <v>341</v>
      </c>
      <c r="H4751" s="34">
        <v>56</v>
      </c>
      <c r="I4751" s="34"/>
      <c r="J4751" s="34">
        <v>1.91</v>
      </c>
      <c r="K4751" s="171" t="s">
        <v>494</v>
      </c>
      <c r="L4751" s="171"/>
      <c r="M4751" s="171"/>
      <c r="N4751" s="171"/>
      <c r="O4751" s="171"/>
      <c r="P4751" s="171"/>
      <c r="Q4751" s="171" t="s">
        <v>494</v>
      </c>
      <c r="R4751" s="171"/>
      <c r="S4751" s="171"/>
      <c r="T4751" s="171"/>
      <c r="U4751" s="171"/>
      <c r="V4751" s="171"/>
      <c r="W4751" s="171"/>
      <c r="X4751" s="171"/>
      <c r="Y4751" s="171"/>
      <c r="Z4751" s="171"/>
      <c r="AA4751" s="171"/>
      <c r="AB4751" s="171"/>
      <c r="AC4751" s="171"/>
      <c r="AD4751" s="171"/>
      <c r="AE4751" s="171"/>
      <c r="AF4751" s="171"/>
      <c r="AG4751" s="171"/>
      <c r="AH4751" s="171"/>
      <c r="AI4751" s="171"/>
      <c r="AJ4751" s="171"/>
      <c r="AK4751" s="171"/>
      <c r="AL4751" s="171"/>
      <c r="AM4751" s="171"/>
      <c r="AN4751" s="171"/>
      <c r="AO4751" s="171"/>
      <c r="AP4751" s="171"/>
      <c r="AQ4751" s="171"/>
      <c r="AR4751" s="171"/>
      <c r="AS4751" s="171"/>
      <c r="AT4751" s="171"/>
      <c r="AU4751" s="171"/>
      <c r="AV4751" s="171"/>
      <c r="AW4751" s="171"/>
      <c r="AX4751" s="171"/>
      <c r="AY4751" s="171"/>
      <c r="AZ4751" s="171"/>
      <c r="BA4751" s="171"/>
      <c r="BB4751" s="171"/>
      <c r="BC4751" s="171"/>
      <c r="BD4751" s="171"/>
      <c r="BE4751" s="171"/>
      <c r="BF4751" s="171"/>
      <c r="BG4751" s="171"/>
    </row>
    <row r="4752" spans="1:59" hidden="1" x14ac:dyDescent="0.2">
      <c r="A4752" s="171">
        <v>2025</v>
      </c>
      <c r="B4752" s="170" t="s">
        <v>16</v>
      </c>
      <c r="C4752" s="51" t="str">
        <f>set_totals!$C$658</f>
        <v>14May25-RST-Night/Day</v>
      </c>
      <c r="D4752" s="21">
        <f t="shared" si="214"/>
        <v>45791</v>
      </c>
      <c r="E4752" s="22">
        <f t="shared" si="215"/>
        <v>134</v>
      </c>
      <c r="F4752" s="171" t="s">
        <v>344</v>
      </c>
      <c r="G4752" s="171" t="s">
        <v>341</v>
      </c>
      <c r="H4752" s="34">
        <v>61</v>
      </c>
      <c r="I4752" s="34"/>
      <c r="J4752" s="34">
        <v>2.25</v>
      </c>
      <c r="K4752" s="171" t="s">
        <v>496</v>
      </c>
      <c r="L4752" s="171"/>
      <c r="M4752" s="171"/>
      <c r="N4752" s="171"/>
      <c r="O4752" s="171"/>
      <c r="P4752" s="171"/>
      <c r="Q4752" s="171" t="s">
        <v>494</v>
      </c>
      <c r="R4752" s="171"/>
      <c r="S4752" s="171"/>
      <c r="T4752" s="171"/>
      <c r="U4752" s="171"/>
      <c r="V4752" s="171"/>
      <c r="W4752" s="171"/>
      <c r="X4752" s="171"/>
      <c r="Y4752" s="171"/>
      <c r="Z4752" s="171"/>
      <c r="AA4752" s="171"/>
      <c r="AB4752" s="171"/>
      <c r="AC4752" s="171"/>
      <c r="AD4752" s="171"/>
      <c r="AE4752" s="171"/>
      <c r="AF4752" s="171"/>
      <c r="AG4752" s="171"/>
      <c r="AH4752" s="171"/>
      <c r="AI4752" s="171"/>
      <c r="AJ4752" s="171"/>
      <c r="AK4752" s="171"/>
      <c r="AL4752" s="171"/>
      <c r="AM4752" s="171"/>
      <c r="AN4752" s="171"/>
      <c r="AO4752" s="171"/>
      <c r="AP4752" s="171"/>
      <c r="AQ4752" s="171"/>
      <c r="AR4752" s="171"/>
      <c r="AS4752" s="171"/>
      <c r="AT4752" s="171"/>
      <c r="AU4752" s="171"/>
      <c r="AV4752" s="171"/>
      <c r="AW4752" s="171"/>
      <c r="AX4752" s="171"/>
      <c r="AY4752" s="171"/>
      <c r="AZ4752" s="171"/>
      <c r="BA4752" s="171"/>
      <c r="BB4752" s="171"/>
      <c r="BC4752" s="171"/>
      <c r="BD4752" s="171"/>
      <c r="BE4752" s="171"/>
      <c r="BF4752" s="171"/>
      <c r="BG4752" s="171"/>
    </row>
    <row r="4753" spans="1:59" hidden="1" x14ac:dyDescent="0.2">
      <c r="A4753" s="171">
        <v>2025</v>
      </c>
      <c r="B4753" s="170" t="s">
        <v>16</v>
      </c>
      <c r="C4753" s="51" t="str">
        <f>set_totals!$C$658</f>
        <v>14May25-RST-Night/Day</v>
      </c>
      <c r="D4753" s="21">
        <f t="shared" si="214"/>
        <v>45791</v>
      </c>
      <c r="E4753" s="22">
        <f t="shared" si="215"/>
        <v>134</v>
      </c>
      <c r="F4753" s="171" t="s">
        <v>344</v>
      </c>
      <c r="G4753" s="171" t="s">
        <v>341</v>
      </c>
      <c r="H4753" s="34">
        <v>56</v>
      </c>
      <c r="I4753" s="34"/>
      <c r="J4753" s="34">
        <v>1.72</v>
      </c>
      <c r="K4753" s="171" t="s">
        <v>494</v>
      </c>
      <c r="L4753" s="171"/>
      <c r="M4753" s="171"/>
      <c r="N4753" s="171"/>
      <c r="O4753" s="171"/>
      <c r="P4753" s="171"/>
      <c r="Q4753" s="171" t="s">
        <v>494</v>
      </c>
      <c r="R4753" s="171"/>
      <c r="S4753" s="171"/>
      <c r="T4753" s="171"/>
      <c r="U4753" s="171"/>
      <c r="V4753" s="171"/>
      <c r="W4753" s="171"/>
      <c r="X4753" s="171"/>
      <c r="Y4753" s="171"/>
      <c r="Z4753" s="171"/>
      <c r="AA4753" s="171"/>
      <c r="AB4753" s="171"/>
      <c r="AC4753" s="171"/>
      <c r="AD4753" s="171"/>
      <c r="AE4753" s="171"/>
      <c r="AF4753" s="171"/>
      <c r="AG4753" s="171"/>
      <c r="AH4753" s="171"/>
      <c r="AI4753" s="171"/>
      <c r="AJ4753" s="171"/>
      <c r="AK4753" s="171"/>
      <c r="AL4753" s="171"/>
      <c r="AM4753" s="171"/>
      <c r="AN4753" s="171"/>
      <c r="AO4753" s="171"/>
      <c r="AP4753" s="171"/>
      <c r="AQ4753" s="171"/>
      <c r="AR4753" s="171"/>
      <c r="AS4753" s="171"/>
      <c r="AT4753" s="171"/>
      <c r="AU4753" s="171"/>
      <c r="AV4753" s="171"/>
      <c r="AW4753" s="171"/>
      <c r="AX4753" s="171"/>
      <c r="AY4753" s="171"/>
      <c r="AZ4753" s="171"/>
      <c r="BA4753" s="171"/>
      <c r="BB4753" s="171"/>
      <c r="BC4753" s="171"/>
      <c r="BD4753" s="171"/>
      <c r="BE4753" s="171"/>
      <c r="BF4753" s="171"/>
      <c r="BG4753" s="171"/>
    </row>
    <row r="4754" spans="1:59" hidden="1" x14ac:dyDescent="0.2">
      <c r="A4754" s="171">
        <v>2025</v>
      </c>
      <c r="B4754" s="170" t="s">
        <v>16</v>
      </c>
      <c r="C4754" s="51" t="str">
        <f>set_totals!$C$658</f>
        <v>14May25-RST-Night/Day</v>
      </c>
      <c r="D4754" s="21">
        <f t="shared" si="214"/>
        <v>45791</v>
      </c>
      <c r="E4754" s="22">
        <f t="shared" si="215"/>
        <v>134</v>
      </c>
      <c r="F4754" s="171" t="s">
        <v>344</v>
      </c>
      <c r="G4754" s="171" t="s">
        <v>341</v>
      </c>
      <c r="H4754" s="34">
        <v>62</v>
      </c>
      <c r="I4754" s="34"/>
      <c r="J4754" s="34">
        <v>2.2999999999999998</v>
      </c>
      <c r="K4754" s="171" t="s">
        <v>496</v>
      </c>
      <c r="L4754" s="171"/>
      <c r="M4754" s="171"/>
      <c r="N4754" s="171"/>
      <c r="O4754" s="171"/>
      <c r="P4754" s="171"/>
      <c r="Q4754" s="171" t="s">
        <v>494</v>
      </c>
      <c r="R4754" s="171"/>
      <c r="S4754" s="171"/>
      <c r="T4754" s="171"/>
      <c r="U4754" s="171"/>
      <c r="V4754" s="171"/>
      <c r="W4754" s="171"/>
      <c r="X4754" s="171"/>
      <c r="Y4754" s="171"/>
      <c r="Z4754" s="171"/>
      <c r="AA4754" s="171"/>
      <c r="AB4754" s="171"/>
      <c r="AC4754" s="171"/>
      <c r="AD4754" s="171"/>
      <c r="AE4754" s="171"/>
      <c r="AF4754" s="171"/>
      <c r="AG4754" s="171"/>
      <c r="AH4754" s="171"/>
      <c r="AI4754" s="171"/>
      <c r="AJ4754" s="171"/>
      <c r="AK4754" s="171"/>
      <c r="AL4754" s="171"/>
      <c r="AM4754" s="171"/>
      <c r="AN4754" s="171"/>
      <c r="AO4754" s="171"/>
      <c r="AP4754" s="171"/>
      <c r="AQ4754" s="171"/>
      <c r="AR4754" s="171"/>
      <c r="AS4754" s="171"/>
      <c r="AT4754" s="171"/>
      <c r="AU4754" s="171"/>
      <c r="AV4754" s="171"/>
      <c r="AW4754" s="171"/>
      <c r="AX4754" s="171"/>
      <c r="AY4754" s="171"/>
      <c r="AZ4754" s="171"/>
      <c r="BA4754" s="171"/>
      <c r="BB4754" s="171"/>
      <c r="BC4754" s="171"/>
      <c r="BD4754" s="171"/>
      <c r="BE4754" s="171"/>
      <c r="BF4754" s="171"/>
      <c r="BG4754" s="171"/>
    </row>
    <row r="4755" spans="1:59" hidden="1" x14ac:dyDescent="0.2">
      <c r="A4755" s="171">
        <v>2025</v>
      </c>
      <c r="B4755" s="170" t="s">
        <v>16</v>
      </c>
      <c r="C4755" s="51" t="str">
        <f>set_totals!$C$658</f>
        <v>14May25-RST-Night/Day</v>
      </c>
      <c r="D4755" s="21">
        <f t="shared" si="214"/>
        <v>45791</v>
      </c>
      <c r="E4755" s="22">
        <f t="shared" si="215"/>
        <v>134</v>
      </c>
      <c r="F4755" s="171" t="s">
        <v>344</v>
      </c>
      <c r="G4755" s="171" t="s">
        <v>341</v>
      </c>
      <c r="H4755" s="34">
        <v>57</v>
      </c>
      <c r="I4755" s="34"/>
      <c r="J4755" s="34">
        <v>1.92</v>
      </c>
      <c r="K4755" s="171" t="s">
        <v>496</v>
      </c>
      <c r="L4755" s="171"/>
      <c r="M4755" s="171"/>
      <c r="N4755" s="171"/>
      <c r="O4755" s="171"/>
      <c r="P4755" s="171"/>
      <c r="Q4755" s="171" t="s">
        <v>494</v>
      </c>
      <c r="R4755" s="171"/>
      <c r="S4755" s="171"/>
      <c r="T4755" s="171"/>
      <c r="U4755" s="171"/>
      <c r="V4755" s="171"/>
      <c r="W4755" s="171"/>
      <c r="X4755" s="171"/>
      <c r="Y4755" s="171"/>
      <c r="Z4755" s="171"/>
      <c r="AA4755" s="171"/>
      <c r="AB4755" s="171"/>
      <c r="AC4755" s="171"/>
      <c r="AD4755" s="171"/>
      <c r="AE4755" s="171"/>
      <c r="AF4755" s="171"/>
      <c r="AG4755" s="171"/>
      <c r="AH4755" s="171"/>
      <c r="AI4755" s="171"/>
      <c r="AJ4755" s="171"/>
      <c r="AK4755" s="171"/>
      <c r="AL4755" s="171"/>
      <c r="AM4755" s="171"/>
      <c r="AN4755" s="171"/>
      <c r="AO4755" s="171"/>
      <c r="AP4755" s="171"/>
      <c r="AQ4755" s="171"/>
      <c r="AR4755" s="171"/>
      <c r="AS4755" s="171"/>
      <c r="AT4755" s="171"/>
      <c r="AU4755" s="171"/>
      <c r="AV4755" s="171"/>
      <c r="AW4755" s="171"/>
      <c r="AX4755" s="171"/>
      <c r="AY4755" s="171"/>
      <c r="AZ4755" s="171"/>
      <c r="BA4755" s="171"/>
      <c r="BB4755" s="171"/>
      <c r="BC4755" s="171"/>
      <c r="BD4755" s="171"/>
      <c r="BE4755" s="171"/>
      <c r="BF4755" s="171"/>
      <c r="BG4755" s="171"/>
    </row>
    <row r="4756" spans="1:59" hidden="1" x14ac:dyDescent="0.2">
      <c r="A4756" s="171">
        <v>2025</v>
      </c>
      <c r="B4756" s="170" t="s">
        <v>16</v>
      </c>
      <c r="C4756" s="51" t="str">
        <f>set_totals!$C$658</f>
        <v>14May25-RST-Night/Day</v>
      </c>
      <c r="D4756" s="21">
        <f t="shared" si="214"/>
        <v>45791</v>
      </c>
      <c r="E4756" s="22">
        <f t="shared" si="215"/>
        <v>134</v>
      </c>
      <c r="F4756" s="171" t="s">
        <v>344</v>
      </c>
      <c r="G4756" s="171" t="s">
        <v>341</v>
      </c>
      <c r="H4756" s="34">
        <v>65</v>
      </c>
      <c r="I4756" s="34"/>
      <c r="J4756" s="34">
        <v>2.7</v>
      </c>
      <c r="K4756" s="171" t="s">
        <v>496</v>
      </c>
      <c r="L4756" s="171"/>
      <c r="M4756" s="171"/>
      <c r="N4756" s="171"/>
      <c r="O4756" s="171"/>
      <c r="P4756" s="171"/>
      <c r="Q4756" s="171" t="s">
        <v>494</v>
      </c>
      <c r="R4756" s="171"/>
      <c r="S4756" s="171"/>
      <c r="T4756" s="171"/>
      <c r="U4756" s="171"/>
      <c r="V4756" s="171"/>
      <c r="W4756" s="171"/>
      <c r="X4756" s="171"/>
      <c r="Y4756" s="171"/>
      <c r="Z4756" s="171"/>
      <c r="AA4756" s="171"/>
      <c r="AB4756" s="171"/>
      <c r="AC4756" s="171"/>
      <c r="AD4756" s="171"/>
      <c r="AE4756" s="171"/>
      <c r="AF4756" s="171"/>
      <c r="AG4756" s="171"/>
      <c r="AH4756" s="171"/>
      <c r="AI4756" s="171"/>
      <c r="AJ4756" s="171"/>
      <c r="AK4756" s="171"/>
      <c r="AL4756" s="171"/>
      <c r="AM4756" s="171"/>
      <c r="AN4756" s="171"/>
      <c r="AO4756" s="171"/>
      <c r="AP4756" s="171"/>
      <c r="AQ4756" s="171"/>
      <c r="AR4756" s="171"/>
      <c r="AS4756" s="171"/>
      <c r="AT4756" s="171"/>
      <c r="AU4756" s="171"/>
      <c r="AV4756" s="171"/>
      <c r="AW4756" s="171"/>
      <c r="AX4756" s="171"/>
      <c r="AY4756" s="171"/>
      <c r="AZ4756" s="171"/>
      <c r="BA4756" s="171"/>
      <c r="BB4756" s="171"/>
      <c r="BC4756" s="171"/>
      <c r="BD4756" s="171"/>
      <c r="BE4756" s="171"/>
      <c r="BF4756" s="171"/>
      <c r="BG4756" s="171"/>
    </row>
    <row r="4757" spans="1:59" hidden="1" x14ac:dyDescent="0.2">
      <c r="A4757" s="171">
        <v>2025</v>
      </c>
      <c r="B4757" s="170" t="s">
        <v>16</v>
      </c>
      <c r="C4757" s="51" t="str">
        <f>set_totals!$C$658</f>
        <v>14May25-RST-Night/Day</v>
      </c>
      <c r="D4757" s="21">
        <f t="shared" si="214"/>
        <v>45791</v>
      </c>
      <c r="E4757" s="22">
        <f t="shared" si="215"/>
        <v>134</v>
      </c>
      <c r="F4757" s="171" t="s">
        <v>344</v>
      </c>
      <c r="G4757" s="171" t="s">
        <v>341</v>
      </c>
      <c r="H4757" s="34">
        <v>63</v>
      </c>
      <c r="I4757" s="34"/>
      <c r="J4757" s="34">
        <v>2.61</v>
      </c>
      <c r="K4757" s="171" t="s">
        <v>496</v>
      </c>
      <c r="L4757" s="171"/>
      <c r="M4757" s="171"/>
      <c r="N4757" s="171"/>
      <c r="O4757" s="171"/>
      <c r="P4757" s="171"/>
      <c r="Q4757" s="171" t="s">
        <v>494</v>
      </c>
      <c r="R4757" s="171"/>
      <c r="S4757" s="171"/>
      <c r="T4757" s="171"/>
      <c r="U4757" s="171"/>
      <c r="V4757" s="171"/>
      <c r="W4757" s="171"/>
      <c r="X4757" s="171"/>
      <c r="Y4757" s="171"/>
      <c r="Z4757" s="171"/>
      <c r="AA4757" s="171"/>
      <c r="AB4757" s="171"/>
      <c r="AC4757" s="171"/>
      <c r="AD4757" s="171"/>
      <c r="AE4757" s="171"/>
      <c r="AF4757" s="171"/>
      <c r="AG4757" s="171"/>
      <c r="AH4757" s="171"/>
      <c r="AI4757" s="171"/>
      <c r="AJ4757" s="171"/>
      <c r="AK4757" s="171"/>
      <c r="AL4757" s="171"/>
      <c r="AM4757" s="171"/>
      <c r="AN4757" s="171"/>
      <c r="AO4757" s="171"/>
      <c r="AP4757" s="171"/>
      <c r="AQ4757" s="171"/>
      <c r="AR4757" s="171"/>
      <c r="AS4757" s="171"/>
      <c r="AT4757" s="171"/>
      <c r="AU4757" s="171"/>
      <c r="AV4757" s="171"/>
      <c r="AW4757" s="171"/>
      <c r="AX4757" s="171"/>
      <c r="AY4757" s="171"/>
      <c r="AZ4757" s="171"/>
      <c r="BA4757" s="171"/>
      <c r="BB4757" s="171"/>
      <c r="BC4757" s="171"/>
      <c r="BD4757" s="171"/>
      <c r="BE4757" s="171"/>
      <c r="BF4757" s="171"/>
      <c r="BG4757" s="171"/>
    </row>
    <row r="4758" spans="1:59" hidden="1" x14ac:dyDescent="0.2">
      <c r="A4758" s="171">
        <v>2025</v>
      </c>
      <c r="B4758" s="170" t="s">
        <v>16</v>
      </c>
      <c r="C4758" s="51" t="str">
        <f>set_totals!$C$658</f>
        <v>14May25-RST-Night/Day</v>
      </c>
      <c r="D4758" s="21">
        <f t="shared" si="214"/>
        <v>45791</v>
      </c>
      <c r="E4758" s="22">
        <f t="shared" si="215"/>
        <v>134</v>
      </c>
      <c r="F4758" s="171" t="s">
        <v>344</v>
      </c>
      <c r="G4758" s="171" t="s">
        <v>341</v>
      </c>
      <c r="H4758" s="34">
        <v>61</v>
      </c>
      <c r="I4758" s="34"/>
      <c r="J4758" s="34">
        <v>2.46</v>
      </c>
      <c r="K4758" s="171" t="s">
        <v>496</v>
      </c>
      <c r="L4758" s="171"/>
      <c r="M4758" s="171"/>
      <c r="N4758" s="171"/>
      <c r="O4758" s="171"/>
      <c r="P4758" s="171"/>
      <c r="Q4758" s="171" t="s">
        <v>494</v>
      </c>
      <c r="R4758" s="171"/>
      <c r="S4758" s="171"/>
      <c r="T4758" s="171"/>
      <c r="U4758" s="171"/>
      <c r="V4758" s="171"/>
      <c r="W4758" s="171"/>
      <c r="X4758" s="171"/>
      <c r="Y4758" s="171"/>
      <c r="Z4758" s="171"/>
      <c r="AA4758" s="171"/>
      <c r="AB4758" s="171"/>
      <c r="AC4758" s="171"/>
      <c r="AD4758" s="171"/>
      <c r="AE4758" s="171"/>
      <c r="AF4758" s="171"/>
      <c r="AG4758" s="171"/>
      <c r="AH4758" s="171"/>
      <c r="AI4758" s="171"/>
      <c r="AJ4758" s="171"/>
      <c r="AK4758" s="171"/>
      <c r="AL4758" s="171"/>
      <c r="AM4758" s="171"/>
      <c r="AN4758" s="171"/>
      <c r="AO4758" s="171"/>
      <c r="AP4758" s="171"/>
      <c r="AQ4758" s="171"/>
      <c r="AR4758" s="171"/>
      <c r="AS4758" s="171"/>
      <c r="AT4758" s="171"/>
      <c r="AU4758" s="171"/>
      <c r="AV4758" s="171"/>
      <c r="AW4758" s="171"/>
      <c r="AX4758" s="171"/>
      <c r="AY4758" s="171"/>
      <c r="AZ4758" s="171"/>
      <c r="BA4758" s="171"/>
      <c r="BB4758" s="171"/>
      <c r="BC4758" s="171"/>
      <c r="BD4758" s="171"/>
      <c r="BE4758" s="171"/>
      <c r="BF4758" s="171"/>
      <c r="BG4758" s="171"/>
    </row>
    <row r="4759" spans="1:59" hidden="1" x14ac:dyDescent="0.2">
      <c r="A4759" s="171">
        <v>2025</v>
      </c>
      <c r="B4759" s="170" t="s">
        <v>16</v>
      </c>
      <c r="C4759" s="51" t="str">
        <f>set_totals!$C$658</f>
        <v>14May25-RST-Night/Day</v>
      </c>
      <c r="D4759" s="21">
        <f t="shared" si="214"/>
        <v>45791</v>
      </c>
      <c r="E4759" s="22">
        <f t="shared" si="215"/>
        <v>134</v>
      </c>
      <c r="F4759" s="171" t="s">
        <v>344</v>
      </c>
      <c r="G4759" s="171" t="s">
        <v>341</v>
      </c>
      <c r="H4759" s="34">
        <v>66</v>
      </c>
      <c r="I4759" s="34"/>
      <c r="J4759" s="34">
        <v>2.76</v>
      </c>
      <c r="K4759" s="171" t="s">
        <v>496</v>
      </c>
      <c r="L4759" s="171"/>
      <c r="M4759" s="171"/>
      <c r="N4759" s="171"/>
      <c r="O4759" s="171"/>
      <c r="P4759" s="171"/>
      <c r="Q4759" s="171" t="s">
        <v>494</v>
      </c>
      <c r="R4759" s="171"/>
      <c r="S4759" s="171"/>
      <c r="T4759" s="171"/>
      <c r="U4759" s="171"/>
      <c r="V4759" s="171"/>
      <c r="W4759" s="171"/>
      <c r="X4759" s="171"/>
      <c r="Y4759" s="171"/>
      <c r="Z4759" s="171"/>
      <c r="AA4759" s="171"/>
      <c r="AB4759" s="171"/>
      <c r="AC4759" s="171"/>
      <c r="AD4759" s="171"/>
      <c r="AE4759" s="171"/>
      <c r="AF4759" s="171"/>
      <c r="AG4759" s="171"/>
      <c r="AH4759" s="171"/>
      <c r="AI4759" s="171"/>
      <c r="AJ4759" s="171"/>
      <c r="AK4759" s="171"/>
      <c r="AL4759" s="171"/>
      <c r="AM4759" s="171"/>
      <c r="AN4759" s="171"/>
      <c r="AO4759" s="171"/>
      <c r="AP4759" s="171"/>
      <c r="AQ4759" s="171"/>
      <c r="AR4759" s="171"/>
      <c r="AS4759" s="171"/>
      <c r="AT4759" s="171"/>
      <c r="AU4759" s="171"/>
      <c r="AV4759" s="171"/>
      <c r="AW4759" s="171"/>
      <c r="AX4759" s="171"/>
      <c r="AY4759" s="171"/>
      <c r="AZ4759" s="171"/>
      <c r="BA4759" s="171"/>
      <c r="BB4759" s="171"/>
      <c r="BC4759" s="171"/>
      <c r="BD4759" s="171"/>
      <c r="BE4759" s="171"/>
      <c r="BF4759" s="171"/>
      <c r="BG4759" s="171"/>
    </row>
    <row r="4760" spans="1:59" hidden="1" x14ac:dyDescent="0.2">
      <c r="A4760" s="171">
        <v>2025</v>
      </c>
      <c r="B4760" s="170" t="s">
        <v>16</v>
      </c>
      <c r="C4760" s="51" t="str">
        <f>set_totals!$C$658</f>
        <v>14May25-RST-Night/Day</v>
      </c>
      <c r="D4760" s="21">
        <f t="shared" si="214"/>
        <v>45791</v>
      </c>
      <c r="E4760" s="22">
        <f t="shared" si="215"/>
        <v>134</v>
      </c>
      <c r="F4760" s="171" t="s">
        <v>343</v>
      </c>
      <c r="G4760" s="171" t="s">
        <v>341</v>
      </c>
      <c r="H4760" s="34">
        <v>36</v>
      </c>
      <c r="I4760" s="34"/>
      <c r="J4760" s="34">
        <v>0.61</v>
      </c>
      <c r="K4760" s="171" t="s">
        <v>494</v>
      </c>
      <c r="L4760" s="171"/>
      <c r="M4760" s="171"/>
      <c r="N4760" s="171"/>
      <c r="O4760" s="171"/>
      <c r="P4760" s="171"/>
      <c r="Q4760" s="171" t="s">
        <v>494</v>
      </c>
      <c r="R4760" s="171"/>
      <c r="S4760" s="171"/>
      <c r="T4760" s="171"/>
      <c r="U4760" s="171"/>
      <c r="V4760" s="171"/>
      <c r="W4760" s="171"/>
      <c r="X4760" s="171"/>
      <c r="Y4760" s="171"/>
      <c r="Z4760" s="171"/>
      <c r="AA4760" s="171"/>
      <c r="AB4760" s="171"/>
      <c r="AC4760" s="171"/>
      <c r="AD4760" s="171"/>
      <c r="AE4760" s="171"/>
      <c r="AF4760" s="171"/>
      <c r="AG4760" s="171"/>
      <c r="AH4760" s="171"/>
      <c r="AI4760" s="171"/>
      <c r="AJ4760" s="171"/>
      <c r="AK4760" s="171"/>
      <c r="AL4760" s="171"/>
      <c r="AM4760" s="171"/>
      <c r="AN4760" s="171"/>
      <c r="AO4760" s="171"/>
      <c r="AP4760" s="171"/>
      <c r="AQ4760" s="171"/>
      <c r="AR4760" s="171"/>
      <c r="AS4760" s="171"/>
      <c r="AT4760" s="171"/>
      <c r="AU4760" s="171"/>
      <c r="AV4760" s="171"/>
      <c r="AW4760" s="171"/>
      <c r="AX4760" s="171"/>
      <c r="AY4760" s="171"/>
      <c r="AZ4760" s="171"/>
      <c r="BA4760" s="171"/>
      <c r="BB4760" s="171"/>
      <c r="BC4760" s="171"/>
      <c r="BD4760" s="171"/>
      <c r="BE4760" s="171"/>
      <c r="BF4760" s="171"/>
      <c r="BG4760" s="171"/>
    </row>
    <row r="4761" spans="1:59" hidden="1" x14ac:dyDescent="0.2">
      <c r="A4761" s="171">
        <v>2025</v>
      </c>
      <c r="B4761" s="170" t="s">
        <v>16</v>
      </c>
      <c r="C4761" s="51" t="str">
        <f>set_totals!$C$658</f>
        <v>14May25-RST-Night/Day</v>
      </c>
      <c r="D4761" s="21">
        <f t="shared" si="214"/>
        <v>45791</v>
      </c>
      <c r="E4761" s="22">
        <f t="shared" si="215"/>
        <v>134</v>
      </c>
      <c r="F4761" s="171" t="s">
        <v>343</v>
      </c>
      <c r="G4761" s="171" t="s">
        <v>341</v>
      </c>
      <c r="H4761" s="34">
        <v>40</v>
      </c>
      <c r="I4761" s="34"/>
      <c r="J4761" s="34">
        <v>0.5</v>
      </c>
      <c r="K4761" s="171" t="s">
        <v>494</v>
      </c>
      <c r="L4761" s="171"/>
      <c r="M4761" s="171"/>
      <c r="N4761" s="171"/>
      <c r="O4761" s="171"/>
      <c r="P4761" s="171"/>
      <c r="Q4761" s="171" t="s">
        <v>494</v>
      </c>
      <c r="R4761" s="171"/>
      <c r="S4761" s="171"/>
      <c r="T4761" s="171"/>
      <c r="U4761" s="171"/>
      <c r="V4761" s="171"/>
      <c r="W4761" s="171"/>
      <c r="X4761" s="171"/>
      <c r="Y4761" s="171"/>
      <c r="Z4761" s="171"/>
      <c r="AA4761" s="171"/>
      <c r="AB4761" s="171"/>
      <c r="AC4761" s="171"/>
      <c r="AD4761" s="171"/>
      <c r="AE4761" s="171"/>
      <c r="AF4761" s="171"/>
      <c r="AG4761" s="171"/>
      <c r="AH4761" s="171"/>
      <c r="AI4761" s="171"/>
      <c r="AJ4761" s="171"/>
      <c r="AK4761" s="171"/>
      <c r="AL4761" s="171"/>
      <c r="AM4761" s="171"/>
      <c r="AN4761" s="171"/>
      <c r="AO4761" s="171"/>
      <c r="AP4761" s="171"/>
      <c r="AQ4761" s="171"/>
      <c r="AR4761" s="171"/>
      <c r="AS4761" s="171"/>
      <c r="AT4761" s="171"/>
      <c r="AU4761" s="171"/>
      <c r="AV4761" s="171"/>
      <c r="AW4761" s="171"/>
      <c r="AX4761" s="171"/>
      <c r="AY4761" s="171"/>
      <c r="AZ4761" s="171"/>
      <c r="BA4761" s="171"/>
      <c r="BB4761" s="171"/>
      <c r="BC4761" s="171"/>
      <c r="BD4761" s="171"/>
      <c r="BE4761" s="171"/>
      <c r="BF4761" s="171"/>
      <c r="BG4761" s="171"/>
    </row>
    <row r="4762" spans="1:59" hidden="1" x14ac:dyDescent="0.2">
      <c r="A4762" s="171">
        <v>2025</v>
      </c>
      <c r="B4762" s="170" t="s">
        <v>16</v>
      </c>
      <c r="C4762" s="51" t="str">
        <f>set_totals!$C$658</f>
        <v>14May25-RST-Night/Day</v>
      </c>
      <c r="D4762" s="21">
        <f t="shared" si="214"/>
        <v>45791</v>
      </c>
      <c r="E4762" s="22">
        <f t="shared" si="215"/>
        <v>134</v>
      </c>
      <c r="F4762" s="171" t="s">
        <v>343</v>
      </c>
      <c r="G4762" s="171" t="s">
        <v>341</v>
      </c>
      <c r="H4762" s="34">
        <v>44</v>
      </c>
      <c r="I4762" s="34"/>
      <c r="J4762" s="34">
        <v>0.38</v>
      </c>
      <c r="K4762" s="171" t="s">
        <v>494</v>
      </c>
      <c r="L4762" s="171"/>
      <c r="M4762" s="171"/>
      <c r="N4762" s="171"/>
      <c r="O4762" s="171"/>
      <c r="P4762" s="171"/>
      <c r="Q4762" s="171" t="s">
        <v>494</v>
      </c>
      <c r="R4762" s="171"/>
      <c r="S4762" s="171"/>
      <c r="T4762" s="171"/>
      <c r="U4762" s="171"/>
      <c r="V4762" s="171"/>
      <c r="W4762" s="171"/>
      <c r="X4762" s="171"/>
      <c r="Y4762" s="171"/>
      <c r="Z4762" s="171"/>
      <c r="AA4762" s="171"/>
      <c r="AB4762" s="171"/>
      <c r="AC4762" s="171"/>
      <c r="AD4762" s="171"/>
      <c r="AE4762" s="171"/>
      <c r="AF4762" s="171"/>
      <c r="AG4762" s="171"/>
      <c r="AH4762" s="171"/>
      <c r="AI4762" s="171"/>
      <c r="AJ4762" s="171"/>
      <c r="AK4762" s="171"/>
      <c r="AL4762" s="171"/>
      <c r="AM4762" s="171"/>
      <c r="AN4762" s="171"/>
      <c r="AO4762" s="171"/>
      <c r="AP4762" s="171"/>
      <c r="AQ4762" s="171"/>
      <c r="AR4762" s="171"/>
      <c r="AS4762" s="171"/>
      <c r="AT4762" s="171"/>
      <c r="AU4762" s="171"/>
      <c r="AV4762" s="171"/>
      <c r="AW4762" s="171"/>
      <c r="AX4762" s="171"/>
      <c r="AY4762" s="171"/>
      <c r="AZ4762" s="171"/>
      <c r="BA4762" s="171"/>
      <c r="BB4762" s="171"/>
      <c r="BC4762" s="171"/>
      <c r="BD4762" s="171"/>
      <c r="BE4762" s="171"/>
      <c r="BF4762" s="171"/>
      <c r="BG4762" s="171"/>
    </row>
    <row r="4763" spans="1:59" hidden="1" x14ac:dyDescent="0.2">
      <c r="A4763" s="171">
        <v>2025</v>
      </c>
      <c r="B4763" s="170" t="s">
        <v>16</v>
      </c>
      <c r="C4763" s="51" t="str">
        <f>set_totals!$C$658</f>
        <v>14May25-RST-Night/Day</v>
      </c>
      <c r="D4763" s="21">
        <f t="shared" si="214"/>
        <v>45791</v>
      </c>
      <c r="E4763" s="22">
        <f t="shared" si="215"/>
        <v>134</v>
      </c>
      <c r="F4763" s="171" t="s">
        <v>343</v>
      </c>
      <c r="G4763" s="171" t="s">
        <v>341</v>
      </c>
      <c r="H4763" s="34">
        <v>37</v>
      </c>
      <c r="I4763" s="34"/>
      <c r="J4763" s="34">
        <v>0.64</v>
      </c>
      <c r="K4763" s="171" t="s">
        <v>494</v>
      </c>
      <c r="L4763" s="171"/>
      <c r="M4763" s="171"/>
      <c r="N4763" s="171"/>
      <c r="O4763" s="171"/>
      <c r="P4763" s="171"/>
      <c r="Q4763" s="171" t="s">
        <v>494</v>
      </c>
      <c r="R4763" s="171"/>
      <c r="S4763" s="171"/>
      <c r="T4763" s="171"/>
      <c r="U4763" s="171"/>
      <c r="V4763" s="171"/>
      <c r="W4763" s="171"/>
      <c r="X4763" s="171"/>
      <c r="Y4763" s="171"/>
      <c r="Z4763" s="171"/>
      <c r="AA4763" s="171"/>
      <c r="AB4763" s="171"/>
      <c r="AC4763" s="171"/>
      <c r="AD4763" s="171"/>
      <c r="AE4763" s="171"/>
      <c r="AF4763" s="171"/>
      <c r="AG4763" s="171"/>
      <c r="AH4763" s="171"/>
      <c r="AI4763" s="171"/>
      <c r="AJ4763" s="171"/>
      <c r="AK4763" s="171"/>
      <c r="AL4763" s="171"/>
      <c r="AM4763" s="171"/>
      <c r="AN4763" s="171"/>
      <c r="AO4763" s="171"/>
      <c r="AP4763" s="171"/>
      <c r="AQ4763" s="171"/>
      <c r="AR4763" s="171"/>
      <c r="AS4763" s="171"/>
      <c r="AT4763" s="171"/>
      <c r="AU4763" s="171"/>
      <c r="AV4763" s="171"/>
      <c r="AW4763" s="171"/>
      <c r="AX4763" s="171"/>
      <c r="AY4763" s="171"/>
      <c r="AZ4763" s="171"/>
      <c r="BA4763" s="171"/>
      <c r="BB4763" s="171"/>
      <c r="BC4763" s="171"/>
      <c r="BD4763" s="171"/>
      <c r="BE4763" s="171"/>
      <c r="BF4763" s="171"/>
      <c r="BG4763" s="171"/>
    </row>
    <row r="4764" spans="1:59" hidden="1" x14ac:dyDescent="0.2">
      <c r="A4764" s="171">
        <v>2025</v>
      </c>
      <c r="B4764" s="170" t="s">
        <v>16</v>
      </c>
      <c r="C4764" s="51" t="str">
        <f>set_totals!$C$658</f>
        <v>14May25-RST-Night/Day</v>
      </c>
      <c r="D4764" s="21">
        <f t="shared" si="214"/>
        <v>45791</v>
      </c>
      <c r="E4764" s="22">
        <f t="shared" si="215"/>
        <v>134</v>
      </c>
      <c r="F4764" s="171" t="s">
        <v>343</v>
      </c>
      <c r="G4764" s="171" t="s">
        <v>341</v>
      </c>
      <c r="H4764" s="34">
        <v>52</v>
      </c>
      <c r="I4764" s="34"/>
      <c r="J4764" s="34">
        <v>1.27</v>
      </c>
      <c r="K4764" s="171" t="s">
        <v>494</v>
      </c>
      <c r="L4764" s="171"/>
      <c r="M4764" s="171"/>
      <c r="N4764" s="171"/>
      <c r="O4764" s="171"/>
      <c r="P4764" s="171"/>
      <c r="Q4764" s="171" t="s">
        <v>494</v>
      </c>
      <c r="R4764" s="171"/>
      <c r="S4764" s="171"/>
      <c r="T4764" s="171"/>
      <c r="U4764" s="171"/>
      <c r="V4764" s="171"/>
      <c r="W4764" s="171"/>
      <c r="X4764" s="171"/>
      <c r="Y4764" s="171"/>
      <c r="Z4764" s="171"/>
      <c r="AA4764" s="171"/>
      <c r="AB4764" s="171"/>
      <c r="AC4764" s="171"/>
      <c r="AD4764" s="171"/>
      <c r="AE4764" s="171"/>
      <c r="AF4764" s="171"/>
      <c r="AG4764" s="171"/>
      <c r="AH4764" s="171"/>
      <c r="AI4764" s="171"/>
      <c r="AJ4764" s="171"/>
      <c r="AK4764" s="171"/>
      <c r="AL4764" s="171"/>
      <c r="AM4764" s="171"/>
      <c r="AN4764" s="171"/>
      <c r="AO4764" s="171"/>
      <c r="AP4764" s="171"/>
      <c r="AQ4764" s="171"/>
      <c r="AR4764" s="171"/>
      <c r="AS4764" s="171"/>
      <c r="AT4764" s="171"/>
      <c r="AU4764" s="171"/>
      <c r="AV4764" s="171"/>
      <c r="AW4764" s="171"/>
      <c r="AX4764" s="171"/>
      <c r="AY4764" s="171"/>
      <c r="AZ4764" s="171"/>
      <c r="BA4764" s="171"/>
      <c r="BB4764" s="171"/>
      <c r="BC4764" s="171"/>
      <c r="BD4764" s="171"/>
      <c r="BE4764" s="171"/>
      <c r="BF4764" s="171"/>
      <c r="BG4764" s="171"/>
    </row>
    <row r="4765" spans="1:59" hidden="1" x14ac:dyDescent="0.2">
      <c r="A4765" s="171">
        <v>2025</v>
      </c>
      <c r="B4765" s="170" t="s">
        <v>16</v>
      </c>
      <c r="C4765" s="51" t="str">
        <f>set_totals!$C$658</f>
        <v>14May25-RST-Night/Day</v>
      </c>
      <c r="D4765" s="21">
        <f t="shared" si="214"/>
        <v>45791</v>
      </c>
      <c r="E4765" s="22">
        <f t="shared" si="215"/>
        <v>134</v>
      </c>
      <c r="F4765" s="171" t="s">
        <v>343</v>
      </c>
      <c r="G4765" s="171" t="s">
        <v>341</v>
      </c>
      <c r="H4765" s="34">
        <v>33</v>
      </c>
      <c r="I4765" s="34"/>
      <c r="J4765" s="34">
        <v>0.46</v>
      </c>
      <c r="K4765" s="171" t="s">
        <v>494</v>
      </c>
      <c r="L4765" s="171"/>
      <c r="M4765" s="171"/>
      <c r="N4765" s="171"/>
      <c r="O4765" s="171"/>
      <c r="P4765" s="171"/>
      <c r="Q4765" s="171" t="s">
        <v>494</v>
      </c>
      <c r="R4765" s="171"/>
      <c r="S4765" s="171"/>
      <c r="T4765" s="171"/>
      <c r="U4765" s="171"/>
      <c r="V4765" s="171"/>
      <c r="W4765" s="171"/>
      <c r="X4765" s="171"/>
      <c r="Y4765" s="171"/>
      <c r="Z4765" s="171"/>
      <c r="AA4765" s="171"/>
      <c r="AB4765" s="171"/>
      <c r="AC4765" s="171"/>
      <c r="AD4765" s="171"/>
      <c r="AE4765" s="171"/>
      <c r="AF4765" s="171"/>
      <c r="AG4765" s="171"/>
      <c r="AH4765" s="171"/>
      <c r="AI4765" s="171"/>
      <c r="AJ4765" s="171"/>
      <c r="AK4765" s="171"/>
      <c r="AL4765" s="171"/>
      <c r="AM4765" s="171"/>
      <c r="AN4765" s="171"/>
      <c r="AO4765" s="171"/>
      <c r="AP4765" s="171"/>
      <c r="AQ4765" s="171"/>
      <c r="AR4765" s="171"/>
      <c r="AS4765" s="171"/>
      <c r="AT4765" s="171"/>
      <c r="AU4765" s="171"/>
      <c r="AV4765" s="171"/>
      <c r="AW4765" s="171"/>
      <c r="AX4765" s="171"/>
      <c r="AY4765" s="171"/>
      <c r="AZ4765" s="171"/>
      <c r="BA4765" s="171"/>
      <c r="BB4765" s="171"/>
      <c r="BC4765" s="171"/>
      <c r="BD4765" s="171"/>
      <c r="BE4765" s="171"/>
      <c r="BF4765" s="171"/>
      <c r="BG4765" s="171"/>
    </row>
    <row r="4766" spans="1:59" hidden="1" x14ac:dyDescent="0.2">
      <c r="A4766" s="171">
        <v>2025</v>
      </c>
      <c r="B4766" s="170" t="s">
        <v>16</v>
      </c>
      <c r="C4766" s="51" t="str">
        <f>set_totals!$C$658</f>
        <v>14May25-RST-Night/Day</v>
      </c>
      <c r="D4766" s="21">
        <f t="shared" si="214"/>
        <v>45791</v>
      </c>
      <c r="E4766" s="22">
        <f t="shared" si="215"/>
        <v>134</v>
      </c>
      <c r="F4766" s="171" t="s">
        <v>343</v>
      </c>
      <c r="G4766" s="171" t="s">
        <v>341</v>
      </c>
      <c r="H4766" s="34">
        <v>37</v>
      </c>
      <c r="I4766" s="34"/>
      <c r="J4766" s="34">
        <v>0.54</v>
      </c>
      <c r="K4766" s="171" t="s">
        <v>494</v>
      </c>
      <c r="L4766" s="171"/>
      <c r="M4766" s="171"/>
      <c r="N4766" s="171"/>
      <c r="O4766" s="171"/>
      <c r="P4766" s="171"/>
      <c r="Q4766" s="171" t="s">
        <v>494</v>
      </c>
      <c r="R4766" s="171"/>
      <c r="S4766" s="171"/>
      <c r="T4766" s="171"/>
      <c r="U4766" s="171"/>
      <c r="V4766" s="171"/>
      <c r="W4766" s="171"/>
      <c r="X4766" s="171"/>
      <c r="Y4766" s="171"/>
      <c r="Z4766" s="171"/>
      <c r="AA4766" s="171"/>
      <c r="AB4766" s="171"/>
      <c r="AC4766" s="171"/>
      <c r="AD4766" s="171"/>
      <c r="AE4766" s="171"/>
      <c r="AF4766" s="171"/>
      <c r="AG4766" s="171"/>
      <c r="AH4766" s="171"/>
      <c r="AI4766" s="171"/>
      <c r="AJ4766" s="171"/>
      <c r="AK4766" s="171"/>
      <c r="AL4766" s="171"/>
      <c r="AM4766" s="171"/>
      <c r="AN4766" s="171"/>
      <c r="AO4766" s="171"/>
      <c r="AP4766" s="171"/>
      <c r="AQ4766" s="171"/>
      <c r="AR4766" s="171"/>
      <c r="AS4766" s="171"/>
      <c r="AT4766" s="171"/>
      <c r="AU4766" s="171"/>
      <c r="AV4766" s="171"/>
      <c r="AW4766" s="171"/>
      <c r="AX4766" s="171"/>
      <c r="AY4766" s="171"/>
      <c r="AZ4766" s="171"/>
      <c r="BA4766" s="171"/>
      <c r="BB4766" s="171"/>
      <c r="BC4766" s="171"/>
      <c r="BD4766" s="171"/>
      <c r="BE4766" s="171"/>
      <c r="BF4766" s="171"/>
      <c r="BG4766" s="171"/>
    </row>
    <row r="4767" spans="1:59" hidden="1" x14ac:dyDescent="0.2">
      <c r="A4767" s="171">
        <v>2025</v>
      </c>
      <c r="B4767" s="170" t="s">
        <v>16</v>
      </c>
      <c r="C4767" s="51" t="str">
        <f>set_totals!$C$658</f>
        <v>14May25-RST-Night/Day</v>
      </c>
      <c r="D4767" s="21">
        <f t="shared" si="214"/>
        <v>45791</v>
      </c>
      <c r="E4767" s="22">
        <f t="shared" si="215"/>
        <v>134</v>
      </c>
      <c r="F4767" s="171" t="s">
        <v>343</v>
      </c>
      <c r="G4767" s="171" t="s">
        <v>341</v>
      </c>
      <c r="H4767" s="34">
        <v>34</v>
      </c>
      <c r="I4767" s="34"/>
      <c r="J4767" s="34">
        <v>0.38</v>
      </c>
      <c r="K4767" s="171" t="s">
        <v>494</v>
      </c>
      <c r="L4767" s="171"/>
      <c r="M4767" s="171"/>
      <c r="N4767" s="171"/>
      <c r="O4767" s="171"/>
      <c r="P4767" s="171"/>
      <c r="Q4767" s="171" t="s">
        <v>494</v>
      </c>
      <c r="R4767" s="171"/>
      <c r="S4767" s="171"/>
      <c r="T4767" s="171"/>
      <c r="U4767" s="171"/>
      <c r="V4767" s="171"/>
      <c r="W4767" s="171"/>
      <c r="X4767" s="171"/>
      <c r="Y4767" s="171"/>
      <c r="Z4767" s="171"/>
      <c r="AA4767" s="171"/>
      <c r="AB4767" s="171"/>
      <c r="AC4767" s="171"/>
      <c r="AD4767" s="171"/>
      <c r="AE4767" s="171"/>
      <c r="AF4767" s="171"/>
      <c r="AG4767" s="171"/>
      <c r="AH4767" s="171"/>
      <c r="AI4767" s="171"/>
      <c r="AJ4767" s="171"/>
      <c r="AK4767" s="171"/>
      <c r="AL4767" s="171"/>
      <c r="AM4767" s="171"/>
      <c r="AN4767" s="171"/>
      <c r="AO4767" s="171"/>
      <c r="AP4767" s="171"/>
      <c r="AQ4767" s="171"/>
      <c r="AR4767" s="171"/>
      <c r="AS4767" s="171"/>
      <c r="AT4767" s="171"/>
      <c r="AU4767" s="171"/>
      <c r="AV4767" s="171"/>
      <c r="AW4767" s="171"/>
      <c r="AX4767" s="171"/>
      <c r="AY4767" s="171"/>
      <c r="AZ4767" s="171"/>
      <c r="BA4767" s="171"/>
      <c r="BB4767" s="171"/>
      <c r="BC4767" s="171"/>
      <c r="BD4767" s="171"/>
      <c r="BE4767" s="171"/>
      <c r="BF4767" s="171"/>
      <c r="BG4767" s="171"/>
    </row>
    <row r="4768" spans="1:59" hidden="1" x14ac:dyDescent="0.2">
      <c r="A4768" s="171">
        <v>2025</v>
      </c>
      <c r="B4768" s="170" t="s">
        <v>16</v>
      </c>
      <c r="C4768" s="51" t="str">
        <f>set_totals!$C$658</f>
        <v>14May25-RST-Night/Day</v>
      </c>
      <c r="D4768" s="21">
        <f t="shared" si="214"/>
        <v>45791</v>
      </c>
      <c r="E4768" s="22">
        <f t="shared" si="215"/>
        <v>134</v>
      </c>
      <c r="F4768" s="171" t="s">
        <v>343</v>
      </c>
      <c r="G4768" s="171" t="s">
        <v>341</v>
      </c>
      <c r="H4768" s="34">
        <v>34</v>
      </c>
      <c r="I4768" s="34"/>
      <c r="J4768" s="34">
        <v>0.36</v>
      </c>
      <c r="K4768" s="171" t="s">
        <v>494</v>
      </c>
      <c r="L4768" s="171"/>
      <c r="M4768" s="171"/>
      <c r="N4768" s="171"/>
      <c r="O4768" s="171"/>
      <c r="P4768" s="171"/>
      <c r="Q4768" s="171" t="s">
        <v>494</v>
      </c>
      <c r="R4768" s="171"/>
      <c r="S4768" s="171"/>
      <c r="T4768" s="171"/>
      <c r="U4768" s="171"/>
      <c r="V4768" s="171"/>
      <c r="W4768" s="171"/>
      <c r="X4768" s="171"/>
      <c r="Y4768" s="171"/>
      <c r="Z4768" s="171"/>
      <c r="AA4768" s="171"/>
      <c r="AB4768" s="171"/>
      <c r="AC4768" s="171"/>
      <c r="AD4768" s="171"/>
      <c r="AE4768" s="171"/>
      <c r="AF4768" s="171"/>
      <c r="AG4768" s="171"/>
      <c r="AH4768" s="171"/>
      <c r="AI4768" s="171"/>
      <c r="AJ4768" s="171"/>
      <c r="AK4768" s="171"/>
      <c r="AL4768" s="171"/>
      <c r="AM4768" s="171"/>
      <c r="AN4768" s="171"/>
      <c r="AO4768" s="171"/>
      <c r="AP4768" s="171"/>
      <c r="AQ4768" s="171"/>
      <c r="AR4768" s="171"/>
      <c r="AS4768" s="171"/>
      <c r="AT4768" s="171"/>
      <c r="AU4768" s="171"/>
      <c r="AV4768" s="171"/>
      <c r="AW4768" s="171"/>
      <c r="AX4768" s="171"/>
      <c r="AY4768" s="171"/>
      <c r="AZ4768" s="171"/>
      <c r="BA4768" s="171"/>
      <c r="BB4768" s="171"/>
      <c r="BC4768" s="171"/>
      <c r="BD4768" s="171"/>
      <c r="BE4768" s="171"/>
      <c r="BF4768" s="171"/>
      <c r="BG4768" s="171"/>
    </row>
    <row r="4769" spans="1:59" hidden="1" x14ac:dyDescent="0.2">
      <c r="A4769" s="171">
        <v>2025</v>
      </c>
      <c r="B4769" s="170" t="s">
        <v>16</v>
      </c>
      <c r="C4769" s="51" t="str">
        <f>set_totals!$C$658</f>
        <v>14May25-RST-Night/Day</v>
      </c>
      <c r="D4769" s="21">
        <f t="shared" si="214"/>
        <v>45791</v>
      </c>
      <c r="E4769" s="22">
        <f t="shared" si="215"/>
        <v>134</v>
      </c>
      <c r="F4769" s="171" t="s">
        <v>343</v>
      </c>
      <c r="G4769" s="171" t="s">
        <v>341</v>
      </c>
      <c r="H4769" s="34">
        <v>38</v>
      </c>
      <c r="I4769" s="34"/>
      <c r="J4769" s="34">
        <v>1.57</v>
      </c>
      <c r="K4769" s="171" t="s">
        <v>494</v>
      </c>
      <c r="L4769" s="171"/>
      <c r="M4769" s="171"/>
      <c r="N4769" s="171"/>
      <c r="O4769" s="171"/>
      <c r="P4769" s="171"/>
      <c r="Q4769" s="171" t="s">
        <v>494</v>
      </c>
      <c r="R4769" s="171"/>
      <c r="S4769" s="171"/>
      <c r="T4769" s="171"/>
      <c r="U4769" s="171"/>
      <c r="V4769" s="171"/>
      <c r="W4769" s="171"/>
      <c r="X4769" s="171"/>
      <c r="Y4769" s="171"/>
      <c r="Z4769" s="171"/>
      <c r="AA4769" s="171"/>
      <c r="AB4769" s="171"/>
      <c r="AC4769" s="171"/>
      <c r="AD4769" s="171"/>
      <c r="AE4769" s="171"/>
      <c r="AF4769" s="171"/>
      <c r="AG4769" s="171"/>
      <c r="AH4769" s="171"/>
      <c r="AI4769" s="171"/>
      <c r="AJ4769" s="171"/>
      <c r="AK4769" s="171"/>
      <c r="AL4769" s="171"/>
      <c r="AM4769" s="171"/>
      <c r="AN4769" s="171"/>
      <c r="AO4769" s="171"/>
      <c r="AP4769" s="171"/>
      <c r="AQ4769" s="171"/>
      <c r="AR4769" s="171"/>
      <c r="AS4769" s="171"/>
      <c r="AT4769" s="171"/>
      <c r="AU4769" s="171"/>
      <c r="AV4769" s="171"/>
      <c r="AW4769" s="171"/>
      <c r="AX4769" s="171"/>
      <c r="AY4769" s="171"/>
      <c r="AZ4769" s="171"/>
      <c r="BA4769" s="171"/>
      <c r="BB4769" s="171"/>
      <c r="BC4769" s="171"/>
      <c r="BD4769" s="171"/>
      <c r="BE4769" s="171"/>
      <c r="BF4769" s="171"/>
      <c r="BG4769" s="171"/>
    </row>
    <row r="4770" spans="1:59" hidden="1" x14ac:dyDescent="0.2">
      <c r="A4770" s="171">
        <v>2025</v>
      </c>
      <c r="B4770" s="170" t="s">
        <v>16</v>
      </c>
      <c r="C4770" s="51" t="str">
        <f>set_totals!$C$658</f>
        <v>14May25-RST-Night/Day</v>
      </c>
      <c r="D4770" s="21">
        <f t="shared" si="214"/>
        <v>45791</v>
      </c>
      <c r="E4770" s="22">
        <f t="shared" si="215"/>
        <v>134</v>
      </c>
      <c r="F4770" s="171" t="s">
        <v>343</v>
      </c>
      <c r="G4770" s="171" t="s">
        <v>341</v>
      </c>
      <c r="H4770" s="34">
        <v>32</v>
      </c>
      <c r="I4770" s="34"/>
      <c r="J4770" s="34">
        <v>0.43</v>
      </c>
      <c r="K4770" s="171" t="s">
        <v>494</v>
      </c>
      <c r="L4770" s="171"/>
      <c r="M4770" s="171"/>
      <c r="N4770" s="171"/>
      <c r="O4770" s="171"/>
      <c r="P4770" s="171"/>
      <c r="Q4770" s="171" t="s">
        <v>494</v>
      </c>
      <c r="R4770" s="171"/>
      <c r="S4770" s="171"/>
      <c r="T4770" s="171"/>
      <c r="U4770" s="171"/>
      <c r="V4770" s="171"/>
      <c r="W4770" s="171"/>
      <c r="X4770" s="171"/>
      <c r="Y4770" s="171"/>
      <c r="Z4770" s="171"/>
      <c r="AA4770" s="171"/>
      <c r="AB4770" s="171"/>
      <c r="AC4770" s="171"/>
      <c r="AD4770" s="171"/>
      <c r="AE4770" s="171"/>
      <c r="AF4770" s="171"/>
      <c r="AG4770" s="171"/>
      <c r="AH4770" s="171"/>
      <c r="AI4770" s="171"/>
      <c r="AJ4770" s="171"/>
      <c r="AK4770" s="171"/>
      <c r="AL4770" s="171"/>
      <c r="AM4770" s="171"/>
      <c r="AN4770" s="171"/>
      <c r="AO4770" s="171"/>
      <c r="AP4770" s="171"/>
      <c r="AQ4770" s="171"/>
      <c r="AR4770" s="171"/>
      <c r="AS4770" s="171"/>
      <c r="AT4770" s="171"/>
      <c r="AU4770" s="171"/>
      <c r="AV4770" s="171"/>
      <c r="AW4770" s="171"/>
      <c r="AX4770" s="171"/>
      <c r="AY4770" s="171"/>
      <c r="AZ4770" s="171"/>
      <c r="BA4770" s="171"/>
      <c r="BB4770" s="171"/>
      <c r="BC4770" s="171"/>
      <c r="BD4770" s="171"/>
      <c r="BE4770" s="171"/>
      <c r="BF4770" s="171"/>
      <c r="BG4770" s="171"/>
    </row>
    <row r="4771" spans="1:59" hidden="1" x14ac:dyDescent="0.2">
      <c r="A4771" s="171">
        <v>2025</v>
      </c>
      <c r="B4771" s="170" t="s">
        <v>16</v>
      </c>
      <c r="C4771" s="51" t="str">
        <f>set_totals!$C$658</f>
        <v>14May25-RST-Night/Day</v>
      </c>
      <c r="D4771" s="21">
        <f t="shared" si="214"/>
        <v>45791</v>
      </c>
      <c r="E4771" s="22">
        <f t="shared" si="215"/>
        <v>134</v>
      </c>
      <c r="F4771" s="171" t="s">
        <v>343</v>
      </c>
      <c r="G4771" s="171" t="s">
        <v>341</v>
      </c>
      <c r="H4771" s="34">
        <v>36</v>
      </c>
      <c r="I4771" s="34"/>
      <c r="J4771" s="34">
        <v>0.38</v>
      </c>
      <c r="K4771" s="171" t="s">
        <v>494</v>
      </c>
      <c r="L4771" s="171"/>
      <c r="M4771" s="171"/>
      <c r="N4771" s="171"/>
      <c r="O4771" s="171"/>
      <c r="P4771" s="171"/>
      <c r="Q4771" s="171" t="s">
        <v>494</v>
      </c>
      <c r="R4771" s="171"/>
      <c r="S4771" s="171"/>
      <c r="T4771" s="171"/>
      <c r="U4771" s="171"/>
      <c r="V4771" s="171"/>
      <c r="W4771" s="171"/>
      <c r="X4771" s="171"/>
      <c r="Y4771" s="171"/>
      <c r="Z4771" s="171"/>
      <c r="AA4771" s="171"/>
      <c r="AB4771" s="171"/>
      <c r="AC4771" s="171"/>
      <c r="AD4771" s="171"/>
      <c r="AE4771" s="171"/>
      <c r="AF4771" s="171"/>
      <c r="AG4771" s="171"/>
      <c r="AH4771" s="171"/>
      <c r="AI4771" s="171"/>
      <c r="AJ4771" s="171"/>
      <c r="AK4771" s="171"/>
      <c r="AL4771" s="171"/>
      <c r="AM4771" s="171"/>
      <c r="AN4771" s="171"/>
      <c r="AO4771" s="171"/>
      <c r="AP4771" s="171"/>
      <c r="AQ4771" s="171"/>
      <c r="AR4771" s="171"/>
      <c r="AS4771" s="171"/>
      <c r="AT4771" s="171"/>
      <c r="AU4771" s="171"/>
      <c r="AV4771" s="171"/>
      <c r="AW4771" s="171"/>
      <c r="AX4771" s="171"/>
      <c r="AY4771" s="171"/>
      <c r="AZ4771" s="171"/>
      <c r="BA4771" s="171"/>
      <c r="BB4771" s="171"/>
      <c r="BC4771" s="171"/>
      <c r="BD4771" s="171"/>
      <c r="BE4771" s="171"/>
      <c r="BF4771" s="171"/>
      <c r="BG4771" s="171"/>
    </row>
    <row r="4772" spans="1:59" hidden="1" x14ac:dyDescent="0.2">
      <c r="A4772" s="171">
        <v>2025</v>
      </c>
      <c r="B4772" s="170" t="s">
        <v>16</v>
      </c>
      <c r="C4772" s="51" t="str">
        <f>set_totals!$C$658</f>
        <v>14May25-RST-Night/Day</v>
      </c>
      <c r="D4772" s="21">
        <f t="shared" si="214"/>
        <v>45791</v>
      </c>
      <c r="E4772" s="22">
        <f t="shared" si="215"/>
        <v>134</v>
      </c>
      <c r="F4772" s="171" t="s">
        <v>343</v>
      </c>
      <c r="G4772" s="171" t="s">
        <v>341</v>
      </c>
      <c r="H4772" s="34">
        <v>35</v>
      </c>
      <c r="I4772" s="34"/>
      <c r="J4772" s="34">
        <v>0.48</v>
      </c>
      <c r="K4772" s="171" t="s">
        <v>494</v>
      </c>
      <c r="L4772" s="171"/>
      <c r="M4772" s="171"/>
      <c r="N4772" s="171"/>
      <c r="O4772" s="171"/>
      <c r="P4772" s="171"/>
      <c r="Q4772" s="171" t="s">
        <v>494</v>
      </c>
      <c r="R4772" s="171"/>
      <c r="S4772" s="171"/>
      <c r="T4772" s="171"/>
      <c r="U4772" s="171"/>
      <c r="V4772" s="171"/>
      <c r="W4772" s="171"/>
      <c r="X4772" s="171"/>
      <c r="Y4772" s="171"/>
      <c r="Z4772" s="171"/>
      <c r="AA4772" s="171"/>
      <c r="AB4772" s="171"/>
      <c r="AC4772" s="171"/>
      <c r="AD4772" s="171"/>
      <c r="AE4772" s="171"/>
      <c r="AF4772" s="171"/>
      <c r="AG4772" s="171"/>
      <c r="AH4772" s="171"/>
      <c r="AI4772" s="171"/>
      <c r="AJ4772" s="171"/>
      <c r="AK4772" s="171"/>
      <c r="AL4772" s="171"/>
      <c r="AM4772" s="171"/>
      <c r="AN4772" s="171"/>
      <c r="AO4772" s="171"/>
      <c r="AP4772" s="171"/>
      <c r="AQ4772" s="171"/>
      <c r="AR4772" s="171"/>
      <c r="AS4772" s="171"/>
      <c r="AT4772" s="171"/>
      <c r="AU4772" s="171"/>
      <c r="AV4772" s="171"/>
      <c r="AW4772" s="171"/>
      <c r="AX4772" s="171"/>
      <c r="AY4772" s="171"/>
      <c r="AZ4772" s="171"/>
      <c r="BA4772" s="171"/>
      <c r="BB4772" s="171"/>
      <c r="BC4772" s="171"/>
      <c r="BD4772" s="171"/>
      <c r="BE4772" s="171"/>
      <c r="BF4772" s="171"/>
      <c r="BG4772" s="171"/>
    </row>
    <row r="4773" spans="1:59" hidden="1" x14ac:dyDescent="0.2">
      <c r="A4773" s="171">
        <v>2025</v>
      </c>
      <c r="B4773" s="170" t="s">
        <v>16</v>
      </c>
      <c r="C4773" s="51" t="str">
        <f>set_totals!$C$658</f>
        <v>14May25-RST-Night/Day</v>
      </c>
      <c r="D4773" s="21">
        <f t="shared" si="214"/>
        <v>45791</v>
      </c>
      <c r="E4773" s="22">
        <f t="shared" si="215"/>
        <v>134</v>
      </c>
      <c r="F4773" s="171" t="s">
        <v>343</v>
      </c>
      <c r="G4773" s="171" t="s">
        <v>341</v>
      </c>
      <c r="H4773" s="34">
        <v>35</v>
      </c>
      <c r="I4773" s="34"/>
      <c r="J4773" s="34">
        <v>0.42</v>
      </c>
      <c r="K4773" s="171" t="s">
        <v>494</v>
      </c>
      <c r="L4773" s="171"/>
      <c r="M4773" s="171"/>
      <c r="N4773" s="171"/>
      <c r="O4773" s="171"/>
      <c r="P4773" s="171"/>
      <c r="Q4773" s="171" t="s">
        <v>494</v>
      </c>
      <c r="R4773" s="171"/>
      <c r="S4773" s="171"/>
      <c r="T4773" s="171"/>
      <c r="U4773" s="171"/>
      <c r="V4773" s="171"/>
      <c r="W4773" s="171"/>
      <c r="X4773" s="171"/>
      <c r="Y4773" s="171"/>
      <c r="Z4773" s="171"/>
      <c r="AA4773" s="171"/>
      <c r="AB4773" s="171"/>
      <c r="AC4773" s="171"/>
      <c r="AD4773" s="171"/>
      <c r="AE4773" s="171"/>
      <c r="AF4773" s="171"/>
      <c r="AG4773" s="171"/>
      <c r="AH4773" s="171"/>
      <c r="AI4773" s="171"/>
      <c r="AJ4773" s="171"/>
      <c r="AK4773" s="171"/>
      <c r="AL4773" s="171"/>
      <c r="AM4773" s="171"/>
      <c r="AN4773" s="171"/>
      <c r="AO4773" s="171"/>
      <c r="AP4773" s="171"/>
      <c r="AQ4773" s="171"/>
      <c r="AR4773" s="171"/>
      <c r="AS4773" s="171"/>
      <c r="AT4773" s="171"/>
      <c r="AU4773" s="171"/>
      <c r="AV4773" s="171"/>
      <c r="AW4773" s="171"/>
      <c r="AX4773" s="171"/>
      <c r="AY4773" s="171"/>
      <c r="AZ4773" s="171"/>
      <c r="BA4773" s="171"/>
      <c r="BB4773" s="171"/>
      <c r="BC4773" s="171"/>
      <c r="BD4773" s="171"/>
      <c r="BE4773" s="171"/>
      <c r="BF4773" s="171"/>
      <c r="BG4773" s="171"/>
    </row>
    <row r="4774" spans="1:59" hidden="1" x14ac:dyDescent="0.2">
      <c r="A4774" s="171">
        <v>2025</v>
      </c>
      <c r="B4774" s="170" t="s">
        <v>16</v>
      </c>
      <c r="C4774" s="51" t="str">
        <f>set_totals!$C$658</f>
        <v>14May25-RST-Night/Day</v>
      </c>
      <c r="D4774" s="21">
        <f t="shared" si="214"/>
        <v>45791</v>
      </c>
      <c r="E4774" s="22">
        <f t="shared" si="215"/>
        <v>134</v>
      </c>
      <c r="F4774" s="171" t="s">
        <v>343</v>
      </c>
      <c r="G4774" s="171" t="s">
        <v>341</v>
      </c>
      <c r="H4774" s="34">
        <v>67</v>
      </c>
      <c r="I4774" s="34"/>
      <c r="J4774" s="34">
        <v>3.52</v>
      </c>
      <c r="K4774" s="171" t="s">
        <v>494</v>
      </c>
      <c r="L4774" s="171"/>
      <c r="M4774" s="171"/>
      <c r="N4774" s="171"/>
      <c r="O4774" s="171"/>
      <c r="P4774" s="171"/>
      <c r="Q4774" s="171" t="s">
        <v>494</v>
      </c>
      <c r="R4774" s="171"/>
      <c r="S4774" s="171"/>
      <c r="T4774" s="171"/>
      <c r="U4774" s="171"/>
      <c r="V4774" s="171"/>
      <c r="W4774" s="171"/>
      <c r="X4774" s="171"/>
      <c r="Y4774" s="171"/>
      <c r="Z4774" s="171"/>
      <c r="AA4774" s="171"/>
      <c r="AB4774" s="171"/>
      <c r="AC4774" s="171"/>
      <c r="AD4774" s="171"/>
      <c r="AE4774" s="171"/>
      <c r="AF4774" s="171"/>
      <c r="AG4774" s="171"/>
      <c r="AH4774" s="171"/>
      <c r="AI4774" s="171"/>
      <c r="AJ4774" s="171"/>
      <c r="AK4774" s="171"/>
      <c r="AL4774" s="171"/>
      <c r="AM4774" s="171"/>
      <c r="AN4774" s="171"/>
      <c r="AO4774" s="171"/>
      <c r="AP4774" s="171"/>
      <c r="AQ4774" s="171"/>
      <c r="AR4774" s="171"/>
      <c r="AS4774" s="171"/>
      <c r="AT4774" s="171"/>
      <c r="AU4774" s="171"/>
      <c r="AV4774" s="171"/>
      <c r="AW4774" s="171"/>
      <c r="AX4774" s="171"/>
      <c r="AY4774" s="171"/>
      <c r="AZ4774" s="171"/>
      <c r="BA4774" s="171"/>
      <c r="BB4774" s="171"/>
      <c r="BC4774" s="171"/>
      <c r="BD4774" s="171"/>
      <c r="BE4774" s="171"/>
      <c r="BF4774" s="171"/>
      <c r="BG4774" s="171"/>
    </row>
    <row r="4775" spans="1:59" hidden="1" x14ac:dyDescent="0.2">
      <c r="A4775" s="171">
        <v>2025</v>
      </c>
      <c r="B4775" s="170" t="s">
        <v>16</v>
      </c>
      <c r="C4775" s="51" t="str">
        <f>set_totals!$C$658</f>
        <v>14May25-RST-Night/Day</v>
      </c>
      <c r="D4775" s="21">
        <f t="shared" si="214"/>
        <v>45791</v>
      </c>
      <c r="E4775" s="22">
        <f t="shared" si="215"/>
        <v>134</v>
      </c>
      <c r="F4775" s="171" t="s">
        <v>343</v>
      </c>
      <c r="G4775" s="171" t="s">
        <v>347</v>
      </c>
      <c r="H4775" s="34">
        <v>100</v>
      </c>
      <c r="I4775" s="34"/>
      <c r="J4775" s="34">
        <v>9.06</v>
      </c>
      <c r="K4775" s="171" t="s">
        <v>494</v>
      </c>
      <c r="L4775" s="171"/>
      <c r="M4775" s="171"/>
      <c r="N4775" s="171"/>
      <c r="O4775" s="171"/>
      <c r="P4775" s="171"/>
      <c r="Q4775" s="171" t="s">
        <v>494</v>
      </c>
      <c r="R4775" s="171"/>
      <c r="S4775" s="171"/>
      <c r="T4775" s="171"/>
      <c r="U4775" s="171"/>
      <c r="V4775" s="171"/>
      <c r="W4775" s="171"/>
      <c r="X4775" s="171"/>
      <c r="Y4775" s="171"/>
      <c r="Z4775" s="171"/>
      <c r="AA4775" s="171"/>
      <c r="AB4775" s="171"/>
      <c r="AC4775" s="171"/>
      <c r="AD4775" s="171"/>
      <c r="AE4775" s="171"/>
      <c r="AF4775" s="171"/>
      <c r="AG4775" s="171"/>
      <c r="AH4775" s="171"/>
      <c r="AI4775" s="171"/>
      <c r="AJ4775" s="171"/>
      <c r="AK4775" s="171"/>
      <c r="AL4775" s="171"/>
      <c r="AM4775" s="171"/>
      <c r="AN4775" s="171"/>
      <c r="AO4775" s="171"/>
      <c r="AP4775" s="171"/>
      <c r="AQ4775" s="171"/>
      <c r="AR4775" s="171"/>
      <c r="AS4775" s="171"/>
      <c r="AT4775" s="171"/>
      <c r="AU4775" s="171"/>
      <c r="AV4775" s="171"/>
      <c r="AW4775" s="171"/>
      <c r="AX4775" s="171"/>
      <c r="AY4775" s="171"/>
      <c r="AZ4775" s="171"/>
      <c r="BA4775" s="171"/>
      <c r="BB4775" s="171"/>
      <c r="BC4775" s="171"/>
      <c r="BD4775" s="171"/>
      <c r="BE4775" s="171"/>
      <c r="BF4775" s="171"/>
      <c r="BG4775" s="171"/>
    </row>
    <row r="4776" spans="1:59" hidden="1" x14ac:dyDescent="0.2">
      <c r="A4776" s="171">
        <v>2025</v>
      </c>
      <c r="B4776" s="170" t="s">
        <v>16</v>
      </c>
      <c r="C4776" s="51" t="str">
        <f>set_totals!$C$658</f>
        <v>14May25-RST-Night/Day</v>
      </c>
      <c r="D4776" s="21">
        <f t="shared" si="214"/>
        <v>45791</v>
      </c>
      <c r="E4776" s="22">
        <f t="shared" si="215"/>
        <v>134</v>
      </c>
      <c r="F4776" s="171" t="s">
        <v>343</v>
      </c>
      <c r="G4776" s="171" t="s">
        <v>347</v>
      </c>
      <c r="H4776" s="34">
        <v>99</v>
      </c>
      <c r="I4776" s="34"/>
      <c r="J4776" s="34">
        <v>10.42</v>
      </c>
      <c r="K4776" s="171" t="s">
        <v>494</v>
      </c>
      <c r="L4776" s="171"/>
      <c r="M4776" s="171"/>
      <c r="N4776" s="171"/>
      <c r="O4776" s="171"/>
      <c r="P4776" s="171"/>
      <c r="Q4776" s="171" t="s">
        <v>494</v>
      </c>
      <c r="R4776" s="171"/>
      <c r="S4776" s="171"/>
      <c r="T4776" s="171"/>
      <c r="U4776" s="171"/>
      <c r="V4776" s="171"/>
      <c r="W4776" s="171"/>
      <c r="X4776" s="171"/>
      <c r="Y4776" s="171"/>
      <c r="Z4776" s="171"/>
      <c r="AA4776" s="171"/>
      <c r="AB4776" s="171"/>
      <c r="AC4776" s="171"/>
      <c r="AD4776" s="171"/>
      <c r="AE4776" s="171"/>
      <c r="AF4776" s="171"/>
      <c r="AG4776" s="171"/>
      <c r="AH4776" s="171"/>
      <c r="AI4776" s="171"/>
      <c r="AJ4776" s="171"/>
      <c r="AK4776" s="171"/>
      <c r="AL4776" s="171"/>
      <c r="AM4776" s="171"/>
      <c r="AN4776" s="171"/>
      <c r="AO4776" s="171"/>
      <c r="AP4776" s="171"/>
      <c r="AQ4776" s="171"/>
      <c r="AR4776" s="171"/>
      <c r="AS4776" s="171"/>
      <c r="AT4776" s="171"/>
      <c r="AU4776" s="171"/>
      <c r="AV4776" s="171"/>
      <c r="AW4776" s="171"/>
      <c r="AX4776" s="171"/>
      <c r="AY4776" s="171"/>
      <c r="AZ4776" s="171"/>
      <c r="BA4776" s="171"/>
      <c r="BB4776" s="171"/>
      <c r="BC4776" s="171"/>
      <c r="BD4776" s="171"/>
      <c r="BE4776" s="171"/>
      <c r="BF4776" s="171"/>
      <c r="BG4776" s="171"/>
    </row>
    <row r="4777" spans="1:59" hidden="1" x14ac:dyDescent="0.2">
      <c r="A4777" s="171">
        <v>2025</v>
      </c>
      <c r="B4777" s="170" t="s">
        <v>16</v>
      </c>
      <c r="C4777" s="51" t="str">
        <f>set_totals!$C$658</f>
        <v>14May25-RST-Night/Day</v>
      </c>
      <c r="D4777" s="21">
        <f t="shared" si="214"/>
        <v>45791</v>
      </c>
      <c r="E4777" s="22">
        <f t="shared" si="215"/>
        <v>134</v>
      </c>
      <c r="F4777" s="171" t="s">
        <v>343</v>
      </c>
      <c r="G4777" s="171" t="s">
        <v>347</v>
      </c>
      <c r="H4777" s="34">
        <v>100</v>
      </c>
      <c r="I4777" s="34"/>
      <c r="J4777" s="34">
        <v>10.86</v>
      </c>
      <c r="K4777" s="171" t="s">
        <v>494</v>
      </c>
      <c r="L4777" s="171"/>
      <c r="M4777" s="171"/>
      <c r="N4777" s="171"/>
      <c r="O4777" s="171"/>
      <c r="P4777" s="171"/>
      <c r="Q4777" s="171" t="s">
        <v>494</v>
      </c>
      <c r="R4777" s="171"/>
      <c r="S4777" s="171"/>
      <c r="T4777" s="171"/>
      <c r="U4777" s="171"/>
      <c r="V4777" s="171"/>
      <c r="W4777" s="171"/>
      <c r="X4777" s="171"/>
      <c r="Y4777" s="171"/>
      <c r="Z4777" s="171"/>
      <c r="AA4777" s="171"/>
      <c r="AB4777" s="171"/>
      <c r="AC4777" s="171"/>
      <c r="AD4777" s="171"/>
      <c r="AE4777" s="171"/>
      <c r="AF4777" s="171"/>
      <c r="AG4777" s="171"/>
      <c r="AH4777" s="171"/>
      <c r="AI4777" s="171"/>
      <c r="AJ4777" s="171"/>
      <c r="AK4777" s="171"/>
      <c r="AL4777" s="171"/>
      <c r="AM4777" s="171"/>
      <c r="AN4777" s="171"/>
      <c r="AO4777" s="171"/>
      <c r="AP4777" s="171"/>
      <c r="AQ4777" s="171"/>
      <c r="AR4777" s="171"/>
      <c r="AS4777" s="171"/>
      <c r="AT4777" s="171"/>
      <c r="AU4777" s="171"/>
      <c r="AV4777" s="171"/>
      <c r="AW4777" s="171"/>
      <c r="AX4777" s="171"/>
      <c r="AY4777" s="171"/>
      <c r="AZ4777" s="171"/>
      <c r="BA4777" s="171"/>
      <c r="BB4777" s="171"/>
      <c r="BC4777" s="171"/>
      <c r="BD4777" s="171"/>
      <c r="BE4777" s="171"/>
      <c r="BF4777" s="171"/>
      <c r="BG4777" s="171"/>
    </row>
    <row r="4778" spans="1:59" hidden="1" x14ac:dyDescent="0.2">
      <c r="A4778" s="171">
        <v>2025</v>
      </c>
      <c r="B4778" s="170" t="s">
        <v>16</v>
      </c>
      <c r="C4778" s="51" t="str">
        <f>set_totals!$C$658</f>
        <v>14May25-RST-Night/Day</v>
      </c>
      <c r="D4778" s="21">
        <f t="shared" si="214"/>
        <v>45791</v>
      </c>
      <c r="E4778" s="22">
        <f t="shared" si="215"/>
        <v>134</v>
      </c>
      <c r="F4778" s="171" t="s">
        <v>343</v>
      </c>
      <c r="G4778" s="171" t="s">
        <v>341</v>
      </c>
      <c r="H4778" s="34">
        <v>40</v>
      </c>
      <c r="I4778" s="34"/>
      <c r="J4778" s="34">
        <v>0.53</v>
      </c>
      <c r="K4778" s="171" t="s">
        <v>494</v>
      </c>
      <c r="L4778" s="171"/>
      <c r="M4778" s="171"/>
      <c r="N4778" s="171"/>
      <c r="O4778" s="171"/>
      <c r="P4778" s="171"/>
      <c r="Q4778" s="171" t="s">
        <v>494</v>
      </c>
      <c r="R4778" s="171"/>
      <c r="S4778" s="171"/>
      <c r="T4778" s="171"/>
      <c r="U4778" s="171"/>
      <c r="V4778" s="171"/>
      <c r="W4778" s="171"/>
      <c r="X4778" s="171"/>
      <c r="Y4778" s="171"/>
      <c r="Z4778" s="171"/>
      <c r="AA4778" s="171"/>
      <c r="AB4778" s="171"/>
      <c r="AC4778" s="171"/>
      <c r="AD4778" s="171"/>
      <c r="AE4778" s="171"/>
      <c r="AF4778" s="171"/>
      <c r="AG4778" s="171"/>
      <c r="AH4778" s="171"/>
      <c r="AI4778" s="171"/>
      <c r="AJ4778" s="171"/>
      <c r="AK4778" s="171"/>
      <c r="AL4778" s="171"/>
      <c r="AM4778" s="171"/>
      <c r="AN4778" s="171"/>
      <c r="AO4778" s="171"/>
      <c r="AP4778" s="171"/>
      <c r="AQ4778" s="171"/>
      <c r="AR4778" s="171"/>
      <c r="AS4778" s="171"/>
      <c r="AT4778" s="171"/>
      <c r="AU4778" s="171"/>
      <c r="AV4778" s="171"/>
      <c r="AW4778" s="171"/>
      <c r="AX4778" s="171"/>
      <c r="AY4778" s="171"/>
      <c r="AZ4778" s="171"/>
      <c r="BA4778" s="171"/>
      <c r="BB4778" s="171"/>
      <c r="BC4778" s="171"/>
      <c r="BD4778" s="171"/>
      <c r="BE4778" s="171"/>
      <c r="BF4778" s="171"/>
      <c r="BG4778" s="171"/>
    </row>
    <row r="4779" spans="1:59" hidden="1" x14ac:dyDescent="0.2">
      <c r="A4779" s="171">
        <v>2025</v>
      </c>
      <c r="B4779" s="170" t="s">
        <v>16</v>
      </c>
      <c r="C4779" s="51" t="str">
        <f>set_totals!$C$658</f>
        <v>14May25-RST-Night/Day</v>
      </c>
      <c r="D4779" s="21">
        <f t="shared" si="214"/>
        <v>45791</v>
      </c>
      <c r="E4779" s="22">
        <f t="shared" si="215"/>
        <v>134</v>
      </c>
      <c r="F4779" s="171" t="s">
        <v>343</v>
      </c>
      <c r="G4779" s="171" t="s">
        <v>341</v>
      </c>
      <c r="H4779" s="34">
        <v>41</v>
      </c>
      <c r="I4779" s="34"/>
      <c r="J4779" s="34">
        <v>0.37</v>
      </c>
      <c r="K4779" s="171" t="s">
        <v>494</v>
      </c>
      <c r="L4779" s="171"/>
      <c r="M4779" s="171"/>
      <c r="N4779" s="171"/>
      <c r="O4779" s="171"/>
      <c r="P4779" s="171"/>
      <c r="Q4779" s="171" t="s">
        <v>494</v>
      </c>
      <c r="R4779" s="171"/>
      <c r="S4779" s="171"/>
      <c r="T4779" s="171"/>
      <c r="U4779" s="171"/>
      <c r="V4779" s="171"/>
      <c r="W4779" s="171"/>
      <c r="X4779" s="171"/>
      <c r="Y4779" s="171"/>
      <c r="Z4779" s="171"/>
      <c r="AA4779" s="171"/>
      <c r="AB4779" s="171"/>
      <c r="AC4779" s="171"/>
      <c r="AD4779" s="171"/>
      <c r="AE4779" s="171"/>
      <c r="AF4779" s="171"/>
      <c r="AG4779" s="171"/>
      <c r="AH4779" s="171"/>
      <c r="AI4779" s="171"/>
      <c r="AJ4779" s="171"/>
      <c r="AK4779" s="171"/>
      <c r="AL4779" s="171"/>
      <c r="AM4779" s="171"/>
      <c r="AN4779" s="171"/>
      <c r="AO4779" s="171"/>
      <c r="AP4779" s="171"/>
      <c r="AQ4779" s="171"/>
      <c r="AR4779" s="171"/>
      <c r="AS4779" s="171"/>
      <c r="AT4779" s="171"/>
      <c r="AU4779" s="171"/>
      <c r="AV4779" s="171"/>
      <c r="AW4779" s="171"/>
      <c r="AX4779" s="171"/>
      <c r="AY4779" s="171"/>
      <c r="AZ4779" s="171"/>
      <c r="BA4779" s="171"/>
      <c r="BB4779" s="171"/>
      <c r="BC4779" s="171"/>
      <c r="BD4779" s="171"/>
      <c r="BE4779" s="171"/>
      <c r="BF4779" s="171"/>
      <c r="BG4779" s="171"/>
    </row>
    <row r="4780" spans="1:59" hidden="1" x14ac:dyDescent="0.2">
      <c r="A4780" s="171">
        <v>2025</v>
      </c>
      <c r="B4780" s="170" t="s">
        <v>16</v>
      </c>
      <c r="C4780" s="51" t="str">
        <f>set_totals!$C$663</f>
        <v>16May25-RST-Night/Day</v>
      </c>
      <c r="D4780" s="21">
        <f t="shared" si="214"/>
        <v>45793</v>
      </c>
      <c r="E4780" s="22">
        <f t="shared" si="215"/>
        <v>136</v>
      </c>
      <c r="F4780" s="171" t="s">
        <v>344</v>
      </c>
      <c r="G4780" s="171" t="s">
        <v>341</v>
      </c>
      <c r="H4780" s="34">
        <v>62</v>
      </c>
      <c r="I4780" s="34"/>
      <c r="J4780" s="34">
        <v>2.4500000000000002</v>
      </c>
      <c r="K4780" s="171" t="s">
        <v>496</v>
      </c>
      <c r="L4780" s="171"/>
      <c r="M4780" s="171"/>
      <c r="N4780" s="171"/>
      <c r="O4780" s="171"/>
      <c r="P4780" s="171"/>
      <c r="Q4780" s="171" t="s">
        <v>494</v>
      </c>
      <c r="R4780" s="171"/>
      <c r="S4780" s="171"/>
      <c r="T4780" s="171"/>
      <c r="U4780" s="171"/>
      <c r="V4780" s="171"/>
      <c r="W4780" s="171"/>
      <c r="X4780" s="171"/>
      <c r="Y4780" s="171"/>
      <c r="Z4780" s="171"/>
      <c r="AA4780" s="171"/>
      <c r="AB4780" s="171"/>
      <c r="AC4780" s="171"/>
      <c r="AD4780" s="171"/>
      <c r="AE4780" s="171"/>
      <c r="AF4780" s="171"/>
      <c r="AG4780" s="171"/>
      <c r="AH4780" s="171"/>
      <c r="AI4780" s="171"/>
      <c r="AJ4780" s="171"/>
      <c r="AK4780" s="171"/>
      <c r="AL4780" s="171"/>
      <c r="AM4780" s="171"/>
      <c r="AN4780" s="171"/>
      <c r="AO4780" s="171"/>
      <c r="AP4780" s="171"/>
      <c r="AQ4780" s="171"/>
      <c r="AR4780" s="171"/>
      <c r="AS4780" s="171"/>
      <c r="AT4780" s="171"/>
      <c r="AU4780" s="171"/>
      <c r="AV4780" s="171"/>
      <c r="AW4780" s="171"/>
      <c r="AX4780" s="171"/>
      <c r="AY4780" s="171"/>
      <c r="AZ4780" s="171"/>
      <c r="BA4780" s="171"/>
      <c r="BB4780" s="171"/>
      <c r="BC4780" s="171"/>
      <c r="BD4780" s="171"/>
      <c r="BE4780" s="171"/>
      <c r="BF4780" s="171"/>
      <c r="BG4780" s="171"/>
    </row>
    <row r="4781" spans="1:59" hidden="1" x14ac:dyDescent="0.2">
      <c r="A4781" s="171">
        <v>2025</v>
      </c>
      <c r="B4781" s="170" t="s">
        <v>16</v>
      </c>
      <c r="C4781" s="51" t="str">
        <f>set_totals!$C$663</f>
        <v>16May25-RST-Night/Day</v>
      </c>
      <c r="D4781" s="21">
        <f t="shared" si="214"/>
        <v>45793</v>
      </c>
      <c r="E4781" s="22">
        <f t="shared" si="215"/>
        <v>136</v>
      </c>
      <c r="F4781" s="171" t="s">
        <v>344</v>
      </c>
      <c r="G4781" s="171" t="s">
        <v>341</v>
      </c>
      <c r="H4781" s="34">
        <v>63</v>
      </c>
      <c r="I4781" s="34"/>
      <c r="J4781" s="34">
        <v>3.87</v>
      </c>
      <c r="K4781" s="171" t="s">
        <v>496</v>
      </c>
      <c r="L4781" s="171"/>
      <c r="M4781" s="171"/>
      <c r="N4781" s="171"/>
      <c r="O4781" s="171"/>
      <c r="P4781" s="171"/>
      <c r="Q4781" s="171" t="s">
        <v>494</v>
      </c>
      <c r="R4781" s="171"/>
      <c r="S4781" s="171"/>
      <c r="T4781" s="171"/>
      <c r="U4781" s="171"/>
      <c r="V4781" s="171"/>
      <c r="W4781" s="171"/>
      <c r="X4781" s="171"/>
      <c r="Y4781" s="171"/>
      <c r="Z4781" s="171"/>
      <c r="AA4781" s="171"/>
      <c r="AB4781" s="171"/>
      <c r="AC4781" s="171"/>
      <c r="AD4781" s="171"/>
      <c r="AE4781" s="171"/>
      <c r="AF4781" s="171"/>
      <c r="AG4781" s="171"/>
      <c r="AH4781" s="171"/>
      <c r="AI4781" s="171"/>
      <c r="AJ4781" s="171"/>
      <c r="AK4781" s="171"/>
      <c r="AL4781" s="171"/>
      <c r="AM4781" s="171"/>
      <c r="AN4781" s="171"/>
      <c r="AO4781" s="171"/>
      <c r="AP4781" s="171"/>
      <c r="AQ4781" s="171"/>
      <c r="AR4781" s="171"/>
      <c r="AS4781" s="171"/>
      <c r="AT4781" s="171"/>
      <c r="AU4781" s="171"/>
      <c r="AV4781" s="171"/>
      <c r="AW4781" s="171"/>
      <c r="AX4781" s="171"/>
      <c r="AY4781" s="171"/>
      <c r="AZ4781" s="171"/>
      <c r="BA4781" s="171"/>
      <c r="BB4781" s="171"/>
      <c r="BC4781" s="171"/>
      <c r="BD4781" s="171"/>
      <c r="BE4781" s="171"/>
      <c r="BF4781" s="171"/>
      <c r="BG4781" s="171"/>
    </row>
    <row r="4782" spans="1:59" hidden="1" x14ac:dyDescent="0.2">
      <c r="A4782" s="171">
        <v>2025</v>
      </c>
      <c r="B4782" s="170" t="s">
        <v>16</v>
      </c>
      <c r="C4782" s="51" t="str">
        <f>set_totals!$C$663</f>
        <v>16May25-RST-Night/Day</v>
      </c>
      <c r="D4782" s="21">
        <f t="shared" si="214"/>
        <v>45793</v>
      </c>
      <c r="E4782" s="22">
        <f t="shared" si="215"/>
        <v>136</v>
      </c>
      <c r="F4782" s="171" t="s">
        <v>344</v>
      </c>
      <c r="G4782" s="171" t="s">
        <v>341</v>
      </c>
      <c r="H4782" s="34">
        <v>70</v>
      </c>
      <c r="I4782" s="34"/>
      <c r="J4782" s="34">
        <v>3.36</v>
      </c>
      <c r="K4782" s="171" t="s">
        <v>496</v>
      </c>
      <c r="L4782" s="171"/>
      <c r="M4782" s="171"/>
      <c r="N4782" s="171"/>
      <c r="O4782" s="171"/>
      <c r="P4782" s="171"/>
      <c r="Q4782" s="171" t="s">
        <v>494</v>
      </c>
      <c r="R4782" s="171"/>
      <c r="S4782" s="171"/>
      <c r="T4782" s="171"/>
      <c r="U4782" s="171"/>
      <c r="V4782" s="171"/>
      <c r="W4782" s="171"/>
      <c r="X4782" s="171"/>
      <c r="Y4782" s="171"/>
      <c r="Z4782" s="171"/>
      <c r="AA4782" s="171"/>
      <c r="AB4782" s="171"/>
      <c r="AC4782" s="171"/>
      <c r="AD4782" s="171"/>
      <c r="AE4782" s="171"/>
      <c r="AF4782" s="171"/>
      <c r="AG4782" s="171"/>
      <c r="AH4782" s="171"/>
      <c r="AI4782" s="171"/>
      <c r="AJ4782" s="171"/>
      <c r="AK4782" s="171"/>
      <c r="AL4782" s="171"/>
      <c r="AM4782" s="171"/>
      <c r="AN4782" s="171"/>
      <c r="AO4782" s="171"/>
      <c r="AP4782" s="171"/>
      <c r="AQ4782" s="171"/>
      <c r="AR4782" s="171"/>
      <c r="AS4782" s="171"/>
      <c r="AT4782" s="171"/>
      <c r="AU4782" s="171"/>
      <c r="AV4782" s="171"/>
      <c r="AW4782" s="171"/>
      <c r="AX4782" s="171"/>
      <c r="AY4782" s="171"/>
      <c r="AZ4782" s="171"/>
      <c r="BA4782" s="171"/>
      <c r="BB4782" s="171"/>
      <c r="BC4782" s="171"/>
      <c r="BD4782" s="171"/>
      <c r="BE4782" s="171"/>
      <c r="BF4782" s="171"/>
      <c r="BG4782" s="171"/>
    </row>
    <row r="4783" spans="1:59" hidden="1" x14ac:dyDescent="0.2">
      <c r="A4783" s="171">
        <v>2025</v>
      </c>
      <c r="B4783" s="170" t="s">
        <v>16</v>
      </c>
      <c r="C4783" s="51" t="str">
        <f>set_totals!$C$663</f>
        <v>16May25-RST-Night/Day</v>
      </c>
      <c r="D4783" s="21">
        <f t="shared" ref="D4783:D4846" si="216">DATEVALUE(LEFT(C4783, SEARCH("-", C4783) - 1))</f>
        <v>45793</v>
      </c>
      <c r="E4783" s="22">
        <f t="shared" ref="E4783:E4846" si="217" xml:space="preserve"> D4783 - DATE(YEAR(D4783), 1, 0)</f>
        <v>136</v>
      </c>
      <c r="F4783" s="171" t="s">
        <v>344</v>
      </c>
      <c r="G4783" s="171" t="s">
        <v>341</v>
      </c>
      <c r="H4783" s="34">
        <v>48</v>
      </c>
      <c r="I4783" s="34"/>
      <c r="J4783" s="34">
        <v>0.89</v>
      </c>
      <c r="K4783" s="171" t="s">
        <v>496</v>
      </c>
      <c r="L4783" s="171"/>
      <c r="M4783" s="171"/>
      <c r="N4783" s="171"/>
      <c r="O4783" s="171"/>
      <c r="P4783" s="171"/>
      <c r="Q4783" s="171" t="s">
        <v>494</v>
      </c>
      <c r="R4783" s="171"/>
      <c r="S4783" s="171"/>
      <c r="T4783" s="171"/>
      <c r="U4783" s="171"/>
      <c r="V4783" s="171"/>
      <c r="W4783" s="171"/>
      <c r="X4783" s="171"/>
      <c r="Y4783" s="171"/>
      <c r="Z4783" s="171"/>
      <c r="AA4783" s="171"/>
      <c r="AB4783" s="171"/>
      <c r="AC4783" s="171"/>
      <c r="AD4783" s="171"/>
      <c r="AE4783" s="171"/>
      <c r="AF4783" s="171"/>
      <c r="AG4783" s="171"/>
      <c r="AH4783" s="171"/>
      <c r="AI4783" s="171"/>
      <c r="AJ4783" s="171"/>
      <c r="AK4783" s="171"/>
      <c r="AL4783" s="171"/>
      <c r="AM4783" s="171"/>
      <c r="AN4783" s="171"/>
      <c r="AO4783" s="171"/>
      <c r="AP4783" s="171"/>
      <c r="AQ4783" s="171"/>
      <c r="AR4783" s="171"/>
      <c r="AS4783" s="171"/>
      <c r="AT4783" s="171"/>
      <c r="AU4783" s="171"/>
      <c r="AV4783" s="171"/>
      <c r="AW4783" s="171"/>
      <c r="AX4783" s="171"/>
      <c r="AY4783" s="171"/>
      <c r="AZ4783" s="171"/>
      <c r="BA4783" s="171"/>
      <c r="BB4783" s="171"/>
      <c r="BC4783" s="171"/>
      <c r="BD4783" s="171"/>
      <c r="BE4783" s="171"/>
      <c r="BF4783" s="171"/>
      <c r="BG4783" s="171"/>
    </row>
    <row r="4784" spans="1:59" hidden="1" x14ac:dyDescent="0.2">
      <c r="A4784" s="171">
        <v>2025</v>
      </c>
      <c r="B4784" s="170" t="s">
        <v>16</v>
      </c>
      <c r="C4784" s="51" t="str">
        <f>set_totals!$C$663</f>
        <v>16May25-RST-Night/Day</v>
      </c>
      <c r="D4784" s="21">
        <f t="shared" si="216"/>
        <v>45793</v>
      </c>
      <c r="E4784" s="22">
        <f t="shared" si="217"/>
        <v>136</v>
      </c>
      <c r="F4784" s="171" t="s">
        <v>344</v>
      </c>
      <c r="G4784" s="171" t="s">
        <v>341</v>
      </c>
      <c r="H4784" s="34">
        <v>62</v>
      </c>
      <c r="I4784" s="34"/>
      <c r="J4784" s="34">
        <v>2.63</v>
      </c>
      <c r="K4784" s="171" t="s">
        <v>496</v>
      </c>
      <c r="L4784" s="171"/>
      <c r="M4784" s="171"/>
      <c r="N4784" s="171"/>
      <c r="O4784" s="171"/>
      <c r="P4784" s="171"/>
      <c r="Q4784" s="171" t="s">
        <v>494</v>
      </c>
      <c r="R4784" s="171"/>
      <c r="S4784" s="171"/>
      <c r="T4784" s="171"/>
      <c r="U4784" s="171"/>
      <c r="V4784" s="171"/>
      <c r="W4784" s="171"/>
      <c r="X4784" s="171"/>
      <c r="Y4784" s="171"/>
      <c r="Z4784" s="171"/>
      <c r="AA4784" s="171"/>
      <c r="AB4784" s="171"/>
      <c r="AC4784" s="171"/>
      <c r="AD4784" s="171"/>
      <c r="AE4784" s="171"/>
      <c r="AF4784" s="171"/>
      <c r="AG4784" s="171"/>
      <c r="AH4784" s="171"/>
      <c r="AI4784" s="171"/>
      <c r="AJ4784" s="171"/>
      <c r="AK4784" s="171"/>
      <c r="AL4784" s="171"/>
      <c r="AM4784" s="171"/>
      <c r="AN4784" s="171"/>
      <c r="AO4784" s="171"/>
      <c r="AP4784" s="171"/>
      <c r="AQ4784" s="171"/>
      <c r="AR4784" s="171"/>
      <c r="AS4784" s="171"/>
      <c r="AT4784" s="171"/>
      <c r="AU4784" s="171"/>
      <c r="AV4784" s="171"/>
      <c r="AW4784" s="171"/>
      <c r="AX4784" s="171"/>
      <c r="AY4784" s="171"/>
      <c r="AZ4784" s="171"/>
      <c r="BA4784" s="171"/>
      <c r="BB4784" s="171"/>
      <c r="BC4784" s="171"/>
      <c r="BD4784" s="171"/>
      <c r="BE4784" s="171"/>
      <c r="BF4784" s="171"/>
      <c r="BG4784" s="171"/>
    </row>
    <row r="4785" spans="1:59" hidden="1" x14ac:dyDescent="0.2">
      <c r="A4785" s="171">
        <v>2025</v>
      </c>
      <c r="B4785" s="170" t="s">
        <v>16</v>
      </c>
      <c r="C4785" s="51" t="str">
        <f>set_totals!$C$663</f>
        <v>16May25-RST-Night/Day</v>
      </c>
      <c r="D4785" s="21">
        <f t="shared" si="216"/>
        <v>45793</v>
      </c>
      <c r="E4785" s="22">
        <f t="shared" si="217"/>
        <v>136</v>
      </c>
      <c r="F4785" s="171" t="s">
        <v>344</v>
      </c>
      <c r="G4785" s="171" t="s">
        <v>341</v>
      </c>
      <c r="H4785" s="34">
        <v>69</v>
      </c>
      <c r="I4785" s="34"/>
      <c r="J4785" s="34">
        <v>3.55</v>
      </c>
      <c r="K4785" s="171" t="s">
        <v>496</v>
      </c>
      <c r="L4785" s="171"/>
      <c r="M4785" s="171"/>
      <c r="N4785" s="171"/>
      <c r="O4785" s="171"/>
      <c r="P4785" s="171"/>
      <c r="Q4785" s="171" t="s">
        <v>494</v>
      </c>
      <c r="R4785" s="171"/>
      <c r="S4785" s="171"/>
      <c r="T4785" s="171"/>
      <c r="U4785" s="171"/>
      <c r="V4785" s="171"/>
      <c r="W4785" s="171"/>
      <c r="X4785" s="171"/>
      <c r="Y4785" s="171"/>
      <c r="Z4785" s="171"/>
      <c r="AA4785" s="171"/>
      <c r="AB4785" s="171"/>
      <c r="AC4785" s="171"/>
      <c r="AD4785" s="171"/>
      <c r="AE4785" s="171"/>
      <c r="AF4785" s="171"/>
      <c r="AG4785" s="171"/>
      <c r="AH4785" s="171"/>
      <c r="AI4785" s="171"/>
      <c r="AJ4785" s="171"/>
      <c r="AK4785" s="171"/>
      <c r="AL4785" s="171"/>
      <c r="AM4785" s="171"/>
      <c r="AN4785" s="171"/>
      <c r="AO4785" s="171"/>
      <c r="AP4785" s="171"/>
      <c r="AQ4785" s="171"/>
      <c r="AR4785" s="171"/>
      <c r="AS4785" s="171"/>
      <c r="AT4785" s="171"/>
      <c r="AU4785" s="171"/>
      <c r="AV4785" s="171"/>
      <c r="AW4785" s="171"/>
      <c r="AX4785" s="171"/>
      <c r="AY4785" s="171"/>
      <c r="AZ4785" s="171"/>
      <c r="BA4785" s="171"/>
      <c r="BB4785" s="171"/>
      <c r="BC4785" s="171"/>
      <c r="BD4785" s="171"/>
      <c r="BE4785" s="171"/>
      <c r="BF4785" s="171"/>
      <c r="BG4785" s="171"/>
    </row>
    <row r="4786" spans="1:59" hidden="1" x14ac:dyDescent="0.2">
      <c r="A4786" s="171">
        <v>2025</v>
      </c>
      <c r="B4786" s="170" t="s">
        <v>16</v>
      </c>
      <c r="C4786" s="51" t="str">
        <f>set_totals!$C$663</f>
        <v>16May25-RST-Night/Day</v>
      </c>
      <c r="D4786" s="21">
        <f t="shared" si="216"/>
        <v>45793</v>
      </c>
      <c r="E4786" s="22">
        <f t="shared" si="217"/>
        <v>136</v>
      </c>
      <c r="F4786" s="171" t="s">
        <v>344</v>
      </c>
      <c r="G4786" s="171" t="s">
        <v>341</v>
      </c>
      <c r="H4786" s="34">
        <v>61</v>
      </c>
      <c r="I4786" s="34"/>
      <c r="J4786" s="34">
        <v>2.36</v>
      </c>
      <c r="K4786" s="171" t="s">
        <v>496</v>
      </c>
      <c r="L4786" s="171"/>
      <c r="M4786" s="171"/>
      <c r="N4786" s="171"/>
      <c r="O4786" s="171"/>
      <c r="P4786" s="171"/>
      <c r="Q4786" s="171" t="s">
        <v>494</v>
      </c>
      <c r="R4786" s="171"/>
      <c r="S4786" s="171"/>
      <c r="T4786" s="171"/>
      <c r="U4786" s="171"/>
      <c r="V4786" s="171"/>
      <c r="W4786" s="171"/>
      <c r="X4786" s="171"/>
      <c r="Y4786" s="171"/>
      <c r="Z4786" s="171"/>
      <c r="AA4786" s="171"/>
      <c r="AB4786" s="171"/>
      <c r="AC4786" s="171"/>
      <c r="AD4786" s="171"/>
      <c r="AE4786" s="171"/>
      <c r="AF4786" s="171"/>
      <c r="AG4786" s="171"/>
      <c r="AH4786" s="171"/>
      <c r="AI4786" s="171"/>
      <c r="AJ4786" s="171"/>
      <c r="AK4786" s="171"/>
      <c r="AL4786" s="171"/>
      <c r="AM4786" s="171"/>
      <c r="AN4786" s="171"/>
      <c r="AO4786" s="171"/>
      <c r="AP4786" s="171"/>
      <c r="AQ4786" s="171"/>
      <c r="AR4786" s="171"/>
      <c r="AS4786" s="171"/>
      <c r="AT4786" s="171"/>
      <c r="AU4786" s="171"/>
      <c r="AV4786" s="171"/>
      <c r="AW4786" s="171"/>
      <c r="AX4786" s="171"/>
      <c r="AY4786" s="171"/>
      <c r="AZ4786" s="171"/>
      <c r="BA4786" s="171"/>
      <c r="BB4786" s="171"/>
      <c r="BC4786" s="171"/>
      <c r="BD4786" s="171"/>
      <c r="BE4786" s="171"/>
      <c r="BF4786" s="171"/>
      <c r="BG4786" s="171"/>
    </row>
    <row r="4787" spans="1:59" hidden="1" x14ac:dyDescent="0.2">
      <c r="A4787" s="171">
        <v>2025</v>
      </c>
      <c r="B4787" s="170" t="s">
        <v>16</v>
      </c>
      <c r="C4787" s="51" t="str">
        <f>set_totals!$C$663</f>
        <v>16May25-RST-Night/Day</v>
      </c>
      <c r="D4787" s="21">
        <f t="shared" si="216"/>
        <v>45793</v>
      </c>
      <c r="E4787" s="22">
        <f t="shared" si="217"/>
        <v>136</v>
      </c>
      <c r="F4787" s="171" t="s">
        <v>344</v>
      </c>
      <c r="G4787" s="171" t="s">
        <v>341</v>
      </c>
      <c r="H4787" s="34">
        <v>67</v>
      </c>
      <c r="I4787" s="34"/>
      <c r="J4787" s="34">
        <v>3.04</v>
      </c>
      <c r="K4787" s="171" t="s">
        <v>496</v>
      </c>
      <c r="L4787" s="171"/>
      <c r="M4787" s="171"/>
      <c r="N4787" s="171"/>
      <c r="O4787" s="171"/>
      <c r="P4787" s="171"/>
      <c r="Q4787" s="171" t="s">
        <v>494</v>
      </c>
      <c r="R4787" s="171"/>
      <c r="S4787" s="171"/>
      <c r="T4787" s="171"/>
      <c r="U4787" s="171"/>
      <c r="V4787" s="171"/>
      <c r="W4787" s="171"/>
      <c r="X4787" s="171"/>
      <c r="Y4787" s="171"/>
      <c r="Z4787" s="171"/>
      <c r="AA4787" s="171"/>
      <c r="AB4787" s="171"/>
      <c r="AC4787" s="171"/>
      <c r="AD4787" s="171"/>
      <c r="AE4787" s="171"/>
      <c r="AF4787" s="171"/>
      <c r="AG4787" s="171"/>
      <c r="AH4787" s="171"/>
      <c r="AI4787" s="171"/>
      <c r="AJ4787" s="171"/>
      <c r="AK4787" s="171"/>
      <c r="AL4787" s="171"/>
      <c r="AM4787" s="171"/>
      <c r="AN4787" s="171"/>
      <c r="AO4787" s="171"/>
      <c r="AP4787" s="171"/>
      <c r="AQ4787" s="171"/>
      <c r="AR4787" s="171"/>
      <c r="AS4787" s="171"/>
      <c r="AT4787" s="171"/>
      <c r="AU4787" s="171"/>
      <c r="AV4787" s="171"/>
      <c r="AW4787" s="171"/>
      <c r="AX4787" s="171"/>
      <c r="AY4787" s="171"/>
      <c r="AZ4787" s="171"/>
      <c r="BA4787" s="171"/>
      <c r="BB4787" s="171"/>
      <c r="BC4787" s="171"/>
      <c r="BD4787" s="171"/>
      <c r="BE4787" s="171"/>
      <c r="BF4787" s="171"/>
      <c r="BG4787" s="171"/>
    </row>
    <row r="4788" spans="1:59" hidden="1" x14ac:dyDescent="0.2">
      <c r="A4788" s="171">
        <v>2025</v>
      </c>
      <c r="B4788" s="170" t="s">
        <v>16</v>
      </c>
      <c r="C4788" s="51" t="str">
        <f>set_totals!$C$663</f>
        <v>16May25-RST-Night/Day</v>
      </c>
      <c r="D4788" s="21">
        <f t="shared" si="216"/>
        <v>45793</v>
      </c>
      <c r="E4788" s="22">
        <f t="shared" si="217"/>
        <v>136</v>
      </c>
      <c r="F4788" s="171" t="s">
        <v>344</v>
      </c>
      <c r="G4788" s="171" t="s">
        <v>341</v>
      </c>
      <c r="H4788" s="34">
        <v>69</v>
      </c>
      <c r="I4788" s="34"/>
      <c r="J4788" s="34">
        <v>3.62</v>
      </c>
      <c r="K4788" s="171" t="s">
        <v>496</v>
      </c>
      <c r="L4788" s="171"/>
      <c r="M4788" s="171"/>
      <c r="N4788" s="171"/>
      <c r="O4788" s="171"/>
      <c r="P4788" s="171"/>
      <c r="Q4788" s="171" t="s">
        <v>494</v>
      </c>
      <c r="R4788" s="171"/>
      <c r="S4788" s="171"/>
      <c r="T4788" s="171"/>
      <c r="U4788" s="171"/>
      <c r="V4788" s="171"/>
      <c r="W4788" s="171"/>
      <c r="X4788" s="171"/>
      <c r="Y4788" s="171"/>
      <c r="Z4788" s="171"/>
      <c r="AA4788" s="171"/>
      <c r="AB4788" s="171"/>
      <c r="AC4788" s="171"/>
      <c r="AD4788" s="171"/>
      <c r="AE4788" s="171"/>
      <c r="AF4788" s="171"/>
      <c r="AG4788" s="171"/>
      <c r="AH4788" s="171"/>
      <c r="AI4788" s="171"/>
      <c r="AJ4788" s="171"/>
      <c r="AK4788" s="171"/>
      <c r="AL4788" s="171"/>
      <c r="AM4788" s="171"/>
      <c r="AN4788" s="171"/>
      <c r="AO4788" s="171"/>
      <c r="AP4788" s="171"/>
      <c r="AQ4788" s="171"/>
      <c r="AR4788" s="171"/>
      <c r="AS4788" s="171"/>
      <c r="AT4788" s="171"/>
      <c r="AU4788" s="171"/>
      <c r="AV4788" s="171"/>
      <c r="AW4788" s="171"/>
      <c r="AX4788" s="171"/>
      <c r="AY4788" s="171"/>
      <c r="AZ4788" s="171"/>
      <c r="BA4788" s="171"/>
      <c r="BB4788" s="171"/>
      <c r="BC4788" s="171"/>
      <c r="BD4788" s="171"/>
      <c r="BE4788" s="171"/>
      <c r="BF4788" s="171"/>
      <c r="BG4788" s="171"/>
    </row>
    <row r="4789" spans="1:59" hidden="1" x14ac:dyDescent="0.2">
      <c r="A4789" s="171">
        <v>2025</v>
      </c>
      <c r="B4789" s="170" t="s">
        <v>16</v>
      </c>
      <c r="C4789" s="51" t="str">
        <f>set_totals!$C$663</f>
        <v>16May25-RST-Night/Day</v>
      </c>
      <c r="D4789" s="21">
        <f t="shared" si="216"/>
        <v>45793</v>
      </c>
      <c r="E4789" s="22">
        <f t="shared" si="217"/>
        <v>136</v>
      </c>
      <c r="F4789" s="171" t="s">
        <v>344</v>
      </c>
      <c r="G4789" s="171" t="s">
        <v>341</v>
      </c>
      <c r="H4789" s="34">
        <v>72</v>
      </c>
      <c r="I4789" s="34"/>
      <c r="J4789" s="34">
        <v>4.0199999999999996</v>
      </c>
      <c r="K4789" s="171" t="s">
        <v>496</v>
      </c>
      <c r="L4789" s="171"/>
      <c r="M4789" s="171"/>
      <c r="N4789" s="171"/>
      <c r="O4789" s="171"/>
      <c r="P4789" s="171"/>
      <c r="Q4789" s="171" t="s">
        <v>494</v>
      </c>
      <c r="R4789" s="171"/>
      <c r="S4789" s="171"/>
      <c r="T4789" s="171"/>
      <c r="U4789" s="171"/>
      <c r="V4789" s="171"/>
      <c r="W4789" s="171"/>
      <c r="X4789" s="171"/>
      <c r="Y4789" s="171"/>
      <c r="Z4789" s="171"/>
      <c r="AA4789" s="171"/>
      <c r="AB4789" s="171"/>
      <c r="AC4789" s="171"/>
      <c r="AD4789" s="171"/>
      <c r="AE4789" s="171"/>
      <c r="AF4789" s="171"/>
      <c r="AG4789" s="171"/>
      <c r="AH4789" s="171"/>
      <c r="AI4789" s="171"/>
      <c r="AJ4789" s="171"/>
      <c r="AK4789" s="171"/>
      <c r="AL4789" s="171"/>
      <c r="AM4789" s="171"/>
      <c r="AN4789" s="171"/>
      <c r="AO4789" s="171"/>
      <c r="AP4789" s="171"/>
      <c r="AQ4789" s="171"/>
      <c r="AR4789" s="171"/>
      <c r="AS4789" s="171"/>
      <c r="AT4789" s="171"/>
      <c r="AU4789" s="171"/>
      <c r="AV4789" s="171"/>
      <c r="AW4789" s="171"/>
      <c r="AX4789" s="171"/>
      <c r="AY4789" s="171"/>
      <c r="AZ4789" s="171"/>
      <c r="BA4789" s="171"/>
      <c r="BB4789" s="171"/>
      <c r="BC4789" s="171"/>
      <c r="BD4789" s="171"/>
      <c r="BE4789" s="171"/>
      <c r="BF4789" s="171"/>
      <c r="BG4789" s="171"/>
    </row>
    <row r="4790" spans="1:59" hidden="1" x14ac:dyDescent="0.2">
      <c r="A4790" s="171">
        <v>2025</v>
      </c>
      <c r="B4790" s="170" t="s">
        <v>16</v>
      </c>
      <c r="C4790" s="51" t="str">
        <f>set_totals!$C$663</f>
        <v>16May25-RST-Night/Day</v>
      </c>
      <c r="D4790" s="21">
        <f t="shared" si="216"/>
        <v>45793</v>
      </c>
      <c r="E4790" s="22">
        <f t="shared" si="217"/>
        <v>136</v>
      </c>
      <c r="F4790" s="171" t="s">
        <v>344</v>
      </c>
      <c r="G4790" s="171" t="s">
        <v>341</v>
      </c>
      <c r="H4790" s="34">
        <v>67</v>
      </c>
      <c r="I4790" s="34"/>
      <c r="J4790" s="34">
        <v>3.32</v>
      </c>
      <c r="K4790" s="171" t="s">
        <v>496</v>
      </c>
      <c r="L4790" s="171"/>
      <c r="M4790" s="171"/>
      <c r="N4790" s="171"/>
      <c r="O4790" s="171"/>
      <c r="P4790" s="171"/>
      <c r="Q4790" s="171" t="s">
        <v>494</v>
      </c>
      <c r="R4790" s="171"/>
      <c r="S4790" s="171"/>
      <c r="T4790" s="171"/>
      <c r="U4790" s="171"/>
      <c r="V4790" s="171"/>
      <c r="W4790" s="171"/>
      <c r="X4790" s="171"/>
      <c r="Y4790" s="171"/>
      <c r="Z4790" s="171"/>
      <c r="AA4790" s="171"/>
      <c r="AB4790" s="171"/>
      <c r="AC4790" s="171"/>
      <c r="AD4790" s="171"/>
      <c r="AE4790" s="171"/>
      <c r="AF4790" s="171"/>
      <c r="AG4790" s="171"/>
      <c r="AH4790" s="171"/>
      <c r="AI4790" s="171"/>
      <c r="AJ4790" s="171"/>
      <c r="AK4790" s="171"/>
      <c r="AL4790" s="171"/>
      <c r="AM4790" s="171"/>
      <c r="AN4790" s="171"/>
      <c r="AO4790" s="171"/>
      <c r="AP4790" s="171"/>
      <c r="AQ4790" s="171"/>
      <c r="AR4790" s="171"/>
      <c r="AS4790" s="171"/>
      <c r="AT4790" s="171"/>
      <c r="AU4790" s="171"/>
      <c r="AV4790" s="171"/>
      <c r="AW4790" s="171"/>
      <c r="AX4790" s="171"/>
      <c r="AY4790" s="171"/>
      <c r="AZ4790" s="171"/>
      <c r="BA4790" s="171"/>
      <c r="BB4790" s="171"/>
      <c r="BC4790" s="171"/>
      <c r="BD4790" s="171"/>
      <c r="BE4790" s="171"/>
      <c r="BF4790" s="171"/>
      <c r="BG4790" s="171"/>
    </row>
    <row r="4791" spans="1:59" hidden="1" x14ac:dyDescent="0.2">
      <c r="A4791" s="171">
        <v>2025</v>
      </c>
      <c r="B4791" s="170" t="s">
        <v>16</v>
      </c>
      <c r="C4791" s="51" t="str">
        <f>set_totals!$C$663</f>
        <v>16May25-RST-Night/Day</v>
      </c>
      <c r="D4791" s="21">
        <f t="shared" si="216"/>
        <v>45793</v>
      </c>
      <c r="E4791" s="22">
        <f t="shared" si="217"/>
        <v>136</v>
      </c>
      <c r="F4791" s="171" t="s">
        <v>344</v>
      </c>
      <c r="G4791" s="171" t="s">
        <v>341</v>
      </c>
      <c r="H4791" s="34">
        <v>67</v>
      </c>
      <c r="I4791" s="34"/>
      <c r="J4791" s="34">
        <v>3.04</v>
      </c>
      <c r="K4791" s="171" t="s">
        <v>496</v>
      </c>
      <c r="L4791" s="171"/>
      <c r="M4791" s="171"/>
      <c r="N4791" s="171"/>
      <c r="O4791" s="171"/>
      <c r="P4791" s="171"/>
      <c r="Q4791" s="171" t="s">
        <v>494</v>
      </c>
      <c r="R4791" s="171"/>
      <c r="S4791" s="171"/>
      <c r="T4791" s="171"/>
      <c r="U4791" s="171"/>
      <c r="V4791" s="171"/>
      <c r="W4791" s="171"/>
      <c r="X4791" s="171"/>
      <c r="Y4791" s="171"/>
      <c r="Z4791" s="171"/>
      <c r="AA4791" s="171"/>
      <c r="AB4791" s="171"/>
      <c r="AC4791" s="171"/>
      <c r="AD4791" s="171"/>
      <c r="AE4791" s="171"/>
      <c r="AF4791" s="171"/>
      <c r="AG4791" s="171"/>
      <c r="AH4791" s="171"/>
      <c r="AI4791" s="171"/>
      <c r="AJ4791" s="171"/>
      <c r="AK4791" s="171"/>
      <c r="AL4791" s="171"/>
      <c r="AM4791" s="171"/>
      <c r="AN4791" s="171"/>
      <c r="AO4791" s="171"/>
      <c r="AP4791" s="171"/>
      <c r="AQ4791" s="171"/>
      <c r="AR4791" s="171"/>
      <c r="AS4791" s="171"/>
      <c r="AT4791" s="171"/>
      <c r="AU4791" s="171"/>
      <c r="AV4791" s="171"/>
      <c r="AW4791" s="171"/>
      <c r="AX4791" s="171"/>
      <c r="AY4791" s="171"/>
      <c r="AZ4791" s="171"/>
      <c r="BA4791" s="171"/>
      <c r="BB4791" s="171"/>
      <c r="BC4791" s="171"/>
      <c r="BD4791" s="171"/>
      <c r="BE4791" s="171"/>
      <c r="BF4791" s="171"/>
      <c r="BG4791" s="171"/>
    </row>
    <row r="4792" spans="1:59" hidden="1" x14ac:dyDescent="0.2">
      <c r="A4792" s="171">
        <v>2025</v>
      </c>
      <c r="B4792" s="170" t="s">
        <v>16</v>
      </c>
      <c r="C4792" s="51" t="str">
        <f>set_totals!$C$663</f>
        <v>16May25-RST-Night/Day</v>
      </c>
      <c r="D4792" s="21">
        <f t="shared" si="216"/>
        <v>45793</v>
      </c>
      <c r="E4792" s="22">
        <f t="shared" si="217"/>
        <v>136</v>
      </c>
      <c r="F4792" s="171" t="s">
        <v>344</v>
      </c>
      <c r="G4792" s="171" t="s">
        <v>341</v>
      </c>
      <c r="H4792" s="34">
        <v>70</v>
      </c>
      <c r="I4792" s="34"/>
      <c r="J4792" s="34">
        <v>3.37</v>
      </c>
      <c r="K4792" s="171" t="s">
        <v>496</v>
      </c>
      <c r="L4792" s="171"/>
      <c r="M4792" s="171"/>
      <c r="N4792" s="171"/>
      <c r="O4792" s="171"/>
      <c r="P4792" s="171"/>
      <c r="Q4792" s="171" t="s">
        <v>494</v>
      </c>
      <c r="R4792" s="171"/>
      <c r="S4792" s="171"/>
      <c r="T4792" s="171"/>
      <c r="U4792" s="171"/>
      <c r="V4792" s="171"/>
      <c r="W4792" s="171"/>
      <c r="X4792" s="171"/>
      <c r="Y4792" s="171"/>
      <c r="Z4792" s="171"/>
      <c r="AA4792" s="171"/>
      <c r="AB4792" s="171"/>
      <c r="AC4792" s="171"/>
      <c r="AD4792" s="171"/>
      <c r="AE4792" s="171"/>
      <c r="AF4792" s="171"/>
      <c r="AG4792" s="171"/>
      <c r="AH4792" s="171"/>
      <c r="AI4792" s="171"/>
      <c r="AJ4792" s="171"/>
      <c r="AK4792" s="171"/>
      <c r="AL4792" s="171"/>
      <c r="AM4792" s="171"/>
      <c r="AN4792" s="171"/>
      <c r="AO4792" s="171"/>
      <c r="AP4792" s="171"/>
      <c r="AQ4792" s="171"/>
      <c r="AR4792" s="171"/>
      <c r="AS4792" s="171"/>
      <c r="AT4792" s="171"/>
      <c r="AU4792" s="171"/>
      <c r="AV4792" s="171"/>
      <c r="AW4792" s="171"/>
      <c r="AX4792" s="171"/>
      <c r="AY4792" s="171"/>
      <c r="AZ4792" s="171"/>
      <c r="BA4792" s="171"/>
      <c r="BB4792" s="171"/>
      <c r="BC4792" s="171"/>
      <c r="BD4792" s="171"/>
      <c r="BE4792" s="171"/>
      <c r="BF4792" s="171"/>
      <c r="BG4792" s="171"/>
    </row>
    <row r="4793" spans="1:59" hidden="1" x14ac:dyDescent="0.2">
      <c r="A4793" s="171">
        <v>2025</v>
      </c>
      <c r="B4793" s="170" t="s">
        <v>16</v>
      </c>
      <c r="C4793" s="51" t="str">
        <f>set_totals!$C$663</f>
        <v>16May25-RST-Night/Day</v>
      </c>
      <c r="D4793" s="21">
        <f t="shared" si="216"/>
        <v>45793</v>
      </c>
      <c r="E4793" s="22">
        <f t="shared" si="217"/>
        <v>136</v>
      </c>
      <c r="F4793" s="171" t="s">
        <v>344</v>
      </c>
      <c r="G4793" s="171" t="s">
        <v>341</v>
      </c>
      <c r="H4793" s="34">
        <v>55</v>
      </c>
      <c r="I4793" s="34"/>
      <c r="J4793" s="34">
        <v>1.57</v>
      </c>
      <c r="K4793" s="171" t="s">
        <v>494</v>
      </c>
      <c r="L4793" s="171"/>
      <c r="M4793" s="171"/>
      <c r="N4793" s="171"/>
      <c r="O4793" s="171"/>
      <c r="P4793" s="171"/>
      <c r="Q4793" s="171" t="s">
        <v>494</v>
      </c>
      <c r="R4793" s="171"/>
      <c r="S4793" s="171"/>
      <c r="T4793" s="171"/>
      <c r="U4793" s="171"/>
      <c r="V4793" s="171"/>
      <c r="W4793" s="171"/>
      <c r="X4793" s="171"/>
      <c r="Y4793" s="171"/>
      <c r="Z4793" s="171"/>
      <c r="AA4793" s="171"/>
      <c r="AB4793" s="171"/>
      <c r="AC4793" s="171"/>
      <c r="AD4793" s="171"/>
      <c r="AE4793" s="171"/>
      <c r="AF4793" s="171"/>
      <c r="AG4793" s="171"/>
      <c r="AH4793" s="171"/>
      <c r="AI4793" s="171"/>
      <c r="AJ4793" s="171"/>
      <c r="AK4793" s="171"/>
      <c r="AL4793" s="171"/>
      <c r="AM4793" s="171"/>
      <c r="AN4793" s="171"/>
      <c r="AO4793" s="171"/>
      <c r="AP4793" s="171"/>
      <c r="AQ4793" s="171"/>
      <c r="AR4793" s="171"/>
      <c r="AS4793" s="171"/>
      <c r="AT4793" s="171"/>
      <c r="AU4793" s="171"/>
      <c r="AV4793" s="171"/>
      <c r="AW4793" s="171"/>
      <c r="AX4793" s="171"/>
      <c r="AY4793" s="171"/>
      <c r="AZ4793" s="171"/>
      <c r="BA4793" s="171"/>
      <c r="BB4793" s="171"/>
      <c r="BC4793" s="171"/>
      <c r="BD4793" s="171"/>
      <c r="BE4793" s="171"/>
      <c r="BF4793" s="171"/>
      <c r="BG4793" s="171"/>
    </row>
    <row r="4794" spans="1:59" hidden="1" x14ac:dyDescent="0.2">
      <c r="A4794" s="171">
        <v>2025</v>
      </c>
      <c r="B4794" s="170" t="s">
        <v>16</v>
      </c>
      <c r="C4794" s="51" t="str">
        <f>set_totals!$C$663</f>
        <v>16May25-RST-Night/Day</v>
      </c>
      <c r="D4794" s="21">
        <f t="shared" si="216"/>
        <v>45793</v>
      </c>
      <c r="E4794" s="22">
        <f t="shared" si="217"/>
        <v>136</v>
      </c>
      <c r="F4794" s="171" t="s">
        <v>344</v>
      </c>
      <c r="G4794" s="171" t="s">
        <v>341</v>
      </c>
      <c r="H4794" s="34">
        <v>62</v>
      </c>
      <c r="I4794" s="34"/>
      <c r="J4794" s="34">
        <v>3.5</v>
      </c>
      <c r="K4794" s="171" t="s">
        <v>496</v>
      </c>
      <c r="L4794" s="171"/>
      <c r="M4794" s="171"/>
      <c r="N4794" s="171"/>
      <c r="O4794" s="171"/>
      <c r="P4794" s="171"/>
      <c r="Q4794" s="171" t="s">
        <v>494</v>
      </c>
      <c r="R4794" s="171"/>
      <c r="S4794" s="171"/>
      <c r="T4794" s="171"/>
      <c r="U4794" s="171"/>
      <c r="V4794" s="171"/>
      <c r="W4794" s="171"/>
      <c r="X4794" s="171"/>
      <c r="Y4794" s="171"/>
      <c r="Z4794" s="171"/>
      <c r="AA4794" s="171"/>
      <c r="AB4794" s="171"/>
      <c r="AC4794" s="171"/>
      <c r="AD4794" s="171"/>
      <c r="AE4794" s="171"/>
      <c r="AF4794" s="171"/>
      <c r="AG4794" s="171"/>
      <c r="AH4794" s="171"/>
      <c r="AI4794" s="171"/>
      <c r="AJ4794" s="171"/>
      <c r="AK4794" s="171"/>
      <c r="AL4794" s="171"/>
      <c r="AM4794" s="171"/>
      <c r="AN4794" s="171"/>
      <c r="AO4794" s="171"/>
      <c r="AP4794" s="171"/>
      <c r="AQ4794" s="171"/>
      <c r="AR4794" s="171"/>
      <c r="AS4794" s="171"/>
      <c r="AT4794" s="171"/>
      <c r="AU4794" s="171"/>
      <c r="AV4794" s="171"/>
      <c r="AW4794" s="171"/>
      <c r="AX4794" s="171"/>
      <c r="AY4794" s="171"/>
      <c r="AZ4794" s="171"/>
      <c r="BA4794" s="171"/>
      <c r="BB4794" s="171"/>
      <c r="BC4794" s="171"/>
      <c r="BD4794" s="171"/>
      <c r="BE4794" s="171"/>
      <c r="BF4794" s="171"/>
      <c r="BG4794" s="171"/>
    </row>
    <row r="4795" spans="1:59" hidden="1" x14ac:dyDescent="0.2">
      <c r="A4795" s="171">
        <v>2025</v>
      </c>
      <c r="B4795" s="170" t="s">
        <v>16</v>
      </c>
      <c r="C4795" s="51" t="str">
        <f>set_totals!$C$663</f>
        <v>16May25-RST-Night/Day</v>
      </c>
      <c r="D4795" s="21">
        <f t="shared" si="216"/>
        <v>45793</v>
      </c>
      <c r="E4795" s="22">
        <f t="shared" si="217"/>
        <v>136</v>
      </c>
      <c r="F4795" s="171" t="s">
        <v>344</v>
      </c>
      <c r="G4795" s="171" t="s">
        <v>341</v>
      </c>
      <c r="H4795" s="34">
        <v>65</v>
      </c>
      <c r="I4795" s="34"/>
      <c r="J4795" s="34">
        <v>2.52</v>
      </c>
      <c r="K4795" s="171" t="s">
        <v>496</v>
      </c>
      <c r="L4795" s="171"/>
      <c r="M4795" s="171"/>
      <c r="N4795" s="171"/>
      <c r="O4795" s="171"/>
      <c r="P4795" s="171"/>
      <c r="Q4795" s="171" t="s">
        <v>494</v>
      </c>
      <c r="R4795" s="171"/>
      <c r="S4795" s="171"/>
      <c r="T4795" s="171"/>
      <c r="U4795" s="171"/>
      <c r="V4795" s="171"/>
      <c r="W4795" s="171"/>
      <c r="X4795" s="171"/>
      <c r="Y4795" s="171"/>
      <c r="Z4795" s="171"/>
      <c r="AA4795" s="171"/>
      <c r="AB4795" s="171"/>
      <c r="AC4795" s="171"/>
      <c r="AD4795" s="171"/>
      <c r="AE4795" s="171"/>
      <c r="AF4795" s="171"/>
      <c r="AG4795" s="171"/>
      <c r="AH4795" s="171"/>
      <c r="AI4795" s="171"/>
      <c r="AJ4795" s="171"/>
      <c r="AK4795" s="171"/>
      <c r="AL4795" s="171"/>
      <c r="AM4795" s="171"/>
      <c r="AN4795" s="171"/>
      <c r="AO4795" s="171"/>
      <c r="AP4795" s="171"/>
      <c r="AQ4795" s="171"/>
      <c r="AR4795" s="171"/>
      <c r="AS4795" s="171"/>
      <c r="AT4795" s="171"/>
      <c r="AU4795" s="171"/>
      <c r="AV4795" s="171"/>
      <c r="AW4795" s="171"/>
      <c r="AX4795" s="171"/>
      <c r="AY4795" s="171"/>
      <c r="AZ4795" s="171"/>
      <c r="BA4795" s="171"/>
      <c r="BB4795" s="171"/>
      <c r="BC4795" s="171"/>
      <c r="BD4795" s="171"/>
      <c r="BE4795" s="171"/>
      <c r="BF4795" s="171"/>
      <c r="BG4795" s="171"/>
    </row>
    <row r="4796" spans="1:59" hidden="1" x14ac:dyDescent="0.2">
      <c r="A4796" s="171">
        <v>2025</v>
      </c>
      <c r="B4796" s="170" t="s">
        <v>16</v>
      </c>
      <c r="C4796" s="51" t="str">
        <f>set_totals!$C$663</f>
        <v>16May25-RST-Night/Day</v>
      </c>
      <c r="D4796" s="21">
        <f t="shared" si="216"/>
        <v>45793</v>
      </c>
      <c r="E4796" s="22">
        <f t="shared" si="217"/>
        <v>136</v>
      </c>
      <c r="F4796" s="171" t="s">
        <v>344</v>
      </c>
      <c r="G4796" s="171" t="s">
        <v>341</v>
      </c>
      <c r="H4796" s="34">
        <v>70</v>
      </c>
      <c r="I4796" s="34"/>
      <c r="J4796" s="34">
        <v>3.31</v>
      </c>
      <c r="K4796" s="171" t="s">
        <v>496</v>
      </c>
      <c r="L4796" s="171"/>
      <c r="M4796" s="171"/>
      <c r="N4796" s="171"/>
      <c r="O4796" s="171"/>
      <c r="P4796" s="171"/>
      <c r="Q4796" s="171" t="s">
        <v>494</v>
      </c>
      <c r="R4796" s="171"/>
      <c r="S4796" s="171"/>
      <c r="T4796" s="171"/>
      <c r="U4796" s="171"/>
      <c r="V4796" s="171"/>
      <c r="W4796" s="171"/>
      <c r="X4796" s="171"/>
      <c r="Y4796" s="171"/>
      <c r="Z4796" s="171"/>
      <c r="AA4796" s="171"/>
      <c r="AB4796" s="171"/>
      <c r="AC4796" s="171"/>
      <c r="AD4796" s="171"/>
      <c r="AE4796" s="171"/>
      <c r="AF4796" s="171"/>
      <c r="AG4796" s="171"/>
      <c r="AH4796" s="171"/>
      <c r="AI4796" s="171"/>
      <c r="AJ4796" s="171"/>
      <c r="AK4796" s="171"/>
      <c r="AL4796" s="171"/>
      <c r="AM4796" s="171"/>
      <c r="AN4796" s="171"/>
      <c r="AO4796" s="171"/>
      <c r="AP4796" s="171"/>
      <c r="AQ4796" s="171"/>
      <c r="AR4796" s="171"/>
      <c r="AS4796" s="171"/>
      <c r="AT4796" s="171"/>
      <c r="AU4796" s="171"/>
      <c r="AV4796" s="171"/>
      <c r="AW4796" s="171"/>
      <c r="AX4796" s="171"/>
      <c r="AY4796" s="171"/>
      <c r="AZ4796" s="171"/>
      <c r="BA4796" s="171"/>
      <c r="BB4796" s="171"/>
      <c r="BC4796" s="171"/>
      <c r="BD4796" s="171"/>
      <c r="BE4796" s="171"/>
      <c r="BF4796" s="171"/>
      <c r="BG4796" s="171"/>
    </row>
    <row r="4797" spans="1:59" hidden="1" x14ac:dyDescent="0.2">
      <c r="A4797" s="171">
        <v>2025</v>
      </c>
      <c r="B4797" s="170" t="s">
        <v>16</v>
      </c>
      <c r="C4797" s="51" t="str">
        <f>set_totals!$C$663</f>
        <v>16May25-RST-Night/Day</v>
      </c>
      <c r="D4797" s="21">
        <f t="shared" si="216"/>
        <v>45793</v>
      </c>
      <c r="E4797" s="22">
        <f t="shared" si="217"/>
        <v>136</v>
      </c>
      <c r="F4797" s="171" t="s">
        <v>344</v>
      </c>
      <c r="G4797" s="171" t="s">
        <v>341</v>
      </c>
      <c r="H4797" s="34">
        <v>71</v>
      </c>
      <c r="I4797" s="34"/>
      <c r="J4797" s="34">
        <v>4</v>
      </c>
      <c r="K4797" s="171" t="s">
        <v>496</v>
      </c>
      <c r="L4797" s="171"/>
      <c r="M4797" s="171"/>
      <c r="N4797" s="171"/>
      <c r="O4797" s="171"/>
      <c r="P4797" s="171"/>
      <c r="Q4797" s="171" t="s">
        <v>494</v>
      </c>
      <c r="R4797" s="171"/>
      <c r="S4797" s="171"/>
      <c r="T4797" s="171"/>
      <c r="U4797" s="171"/>
      <c r="V4797" s="171"/>
      <c r="W4797" s="171"/>
      <c r="X4797" s="171"/>
      <c r="Y4797" s="171"/>
      <c r="Z4797" s="171"/>
      <c r="AA4797" s="171"/>
      <c r="AB4797" s="171"/>
      <c r="AC4797" s="171"/>
      <c r="AD4797" s="171"/>
      <c r="AE4797" s="171"/>
      <c r="AF4797" s="171"/>
      <c r="AG4797" s="171"/>
      <c r="AH4797" s="171"/>
      <c r="AI4797" s="171"/>
      <c r="AJ4797" s="171"/>
      <c r="AK4797" s="171"/>
      <c r="AL4797" s="171"/>
      <c r="AM4797" s="171"/>
      <c r="AN4797" s="171"/>
      <c r="AO4797" s="171"/>
      <c r="AP4797" s="171"/>
      <c r="AQ4797" s="171"/>
      <c r="AR4797" s="171"/>
      <c r="AS4797" s="171"/>
      <c r="AT4797" s="171"/>
      <c r="AU4797" s="171"/>
      <c r="AV4797" s="171"/>
      <c r="AW4797" s="171"/>
      <c r="AX4797" s="171"/>
      <c r="AY4797" s="171"/>
      <c r="AZ4797" s="171"/>
      <c r="BA4797" s="171"/>
      <c r="BB4797" s="171"/>
      <c r="BC4797" s="171"/>
      <c r="BD4797" s="171"/>
      <c r="BE4797" s="171"/>
      <c r="BF4797" s="171"/>
      <c r="BG4797" s="171"/>
    </row>
    <row r="4798" spans="1:59" hidden="1" x14ac:dyDescent="0.2">
      <c r="A4798" s="171">
        <v>2025</v>
      </c>
      <c r="B4798" s="170" t="s">
        <v>16</v>
      </c>
      <c r="C4798" s="51" t="str">
        <f>set_totals!$C$663</f>
        <v>16May25-RST-Night/Day</v>
      </c>
      <c r="D4798" s="21">
        <f t="shared" si="216"/>
        <v>45793</v>
      </c>
      <c r="E4798" s="22">
        <f t="shared" si="217"/>
        <v>136</v>
      </c>
      <c r="F4798" s="171" t="s">
        <v>344</v>
      </c>
      <c r="G4798" s="171" t="s">
        <v>341</v>
      </c>
      <c r="H4798" s="34">
        <v>70</v>
      </c>
      <c r="I4798" s="34"/>
      <c r="J4798" s="34">
        <v>3.27</v>
      </c>
      <c r="K4798" s="171" t="s">
        <v>496</v>
      </c>
      <c r="L4798" s="171"/>
      <c r="M4798" s="171"/>
      <c r="N4798" s="171"/>
      <c r="O4798" s="171"/>
      <c r="P4798" s="171"/>
      <c r="Q4798" s="171" t="s">
        <v>494</v>
      </c>
      <c r="R4798" s="171"/>
      <c r="S4798" s="171"/>
      <c r="T4798" s="171"/>
      <c r="U4798" s="171"/>
      <c r="V4798" s="171"/>
      <c r="W4798" s="171"/>
      <c r="X4798" s="171"/>
      <c r="Y4798" s="171"/>
      <c r="Z4798" s="171"/>
      <c r="AA4798" s="171"/>
      <c r="AB4798" s="171"/>
      <c r="AC4798" s="171"/>
      <c r="AD4798" s="171"/>
      <c r="AE4798" s="171"/>
      <c r="AF4798" s="171"/>
      <c r="AG4798" s="171"/>
      <c r="AH4798" s="171"/>
      <c r="AI4798" s="171"/>
      <c r="AJ4798" s="171"/>
      <c r="AK4798" s="171"/>
      <c r="AL4798" s="171"/>
      <c r="AM4798" s="171"/>
      <c r="AN4798" s="171"/>
      <c r="AO4798" s="171"/>
      <c r="AP4798" s="171"/>
      <c r="AQ4798" s="171"/>
      <c r="AR4798" s="171"/>
      <c r="AS4798" s="171"/>
      <c r="AT4798" s="171"/>
      <c r="AU4798" s="171"/>
      <c r="AV4798" s="171"/>
      <c r="AW4798" s="171"/>
      <c r="AX4798" s="171"/>
      <c r="AY4798" s="171"/>
      <c r="AZ4798" s="171"/>
      <c r="BA4798" s="171"/>
      <c r="BB4798" s="171"/>
      <c r="BC4798" s="171"/>
      <c r="BD4798" s="171"/>
      <c r="BE4798" s="171"/>
      <c r="BF4798" s="171"/>
      <c r="BG4798" s="171"/>
    </row>
    <row r="4799" spans="1:59" hidden="1" x14ac:dyDescent="0.2">
      <c r="A4799" s="171">
        <v>2025</v>
      </c>
      <c r="B4799" s="170" t="s">
        <v>16</v>
      </c>
      <c r="C4799" s="51" t="str">
        <f>set_totals!$C$663</f>
        <v>16May25-RST-Night/Day</v>
      </c>
      <c r="D4799" s="21">
        <f t="shared" si="216"/>
        <v>45793</v>
      </c>
      <c r="E4799" s="22">
        <f t="shared" si="217"/>
        <v>136</v>
      </c>
      <c r="F4799" s="171" t="s">
        <v>344</v>
      </c>
      <c r="G4799" s="171" t="s">
        <v>341</v>
      </c>
      <c r="H4799" s="34">
        <v>67</v>
      </c>
      <c r="I4799" s="34"/>
      <c r="J4799" s="34">
        <v>2.95</v>
      </c>
      <c r="K4799" s="171" t="s">
        <v>496</v>
      </c>
      <c r="L4799" s="171"/>
      <c r="M4799" s="171"/>
      <c r="N4799" s="171"/>
      <c r="O4799" s="171"/>
      <c r="P4799" s="171"/>
      <c r="Q4799" s="171" t="s">
        <v>494</v>
      </c>
      <c r="R4799" s="171"/>
      <c r="S4799" s="171"/>
      <c r="T4799" s="171"/>
      <c r="U4799" s="171"/>
      <c r="V4799" s="171"/>
      <c r="W4799" s="171"/>
      <c r="X4799" s="171"/>
      <c r="Y4799" s="171"/>
      <c r="Z4799" s="171"/>
      <c r="AA4799" s="171"/>
      <c r="AB4799" s="171"/>
      <c r="AC4799" s="171"/>
      <c r="AD4799" s="171"/>
      <c r="AE4799" s="171"/>
      <c r="AF4799" s="171"/>
      <c r="AG4799" s="171"/>
      <c r="AH4799" s="171"/>
      <c r="AI4799" s="171"/>
      <c r="AJ4799" s="171"/>
      <c r="AK4799" s="171"/>
      <c r="AL4799" s="171"/>
      <c r="AM4799" s="171"/>
      <c r="AN4799" s="171"/>
      <c r="AO4799" s="171"/>
      <c r="AP4799" s="171"/>
      <c r="AQ4799" s="171"/>
      <c r="AR4799" s="171"/>
      <c r="AS4799" s="171"/>
      <c r="AT4799" s="171"/>
      <c r="AU4799" s="171"/>
      <c r="AV4799" s="171"/>
      <c r="AW4799" s="171"/>
      <c r="AX4799" s="171"/>
      <c r="AY4799" s="171"/>
      <c r="AZ4799" s="171"/>
      <c r="BA4799" s="171"/>
      <c r="BB4799" s="171"/>
      <c r="BC4799" s="171"/>
      <c r="BD4799" s="171"/>
      <c r="BE4799" s="171"/>
      <c r="BF4799" s="171"/>
      <c r="BG4799" s="171"/>
    </row>
    <row r="4800" spans="1:59" hidden="1" x14ac:dyDescent="0.2">
      <c r="A4800" s="171">
        <v>2025</v>
      </c>
      <c r="B4800" s="170" t="s">
        <v>16</v>
      </c>
      <c r="C4800" s="51" t="str">
        <f>set_totals!$C$663</f>
        <v>16May25-RST-Night/Day</v>
      </c>
      <c r="D4800" s="21">
        <f t="shared" si="216"/>
        <v>45793</v>
      </c>
      <c r="E4800" s="22">
        <f t="shared" si="217"/>
        <v>136</v>
      </c>
      <c r="F4800" s="171" t="s">
        <v>344</v>
      </c>
      <c r="G4800" s="171" t="s">
        <v>341</v>
      </c>
      <c r="H4800" s="34">
        <v>67</v>
      </c>
      <c r="I4800" s="34"/>
      <c r="J4800" s="34">
        <v>3.1</v>
      </c>
      <c r="K4800" s="171" t="s">
        <v>496</v>
      </c>
      <c r="L4800" s="171"/>
      <c r="M4800" s="171"/>
      <c r="N4800" s="171"/>
      <c r="O4800" s="171"/>
      <c r="P4800" s="171"/>
      <c r="Q4800" s="171" t="s">
        <v>494</v>
      </c>
      <c r="R4800" s="171"/>
      <c r="S4800" s="171"/>
      <c r="T4800" s="171"/>
      <c r="U4800" s="171"/>
      <c r="V4800" s="171"/>
      <c r="W4800" s="171"/>
      <c r="X4800" s="171"/>
      <c r="Y4800" s="171"/>
      <c r="Z4800" s="171"/>
      <c r="AA4800" s="171"/>
      <c r="AB4800" s="171"/>
      <c r="AC4800" s="171"/>
      <c r="AD4800" s="171"/>
      <c r="AE4800" s="171"/>
      <c r="AF4800" s="171"/>
      <c r="AG4800" s="171"/>
      <c r="AH4800" s="171"/>
      <c r="AI4800" s="171"/>
      <c r="AJ4800" s="171"/>
      <c r="AK4800" s="171"/>
      <c r="AL4800" s="171"/>
      <c r="AM4800" s="171"/>
      <c r="AN4800" s="171"/>
      <c r="AO4800" s="171"/>
      <c r="AP4800" s="171"/>
      <c r="AQ4800" s="171"/>
      <c r="AR4800" s="171"/>
      <c r="AS4800" s="171"/>
      <c r="AT4800" s="171"/>
      <c r="AU4800" s="171"/>
      <c r="AV4800" s="171"/>
      <c r="AW4800" s="171"/>
      <c r="AX4800" s="171"/>
      <c r="AY4800" s="171"/>
      <c r="AZ4800" s="171"/>
      <c r="BA4800" s="171"/>
      <c r="BB4800" s="171"/>
      <c r="BC4800" s="171"/>
      <c r="BD4800" s="171"/>
      <c r="BE4800" s="171"/>
      <c r="BF4800" s="171"/>
      <c r="BG4800" s="171"/>
    </row>
    <row r="4801" spans="1:59" hidden="1" x14ac:dyDescent="0.2">
      <c r="A4801" s="171">
        <v>2025</v>
      </c>
      <c r="B4801" s="170" t="s">
        <v>16</v>
      </c>
      <c r="C4801" s="51" t="str">
        <f>set_totals!$C$663</f>
        <v>16May25-RST-Night/Day</v>
      </c>
      <c r="D4801" s="21">
        <f t="shared" si="216"/>
        <v>45793</v>
      </c>
      <c r="E4801" s="22">
        <f t="shared" si="217"/>
        <v>136</v>
      </c>
      <c r="F4801" s="171" t="s">
        <v>344</v>
      </c>
      <c r="G4801" s="171" t="s">
        <v>341</v>
      </c>
      <c r="H4801" s="34">
        <v>68</v>
      </c>
      <c r="I4801" s="34"/>
      <c r="J4801" s="34">
        <v>3.29</v>
      </c>
      <c r="K4801" s="171" t="s">
        <v>496</v>
      </c>
      <c r="L4801" s="171"/>
      <c r="M4801" s="171"/>
      <c r="N4801" s="171"/>
      <c r="O4801" s="171"/>
      <c r="P4801" s="171"/>
      <c r="Q4801" s="171" t="s">
        <v>494</v>
      </c>
      <c r="R4801" s="171"/>
      <c r="S4801" s="171"/>
      <c r="T4801" s="171"/>
      <c r="U4801" s="171"/>
      <c r="V4801" s="171"/>
      <c r="W4801" s="171"/>
      <c r="X4801" s="171"/>
      <c r="Y4801" s="171"/>
      <c r="Z4801" s="171"/>
      <c r="AA4801" s="171"/>
      <c r="AB4801" s="171"/>
      <c r="AC4801" s="171"/>
      <c r="AD4801" s="171"/>
      <c r="AE4801" s="171"/>
      <c r="AF4801" s="171"/>
      <c r="AG4801" s="171"/>
      <c r="AH4801" s="171"/>
      <c r="AI4801" s="171"/>
      <c r="AJ4801" s="171"/>
      <c r="AK4801" s="171"/>
      <c r="AL4801" s="171"/>
      <c r="AM4801" s="171"/>
      <c r="AN4801" s="171"/>
      <c r="AO4801" s="171"/>
      <c r="AP4801" s="171"/>
      <c r="AQ4801" s="171"/>
      <c r="AR4801" s="171"/>
      <c r="AS4801" s="171"/>
      <c r="AT4801" s="171"/>
      <c r="AU4801" s="171"/>
      <c r="AV4801" s="171"/>
      <c r="AW4801" s="171"/>
      <c r="AX4801" s="171"/>
      <c r="AY4801" s="171"/>
      <c r="AZ4801" s="171"/>
      <c r="BA4801" s="171"/>
      <c r="BB4801" s="171"/>
      <c r="BC4801" s="171"/>
      <c r="BD4801" s="171"/>
      <c r="BE4801" s="171"/>
      <c r="BF4801" s="171"/>
      <c r="BG4801" s="171"/>
    </row>
    <row r="4802" spans="1:59" hidden="1" x14ac:dyDescent="0.2">
      <c r="A4802" s="171">
        <v>2025</v>
      </c>
      <c r="B4802" s="170" t="s">
        <v>16</v>
      </c>
      <c r="C4802" s="51" t="str">
        <f>set_totals!$C$663</f>
        <v>16May25-RST-Night/Day</v>
      </c>
      <c r="D4802" s="21">
        <f t="shared" si="216"/>
        <v>45793</v>
      </c>
      <c r="E4802" s="22">
        <f t="shared" si="217"/>
        <v>136</v>
      </c>
      <c r="F4802" s="171" t="s">
        <v>344</v>
      </c>
      <c r="G4802" s="171" t="s">
        <v>341</v>
      </c>
      <c r="H4802" s="34">
        <v>65</v>
      </c>
      <c r="I4802" s="34"/>
      <c r="J4802" s="34">
        <v>2.67</v>
      </c>
      <c r="K4802" s="171" t="s">
        <v>496</v>
      </c>
      <c r="L4802" s="171"/>
      <c r="M4802" s="171"/>
      <c r="N4802" s="171"/>
      <c r="O4802" s="171"/>
      <c r="P4802" s="171"/>
      <c r="Q4802" s="171" t="s">
        <v>494</v>
      </c>
      <c r="R4802" s="171"/>
      <c r="S4802" s="171"/>
      <c r="T4802" s="171"/>
      <c r="U4802" s="171"/>
      <c r="V4802" s="171"/>
      <c r="W4802" s="171"/>
      <c r="X4802" s="171"/>
      <c r="Y4802" s="171"/>
      <c r="Z4802" s="171"/>
      <c r="AA4802" s="171"/>
      <c r="AB4802" s="171"/>
      <c r="AC4802" s="171"/>
      <c r="AD4802" s="171"/>
      <c r="AE4802" s="171"/>
      <c r="AF4802" s="171"/>
      <c r="AG4802" s="171"/>
      <c r="AH4802" s="171"/>
      <c r="AI4802" s="171"/>
      <c r="AJ4802" s="171"/>
      <c r="AK4802" s="171"/>
      <c r="AL4802" s="171"/>
      <c r="AM4802" s="171"/>
      <c r="AN4802" s="171"/>
      <c r="AO4802" s="171"/>
      <c r="AP4802" s="171"/>
      <c r="AQ4802" s="171"/>
      <c r="AR4802" s="171"/>
      <c r="AS4802" s="171"/>
      <c r="AT4802" s="171"/>
      <c r="AU4802" s="171"/>
      <c r="AV4802" s="171"/>
      <c r="AW4802" s="171"/>
      <c r="AX4802" s="171"/>
      <c r="AY4802" s="171"/>
      <c r="AZ4802" s="171"/>
      <c r="BA4802" s="171"/>
      <c r="BB4802" s="171"/>
      <c r="BC4802" s="171"/>
      <c r="BD4802" s="171"/>
      <c r="BE4802" s="171"/>
      <c r="BF4802" s="171"/>
      <c r="BG4802" s="171"/>
    </row>
    <row r="4803" spans="1:59" hidden="1" x14ac:dyDescent="0.2">
      <c r="A4803" s="171">
        <v>2025</v>
      </c>
      <c r="B4803" s="170" t="s">
        <v>16</v>
      </c>
      <c r="C4803" s="51" t="str">
        <f>set_totals!$C$663</f>
        <v>16May25-RST-Night/Day</v>
      </c>
      <c r="D4803" s="21">
        <f t="shared" si="216"/>
        <v>45793</v>
      </c>
      <c r="E4803" s="22">
        <f t="shared" si="217"/>
        <v>136</v>
      </c>
      <c r="F4803" s="171" t="s">
        <v>344</v>
      </c>
      <c r="G4803" s="171" t="s">
        <v>341</v>
      </c>
      <c r="H4803" s="34">
        <v>69</v>
      </c>
      <c r="I4803" s="34"/>
      <c r="J4803" s="34">
        <v>3.38</v>
      </c>
      <c r="K4803" s="171" t="s">
        <v>496</v>
      </c>
      <c r="L4803" s="171"/>
      <c r="M4803" s="171"/>
      <c r="N4803" s="171"/>
      <c r="O4803" s="171"/>
      <c r="P4803" s="171"/>
      <c r="Q4803" s="171" t="s">
        <v>494</v>
      </c>
      <c r="R4803" s="171"/>
      <c r="S4803" s="171"/>
      <c r="T4803" s="171"/>
      <c r="U4803" s="171"/>
      <c r="V4803" s="171"/>
      <c r="W4803" s="171"/>
      <c r="X4803" s="171"/>
      <c r="Y4803" s="171"/>
      <c r="Z4803" s="171"/>
      <c r="AA4803" s="171"/>
      <c r="AB4803" s="171"/>
      <c r="AC4803" s="171"/>
      <c r="AD4803" s="171"/>
      <c r="AE4803" s="171"/>
      <c r="AF4803" s="171"/>
      <c r="AG4803" s="171"/>
      <c r="AH4803" s="171"/>
      <c r="AI4803" s="171"/>
      <c r="AJ4803" s="171"/>
      <c r="AK4803" s="171"/>
      <c r="AL4803" s="171"/>
      <c r="AM4803" s="171"/>
      <c r="AN4803" s="171"/>
      <c r="AO4803" s="171"/>
      <c r="AP4803" s="171"/>
      <c r="AQ4803" s="171"/>
      <c r="AR4803" s="171"/>
      <c r="AS4803" s="171"/>
      <c r="AT4803" s="171"/>
      <c r="AU4803" s="171"/>
      <c r="AV4803" s="171"/>
      <c r="AW4803" s="171"/>
      <c r="AX4803" s="171"/>
      <c r="AY4803" s="171"/>
      <c r="AZ4803" s="171"/>
      <c r="BA4803" s="171"/>
      <c r="BB4803" s="171"/>
      <c r="BC4803" s="171"/>
      <c r="BD4803" s="171"/>
      <c r="BE4803" s="171"/>
      <c r="BF4803" s="171"/>
      <c r="BG4803" s="171"/>
    </row>
    <row r="4804" spans="1:59" hidden="1" x14ac:dyDescent="0.2">
      <c r="A4804" s="171">
        <v>2025</v>
      </c>
      <c r="B4804" s="170" t="s">
        <v>16</v>
      </c>
      <c r="C4804" s="51" t="str">
        <f>set_totals!$C$663</f>
        <v>16May25-RST-Night/Day</v>
      </c>
      <c r="D4804" s="21">
        <f t="shared" si="216"/>
        <v>45793</v>
      </c>
      <c r="E4804" s="22">
        <f t="shared" si="217"/>
        <v>136</v>
      </c>
      <c r="F4804" s="171" t="s">
        <v>344</v>
      </c>
      <c r="G4804" s="171" t="s">
        <v>341</v>
      </c>
      <c r="H4804" s="34">
        <v>70</v>
      </c>
      <c r="I4804" s="34"/>
      <c r="J4804" s="34">
        <v>3.59</v>
      </c>
      <c r="K4804" s="171" t="s">
        <v>496</v>
      </c>
      <c r="L4804" s="171"/>
      <c r="M4804" s="171"/>
      <c r="N4804" s="171"/>
      <c r="O4804" s="171"/>
      <c r="P4804" s="171"/>
      <c r="Q4804" s="171" t="s">
        <v>494</v>
      </c>
      <c r="R4804" s="171"/>
      <c r="S4804" s="171"/>
      <c r="T4804" s="171"/>
      <c r="U4804" s="171"/>
      <c r="V4804" s="171"/>
      <c r="W4804" s="171"/>
      <c r="X4804" s="171"/>
      <c r="Y4804" s="171"/>
      <c r="Z4804" s="171"/>
      <c r="AA4804" s="171"/>
      <c r="AB4804" s="171"/>
      <c r="AC4804" s="171"/>
      <c r="AD4804" s="171"/>
      <c r="AE4804" s="171"/>
      <c r="AF4804" s="171"/>
      <c r="AG4804" s="171"/>
      <c r="AH4804" s="171"/>
      <c r="AI4804" s="171"/>
      <c r="AJ4804" s="171"/>
      <c r="AK4804" s="171"/>
      <c r="AL4804" s="171"/>
      <c r="AM4804" s="171"/>
      <c r="AN4804" s="171"/>
      <c r="AO4804" s="171"/>
      <c r="AP4804" s="171"/>
      <c r="AQ4804" s="171"/>
      <c r="AR4804" s="171"/>
      <c r="AS4804" s="171"/>
      <c r="AT4804" s="171"/>
      <c r="AU4804" s="171"/>
      <c r="AV4804" s="171"/>
      <c r="AW4804" s="171"/>
      <c r="AX4804" s="171"/>
      <c r="AY4804" s="171"/>
      <c r="AZ4804" s="171"/>
      <c r="BA4804" s="171"/>
      <c r="BB4804" s="171"/>
      <c r="BC4804" s="171"/>
      <c r="BD4804" s="171"/>
      <c r="BE4804" s="171"/>
      <c r="BF4804" s="171"/>
      <c r="BG4804" s="171"/>
    </row>
    <row r="4805" spans="1:59" hidden="1" x14ac:dyDescent="0.2">
      <c r="A4805" s="171">
        <v>2025</v>
      </c>
      <c r="B4805" s="170" t="s">
        <v>16</v>
      </c>
      <c r="C4805" s="51" t="str">
        <f>set_totals!$C$663</f>
        <v>16May25-RST-Night/Day</v>
      </c>
      <c r="D4805" s="21">
        <f t="shared" si="216"/>
        <v>45793</v>
      </c>
      <c r="E4805" s="22">
        <f t="shared" si="217"/>
        <v>136</v>
      </c>
      <c r="F4805" s="171" t="s">
        <v>344</v>
      </c>
      <c r="G4805" s="171" t="s">
        <v>341</v>
      </c>
      <c r="H4805" s="34">
        <v>68</v>
      </c>
      <c r="I4805" s="34"/>
      <c r="J4805" s="34">
        <v>3.35</v>
      </c>
      <c r="K4805" s="171" t="s">
        <v>496</v>
      </c>
      <c r="L4805" s="171"/>
      <c r="M4805" s="171"/>
      <c r="N4805" s="171"/>
      <c r="O4805" s="171"/>
      <c r="P4805" s="171"/>
      <c r="Q4805" s="171" t="s">
        <v>494</v>
      </c>
      <c r="R4805" s="171"/>
      <c r="S4805" s="171"/>
      <c r="T4805" s="171"/>
      <c r="U4805" s="171"/>
      <c r="V4805" s="171"/>
      <c r="W4805" s="171"/>
      <c r="X4805" s="171"/>
      <c r="Y4805" s="171"/>
      <c r="Z4805" s="171"/>
      <c r="AA4805" s="171"/>
      <c r="AB4805" s="171"/>
      <c r="AC4805" s="171"/>
      <c r="AD4805" s="171"/>
      <c r="AE4805" s="171"/>
      <c r="AF4805" s="171"/>
      <c r="AG4805" s="171"/>
      <c r="AH4805" s="171"/>
      <c r="AI4805" s="171"/>
      <c r="AJ4805" s="171"/>
      <c r="AK4805" s="171"/>
      <c r="AL4805" s="171"/>
      <c r="AM4805" s="171"/>
      <c r="AN4805" s="171"/>
      <c r="AO4805" s="171"/>
      <c r="AP4805" s="171"/>
      <c r="AQ4805" s="171"/>
      <c r="AR4805" s="171"/>
      <c r="AS4805" s="171"/>
      <c r="AT4805" s="171"/>
      <c r="AU4805" s="171"/>
      <c r="AV4805" s="171"/>
      <c r="AW4805" s="171"/>
      <c r="AX4805" s="171"/>
      <c r="AY4805" s="171"/>
      <c r="AZ4805" s="171"/>
      <c r="BA4805" s="171"/>
      <c r="BB4805" s="171"/>
      <c r="BC4805" s="171"/>
      <c r="BD4805" s="171"/>
      <c r="BE4805" s="171"/>
      <c r="BF4805" s="171"/>
      <c r="BG4805" s="171"/>
    </row>
    <row r="4806" spans="1:59" hidden="1" x14ac:dyDescent="0.2">
      <c r="A4806" s="171">
        <v>2025</v>
      </c>
      <c r="B4806" s="170" t="s">
        <v>16</v>
      </c>
      <c r="C4806" s="51" t="str">
        <f>set_totals!$C$663</f>
        <v>16May25-RST-Night/Day</v>
      </c>
      <c r="D4806" s="21">
        <f t="shared" si="216"/>
        <v>45793</v>
      </c>
      <c r="E4806" s="22">
        <f t="shared" si="217"/>
        <v>136</v>
      </c>
      <c r="F4806" s="171" t="s">
        <v>344</v>
      </c>
      <c r="G4806" s="171" t="s">
        <v>341</v>
      </c>
      <c r="H4806" s="34">
        <v>72</v>
      </c>
      <c r="I4806" s="34"/>
      <c r="J4806" s="34">
        <v>3.86</v>
      </c>
      <c r="K4806" s="171" t="s">
        <v>496</v>
      </c>
      <c r="L4806" s="171"/>
      <c r="M4806" s="171"/>
      <c r="N4806" s="171"/>
      <c r="O4806" s="171"/>
      <c r="P4806" s="171"/>
      <c r="Q4806" s="171" t="s">
        <v>494</v>
      </c>
      <c r="R4806" s="171"/>
      <c r="S4806" s="171"/>
      <c r="T4806" s="171"/>
      <c r="U4806" s="171"/>
      <c r="V4806" s="171"/>
      <c r="W4806" s="171"/>
      <c r="X4806" s="171"/>
      <c r="Y4806" s="171"/>
      <c r="Z4806" s="171"/>
      <c r="AA4806" s="171"/>
      <c r="AB4806" s="171"/>
      <c r="AC4806" s="171"/>
      <c r="AD4806" s="171"/>
      <c r="AE4806" s="171"/>
      <c r="AF4806" s="171"/>
      <c r="AG4806" s="171"/>
      <c r="AH4806" s="171"/>
      <c r="AI4806" s="171"/>
      <c r="AJ4806" s="171"/>
      <c r="AK4806" s="171"/>
      <c r="AL4806" s="171"/>
      <c r="AM4806" s="171"/>
      <c r="AN4806" s="171"/>
      <c r="AO4806" s="171"/>
      <c r="AP4806" s="171"/>
      <c r="AQ4806" s="171"/>
      <c r="AR4806" s="171"/>
      <c r="AS4806" s="171"/>
      <c r="AT4806" s="171"/>
      <c r="AU4806" s="171"/>
      <c r="AV4806" s="171"/>
      <c r="AW4806" s="171"/>
      <c r="AX4806" s="171"/>
      <c r="AY4806" s="171"/>
      <c r="AZ4806" s="171"/>
      <c r="BA4806" s="171"/>
      <c r="BB4806" s="171"/>
      <c r="BC4806" s="171"/>
      <c r="BD4806" s="171"/>
      <c r="BE4806" s="171"/>
      <c r="BF4806" s="171"/>
      <c r="BG4806" s="171"/>
    </row>
    <row r="4807" spans="1:59" hidden="1" x14ac:dyDescent="0.2">
      <c r="A4807" s="171">
        <v>2025</v>
      </c>
      <c r="B4807" s="170" t="s">
        <v>16</v>
      </c>
      <c r="C4807" s="51" t="str">
        <f>set_totals!$C$663</f>
        <v>16May25-RST-Night/Day</v>
      </c>
      <c r="D4807" s="21">
        <f t="shared" si="216"/>
        <v>45793</v>
      </c>
      <c r="E4807" s="22">
        <f t="shared" si="217"/>
        <v>136</v>
      </c>
      <c r="F4807" s="171" t="s">
        <v>344</v>
      </c>
      <c r="G4807" s="171" t="s">
        <v>341</v>
      </c>
      <c r="H4807" s="34">
        <v>63</v>
      </c>
      <c r="I4807" s="34"/>
      <c r="J4807" s="34">
        <v>2.68</v>
      </c>
      <c r="K4807" s="171" t="s">
        <v>496</v>
      </c>
      <c r="L4807" s="171"/>
      <c r="M4807" s="171"/>
      <c r="N4807" s="171"/>
      <c r="O4807" s="171"/>
      <c r="P4807" s="171"/>
      <c r="Q4807" s="171" t="s">
        <v>494</v>
      </c>
      <c r="R4807" s="171"/>
      <c r="S4807" s="171"/>
      <c r="T4807" s="171"/>
      <c r="U4807" s="171"/>
      <c r="V4807" s="171"/>
      <c r="W4807" s="171"/>
      <c r="X4807" s="171"/>
      <c r="Y4807" s="171"/>
      <c r="Z4807" s="171"/>
      <c r="AA4807" s="171"/>
      <c r="AB4807" s="171"/>
      <c r="AC4807" s="171"/>
      <c r="AD4807" s="171"/>
      <c r="AE4807" s="171"/>
      <c r="AF4807" s="171"/>
      <c r="AG4807" s="171"/>
      <c r="AH4807" s="171"/>
      <c r="AI4807" s="171"/>
      <c r="AJ4807" s="171"/>
      <c r="AK4807" s="171"/>
      <c r="AL4807" s="171"/>
      <c r="AM4807" s="171"/>
      <c r="AN4807" s="171"/>
      <c r="AO4807" s="171"/>
      <c r="AP4807" s="171"/>
      <c r="AQ4807" s="171"/>
      <c r="AR4807" s="171"/>
      <c r="AS4807" s="171"/>
      <c r="AT4807" s="171"/>
      <c r="AU4807" s="171"/>
      <c r="AV4807" s="171"/>
      <c r="AW4807" s="171"/>
      <c r="AX4807" s="171"/>
      <c r="AY4807" s="171"/>
      <c r="AZ4807" s="171"/>
      <c r="BA4807" s="171"/>
      <c r="BB4807" s="171"/>
      <c r="BC4807" s="171"/>
      <c r="BD4807" s="171"/>
      <c r="BE4807" s="171"/>
      <c r="BF4807" s="171"/>
      <c r="BG4807" s="171"/>
    </row>
    <row r="4808" spans="1:59" hidden="1" x14ac:dyDescent="0.2">
      <c r="A4808" s="171">
        <v>2025</v>
      </c>
      <c r="B4808" s="170" t="s">
        <v>16</v>
      </c>
      <c r="C4808" s="51" t="str">
        <f>set_totals!$C$663</f>
        <v>16May25-RST-Night/Day</v>
      </c>
      <c r="D4808" s="21">
        <f t="shared" si="216"/>
        <v>45793</v>
      </c>
      <c r="E4808" s="22">
        <f t="shared" si="217"/>
        <v>136</v>
      </c>
      <c r="F4808" s="171" t="s">
        <v>344</v>
      </c>
      <c r="G4808" s="171" t="s">
        <v>341</v>
      </c>
      <c r="H4808" s="34">
        <v>73</v>
      </c>
      <c r="I4808" s="34"/>
      <c r="J4808" s="34">
        <v>4.3</v>
      </c>
      <c r="K4808" s="171" t="s">
        <v>496</v>
      </c>
      <c r="L4808" s="171"/>
      <c r="M4808" s="171"/>
      <c r="N4808" s="171"/>
      <c r="O4808" s="171"/>
      <c r="P4808" s="171"/>
      <c r="Q4808" s="171" t="s">
        <v>494</v>
      </c>
      <c r="R4808" s="171"/>
      <c r="S4808" s="171"/>
      <c r="T4808" s="171"/>
      <c r="U4808" s="171"/>
      <c r="V4808" s="171"/>
      <c r="W4808" s="171"/>
      <c r="X4808" s="171"/>
      <c r="Y4808" s="171"/>
      <c r="Z4808" s="171"/>
      <c r="AA4808" s="171"/>
      <c r="AB4808" s="171"/>
      <c r="AC4808" s="171"/>
      <c r="AD4808" s="171"/>
      <c r="AE4808" s="171"/>
      <c r="AF4808" s="171"/>
      <c r="AG4808" s="171"/>
      <c r="AH4808" s="171"/>
      <c r="AI4808" s="171"/>
      <c r="AJ4808" s="171"/>
      <c r="AK4808" s="171"/>
      <c r="AL4808" s="171"/>
      <c r="AM4808" s="171"/>
      <c r="AN4808" s="171"/>
      <c r="AO4808" s="171"/>
      <c r="AP4808" s="171"/>
      <c r="AQ4808" s="171"/>
      <c r="AR4808" s="171"/>
      <c r="AS4808" s="171"/>
      <c r="AT4808" s="171"/>
      <c r="AU4808" s="171"/>
      <c r="AV4808" s="171"/>
      <c r="AW4808" s="171"/>
      <c r="AX4808" s="171"/>
      <c r="AY4808" s="171"/>
      <c r="AZ4808" s="171"/>
      <c r="BA4808" s="171"/>
      <c r="BB4808" s="171"/>
      <c r="BC4808" s="171"/>
      <c r="BD4808" s="171"/>
      <c r="BE4808" s="171"/>
      <c r="BF4808" s="171"/>
      <c r="BG4808" s="171"/>
    </row>
    <row r="4809" spans="1:59" hidden="1" x14ac:dyDescent="0.2">
      <c r="A4809" s="171">
        <v>2025</v>
      </c>
      <c r="B4809" s="170" t="s">
        <v>16</v>
      </c>
      <c r="C4809" s="51" t="str">
        <f>set_totals!$C$663</f>
        <v>16May25-RST-Night/Day</v>
      </c>
      <c r="D4809" s="21">
        <f t="shared" si="216"/>
        <v>45793</v>
      </c>
      <c r="E4809" s="22">
        <f t="shared" si="217"/>
        <v>136</v>
      </c>
      <c r="F4809" s="171" t="s">
        <v>344</v>
      </c>
      <c r="G4809" s="171" t="s">
        <v>341</v>
      </c>
      <c r="H4809" s="34">
        <v>60</v>
      </c>
      <c r="I4809" s="34"/>
      <c r="J4809" s="34">
        <v>2.04</v>
      </c>
      <c r="K4809" s="171" t="s">
        <v>496</v>
      </c>
      <c r="L4809" s="171"/>
      <c r="M4809" s="171"/>
      <c r="N4809" s="171"/>
      <c r="O4809" s="171"/>
      <c r="P4809" s="171"/>
      <c r="Q4809" s="171" t="s">
        <v>494</v>
      </c>
      <c r="R4809" s="171"/>
      <c r="S4809" s="171"/>
      <c r="T4809" s="171"/>
      <c r="U4809" s="171"/>
      <c r="V4809" s="171"/>
      <c r="W4809" s="171"/>
      <c r="X4809" s="171"/>
      <c r="Y4809" s="171"/>
      <c r="Z4809" s="171"/>
      <c r="AA4809" s="171"/>
      <c r="AB4809" s="171"/>
      <c r="AC4809" s="171"/>
      <c r="AD4809" s="171"/>
      <c r="AE4809" s="171"/>
      <c r="AF4809" s="171"/>
      <c r="AG4809" s="171"/>
      <c r="AH4809" s="171"/>
      <c r="AI4809" s="171"/>
      <c r="AJ4809" s="171"/>
      <c r="AK4809" s="171"/>
      <c r="AL4809" s="171"/>
      <c r="AM4809" s="171"/>
      <c r="AN4809" s="171"/>
      <c r="AO4809" s="171"/>
      <c r="AP4809" s="171"/>
      <c r="AQ4809" s="171"/>
      <c r="AR4809" s="171"/>
      <c r="AS4809" s="171"/>
      <c r="AT4809" s="171"/>
      <c r="AU4809" s="171"/>
      <c r="AV4809" s="171"/>
      <c r="AW4809" s="171"/>
      <c r="AX4809" s="171"/>
      <c r="AY4809" s="171"/>
      <c r="AZ4809" s="171"/>
      <c r="BA4809" s="171"/>
      <c r="BB4809" s="171"/>
      <c r="BC4809" s="171"/>
      <c r="BD4809" s="171"/>
      <c r="BE4809" s="171"/>
      <c r="BF4809" s="171"/>
      <c r="BG4809" s="171"/>
    </row>
    <row r="4810" spans="1:59" hidden="1" x14ac:dyDescent="0.2">
      <c r="A4810" s="171">
        <v>2025</v>
      </c>
      <c r="B4810" s="170" t="s">
        <v>16</v>
      </c>
      <c r="C4810" s="51" t="str">
        <f>set_totals!$C$663</f>
        <v>16May25-RST-Night/Day</v>
      </c>
      <c r="D4810" s="21">
        <f t="shared" si="216"/>
        <v>45793</v>
      </c>
      <c r="E4810" s="22">
        <f t="shared" si="217"/>
        <v>136</v>
      </c>
      <c r="F4810" s="171" t="s">
        <v>343</v>
      </c>
      <c r="G4810" s="171" t="s">
        <v>341</v>
      </c>
      <c r="H4810" s="34">
        <v>40</v>
      </c>
      <c r="I4810" s="34"/>
      <c r="J4810" s="34">
        <v>0.57999999999999996</v>
      </c>
      <c r="K4810" s="171" t="s">
        <v>494</v>
      </c>
      <c r="L4810" s="171"/>
      <c r="M4810" s="171"/>
      <c r="N4810" s="171"/>
      <c r="O4810" s="171"/>
      <c r="P4810" s="171"/>
      <c r="Q4810" s="171" t="s">
        <v>494</v>
      </c>
      <c r="R4810" s="171"/>
      <c r="S4810" s="171"/>
      <c r="T4810" s="171"/>
      <c r="U4810" s="171"/>
      <c r="V4810" s="171"/>
      <c r="W4810" s="171"/>
      <c r="X4810" s="171"/>
      <c r="Y4810" s="171"/>
      <c r="Z4810" s="171"/>
      <c r="AA4810" s="171"/>
      <c r="AB4810" s="171"/>
      <c r="AC4810" s="171"/>
      <c r="AD4810" s="171"/>
      <c r="AE4810" s="171"/>
      <c r="AF4810" s="171"/>
      <c r="AG4810" s="171"/>
      <c r="AH4810" s="171"/>
      <c r="AI4810" s="171"/>
      <c r="AJ4810" s="171"/>
      <c r="AK4810" s="171"/>
      <c r="AL4810" s="171"/>
      <c r="AM4810" s="171"/>
      <c r="AN4810" s="171"/>
      <c r="AO4810" s="171"/>
      <c r="AP4810" s="171"/>
      <c r="AQ4810" s="171"/>
      <c r="AR4810" s="171"/>
      <c r="AS4810" s="171"/>
      <c r="AT4810" s="171"/>
      <c r="AU4810" s="171"/>
      <c r="AV4810" s="171"/>
      <c r="AW4810" s="171"/>
      <c r="AX4810" s="171"/>
      <c r="AY4810" s="171"/>
      <c r="AZ4810" s="171"/>
      <c r="BA4810" s="171"/>
      <c r="BB4810" s="171"/>
      <c r="BC4810" s="171"/>
      <c r="BD4810" s="171"/>
      <c r="BE4810" s="171"/>
      <c r="BF4810" s="171"/>
      <c r="BG4810" s="171"/>
    </row>
    <row r="4811" spans="1:59" hidden="1" x14ac:dyDescent="0.2">
      <c r="A4811" s="171">
        <v>2025</v>
      </c>
      <c r="B4811" s="170" t="s">
        <v>16</v>
      </c>
      <c r="C4811" s="51" t="str">
        <f>set_totals!$C$663</f>
        <v>16May25-RST-Night/Day</v>
      </c>
      <c r="D4811" s="21">
        <f t="shared" si="216"/>
        <v>45793</v>
      </c>
      <c r="E4811" s="22">
        <f t="shared" si="217"/>
        <v>136</v>
      </c>
      <c r="F4811" s="171" t="s">
        <v>343</v>
      </c>
      <c r="G4811" s="171" t="s">
        <v>341</v>
      </c>
      <c r="H4811" s="34">
        <v>36</v>
      </c>
      <c r="I4811" s="34"/>
      <c r="J4811" s="34">
        <v>0.41</v>
      </c>
      <c r="K4811" s="171" t="s">
        <v>494</v>
      </c>
      <c r="L4811" s="171"/>
      <c r="M4811" s="171"/>
      <c r="N4811" s="171"/>
      <c r="O4811" s="171"/>
      <c r="P4811" s="171"/>
      <c r="Q4811" s="171" t="s">
        <v>494</v>
      </c>
      <c r="R4811" s="171"/>
      <c r="S4811" s="171"/>
      <c r="T4811" s="171"/>
      <c r="U4811" s="171"/>
      <c r="V4811" s="171"/>
      <c r="W4811" s="171"/>
      <c r="X4811" s="171"/>
      <c r="Y4811" s="171"/>
      <c r="Z4811" s="171"/>
      <c r="AA4811" s="171"/>
      <c r="AB4811" s="171"/>
      <c r="AC4811" s="171"/>
      <c r="AD4811" s="171"/>
      <c r="AE4811" s="171"/>
      <c r="AF4811" s="171"/>
      <c r="AG4811" s="171"/>
      <c r="AH4811" s="171"/>
      <c r="AI4811" s="171"/>
      <c r="AJ4811" s="171"/>
      <c r="AK4811" s="171"/>
      <c r="AL4811" s="171"/>
      <c r="AM4811" s="171"/>
      <c r="AN4811" s="171"/>
      <c r="AO4811" s="171"/>
      <c r="AP4811" s="171"/>
      <c r="AQ4811" s="171"/>
      <c r="AR4811" s="171"/>
      <c r="AS4811" s="171"/>
      <c r="AT4811" s="171"/>
      <c r="AU4811" s="171"/>
      <c r="AV4811" s="171"/>
      <c r="AW4811" s="171"/>
      <c r="AX4811" s="171"/>
      <c r="AY4811" s="171"/>
      <c r="AZ4811" s="171"/>
      <c r="BA4811" s="171"/>
      <c r="BB4811" s="171"/>
      <c r="BC4811" s="171"/>
      <c r="BD4811" s="171"/>
      <c r="BE4811" s="171"/>
      <c r="BF4811" s="171"/>
      <c r="BG4811" s="171"/>
    </row>
    <row r="4812" spans="1:59" hidden="1" x14ac:dyDescent="0.2">
      <c r="A4812" s="171">
        <v>2025</v>
      </c>
      <c r="B4812" s="170" t="s">
        <v>16</v>
      </c>
      <c r="C4812" s="51" t="str">
        <f>set_totals!$C$663</f>
        <v>16May25-RST-Night/Day</v>
      </c>
      <c r="D4812" s="21">
        <f t="shared" si="216"/>
        <v>45793</v>
      </c>
      <c r="E4812" s="22">
        <f t="shared" si="217"/>
        <v>136</v>
      </c>
      <c r="F4812" s="171" t="s">
        <v>343</v>
      </c>
      <c r="G4812" s="171" t="s">
        <v>341</v>
      </c>
      <c r="H4812" s="34">
        <v>42</v>
      </c>
      <c r="I4812" s="34"/>
      <c r="J4812" s="34">
        <v>0.71</v>
      </c>
      <c r="K4812" s="171" t="s">
        <v>494</v>
      </c>
      <c r="L4812" s="171"/>
      <c r="M4812" s="171"/>
      <c r="N4812" s="171"/>
      <c r="O4812" s="171"/>
      <c r="P4812" s="171"/>
      <c r="Q4812" s="171" t="s">
        <v>494</v>
      </c>
      <c r="R4812" s="171"/>
      <c r="S4812" s="171"/>
      <c r="T4812" s="171"/>
      <c r="U4812" s="171"/>
      <c r="V4812" s="171"/>
      <c r="W4812" s="171"/>
      <c r="X4812" s="171"/>
      <c r="Y4812" s="171"/>
      <c r="Z4812" s="171"/>
      <c r="AA4812" s="171"/>
      <c r="AB4812" s="171"/>
      <c r="AC4812" s="171"/>
      <c r="AD4812" s="171"/>
      <c r="AE4812" s="171"/>
      <c r="AF4812" s="171"/>
      <c r="AG4812" s="171"/>
      <c r="AH4812" s="171"/>
      <c r="AI4812" s="171"/>
      <c r="AJ4812" s="171"/>
      <c r="AK4812" s="171"/>
      <c r="AL4812" s="171"/>
      <c r="AM4812" s="171"/>
      <c r="AN4812" s="171"/>
      <c r="AO4812" s="171"/>
      <c r="AP4812" s="171"/>
      <c r="AQ4812" s="171"/>
      <c r="AR4812" s="171"/>
      <c r="AS4812" s="171"/>
      <c r="AT4812" s="171"/>
      <c r="AU4812" s="171"/>
      <c r="AV4812" s="171"/>
      <c r="AW4812" s="171"/>
      <c r="AX4812" s="171"/>
      <c r="AY4812" s="171"/>
      <c r="AZ4812" s="171"/>
      <c r="BA4812" s="171"/>
      <c r="BB4812" s="171"/>
      <c r="BC4812" s="171"/>
      <c r="BD4812" s="171"/>
      <c r="BE4812" s="171"/>
      <c r="BF4812" s="171"/>
      <c r="BG4812" s="171"/>
    </row>
    <row r="4813" spans="1:59" hidden="1" x14ac:dyDescent="0.2">
      <c r="A4813" s="171">
        <v>2025</v>
      </c>
      <c r="B4813" s="170" t="s">
        <v>16</v>
      </c>
      <c r="C4813" s="51" t="str">
        <f>set_totals!$C$663</f>
        <v>16May25-RST-Night/Day</v>
      </c>
      <c r="D4813" s="21">
        <f t="shared" si="216"/>
        <v>45793</v>
      </c>
      <c r="E4813" s="22">
        <f t="shared" si="217"/>
        <v>136</v>
      </c>
      <c r="F4813" s="171" t="s">
        <v>343</v>
      </c>
      <c r="G4813" s="171" t="s">
        <v>341</v>
      </c>
      <c r="H4813" s="34">
        <v>36</v>
      </c>
      <c r="I4813" s="34"/>
      <c r="J4813" s="34">
        <v>0.41</v>
      </c>
      <c r="K4813" s="171" t="s">
        <v>494</v>
      </c>
      <c r="L4813" s="171"/>
      <c r="M4813" s="171"/>
      <c r="N4813" s="171"/>
      <c r="O4813" s="171"/>
      <c r="P4813" s="171"/>
      <c r="Q4813" s="171" t="s">
        <v>494</v>
      </c>
      <c r="R4813" s="171"/>
      <c r="S4813" s="171"/>
      <c r="T4813" s="171"/>
      <c r="U4813" s="171"/>
      <c r="V4813" s="171"/>
      <c r="W4813" s="171"/>
      <c r="X4813" s="171"/>
      <c r="Y4813" s="171"/>
      <c r="Z4813" s="171"/>
      <c r="AA4813" s="171"/>
      <c r="AB4813" s="171"/>
      <c r="AC4813" s="171"/>
      <c r="AD4813" s="171"/>
      <c r="AE4813" s="171"/>
      <c r="AF4813" s="171"/>
      <c r="AG4813" s="171"/>
      <c r="AH4813" s="171"/>
      <c r="AI4813" s="171"/>
      <c r="AJ4813" s="171"/>
      <c r="AK4813" s="171"/>
      <c r="AL4813" s="171"/>
      <c r="AM4813" s="171"/>
      <c r="AN4813" s="171"/>
      <c r="AO4813" s="171"/>
      <c r="AP4813" s="171"/>
      <c r="AQ4813" s="171"/>
      <c r="AR4813" s="171"/>
      <c r="AS4813" s="171"/>
      <c r="AT4813" s="171"/>
      <c r="AU4813" s="171"/>
      <c r="AV4813" s="171"/>
      <c r="AW4813" s="171"/>
      <c r="AX4813" s="171"/>
      <c r="AY4813" s="171"/>
      <c r="AZ4813" s="171"/>
      <c r="BA4813" s="171"/>
      <c r="BB4813" s="171"/>
      <c r="BC4813" s="171"/>
      <c r="BD4813" s="171"/>
      <c r="BE4813" s="171"/>
      <c r="BF4813" s="171"/>
      <c r="BG4813" s="171"/>
    </row>
    <row r="4814" spans="1:59" hidden="1" x14ac:dyDescent="0.2">
      <c r="A4814" s="171">
        <v>2025</v>
      </c>
      <c r="B4814" s="170" t="s">
        <v>16</v>
      </c>
      <c r="C4814" s="51" t="str">
        <f>set_totals!$C$663</f>
        <v>16May25-RST-Night/Day</v>
      </c>
      <c r="D4814" s="21">
        <f t="shared" si="216"/>
        <v>45793</v>
      </c>
      <c r="E4814" s="22">
        <f t="shared" si="217"/>
        <v>136</v>
      </c>
      <c r="F4814" s="171" t="s">
        <v>343</v>
      </c>
      <c r="G4814" s="171" t="s">
        <v>341</v>
      </c>
      <c r="H4814" s="34">
        <v>34</v>
      </c>
      <c r="I4814" s="34"/>
      <c r="J4814" s="34">
        <v>0.34</v>
      </c>
      <c r="K4814" s="171" t="s">
        <v>494</v>
      </c>
      <c r="L4814" s="171"/>
      <c r="M4814" s="171"/>
      <c r="N4814" s="171"/>
      <c r="O4814" s="171"/>
      <c r="P4814" s="171"/>
      <c r="Q4814" s="171" t="s">
        <v>494</v>
      </c>
      <c r="R4814" s="171"/>
      <c r="S4814" s="171"/>
      <c r="T4814" s="171"/>
      <c r="U4814" s="171"/>
      <c r="V4814" s="171"/>
      <c r="W4814" s="171"/>
      <c r="X4814" s="171"/>
      <c r="Y4814" s="171"/>
      <c r="Z4814" s="171"/>
      <c r="AA4814" s="171"/>
      <c r="AB4814" s="171"/>
      <c r="AC4814" s="171"/>
      <c r="AD4814" s="171"/>
      <c r="AE4814" s="171"/>
      <c r="AF4814" s="171"/>
      <c r="AG4814" s="171"/>
      <c r="AH4814" s="171"/>
      <c r="AI4814" s="171"/>
      <c r="AJ4814" s="171"/>
      <c r="AK4814" s="171"/>
      <c r="AL4814" s="171"/>
      <c r="AM4814" s="171"/>
      <c r="AN4814" s="171"/>
      <c r="AO4814" s="171"/>
      <c r="AP4814" s="171"/>
      <c r="AQ4814" s="171"/>
      <c r="AR4814" s="171"/>
      <c r="AS4814" s="171"/>
      <c r="AT4814" s="171"/>
      <c r="AU4814" s="171"/>
      <c r="AV4814" s="171"/>
      <c r="AW4814" s="171"/>
      <c r="AX4814" s="171"/>
      <c r="AY4814" s="171"/>
      <c r="AZ4814" s="171"/>
      <c r="BA4814" s="171"/>
      <c r="BB4814" s="171"/>
      <c r="BC4814" s="171"/>
      <c r="BD4814" s="171"/>
      <c r="BE4814" s="171"/>
      <c r="BF4814" s="171"/>
      <c r="BG4814" s="171"/>
    </row>
    <row r="4815" spans="1:59" hidden="1" x14ac:dyDescent="0.2">
      <c r="A4815" s="171">
        <v>2025</v>
      </c>
      <c r="B4815" s="170" t="s">
        <v>16</v>
      </c>
      <c r="C4815" s="51" t="str">
        <f>set_totals!$C$663</f>
        <v>16May25-RST-Night/Day</v>
      </c>
      <c r="D4815" s="21">
        <f t="shared" si="216"/>
        <v>45793</v>
      </c>
      <c r="E4815" s="22">
        <f t="shared" si="217"/>
        <v>136</v>
      </c>
      <c r="F4815" s="171" t="s">
        <v>343</v>
      </c>
      <c r="G4815" s="171" t="s">
        <v>341</v>
      </c>
      <c r="H4815" s="34">
        <v>35</v>
      </c>
      <c r="I4815" s="34"/>
      <c r="J4815" s="34">
        <v>0.41</v>
      </c>
      <c r="K4815" s="171" t="s">
        <v>494</v>
      </c>
      <c r="L4815" s="171"/>
      <c r="M4815" s="171"/>
      <c r="N4815" s="171"/>
      <c r="O4815" s="171"/>
      <c r="P4815" s="171"/>
      <c r="Q4815" s="171" t="s">
        <v>494</v>
      </c>
      <c r="R4815" s="171"/>
      <c r="S4815" s="171"/>
      <c r="T4815" s="171"/>
      <c r="U4815" s="171"/>
      <c r="V4815" s="171"/>
      <c r="W4815" s="171"/>
      <c r="X4815" s="171"/>
      <c r="Y4815" s="171"/>
      <c r="Z4815" s="171"/>
      <c r="AA4815" s="171"/>
      <c r="AB4815" s="171"/>
      <c r="AC4815" s="171"/>
      <c r="AD4815" s="171"/>
      <c r="AE4815" s="171"/>
      <c r="AF4815" s="171"/>
      <c r="AG4815" s="171"/>
      <c r="AH4815" s="171"/>
      <c r="AI4815" s="171"/>
      <c r="AJ4815" s="171"/>
      <c r="AK4815" s="171"/>
      <c r="AL4815" s="171"/>
      <c r="AM4815" s="171"/>
      <c r="AN4815" s="171"/>
      <c r="AO4815" s="171"/>
      <c r="AP4815" s="171"/>
      <c r="AQ4815" s="171"/>
      <c r="AR4815" s="171"/>
      <c r="AS4815" s="171"/>
      <c r="AT4815" s="171"/>
      <c r="AU4815" s="171"/>
      <c r="AV4815" s="171"/>
      <c r="AW4815" s="171"/>
      <c r="AX4815" s="171"/>
      <c r="AY4815" s="171"/>
      <c r="AZ4815" s="171"/>
      <c r="BA4815" s="171"/>
      <c r="BB4815" s="171"/>
      <c r="BC4815" s="171"/>
      <c r="BD4815" s="171"/>
      <c r="BE4815" s="171"/>
      <c r="BF4815" s="171"/>
      <c r="BG4815" s="171"/>
    </row>
    <row r="4816" spans="1:59" hidden="1" x14ac:dyDescent="0.2">
      <c r="A4816" s="171">
        <v>2025</v>
      </c>
      <c r="B4816" s="170" t="s">
        <v>16</v>
      </c>
      <c r="C4816" s="51" t="str">
        <f>set_totals!$C$663</f>
        <v>16May25-RST-Night/Day</v>
      </c>
      <c r="D4816" s="21">
        <f t="shared" si="216"/>
        <v>45793</v>
      </c>
      <c r="E4816" s="22">
        <f t="shared" si="217"/>
        <v>136</v>
      </c>
      <c r="F4816" s="171" t="s">
        <v>343</v>
      </c>
      <c r="G4816" s="171" t="s">
        <v>341</v>
      </c>
      <c r="H4816" s="34">
        <v>35</v>
      </c>
      <c r="I4816" s="34"/>
      <c r="J4816" s="34">
        <v>0.38</v>
      </c>
      <c r="K4816" s="171" t="s">
        <v>494</v>
      </c>
      <c r="L4816" s="171"/>
      <c r="M4816" s="171"/>
      <c r="N4816" s="171"/>
      <c r="O4816" s="171"/>
      <c r="P4816" s="171"/>
      <c r="Q4816" s="171" t="s">
        <v>494</v>
      </c>
      <c r="R4816" s="171"/>
      <c r="S4816" s="171"/>
      <c r="T4816" s="171"/>
      <c r="U4816" s="171"/>
      <c r="V4816" s="171"/>
      <c r="W4816" s="171"/>
      <c r="X4816" s="171"/>
      <c r="Y4816" s="171"/>
      <c r="Z4816" s="171"/>
      <c r="AA4816" s="171"/>
      <c r="AB4816" s="171"/>
      <c r="AC4816" s="171"/>
      <c r="AD4816" s="171"/>
      <c r="AE4816" s="171"/>
      <c r="AF4816" s="171"/>
      <c r="AG4816" s="171"/>
      <c r="AH4816" s="171"/>
      <c r="AI4816" s="171"/>
      <c r="AJ4816" s="171"/>
      <c r="AK4816" s="171"/>
      <c r="AL4816" s="171"/>
      <c r="AM4816" s="171"/>
      <c r="AN4816" s="171"/>
      <c r="AO4816" s="171"/>
      <c r="AP4816" s="171"/>
      <c r="AQ4816" s="171"/>
      <c r="AR4816" s="171"/>
      <c r="AS4816" s="171"/>
      <c r="AT4816" s="171"/>
      <c r="AU4816" s="171"/>
      <c r="AV4816" s="171"/>
      <c r="AW4816" s="171"/>
      <c r="AX4816" s="171"/>
      <c r="AY4816" s="171"/>
      <c r="AZ4816" s="171"/>
      <c r="BA4816" s="171"/>
      <c r="BB4816" s="171"/>
      <c r="BC4816" s="171"/>
      <c r="BD4816" s="171"/>
      <c r="BE4816" s="171"/>
      <c r="BF4816" s="171"/>
      <c r="BG4816" s="171"/>
    </row>
    <row r="4817" spans="1:59" hidden="1" x14ac:dyDescent="0.2">
      <c r="A4817" s="171">
        <v>2025</v>
      </c>
      <c r="B4817" s="170" t="s">
        <v>16</v>
      </c>
      <c r="C4817" s="51" t="str">
        <f>set_totals!$C$663</f>
        <v>16May25-RST-Night/Day</v>
      </c>
      <c r="D4817" s="21">
        <f t="shared" si="216"/>
        <v>45793</v>
      </c>
      <c r="E4817" s="22">
        <f t="shared" si="217"/>
        <v>136</v>
      </c>
      <c r="F4817" s="171" t="s">
        <v>343</v>
      </c>
      <c r="G4817" s="171" t="s">
        <v>341</v>
      </c>
      <c r="H4817" s="34">
        <v>35</v>
      </c>
      <c r="I4817" s="34"/>
      <c r="J4817" s="34">
        <v>0.32</v>
      </c>
      <c r="K4817" s="171" t="s">
        <v>494</v>
      </c>
      <c r="L4817" s="171"/>
      <c r="M4817" s="171"/>
      <c r="N4817" s="171"/>
      <c r="O4817" s="171"/>
      <c r="P4817" s="171"/>
      <c r="Q4817" s="171" t="s">
        <v>494</v>
      </c>
      <c r="R4817" s="171"/>
      <c r="S4817" s="171"/>
      <c r="T4817" s="171"/>
      <c r="U4817" s="171"/>
      <c r="V4817" s="171"/>
      <c r="W4817" s="171"/>
      <c r="X4817" s="171"/>
      <c r="Y4817" s="171"/>
      <c r="Z4817" s="171"/>
      <c r="AA4817" s="171"/>
      <c r="AB4817" s="171"/>
      <c r="AC4817" s="171"/>
      <c r="AD4817" s="171"/>
      <c r="AE4817" s="171"/>
      <c r="AF4817" s="171"/>
      <c r="AG4817" s="171"/>
      <c r="AH4817" s="171"/>
      <c r="AI4817" s="171"/>
      <c r="AJ4817" s="171"/>
      <c r="AK4817" s="171"/>
      <c r="AL4817" s="171"/>
      <c r="AM4817" s="171"/>
      <c r="AN4817" s="171"/>
      <c r="AO4817" s="171"/>
      <c r="AP4817" s="171"/>
      <c r="AQ4817" s="171"/>
      <c r="AR4817" s="171"/>
      <c r="AS4817" s="171"/>
      <c r="AT4817" s="171"/>
      <c r="AU4817" s="171"/>
      <c r="AV4817" s="171"/>
      <c r="AW4817" s="171"/>
      <c r="AX4817" s="171"/>
      <c r="AY4817" s="171"/>
      <c r="AZ4817" s="171"/>
      <c r="BA4817" s="171"/>
      <c r="BB4817" s="171"/>
      <c r="BC4817" s="171"/>
      <c r="BD4817" s="171"/>
      <c r="BE4817" s="171"/>
      <c r="BF4817" s="171"/>
      <c r="BG4817" s="171"/>
    </row>
    <row r="4818" spans="1:59" hidden="1" x14ac:dyDescent="0.2">
      <c r="A4818" s="171">
        <v>2025</v>
      </c>
      <c r="B4818" s="170" t="s">
        <v>16</v>
      </c>
      <c r="C4818" s="51" t="str">
        <f>set_totals!$C$663</f>
        <v>16May25-RST-Night/Day</v>
      </c>
      <c r="D4818" s="21">
        <f t="shared" si="216"/>
        <v>45793</v>
      </c>
      <c r="E4818" s="22">
        <f t="shared" si="217"/>
        <v>136</v>
      </c>
      <c r="F4818" s="171" t="s">
        <v>343</v>
      </c>
      <c r="G4818" s="171" t="s">
        <v>341</v>
      </c>
      <c r="H4818" s="34">
        <v>36</v>
      </c>
      <c r="I4818" s="34"/>
      <c r="J4818" s="34">
        <v>0.39</v>
      </c>
      <c r="K4818" s="171" t="s">
        <v>494</v>
      </c>
      <c r="L4818" s="171"/>
      <c r="M4818" s="171"/>
      <c r="N4818" s="171"/>
      <c r="O4818" s="171"/>
      <c r="P4818" s="171"/>
      <c r="Q4818" s="171" t="s">
        <v>494</v>
      </c>
      <c r="R4818" s="171"/>
      <c r="S4818" s="171"/>
      <c r="T4818" s="171"/>
      <c r="U4818" s="171"/>
      <c r="V4818" s="171"/>
      <c r="W4818" s="171"/>
      <c r="X4818" s="171"/>
      <c r="Y4818" s="171"/>
      <c r="Z4818" s="171"/>
      <c r="AA4818" s="171"/>
      <c r="AB4818" s="171"/>
      <c r="AC4818" s="171"/>
      <c r="AD4818" s="171"/>
      <c r="AE4818" s="171"/>
      <c r="AF4818" s="171"/>
      <c r="AG4818" s="171"/>
      <c r="AH4818" s="171"/>
      <c r="AI4818" s="171"/>
      <c r="AJ4818" s="171"/>
      <c r="AK4818" s="171"/>
      <c r="AL4818" s="171"/>
      <c r="AM4818" s="171"/>
      <c r="AN4818" s="171"/>
      <c r="AO4818" s="171"/>
      <c r="AP4818" s="171"/>
      <c r="AQ4818" s="171"/>
      <c r="AR4818" s="171"/>
      <c r="AS4818" s="171"/>
      <c r="AT4818" s="171"/>
      <c r="AU4818" s="171"/>
      <c r="AV4818" s="171"/>
      <c r="AW4818" s="171"/>
      <c r="AX4818" s="171"/>
      <c r="AY4818" s="171"/>
      <c r="AZ4818" s="171"/>
      <c r="BA4818" s="171"/>
      <c r="BB4818" s="171"/>
      <c r="BC4818" s="171"/>
      <c r="BD4818" s="171"/>
      <c r="BE4818" s="171"/>
      <c r="BF4818" s="171"/>
      <c r="BG4818" s="171"/>
    </row>
    <row r="4819" spans="1:59" hidden="1" x14ac:dyDescent="0.2">
      <c r="A4819" s="171">
        <v>2025</v>
      </c>
      <c r="B4819" s="170" t="s">
        <v>16</v>
      </c>
      <c r="C4819" s="51" t="str">
        <f>set_totals!$C$663</f>
        <v>16May25-RST-Night/Day</v>
      </c>
      <c r="D4819" s="21">
        <f t="shared" si="216"/>
        <v>45793</v>
      </c>
      <c r="E4819" s="22">
        <f t="shared" si="217"/>
        <v>136</v>
      </c>
      <c r="F4819" s="171" t="s">
        <v>343</v>
      </c>
      <c r="G4819" s="171" t="s">
        <v>341</v>
      </c>
      <c r="H4819" s="34">
        <v>37</v>
      </c>
      <c r="I4819" s="34"/>
      <c r="J4819" s="34">
        <v>0.41</v>
      </c>
      <c r="K4819" s="171" t="s">
        <v>494</v>
      </c>
      <c r="L4819" s="171"/>
      <c r="M4819" s="171"/>
      <c r="N4819" s="171"/>
      <c r="O4819" s="171"/>
      <c r="P4819" s="171"/>
      <c r="Q4819" s="171" t="s">
        <v>494</v>
      </c>
      <c r="R4819" s="171"/>
      <c r="S4819" s="171"/>
      <c r="T4819" s="171"/>
      <c r="U4819" s="171"/>
      <c r="V4819" s="171"/>
      <c r="W4819" s="171"/>
      <c r="X4819" s="171"/>
      <c r="Y4819" s="171"/>
      <c r="Z4819" s="171"/>
      <c r="AA4819" s="171"/>
      <c r="AB4819" s="171"/>
      <c r="AC4819" s="171"/>
      <c r="AD4819" s="171"/>
      <c r="AE4819" s="171"/>
      <c r="AF4819" s="171"/>
      <c r="AG4819" s="171"/>
      <c r="AH4819" s="171"/>
      <c r="AI4819" s="171"/>
      <c r="AJ4819" s="171"/>
      <c r="AK4819" s="171"/>
      <c r="AL4819" s="171"/>
      <c r="AM4819" s="171"/>
      <c r="AN4819" s="171"/>
      <c r="AO4819" s="171"/>
      <c r="AP4819" s="171"/>
      <c r="AQ4819" s="171"/>
      <c r="AR4819" s="171"/>
      <c r="AS4819" s="171"/>
      <c r="AT4819" s="171"/>
      <c r="AU4819" s="171"/>
      <c r="AV4819" s="171"/>
      <c r="AW4819" s="171"/>
      <c r="AX4819" s="171"/>
      <c r="AY4819" s="171"/>
      <c r="AZ4819" s="171"/>
      <c r="BA4819" s="171"/>
      <c r="BB4819" s="171"/>
      <c r="BC4819" s="171"/>
      <c r="BD4819" s="171"/>
      <c r="BE4819" s="171"/>
      <c r="BF4819" s="171"/>
      <c r="BG4819" s="171"/>
    </row>
    <row r="4820" spans="1:59" hidden="1" x14ac:dyDescent="0.2">
      <c r="A4820" s="171">
        <v>2025</v>
      </c>
      <c r="B4820" s="170" t="s">
        <v>16</v>
      </c>
      <c r="C4820" s="51" t="str">
        <f>set_totals!$C$663</f>
        <v>16May25-RST-Night/Day</v>
      </c>
      <c r="D4820" s="21">
        <f t="shared" si="216"/>
        <v>45793</v>
      </c>
      <c r="E4820" s="22">
        <f t="shared" si="217"/>
        <v>136</v>
      </c>
      <c r="F4820" s="171" t="s">
        <v>343</v>
      </c>
      <c r="G4820" s="171" t="s">
        <v>341</v>
      </c>
      <c r="H4820" s="34">
        <v>35</v>
      </c>
      <c r="I4820" s="34"/>
      <c r="J4820" s="34">
        <v>0.33</v>
      </c>
      <c r="K4820" s="171" t="s">
        <v>494</v>
      </c>
      <c r="L4820" s="171"/>
      <c r="M4820" s="171"/>
      <c r="N4820" s="171"/>
      <c r="O4820" s="171"/>
      <c r="P4820" s="171"/>
      <c r="Q4820" s="171" t="s">
        <v>494</v>
      </c>
      <c r="R4820" s="171"/>
      <c r="S4820" s="171"/>
      <c r="T4820" s="171"/>
      <c r="U4820" s="171"/>
      <c r="V4820" s="171"/>
      <c r="W4820" s="171"/>
      <c r="X4820" s="171"/>
      <c r="Y4820" s="171"/>
      <c r="Z4820" s="171"/>
      <c r="AA4820" s="171"/>
      <c r="AB4820" s="171"/>
      <c r="AC4820" s="171"/>
      <c r="AD4820" s="171"/>
      <c r="AE4820" s="171"/>
      <c r="AF4820" s="171"/>
      <c r="AG4820" s="171"/>
      <c r="AH4820" s="171"/>
      <c r="AI4820" s="171"/>
      <c r="AJ4820" s="171"/>
      <c r="AK4820" s="171"/>
      <c r="AL4820" s="171"/>
      <c r="AM4820" s="171"/>
      <c r="AN4820" s="171"/>
      <c r="AO4820" s="171"/>
      <c r="AP4820" s="171"/>
      <c r="AQ4820" s="171"/>
      <c r="AR4820" s="171"/>
      <c r="AS4820" s="171"/>
      <c r="AT4820" s="171"/>
      <c r="AU4820" s="171"/>
      <c r="AV4820" s="171"/>
      <c r="AW4820" s="171"/>
      <c r="AX4820" s="171"/>
      <c r="AY4820" s="171"/>
      <c r="AZ4820" s="171"/>
      <c r="BA4820" s="171"/>
      <c r="BB4820" s="171"/>
      <c r="BC4820" s="171"/>
      <c r="BD4820" s="171"/>
      <c r="BE4820" s="171"/>
      <c r="BF4820" s="171"/>
      <c r="BG4820" s="171"/>
    </row>
    <row r="4821" spans="1:59" hidden="1" x14ac:dyDescent="0.2">
      <c r="A4821" s="171">
        <v>2025</v>
      </c>
      <c r="B4821" s="170" t="s">
        <v>16</v>
      </c>
      <c r="C4821" s="51" t="str">
        <f>set_totals!$C$663</f>
        <v>16May25-RST-Night/Day</v>
      </c>
      <c r="D4821" s="21">
        <f t="shared" si="216"/>
        <v>45793</v>
      </c>
      <c r="E4821" s="22">
        <f t="shared" si="217"/>
        <v>136</v>
      </c>
      <c r="F4821" s="171" t="s">
        <v>343</v>
      </c>
      <c r="G4821" s="171" t="s">
        <v>341</v>
      </c>
      <c r="H4821" s="34">
        <v>41</v>
      </c>
      <c r="I4821" s="34"/>
      <c r="J4821" s="34">
        <v>0.62</v>
      </c>
      <c r="K4821" s="171" t="s">
        <v>494</v>
      </c>
      <c r="L4821" s="171"/>
      <c r="M4821" s="171"/>
      <c r="N4821" s="171"/>
      <c r="O4821" s="171"/>
      <c r="P4821" s="171"/>
      <c r="Q4821" s="171" t="s">
        <v>494</v>
      </c>
      <c r="R4821" s="171"/>
      <c r="S4821" s="171"/>
      <c r="T4821" s="171"/>
      <c r="U4821" s="171"/>
      <c r="V4821" s="171"/>
      <c r="W4821" s="171"/>
      <c r="X4821" s="171"/>
      <c r="Y4821" s="171"/>
      <c r="Z4821" s="171"/>
      <c r="AA4821" s="171"/>
      <c r="AB4821" s="171"/>
      <c r="AC4821" s="171"/>
      <c r="AD4821" s="171"/>
      <c r="AE4821" s="171"/>
      <c r="AF4821" s="171"/>
      <c r="AG4821" s="171"/>
      <c r="AH4821" s="171"/>
      <c r="AI4821" s="171"/>
      <c r="AJ4821" s="171"/>
      <c r="AK4821" s="171"/>
      <c r="AL4821" s="171"/>
      <c r="AM4821" s="171"/>
      <c r="AN4821" s="171"/>
      <c r="AO4821" s="171"/>
      <c r="AP4821" s="171"/>
      <c r="AQ4821" s="171"/>
      <c r="AR4821" s="171"/>
      <c r="AS4821" s="171"/>
      <c r="AT4821" s="171"/>
      <c r="AU4821" s="171"/>
      <c r="AV4821" s="171"/>
      <c r="AW4821" s="171"/>
      <c r="AX4821" s="171"/>
      <c r="AY4821" s="171"/>
      <c r="AZ4821" s="171"/>
      <c r="BA4821" s="171"/>
      <c r="BB4821" s="171"/>
      <c r="BC4821" s="171"/>
      <c r="BD4821" s="171"/>
      <c r="BE4821" s="171"/>
      <c r="BF4821" s="171"/>
      <c r="BG4821" s="171"/>
    </row>
    <row r="4822" spans="1:59" hidden="1" x14ac:dyDescent="0.2">
      <c r="A4822" s="171">
        <v>2025</v>
      </c>
      <c r="B4822" s="170" t="s">
        <v>16</v>
      </c>
      <c r="C4822" s="51" t="str">
        <f>set_totals!$C$663</f>
        <v>16May25-RST-Night/Day</v>
      </c>
      <c r="D4822" s="21">
        <f t="shared" si="216"/>
        <v>45793</v>
      </c>
      <c r="E4822" s="22">
        <f t="shared" si="217"/>
        <v>136</v>
      </c>
      <c r="F4822" s="171" t="s">
        <v>343</v>
      </c>
      <c r="G4822" s="171" t="s">
        <v>341</v>
      </c>
      <c r="H4822" s="34">
        <v>47</v>
      </c>
      <c r="I4822" s="34"/>
      <c r="J4822" s="34">
        <v>1.01</v>
      </c>
      <c r="K4822" s="171" t="s">
        <v>494</v>
      </c>
      <c r="L4822" s="171"/>
      <c r="M4822" s="171"/>
      <c r="N4822" s="171"/>
      <c r="O4822" s="171"/>
      <c r="P4822" s="171"/>
      <c r="Q4822" s="171" t="s">
        <v>494</v>
      </c>
      <c r="R4822" s="171"/>
      <c r="S4822" s="171"/>
      <c r="T4822" s="171"/>
      <c r="U4822" s="171"/>
      <c r="V4822" s="171"/>
      <c r="W4822" s="171"/>
      <c r="X4822" s="171"/>
      <c r="Y4822" s="171"/>
      <c r="Z4822" s="171"/>
      <c r="AA4822" s="171"/>
      <c r="AB4822" s="171"/>
      <c r="AC4822" s="171"/>
      <c r="AD4822" s="171"/>
      <c r="AE4822" s="171"/>
      <c r="AF4822" s="171"/>
      <c r="AG4822" s="171"/>
      <c r="AH4822" s="171"/>
      <c r="AI4822" s="171"/>
      <c r="AJ4822" s="171"/>
      <c r="AK4822" s="171"/>
      <c r="AL4822" s="171"/>
      <c r="AM4822" s="171"/>
      <c r="AN4822" s="171"/>
      <c r="AO4822" s="171"/>
      <c r="AP4822" s="171"/>
      <c r="AQ4822" s="171"/>
      <c r="AR4822" s="171"/>
      <c r="AS4822" s="171"/>
      <c r="AT4822" s="171"/>
      <c r="AU4822" s="171"/>
      <c r="AV4822" s="171"/>
      <c r="AW4822" s="171"/>
      <c r="AX4822" s="171"/>
      <c r="AY4822" s="171"/>
      <c r="AZ4822" s="171"/>
      <c r="BA4822" s="171"/>
      <c r="BB4822" s="171"/>
      <c r="BC4822" s="171"/>
      <c r="BD4822" s="171"/>
      <c r="BE4822" s="171"/>
      <c r="BF4822" s="171"/>
      <c r="BG4822" s="171"/>
    </row>
    <row r="4823" spans="1:59" hidden="1" x14ac:dyDescent="0.2">
      <c r="A4823" s="171">
        <v>2025</v>
      </c>
      <c r="B4823" s="170" t="s">
        <v>16</v>
      </c>
      <c r="C4823" s="51" t="str">
        <f>set_totals!$C$663</f>
        <v>16May25-RST-Night/Day</v>
      </c>
      <c r="D4823" s="21">
        <f t="shared" si="216"/>
        <v>45793</v>
      </c>
      <c r="E4823" s="22">
        <f t="shared" si="217"/>
        <v>136</v>
      </c>
      <c r="F4823" s="171" t="s">
        <v>343</v>
      </c>
      <c r="G4823" s="171" t="s">
        <v>341</v>
      </c>
      <c r="H4823" s="34">
        <v>34</v>
      </c>
      <c r="I4823" s="34"/>
      <c r="J4823" s="34">
        <v>0.36</v>
      </c>
      <c r="K4823" s="171" t="s">
        <v>494</v>
      </c>
      <c r="L4823" s="171"/>
      <c r="M4823" s="171"/>
      <c r="N4823" s="171"/>
      <c r="O4823" s="171"/>
      <c r="P4823" s="171"/>
      <c r="Q4823" s="171" t="s">
        <v>494</v>
      </c>
      <c r="R4823" s="171"/>
      <c r="S4823" s="171"/>
      <c r="T4823" s="171"/>
      <c r="U4823" s="171"/>
      <c r="V4823" s="171"/>
      <c r="W4823" s="171"/>
      <c r="X4823" s="171"/>
      <c r="Y4823" s="171"/>
      <c r="Z4823" s="171"/>
      <c r="AA4823" s="171"/>
      <c r="AB4823" s="171"/>
      <c r="AC4823" s="171"/>
      <c r="AD4823" s="171"/>
      <c r="AE4823" s="171"/>
      <c r="AF4823" s="171"/>
      <c r="AG4823" s="171"/>
      <c r="AH4823" s="171"/>
      <c r="AI4823" s="171"/>
      <c r="AJ4823" s="171"/>
      <c r="AK4823" s="171"/>
      <c r="AL4823" s="171"/>
      <c r="AM4823" s="171"/>
      <c r="AN4823" s="171"/>
      <c r="AO4823" s="171"/>
      <c r="AP4823" s="171"/>
      <c r="AQ4823" s="171"/>
      <c r="AR4823" s="171"/>
      <c r="AS4823" s="171"/>
      <c r="AT4823" s="171"/>
      <c r="AU4823" s="171"/>
      <c r="AV4823" s="171"/>
      <c r="AW4823" s="171"/>
      <c r="AX4823" s="171"/>
      <c r="AY4823" s="171"/>
      <c r="AZ4823" s="171"/>
      <c r="BA4823" s="171"/>
      <c r="BB4823" s="171"/>
      <c r="BC4823" s="171"/>
      <c r="BD4823" s="171"/>
      <c r="BE4823" s="171"/>
      <c r="BF4823" s="171"/>
      <c r="BG4823" s="171"/>
    </row>
    <row r="4824" spans="1:59" hidden="1" x14ac:dyDescent="0.2">
      <c r="A4824" s="171">
        <v>2025</v>
      </c>
      <c r="B4824" s="170" t="s">
        <v>16</v>
      </c>
      <c r="C4824" s="51" t="str">
        <f>set_totals!$C$663</f>
        <v>16May25-RST-Night/Day</v>
      </c>
      <c r="D4824" s="21">
        <f t="shared" si="216"/>
        <v>45793</v>
      </c>
      <c r="E4824" s="22">
        <f t="shared" si="217"/>
        <v>136</v>
      </c>
      <c r="F4824" s="171" t="s">
        <v>343</v>
      </c>
      <c r="G4824" s="171" t="s">
        <v>341</v>
      </c>
      <c r="H4824" s="34">
        <v>37</v>
      </c>
      <c r="I4824" s="34"/>
      <c r="J4824" s="34">
        <v>0.41</v>
      </c>
      <c r="K4824" s="171" t="s">
        <v>494</v>
      </c>
      <c r="L4824" s="171"/>
      <c r="M4824" s="171"/>
      <c r="N4824" s="171"/>
      <c r="O4824" s="171"/>
      <c r="P4824" s="171"/>
      <c r="Q4824" s="171" t="s">
        <v>494</v>
      </c>
      <c r="R4824" s="171"/>
      <c r="S4824" s="171"/>
      <c r="T4824" s="171"/>
      <c r="U4824" s="171"/>
      <c r="V4824" s="171"/>
      <c r="W4824" s="171"/>
      <c r="X4824" s="171"/>
      <c r="Y4824" s="171"/>
      <c r="Z4824" s="171"/>
      <c r="AA4824" s="171"/>
      <c r="AB4824" s="171"/>
      <c r="AC4824" s="171"/>
      <c r="AD4824" s="171"/>
      <c r="AE4824" s="171"/>
      <c r="AF4824" s="171"/>
      <c r="AG4824" s="171"/>
      <c r="AH4824" s="171"/>
      <c r="AI4824" s="171"/>
      <c r="AJ4824" s="171"/>
      <c r="AK4824" s="171"/>
      <c r="AL4824" s="171"/>
      <c r="AM4824" s="171"/>
      <c r="AN4824" s="171"/>
      <c r="AO4824" s="171"/>
      <c r="AP4824" s="171"/>
      <c r="AQ4824" s="171"/>
      <c r="AR4824" s="171"/>
      <c r="AS4824" s="171"/>
      <c r="AT4824" s="171"/>
      <c r="AU4824" s="171"/>
      <c r="AV4824" s="171"/>
      <c r="AW4824" s="171"/>
      <c r="AX4824" s="171"/>
      <c r="AY4824" s="171"/>
      <c r="AZ4824" s="171"/>
      <c r="BA4824" s="171"/>
      <c r="BB4824" s="171"/>
      <c r="BC4824" s="171"/>
      <c r="BD4824" s="171"/>
      <c r="BE4824" s="171"/>
      <c r="BF4824" s="171"/>
      <c r="BG4824" s="171"/>
    </row>
    <row r="4825" spans="1:59" hidden="1" x14ac:dyDescent="0.2">
      <c r="A4825" s="171">
        <v>2025</v>
      </c>
      <c r="B4825" s="170" t="s">
        <v>16</v>
      </c>
      <c r="C4825" s="51" t="str">
        <f>set_totals!$C$663</f>
        <v>16May25-RST-Night/Day</v>
      </c>
      <c r="D4825" s="21">
        <f t="shared" si="216"/>
        <v>45793</v>
      </c>
      <c r="E4825" s="22">
        <f t="shared" si="217"/>
        <v>136</v>
      </c>
      <c r="F4825" s="171" t="s">
        <v>343</v>
      </c>
      <c r="G4825" s="171" t="s">
        <v>341</v>
      </c>
      <c r="H4825" s="34">
        <v>34</v>
      </c>
      <c r="I4825" s="34"/>
      <c r="J4825" s="34">
        <v>0.33</v>
      </c>
      <c r="K4825" s="171" t="s">
        <v>494</v>
      </c>
      <c r="L4825" s="171"/>
      <c r="M4825" s="171"/>
      <c r="N4825" s="171"/>
      <c r="O4825" s="171"/>
      <c r="P4825" s="171"/>
      <c r="Q4825" s="171" t="s">
        <v>494</v>
      </c>
      <c r="R4825" s="171"/>
      <c r="S4825" s="171"/>
      <c r="T4825" s="171"/>
      <c r="U4825" s="171"/>
      <c r="V4825" s="171"/>
      <c r="W4825" s="171"/>
      <c r="X4825" s="171"/>
      <c r="Y4825" s="171"/>
      <c r="Z4825" s="171"/>
      <c r="AA4825" s="171"/>
      <c r="AB4825" s="171"/>
      <c r="AC4825" s="171"/>
      <c r="AD4825" s="171"/>
      <c r="AE4825" s="171"/>
      <c r="AF4825" s="171"/>
      <c r="AG4825" s="171"/>
      <c r="AH4825" s="171"/>
      <c r="AI4825" s="171"/>
      <c r="AJ4825" s="171"/>
      <c r="AK4825" s="171"/>
      <c r="AL4825" s="171"/>
      <c r="AM4825" s="171"/>
      <c r="AN4825" s="171"/>
      <c r="AO4825" s="171"/>
      <c r="AP4825" s="171"/>
      <c r="AQ4825" s="171"/>
      <c r="AR4825" s="171"/>
      <c r="AS4825" s="171"/>
      <c r="AT4825" s="171"/>
      <c r="AU4825" s="171"/>
      <c r="AV4825" s="171"/>
      <c r="AW4825" s="171"/>
      <c r="AX4825" s="171"/>
      <c r="AY4825" s="171"/>
      <c r="AZ4825" s="171"/>
      <c r="BA4825" s="171"/>
      <c r="BB4825" s="171"/>
      <c r="BC4825" s="171"/>
      <c r="BD4825" s="171"/>
      <c r="BE4825" s="171"/>
      <c r="BF4825" s="171"/>
      <c r="BG4825" s="171"/>
    </row>
    <row r="4826" spans="1:59" hidden="1" x14ac:dyDescent="0.2">
      <c r="A4826" s="171">
        <v>2025</v>
      </c>
      <c r="B4826" s="170" t="s">
        <v>16</v>
      </c>
      <c r="C4826" s="51" t="str">
        <f>set_totals!$C$663</f>
        <v>16May25-RST-Night/Day</v>
      </c>
      <c r="D4826" s="21">
        <f t="shared" si="216"/>
        <v>45793</v>
      </c>
      <c r="E4826" s="22">
        <f t="shared" si="217"/>
        <v>136</v>
      </c>
      <c r="F4826" s="171" t="s">
        <v>343</v>
      </c>
      <c r="G4826" s="171" t="s">
        <v>341</v>
      </c>
      <c r="H4826" s="34">
        <v>37</v>
      </c>
      <c r="I4826" s="34"/>
      <c r="J4826" s="34">
        <v>0.43</v>
      </c>
      <c r="K4826" s="171" t="s">
        <v>494</v>
      </c>
      <c r="L4826" s="171"/>
      <c r="M4826" s="171"/>
      <c r="N4826" s="171"/>
      <c r="O4826" s="171"/>
      <c r="P4826" s="171"/>
      <c r="Q4826" s="171" t="s">
        <v>494</v>
      </c>
      <c r="R4826" s="171"/>
      <c r="S4826" s="171"/>
      <c r="T4826" s="171"/>
      <c r="U4826" s="171"/>
      <c r="V4826" s="171"/>
      <c r="W4826" s="171"/>
      <c r="X4826" s="171"/>
      <c r="Y4826" s="171"/>
      <c r="Z4826" s="171"/>
      <c r="AA4826" s="171"/>
      <c r="AB4826" s="171"/>
      <c r="AC4826" s="171"/>
      <c r="AD4826" s="171"/>
      <c r="AE4826" s="171"/>
      <c r="AF4826" s="171"/>
      <c r="AG4826" s="171"/>
      <c r="AH4826" s="171"/>
      <c r="AI4826" s="171"/>
      <c r="AJ4826" s="171"/>
      <c r="AK4826" s="171"/>
      <c r="AL4826" s="171"/>
      <c r="AM4826" s="171"/>
      <c r="AN4826" s="171"/>
      <c r="AO4826" s="171"/>
      <c r="AP4826" s="171"/>
      <c r="AQ4826" s="171"/>
      <c r="AR4826" s="171"/>
      <c r="AS4826" s="171"/>
      <c r="AT4826" s="171"/>
      <c r="AU4826" s="171"/>
      <c r="AV4826" s="171"/>
      <c r="AW4826" s="171"/>
      <c r="AX4826" s="171"/>
      <c r="AY4826" s="171"/>
      <c r="AZ4826" s="171"/>
      <c r="BA4826" s="171"/>
      <c r="BB4826" s="171"/>
      <c r="BC4826" s="171"/>
      <c r="BD4826" s="171"/>
      <c r="BE4826" s="171"/>
      <c r="BF4826" s="171"/>
      <c r="BG4826" s="171"/>
    </row>
    <row r="4827" spans="1:59" hidden="1" x14ac:dyDescent="0.2">
      <c r="A4827" s="171">
        <v>2025</v>
      </c>
      <c r="B4827" s="170" t="s">
        <v>16</v>
      </c>
      <c r="C4827" s="51" t="str">
        <f>set_totals!$C$663</f>
        <v>16May25-RST-Night/Day</v>
      </c>
      <c r="D4827" s="21">
        <f t="shared" si="216"/>
        <v>45793</v>
      </c>
      <c r="E4827" s="22">
        <f t="shared" si="217"/>
        <v>136</v>
      </c>
      <c r="F4827" s="171" t="s">
        <v>343</v>
      </c>
      <c r="G4827" s="171" t="s">
        <v>341</v>
      </c>
      <c r="H4827" s="34">
        <v>35</v>
      </c>
      <c r="I4827" s="34"/>
      <c r="J4827" s="34">
        <v>0.35</v>
      </c>
      <c r="K4827" s="171" t="s">
        <v>494</v>
      </c>
      <c r="L4827" s="171"/>
      <c r="M4827" s="171"/>
      <c r="N4827" s="171"/>
      <c r="O4827" s="171"/>
      <c r="P4827" s="171"/>
      <c r="Q4827" s="171" t="s">
        <v>494</v>
      </c>
      <c r="R4827" s="171"/>
      <c r="S4827" s="171"/>
      <c r="T4827" s="171"/>
      <c r="U4827" s="171"/>
      <c r="V4827" s="171"/>
      <c r="W4827" s="171"/>
      <c r="X4827" s="171"/>
      <c r="Y4827" s="171"/>
      <c r="Z4827" s="171"/>
      <c r="AA4827" s="171"/>
      <c r="AB4827" s="171"/>
      <c r="AC4827" s="171"/>
      <c r="AD4827" s="171"/>
      <c r="AE4827" s="171"/>
      <c r="AF4827" s="171"/>
      <c r="AG4827" s="171"/>
      <c r="AH4827" s="171"/>
      <c r="AI4827" s="171"/>
      <c r="AJ4827" s="171"/>
      <c r="AK4827" s="171"/>
      <c r="AL4827" s="171"/>
      <c r="AM4827" s="171"/>
      <c r="AN4827" s="171"/>
      <c r="AO4827" s="171"/>
      <c r="AP4827" s="171"/>
      <c r="AQ4827" s="171"/>
      <c r="AR4827" s="171"/>
      <c r="AS4827" s="171"/>
      <c r="AT4827" s="171"/>
      <c r="AU4827" s="171"/>
      <c r="AV4827" s="171"/>
      <c r="AW4827" s="171"/>
      <c r="AX4827" s="171"/>
      <c r="AY4827" s="171"/>
      <c r="AZ4827" s="171"/>
      <c r="BA4827" s="171"/>
      <c r="BB4827" s="171"/>
      <c r="BC4827" s="171"/>
      <c r="BD4827" s="171"/>
      <c r="BE4827" s="171"/>
      <c r="BF4827" s="171"/>
      <c r="BG4827" s="171"/>
    </row>
    <row r="4828" spans="1:59" hidden="1" x14ac:dyDescent="0.2">
      <c r="A4828" s="171">
        <v>2025</v>
      </c>
      <c r="B4828" s="170" t="s">
        <v>16</v>
      </c>
      <c r="C4828" s="51" t="str">
        <f>set_totals!$C$663</f>
        <v>16May25-RST-Night/Day</v>
      </c>
      <c r="D4828" s="21">
        <f t="shared" si="216"/>
        <v>45793</v>
      </c>
      <c r="E4828" s="22">
        <f t="shared" si="217"/>
        <v>136</v>
      </c>
      <c r="F4828" s="171" t="s">
        <v>343</v>
      </c>
      <c r="G4828" s="171" t="s">
        <v>341</v>
      </c>
      <c r="H4828" s="34">
        <v>36</v>
      </c>
      <c r="I4828" s="34"/>
      <c r="J4828" s="34">
        <v>0.42</v>
      </c>
      <c r="K4828" s="171" t="s">
        <v>494</v>
      </c>
      <c r="L4828" s="171"/>
      <c r="M4828" s="171"/>
      <c r="N4828" s="171"/>
      <c r="O4828" s="171"/>
      <c r="P4828" s="171"/>
      <c r="Q4828" s="171" t="s">
        <v>494</v>
      </c>
      <c r="R4828" s="171"/>
      <c r="S4828" s="171"/>
      <c r="T4828" s="171"/>
      <c r="U4828" s="171"/>
      <c r="V4828" s="171"/>
      <c r="W4828" s="171"/>
      <c r="X4828" s="171"/>
      <c r="Y4828" s="171"/>
      <c r="Z4828" s="171"/>
      <c r="AA4828" s="171"/>
      <c r="AB4828" s="171"/>
      <c r="AC4828" s="171"/>
      <c r="AD4828" s="171"/>
      <c r="AE4828" s="171"/>
      <c r="AF4828" s="171"/>
      <c r="AG4828" s="171"/>
      <c r="AH4828" s="171"/>
      <c r="AI4828" s="171"/>
      <c r="AJ4828" s="171"/>
      <c r="AK4828" s="171"/>
      <c r="AL4828" s="171"/>
      <c r="AM4828" s="171"/>
      <c r="AN4828" s="171"/>
      <c r="AO4828" s="171"/>
      <c r="AP4828" s="171"/>
      <c r="AQ4828" s="171"/>
      <c r="AR4828" s="171"/>
      <c r="AS4828" s="171"/>
      <c r="AT4828" s="171"/>
      <c r="AU4828" s="171"/>
      <c r="AV4828" s="171"/>
      <c r="AW4828" s="171"/>
      <c r="AX4828" s="171"/>
      <c r="AY4828" s="171"/>
      <c r="AZ4828" s="171"/>
      <c r="BA4828" s="171"/>
      <c r="BB4828" s="171"/>
      <c r="BC4828" s="171"/>
      <c r="BD4828" s="171"/>
      <c r="BE4828" s="171"/>
      <c r="BF4828" s="171"/>
      <c r="BG4828" s="171"/>
    </row>
    <row r="4829" spans="1:59" hidden="1" x14ac:dyDescent="0.2">
      <c r="A4829" s="171">
        <v>2025</v>
      </c>
      <c r="B4829" s="170" t="s">
        <v>16</v>
      </c>
      <c r="C4829" s="51" t="str">
        <f>set_totals!$C$663</f>
        <v>16May25-RST-Night/Day</v>
      </c>
      <c r="D4829" s="21">
        <f t="shared" si="216"/>
        <v>45793</v>
      </c>
      <c r="E4829" s="22">
        <f t="shared" si="217"/>
        <v>136</v>
      </c>
      <c r="F4829" s="171" t="s">
        <v>343</v>
      </c>
      <c r="G4829" s="171" t="s">
        <v>341</v>
      </c>
      <c r="H4829" s="34">
        <v>35</v>
      </c>
      <c r="I4829" s="34"/>
      <c r="J4829" s="34">
        <v>0.38</v>
      </c>
      <c r="K4829" s="171" t="s">
        <v>494</v>
      </c>
      <c r="L4829" s="171"/>
      <c r="M4829" s="171"/>
      <c r="N4829" s="171"/>
      <c r="O4829" s="171"/>
      <c r="P4829" s="171"/>
      <c r="Q4829" s="171" t="s">
        <v>494</v>
      </c>
      <c r="R4829" s="171"/>
      <c r="S4829" s="171"/>
      <c r="T4829" s="171"/>
      <c r="U4829" s="171"/>
      <c r="V4829" s="171"/>
      <c r="W4829" s="171"/>
      <c r="X4829" s="171"/>
      <c r="Y4829" s="171"/>
      <c r="Z4829" s="171"/>
      <c r="AA4829" s="171"/>
      <c r="AB4829" s="171"/>
      <c r="AC4829" s="171"/>
      <c r="AD4829" s="171"/>
      <c r="AE4829" s="171"/>
      <c r="AF4829" s="171"/>
      <c r="AG4829" s="171"/>
      <c r="AH4829" s="171"/>
      <c r="AI4829" s="171"/>
      <c r="AJ4829" s="171"/>
      <c r="AK4829" s="171"/>
      <c r="AL4829" s="171"/>
      <c r="AM4829" s="171"/>
      <c r="AN4829" s="171"/>
      <c r="AO4829" s="171"/>
      <c r="AP4829" s="171"/>
      <c r="AQ4829" s="171"/>
      <c r="AR4829" s="171"/>
      <c r="AS4829" s="171"/>
      <c r="AT4829" s="171"/>
      <c r="AU4829" s="171"/>
      <c r="AV4829" s="171"/>
      <c r="AW4829" s="171"/>
      <c r="AX4829" s="171"/>
      <c r="AY4829" s="171"/>
      <c r="AZ4829" s="171"/>
      <c r="BA4829" s="171"/>
      <c r="BB4829" s="171"/>
      <c r="BC4829" s="171"/>
      <c r="BD4829" s="171"/>
      <c r="BE4829" s="171"/>
      <c r="BF4829" s="171"/>
      <c r="BG4829" s="171"/>
    </row>
    <row r="4830" spans="1:59" hidden="1" x14ac:dyDescent="0.2">
      <c r="A4830" s="171">
        <v>2025</v>
      </c>
      <c r="B4830" s="170" t="s">
        <v>16</v>
      </c>
      <c r="C4830" s="51" t="str">
        <f>set_totals!$C$663</f>
        <v>16May25-RST-Night/Day</v>
      </c>
      <c r="D4830" s="21">
        <f t="shared" si="216"/>
        <v>45793</v>
      </c>
      <c r="E4830" s="22">
        <f t="shared" si="217"/>
        <v>136</v>
      </c>
      <c r="F4830" s="171" t="s">
        <v>343</v>
      </c>
      <c r="G4830" s="171" t="s">
        <v>341</v>
      </c>
      <c r="H4830" s="34">
        <v>38</v>
      </c>
      <c r="I4830" s="34"/>
      <c r="J4830" s="34">
        <v>0.55000000000000004</v>
      </c>
      <c r="K4830" s="171" t="s">
        <v>494</v>
      </c>
      <c r="L4830" s="171"/>
      <c r="M4830" s="171"/>
      <c r="N4830" s="171"/>
      <c r="O4830" s="171"/>
      <c r="P4830" s="171"/>
      <c r="Q4830" s="171" t="s">
        <v>494</v>
      </c>
      <c r="R4830" s="171"/>
      <c r="S4830" s="171"/>
      <c r="T4830" s="171"/>
      <c r="U4830" s="171"/>
      <c r="V4830" s="171"/>
      <c r="W4830" s="171"/>
      <c r="X4830" s="171"/>
      <c r="Y4830" s="171"/>
      <c r="Z4830" s="171"/>
      <c r="AA4830" s="171"/>
      <c r="AB4830" s="171"/>
      <c r="AC4830" s="171"/>
      <c r="AD4830" s="171"/>
      <c r="AE4830" s="171"/>
      <c r="AF4830" s="171"/>
      <c r="AG4830" s="171"/>
      <c r="AH4830" s="171"/>
      <c r="AI4830" s="171"/>
      <c r="AJ4830" s="171"/>
      <c r="AK4830" s="171"/>
      <c r="AL4830" s="171"/>
      <c r="AM4830" s="171"/>
      <c r="AN4830" s="171"/>
      <c r="AO4830" s="171"/>
      <c r="AP4830" s="171"/>
      <c r="AQ4830" s="171"/>
      <c r="AR4830" s="171"/>
      <c r="AS4830" s="171"/>
      <c r="AT4830" s="171"/>
      <c r="AU4830" s="171"/>
      <c r="AV4830" s="171"/>
      <c r="AW4830" s="171"/>
      <c r="AX4830" s="171"/>
      <c r="AY4830" s="171"/>
      <c r="AZ4830" s="171"/>
      <c r="BA4830" s="171"/>
      <c r="BB4830" s="171"/>
      <c r="BC4830" s="171"/>
      <c r="BD4830" s="171"/>
      <c r="BE4830" s="171"/>
      <c r="BF4830" s="171"/>
      <c r="BG4830" s="171"/>
    </row>
    <row r="4831" spans="1:59" hidden="1" x14ac:dyDescent="0.2">
      <c r="A4831" s="171">
        <v>2025</v>
      </c>
      <c r="B4831" s="170" t="s">
        <v>16</v>
      </c>
      <c r="C4831" s="51" t="str">
        <f>set_totals!$C$663</f>
        <v>16May25-RST-Night/Day</v>
      </c>
      <c r="D4831" s="21">
        <f t="shared" si="216"/>
        <v>45793</v>
      </c>
      <c r="E4831" s="22">
        <f t="shared" si="217"/>
        <v>136</v>
      </c>
      <c r="F4831" s="171" t="s">
        <v>343</v>
      </c>
      <c r="G4831" s="171" t="s">
        <v>341</v>
      </c>
      <c r="H4831" s="34">
        <v>35</v>
      </c>
      <c r="I4831" s="34"/>
      <c r="J4831" s="34">
        <v>0.34</v>
      </c>
      <c r="K4831" s="171" t="s">
        <v>494</v>
      </c>
      <c r="L4831" s="171"/>
      <c r="M4831" s="171"/>
      <c r="N4831" s="171"/>
      <c r="O4831" s="171"/>
      <c r="P4831" s="171"/>
      <c r="Q4831" s="171" t="s">
        <v>494</v>
      </c>
      <c r="R4831" s="171"/>
      <c r="S4831" s="171"/>
      <c r="T4831" s="171"/>
      <c r="U4831" s="171"/>
      <c r="V4831" s="171"/>
      <c r="W4831" s="171"/>
      <c r="X4831" s="171"/>
      <c r="Y4831" s="171"/>
      <c r="Z4831" s="171"/>
      <c r="AA4831" s="171"/>
      <c r="AB4831" s="171"/>
      <c r="AC4831" s="171"/>
      <c r="AD4831" s="171"/>
      <c r="AE4831" s="171"/>
      <c r="AF4831" s="171"/>
      <c r="AG4831" s="171"/>
      <c r="AH4831" s="171"/>
      <c r="AI4831" s="171"/>
      <c r="AJ4831" s="171"/>
      <c r="AK4831" s="171"/>
      <c r="AL4831" s="171"/>
      <c r="AM4831" s="171"/>
      <c r="AN4831" s="171"/>
      <c r="AO4831" s="171"/>
      <c r="AP4831" s="171"/>
      <c r="AQ4831" s="171"/>
      <c r="AR4831" s="171"/>
      <c r="AS4831" s="171"/>
      <c r="AT4831" s="171"/>
      <c r="AU4831" s="171"/>
      <c r="AV4831" s="171"/>
      <c r="AW4831" s="171"/>
      <c r="AX4831" s="171"/>
      <c r="AY4831" s="171"/>
      <c r="AZ4831" s="171"/>
      <c r="BA4831" s="171"/>
      <c r="BB4831" s="171"/>
      <c r="BC4831" s="171"/>
      <c r="BD4831" s="171"/>
      <c r="BE4831" s="171"/>
      <c r="BF4831" s="171"/>
      <c r="BG4831" s="171"/>
    </row>
    <row r="4832" spans="1:59" hidden="1" x14ac:dyDescent="0.2">
      <c r="A4832" s="171">
        <v>2025</v>
      </c>
      <c r="B4832" s="170" t="s">
        <v>16</v>
      </c>
      <c r="C4832" s="51" t="str">
        <f>set_totals!$C$663</f>
        <v>16May25-RST-Night/Day</v>
      </c>
      <c r="D4832" s="21">
        <f t="shared" si="216"/>
        <v>45793</v>
      </c>
      <c r="E4832" s="22">
        <f t="shared" si="217"/>
        <v>136</v>
      </c>
      <c r="F4832" s="171" t="s">
        <v>343</v>
      </c>
      <c r="G4832" s="171" t="s">
        <v>341</v>
      </c>
      <c r="H4832" s="34">
        <v>35</v>
      </c>
      <c r="I4832" s="34"/>
      <c r="J4832" s="34">
        <v>0.37</v>
      </c>
      <c r="K4832" s="171" t="s">
        <v>494</v>
      </c>
      <c r="L4832" s="171"/>
      <c r="M4832" s="171"/>
      <c r="N4832" s="171"/>
      <c r="O4832" s="171"/>
      <c r="P4832" s="171"/>
      <c r="Q4832" s="171" t="s">
        <v>494</v>
      </c>
      <c r="R4832" s="171"/>
      <c r="S4832" s="171"/>
      <c r="T4832" s="171"/>
      <c r="U4832" s="171"/>
      <c r="V4832" s="171"/>
      <c r="W4832" s="171"/>
      <c r="X4832" s="171"/>
      <c r="Y4832" s="171"/>
      <c r="Z4832" s="171"/>
      <c r="AA4832" s="171"/>
      <c r="AB4832" s="171"/>
      <c r="AC4832" s="171"/>
      <c r="AD4832" s="171"/>
      <c r="AE4832" s="171"/>
      <c r="AF4832" s="171"/>
      <c r="AG4832" s="171"/>
      <c r="AH4832" s="171"/>
      <c r="AI4832" s="171"/>
      <c r="AJ4832" s="171"/>
      <c r="AK4832" s="171"/>
      <c r="AL4832" s="171"/>
      <c r="AM4832" s="171"/>
      <c r="AN4832" s="171"/>
      <c r="AO4832" s="171"/>
      <c r="AP4832" s="171"/>
      <c r="AQ4832" s="171"/>
      <c r="AR4832" s="171"/>
      <c r="AS4832" s="171"/>
      <c r="AT4832" s="171"/>
      <c r="AU4832" s="171"/>
      <c r="AV4832" s="171"/>
      <c r="AW4832" s="171"/>
      <c r="AX4832" s="171"/>
      <c r="AY4832" s="171"/>
      <c r="AZ4832" s="171"/>
      <c r="BA4832" s="171"/>
      <c r="BB4832" s="171"/>
      <c r="BC4832" s="171"/>
      <c r="BD4832" s="171"/>
      <c r="BE4832" s="171"/>
      <c r="BF4832" s="171"/>
      <c r="BG4832" s="171"/>
    </row>
    <row r="4833" spans="1:59" hidden="1" x14ac:dyDescent="0.2">
      <c r="A4833" s="171">
        <v>2025</v>
      </c>
      <c r="B4833" s="170" t="s">
        <v>16</v>
      </c>
      <c r="C4833" s="51" t="str">
        <f>set_totals!$C$663</f>
        <v>16May25-RST-Night/Day</v>
      </c>
      <c r="D4833" s="21">
        <f t="shared" si="216"/>
        <v>45793</v>
      </c>
      <c r="E4833" s="22">
        <f t="shared" si="217"/>
        <v>136</v>
      </c>
      <c r="F4833" s="171" t="s">
        <v>343</v>
      </c>
      <c r="G4833" s="171" t="s">
        <v>341</v>
      </c>
      <c r="H4833" s="34">
        <v>37</v>
      </c>
      <c r="I4833" s="34"/>
      <c r="J4833" s="34">
        <v>0.46</v>
      </c>
      <c r="K4833" s="171" t="s">
        <v>494</v>
      </c>
      <c r="L4833" s="171"/>
      <c r="M4833" s="171"/>
      <c r="N4833" s="171"/>
      <c r="O4833" s="171"/>
      <c r="P4833" s="171"/>
      <c r="Q4833" s="171" t="s">
        <v>494</v>
      </c>
      <c r="R4833" s="171"/>
      <c r="S4833" s="171"/>
      <c r="T4833" s="171"/>
      <c r="U4833" s="171"/>
      <c r="V4833" s="171"/>
      <c r="W4833" s="171"/>
      <c r="X4833" s="171"/>
      <c r="Y4833" s="171"/>
      <c r="Z4833" s="171"/>
      <c r="AA4833" s="171"/>
      <c r="AB4833" s="171"/>
      <c r="AC4833" s="171"/>
      <c r="AD4833" s="171"/>
      <c r="AE4833" s="171"/>
      <c r="AF4833" s="171"/>
      <c r="AG4833" s="171"/>
      <c r="AH4833" s="171"/>
      <c r="AI4833" s="171"/>
      <c r="AJ4833" s="171"/>
      <c r="AK4833" s="171"/>
      <c r="AL4833" s="171"/>
      <c r="AM4833" s="171"/>
      <c r="AN4833" s="171"/>
      <c r="AO4833" s="171"/>
      <c r="AP4833" s="171"/>
      <c r="AQ4833" s="171"/>
      <c r="AR4833" s="171"/>
      <c r="AS4833" s="171"/>
      <c r="AT4833" s="171"/>
      <c r="AU4833" s="171"/>
      <c r="AV4833" s="171"/>
      <c r="AW4833" s="171"/>
      <c r="AX4833" s="171"/>
      <c r="AY4833" s="171"/>
      <c r="AZ4833" s="171"/>
      <c r="BA4833" s="171"/>
      <c r="BB4833" s="171"/>
      <c r="BC4833" s="171"/>
      <c r="BD4833" s="171"/>
      <c r="BE4833" s="171"/>
      <c r="BF4833" s="171"/>
      <c r="BG4833" s="171"/>
    </row>
    <row r="4834" spans="1:59" hidden="1" x14ac:dyDescent="0.2">
      <c r="A4834" s="171">
        <v>2025</v>
      </c>
      <c r="B4834" s="170" t="s">
        <v>16</v>
      </c>
      <c r="C4834" s="51" t="str">
        <f>set_totals!$C$663</f>
        <v>16May25-RST-Night/Day</v>
      </c>
      <c r="D4834" s="21">
        <f t="shared" si="216"/>
        <v>45793</v>
      </c>
      <c r="E4834" s="22">
        <f t="shared" si="217"/>
        <v>136</v>
      </c>
      <c r="F4834" s="171" t="s">
        <v>343</v>
      </c>
      <c r="G4834" s="171" t="s">
        <v>341</v>
      </c>
      <c r="H4834" s="34">
        <v>38</v>
      </c>
      <c r="I4834" s="34"/>
      <c r="J4834" s="34">
        <v>0.54</v>
      </c>
      <c r="K4834" s="171" t="s">
        <v>494</v>
      </c>
      <c r="L4834" s="171"/>
      <c r="M4834" s="171"/>
      <c r="N4834" s="171"/>
      <c r="O4834" s="171"/>
      <c r="P4834" s="171"/>
      <c r="Q4834" s="171" t="s">
        <v>494</v>
      </c>
      <c r="R4834" s="171"/>
      <c r="S4834" s="171"/>
      <c r="T4834" s="171"/>
      <c r="U4834" s="171"/>
      <c r="V4834" s="171"/>
      <c r="W4834" s="171"/>
      <c r="X4834" s="171"/>
      <c r="Y4834" s="171"/>
      <c r="Z4834" s="171"/>
      <c r="AA4834" s="171"/>
      <c r="AB4834" s="171"/>
      <c r="AC4834" s="171"/>
      <c r="AD4834" s="171"/>
      <c r="AE4834" s="171"/>
      <c r="AF4834" s="171"/>
      <c r="AG4834" s="171"/>
      <c r="AH4834" s="171"/>
      <c r="AI4834" s="171"/>
      <c r="AJ4834" s="171"/>
      <c r="AK4834" s="171"/>
      <c r="AL4834" s="171"/>
      <c r="AM4834" s="171"/>
      <c r="AN4834" s="171"/>
      <c r="AO4834" s="171"/>
      <c r="AP4834" s="171"/>
      <c r="AQ4834" s="171"/>
      <c r="AR4834" s="171"/>
      <c r="AS4834" s="171"/>
      <c r="AT4834" s="171"/>
      <c r="AU4834" s="171"/>
      <c r="AV4834" s="171"/>
      <c r="AW4834" s="171"/>
      <c r="AX4834" s="171"/>
      <c r="AY4834" s="171"/>
      <c r="AZ4834" s="171"/>
      <c r="BA4834" s="171"/>
      <c r="BB4834" s="171"/>
      <c r="BC4834" s="171"/>
      <c r="BD4834" s="171"/>
      <c r="BE4834" s="171"/>
      <c r="BF4834" s="171"/>
      <c r="BG4834" s="171"/>
    </row>
    <row r="4835" spans="1:59" hidden="1" x14ac:dyDescent="0.2">
      <c r="A4835" s="171">
        <v>2025</v>
      </c>
      <c r="B4835" s="170" t="s">
        <v>16</v>
      </c>
      <c r="C4835" s="51" t="str">
        <f>set_totals!$C$663</f>
        <v>16May25-RST-Night/Day</v>
      </c>
      <c r="D4835" s="21">
        <f t="shared" si="216"/>
        <v>45793</v>
      </c>
      <c r="E4835" s="22">
        <f t="shared" si="217"/>
        <v>136</v>
      </c>
      <c r="F4835" s="171" t="s">
        <v>343</v>
      </c>
      <c r="G4835" s="171" t="s">
        <v>341</v>
      </c>
      <c r="H4835" s="34">
        <v>36</v>
      </c>
      <c r="I4835" s="34"/>
      <c r="J4835" s="34">
        <v>0.46</v>
      </c>
      <c r="K4835" s="171" t="s">
        <v>494</v>
      </c>
      <c r="L4835" s="171"/>
      <c r="M4835" s="171"/>
      <c r="N4835" s="171"/>
      <c r="O4835" s="171"/>
      <c r="P4835" s="171"/>
      <c r="Q4835" s="171" t="s">
        <v>494</v>
      </c>
      <c r="R4835" s="171"/>
      <c r="S4835" s="171"/>
      <c r="T4835" s="171"/>
      <c r="U4835" s="171"/>
      <c r="V4835" s="171"/>
      <c r="W4835" s="171"/>
      <c r="X4835" s="171"/>
      <c r="Y4835" s="171"/>
      <c r="Z4835" s="171"/>
      <c r="AA4835" s="171"/>
      <c r="AB4835" s="171"/>
      <c r="AC4835" s="171"/>
      <c r="AD4835" s="171"/>
      <c r="AE4835" s="171"/>
      <c r="AF4835" s="171"/>
      <c r="AG4835" s="171"/>
      <c r="AH4835" s="171"/>
      <c r="AI4835" s="171"/>
      <c r="AJ4835" s="171"/>
      <c r="AK4835" s="171"/>
      <c r="AL4835" s="171"/>
      <c r="AM4835" s="171"/>
      <c r="AN4835" s="171"/>
      <c r="AO4835" s="171"/>
      <c r="AP4835" s="171"/>
      <c r="AQ4835" s="171"/>
      <c r="AR4835" s="171"/>
      <c r="AS4835" s="171"/>
      <c r="AT4835" s="171"/>
      <c r="AU4835" s="171"/>
      <c r="AV4835" s="171"/>
      <c r="AW4835" s="171"/>
      <c r="AX4835" s="171"/>
      <c r="AY4835" s="171"/>
      <c r="AZ4835" s="171"/>
      <c r="BA4835" s="171"/>
      <c r="BB4835" s="171"/>
      <c r="BC4835" s="171"/>
      <c r="BD4835" s="171"/>
      <c r="BE4835" s="171"/>
      <c r="BF4835" s="171"/>
      <c r="BG4835" s="171"/>
    </row>
    <row r="4836" spans="1:59" hidden="1" x14ac:dyDescent="0.2">
      <c r="A4836" s="171">
        <v>2025</v>
      </c>
      <c r="B4836" s="170" t="s">
        <v>16</v>
      </c>
      <c r="C4836" s="51" t="str">
        <f>set_totals!$C$663</f>
        <v>16May25-RST-Night/Day</v>
      </c>
      <c r="D4836" s="21">
        <f t="shared" si="216"/>
        <v>45793</v>
      </c>
      <c r="E4836" s="22">
        <f t="shared" si="217"/>
        <v>136</v>
      </c>
      <c r="F4836" s="171" t="s">
        <v>343</v>
      </c>
      <c r="G4836" s="171" t="s">
        <v>341</v>
      </c>
      <c r="H4836" s="34">
        <v>36</v>
      </c>
      <c r="I4836" s="34"/>
      <c r="J4836" s="34">
        <v>0.42</v>
      </c>
      <c r="K4836" s="171" t="s">
        <v>494</v>
      </c>
      <c r="L4836" s="171"/>
      <c r="M4836" s="171"/>
      <c r="N4836" s="171"/>
      <c r="O4836" s="171"/>
      <c r="P4836" s="171"/>
      <c r="Q4836" s="171" t="s">
        <v>494</v>
      </c>
      <c r="R4836" s="171"/>
      <c r="S4836" s="171"/>
      <c r="T4836" s="171"/>
      <c r="U4836" s="171"/>
      <c r="V4836" s="171"/>
      <c r="W4836" s="171"/>
      <c r="X4836" s="171"/>
      <c r="Y4836" s="171"/>
      <c r="Z4836" s="171"/>
      <c r="AA4836" s="171"/>
      <c r="AB4836" s="171"/>
      <c r="AC4836" s="171"/>
      <c r="AD4836" s="171"/>
      <c r="AE4836" s="171"/>
      <c r="AF4836" s="171"/>
      <c r="AG4836" s="171"/>
      <c r="AH4836" s="171"/>
      <c r="AI4836" s="171"/>
      <c r="AJ4836" s="171"/>
      <c r="AK4836" s="171"/>
      <c r="AL4836" s="171"/>
      <c r="AM4836" s="171"/>
      <c r="AN4836" s="171"/>
      <c r="AO4836" s="171"/>
      <c r="AP4836" s="171"/>
      <c r="AQ4836" s="171"/>
      <c r="AR4836" s="171"/>
      <c r="AS4836" s="171"/>
      <c r="AT4836" s="171"/>
      <c r="AU4836" s="171"/>
      <c r="AV4836" s="171"/>
      <c r="AW4836" s="171"/>
      <c r="AX4836" s="171"/>
      <c r="AY4836" s="171"/>
      <c r="AZ4836" s="171"/>
      <c r="BA4836" s="171"/>
      <c r="BB4836" s="171"/>
      <c r="BC4836" s="171"/>
      <c r="BD4836" s="171"/>
      <c r="BE4836" s="171"/>
      <c r="BF4836" s="171"/>
      <c r="BG4836" s="171"/>
    </row>
    <row r="4837" spans="1:59" hidden="1" x14ac:dyDescent="0.2">
      <c r="A4837" s="171">
        <v>2025</v>
      </c>
      <c r="B4837" s="170" t="s">
        <v>16</v>
      </c>
      <c r="C4837" s="51" t="str">
        <f>set_totals!$C$663</f>
        <v>16May25-RST-Night/Day</v>
      </c>
      <c r="D4837" s="21">
        <f t="shared" si="216"/>
        <v>45793</v>
      </c>
      <c r="E4837" s="22">
        <f t="shared" si="217"/>
        <v>136</v>
      </c>
      <c r="F4837" s="171" t="s">
        <v>343</v>
      </c>
      <c r="G4837" s="171" t="s">
        <v>341</v>
      </c>
      <c r="H4837" s="34">
        <v>35</v>
      </c>
      <c r="I4837" s="34"/>
      <c r="J4837" s="34">
        <v>0.3</v>
      </c>
      <c r="K4837" s="171" t="s">
        <v>494</v>
      </c>
      <c r="L4837" s="171"/>
      <c r="M4837" s="171"/>
      <c r="N4837" s="171"/>
      <c r="O4837" s="171"/>
      <c r="P4837" s="171"/>
      <c r="Q4837" s="171" t="s">
        <v>494</v>
      </c>
      <c r="R4837" s="171"/>
      <c r="S4837" s="171"/>
      <c r="T4837" s="171"/>
      <c r="U4837" s="171"/>
      <c r="V4837" s="171"/>
      <c r="W4837" s="171"/>
      <c r="X4837" s="171"/>
      <c r="Y4837" s="171"/>
      <c r="Z4837" s="171"/>
      <c r="AA4837" s="171"/>
      <c r="AB4837" s="171"/>
      <c r="AC4837" s="171"/>
      <c r="AD4837" s="171"/>
      <c r="AE4837" s="171"/>
      <c r="AF4837" s="171"/>
      <c r="AG4837" s="171"/>
      <c r="AH4837" s="171"/>
      <c r="AI4837" s="171"/>
      <c r="AJ4837" s="171"/>
      <c r="AK4837" s="171"/>
      <c r="AL4837" s="171"/>
      <c r="AM4837" s="171"/>
      <c r="AN4837" s="171"/>
      <c r="AO4837" s="171"/>
      <c r="AP4837" s="171"/>
      <c r="AQ4837" s="171"/>
      <c r="AR4837" s="171"/>
      <c r="AS4837" s="171"/>
      <c r="AT4837" s="171"/>
      <c r="AU4837" s="171"/>
      <c r="AV4837" s="171"/>
      <c r="AW4837" s="171"/>
      <c r="AX4837" s="171"/>
      <c r="AY4837" s="171"/>
      <c r="AZ4837" s="171"/>
      <c r="BA4837" s="171"/>
      <c r="BB4837" s="171"/>
      <c r="BC4837" s="171"/>
      <c r="BD4837" s="171"/>
      <c r="BE4837" s="171"/>
      <c r="BF4837" s="171"/>
      <c r="BG4837" s="171"/>
    </row>
    <row r="4838" spans="1:59" hidden="1" x14ac:dyDescent="0.2">
      <c r="A4838" s="171">
        <v>2025</v>
      </c>
      <c r="B4838" s="170" t="s">
        <v>16</v>
      </c>
      <c r="C4838" s="51" t="str">
        <f>set_totals!$C$663</f>
        <v>16May25-RST-Night/Day</v>
      </c>
      <c r="D4838" s="21">
        <f t="shared" si="216"/>
        <v>45793</v>
      </c>
      <c r="E4838" s="22">
        <f t="shared" si="217"/>
        <v>136</v>
      </c>
      <c r="F4838" s="171" t="s">
        <v>343</v>
      </c>
      <c r="G4838" s="171" t="s">
        <v>341</v>
      </c>
      <c r="H4838" s="34">
        <v>40</v>
      </c>
      <c r="I4838" s="34"/>
      <c r="J4838" s="34">
        <v>0.55000000000000004</v>
      </c>
      <c r="K4838" s="171" t="s">
        <v>494</v>
      </c>
      <c r="L4838" s="171"/>
      <c r="M4838" s="171"/>
      <c r="N4838" s="171"/>
      <c r="O4838" s="171"/>
      <c r="P4838" s="171"/>
      <c r="Q4838" s="171" t="s">
        <v>494</v>
      </c>
      <c r="R4838" s="171"/>
      <c r="S4838" s="171"/>
      <c r="T4838" s="171"/>
      <c r="U4838" s="171"/>
      <c r="V4838" s="171"/>
      <c r="W4838" s="171"/>
      <c r="X4838" s="171"/>
      <c r="Y4838" s="171"/>
      <c r="Z4838" s="171"/>
      <c r="AA4838" s="171"/>
      <c r="AB4838" s="171"/>
      <c r="AC4838" s="171"/>
      <c r="AD4838" s="171"/>
      <c r="AE4838" s="171"/>
      <c r="AF4838" s="171"/>
      <c r="AG4838" s="171"/>
      <c r="AH4838" s="171"/>
      <c r="AI4838" s="171"/>
      <c r="AJ4838" s="171"/>
      <c r="AK4838" s="171"/>
      <c r="AL4838" s="171"/>
      <c r="AM4838" s="171"/>
      <c r="AN4838" s="171"/>
      <c r="AO4838" s="171"/>
      <c r="AP4838" s="171"/>
      <c r="AQ4838" s="171"/>
      <c r="AR4838" s="171"/>
      <c r="AS4838" s="171"/>
      <c r="AT4838" s="171"/>
      <c r="AU4838" s="171"/>
      <c r="AV4838" s="171"/>
      <c r="AW4838" s="171"/>
      <c r="AX4838" s="171"/>
      <c r="AY4838" s="171"/>
      <c r="AZ4838" s="171"/>
      <c r="BA4838" s="171"/>
      <c r="BB4838" s="171"/>
      <c r="BC4838" s="171"/>
      <c r="BD4838" s="171"/>
      <c r="BE4838" s="171"/>
      <c r="BF4838" s="171"/>
      <c r="BG4838" s="171"/>
    </row>
    <row r="4839" spans="1:59" hidden="1" x14ac:dyDescent="0.2">
      <c r="A4839" s="171">
        <v>2025</v>
      </c>
      <c r="B4839" s="170" t="s">
        <v>16</v>
      </c>
      <c r="C4839" s="51" t="str">
        <f>set_totals!$C$663</f>
        <v>16May25-RST-Night/Day</v>
      </c>
      <c r="D4839" s="21">
        <f t="shared" si="216"/>
        <v>45793</v>
      </c>
      <c r="E4839" s="22">
        <f t="shared" si="217"/>
        <v>136</v>
      </c>
      <c r="F4839" s="171" t="s">
        <v>343</v>
      </c>
      <c r="G4839" s="171" t="s">
        <v>341</v>
      </c>
      <c r="H4839" s="34">
        <v>35</v>
      </c>
      <c r="I4839" s="34"/>
      <c r="J4839" s="34">
        <v>0.42</v>
      </c>
      <c r="K4839" s="171" t="s">
        <v>494</v>
      </c>
      <c r="L4839" s="171"/>
      <c r="M4839" s="171"/>
      <c r="N4839" s="171"/>
      <c r="O4839" s="171"/>
      <c r="P4839" s="171"/>
      <c r="Q4839" s="171" t="s">
        <v>494</v>
      </c>
      <c r="R4839" s="171"/>
      <c r="S4839" s="171"/>
      <c r="T4839" s="171"/>
      <c r="U4839" s="171"/>
      <c r="V4839" s="171"/>
      <c r="W4839" s="171"/>
      <c r="X4839" s="171"/>
      <c r="Y4839" s="171"/>
      <c r="Z4839" s="171"/>
      <c r="AA4839" s="171"/>
      <c r="AB4839" s="171"/>
      <c r="AC4839" s="171"/>
      <c r="AD4839" s="171"/>
      <c r="AE4839" s="171"/>
      <c r="AF4839" s="171"/>
      <c r="AG4839" s="171"/>
      <c r="AH4839" s="171"/>
      <c r="AI4839" s="171"/>
      <c r="AJ4839" s="171"/>
      <c r="AK4839" s="171"/>
      <c r="AL4839" s="171"/>
      <c r="AM4839" s="171"/>
      <c r="AN4839" s="171"/>
      <c r="AO4839" s="171"/>
      <c r="AP4839" s="171"/>
      <c r="AQ4839" s="171"/>
      <c r="AR4839" s="171"/>
      <c r="AS4839" s="171"/>
      <c r="AT4839" s="171"/>
      <c r="AU4839" s="171"/>
      <c r="AV4839" s="171"/>
      <c r="AW4839" s="171"/>
      <c r="AX4839" s="171"/>
      <c r="AY4839" s="171"/>
      <c r="AZ4839" s="171"/>
      <c r="BA4839" s="171"/>
      <c r="BB4839" s="171"/>
      <c r="BC4839" s="171"/>
      <c r="BD4839" s="171"/>
      <c r="BE4839" s="171"/>
      <c r="BF4839" s="171"/>
      <c r="BG4839" s="171"/>
    </row>
    <row r="4840" spans="1:59" hidden="1" x14ac:dyDescent="0.2">
      <c r="A4840" s="171">
        <v>2025</v>
      </c>
      <c r="B4840" s="170" t="s">
        <v>16</v>
      </c>
      <c r="C4840" s="51" t="str">
        <f>set_totals!$C$663</f>
        <v>16May25-RST-Night/Day</v>
      </c>
      <c r="D4840" s="21">
        <f t="shared" si="216"/>
        <v>45793</v>
      </c>
      <c r="E4840" s="22">
        <f t="shared" si="217"/>
        <v>136</v>
      </c>
      <c r="F4840" s="171" t="s">
        <v>343</v>
      </c>
      <c r="G4840" s="171" t="s">
        <v>347</v>
      </c>
      <c r="H4840" s="34">
        <v>125</v>
      </c>
      <c r="I4840" s="34"/>
      <c r="J4840" s="34">
        <v>22.81</v>
      </c>
      <c r="K4840" s="171" t="s">
        <v>494</v>
      </c>
      <c r="L4840" s="171"/>
      <c r="M4840" s="171"/>
      <c r="N4840" s="171"/>
      <c r="O4840" s="171"/>
      <c r="P4840" s="171"/>
      <c r="Q4840" s="171" t="s">
        <v>494</v>
      </c>
      <c r="R4840" s="171"/>
      <c r="S4840" s="171"/>
      <c r="T4840" s="171"/>
      <c r="U4840" s="171"/>
      <c r="V4840" s="171"/>
      <c r="W4840" s="171"/>
      <c r="X4840" s="171"/>
      <c r="Y4840" s="171"/>
      <c r="Z4840" s="171"/>
      <c r="AA4840" s="171"/>
      <c r="AB4840" s="171"/>
      <c r="AC4840" s="171"/>
      <c r="AD4840" s="171"/>
      <c r="AE4840" s="171"/>
      <c r="AF4840" s="171"/>
      <c r="AG4840" s="171"/>
      <c r="AH4840" s="171"/>
      <c r="AI4840" s="171"/>
      <c r="AJ4840" s="171"/>
      <c r="AK4840" s="171"/>
      <c r="AL4840" s="171"/>
      <c r="AM4840" s="171"/>
      <c r="AN4840" s="171"/>
      <c r="AO4840" s="171"/>
      <c r="AP4840" s="171"/>
      <c r="AQ4840" s="171"/>
      <c r="AR4840" s="171"/>
      <c r="AS4840" s="171"/>
      <c r="AT4840" s="171"/>
      <c r="AU4840" s="171"/>
      <c r="AV4840" s="171"/>
      <c r="AW4840" s="171"/>
      <c r="AX4840" s="171"/>
      <c r="AY4840" s="171"/>
      <c r="AZ4840" s="171"/>
      <c r="BA4840" s="171"/>
      <c r="BB4840" s="171"/>
      <c r="BC4840" s="171"/>
      <c r="BD4840" s="171"/>
      <c r="BE4840" s="171"/>
      <c r="BF4840" s="171"/>
      <c r="BG4840" s="171"/>
    </row>
    <row r="4841" spans="1:59" hidden="1" x14ac:dyDescent="0.2">
      <c r="A4841" s="171">
        <v>2025</v>
      </c>
      <c r="B4841" s="170" t="s">
        <v>16</v>
      </c>
      <c r="C4841" s="51" t="str">
        <f>set_totals!$C$667</f>
        <v>20May25-RST-Night/Day</v>
      </c>
      <c r="D4841" s="21">
        <f t="shared" si="216"/>
        <v>45797</v>
      </c>
      <c r="E4841" s="22">
        <f t="shared" si="217"/>
        <v>140</v>
      </c>
      <c r="F4841" s="171" t="s">
        <v>344</v>
      </c>
      <c r="G4841" s="171" t="s">
        <v>341</v>
      </c>
      <c r="H4841" s="34">
        <v>62</v>
      </c>
      <c r="I4841" s="34"/>
      <c r="J4841" s="34">
        <v>2.4900000000000002</v>
      </c>
      <c r="K4841" s="171" t="s">
        <v>496</v>
      </c>
      <c r="L4841" s="171"/>
      <c r="M4841" s="171"/>
      <c r="N4841" s="171"/>
      <c r="O4841" s="171"/>
      <c r="P4841" s="171"/>
      <c r="Q4841" s="171" t="s">
        <v>494</v>
      </c>
      <c r="R4841" s="171"/>
      <c r="S4841" s="171"/>
      <c r="T4841" s="171"/>
      <c r="U4841" s="171"/>
      <c r="V4841" s="171"/>
      <c r="W4841" s="171"/>
      <c r="X4841" s="171"/>
      <c r="Y4841" s="171"/>
      <c r="Z4841" s="171"/>
      <c r="AA4841" s="171"/>
      <c r="AB4841" s="171"/>
      <c r="AC4841" s="171"/>
      <c r="AD4841" s="171"/>
      <c r="AE4841" s="171"/>
      <c r="AF4841" s="171"/>
      <c r="AG4841" s="171"/>
      <c r="AH4841" s="171"/>
      <c r="AI4841" s="171"/>
      <c r="AJ4841" s="171"/>
      <c r="AK4841" s="171"/>
      <c r="AL4841" s="171"/>
      <c r="AM4841" s="171"/>
      <c r="AN4841" s="171"/>
      <c r="AO4841" s="171"/>
      <c r="AP4841" s="171"/>
      <c r="AQ4841" s="171"/>
      <c r="AR4841" s="171"/>
      <c r="AS4841" s="171"/>
      <c r="AT4841" s="171"/>
      <c r="AU4841" s="171"/>
      <c r="AV4841" s="171"/>
      <c r="AW4841" s="171"/>
      <c r="AX4841" s="171"/>
      <c r="AY4841" s="171"/>
      <c r="AZ4841" s="171"/>
      <c r="BA4841" s="171"/>
      <c r="BB4841" s="171"/>
      <c r="BC4841" s="171"/>
      <c r="BD4841" s="171"/>
      <c r="BE4841" s="171"/>
      <c r="BF4841" s="171"/>
      <c r="BG4841" s="171"/>
    </row>
    <row r="4842" spans="1:59" hidden="1" x14ac:dyDescent="0.2">
      <c r="A4842" s="171">
        <v>2025</v>
      </c>
      <c r="B4842" s="170" t="s">
        <v>16</v>
      </c>
      <c r="C4842" s="51" t="str">
        <f>set_totals!$C$667</f>
        <v>20May25-RST-Night/Day</v>
      </c>
      <c r="D4842" s="21">
        <f t="shared" si="216"/>
        <v>45797</v>
      </c>
      <c r="E4842" s="22">
        <f t="shared" si="217"/>
        <v>140</v>
      </c>
      <c r="F4842" s="171" t="s">
        <v>344</v>
      </c>
      <c r="G4842" s="171" t="s">
        <v>341</v>
      </c>
      <c r="H4842" s="34">
        <v>70</v>
      </c>
      <c r="I4842" s="34"/>
      <c r="J4842" s="34">
        <v>3.33</v>
      </c>
      <c r="K4842" s="171" t="s">
        <v>496</v>
      </c>
      <c r="L4842" s="171"/>
      <c r="M4842" s="171"/>
      <c r="N4842" s="171"/>
      <c r="O4842" s="171"/>
      <c r="P4842" s="171"/>
      <c r="Q4842" s="171" t="s">
        <v>494</v>
      </c>
      <c r="R4842" s="171"/>
      <c r="S4842" s="171"/>
      <c r="T4842" s="171"/>
      <c r="U4842" s="171"/>
      <c r="V4842" s="171"/>
      <c r="W4842" s="171"/>
      <c r="X4842" s="171"/>
      <c r="Y4842" s="171"/>
      <c r="Z4842" s="171"/>
      <c r="AA4842" s="171"/>
      <c r="AB4842" s="171"/>
      <c r="AC4842" s="171"/>
      <c r="AD4842" s="171"/>
      <c r="AE4842" s="171"/>
      <c r="AF4842" s="171"/>
      <c r="AG4842" s="171"/>
      <c r="AH4842" s="171"/>
      <c r="AI4842" s="171"/>
      <c r="AJ4842" s="171"/>
      <c r="AK4842" s="171"/>
      <c r="AL4842" s="171"/>
      <c r="AM4842" s="171"/>
      <c r="AN4842" s="171"/>
      <c r="AO4842" s="171"/>
      <c r="AP4842" s="171"/>
      <c r="AQ4842" s="171"/>
      <c r="AR4842" s="171"/>
      <c r="AS4842" s="171"/>
      <c r="AT4842" s="171"/>
      <c r="AU4842" s="171"/>
      <c r="AV4842" s="171"/>
      <c r="AW4842" s="171"/>
      <c r="AX4842" s="171"/>
      <c r="AY4842" s="171"/>
      <c r="AZ4842" s="171"/>
      <c r="BA4842" s="171"/>
      <c r="BB4842" s="171"/>
      <c r="BC4842" s="171"/>
      <c r="BD4842" s="171"/>
      <c r="BE4842" s="171"/>
      <c r="BF4842" s="171"/>
      <c r="BG4842" s="171"/>
    </row>
    <row r="4843" spans="1:59" hidden="1" x14ac:dyDescent="0.2">
      <c r="A4843" s="171">
        <v>2025</v>
      </c>
      <c r="B4843" s="170" t="s">
        <v>16</v>
      </c>
      <c r="C4843" s="51" t="str">
        <f>set_totals!$C$667</f>
        <v>20May25-RST-Night/Day</v>
      </c>
      <c r="D4843" s="21">
        <f t="shared" si="216"/>
        <v>45797</v>
      </c>
      <c r="E4843" s="22">
        <f t="shared" si="217"/>
        <v>140</v>
      </c>
      <c r="F4843" s="171" t="s">
        <v>344</v>
      </c>
      <c r="G4843" s="171" t="s">
        <v>341</v>
      </c>
      <c r="H4843" s="34">
        <v>66</v>
      </c>
      <c r="I4843" s="34"/>
      <c r="J4843" s="34">
        <v>2.97</v>
      </c>
      <c r="K4843" s="171" t="s">
        <v>496</v>
      </c>
      <c r="L4843" s="171"/>
      <c r="M4843" s="171"/>
      <c r="N4843" s="171"/>
      <c r="O4843" s="171"/>
      <c r="P4843" s="171"/>
      <c r="Q4843" s="171" t="s">
        <v>494</v>
      </c>
      <c r="R4843" s="171"/>
      <c r="S4843" s="171"/>
      <c r="T4843" s="171"/>
      <c r="U4843" s="171"/>
      <c r="V4843" s="171"/>
      <c r="W4843" s="171"/>
      <c r="X4843" s="171"/>
      <c r="Y4843" s="171"/>
      <c r="Z4843" s="171"/>
      <c r="AA4843" s="171"/>
      <c r="AB4843" s="171"/>
      <c r="AC4843" s="171"/>
      <c r="AD4843" s="171"/>
      <c r="AE4843" s="171"/>
      <c r="AF4843" s="171"/>
      <c r="AG4843" s="171"/>
      <c r="AH4843" s="171"/>
      <c r="AI4843" s="171"/>
      <c r="AJ4843" s="171"/>
      <c r="AK4843" s="171"/>
      <c r="AL4843" s="171"/>
      <c r="AM4843" s="171"/>
      <c r="AN4843" s="171"/>
      <c r="AO4843" s="171"/>
      <c r="AP4843" s="171"/>
      <c r="AQ4843" s="171"/>
      <c r="AR4843" s="171"/>
      <c r="AS4843" s="171"/>
      <c r="AT4843" s="171"/>
      <c r="AU4843" s="171"/>
      <c r="AV4843" s="171"/>
      <c r="AW4843" s="171"/>
      <c r="AX4843" s="171"/>
      <c r="AY4843" s="171"/>
      <c r="AZ4843" s="171"/>
      <c r="BA4843" s="171"/>
      <c r="BB4843" s="171"/>
      <c r="BC4843" s="171"/>
      <c r="BD4843" s="171"/>
      <c r="BE4843" s="171"/>
      <c r="BF4843" s="171"/>
      <c r="BG4843" s="171"/>
    </row>
    <row r="4844" spans="1:59" hidden="1" x14ac:dyDescent="0.2">
      <c r="A4844" s="171">
        <v>2025</v>
      </c>
      <c r="B4844" s="170" t="s">
        <v>16</v>
      </c>
      <c r="C4844" s="51" t="str">
        <f>set_totals!$C$667</f>
        <v>20May25-RST-Night/Day</v>
      </c>
      <c r="D4844" s="21">
        <f t="shared" si="216"/>
        <v>45797</v>
      </c>
      <c r="E4844" s="22">
        <f t="shared" si="217"/>
        <v>140</v>
      </c>
      <c r="F4844" s="171" t="s">
        <v>344</v>
      </c>
      <c r="G4844" s="171" t="s">
        <v>341</v>
      </c>
      <c r="H4844" s="34">
        <v>76</v>
      </c>
      <c r="I4844" s="34"/>
      <c r="J4844" s="34">
        <v>4.66</v>
      </c>
      <c r="K4844" s="171" t="s">
        <v>496</v>
      </c>
      <c r="L4844" s="171"/>
      <c r="M4844" s="171"/>
      <c r="N4844" s="171"/>
      <c r="O4844" s="171"/>
      <c r="P4844" s="171"/>
      <c r="Q4844" s="171" t="s">
        <v>494</v>
      </c>
      <c r="R4844" s="171"/>
      <c r="S4844" s="171"/>
      <c r="T4844" s="171"/>
      <c r="U4844" s="171"/>
      <c r="V4844" s="171"/>
      <c r="W4844" s="171"/>
      <c r="X4844" s="171"/>
      <c r="Y4844" s="171"/>
      <c r="Z4844" s="171"/>
      <c r="AA4844" s="171"/>
      <c r="AB4844" s="171"/>
      <c r="AC4844" s="171"/>
      <c r="AD4844" s="171"/>
      <c r="AE4844" s="171"/>
      <c r="AF4844" s="171"/>
      <c r="AG4844" s="171"/>
      <c r="AH4844" s="171"/>
      <c r="AI4844" s="171"/>
      <c r="AJ4844" s="171"/>
      <c r="AK4844" s="171"/>
      <c r="AL4844" s="171"/>
      <c r="AM4844" s="171"/>
      <c r="AN4844" s="171"/>
      <c r="AO4844" s="171"/>
      <c r="AP4844" s="171"/>
      <c r="AQ4844" s="171"/>
      <c r="AR4844" s="171"/>
      <c r="AS4844" s="171"/>
      <c r="AT4844" s="171"/>
      <c r="AU4844" s="171"/>
      <c r="AV4844" s="171"/>
      <c r="AW4844" s="171"/>
      <c r="AX4844" s="171"/>
      <c r="AY4844" s="171"/>
      <c r="AZ4844" s="171"/>
      <c r="BA4844" s="171"/>
      <c r="BB4844" s="171"/>
      <c r="BC4844" s="171"/>
      <c r="BD4844" s="171"/>
      <c r="BE4844" s="171"/>
      <c r="BF4844" s="171"/>
      <c r="BG4844" s="171"/>
    </row>
    <row r="4845" spans="1:59" hidden="1" x14ac:dyDescent="0.2">
      <c r="A4845" s="171">
        <v>2025</v>
      </c>
      <c r="B4845" s="170" t="s">
        <v>16</v>
      </c>
      <c r="C4845" s="51" t="str">
        <f>set_totals!$C$667</f>
        <v>20May25-RST-Night/Day</v>
      </c>
      <c r="D4845" s="21">
        <f t="shared" si="216"/>
        <v>45797</v>
      </c>
      <c r="E4845" s="22">
        <f t="shared" si="217"/>
        <v>140</v>
      </c>
      <c r="F4845" s="171" t="s">
        <v>344</v>
      </c>
      <c r="G4845" s="171" t="s">
        <v>341</v>
      </c>
      <c r="H4845" s="34">
        <v>68</v>
      </c>
      <c r="I4845" s="34"/>
      <c r="J4845" s="34">
        <v>2.73</v>
      </c>
      <c r="K4845" s="171" t="s">
        <v>496</v>
      </c>
      <c r="L4845" s="171"/>
      <c r="M4845" s="171"/>
      <c r="N4845" s="171"/>
      <c r="O4845" s="171"/>
      <c r="P4845" s="171"/>
      <c r="Q4845" s="171" t="s">
        <v>494</v>
      </c>
      <c r="R4845" s="171"/>
      <c r="S4845" s="171"/>
      <c r="T4845" s="171"/>
      <c r="U4845" s="171"/>
      <c r="V4845" s="171"/>
      <c r="W4845" s="171"/>
      <c r="X4845" s="171"/>
      <c r="Y4845" s="171"/>
      <c r="Z4845" s="171"/>
      <c r="AA4845" s="171"/>
      <c r="AB4845" s="171"/>
      <c r="AC4845" s="171"/>
      <c r="AD4845" s="171"/>
      <c r="AE4845" s="171"/>
      <c r="AF4845" s="171"/>
      <c r="AG4845" s="171"/>
      <c r="AH4845" s="171"/>
      <c r="AI4845" s="171"/>
      <c r="AJ4845" s="171"/>
      <c r="AK4845" s="171"/>
      <c r="AL4845" s="171"/>
      <c r="AM4845" s="171"/>
      <c r="AN4845" s="171"/>
      <c r="AO4845" s="171"/>
      <c r="AP4845" s="171"/>
      <c r="AQ4845" s="171"/>
      <c r="AR4845" s="171"/>
      <c r="AS4845" s="171"/>
      <c r="AT4845" s="171"/>
      <c r="AU4845" s="171"/>
      <c r="AV4845" s="171"/>
      <c r="AW4845" s="171"/>
      <c r="AX4845" s="171"/>
      <c r="AY4845" s="171"/>
      <c r="AZ4845" s="171"/>
      <c r="BA4845" s="171"/>
      <c r="BB4845" s="171"/>
      <c r="BC4845" s="171"/>
      <c r="BD4845" s="171"/>
      <c r="BE4845" s="171"/>
      <c r="BF4845" s="171"/>
      <c r="BG4845" s="171"/>
    </row>
    <row r="4846" spans="1:59" hidden="1" x14ac:dyDescent="0.2">
      <c r="A4846" s="171">
        <v>2025</v>
      </c>
      <c r="B4846" s="170" t="s">
        <v>16</v>
      </c>
      <c r="C4846" s="51" t="str">
        <f>set_totals!$C$667</f>
        <v>20May25-RST-Night/Day</v>
      </c>
      <c r="D4846" s="21">
        <f t="shared" si="216"/>
        <v>45797</v>
      </c>
      <c r="E4846" s="22">
        <f t="shared" si="217"/>
        <v>140</v>
      </c>
      <c r="F4846" s="171" t="s">
        <v>344</v>
      </c>
      <c r="G4846" s="171" t="s">
        <v>341</v>
      </c>
      <c r="H4846" s="34">
        <v>70</v>
      </c>
      <c r="I4846" s="34"/>
      <c r="J4846" s="34">
        <v>3.38</v>
      </c>
      <c r="K4846" s="171" t="s">
        <v>496</v>
      </c>
      <c r="L4846" s="171"/>
      <c r="M4846" s="171"/>
      <c r="N4846" s="171"/>
      <c r="O4846" s="171"/>
      <c r="P4846" s="171"/>
      <c r="Q4846" s="171" t="s">
        <v>494</v>
      </c>
      <c r="R4846" s="171"/>
      <c r="S4846" s="171"/>
      <c r="T4846" s="171"/>
      <c r="U4846" s="171"/>
      <c r="V4846" s="171"/>
      <c r="W4846" s="171"/>
      <c r="X4846" s="171"/>
      <c r="Y4846" s="171"/>
      <c r="Z4846" s="171"/>
      <c r="AA4846" s="171"/>
      <c r="AB4846" s="171"/>
      <c r="AC4846" s="171"/>
      <c r="AD4846" s="171"/>
      <c r="AE4846" s="171"/>
      <c r="AF4846" s="171"/>
      <c r="AG4846" s="171"/>
      <c r="AH4846" s="171"/>
      <c r="AI4846" s="171"/>
      <c r="AJ4846" s="171"/>
      <c r="AK4846" s="171"/>
      <c r="AL4846" s="171"/>
      <c r="AM4846" s="171"/>
      <c r="AN4846" s="171"/>
      <c r="AO4846" s="171"/>
      <c r="AP4846" s="171"/>
      <c r="AQ4846" s="171"/>
      <c r="AR4846" s="171"/>
      <c r="AS4846" s="171"/>
      <c r="AT4846" s="171"/>
      <c r="AU4846" s="171"/>
      <c r="AV4846" s="171"/>
      <c r="AW4846" s="171"/>
      <c r="AX4846" s="171"/>
      <c r="AY4846" s="171"/>
      <c r="AZ4846" s="171"/>
      <c r="BA4846" s="171"/>
      <c r="BB4846" s="171"/>
      <c r="BC4846" s="171"/>
      <c r="BD4846" s="171"/>
      <c r="BE4846" s="171"/>
      <c r="BF4846" s="171"/>
      <c r="BG4846" s="171"/>
    </row>
    <row r="4847" spans="1:59" hidden="1" x14ac:dyDescent="0.2">
      <c r="A4847" s="171">
        <v>2025</v>
      </c>
      <c r="B4847" s="170" t="s">
        <v>16</v>
      </c>
      <c r="C4847" s="51" t="str">
        <f>set_totals!$C$667</f>
        <v>20May25-RST-Night/Day</v>
      </c>
      <c r="D4847" s="21">
        <f t="shared" ref="D4847:D4910" si="218">DATEVALUE(LEFT(C4847, SEARCH("-", C4847) - 1))</f>
        <v>45797</v>
      </c>
      <c r="E4847" s="22">
        <f t="shared" ref="E4847:E4910" si="219" xml:space="preserve"> D4847 - DATE(YEAR(D4847), 1, 0)</f>
        <v>140</v>
      </c>
      <c r="F4847" s="171" t="s">
        <v>344</v>
      </c>
      <c r="G4847" s="171" t="s">
        <v>341</v>
      </c>
      <c r="H4847" s="34">
        <v>57</v>
      </c>
      <c r="I4847" s="34"/>
      <c r="J4847" s="34">
        <v>1.55</v>
      </c>
      <c r="K4847" s="171" t="s">
        <v>494</v>
      </c>
      <c r="L4847" s="171"/>
      <c r="M4847" s="171"/>
      <c r="N4847" s="171"/>
      <c r="O4847" s="171"/>
      <c r="P4847" s="171"/>
      <c r="Q4847" s="171" t="s">
        <v>494</v>
      </c>
      <c r="R4847" s="171"/>
      <c r="S4847" s="171"/>
      <c r="T4847" s="171"/>
      <c r="U4847" s="171"/>
      <c r="V4847" s="171"/>
      <c r="W4847" s="171"/>
      <c r="X4847" s="171"/>
      <c r="Y4847" s="171"/>
      <c r="Z4847" s="171"/>
      <c r="AA4847" s="171"/>
      <c r="AB4847" s="171"/>
      <c r="AC4847" s="171"/>
      <c r="AD4847" s="171"/>
      <c r="AE4847" s="171"/>
      <c r="AF4847" s="171"/>
      <c r="AG4847" s="171"/>
      <c r="AH4847" s="171"/>
      <c r="AI4847" s="171"/>
      <c r="AJ4847" s="171"/>
      <c r="AK4847" s="171"/>
      <c r="AL4847" s="171"/>
      <c r="AM4847" s="171"/>
      <c r="AN4847" s="171"/>
      <c r="AO4847" s="171"/>
      <c r="AP4847" s="171"/>
      <c r="AQ4847" s="171"/>
      <c r="AR4847" s="171"/>
      <c r="AS4847" s="171"/>
      <c r="AT4847" s="171"/>
      <c r="AU4847" s="171"/>
      <c r="AV4847" s="171"/>
      <c r="AW4847" s="171"/>
      <c r="AX4847" s="171"/>
      <c r="AY4847" s="171"/>
      <c r="AZ4847" s="171"/>
      <c r="BA4847" s="171"/>
      <c r="BB4847" s="171"/>
      <c r="BC4847" s="171"/>
      <c r="BD4847" s="171"/>
      <c r="BE4847" s="171"/>
      <c r="BF4847" s="171"/>
      <c r="BG4847" s="171"/>
    </row>
    <row r="4848" spans="1:59" hidden="1" x14ac:dyDescent="0.2">
      <c r="A4848" s="171">
        <v>2025</v>
      </c>
      <c r="B4848" s="170" t="s">
        <v>16</v>
      </c>
      <c r="C4848" s="51" t="str">
        <f>set_totals!$C$667</f>
        <v>20May25-RST-Night/Day</v>
      </c>
      <c r="D4848" s="21">
        <f t="shared" si="218"/>
        <v>45797</v>
      </c>
      <c r="E4848" s="22">
        <f t="shared" si="219"/>
        <v>140</v>
      </c>
      <c r="F4848" s="171" t="s">
        <v>344</v>
      </c>
      <c r="G4848" s="171" t="s">
        <v>341</v>
      </c>
      <c r="H4848" s="34">
        <v>69</v>
      </c>
      <c r="I4848" s="34"/>
      <c r="J4848" s="34">
        <v>3.6</v>
      </c>
      <c r="K4848" s="171" t="s">
        <v>494</v>
      </c>
      <c r="L4848" s="171"/>
      <c r="M4848" s="171"/>
      <c r="N4848" s="171"/>
      <c r="O4848" s="171"/>
      <c r="P4848" s="171"/>
      <c r="Q4848" s="171" t="s">
        <v>494</v>
      </c>
      <c r="R4848" s="171"/>
      <c r="S4848" s="171"/>
      <c r="T4848" s="171"/>
      <c r="U4848" s="171"/>
      <c r="V4848" s="171"/>
      <c r="W4848" s="171"/>
      <c r="X4848" s="171"/>
      <c r="Y4848" s="171"/>
      <c r="Z4848" s="171"/>
      <c r="AA4848" s="171"/>
      <c r="AB4848" s="171"/>
      <c r="AC4848" s="171"/>
      <c r="AD4848" s="171"/>
      <c r="AE4848" s="171"/>
      <c r="AF4848" s="171"/>
      <c r="AG4848" s="171"/>
      <c r="AH4848" s="171"/>
      <c r="AI4848" s="171"/>
      <c r="AJ4848" s="171"/>
      <c r="AK4848" s="171"/>
      <c r="AL4848" s="171"/>
      <c r="AM4848" s="171"/>
      <c r="AN4848" s="171"/>
      <c r="AO4848" s="171"/>
      <c r="AP4848" s="171"/>
      <c r="AQ4848" s="171"/>
      <c r="AR4848" s="171"/>
      <c r="AS4848" s="171"/>
      <c r="AT4848" s="171"/>
      <c r="AU4848" s="171"/>
      <c r="AV4848" s="171"/>
      <c r="AW4848" s="171"/>
      <c r="AX4848" s="171"/>
      <c r="AY4848" s="171"/>
      <c r="AZ4848" s="171"/>
      <c r="BA4848" s="171"/>
      <c r="BB4848" s="171"/>
      <c r="BC4848" s="171"/>
      <c r="BD4848" s="171"/>
      <c r="BE4848" s="171"/>
      <c r="BF4848" s="171"/>
      <c r="BG4848" s="171"/>
    </row>
    <row r="4849" spans="1:59" hidden="1" x14ac:dyDescent="0.2">
      <c r="A4849" s="171">
        <v>2025</v>
      </c>
      <c r="B4849" s="170" t="s">
        <v>16</v>
      </c>
      <c r="C4849" s="51" t="str">
        <f>set_totals!$C$667</f>
        <v>20May25-RST-Night/Day</v>
      </c>
      <c r="D4849" s="21">
        <f t="shared" si="218"/>
        <v>45797</v>
      </c>
      <c r="E4849" s="22">
        <f t="shared" si="219"/>
        <v>140</v>
      </c>
      <c r="F4849" s="171" t="s">
        <v>344</v>
      </c>
      <c r="G4849" s="171" t="s">
        <v>341</v>
      </c>
      <c r="H4849" s="34">
        <v>63</v>
      </c>
      <c r="I4849" s="34"/>
      <c r="J4849" s="34">
        <v>2.5</v>
      </c>
      <c r="K4849" s="171" t="s">
        <v>496</v>
      </c>
      <c r="L4849" s="171"/>
      <c r="M4849" s="171"/>
      <c r="N4849" s="171"/>
      <c r="O4849" s="171"/>
      <c r="P4849" s="171"/>
      <c r="Q4849" s="171" t="s">
        <v>494</v>
      </c>
      <c r="R4849" s="171"/>
      <c r="S4849" s="171"/>
      <c r="T4849" s="171"/>
      <c r="U4849" s="171"/>
      <c r="V4849" s="171"/>
      <c r="W4849" s="171"/>
      <c r="X4849" s="171"/>
      <c r="Y4849" s="171"/>
      <c r="Z4849" s="171"/>
      <c r="AA4849" s="171"/>
      <c r="AB4849" s="171"/>
      <c r="AC4849" s="171"/>
      <c r="AD4849" s="171"/>
      <c r="AE4849" s="171"/>
      <c r="AF4849" s="171"/>
      <c r="AG4849" s="171"/>
      <c r="AH4849" s="171"/>
      <c r="AI4849" s="171"/>
      <c r="AJ4849" s="171"/>
      <c r="AK4849" s="171"/>
      <c r="AL4849" s="171"/>
      <c r="AM4849" s="171"/>
      <c r="AN4849" s="171"/>
      <c r="AO4849" s="171"/>
      <c r="AP4849" s="171"/>
      <c r="AQ4849" s="171"/>
      <c r="AR4849" s="171"/>
      <c r="AS4849" s="171"/>
      <c r="AT4849" s="171"/>
      <c r="AU4849" s="171"/>
      <c r="AV4849" s="171"/>
      <c r="AW4849" s="171"/>
      <c r="AX4849" s="171"/>
      <c r="AY4849" s="171"/>
      <c r="AZ4849" s="171"/>
      <c r="BA4849" s="171"/>
      <c r="BB4849" s="171"/>
      <c r="BC4849" s="171"/>
      <c r="BD4849" s="171"/>
      <c r="BE4849" s="171"/>
      <c r="BF4849" s="171"/>
      <c r="BG4849" s="171"/>
    </row>
    <row r="4850" spans="1:59" hidden="1" x14ac:dyDescent="0.2">
      <c r="A4850" s="171">
        <v>2025</v>
      </c>
      <c r="B4850" s="170" t="s">
        <v>16</v>
      </c>
      <c r="C4850" s="51" t="str">
        <f>set_totals!$C$667</f>
        <v>20May25-RST-Night/Day</v>
      </c>
      <c r="D4850" s="21">
        <f t="shared" si="218"/>
        <v>45797</v>
      </c>
      <c r="E4850" s="22">
        <f t="shared" si="219"/>
        <v>140</v>
      </c>
      <c r="F4850" s="171" t="s">
        <v>344</v>
      </c>
      <c r="G4850" s="171" t="s">
        <v>341</v>
      </c>
      <c r="H4850" s="34">
        <v>65</v>
      </c>
      <c r="I4850" s="34"/>
      <c r="J4850" s="34">
        <v>3.14</v>
      </c>
      <c r="K4850" s="171" t="s">
        <v>496</v>
      </c>
      <c r="L4850" s="171"/>
      <c r="M4850" s="171"/>
      <c r="N4850" s="171"/>
      <c r="O4850" s="171"/>
      <c r="P4850" s="171"/>
      <c r="Q4850" s="171" t="s">
        <v>494</v>
      </c>
      <c r="R4850" s="171"/>
      <c r="S4850" s="171"/>
      <c r="T4850" s="171"/>
      <c r="U4850" s="171"/>
      <c r="V4850" s="171"/>
      <c r="W4850" s="171"/>
      <c r="X4850" s="171"/>
      <c r="Y4850" s="171"/>
      <c r="Z4850" s="171"/>
      <c r="AA4850" s="171"/>
      <c r="AB4850" s="171"/>
      <c r="AC4850" s="171"/>
      <c r="AD4850" s="171"/>
      <c r="AE4850" s="171"/>
      <c r="AF4850" s="171"/>
      <c r="AG4850" s="171"/>
      <c r="AH4850" s="171"/>
      <c r="AI4850" s="171"/>
      <c r="AJ4850" s="171"/>
      <c r="AK4850" s="171"/>
      <c r="AL4850" s="171"/>
      <c r="AM4850" s="171"/>
      <c r="AN4850" s="171"/>
      <c r="AO4850" s="171"/>
      <c r="AP4850" s="171"/>
      <c r="AQ4850" s="171"/>
      <c r="AR4850" s="171"/>
      <c r="AS4850" s="171"/>
      <c r="AT4850" s="171"/>
      <c r="AU4850" s="171"/>
      <c r="AV4850" s="171"/>
      <c r="AW4850" s="171"/>
      <c r="AX4850" s="171"/>
      <c r="AY4850" s="171"/>
      <c r="AZ4850" s="171"/>
      <c r="BA4850" s="171"/>
      <c r="BB4850" s="171"/>
      <c r="BC4850" s="171"/>
      <c r="BD4850" s="171"/>
      <c r="BE4850" s="171"/>
      <c r="BF4850" s="171"/>
      <c r="BG4850" s="171"/>
    </row>
    <row r="4851" spans="1:59" hidden="1" x14ac:dyDescent="0.2">
      <c r="A4851" s="171">
        <v>2025</v>
      </c>
      <c r="B4851" s="170" t="s">
        <v>16</v>
      </c>
      <c r="C4851" s="51" t="str">
        <f>set_totals!$C$667</f>
        <v>20May25-RST-Night/Day</v>
      </c>
      <c r="D4851" s="21">
        <f t="shared" si="218"/>
        <v>45797</v>
      </c>
      <c r="E4851" s="22">
        <f t="shared" si="219"/>
        <v>140</v>
      </c>
      <c r="F4851" s="171" t="s">
        <v>344</v>
      </c>
      <c r="G4851" s="171" t="s">
        <v>341</v>
      </c>
      <c r="H4851" s="34">
        <v>66</v>
      </c>
      <c r="I4851" s="34"/>
      <c r="J4851" s="34">
        <v>2.04</v>
      </c>
      <c r="K4851" s="171" t="s">
        <v>494</v>
      </c>
      <c r="L4851" s="171"/>
      <c r="M4851" s="171"/>
      <c r="N4851" s="171"/>
      <c r="O4851" s="171"/>
      <c r="P4851" s="171"/>
      <c r="Q4851" s="171" t="s">
        <v>494</v>
      </c>
      <c r="R4851" s="171"/>
      <c r="S4851" s="171"/>
      <c r="T4851" s="171"/>
      <c r="U4851" s="171"/>
      <c r="V4851" s="171"/>
      <c r="W4851" s="171"/>
      <c r="X4851" s="171"/>
      <c r="Y4851" s="171"/>
      <c r="Z4851" s="171"/>
      <c r="AA4851" s="171"/>
      <c r="AB4851" s="171"/>
      <c r="AC4851" s="171"/>
      <c r="AD4851" s="171"/>
      <c r="AE4851" s="171"/>
      <c r="AF4851" s="171"/>
      <c r="AG4851" s="171"/>
      <c r="AH4851" s="171"/>
      <c r="AI4851" s="171"/>
      <c r="AJ4851" s="171"/>
      <c r="AK4851" s="171"/>
      <c r="AL4851" s="171"/>
      <c r="AM4851" s="171"/>
      <c r="AN4851" s="171"/>
      <c r="AO4851" s="171"/>
      <c r="AP4851" s="171"/>
      <c r="AQ4851" s="171"/>
      <c r="AR4851" s="171"/>
      <c r="AS4851" s="171"/>
      <c r="AT4851" s="171"/>
      <c r="AU4851" s="171"/>
      <c r="AV4851" s="171"/>
      <c r="AW4851" s="171"/>
      <c r="AX4851" s="171"/>
      <c r="AY4851" s="171"/>
      <c r="AZ4851" s="171"/>
      <c r="BA4851" s="171"/>
      <c r="BB4851" s="171"/>
      <c r="BC4851" s="171"/>
      <c r="BD4851" s="171"/>
      <c r="BE4851" s="171"/>
      <c r="BF4851" s="171"/>
      <c r="BG4851" s="171"/>
    </row>
    <row r="4852" spans="1:59" hidden="1" x14ac:dyDescent="0.2">
      <c r="A4852" s="171">
        <v>2025</v>
      </c>
      <c r="B4852" s="170" t="s">
        <v>16</v>
      </c>
      <c r="C4852" s="51" t="str">
        <f>set_totals!$C$667</f>
        <v>20May25-RST-Night/Day</v>
      </c>
      <c r="D4852" s="21">
        <f t="shared" si="218"/>
        <v>45797</v>
      </c>
      <c r="E4852" s="22">
        <f t="shared" si="219"/>
        <v>140</v>
      </c>
      <c r="F4852" s="171" t="s">
        <v>344</v>
      </c>
      <c r="G4852" s="171" t="s">
        <v>341</v>
      </c>
      <c r="H4852" s="34">
        <v>69</v>
      </c>
      <c r="I4852" s="34"/>
      <c r="J4852" s="34">
        <v>3.49</v>
      </c>
      <c r="K4852" s="171" t="s">
        <v>496</v>
      </c>
      <c r="L4852" s="171"/>
      <c r="M4852" s="171"/>
      <c r="N4852" s="171"/>
      <c r="O4852" s="171"/>
      <c r="P4852" s="171"/>
      <c r="Q4852" s="171" t="s">
        <v>494</v>
      </c>
      <c r="R4852" s="171"/>
      <c r="S4852" s="171"/>
      <c r="T4852" s="171"/>
      <c r="U4852" s="171"/>
      <c r="V4852" s="171"/>
      <c r="W4852" s="171"/>
      <c r="X4852" s="171"/>
      <c r="Y4852" s="171"/>
      <c r="Z4852" s="171"/>
      <c r="AA4852" s="171"/>
      <c r="AB4852" s="171"/>
      <c r="AC4852" s="171"/>
      <c r="AD4852" s="171"/>
      <c r="AE4852" s="171"/>
      <c r="AF4852" s="171"/>
      <c r="AG4852" s="171"/>
      <c r="AH4852" s="171"/>
      <c r="AI4852" s="171"/>
      <c r="AJ4852" s="171"/>
      <c r="AK4852" s="171"/>
      <c r="AL4852" s="171"/>
      <c r="AM4852" s="171"/>
      <c r="AN4852" s="171"/>
      <c r="AO4852" s="171"/>
      <c r="AP4852" s="171"/>
      <c r="AQ4852" s="171"/>
      <c r="AR4852" s="171"/>
      <c r="AS4852" s="171"/>
      <c r="AT4852" s="171"/>
      <c r="AU4852" s="171"/>
      <c r="AV4852" s="171"/>
      <c r="AW4852" s="171"/>
      <c r="AX4852" s="171"/>
      <c r="AY4852" s="171"/>
      <c r="AZ4852" s="171"/>
      <c r="BA4852" s="171"/>
      <c r="BB4852" s="171"/>
      <c r="BC4852" s="171"/>
      <c r="BD4852" s="171"/>
      <c r="BE4852" s="171"/>
      <c r="BF4852" s="171"/>
      <c r="BG4852" s="171"/>
    </row>
    <row r="4853" spans="1:59" hidden="1" x14ac:dyDescent="0.2">
      <c r="A4853" s="171">
        <v>2025</v>
      </c>
      <c r="B4853" s="170" t="s">
        <v>16</v>
      </c>
      <c r="C4853" s="51" t="str">
        <f>set_totals!$C$667</f>
        <v>20May25-RST-Night/Day</v>
      </c>
      <c r="D4853" s="21">
        <f t="shared" si="218"/>
        <v>45797</v>
      </c>
      <c r="E4853" s="22">
        <f t="shared" si="219"/>
        <v>140</v>
      </c>
      <c r="F4853" s="171" t="s">
        <v>344</v>
      </c>
      <c r="G4853" s="171" t="s">
        <v>341</v>
      </c>
      <c r="H4853" s="34">
        <v>70</v>
      </c>
      <c r="I4853" s="34"/>
      <c r="J4853" s="34">
        <v>3.25</v>
      </c>
      <c r="K4853" s="171" t="s">
        <v>496</v>
      </c>
      <c r="L4853" s="171"/>
      <c r="M4853" s="171"/>
      <c r="N4853" s="171"/>
      <c r="O4853" s="171"/>
      <c r="P4853" s="171"/>
      <c r="Q4853" s="171" t="s">
        <v>494</v>
      </c>
      <c r="R4853" s="171"/>
      <c r="S4853" s="171"/>
      <c r="T4853" s="171"/>
      <c r="U4853" s="171"/>
      <c r="V4853" s="171"/>
      <c r="W4853" s="171"/>
      <c r="X4853" s="171"/>
      <c r="Y4853" s="171"/>
      <c r="Z4853" s="171"/>
      <c r="AA4853" s="171"/>
      <c r="AB4853" s="171"/>
      <c r="AC4853" s="171"/>
      <c r="AD4853" s="171"/>
      <c r="AE4853" s="171"/>
      <c r="AF4853" s="171"/>
      <c r="AG4853" s="171"/>
      <c r="AH4853" s="171"/>
      <c r="AI4853" s="171"/>
      <c r="AJ4853" s="171"/>
      <c r="AK4853" s="171"/>
      <c r="AL4853" s="171"/>
      <c r="AM4853" s="171"/>
      <c r="AN4853" s="171"/>
      <c r="AO4853" s="171"/>
      <c r="AP4853" s="171"/>
      <c r="AQ4853" s="171"/>
      <c r="AR4853" s="171"/>
      <c r="AS4853" s="171"/>
      <c r="AT4853" s="171"/>
      <c r="AU4853" s="171"/>
      <c r="AV4853" s="171"/>
      <c r="AW4853" s="171"/>
      <c r="AX4853" s="171"/>
      <c r="AY4853" s="171"/>
      <c r="AZ4853" s="171"/>
      <c r="BA4853" s="171"/>
      <c r="BB4853" s="171"/>
      <c r="BC4853" s="171"/>
      <c r="BD4853" s="171"/>
      <c r="BE4853" s="171"/>
      <c r="BF4853" s="171"/>
      <c r="BG4853" s="171"/>
    </row>
    <row r="4854" spans="1:59" hidden="1" x14ac:dyDescent="0.2">
      <c r="A4854" s="171">
        <v>2025</v>
      </c>
      <c r="B4854" s="170" t="s">
        <v>16</v>
      </c>
      <c r="C4854" s="51" t="str">
        <f>set_totals!$C$667</f>
        <v>20May25-RST-Night/Day</v>
      </c>
      <c r="D4854" s="21">
        <f t="shared" si="218"/>
        <v>45797</v>
      </c>
      <c r="E4854" s="22">
        <f t="shared" si="219"/>
        <v>140</v>
      </c>
      <c r="F4854" s="171" t="s">
        <v>344</v>
      </c>
      <c r="G4854" s="171" t="s">
        <v>341</v>
      </c>
      <c r="H4854" s="34">
        <v>74</v>
      </c>
      <c r="I4854" s="34"/>
      <c r="J4854" s="34">
        <v>3.87</v>
      </c>
      <c r="K4854" s="171" t="s">
        <v>496</v>
      </c>
      <c r="L4854" s="171"/>
      <c r="M4854" s="171"/>
      <c r="N4854" s="171"/>
      <c r="O4854" s="171"/>
      <c r="P4854" s="171"/>
      <c r="Q4854" s="171" t="s">
        <v>494</v>
      </c>
      <c r="R4854" s="171"/>
      <c r="S4854" s="171"/>
      <c r="T4854" s="171"/>
      <c r="U4854" s="171"/>
      <c r="V4854" s="171"/>
      <c r="W4854" s="171"/>
      <c r="X4854" s="171"/>
      <c r="Y4854" s="171"/>
      <c r="Z4854" s="171"/>
      <c r="AA4854" s="171"/>
      <c r="AB4854" s="171"/>
      <c r="AC4854" s="171"/>
      <c r="AD4854" s="171"/>
      <c r="AE4854" s="171"/>
      <c r="AF4854" s="171"/>
      <c r="AG4854" s="171"/>
      <c r="AH4854" s="171"/>
      <c r="AI4854" s="171"/>
      <c r="AJ4854" s="171"/>
      <c r="AK4854" s="171"/>
      <c r="AL4854" s="171"/>
      <c r="AM4854" s="171"/>
      <c r="AN4854" s="171"/>
      <c r="AO4854" s="171"/>
      <c r="AP4854" s="171"/>
      <c r="AQ4854" s="171"/>
      <c r="AR4854" s="171"/>
      <c r="AS4854" s="171"/>
      <c r="AT4854" s="171"/>
      <c r="AU4854" s="171"/>
      <c r="AV4854" s="171"/>
      <c r="AW4854" s="171"/>
      <c r="AX4854" s="171"/>
      <c r="AY4854" s="171"/>
      <c r="AZ4854" s="171"/>
      <c r="BA4854" s="171"/>
      <c r="BB4854" s="171"/>
      <c r="BC4854" s="171"/>
      <c r="BD4854" s="171"/>
      <c r="BE4854" s="171"/>
      <c r="BF4854" s="171"/>
      <c r="BG4854" s="171"/>
    </row>
    <row r="4855" spans="1:59" hidden="1" x14ac:dyDescent="0.2">
      <c r="A4855" s="171">
        <v>2025</v>
      </c>
      <c r="B4855" s="170" t="s">
        <v>16</v>
      </c>
      <c r="C4855" s="51" t="str">
        <f>set_totals!$C$667</f>
        <v>20May25-RST-Night/Day</v>
      </c>
      <c r="D4855" s="21">
        <f t="shared" si="218"/>
        <v>45797</v>
      </c>
      <c r="E4855" s="22">
        <f t="shared" si="219"/>
        <v>140</v>
      </c>
      <c r="F4855" s="171" t="s">
        <v>344</v>
      </c>
      <c r="G4855" s="171" t="s">
        <v>341</v>
      </c>
      <c r="H4855" s="34">
        <v>64</v>
      </c>
      <c r="I4855" s="34"/>
      <c r="J4855" s="34">
        <v>2.76</v>
      </c>
      <c r="K4855" s="171" t="s">
        <v>496</v>
      </c>
      <c r="L4855" s="171"/>
      <c r="M4855" s="171"/>
      <c r="N4855" s="171"/>
      <c r="O4855" s="171"/>
      <c r="P4855" s="171"/>
      <c r="Q4855" s="171" t="s">
        <v>494</v>
      </c>
      <c r="R4855" s="171"/>
      <c r="S4855" s="171"/>
      <c r="T4855" s="171"/>
      <c r="U4855" s="171"/>
      <c r="V4855" s="171"/>
      <c r="W4855" s="171"/>
      <c r="X4855" s="171"/>
      <c r="Y4855" s="171"/>
      <c r="Z4855" s="171"/>
      <c r="AA4855" s="171"/>
      <c r="AB4855" s="171"/>
      <c r="AC4855" s="171"/>
      <c r="AD4855" s="171"/>
      <c r="AE4855" s="171"/>
      <c r="AF4855" s="171"/>
      <c r="AG4855" s="171"/>
      <c r="AH4855" s="171"/>
      <c r="AI4855" s="171"/>
      <c r="AJ4855" s="171"/>
      <c r="AK4855" s="171"/>
      <c r="AL4855" s="171"/>
      <c r="AM4855" s="171"/>
      <c r="AN4855" s="171"/>
      <c r="AO4855" s="171"/>
      <c r="AP4855" s="171"/>
      <c r="AQ4855" s="171"/>
      <c r="AR4855" s="171"/>
      <c r="AS4855" s="171"/>
      <c r="AT4855" s="171"/>
      <c r="AU4855" s="171"/>
      <c r="AV4855" s="171"/>
      <c r="AW4855" s="171"/>
      <c r="AX4855" s="171"/>
      <c r="AY4855" s="171"/>
      <c r="AZ4855" s="171"/>
      <c r="BA4855" s="171"/>
      <c r="BB4855" s="171"/>
      <c r="BC4855" s="171"/>
      <c r="BD4855" s="171"/>
      <c r="BE4855" s="171"/>
      <c r="BF4855" s="171"/>
      <c r="BG4855" s="171"/>
    </row>
    <row r="4856" spans="1:59" hidden="1" x14ac:dyDescent="0.2">
      <c r="A4856" s="171">
        <v>2025</v>
      </c>
      <c r="B4856" s="170" t="s">
        <v>16</v>
      </c>
      <c r="C4856" s="51" t="str">
        <f>set_totals!$C$667</f>
        <v>20May25-RST-Night/Day</v>
      </c>
      <c r="D4856" s="21">
        <f t="shared" si="218"/>
        <v>45797</v>
      </c>
      <c r="E4856" s="22">
        <f t="shared" si="219"/>
        <v>140</v>
      </c>
      <c r="F4856" s="171" t="s">
        <v>344</v>
      </c>
      <c r="G4856" s="171" t="s">
        <v>341</v>
      </c>
      <c r="H4856" s="34">
        <v>72</v>
      </c>
      <c r="I4856" s="34"/>
      <c r="J4856" s="34">
        <v>4.32</v>
      </c>
      <c r="K4856" s="171" t="s">
        <v>496</v>
      </c>
      <c r="L4856" s="171"/>
      <c r="M4856" s="171"/>
      <c r="N4856" s="171"/>
      <c r="O4856" s="171"/>
      <c r="P4856" s="171"/>
      <c r="Q4856" s="171" t="s">
        <v>494</v>
      </c>
      <c r="R4856" s="171"/>
      <c r="S4856" s="171"/>
      <c r="T4856" s="171"/>
      <c r="U4856" s="171"/>
      <c r="V4856" s="171"/>
      <c r="W4856" s="171"/>
      <c r="X4856" s="171"/>
      <c r="Y4856" s="171"/>
      <c r="Z4856" s="171"/>
      <c r="AA4856" s="171"/>
      <c r="AB4856" s="171"/>
      <c r="AC4856" s="171"/>
      <c r="AD4856" s="171"/>
      <c r="AE4856" s="171"/>
      <c r="AF4856" s="171"/>
      <c r="AG4856" s="171"/>
      <c r="AH4856" s="171"/>
      <c r="AI4856" s="171"/>
      <c r="AJ4856" s="171"/>
      <c r="AK4856" s="171"/>
      <c r="AL4856" s="171"/>
      <c r="AM4856" s="171"/>
      <c r="AN4856" s="171"/>
      <c r="AO4856" s="171"/>
      <c r="AP4856" s="171"/>
      <c r="AQ4856" s="171"/>
      <c r="AR4856" s="171"/>
      <c r="AS4856" s="171"/>
      <c r="AT4856" s="171"/>
      <c r="AU4856" s="171"/>
      <c r="AV4856" s="171"/>
      <c r="AW4856" s="171"/>
      <c r="AX4856" s="171"/>
      <c r="AY4856" s="171"/>
      <c r="AZ4856" s="171"/>
      <c r="BA4856" s="171"/>
      <c r="BB4856" s="171"/>
      <c r="BC4856" s="171"/>
      <c r="BD4856" s="171"/>
      <c r="BE4856" s="171"/>
      <c r="BF4856" s="171"/>
      <c r="BG4856" s="171"/>
    </row>
    <row r="4857" spans="1:59" hidden="1" x14ac:dyDescent="0.2">
      <c r="A4857" s="171">
        <v>2025</v>
      </c>
      <c r="B4857" s="170" t="s">
        <v>16</v>
      </c>
      <c r="C4857" s="51" t="str">
        <f>set_totals!$C$667</f>
        <v>20May25-RST-Night/Day</v>
      </c>
      <c r="D4857" s="21">
        <f t="shared" si="218"/>
        <v>45797</v>
      </c>
      <c r="E4857" s="22">
        <f t="shared" si="219"/>
        <v>140</v>
      </c>
      <c r="F4857" s="171" t="s">
        <v>344</v>
      </c>
      <c r="G4857" s="171" t="s">
        <v>341</v>
      </c>
      <c r="H4857" s="34">
        <v>63</v>
      </c>
      <c r="I4857" s="34"/>
      <c r="J4857" s="34">
        <v>2.75</v>
      </c>
      <c r="K4857" s="171" t="s">
        <v>496</v>
      </c>
      <c r="L4857" s="171"/>
      <c r="M4857" s="171"/>
      <c r="N4857" s="171"/>
      <c r="O4857" s="171"/>
      <c r="P4857" s="171"/>
      <c r="Q4857" s="171" t="s">
        <v>494</v>
      </c>
      <c r="R4857" s="171"/>
      <c r="S4857" s="171"/>
      <c r="T4857" s="171"/>
      <c r="U4857" s="171"/>
      <c r="V4857" s="171"/>
      <c r="W4857" s="171"/>
      <c r="X4857" s="171"/>
      <c r="Y4857" s="171"/>
      <c r="Z4857" s="171"/>
      <c r="AA4857" s="171"/>
      <c r="AB4857" s="171"/>
      <c r="AC4857" s="171"/>
      <c r="AD4857" s="171"/>
      <c r="AE4857" s="171"/>
      <c r="AF4857" s="171"/>
      <c r="AG4857" s="171"/>
      <c r="AH4857" s="171"/>
      <c r="AI4857" s="171"/>
      <c r="AJ4857" s="171"/>
      <c r="AK4857" s="171"/>
      <c r="AL4857" s="171"/>
      <c r="AM4857" s="171"/>
      <c r="AN4857" s="171"/>
      <c r="AO4857" s="171"/>
      <c r="AP4857" s="171"/>
      <c r="AQ4857" s="171"/>
      <c r="AR4857" s="171"/>
      <c r="AS4857" s="171"/>
      <c r="AT4857" s="171"/>
      <c r="AU4857" s="171"/>
      <c r="AV4857" s="171"/>
      <c r="AW4857" s="171"/>
      <c r="AX4857" s="171"/>
      <c r="AY4857" s="171"/>
      <c r="AZ4857" s="171"/>
      <c r="BA4857" s="171"/>
      <c r="BB4857" s="171"/>
      <c r="BC4857" s="171"/>
      <c r="BD4857" s="171"/>
      <c r="BE4857" s="171"/>
      <c r="BF4857" s="171"/>
      <c r="BG4857" s="171"/>
    </row>
    <row r="4858" spans="1:59" hidden="1" x14ac:dyDescent="0.2">
      <c r="A4858" s="171">
        <v>2025</v>
      </c>
      <c r="B4858" s="170" t="s">
        <v>16</v>
      </c>
      <c r="C4858" s="51" t="str">
        <f>set_totals!$C$667</f>
        <v>20May25-RST-Night/Day</v>
      </c>
      <c r="D4858" s="21">
        <f t="shared" si="218"/>
        <v>45797</v>
      </c>
      <c r="E4858" s="22">
        <f t="shared" si="219"/>
        <v>140</v>
      </c>
      <c r="F4858" s="171" t="s">
        <v>343</v>
      </c>
      <c r="G4858" s="171" t="s">
        <v>341</v>
      </c>
      <c r="H4858" s="34">
        <v>37</v>
      </c>
      <c r="I4858" s="34"/>
      <c r="J4858" s="34">
        <v>0.47</v>
      </c>
      <c r="K4858" s="171" t="s">
        <v>494</v>
      </c>
      <c r="L4858" s="171"/>
      <c r="M4858" s="171"/>
      <c r="N4858" s="171"/>
      <c r="O4858" s="171"/>
      <c r="P4858" s="171"/>
      <c r="Q4858" s="171" t="s">
        <v>494</v>
      </c>
      <c r="R4858" s="171"/>
      <c r="S4858" s="171"/>
      <c r="T4858" s="171"/>
      <c r="U4858" s="171"/>
      <c r="V4858" s="171"/>
      <c r="W4858" s="171"/>
      <c r="X4858" s="171"/>
      <c r="Y4858" s="171"/>
      <c r="Z4858" s="171"/>
      <c r="AA4858" s="171"/>
      <c r="AB4858" s="171"/>
      <c r="AC4858" s="171"/>
      <c r="AD4858" s="171"/>
      <c r="AE4858" s="171"/>
      <c r="AF4858" s="171"/>
      <c r="AG4858" s="171"/>
      <c r="AH4858" s="171"/>
      <c r="AI4858" s="171"/>
      <c r="AJ4858" s="171"/>
      <c r="AK4858" s="171"/>
      <c r="AL4858" s="171"/>
      <c r="AM4858" s="171"/>
      <c r="AN4858" s="171"/>
      <c r="AO4858" s="171"/>
      <c r="AP4858" s="171"/>
      <c r="AQ4858" s="171"/>
      <c r="AR4858" s="171"/>
      <c r="AS4858" s="171"/>
      <c r="AT4858" s="171"/>
      <c r="AU4858" s="171"/>
      <c r="AV4858" s="171"/>
      <c r="AW4858" s="171"/>
      <c r="AX4858" s="171"/>
      <c r="AY4858" s="171"/>
      <c r="AZ4858" s="171"/>
      <c r="BA4858" s="171"/>
      <c r="BB4858" s="171"/>
      <c r="BC4858" s="171"/>
      <c r="BD4858" s="171"/>
      <c r="BE4858" s="171"/>
      <c r="BF4858" s="171"/>
      <c r="BG4858" s="171"/>
    </row>
    <row r="4859" spans="1:59" hidden="1" x14ac:dyDescent="0.2">
      <c r="A4859" s="171">
        <v>2025</v>
      </c>
      <c r="B4859" s="170" t="s">
        <v>16</v>
      </c>
      <c r="C4859" s="51" t="str">
        <f>set_totals!$C$667</f>
        <v>20May25-RST-Night/Day</v>
      </c>
      <c r="D4859" s="21">
        <f t="shared" si="218"/>
        <v>45797</v>
      </c>
      <c r="E4859" s="22">
        <f t="shared" si="219"/>
        <v>140</v>
      </c>
      <c r="F4859" s="171" t="s">
        <v>343</v>
      </c>
      <c r="G4859" s="171" t="s">
        <v>341</v>
      </c>
      <c r="H4859" s="34">
        <v>37</v>
      </c>
      <c r="I4859" s="34"/>
      <c r="J4859" s="34">
        <v>0.5</v>
      </c>
      <c r="K4859" s="171" t="s">
        <v>494</v>
      </c>
      <c r="L4859" s="171"/>
      <c r="M4859" s="171"/>
      <c r="N4859" s="171"/>
      <c r="O4859" s="171"/>
      <c r="P4859" s="171"/>
      <c r="Q4859" s="171" t="s">
        <v>494</v>
      </c>
      <c r="R4859" s="171"/>
      <c r="S4859" s="171"/>
      <c r="T4859" s="171"/>
      <c r="U4859" s="171"/>
      <c r="V4859" s="171"/>
      <c r="W4859" s="171"/>
      <c r="X4859" s="171"/>
      <c r="Y4859" s="171"/>
      <c r="Z4859" s="171"/>
      <c r="AA4859" s="171"/>
      <c r="AB4859" s="171"/>
      <c r="AC4859" s="171"/>
      <c r="AD4859" s="171"/>
      <c r="AE4859" s="171"/>
      <c r="AF4859" s="171"/>
      <c r="AG4859" s="171"/>
      <c r="AH4859" s="171"/>
      <c r="AI4859" s="171"/>
      <c r="AJ4859" s="171"/>
      <c r="AK4859" s="171"/>
      <c r="AL4859" s="171"/>
      <c r="AM4859" s="171"/>
      <c r="AN4859" s="171"/>
      <c r="AO4859" s="171"/>
      <c r="AP4859" s="171"/>
      <c r="AQ4859" s="171"/>
      <c r="AR4859" s="171"/>
      <c r="AS4859" s="171"/>
      <c r="AT4859" s="171"/>
      <c r="AU4859" s="171"/>
      <c r="AV4859" s="171"/>
      <c r="AW4859" s="171"/>
      <c r="AX4859" s="171"/>
      <c r="AY4859" s="171"/>
      <c r="AZ4859" s="171"/>
      <c r="BA4859" s="171"/>
      <c r="BB4859" s="171"/>
      <c r="BC4859" s="171"/>
      <c r="BD4859" s="171"/>
      <c r="BE4859" s="171"/>
      <c r="BF4859" s="171"/>
      <c r="BG4859" s="171"/>
    </row>
    <row r="4860" spans="1:59" hidden="1" x14ac:dyDescent="0.2">
      <c r="A4860" s="171">
        <v>2025</v>
      </c>
      <c r="B4860" s="170" t="s">
        <v>16</v>
      </c>
      <c r="C4860" s="51" t="str">
        <f>set_totals!$C$667</f>
        <v>20May25-RST-Night/Day</v>
      </c>
      <c r="D4860" s="21">
        <f t="shared" si="218"/>
        <v>45797</v>
      </c>
      <c r="E4860" s="22">
        <f t="shared" si="219"/>
        <v>140</v>
      </c>
      <c r="F4860" s="171" t="s">
        <v>343</v>
      </c>
      <c r="G4860" s="171" t="s">
        <v>341</v>
      </c>
      <c r="H4860" s="34">
        <v>37</v>
      </c>
      <c r="I4860" s="34"/>
      <c r="J4860" s="34">
        <v>0.46</v>
      </c>
      <c r="K4860" s="171" t="s">
        <v>494</v>
      </c>
      <c r="L4860" s="171"/>
      <c r="M4860" s="171"/>
      <c r="N4860" s="171"/>
      <c r="O4860" s="171"/>
      <c r="P4860" s="171"/>
      <c r="Q4860" s="171" t="s">
        <v>494</v>
      </c>
      <c r="R4860" s="171"/>
      <c r="S4860" s="171"/>
      <c r="T4860" s="171"/>
      <c r="U4860" s="171"/>
      <c r="V4860" s="171"/>
      <c r="W4860" s="171"/>
      <c r="X4860" s="171"/>
      <c r="Y4860" s="171"/>
      <c r="Z4860" s="171"/>
      <c r="AA4860" s="171"/>
      <c r="AB4860" s="171"/>
      <c r="AC4860" s="171"/>
      <c r="AD4860" s="171"/>
      <c r="AE4860" s="171"/>
      <c r="AF4860" s="171"/>
      <c r="AG4860" s="171"/>
      <c r="AH4860" s="171"/>
      <c r="AI4860" s="171"/>
      <c r="AJ4860" s="171"/>
      <c r="AK4860" s="171"/>
      <c r="AL4860" s="171"/>
      <c r="AM4860" s="171"/>
      <c r="AN4860" s="171"/>
      <c r="AO4860" s="171"/>
      <c r="AP4860" s="171"/>
      <c r="AQ4860" s="171"/>
      <c r="AR4860" s="171"/>
      <c r="AS4860" s="171"/>
      <c r="AT4860" s="171"/>
      <c r="AU4860" s="171"/>
      <c r="AV4860" s="171"/>
      <c r="AW4860" s="171"/>
      <c r="AX4860" s="171"/>
      <c r="AY4860" s="171"/>
      <c r="AZ4860" s="171"/>
      <c r="BA4860" s="171"/>
      <c r="BB4860" s="171"/>
      <c r="BC4860" s="171"/>
      <c r="BD4860" s="171"/>
      <c r="BE4860" s="171"/>
      <c r="BF4860" s="171"/>
      <c r="BG4860" s="171"/>
    </row>
    <row r="4861" spans="1:59" hidden="1" x14ac:dyDescent="0.2">
      <c r="A4861" s="171">
        <v>2025</v>
      </c>
      <c r="B4861" s="170" t="s">
        <v>16</v>
      </c>
      <c r="C4861" s="51" t="str">
        <f>set_totals!$C$667</f>
        <v>20May25-RST-Night/Day</v>
      </c>
      <c r="D4861" s="21">
        <f t="shared" si="218"/>
        <v>45797</v>
      </c>
      <c r="E4861" s="22">
        <f t="shared" si="219"/>
        <v>140</v>
      </c>
      <c r="F4861" s="171" t="s">
        <v>343</v>
      </c>
      <c r="G4861" s="171" t="s">
        <v>341</v>
      </c>
      <c r="H4861" s="34">
        <v>32</v>
      </c>
      <c r="I4861" s="34"/>
      <c r="J4861" s="34">
        <v>0.28000000000000003</v>
      </c>
      <c r="K4861" s="171" t="s">
        <v>494</v>
      </c>
      <c r="L4861" s="171"/>
      <c r="M4861" s="171"/>
      <c r="N4861" s="171"/>
      <c r="O4861" s="171"/>
      <c r="P4861" s="171"/>
      <c r="Q4861" s="171" t="s">
        <v>494</v>
      </c>
      <c r="R4861" s="171"/>
      <c r="S4861" s="171"/>
      <c r="T4861" s="171"/>
      <c r="U4861" s="171"/>
      <c r="V4861" s="171"/>
      <c r="W4861" s="171"/>
      <c r="X4861" s="171"/>
      <c r="Y4861" s="171"/>
      <c r="Z4861" s="171"/>
      <c r="AA4861" s="171"/>
      <c r="AB4861" s="171"/>
      <c r="AC4861" s="171"/>
      <c r="AD4861" s="171"/>
      <c r="AE4861" s="171"/>
      <c r="AF4861" s="171"/>
      <c r="AG4861" s="171"/>
      <c r="AH4861" s="171"/>
      <c r="AI4861" s="171"/>
      <c r="AJ4861" s="171"/>
      <c r="AK4861" s="171"/>
      <c r="AL4861" s="171"/>
      <c r="AM4861" s="171"/>
      <c r="AN4861" s="171"/>
      <c r="AO4861" s="171"/>
      <c r="AP4861" s="171"/>
      <c r="AQ4861" s="171"/>
      <c r="AR4861" s="171"/>
      <c r="AS4861" s="171"/>
      <c r="AT4861" s="171"/>
      <c r="AU4861" s="171"/>
      <c r="AV4861" s="171"/>
      <c r="AW4861" s="171"/>
      <c r="AX4861" s="171"/>
      <c r="AY4861" s="171"/>
      <c r="AZ4861" s="171"/>
      <c r="BA4861" s="171"/>
      <c r="BB4861" s="171"/>
      <c r="BC4861" s="171"/>
      <c r="BD4861" s="171"/>
      <c r="BE4861" s="171"/>
      <c r="BF4861" s="171"/>
      <c r="BG4861" s="171"/>
    </row>
    <row r="4862" spans="1:59" hidden="1" x14ac:dyDescent="0.2">
      <c r="A4862" s="171">
        <v>2025</v>
      </c>
      <c r="B4862" s="170" t="s">
        <v>16</v>
      </c>
      <c r="C4862" s="51" t="str">
        <f>set_totals!$C$667</f>
        <v>20May25-RST-Night/Day</v>
      </c>
      <c r="D4862" s="21">
        <f t="shared" si="218"/>
        <v>45797</v>
      </c>
      <c r="E4862" s="22">
        <f t="shared" si="219"/>
        <v>140</v>
      </c>
      <c r="F4862" s="171" t="s">
        <v>343</v>
      </c>
      <c r="G4862" s="171" t="s">
        <v>341</v>
      </c>
      <c r="H4862" s="34">
        <v>35</v>
      </c>
      <c r="I4862" s="34"/>
      <c r="J4862" s="34">
        <v>0.48</v>
      </c>
      <c r="K4862" s="171" t="s">
        <v>494</v>
      </c>
      <c r="L4862" s="171"/>
      <c r="M4862" s="171"/>
      <c r="N4862" s="171"/>
      <c r="O4862" s="171"/>
      <c r="P4862" s="171"/>
      <c r="Q4862" s="171" t="s">
        <v>494</v>
      </c>
      <c r="R4862" s="171"/>
      <c r="S4862" s="171"/>
      <c r="T4862" s="171"/>
      <c r="U4862" s="171"/>
      <c r="V4862" s="171"/>
      <c r="W4862" s="171"/>
      <c r="X4862" s="171"/>
      <c r="Y4862" s="171"/>
      <c r="Z4862" s="171"/>
      <c r="AA4862" s="171"/>
      <c r="AB4862" s="171"/>
      <c r="AC4862" s="171"/>
      <c r="AD4862" s="171"/>
      <c r="AE4862" s="171"/>
      <c r="AF4862" s="171"/>
      <c r="AG4862" s="171"/>
      <c r="AH4862" s="171"/>
      <c r="AI4862" s="171"/>
      <c r="AJ4862" s="171"/>
      <c r="AK4862" s="171"/>
      <c r="AL4862" s="171"/>
      <c r="AM4862" s="171"/>
      <c r="AN4862" s="171"/>
      <c r="AO4862" s="171"/>
      <c r="AP4862" s="171"/>
      <c r="AQ4862" s="171"/>
      <c r="AR4862" s="171"/>
      <c r="AS4862" s="171"/>
      <c r="AT4862" s="171"/>
      <c r="AU4862" s="171"/>
      <c r="AV4862" s="171"/>
      <c r="AW4862" s="171"/>
      <c r="AX4862" s="171"/>
      <c r="AY4862" s="171"/>
      <c r="AZ4862" s="171"/>
      <c r="BA4862" s="171"/>
      <c r="BB4862" s="171"/>
      <c r="BC4862" s="171"/>
      <c r="BD4862" s="171"/>
      <c r="BE4862" s="171"/>
      <c r="BF4862" s="171"/>
      <c r="BG4862" s="171"/>
    </row>
    <row r="4863" spans="1:59" hidden="1" x14ac:dyDescent="0.2">
      <c r="A4863" s="171">
        <v>2025</v>
      </c>
      <c r="B4863" s="170" t="s">
        <v>16</v>
      </c>
      <c r="C4863" s="51" t="str">
        <f>set_totals!$C$667</f>
        <v>20May25-RST-Night/Day</v>
      </c>
      <c r="D4863" s="21">
        <f t="shared" si="218"/>
        <v>45797</v>
      </c>
      <c r="E4863" s="22">
        <f t="shared" si="219"/>
        <v>140</v>
      </c>
      <c r="F4863" s="171" t="s">
        <v>343</v>
      </c>
      <c r="G4863" s="171" t="s">
        <v>341</v>
      </c>
      <c r="H4863" s="34">
        <v>36</v>
      </c>
      <c r="I4863" s="34"/>
      <c r="J4863" s="34">
        <v>0.39</v>
      </c>
      <c r="K4863" s="171" t="s">
        <v>494</v>
      </c>
      <c r="L4863" s="171"/>
      <c r="M4863" s="171"/>
      <c r="N4863" s="171"/>
      <c r="O4863" s="171"/>
      <c r="P4863" s="171"/>
      <c r="Q4863" s="171" t="s">
        <v>494</v>
      </c>
      <c r="R4863" s="171"/>
      <c r="S4863" s="171"/>
      <c r="T4863" s="171"/>
      <c r="U4863" s="171"/>
      <c r="V4863" s="171"/>
      <c r="W4863" s="171"/>
      <c r="X4863" s="171"/>
      <c r="Y4863" s="171"/>
      <c r="Z4863" s="171"/>
      <c r="AA4863" s="171"/>
      <c r="AB4863" s="171"/>
      <c r="AC4863" s="171"/>
      <c r="AD4863" s="171"/>
      <c r="AE4863" s="171"/>
      <c r="AF4863" s="171"/>
      <c r="AG4863" s="171"/>
      <c r="AH4863" s="171"/>
      <c r="AI4863" s="171"/>
      <c r="AJ4863" s="171"/>
      <c r="AK4863" s="171"/>
      <c r="AL4863" s="171"/>
      <c r="AM4863" s="171"/>
      <c r="AN4863" s="171"/>
      <c r="AO4863" s="171"/>
      <c r="AP4863" s="171"/>
      <c r="AQ4863" s="171"/>
      <c r="AR4863" s="171"/>
      <c r="AS4863" s="171"/>
      <c r="AT4863" s="171"/>
      <c r="AU4863" s="171"/>
      <c r="AV4863" s="171"/>
      <c r="AW4863" s="171"/>
      <c r="AX4863" s="171"/>
      <c r="AY4863" s="171"/>
      <c r="AZ4863" s="171"/>
      <c r="BA4863" s="171"/>
      <c r="BB4863" s="171"/>
      <c r="BC4863" s="171"/>
      <c r="BD4863" s="171"/>
      <c r="BE4863" s="171"/>
      <c r="BF4863" s="171"/>
      <c r="BG4863" s="171"/>
    </row>
    <row r="4864" spans="1:59" hidden="1" x14ac:dyDescent="0.2">
      <c r="A4864" s="171">
        <v>2025</v>
      </c>
      <c r="B4864" s="170" t="s">
        <v>16</v>
      </c>
      <c r="C4864" s="51" t="str">
        <f>set_totals!$C$667</f>
        <v>20May25-RST-Night/Day</v>
      </c>
      <c r="D4864" s="21">
        <f t="shared" si="218"/>
        <v>45797</v>
      </c>
      <c r="E4864" s="22">
        <f t="shared" si="219"/>
        <v>140</v>
      </c>
      <c r="F4864" s="171" t="s">
        <v>343</v>
      </c>
      <c r="G4864" s="171" t="s">
        <v>341</v>
      </c>
      <c r="H4864" s="34">
        <v>33</v>
      </c>
      <c r="I4864" s="34"/>
      <c r="J4864" s="34">
        <v>0.32</v>
      </c>
      <c r="K4864" s="171" t="s">
        <v>494</v>
      </c>
      <c r="L4864" s="171"/>
      <c r="M4864" s="171"/>
      <c r="N4864" s="171"/>
      <c r="O4864" s="171"/>
      <c r="P4864" s="171"/>
      <c r="Q4864" s="171" t="s">
        <v>494</v>
      </c>
      <c r="R4864" s="171"/>
      <c r="S4864" s="171"/>
      <c r="T4864" s="171"/>
      <c r="U4864" s="171"/>
      <c r="V4864" s="171"/>
      <c r="W4864" s="171"/>
      <c r="X4864" s="171"/>
      <c r="Y4864" s="171"/>
      <c r="Z4864" s="171"/>
      <c r="AA4864" s="171"/>
      <c r="AB4864" s="171"/>
      <c r="AC4864" s="171"/>
      <c r="AD4864" s="171"/>
      <c r="AE4864" s="171"/>
      <c r="AF4864" s="171"/>
      <c r="AG4864" s="171"/>
      <c r="AH4864" s="171"/>
      <c r="AI4864" s="171"/>
      <c r="AJ4864" s="171"/>
      <c r="AK4864" s="171"/>
      <c r="AL4864" s="171"/>
      <c r="AM4864" s="171"/>
      <c r="AN4864" s="171"/>
      <c r="AO4864" s="171"/>
      <c r="AP4864" s="171"/>
      <c r="AQ4864" s="171"/>
      <c r="AR4864" s="171"/>
      <c r="AS4864" s="171"/>
      <c r="AT4864" s="171"/>
      <c r="AU4864" s="171"/>
      <c r="AV4864" s="171"/>
      <c r="AW4864" s="171"/>
      <c r="AX4864" s="171"/>
      <c r="AY4864" s="171"/>
      <c r="AZ4864" s="171"/>
      <c r="BA4864" s="171"/>
      <c r="BB4864" s="171"/>
      <c r="BC4864" s="171"/>
      <c r="BD4864" s="171"/>
      <c r="BE4864" s="171"/>
      <c r="BF4864" s="171"/>
      <c r="BG4864" s="171"/>
    </row>
    <row r="4865" spans="1:59" hidden="1" x14ac:dyDescent="0.2">
      <c r="A4865" s="171">
        <v>2025</v>
      </c>
      <c r="B4865" s="170" t="s">
        <v>16</v>
      </c>
      <c r="C4865" s="51" t="str">
        <f>set_totals!$C$667</f>
        <v>20May25-RST-Night/Day</v>
      </c>
      <c r="D4865" s="21">
        <f t="shared" si="218"/>
        <v>45797</v>
      </c>
      <c r="E4865" s="22">
        <f t="shared" si="219"/>
        <v>140</v>
      </c>
      <c r="F4865" s="171" t="s">
        <v>343</v>
      </c>
      <c r="G4865" s="171" t="s">
        <v>347</v>
      </c>
      <c r="H4865" s="34">
        <v>99</v>
      </c>
      <c r="I4865" s="34"/>
      <c r="J4865" s="34">
        <v>10.34</v>
      </c>
      <c r="K4865" s="171" t="s">
        <v>494</v>
      </c>
      <c r="L4865" s="171"/>
      <c r="M4865" s="171"/>
      <c r="N4865" s="171"/>
      <c r="O4865" s="171"/>
      <c r="P4865" s="171"/>
      <c r="Q4865" s="171" t="s">
        <v>494</v>
      </c>
      <c r="R4865" s="171"/>
      <c r="S4865" s="171"/>
      <c r="T4865" s="171"/>
      <c r="U4865" s="171"/>
      <c r="V4865" s="171"/>
      <c r="W4865" s="171"/>
      <c r="X4865" s="171"/>
      <c r="Y4865" s="171"/>
      <c r="Z4865" s="171"/>
      <c r="AA4865" s="171"/>
      <c r="AB4865" s="171"/>
      <c r="AC4865" s="171"/>
      <c r="AD4865" s="171"/>
      <c r="AE4865" s="171"/>
      <c r="AF4865" s="171"/>
      <c r="AG4865" s="171"/>
      <c r="AH4865" s="171"/>
      <c r="AI4865" s="171"/>
      <c r="AJ4865" s="171"/>
      <c r="AK4865" s="171"/>
      <c r="AL4865" s="171"/>
      <c r="AM4865" s="171"/>
      <c r="AN4865" s="171"/>
      <c r="AO4865" s="171"/>
      <c r="AP4865" s="171"/>
      <c r="AQ4865" s="171"/>
      <c r="AR4865" s="171"/>
      <c r="AS4865" s="171"/>
      <c r="AT4865" s="171"/>
      <c r="AU4865" s="171"/>
      <c r="AV4865" s="171"/>
      <c r="AW4865" s="171"/>
      <c r="AX4865" s="171"/>
      <c r="AY4865" s="171"/>
      <c r="AZ4865" s="171"/>
      <c r="BA4865" s="171"/>
      <c r="BB4865" s="171"/>
      <c r="BC4865" s="171"/>
      <c r="BD4865" s="171"/>
      <c r="BE4865" s="171"/>
      <c r="BF4865" s="171"/>
      <c r="BG4865" s="171"/>
    </row>
    <row r="4866" spans="1:59" hidden="1" x14ac:dyDescent="0.2">
      <c r="A4866" s="171">
        <v>2025</v>
      </c>
      <c r="B4866" s="170" t="s">
        <v>16</v>
      </c>
      <c r="C4866" s="51" t="str">
        <f>set_totals!$C$667</f>
        <v>20May25-RST-Night/Day</v>
      </c>
      <c r="D4866" s="21">
        <f t="shared" si="218"/>
        <v>45797</v>
      </c>
      <c r="E4866" s="22">
        <f t="shared" si="219"/>
        <v>140</v>
      </c>
      <c r="F4866" s="171" t="s">
        <v>343</v>
      </c>
      <c r="G4866" s="171" t="s">
        <v>347</v>
      </c>
      <c r="H4866" s="34">
        <v>90</v>
      </c>
      <c r="I4866" s="34"/>
      <c r="J4866" s="34">
        <v>12.5</v>
      </c>
      <c r="K4866" s="171" t="s">
        <v>494</v>
      </c>
      <c r="L4866" s="171"/>
      <c r="M4866" s="171"/>
      <c r="N4866" s="171"/>
      <c r="O4866" s="171"/>
      <c r="P4866" s="171"/>
      <c r="Q4866" s="171" t="s">
        <v>494</v>
      </c>
      <c r="R4866" s="171"/>
      <c r="S4866" s="171"/>
      <c r="T4866" s="171"/>
      <c r="U4866" s="171"/>
      <c r="V4866" s="171"/>
      <c r="W4866" s="171"/>
      <c r="X4866" s="171"/>
      <c r="Y4866" s="171"/>
      <c r="Z4866" s="171"/>
      <c r="AA4866" s="171"/>
      <c r="AB4866" s="171"/>
      <c r="AC4866" s="171"/>
      <c r="AD4866" s="171"/>
      <c r="AE4866" s="171"/>
      <c r="AF4866" s="171"/>
      <c r="AG4866" s="171"/>
      <c r="AH4866" s="171"/>
      <c r="AI4866" s="171"/>
      <c r="AJ4866" s="171"/>
      <c r="AK4866" s="171"/>
      <c r="AL4866" s="171"/>
      <c r="AM4866" s="171"/>
      <c r="AN4866" s="171"/>
      <c r="AO4866" s="171"/>
      <c r="AP4866" s="171"/>
      <c r="AQ4866" s="171"/>
      <c r="AR4866" s="171"/>
      <c r="AS4866" s="171"/>
      <c r="AT4866" s="171"/>
      <c r="AU4866" s="171"/>
      <c r="AV4866" s="171"/>
      <c r="AW4866" s="171"/>
      <c r="AX4866" s="171"/>
      <c r="AY4866" s="171"/>
      <c r="AZ4866" s="171"/>
      <c r="BA4866" s="171"/>
      <c r="BB4866" s="171"/>
      <c r="BC4866" s="171"/>
      <c r="BD4866" s="171"/>
      <c r="BE4866" s="171"/>
      <c r="BF4866" s="171"/>
      <c r="BG4866" s="171"/>
    </row>
    <row r="4867" spans="1:59" hidden="1" x14ac:dyDescent="0.2">
      <c r="A4867" s="171">
        <v>2025</v>
      </c>
      <c r="B4867" s="170" t="s">
        <v>16</v>
      </c>
      <c r="C4867" s="51" t="str">
        <f>set_totals!$C$671</f>
        <v>21May25-RST-Night/Day</v>
      </c>
      <c r="D4867" s="21">
        <f t="shared" si="218"/>
        <v>45798</v>
      </c>
      <c r="E4867" s="22">
        <f t="shared" si="219"/>
        <v>141</v>
      </c>
      <c r="F4867" s="171" t="s">
        <v>344</v>
      </c>
      <c r="G4867" s="171" t="s">
        <v>341</v>
      </c>
      <c r="H4867" s="34">
        <v>64</v>
      </c>
      <c r="I4867" s="34"/>
      <c r="J4867" s="34">
        <v>2.7</v>
      </c>
      <c r="K4867" s="171" t="s">
        <v>494</v>
      </c>
      <c r="L4867" s="171"/>
      <c r="M4867" s="171"/>
      <c r="N4867" s="171"/>
      <c r="O4867" s="171"/>
      <c r="P4867" s="171"/>
      <c r="Q4867" s="171" t="s">
        <v>494</v>
      </c>
      <c r="R4867" s="171"/>
      <c r="S4867" s="171"/>
      <c r="T4867" s="171"/>
      <c r="U4867" s="171"/>
      <c r="V4867" s="171"/>
      <c r="W4867" s="171"/>
      <c r="X4867" s="171"/>
      <c r="Y4867" s="171"/>
      <c r="Z4867" s="171"/>
      <c r="AA4867" s="171"/>
      <c r="AB4867" s="171"/>
      <c r="AC4867" s="171"/>
      <c r="AD4867" s="171"/>
      <c r="AE4867" s="171"/>
      <c r="AF4867" s="171"/>
      <c r="AG4867" s="171"/>
      <c r="AH4867" s="171"/>
      <c r="AI4867" s="171"/>
      <c r="AJ4867" s="171"/>
      <c r="AK4867" s="171"/>
      <c r="AL4867" s="171"/>
      <c r="AM4867" s="171"/>
      <c r="AN4867" s="171"/>
      <c r="AO4867" s="171"/>
      <c r="AP4867" s="171"/>
      <c r="AQ4867" s="171"/>
      <c r="AR4867" s="171"/>
      <c r="AS4867" s="171"/>
      <c r="AT4867" s="171"/>
      <c r="AU4867" s="171"/>
      <c r="AV4867" s="171"/>
      <c r="AW4867" s="171"/>
      <c r="AX4867" s="171"/>
      <c r="AY4867" s="171"/>
      <c r="AZ4867" s="171"/>
      <c r="BA4867" s="171"/>
      <c r="BB4867" s="171"/>
      <c r="BC4867" s="171"/>
      <c r="BD4867" s="171"/>
      <c r="BE4867" s="171"/>
      <c r="BF4867" s="171"/>
      <c r="BG4867" s="171"/>
    </row>
    <row r="4868" spans="1:59" hidden="1" x14ac:dyDescent="0.2">
      <c r="A4868" s="171">
        <v>2025</v>
      </c>
      <c r="B4868" s="170" t="s">
        <v>16</v>
      </c>
      <c r="C4868" s="51" t="str">
        <f>set_totals!$C$671</f>
        <v>21May25-RST-Night/Day</v>
      </c>
      <c r="D4868" s="21">
        <f t="shared" si="218"/>
        <v>45798</v>
      </c>
      <c r="E4868" s="22">
        <f t="shared" si="219"/>
        <v>141</v>
      </c>
      <c r="F4868" s="171" t="s">
        <v>343</v>
      </c>
      <c r="G4868" s="171" t="s">
        <v>341</v>
      </c>
      <c r="H4868" s="34">
        <v>53</v>
      </c>
      <c r="I4868" s="34"/>
      <c r="J4868" s="34">
        <v>1.71</v>
      </c>
      <c r="K4868" s="171" t="s">
        <v>494</v>
      </c>
      <c r="L4868" s="171"/>
      <c r="M4868" s="171"/>
      <c r="N4868" s="171"/>
      <c r="O4868" s="171"/>
      <c r="P4868" s="171"/>
      <c r="Q4868" s="171" t="s">
        <v>494</v>
      </c>
      <c r="R4868" s="171"/>
      <c r="S4868" s="171"/>
      <c r="T4868" s="171"/>
      <c r="U4868" s="171"/>
      <c r="V4868" s="171"/>
      <c r="W4868" s="171"/>
      <c r="X4868" s="171"/>
      <c r="Y4868" s="171"/>
      <c r="Z4868" s="171"/>
      <c r="AA4868" s="171"/>
      <c r="AB4868" s="171"/>
      <c r="AC4868" s="171"/>
      <c r="AD4868" s="171"/>
      <c r="AE4868" s="171"/>
      <c r="AF4868" s="171"/>
      <c r="AG4868" s="171"/>
      <c r="AH4868" s="171"/>
      <c r="AI4868" s="171"/>
      <c r="AJ4868" s="171"/>
      <c r="AK4868" s="171"/>
      <c r="AL4868" s="171"/>
      <c r="AM4868" s="171"/>
      <c r="AN4868" s="171"/>
      <c r="AO4868" s="171"/>
      <c r="AP4868" s="171"/>
      <c r="AQ4868" s="171"/>
      <c r="AR4868" s="171"/>
      <c r="AS4868" s="171"/>
      <c r="AT4868" s="171"/>
      <c r="AU4868" s="171"/>
      <c r="AV4868" s="171"/>
      <c r="AW4868" s="171"/>
      <c r="AX4868" s="171"/>
      <c r="AY4868" s="171"/>
      <c r="AZ4868" s="171"/>
      <c r="BA4868" s="171"/>
      <c r="BB4868" s="171"/>
      <c r="BC4868" s="171"/>
      <c r="BD4868" s="171"/>
      <c r="BE4868" s="171"/>
      <c r="BF4868" s="171"/>
      <c r="BG4868" s="171"/>
    </row>
    <row r="4869" spans="1:59" hidden="1" x14ac:dyDescent="0.2">
      <c r="A4869" s="171">
        <v>2025</v>
      </c>
      <c r="B4869" s="170" t="s">
        <v>16</v>
      </c>
      <c r="C4869" s="51" t="str">
        <f>set_totals!$C$671</f>
        <v>21May25-RST-Night/Day</v>
      </c>
      <c r="D4869" s="21">
        <f t="shared" si="218"/>
        <v>45798</v>
      </c>
      <c r="E4869" s="22">
        <f t="shared" si="219"/>
        <v>141</v>
      </c>
      <c r="F4869" s="171" t="s">
        <v>343</v>
      </c>
      <c r="G4869" s="171" t="s">
        <v>341</v>
      </c>
      <c r="H4869" s="34">
        <v>46</v>
      </c>
      <c r="I4869" s="34"/>
      <c r="J4869" s="34">
        <v>0.96</v>
      </c>
      <c r="K4869" s="171" t="s">
        <v>494</v>
      </c>
      <c r="L4869" s="171"/>
      <c r="M4869" s="171"/>
      <c r="N4869" s="171"/>
      <c r="O4869" s="171"/>
      <c r="P4869" s="171"/>
      <c r="Q4869" s="171" t="s">
        <v>494</v>
      </c>
      <c r="R4869" s="171"/>
      <c r="S4869" s="171"/>
      <c r="T4869" s="171"/>
      <c r="U4869" s="171"/>
      <c r="V4869" s="171"/>
      <c r="W4869" s="171"/>
      <c r="X4869" s="171"/>
      <c r="Y4869" s="171"/>
      <c r="Z4869" s="171"/>
      <c r="AA4869" s="171"/>
      <c r="AB4869" s="171"/>
      <c r="AC4869" s="171"/>
      <c r="AD4869" s="171"/>
      <c r="AE4869" s="171"/>
      <c r="AF4869" s="171"/>
      <c r="AG4869" s="171"/>
      <c r="AH4869" s="171"/>
      <c r="AI4869" s="171"/>
      <c r="AJ4869" s="171"/>
      <c r="AK4869" s="171"/>
      <c r="AL4869" s="171"/>
      <c r="AM4869" s="171"/>
      <c r="AN4869" s="171"/>
      <c r="AO4869" s="171"/>
      <c r="AP4869" s="171"/>
      <c r="AQ4869" s="171"/>
      <c r="AR4869" s="171"/>
      <c r="AS4869" s="171"/>
      <c r="AT4869" s="171"/>
      <c r="AU4869" s="171"/>
      <c r="AV4869" s="171"/>
      <c r="AW4869" s="171"/>
      <c r="AX4869" s="171"/>
      <c r="AY4869" s="171"/>
      <c r="AZ4869" s="171"/>
      <c r="BA4869" s="171"/>
      <c r="BB4869" s="171"/>
      <c r="BC4869" s="171"/>
      <c r="BD4869" s="171"/>
      <c r="BE4869" s="171"/>
      <c r="BF4869" s="171"/>
      <c r="BG4869" s="171"/>
    </row>
    <row r="4870" spans="1:59" hidden="1" x14ac:dyDescent="0.2">
      <c r="A4870" s="171">
        <v>2025</v>
      </c>
      <c r="B4870" s="170" t="s">
        <v>16</v>
      </c>
      <c r="C4870" s="51" t="str">
        <f>set_totals!$C$671</f>
        <v>21May25-RST-Night/Day</v>
      </c>
      <c r="D4870" s="21">
        <f t="shared" si="218"/>
        <v>45798</v>
      </c>
      <c r="E4870" s="22">
        <f t="shared" si="219"/>
        <v>141</v>
      </c>
      <c r="F4870" s="171" t="s">
        <v>343</v>
      </c>
      <c r="G4870" s="171" t="s">
        <v>341</v>
      </c>
      <c r="H4870" s="34">
        <v>45</v>
      </c>
      <c r="I4870" s="34"/>
      <c r="J4870" s="34">
        <v>0.85</v>
      </c>
      <c r="K4870" s="171" t="s">
        <v>494</v>
      </c>
      <c r="L4870" s="171"/>
      <c r="M4870" s="171"/>
      <c r="N4870" s="171"/>
      <c r="O4870" s="171"/>
      <c r="P4870" s="171"/>
      <c r="Q4870" s="171" t="s">
        <v>494</v>
      </c>
      <c r="R4870" s="171"/>
      <c r="S4870" s="171"/>
      <c r="T4870" s="171"/>
      <c r="U4870" s="171"/>
      <c r="V4870" s="171"/>
      <c r="W4870" s="171"/>
      <c r="X4870" s="171"/>
      <c r="Y4870" s="171"/>
      <c r="Z4870" s="171"/>
      <c r="AA4870" s="171"/>
      <c r="AB4870" s="171"/>
      <c r="AC4870" s="171"/>
      <c r="AD4870" s="171"/>
      <c r="AE4870" s="171"/>
      <c r="AF4870" s="171"/>
      <c r="AG4870" s="171"/>
      <c r="AH4870" s="171"/>
      <c r="AI4870" s="171"/>
      <c r="AJ4870" s="171"/>
      <c r="AK4870" s="171"/>
      <c r="AL4870" s="171"/>
      <c r="AM4870" s="171"/>
      <c r="AN4870" s="171"/>
      <c r="AO4870" s="171"/>
      <c r="AP4870" s="171"/>
      <c r="AQ4870" s="171"/>
      <c r="AR4870" s="171"/>
      <c r="AS4870" s="171"/>
      <c r="AT4870" s="171"/>
      <c r="AU4870" s="171"/>
      <c r="AV4870" s="171"/>
      <c r="AW4870" s="171"/>
      <c r="AX4870" s="171"/>
      <c r="AY4870" s="171"/>
      <c r="AZ4870" s="171"/>
      <c r="BA4870" s="171"/>
      <c r="BB4870" s="171"/>
      <c r="BC4870" s="171"/>
      <c r="BD4870" s="171"/>
      <c r="BE4870" s="171"/>
      <c r="BF4870" s="171"/>
      <c r="BG4870" s="171"/>
    </row>
    <row r="4871" spans="1:59" hidden="1" x14ac:dyDescent="0.2">
      <c r="A4871" s="171">
        <v>2025</v>
      </c>
      <c r="B4871" s="170" t="s">
        <v>16</v>
      </c>
      <c r="C4871" s="51" t="str">
        <f>set_totals!$C$671</f>
        <v>21May25-RST-Night/Day</v>
      </c>
      <c r="D4871" s="21">
        <f t="shared" si="218"/>
        <v>45798</v>
      </c>
      <c r="E4871" s="22">
        <f t="shared" si="219"/>
        <v>141</v>
      </c>
      <c r="F4871" s="171" t="s">
        <v>343</v>
      </c>
      <c r="G4871" s="171" t="s">
        <v>347</v>
      </c>
      <c r="H4871" s="34">
        <v>95</v>
      </c>
      <c r="I4871" s="34"/>
      <c r="J4871" s="34">
        <v>9.18</v>
      </c>
      <c r="K4871" s="171" t="s">
        <v>494</v>
      </c>
      <c r="L4871" s="171"/>
      <c r="M4871" s="171"/>
      <c r="N4871" s="171"/>
      <c r="O4871" s="171"/>
      <c r="P4871" s="171"/>
      <c r="Q4871" s="171" t="s">
        <v>494</v>
      </c>
      <c r="R4871" s="171"/>
      <c r="S4871" s="171"/>
      <c r="T4871" s="171"/>
      <c r="U4871" s="171"/>
      <c r="V4871" s="171"/>
      <c r="W4871" s="171"/>
      <c r="X4871" s="171"/>
      <c r="Y4871" s="171"/>
      <c r="Z4871" s="171"/>
      <c r="AA4871" s="171"/>
      <c r="AB4871" s="171"/>
      <c r="AC4871" s="171"/>
      <c r="AD4871" s="171"/>
      <c r="AE4871" s="171"/>
      <c r="AF4871" s="171"/>
      <c r="AG4871" s="171"/>
      <c r="AH4871" s="171"/>
      <c r="AI4871" s="171"/>
      <c r="AJ4871" s="171"/>
      <c r="AK4871" s="171"/>
      <c r="AL4871" s="171"/>
      <c r="AM4871" s="171"/>
      <c r="AN4871" s="171"/>
      <c r="AO4871" s="171"/>
      <c r="AP4871" s="171"/>
      <c r="AQ4871" s="171"/>
      <c r="AR4871" s="171"/>
      <c r="AS4871" s="171"/>
      <c r="AT4871" s="171"/>
      <c r="AU4871" s="171"/>
      <c r="AV4871" s="171"/>
      <c r="AW4871" s="171"/>
      <c r="AX4871" s="171"/>
      <c r="AY4871" s="171"/>
      <c r="AZ4871" s="171"/>
      <c r="BA4871" s="171"/>
      <c r="BB4871" s="171"/>
      <c r="BC4871" s="171"/>
      <c r="BD4871" s="171"/>
      <c r="BE4871" s="171"/>
      <c r="BF4871" s="171"/>
      <c r="BG4871" s="171"/>
    </row>
    <row r="4872" spans="1:59" hidden="1" x14ac:dyDescent="0.2">
      <c r="A4872" s="171">
        <v>2025</v>
      </c>
      <c r="B4872" s="170" t="s">
        <v>16</v>
      </c>
      <c r="C4872" s="51" t="str">
        <f>set_totals!$C$675</f>
        <v>22May25-RST-Night/Day</v>
      </c>
      <c r="D4872" s="21">
        <f t="shared" si="218"/>
        <v>45799</v>
      </c>
      <c r="E4872" s="22">
        <f t="shared" si="219"/>
        <v>142</v>
      </c>
      <c r="F4872" s="171" t="s">
        <v>343</v>
      </c>
      <c r="G4872" s="171" t="s">
        <v>341</v>
      </c>
      <c r="H4872" s="34">
        <v>40</v>
      </c>
      <c r="I4872" s="34"/>
      <c r="J4872" s="34">
        <v>0.59</v>
      </c>
      <c r="K4872" s="171" t="s">
        <v>494</v>
      </c>
      <c r="L4872" s="171"/>
      <c r="M4872" s="171"/>
      <c r="N4872" s="171"/>
      <c r="O4872" s="171"/>
      <c r="P4872" s="171"/>
      <c r="Q4872" s="171" t="s">
        <v>494</v>
      </c>
      <c r="R4872" s="171"/>
      <c r="S4872" s="171"/>
      <c r="T4872" s="171"/>
      <c r="U4872" s="171"/>
      <c r="V4872" s="171"/>
      <c r="W4872" s="171"/>
      <c r="X4872" s="171"/>
      <c r="Y4872" s="171"/>
      <c r="Z4872" s="171"/>
      <c r="AA4872" s="171"/>
      <c r="AB4872" s="171"/>
      <c r="AC4872" s="171"/>
      <c r="AD4872" s="171"/>
      <c r="AE4872" s="171"/>
      <c r="AF4872" s="171"/>
      <c r="AG4872" s="171"/>
      <c r="AH4872" s="171"/>
      <c r="AI4872" s="171"/>
      <c r="AJ4872" s="171"/>
      <c r="AK4872" s="171"/>
      <c r="AL4872" s="171"/>
      <c r="AM4872" s="171"/>
      <c r="AN4872" s="171"/>
      <c r="AO4872" s="171"/>
      <c r="AP4872" s="171"/>
      <c r="AQ4872" s="171"/>
      <c r="AR4872" s="171"/>
      <c r="AS4872" s="171"/>
      <c r="AT4872" s="171"/>
      <c r="AU4872" s="171"/>
      <c r="AV4872" s="171"/>
      <c r="AW4872" s="171"/>
      <c r="AX4872" s="171"/>
      <c r="AY4872" s="171"/>
      <c r="AZ4872" s="171"/>
      <c r="BA4872" s="171"/>
      <c r="BB4872" s="171"/>
      <c r="BC4872" s="171"/>
      <c r="BD4872" s="171"/>
      <c r="BE4872" s="171"/>
      <c r="BF4872" s="171"/>
      <c r="BG4872" s="171"/>
    </row>
    <row r="4873" spans="1:59" hidden="1" x14ac:dyDescent="0.2">
      <c r="A4873" s="171">
        <v>2025</v>
      </c>
      <c r="B4873" s="170" t="s">
        <v>16</v>
      </c>
      <c r="C4873" s="51" t="str">
        <f>set_totals!$C$675</f>
        <v>22May25-RST-Night/Day</v>
      </c>
      <c r="D4873" s="21">
        <f t="shared" si="218"/>
        <v>45799</v>
      </c>
      <c r="E4873" s="22">
        <f t="shared" si="219"/>
        <v>142</v>
      </c>
      <c r="F4873" s="171" t="s">
        <v>343</v>
      </c>
      <c r="G4873" s="171" t="s">
        <v>341</v>
      </c>
      <c r="H4873" s="34">
        <v>45</v>
      </c>
      <c r="I4873" s="34"/>
      <c r="J4873" s="34">
        <v>0.97</v>
      </c>
      <c r="K4873" s="171" t="s">
        <v>494</v>
      </c>
      <c r="L4873" s="171"/>
      <c r="M4873" s="171"/>
      <c r="N4873" s="171"/>
      <c r="O4873" s="171"/>
      <c r="P4873" s="171"/>
      <c r="Q4873" s="171" t="s">
        <v>494</v>
      </c>
      <c r="R4873" s="171"/>
      <c r="S4873" s="171"/>
      <c r="T4873" s="171"/>
      <c r="U4873" s="171"/>
      <c r="V4873" s="171"/>
      <c r="W4873" s="171"/>
      <c r="X4873" s="171"/>
      <c r="Y4873" s="171"/>
      <c r="Z4873" s="171"/>
      <c r="AA4873" s="171"/>
      <c r="AB4873" s="171"/>
      <c r="AC4873" s="171"/>
      <c r="AD4873" s="171"/>
      <c r="AE4873" s="171"/>
      <c r="AF4873" s="171"/>
      <c r="AG4873" s="171"/>
      <c r="AH4873" s="171"/>
      <c r="AI4873" s="171"/>
      <c r="AJ4873" s="171"/>
      <c r="AK4873" s="171"/>
      <c r="AL4873" s="171"/>
      <c r="AM4873" s="171"/>
      <c r="AN4873" s="171"/>
      <c r="AO4873" s="171"/>
      <c r="AP4873" s="171"/>
      <c r="AQ4873" s="171"/>
      <c r="AR4873" s="171"/>
      <c r="AS4873" s="171"/>
      <c r="AT4873" s="171"/>
      <c r="AU4873" s="171"/>
      <c r="AV4873" s="171"/>
      <c r="AW4873" s="171"/>
      <c r="AX4873" s="171"/>
      <c r="AY4873" s="171"/>
      <c r="AZ4873" s="171"/>
      <c r="BA4873" s="171"/>
      <c r="BB4873" s="171"/>
      <c r="BC4873" s="171"/>
      <c r="BD4873" s="171"/>
      <c r="BE4873" s="171"/>
      <c r="BF4873" s="171"/>
      <c r="BG4873" s="171"/>
    </row>
    <row r="4874" spans="1:59" hidden="1" x14ac:dyDescent="0.2">
      <c r="A4874" s="171">
        <v>2025</v>
      </c>
      <c r="B4874" s="170" t="s">
        <v>16</v>
      </c>
      <c r="C4874" s="51" t="str">
        <f>set_totals!$C$675</f>
        <v>22May25-RST-Night/Day</v>
      </c>
      <c r="D4874" s="21">
        <f t="shared" si="218"/>
        <v>45799</v>
      </c>
      <c r="E4874" s="22">
        <f t="shared" si="219"/>
        <v>142</v>
      </c>
      <c r="F4874" s="171" t="s">
        <v>343</v>
      </c>
      <c r="G4874" s="171" t="s">
        <v>341</v>
      </c>
      <c r="H4874" s="34">
        <v>37</v>
      </c>
      <c r="I4874" s="34"/>
      <c r="J4874" s="34">
        <v>0.41</v>
      </c>
      <c r="K4874" s="171" t="s">
        <v>494</v>
      </c>
      <c r="L4874" s="171"/>
      <c r="M4874" s="171"/>
      <c r="N4874" s="171"/>
      <c r="O4874" s="171"/>
      <c r="P4874" s="171"/>
      <c r="Q4874" s="171" t="s">
        <v>494</v>
      </c>
      <c r="R4874" s="171"/>
      <c r="S4874" s="171"/>
      <c r="T4874" s="171"/>
      <c r="U4874" s="171"/>
      <c r="V4874" s="171"/>
      <c r="W4874" s="171"/>
      <c r="X4874" s="171"/>
      <c r="Y4874" s="171"/>
      <c r="Z4874" s="171"/>
      <c r="AA4874" s="171"/>
      <c r="AB4874" s="171"/>
      <c r="AC4874" s="171"/>
      <c r="AD4874" s="171"/>
      <c r="AE4874" s="171"/>
      <c r="AF4874" s="171"/>
      <c r="AG4874" s="171"/>
      <c r="AH4874" s="171"/>
      <c r="AI4874" s="171"/>
      <c r="AJ4874" s="171"/>
      <c r="AK4874" s="171"/>
      <c r="AL4874" s="171"/>
      <c r="AM4874" s="171"/>
      <c r="AN4874" s="171"/>
      <c r="AO4874" s="171"/>
      <c r="AP4874" s="171"/>
      <c r="AQ4874" s="171"/>
      <c r="AR4874" s="171"/>
      <c r="AS4874" s="171"/>
      <c r="AT4874" s="171"/>
      <c r="AU4874" s="171"/>
      <c r="AV4874" s="171"/>
      <c r="AW4874" s="171"/>
      <c r="AX4874" s="171"/>
      <c r="AY4874" s="171"/>
      <c r="AZ4874" s="171"/>
      <c r="BA4874" s="171"/>
      <c r="BB4874" s="171"/>
      <c r="BC4874" s="171"/>
      <c r="BD4874" s="171"/>
      <c r="BE4874" s="171"/>
      <c r="BF4874" s="171"/>
      <c r="BG4874" s="171"/>
    </row>
    <row r="4875" spans="1:59" hidden="1" x14ac:dyDescent="0.2">
      <c r="A4875" s="171">
        <v>2025</v>
      </c>
      <c r="B4875" s="170" t="s">
        <v>16</v>
      </c>
      <c r="C4875" s="51" t="str">
        <f>set_totals!$C$675</f>
        <v>22May25-RST-Night/Day</v>
      </c>
      <c r="D4875" s="21">
        <f t="shared" si="218"/>
        <v>45799</v>
      </c>
      <c r="E4875" s="22">
        <f t="shared" si="219"/>
        <v>142</v>
      </c>
      <c r="F4875" s="171" t="s">
        <v>343</v>
      </c>
      <c r="G4875" s="171" t="s">
        <v>347</v>
      </c>
      <c r="H4875" s="34">
        <v>78</v>
      </c>
      <c r="I4875" s="34"/>
      <c r="J4875" s="34">
        <v>5.05</v>
      </c>
      <c r="K4875" s="171" t="s">
        <v>494</v>
      </c>
      <c r="L4875" s="171"/>
      <c r="M4875" s="171"/>
      <c r="N4875" s="171"/>
      <c r="O4875" s="171"/>
      <c r="P4875" s="171"/>
      <c r="Q4875" s="171" t="s">
        <v>494</v>
      </c>
      <c r="R4875" s="171"/>
      <c r="S4875" s="171"/>
      <c r="T4875" s="171"/>
      <c r="U4875" s="171"/>
      <c r="V4875" s="171"/>
      <c r="W4875" s="171"/>
      <c r="X4875" s="171"/>
      <c r="Y4875" s="171"/>
      <c r="Z4875" s="171"/>
      <c r="AA4875" s="171"/>
      <c r="AB4875" s="171"/>
      <c r="AC4875" s="171"/>
      <c r="AD4875" s="171"/>
      <c r="AE4875" s="171"/>
      <c r="AF4875" s="171"/>
      <c r="AG4875" s="171"/>
      <c r="AH4875" s="171"/>
      <c r="AI4875" s="171"/>
      <c r="AJ4875" s="171"/>
      <c r="AK4875" s="171"/>
      <c r="AL4875" s="171"/>
      <c r="AM4875" s="171"/>
      <c r="AN4875" s="171"/>
      <c r="AO4875" s="171"/>
      <c r="AP4875" s="171"/>
      <c r="AQ4875" s="171"/>
      <c r="AR4875" s="171"/>
      <c r="AS4875" s="171"/>
      <c r="AT4875" s="171"/>
      <c r="AU4875" s="171"/>
      <c r="AV4875" s="171"/>
      <c r="AW4875" s="171"/>
      <c r="AX4875" s="171"/>
      <c r="AY4875" s="171"/>
      <c r="AZ4875" s="171"/>
      <c r="BA4875" s="171"/>
      <c r="BB4875" s="171"/>
      <c r="BC4875" s="171"/>
      <c r="BD4875" s="171"/>
      <c r="BE4875" s="171"/>
      <c r="BF4875" s="171"/>
      <c r="BG4875" s="171"/>
    </row>
    <row r="4876" spans="1:59" hidden="1" x14ac:dyDescent="0.2">
      <c r="A4876" s="171">
        <v>2025</v>
      </c>
      <c r="B4876" s="170" t="s">
        <v>16</v>
      </c>
      <c r="C4876" s="51" t="str">
        <f>set_totals!$C$678</f>
        <v>26May25-RST-Night/Day</v>
      </c>
      <c r="D4876" s="21">
        <f t="shared" si="218"/>
        <v>45803</v>
      </c>
      <c r="E4876" s="22">
        <f t="shared" si="219"/>
        <v>146</v>
      </c>
      <c r="F4876" s="50" t="s">
        <v>343</v>
      </c>
      <c r="G4876" s="50" t="s">
        <v>341</v>
      </c>
      <c r="H4876" s="17">
        <v>33</v>
      </c>
      <c r="J4876" s="17">
        <v>0.33</v>
      </c>
      <c r="K4876" s="50" t="s">
        <v>494</v>
      </c>
      <c r="Q4876" s="171" t="s">
        <v>494</v>
      </c>
      <c r="R4876" s="171"/>
      <c r="S4876" s="171"/>
    </row>
    <row r="4877" spans="1:59" hidden="1" x14ac:dyDescent="0.2">
      <c r="A4877" s="171">
        <v>2025</v>
      </c>
      <c r="B4877" s="170" t="s">
        <v>16</v>
      </c>
      <c r="C4877" s="51" t="str">
        <f>set_totals!$C$678</f>
        <v>26May25-RST-Night/Day</v>
      </c>
      <c r="D4877" s="21">
        <f t="shared" si="218"/>
        <v>45803</v>
      </c>
      <c r="E4877" s="22">
        <f t="shared" si="219"/>
        <v>146</v>
      </c>
      <c r="F4877" s="50" t="s">
        <v>343</v>
      </c>
      <c r="G4877" s="50" t="s">
        <v>341</v>
      </c>
      <c r="H4877" s="17">
        <v>34</v>
      </c>
      <c r="J4877" s="17">
        <v>0.36</v>
      </c>
      <c r="K4877" s="50" t="s">
        <v>494</v>
      </c>
      <c r="Q4877" s="171" t="s">
        <v>494</v>
      </c>
      <c r="R4877" s="171"/>
      <c r="S4877" s="171"/>
    </row>
    <row r="4878" spans="1:59" hidden="1" x14ac:dyDescent="0.2">
      <c r="A4878" s="171">
        <v>2025</v>
      </c>
      <c r="B4878" s="170" t="s">
        <v>16</v>
      </c>
      <c r="C4878" s="51" t="str">
        <f>set_totals!$C$678</f>
        <v>26May25-RST-Night/Day</v>
      </c>
      <c r="D4878" s="21">
        <f t="shared" si="218"/>
        <v>45803</v>
      </c>
      <c r="E4878" s="22">
        <f t="shared" si="219"/>
        <v>146</v>
      </c>
      <c r="F4878" s="50" t="s">
        <v>343</v>
      </c>
      <c r="G4878" s="50" t="s">
        <v>341</v>
      </c>
      <c r="H4878" s="17">
        <v>44</v>
      </c>
      <c r="J4878" s="17">
        <v>0.86</v>
      </c>
      <c r="K4878" s="50" t="s">
        <v>494</v>
      </c>
      <c r="Q4878" s="171" t="s">
        <v>494</v>
      </c>
      <c r="R4878" s="171"/>
      <c r="S4878" s="171"/>
    </row>
    <row r="4879" spans="1:59" hidden="1" x14ac:dyDescent="0.2">
      <c r="A4879" s="171">
        <v>2025</v>
      </c>
      <c r="B4879" s="170" t="s">
        <v>16</v>
      </c>
      <c r="C4879" s="51" t="str">
        <f>set_totals!$C$678</f>
        <v>26May25-RST-Night/Day</v>
      </c>
      <c r="D4879" s="21">
        <f t="shared" si="218"/>
        <v>45803</v>
      </c>
      <c r="E4879" s="22">
        <f t="shared" si="219"/>
        <v>146</v>
      </c>
      <c r="F4879" s="50" t="s">
        <v>343</v>
      </c>
      <c r="G4879" s="50" t="s">
        <v>341</v>
      </c>
      <c r="H4879" s="17">
        <v>32</v>
      </c>
      <c r="J4879" s="17">
        <v>0.26</v>
      </c>
      <c r="K4879" s="50" t="s">
        <v>494</v>
      </c>
      <c r="Q4879" s="171" t="s">
        <v>494</v>
      </c>
      <c r="R4879" s="171"/>
      <c r="S4879" s="171"/>
    </row>
    <row r="4880" spans="1:59" hidden="1" x14ac:dyDescent="0.2">
      <c r="A4880" s="171">
        <v>2025</v>
      </c>
      <c r="B4880" s="170" t="s">
        <v>16</v>
      </c>
      <c r="C4880" s="51" t="str">
        <f>set_totals!$C$678</f>
        <v>26May25-RST-Night/Day</v>
      </c>
      <c r="D4880" s="21">
        <f t="shared" si="218"/>
        <v>45803</v>
      </c>
      <c r="E4880" s="22">
        <f t="shared" si="219"/>
        <v>146</v>
      </c>
      <c r="F4880" s="50" t="s">
        <v>343</v>
      </c>
      <c r="G4880" s="50" t="s">
        <v>341</v>
      </c>
      <c r="H4880" s="17">
        <v>34</v>
      </c>
      <c r="J4880" s="17">
        <v>0.4</v>
      </c>
      <c r="K4880" s="50" t="s">
        <v>494</v>
      </c>
      <c r="Q4880" s="171" t="s">
        <v>494</v>
      </c>
      <c r="R4880" s="171"/>
      <c r="S4880" s="171"/>
    </row>
    <row r="4881" spans="1:19" hidden="1" x14ac:dyDescent="0.2">
      <c r="A4881" s="171">
        <v>2025</v>
      </c>
      <c r="B4881" s="170" t="s">
        <v>16</v>
      </c>
      <c r="C4881" s="51" t="str">
        <f>set_totals!$C$678</f>
        <v>26May25-RST-Night/Day</v>
      </c>
      <c r="D4881" s="21">
        <f t="shared" si="218"/>
        <v>45803</v>
      </c>
      <c r="E4881" s="22">
        <f t="shared" si="219"/>
        <v>146</v>
      </c>
      <c r="F4881" s="50" t="s">
        <v>343</v>
      </c>
      <c r="G4881" s="50" t="s">
        <v>341</v>
      </c>
      <c r="H4881" s="17">
        <v>25</v>
      </c>
      <c r="J4881" s="17">
        <v>0.14000000000000001</v>
      </c>
      <c r="K4881" s="50" t="s">
        <v>494</v>
      </c>
      <c r="Q4881" s="171" t="s">
        <v>494</v>
      </c>
      <c r="R4881" s="171"/>
      <c r="S4881" s="171"/>
    </row>
    <row r="4882" spans="1:19" hidden="1" x14ac:dyDescent="0.2">
      <c r="A4882" s="171">
        <v>2025</v>
      </c>
      <c r="B4882" s="170" t="s">
        <v>16</v>
      </c>
      <c r="C4882" s="51" t="str">
        <f>set_totals!$C$678</f>
        <v>26May25-RST-Night/Day</v>
      </c>
      <c r="D4882" s="21">
        <f t="shared" si="218"/>
        <v>45803</v>
      </c>
      <c r="E4882" s="22">
        <f t="shared" si="219"/>
        <v>146</v>
      </c>
      <c r="F4882" s="50" t="s">
        <v>343</v>
      </c>
      <c r="G4882" s="50" t="s">
        <v>341</v>
      </c>
      <c r="H4882" s="17">
        <v>35</v>
      </c>
      <c r="J4882" s="17">
        <v>0.35</v>
      </c>
      <c r="K4882" s="50" t="s">
        <v>494</v>
      </c>
      <c r="Q4882" s="171" t="s">
        <v>494</v>
      </c>
      <c r="R4882" s="171"/>
      <c r="S4882" s="171"/>
    </row>
    <row r="4883" spans="1:19" hidden="1" x14ac:dyDescent="0.2">
      <c r="A4883" s="171">
        <v>2025</v>
      </c>
      <c r="B4883" s="170" t="s">
        <v>16</v>
      </c>
      <c r="C4883" s="51" t="str">
        <f>set_totals!$C$678</f>
        <v>26May25-RST-Night/Day</v>
      </c>
      <c r="D4883" s="21">
        <f t="shared" si="218"/>
        <v>45803</v>
      </c>
      <c r="E4883" s="22">
        <f t="shared" si="219"/>
        <v>146</v>
      </c>
      <c r="F4883" s="50" t="s">
        <v>344</v>
      </c>
      <c r="G4883" s="50" t="s">
        <v>341</v>
      </c>
      <c r="H4883" s="17">
        <v>65</v>
      </c>
      <c r="J4883" s="17">
        <v>3.02</v>
      </c>
      <c r="K4883" s="50" t="s">
        <v>494</v>
      </c>
      <c r="Q4883" s="171" t="s">
        <v>494</v>
      </c>
      <c r="R4883" s="171"/>
      <c r="S4883" s="171"/>
    </row>
    <row r="4884" spans="1:19" hidden="1" x14ac:dyDescent="0.2">
      <c r="A4884" s="171">
        <v>2025</v>
      </c>
      <c r="B4884" s="170" t="s">
        <v>16</v>
      </c>
      <c r="C4884" s="51" t="str">
        <f>set_totals!$C$678</f>
        <v>26May25-RST-Night/Day</v>
      </c>
      <c r="D4884" s="21">
        <f t="shared" si="218"/>
        <v>45803</v>
      </c>
      <c r="E4884" s="22">
        <f t="shared" si="219"/>
        <v>146</v>
      </c>
      <c r="F4884" s="50" t="s">
        <v>344</v>
      </c>
      <c r="G4884" s="50" t="s">
        <v>341</v>
      </c>
      <c r="H4884" s="17">
        <v>64</v>
      </c>
      <c r="J4884" s="17">
        <v>2.94</v>
      </c>
      <c r="K4884" s="50" t="s">
        <v>494</v>
      </c>
      <c r="Q4884" s="171" t="s">
        <v>494</v>
      </c>
      <c r="R4884" s="171"/>
      <c r="S4884" s="171"/>
    </row>
    <row r="4885" spans="1:19" hidden="1" x14ac:dyDescent="0.2">
      <c r="A4885" s="171">
        <v>2025</v>
      </c>
      <c r="B4885" s="170" t="s">
        <v>16</v>
      </c>
      <c r="C4885" s="51" t="str">
        <f>set_totals!$C$678</f>
        <v>26May25-RST-Night/Day</v>
      </c>
      <c r="D4885" s="21">
        <f t="shared" si="218"/>
        <v>45803</v>
      </c>
      <c r="E4885" s="22">
        <f t="shared" si="219"/>
        <v>146</v>
      </c>
      <c r="F4885" s="50" t="s">
        <v>344</v>
      </c>
      <c r="G4885" s="50" t="s">
        <v>341</v>
      </c>
      <c r="H4885" s="17">
        <v>66</v>
      </c>
      <c r="J4885" s="17">
        <v>2.95</v>
      </c>
      <c r="K4885" s="50" t="s">
        <v>496</v>
      </c>
      <c r="Q4885" s="171" t="s">
        <v>494</v>
      </c>
      <c r="R4885" s="171"/>
      <c r="S4885" s="171"/>
    </row>
    <row r="4886" spans="1:19" hidden="1" x14ac:dyDescent="0.2">
      <c r="A4886" s="171">
        <v>2025</v>
      </c>
      <c r="B4886" s="170" t="s">
        <v>16</v>
      </c>
      <c r="C4886" s="51" t="str">
        <f>set_totals!$C$678</f>
        <v>26May25-RST-Night/Day</v>
      </c>
      <c r="D4886" s="21">
        <f t="shared" si="218"/>
        <v>45803</v>
      </c>
      <c r="E4886" s="22">
        <f t="shared" si="219"/>
        <v>146</v>
      </c>
      <c r="F4886" s="50" t="s">
        <v>344</v>
      </c>
      <c r="G4886" s="50" t="s">
        <v>341</v>
      </c>
      <c r="H4886" s="17">
        <v>58</v>
      </c>
      <c r="J4886" s="17">
        <v>1.84</v>
      </c>
      <c r="K4886" s="50" t="s">
        <v>496</v>
      </c>
      <c r="Q4886" s="171" t="s">
        <v>494</v>
      </c>
      <c r="R4886" s="171"/>
      <c r="S4886" s="171"/>
    </row>
    <row r="4887" spans="1:19" hidden="1" x14ac:dyDescent="0.2">
      <c r="A4887" s="171">
        <v>2025</v>
      </c>
      <c r="B4887" s="170" t="s">
        <v>16</v>
      </c>
      <c r="C4887" s="51" t="str">
        <f>set_totals!$C$678</f>
        <v>26May25-RST-Night/Day</v>
      </c>
      <c r="D4887" s="21">
        <f t="shared" si="218"/>
        <v>45803</v>
      </c>
      <c r="E4887" s="22">
        <f t="shared" si="219"/>
        <v>146</v>
      </c>
      <c r="F4887" s="50" t="s">
        <v>344</v>
      </c>
      <c r="G4887" s="50" t="s">
        <v>347</v>
      </c>
      <c r="H4887" s="17">
        <v>72</v>
      </c>
      <c r="J4887" s="17">
        <v>4.01</v>
      </c>
      <c r="K4887" s="50" t="s">
        <v>496</v>
      </c>
      <c r="Q4887" s="171" t="s">
        <v>494</v>
      </c>
      <c r="R4887" s="171"/>
      <c r="S4887" s="171"/>
    </row>
    <row r="4888" spans="1:19" hidden="1" x14ac:dyDescent="0.2">
      <c r="A4888" s="171">
        <v>2025</v>
      </c>
      <c r="B4888" s="170" t="s">
        <v>16</v>
      </c>
      <c r="C4888" s="51" t="str">
        <f>set_totals!$C$680</f>
        <v>27May25-RST-Night/Day</v>
      </c>
      <c r="D4888" s="21">
        <f t="shared" si="218"/>
        <v>45804</v>
      </c>
      <c r="E4888" s="22">
        <f t="shared" si="219"/>
        <v>147</v>
      </c>
      <c r="F4888" s="50" t="s">
        <v>343</v>
      </c>
      <c r="G4888" s="50" t="s">
        <v>341</v>
      </c>
      <c r="H4888" s="17">
        <v>61</v>
      </c>
      <c r="J4888" s="17">
        <v>2.2999999999999998</v>
      </c>
      <c r="K4888" s="50" t="s">
        <v>494</v>
      </c>
      <c r="Q4888" s="171" t="s">
        <v>494</v>
      </c>
      <c r="R4888" s="171"/>
      <c r="S4888" s="171"/>
    </row>
    <row r="4889" spans="1:19" hidden="1" x14ac:dyDescent="0.2">
      <c r="A4889" s="171">
        <v>2025</v>
      </c>
      <c r="B4889" s="170" t="s">
        <v>16</v>
      </c>
      <c r="C4889" s="51" t="str">
        <f>set_totals!$C$680</f>
        <v>27May25-RST-Night/Day</v>
      </c>
      <c r="D4889" s="21">
        <f t="shared" si="218"/>
        <v>45804</v>
      </c>
      <c r="E4889" s="22">
        <f t="shared" si="219"/>
        <v>147</v>
      </c>
      <c r="F4889" s="50" t="s">
        <v>343</v>
      </c>
      <c r="G4889" s="50" t="s">
        <v>341</v>
      </c>
      <c r="H4889" s="17">
        <v>52</v>
      </c>
      <c r="J4889" s="17">
        <v>1.5</v>
      </c>
      <c r="K4889" s="50" t="s">
        <v>494</v>
      </c>
      <c r="Q4889" s="171" t="s">
        <v>494</v>
      </c>
      <c r="R4889" s="171"/>
      <c r="S4889" s="171"/>
    </row>
    <row r="4890" spans="1:19" hidden="1" x14ac:dyDescent="0.2">
      <c r="A4890" s="50">
        <v>2025</v>
      </c>
      <c r="B4890" s="50" t="s">
        <v>16</v>
      </c>
      <c r="C4890" s="51" t="str">
        <f>set_totals!$C$682</f>
        <v>28May25-RST-Night/Day</v>
      </c>
      <c r="D4890" s="21">
        <f t="shared" si="218"/>
        <v>45805</v>
      </c>
      <c r="E4890" s="22">
        <f t="shared" si="219"/>
        <v>148</v>
      </c>
      <c r="F4890" s="50" t="s">
        <v>344</v>
      </c>
      <c r="G4890" s="50" t="s">
        <v>341</v>
      </c>
      <c r="H4890" s="17">
        <v>63</v>
      </c>
      <c r="J4890" s="17">
        <v>2.58</v>
      </c>
      <c r="K4890" s="50" t="s">
        <v>496</v>
      </c>
      <c r="Q4890" s="171" t="s">
        <v>494</v>
      </c>
      <c r="R4890" s="171"/>
      <c r="S4890" s="171"/>
    </row>
    <row r="4891" spans="1:19" hidden="1" x14ac:dyDescent="0.2">
      <c r="A4891" s="50">
        <v>2025</v>
      </c>
      <c r="B4891" s="50" t="s">
        <v>16</v>
      </c>
      <c r="C4891" s="51" t="str">
        <f>set_totals!$C$682</f>
        <v>28May25-RST-Night/Day</v>
      </c>
      <c r="D4891" s="21">
        <f t="shared" si="218"/>
        <v>45805</v>
      </c>
      <c r="E4891" s="22">
        <f t="shared" si="219"/>
        <v>148</v>
      </c>
      <c r="F4891" s="50" t="s">
        <v>344</v>
      </c>
      <c r="G4891" s="50" t="s">
        <v>341</v>
      </c>
      <c r="H4891" s="17">
        <v>70</v>
      </c>
      <c r="J4891" s="17">
        <v>3.68</v>
      </c>
      <c r="K4891" s="50" t="s">
        <v>496</v>
      </c>
      <c r="Q4891" s="171" t="s">
        <v>494</v>
      </c>
      <c r="R4891" s="171"/>
      <c r="S4891" s="171"/>
    </row>
    <row r="4892" spans="1:19" hidden="1" x14ac:dyDescent="0.2">
      <c r="A4892" s="50">
        <v>2025</v>
      </c>
      <c r="B4892" s="50" t="s">
        <v>16</v>
      </c>
      <c r="C4892" s="51" t="str">
        <f>set_totals!$C$682</f>
        <v>28May25-RST-Night/Day</v>
      </c>
      <c r="D4892" s="21">
        <f t="shared" si="218"/>
        <v>45805</v>
      </c>
      <c r="E4892" s="22">
        <f t="shared" si="219"/>
        <v>148</v>
      </c>
      <c r="F4892" s="50" t="s">
        <v>344</v>
      </c>
      <c r="G4892" s="50" t="s">
        <v>341</v>
      </c>
      <c r="H4892" s="17">
        <v>64</v>
      </c>
      <c r="J4892" s="17">
        <v>2.84</v>
      </c>
      <c r="K4892" s="50" t="s">
        <v>496</v>
      </c>
      <c r="Q4892" s="171" t="s">
        <v>494</v>
      </c>
      <c r="R4892" s="171"/>
      <c r="S4892" s="171"/>
    </row>
    <row r="4893" spans="1:19" hidden="1" x14ac:dyDescent="0.2">
      <c r="A4893" s="50">
        <v>2025</v>
      </c>
      <c r="B4893" s="50" t="s">
        <v>16</v>
      </c>
      <c r="C4893" s="51" t="str">
        <f>set_totals!$C$682</f>
        <v>28May25-RST-Night/Day</v>
      </c>
      <c r="D4893" s="21">
        <f t="shared" si="218"/>
        <v>45805</v>
      </c>
      <c r="E4893" s="22">
        <f t="shared" si="219"/>
        <v>148</v>
      </c>
      <c r="F4893" s="50" t="s">
        <v>344</v>
      </c>
      <c r="G4893" s="50" t="s">
        <v>341</v>
      </c>
      <c r="H4893" s="17">
        <v>61</v>
      </c>
      <c r="J4893" s="17">
        <v>2.2799999999999998</v>
      </c>
      <c r="K4893" s="50" t="s">
        <v>496</v>
      </c>
      <c r="Q4893" s="171" t="s">
        <v>494</v>
      </c>
      <c r="R4893" s="171"/>
      <c r="S4893" s="171"/>
    </row>
    <row r="4894" spans="1:19" hidden="1" x14ac:dyDescent="0.2">
      <c r="A4894" s="50">
        <v>2025</v>
      </c>
      <c r="B4894" s="50" t="s">
        <v>16</v>
      </c>
      <c r="C4894" s="51" t="str">
        <f>set_totals!$C$682</f>
        <v>28May25-RST-Night/Day</v>
      </c>
      <c r="D4894" s="21">
        <f t="shared" si="218"/>
        <v>45805</v>
      </c>
      <c r="E4894" s="22">
        <f t="shared" si="219"/>
        <v>148</v>
      </c>
      <c r="F4894" s="50" t="s">
        <v>344</v>
      </c>
      <c r="G4894" s="50" t="s">
        <v>341</v>
      </c>
      <c r="H4894" s="17">
        <v>72</v>
      </c>
      <c r="J4894" s="17">
        <v>3.68</v>
      </c>
      <c r="K4894" s="50" t="s">
        <v>496</v>
      </c>
      <c r="Q4894" s="171" t="s">
        <v>494</v>
      </c>
      <c r="R4894" s="171"/>
      <c r="S4894" s="171"/>
    </row>
    <row r="4895" spans="1:19" hidden="1" x14ac:dyDescent="0.2">
      <c r="A4895" s="50">
        <v>2025</v>
      </c>
      <c r="B4895" s="50" t="s">
        <v>16</v>
      </c>
      <c r="C4895" s="51" t="str">
        <f>set_totals!$C$682</f>
        <v>28May25-RST-Night/Day</v>
      </c>
      <c r="D4895" s="21">
        <f t="shared" si="218"/>
        <v>45805</v>
      </c>
      <c r="E4895" s="22">
        <f t="shared" si="219"/>
        <v>148</v>
      </c>
      <c r="F4895" s="50" t="s">
        <v>344</v>
      </c>
      <c r="G4895" s="50" t="s">
        <v>341</v>
      </c>
      <c r="H4895" s="17">
        <v>73</v>
      </c>
      <c r="J4895" s="17">
        <v>4.1399999999999997</v>
      </c>
      <c r="K4895" s="50" t="s">
        <v>494</v>
      </c>
      <c r="Q4895" s="171" t="s">
        <v>494</v>
      </c>
      <c r="R4895" s="171"/>
      <c r="S4895" s="171"/>
    </row>
    <row r="4896" spans="1:19" hidden="1" x14ac:dyDescent="0.2">
      <c r="A4896" s="50">
        <v>2025</v>
      </c>
      <c r="B4896" s="50" t="s">
        <v>16</v>
      </c>
      <c r="C4896" s="51" t="str">
        <f>set_totals!$C$682</f>
        <v>28May25-RST-Night/Day</v>
      </c>
      <c r="D4896" s="21">
        <f t="shared" si="218"/>
        <v>45805</v>
      </c>
      <c r="E4896" s="22">
        <f t="shared" si="219"/>
        <v>148</v>
      </c>
      <c r="F4896" s="50" t="s">
        <v>343</v>
      </c>
      <c r="G4896" s="50" t="s">
        <v>341</v>
      </c>
      <c r="H4896" s="17">
        <v>34</v>
      </c>
      <c r="J4896" s="17">
        <v>0.43</v>
      </c>
      <c r="K4896" s="50" t="s">
        <v>494</v>
      </c>
      <c r="Q4896" s="171" t="s">
        <v>494</v>
      </c>
      <c r="R4896" s="171"/>
      <c r="S4896" s="171"/>
    </row>
    <row r="4897" spans="1:29" hidden="1" x14ac:dyDescent="0.2">
      <c r="A4897" s="50">
        <v>2025</v>
      </c>
      <c r="B4897" s="50" t="s">
        <v>16</v>
      </c>
      <c r="C4897" s="51" t="str">
        <f>set_totals!$C$682</f>
        <v>28May25-RST-Night/Day</v>
      </c>
      <c r="D4897" s="21">
        <f t="shared" si="218"/>
        <v>45805</v>
      </c>
      <c r="E4897" s="22">
        <f t="shared" si="219"/>
        <v>148</v>
      </c>
      <c r="F4897" s="50" t="s">
        <v>343</v>
      </c>
      <c r="G4897" s="50" t="s">
        <v>341</v>
      </c>
      <c r="H4897" s="17">
        <v>38</v>
      </c>
      <c r="J4897" s="17">
        <v>0.53</v>
      </c>
      <c r="K4897" s="50" t="s">
        <v>494</v>
      </c>
      <c r="Q4897" s="171" t="s">
        <v>494</v>
      </c>
      <c r="R4897" s="171"/>
      <c r="S4897" s="171"/>
    </row>
    <row r="4898" spans="1:29" hidden="1" x14ac:dyDescent="0.2">
      <c r="A4898" s="50">
        <v>2025</v>
      </c>
      <c r="B4898" s="50" t="s">
        <v>16</v>
      </c>
      <c r="C4898" s="51" t="str">
        <f>set_totals!$C$682</f>
        <v>28May25-RST-Night/Day</v>
      </c>
      <c r="D4898" s="21">
        <f t="shared" si="218"/>
        <v>45805</v>
      </c>
      <c r="E4898" s="22">
        <f t="shared" si="219"/>
        <v>148</v>
      </c>
      <c r="F4898" s="50" t="s">
        <v>343</v>
      </c>
      <c r="G4898" s="50" t="s">
        <v>341</v>
      </c>
      <c r="H4898" s="17">
        <v>36</v>
      </c>
      <c r="J4898" s="17">
        <v>0.48</v>
      </c>
      <c r="K4898" s="50" t="s">
        <v>494</v>
      </c>
      <c r="Q4898" s="171" t="s">
        <v>494</v>
      </c>
      <c r="R4898" s="171"/>
      <c r="S4898" s="171"/>
    </row>
    <row r="4899" spans="1:29" hidden="1" x14ac:dyDescent="0.2">
      <c r="A4899" s="50">
        <v>2025</v>
      </c>
      <c r="B4899" s="50" t="s">
        <v>16</v>
      </c>
      <c r="C4899" s="51" t="str">
        <f>set_totals!$C$682</f>
        <v>28May25-RST-Night/Day</v>
      </c>
      <c r="D4899" s="21">
        <f t="shared" si="218"/>
        <v>45805</v>
      </c>
      <c r="E4899" s="22">
        <f t="shared" si="219"/>
        <v>148</v>
      </c>
      <c r="F4899" s="50" t="s">
        <v>343</v>
      </c>
      <c r="G4899" s="50" t="s">
        <v>341</v>
      </c>
      <c r="H4899" s="17">
        <v>34</v>
      </c>
      <c r="J4899" s="17">
        <v>0.36</v>
      </c>
      <c r="K4899" s="50" t="s">
        <v>494</v>
      </c>
      <c r="Q4899" s="171" t="s">
        <v>494</v>
      </c>
      <c r="R4899" s="171"/>
      <c r="S4899" s="171"/>
    </row>
    <row r="4900" spans="1:29" hidden="1" x14ac:dyDescent="0.2">
      <c r="A4900" s="50">
        <v>2025</v>
      </c>
      <c r="B4900" s="50" t="s">
        <v>16</v>
      </c>
      <c r="C4900" s="51" t="str">
        <f>set_totals!$C$682</f>
        <v>28May25-RST-Night/Day</v>
      </c>
      <c r="D4900" s="21">
        <f t="shared" si="218"/>
        <v>45805</v>
      </c>
      <c r="E4900" s="22">
        <f t="shared" si="219"/>
        <v>148</v>
      </c>
      <c r="F4900" s="50" t="s">
        <v>343</v>
      </c>
      <c r="G4900" s="50" t="s">
        <v>341</v>
      </c>
      <c r="H4900" s="17">
        <v>38</v>
      </c>
      <c r="J4900" s="17">
        <v>0.54</v>
      </c>
      <c r="K4900" s="50" t="s">
        <v>494</v>
      </c>
      <c r="Q4900" s="171" t="s">
        <v>494</v>
      </c>
      <c r="R4900" s="171"/>
      <c r="S4900" s="171"/>
    </row>
    <row r="4901" spans="1:29" hidden="1" x14ac:dyDescent="0.2">
      <c r="A4901" s="50">
        <v>2025</v>
      </c>
      <c r="B4901" s="50" t="s">
        <v>16</v>
      </c>
      <c r="C4901" s="51" t="str">
        <f>set_totals!$C$682</f>
        <v>28May25-RST-Night/Day</v>
      </c>
      <c r="D4901" s="21">
        <f t="shared" si="218"/>
        <v>45805</v>
      </c>
      <c r="E4901" s="22">
        <f t="shared" si="219"/>
        <v>148</v>
      </c>
      <c r="F4901" s="50" t="s">
        <v>343</v>
      </c>
      <c r="G4901" s="50" t="s">
        <v>341</v>
      </c>
      <c r="H4901" s="17">
        <v>53</v>
      </c>
      <c r="J4901" s="17">
        <v>1.46</v>
      </c>
      <c r="K4901" s="50" t="s">
        <v>494</v>
      </c>
      <c r="Q4901" s="171" t="s">
        <v>494</v>
      </c>
      <c r="R4901" s="171"/>
      <c r="S4901" s="171"/>
    </row>
    <row r="4902" spans="1:29" hidden="1" x14ac:dyDescent="0.2">
      <c r="A4902" s="50">
        <v>2025</v>
      </c>
      <c r="B4902" s="50" t="s">
        <v>16</v>
      </c>
      <c r="C4902" s="51" t="str">
        <f>set_totals!$C$682</f>
        <v>28May25-RST-Night/Day</v>
      </c>
      <c r="D4902" s="21">
        <f t="shared" si="218"/>
        <v>45805</v>
      </c>
      <c r="E4902" s="22">
        <f t="shared" si="219"/>
        <v>148</v>
      </c>
      <c r="F4902" s="50" t="s">
        <v>343</v>
      </c>
      <c r="G4902" s="50" t="s">
        <v>341</v>
      </c>
      <c r="H4902" s="17">
        <v>38</v>
      </c>
      <c r="J4902" s="17">
        <v>0.54</v>
      </c>
      <c r="K4902" s="50" t="s">
        <v>494</v>
      </c>
      <c r="Q4902" s="171" t="s">
        <v>494</v>
      </c>
      <c r="R4902" s="171"/>
      <c r="S4902" s="171"/>
    </row>
    <row r="4903" spans="1:29" hidden="1" x14ac:dyDescent="0.2">
      <c r="A4903" s="50">
        <v>2025</v>
      </c>
      <c r="B4903" s="50" t="s">
        <v>16</v>
      </c>
      <c r="C4903" s="51" t="str">
        <f>set_totals!$C$682</f>
        <v>28May25-RST-Night/Day</v>
      </c>
      <c r="D4903" s="21">
        <f t="shared" si="218"/>
        <v>45805</v>
      </c>
      <c r="E4903" s="22">
        <f t="shared" si="219"/>
        <v>148</v>
      </c>
      <c r="F4903" s="50" t="s">
        <v>343</v>
      </c>
      <c r="G4903" s="50" t="s">
        <v>341</v>
      </c>
      <c r="H4903" s="17">
        <v>34</v>
      </c>
      <c r="J4903" s="17">
        <v>0.38</v>
      </c>
      <c r="K4903" s="50" t="s">
        <v>494</v>
      </c>
      <c r="Q4903" s="171" t="s">
        <v>494</v>
      </c>
      <c r="R4903" s="171"/>
      <c r="S4903" s="171"/>
    </row>
    <row r="4904" spans="1:29" hidden="1" x14ac:dyDescent="0.2">
      <c r="A4904" s="50">
        <v>2025</v>
      </c>
      <c r="B4904" s="50" t="s">
        <v>16</v>
      </c>
      <c r="C4904" s="51" t="str">
        <f>set_totals!$C$682</f>
        <v>28May25-RST-Night/Day</v>
      </c>
      <c r="D4904" s="21">
        <f t="shared" si="218"/>
        <v>45805</v>
      </c>
      <c r="E4904" s="22">
        <f t="shared" si="219"/>
        <v>148</v>
      </c>
      <c r="F4904" s="50" t="s">
        <v>343</v>
      </c>
      <c r="G4904" s="50" t="s">
        <v>341</v>
      </c>
      <c r="H4904" s="17">
        <v>49</v>
      </c>
      <c r="J4904" s="17">
        <v>1.42</v>
      </c>
      <c r="K4904" s="50" t="s">
        <v>494</v>
      </c>
      <c r="Q4904" s="171" t="s">
        <v>494</v>
      </c>
      <c r="R4904" s="171"/>
      <c r="S4904" s="171"/>
    </row>
    <row r="4905" spans="1:29" hidden="1" x14ac:dyDescent="0.2">
      <c r="A4905" s="50">
        <v>2025</v>
      </c>
      <c r="B4905" s="50" t="s">
        <v>16</v>
      </c>
      <c r="C4905" s="51" t="str">
        <f>set_totals!$C$682</f>
        <v>28May25-RST-Night/Day</v>
      </c>
      <c r="D4905" s="21">
        <f t="shared" si="218"/>
        <v>45805</v>
      </c>
      <c r="E4905" s="22">
        <f t="shared" si="219"/>
        <v>148</v>
      </c>
      <c r="F4905" s="50" t="s">
        <v>343</v>
      </c>
      <c r="G4905" s="50" t="s">
        <v>341</v>
      </c>
      <c r="H4905" s="17">
        <v>37</v>
      </c>
      <c r="J4905" s="17">
        <v>0.49</v>
      </c>
      <c r="K4905" s="50" t="s">
        <v>494</v>
      </c>
      <c r="Q4905" s="171" t="s">
        <v>494</v>
      </c>
      <c r="R4905" s="171"/>
      <c r="S4905" s="171"/>
    </row>
    <row r="4906" spans="1:29" hidden="1" x14ac:dyDescent="0.2">
      <c r="A4906" s="50">
        <v>2025</v>
      </c>
      <c r="B4906" s="50" t="s">
        <v>16</v>
      </c>
      <c r="C4906" s="51" t="str">
        <f>set_totals!$C$682</f>
        <v>28May25-RST-Night/Day</v>
      </c>
      <c r="D4906" s="21">
        <f t="shared" si="218"/>
        <v>45805</v>
      </c>
      <c r="E4906" s="22">
        <f t="shared" si="219"/>
        <v>148</v>
      </c>
      <c r="F4906" s="50" t="s">
        <v>343</v>
      </c>
      <c r="G4906" s="50" t="s">
        <v>341</v>
      </c>
      <c r="H4906" s="17">
        <v>35</v>
      </c>
      <c r="J4906" s="17">
        <v>0.44</v>
      </c>
      <c r="K4906" s="50" t="s">
        <v>494</v>
      </c>
      <c r="Q4906" s="171" t="s">
        <v>494</v>
      </c>
      <c r="R4906" s="171"/>
      <c r="S4906" s="171"/>
    </row>
    <row r="4907" spans="1:29" hidden="1" x14ac:dyDescent="0.2">
      <c r="A4907" s="50">
        <v>2025</v>
      </c>
      <c r="B4907" s="50" t="s">
        <v>16</v>
      </c>
      <c r="C4907" s="51" t="str">
        <f>set_totals!$C$682</f>
        <v>28May25-RST-Night/Day</v>
      </c>
      <c r="D4907" s="21">
        <f t="shared" si="218"/>
        <v>45805</v>
      </c>
      <c r="E4907" s="22">
        <f t="shared" si="219"/>
        <v>148</v>
      </c>
      <c r="F4907" s="50" t="s">
        <v>343</v>
      </c>
      <c r="G4907" s="50" t="s">
        <v>341</v>
      </c>
      <c r="H4907" s="17">
        <v>47</v>
      </c>
      <c r="J4907" s="17">
        <v>1.19</v>
      </c>
      <c r="K4907" s="50" t="s">
        <v>494</v>
      </c>
      <c r="Q4907" s="171" t="s">
        <v>494</v>
      </c>
      <c r="R4907" s="171"/>
      <c r="S4907" s="171"/>
    </row>
    <row r="4908" spans="1:29" hidden="1" x14ac:dyDescent="0.2">
      <c r="A4908" s="50">
        <v>2025</v>
      </c>
      <c r="B4908" s="50" t="s">
        <v>16</v>
      </c>
      <c r="C4908" s="51" t="str">
        <f>set_totals!$C$682</f>
        <v>28May25-RST-Night/Day</v>
      </c>
      <c r="D4908" s="21">
        <f t="shared" si="218"/>
        <v>45805</v>
      </c>
      <c r="E4908" s="22">
        <f t="shared" si="219"/>
        <v>148</v>
      </c>
      <c r="F4908" s="50" t="s">
        <v>343</v>
      </c>
      <c r="G4908" s="50" t="s">
        <v>341</v>
      </c>
      <c r="H4908" s="17">
        <v>47</v>
      </c>
      <c r="J4908" s="17">
        <v>1.1399999999999999</v>
      </c>
      <c r="K4908" s="50" t="s">
        <v>494</v>
      </c>
      <c r="Q4908" s="171" t="s">
        <v>494</v>
      </c>
      <c r="R4908" s="171"/>
      <c r="S4908" s="171"/>
    </row>
    <row r="4909" spans="1:29" hidden="1" x14ac:dyDescent="0.2">
      <c r="A4909" s="50">
        <v>2025</v>
      </c>
      <c r="B4909" s="50" t="s">
        <v>967</v>
      </c>
      <c r="C4909" s="51" t="str">
        <f>sample_event_meta!$U$209</f>
        <v>29May25-PRS-PRCD-1</v>
      </c>
      <c r="D4909" s="21">
        <f t="shared" si="218"/>
        <v>45806</v>
      </c>
      <c r="E4909" s="22">
        <f t="shared" si="219"/>
        <v>149</v>
      </c>
      <c r="F4909" s="50" t="s">
        <v>340</v>
      </c>
      <c r="G4909" s="50" t="s">
        <v>347</v>
      </c>
      <c r="H4909" s="17">
        <v>79</v>
      </c>
      <c r="I4909" s="17">
        <v>13</v>
      </c>
      <c r="K4909" s="50" t="s">
        <v>494</v>
      </c>
      <c r="M4909" s="50" t="s">
        <v>675</v>
      </c>
      <c r="Q4909" s="50" t="s">
        <v>494</v>
      </c>
      <c r="AC4909" s="50">
        <v>0</v>
      </c>
    </row>
    <row r="4910" spans="1:29" hidden="1" x14ac:dyDescent="0.2">
      <c r="A4910" s="50">
        <v>2025</v>
      </c>
      <c r="B4910" s="50" t="s">
        <v>967</v>
      </c>
      <c r="C4910" s="51" t="str">
        <f>sample_event_meta!$U$209</f>
        <v>29May25-PRS-PRCD-1</v>
      </c>
      <c r="D4910" s="21">
        <f t="shared" si="218"/>
        <v>45806</v>
      </c>
      <c r="E4910" s="22">
        <f t="shared" si="219"/>
        <v>149</v>
      </c>
      <c r="F4910" s="50" t="s">
        <v>340</v>
      </c>
      <c r="G4910" s="50" t="s">
        <v>347</v>
      </c>
      <c r="H4910" s="17">
        <v>76</v>
      </c>
      <c r="I4910" s="17">
        <v>13</v>
      </c>
      <c r="K4910" s="50" t="s">
        <v>494</v>
      </c>
      <c r="M4910" s="50" t="s">
        <v>675</v>
      </c>
      <c r="Q4910" s="50" t="s">
        <v>494</v>
      </c>
      <c r="AC4910" s="50">
        <v>0</v>
      </c>
    </row>
    <row r="4911" spans="1:29" hidden="1" x14ac:dyDescent="0.2">
      <c r="A4911" s="50">
        <v>2025</v>
      </c>
      <c r="B4911" s="50" t="s">
        <v>967</v>
      </c>
      <c r="C4911" s="51" t="str">
        <f>sample_event_meta!$U$209</f>
        <v>29May25-PRS-PRCD-1</v>
      </c>
      <c r="D4911" s="21">
        <f t="shared" ref="D4911:D4974" si="220">DATEVALUE(LEFT(C4911, SEARCH("-", C4911) - 1))</f>
        <v>45806</v>
      </c>
      <c r="E4911" s="22">
        <f t="shared" ref="E4911:E4974" si="221" xml:space="preserve"> D4911 - DATE(YEAR(D4911), 1, 0)</f>
        <v>149</v>
      </c>
      <c r="F4911" s="50" t="s">
        <v>340</v>
      </c>
      <c r="G4911" s="50" t="s">
        <v>347</v>
      </c>
      <c r="H4911" s="17">
        <v>75</v>
      </c>
      <c r="I4911" s="17">
        <v>13</v>
      </c>
      <c r="K4911" s="50" t="s">
        <v>494</v>
      </c>
      <c r="M4911" s="50" t="s">
        <v>675</v>
      </c>
      <c r="Q4911" s="50" t="s">
        <v>494</v>
      </c>
      <c r="AC4911" s="50">
        <v>0</v>
      </c>
    </row>
    <row r="4912" spans="1:29" hidden="1" x14ac:dyDescent="0.2">
      <c r="A4912" s="50">
        <v>2025</v>
      </c>
      <c r="B4912" s="50" t="s">
        <v>967</v>
      </c>
      <c r="C4912" s="51" t="str">
        <f>sample_event_meta!$U$209</f>
        <v>29May25-PRS-PRCD-1</v>
      </c>
      <c r="D4912" s="21">
        <f t="shared" si="220"/>
        <v>45806</v>
      </c>
      <c r="E4912" s="22">
        <f t="shared" si="221"/>
        <v>149</v>
      </c>
      <c r="F4912" s="50" t="s">
        <v>340</v>
      </c>
      <c r="G4912" s="50" t="s">
        <v>347</v>
      </c>
      <c r="H4912" s="17">
        <v>80</v>
      </c>
      <c r="I4912" s="17">
        <v>13</v>
      </c>
      <c r="K4912" s="50" t="s">
        <v>494</v>
      </c>
      <c r="M4912" s="50" t="s">
        <v>675</v>
      </c>
      <c r="Q4912" s="50" t="s">
        <v>494</v>
      </c>
      <c r="AC4912" s="50">
        <v>0</v>
      </c>
    </row>
    <row r="4913" spans="1:29" hidden="1" x14ac:dyDescent="0.2">
      <c r="A4913" s="50">
        <v>2025</v>
      </c>
      <c r="B4913" s="50" t="s">
        <v>967</v>
      </c>
      <c r="C4913" s="51" t="str">
        <f>sample_event_meta!$U$209</f>
        <v>29May25-PRS-PRCD-1</v>
      </c>
      <c r="D4913" s="21">
        <f t="shared" si="220"/>
        <v>45806</v>
      </c>
      <c r="E4913" s="22">
        <f t="shared" si="221"/>
        <v>149</v>
      </c>
      <c r="F4913" s="50" t="s">
        <v>340</v>
      </c>
      <c r="G4913" s="50" t="s">
        <v>347</v>
      </c>
      <c r="H4913" s="17">
        <v>77</v>
      </c>
      <c r="I4913" s="17">
        <v>14</v>
      </c>
      <c r="K4913" s="50" t="s">
        <v>494</v>
      </c>
      <c r="M4913" s="50" t="s">
        <v>675</v>
      </c>
      <c r="Q4913" s="50" t="s">
        <v>494</v>
      </c>
      <c r="AC4913" s="50">
        <v>0</v>
      </c>
    </row>
    <row r="4914" spans="1:29" hidden="1" x14ac:dyDescent="0.2">
      <c r="A4914" s="50">
        <v>2025</v>
      </c>
      <c r="B4914" s="50" t="s">
        <v>967</v>
      </c>
      <c r="C4914" s="51" t="str">
        <f>sample_event_meta!$U$209</f>
        <v>29May25-PRS-PRCD-1</v>
      </c>
      <c r="D4914" s="21">
        <f t="shared" si="220"/>
        <v>45806</v>
      </c>
      <c r="E4914" s="22">
        <f t="shared" si="221"/>
        <v>149</v>
      </c>
      <c r="F4914" s="50" t="s">
        <v>340</v>
      </c>
      <c r="G4914" s="50" t="s">
        <v>347</v>
      </c>
      <c r="H4914" s="17">
        <v>69</v>
      </c>
      <c r="I4914" s="17">
        <v>12</v>
      </c>
      <c r="K4914" s="50" t="s">
        <v>494</v>
      </c>
      <c r="M4914" s="50" t="s">
        <v>675</v>
      </c>
      <c r="Q4914" s="50" t="s">
        <v>494</v>
      </c>
      <c r="AC4914" s="50">
        <v>0</v>
      </c>
    </row>
    <row r="4915" spans="1:29" hidden="1" x14ac:dyDescent="0.2">
      <c r="A4915" s="50">
        <v>2025</v>
      </c>
      <c r="B4915" s="50" t="s">
        <v>967</v>
      </c>
      <c r="C4915" s="51" t="str">
        <f>sample_event_meta!$U$209</f>
        <v>29May25-PRS-PRCD-1</v>
      </c>
      <c r="D4915" s="21">
        <f t="shared" si="220"/>
        <v>45806</v>
      </c>
      <c r="E4915" s="22">
        <f t="shared" si="221"/>
        <v>149</v>
      </c>
      <c r="F4915" s="50" t="s">
        <v>340</v>
      </c>
      <c r="G4915" s="50" t="s">
        <v>347</v>
      </c>
      <c r="H4915" s="17">
        <v>81</v>
      </c>
      <c r="I4915" s="17">
        <v>14</v>
      </c>
      <c r="K4915" s="50" t="s">
        <v>494</v>
      </c>
      <c r="M4915" s="50" t="s">
        <v>675</v>
      </c>
      <c r="Q4915" s="50" t="s">
        <v>494</v>
      </c>
      <c r="AC4915" s="50">
        <v>0</v>
      </c>
    </row>
    <row r="4916" spans="1:29" hidden="1" x14ac:dyDescent="0.2">
      <c r="A4916" s="50">
        <v>2025</v>
      </c>
      <c r="B4916" s="50" t="s">
        <v>967</v>
      </c>
      <c r="C4916" s="51" t="str">
        <f>sample_event_meta!$U$209</f>
        <v>29May25-PRS-PRCD-1</v>
      </c>
      <c r="D4916" s="21">
        <f t="shared" si="220"/>
        <v>45806</v>
      </c>
      <c r="E4916" s="22">
        <f t="shared" si="221"/>
        <v>149</v>
      </c>
      <c r="F4916" s="50" t="s">
        <v>340</v>
      </c>
      <c r="G4916" s="50" t="s">
        <v>347</v>
      </c>
      <c r="H4916" s="17">
        <v>81</v>
      </c>
      <c r="I4916" s="17">
        <v>15</v>
      </c>
      <c r="K4916" s="50" t="s">
        <v>494</v>
      </c>
      <c r="M4916" s="50" t="s">
        <v>675</v>
      </c>
      <c r="Q4916" s="50" t="s">
        <v>494</v>
      </c>
      <c r="AC4916" s="50">
        <v>0</v>
      </c>
    </row>
    <row r="4917" spans="1:29" hidden="1" x14ac:dyDescent="0.2">
      <c r="A4917" s="50">
        <v>2025</v>
      </c>
      <c r="B4917" s="50" t="s">
        <v>967</v>
      </c>
      <c r="C4917" s="51" t="str">
        <f>sample_event_meta!$U$209</f>
        <v>29May25-PRS-PRCD-1</v>
      </c>
      <c r="D4917" s="21">
        <f t="shared" si="220"/>
        <v>45806</v>
      </c>
      <c r="E4917" s="22">
        <f t="shared" si="221"/>
        <v>149</v>
      </c>
      <c r="F4917" s="50" t="s">
        <v>340</v>
      </c>
      <c r="G4917" s="50" t="s">
        <v>347</v>
      </c>
      <c r="H4917" s="17">
        <v>76</v>
      </c>
      <c r="I4917" s="17">
        <v>14</v>
      </c>
      <c r="K4917" s="50" t="s">
        <v>494</v>
      </c>
      <c r="M4917" s="50" t="s">
        <v>675</v>
      </c>
      <c r="Q4917" s="50" t="s">
        <v>494</v>
      </c>
      <c r="AC4917" s="50">
        <v>0</v>
      </c>
    </row>
    <row r="4918" spans="1:29" hidden="1" x14ac:dyDescent="0.2">
      <c r="A4918" s="50">
        <v>2025</v>
      </c>
      <c r="B4918" s="50" t="s">
        <v>967</v>
      </c>
      <c r="C4918" s="51" t="str">
        <f>sample_event_meta!$U$209</f>
        <v>29May25-PRS-PRCD-1</v>
      </c>
      <c r="D4918" s="21">
        <f t="shared" si="220"/>
        <v>45806</v>
      </c>
      <c r="E4918" s="22">
        <f t="shared" si="221"/>
        <v>149</v>
      </c>
      <c r="F4918" s="50" t="s">
        <v>340</v>
      </c>
      <c r="G4918" s="50" t="s">
        <v>347</v>
      </c>
      <c r="H4918" s="17">
        <v>79</v>
      </c>
      <c r="I4918" s="17">
        <v>13</v>
      </c>
      <c r="K4918" s="50" t="s">
        <v>494</v>
      </c>
      <c r="M4918" s="50" t="s">
        <v>675</v>
      </c>
      <c r="Q4918" s="50" t="s">
        <v>494</v>
      </c>
      <c r="AC4918" s="50">
        <v>0</v>
      </c>
    </row>
    <row r="4919" spans="1:29" hidden="1" x14ac:dyDescent="0.2">
      <c r="A4919" s="50">
        <v>2025</v>
      </c>
      <c r="B4919" s="50" t="s">
        <v>967</v>
      </c>
      <c r="C4919" s="51" t="str">
        <f>sample_event_meta!$U$209</f>
        <v>29May25-PRS-PRCD-1</v>
      </c>
      <c r="D4919" s="21">
        <f t="shared" si="220"/>
        <v>45806</v>
      </c>
      <c r="E4919" s="22">
        <f t="shared" si="221"/>
        <v>149</v>
      </c>
      <c r="F4919" s="50" t="s">
        <v>340</v>
      </c>
      <c r="G4919" s="50" t="s">
        <v>347</v>
      </c>
      <c r="H4919" s="17">
        <v>72</v>
      </c>
      <c r="I4919" s="17">
        <v>12</v>
      </c>
      <c r="K4919" s="50" t="s">
        <v>494</v>
      </c>
      <c r="M4919" s="50" t="s">
        <v>675</v>
      </c>
      <c r="Q4919" s="50" t="s">
        <v>494</v>
      </c>
      <c r="AC4919" s="50">
        <v>0</v>
      </c>
    </row>
    <row r="4920" spans="1:29" hidden="1" x14ac:dyDescent="0.2">
      <c r="A4920" s="50">
        <v>2025</v>
      </c>
      <c r="B4920" s="50" t="s">
        <v>967</v>
      </c>
      <c r="C4920" s="51" t="str">
        <f>sample_event_meta!$U$209</f>
        <v>29May25-PRS-PRCD-1</v>
      </c>
      <c r="D4920" s="21">
        <f t="shared" si="220"/>
        <v>45806</v>
      </c>
      <c r="E4920" s="22">
        <f t="shared" si="221"/>
        <v>149</v>
      </c>
      <c r="F4920" s="50" t="s">
        <v>340</v>
      </c>
      <c r="G4920" s="50" t="s">
        <v>347</v>
      </c>
      <c r="H4920" s="17">
        <v>75</v>
      </c>
      <c r="I4920" s="17">
        <v>12</v>
      </c>
      <c r="K4920" s="50" t="s">
        <v>494</v>
      </c>
      <c r="M4920" s="50" t="s">
        <v>675</v>
      </c>
      <c r="Q4920" s="50" t="s">
        <v>494</v>
      </c>
      <c r="AC4920" s="50">
        <v>0</v>
      </c>
    </row>
    <row r="4921" spans="1:29" hidden="1" x14ac:dyDescent="0.2">
      <c r="A4921" s="50">
        <v>2025</v>
      </c>
      <c r="B4921" s="50" t="s">
        <v>967</v>
      </c>
      <c r="C4921" s="51" t="str">
        <f>sample_event_meta!$U$209</f>
        <v>29May25-PRS-PRCD-1</v>
      </c>
      <c r="D4921" s="21">
        <f t="shared" si="220"/>
        <v>45806</v>
      </c>
      <c r="E4921" s="22">
        <f t="shared" si="221"/>
        <v>149</v>
      </c>
      <c r="F4921" s="50" t="s">
        <v>340</v>
      </c>
      <c r="G4921" s="50" t="s">
        <v>347</v>
      </c>
      <c r="H4921" s="17">
        <v>81</v>
      </c>
      <c r="I4921" s="17">
        <v>14</v>
      </c>
      <c r="K4921" s="50" t="s">
        <v>494</v>
      </c>
      <c r="M4921" s="50" t="s">
        <v>675</v>
      </c>
      <c r="Q4921" s="50" t="s">
        <v>494</v>
      </c>
      <c r="AC4921" s="50">
        <v>0</v>
      </c>
    </row>
    <row r="4922" spans="1:29" hidden="1" x14ac:dyDescent="0.2">
      <c r="A4922" s="50">
        <v>2025</v>
      </c>
      <c r="B4922" s="50" t="s">
        <v>967</v>
      </c>
      <c r="C4922" s="51" t="str">
        <f>sample_event_meta!$U$209</f>
        <v>29May25-PRS-PRCD-1</v>
      </c>
      <c r="D4922" s="21">
        <f t="shared" si="220"/>
        <v>45806</v>
      </c>
      <c r="E4922" s="22">
        <f t="shared" si="221"/>
        <v>149</v>
      </c>
      <c r="F4922" s="50" t="s">
        <v>340</v>
      </c>
      <c r="G4922" s="50" t="s">
        <v>347</v>
      </c>
      <c r="H4922" s="17">
        <v>83</v>
      </c>
      <c r="I4922" s="17">
        <v>15</v>
      </c>
      <c r="K4922" s="50" t="s">
        <v>494</v>
      </c>
      <c r="M4922" s="50" t="s">
        <v>675</v>
      </c>
      <c r="Q4922" s="50" t="s">
        <v>494</v>
      </c>
      <c r="AC4922" s="50">
        <v>0</v>
      </c>
    </row>
    <row r="4923" spans="1:29" hidden="1" x14ac:dyDescent="0.2">
      <c r="A4923" s="50">
        <v>2025</v>
      </c>
      <c r="B4923" s="50" t="s">
        <v>967</v>
      </c>
      <c r="C4923" s="51" t="str">
        <f>sample_event_meta!$U$209</f>
        <v>29May25-PRS-PRCD-1</v>
      </c>
      <c r="D4923" s="21">
        <f t="shared" si="220"/>
        <v>45806</v>
      </c>
      <c r="E4923" s="22">
        <f t="shared" si="221"/>
        <v>149</v>
      </c>
      <c r="F4923" s="50" t="s">
        <v>340</v>
      </c>
      <c r="G4923" s="50" t="s">
        <v>347</v>
      </c>
      <c r="H4923" s="17">
        <v>79</v>
      </c>
      <c r="I4923" s="17">
        <v>14</v>
      </c>
      <c r="K4923" s="50" t="s">
        <v>494</v>
      </c>
      <c r="M4923" s="50" t="s">
        <v>675</v>
      </c>
      <c r="Q4923" s="50" t="s">
        <v>494</v>
      </c>
      <c r="AC4923" s="50">
        <v>0</v>
      </c>
    </row>
    <row r="4924" spans="1:29" hidden="1" x14ac:dyDescent="0.2">
      <c r="A4924" s="50">
        <v>2025</v>
      </c>
      <c r="B4924" s="50" t="s">
        <v>967</v>
      </c>
      <c r="C4924" s="51" t="str">
        <f>sample_event_meta!$U$209</f>
        <v>29May25-PRS-PRCD-1</v>
      </c>
      <c r="D4924" s="21">
        <f t="shared" si="220"/>
        <v>45806</v>
      </c>
      <c r="E4924" s="22">
        <f t="shared" si="221"/>
        <v>149</v>
      </c>
      <c r="F4924" s="50" t="s">
        <v>340</v>
      </c>
      <c r="G4924" s="50" t="s">
        <v>347</v>
      </c>
      <c r="H4924" s="17">
        <v>78</v>
      </c>
      <c r="I4924" s="17">
        <v>12</v>
      </c>
      <c r="K4924" s="50" t="s">
        <v>494</v>
      </c>
      <c r="M4924" s="50" t="s">
        <v>675</v>
      </c>
      <c r="Q4924" s="50" t="s">
        <v>494</v>
      </c>
      <c r="AC4924" s="50">
        <v>0</v>
      </c>
    </row>
    <row r="4925" spans="1:29" hidden="1" x14ac:dyDescent="0.2">
      <c r="A4925" s="50">
        <v>2025</v>
      </c>
      <c r="B4925" s="50" t="s">
        <v>967</v>
      </c>
      <c r="C4925" s="51" t="str">
        <f>sample_event_meta!$U$209</f>
        <v>29May25-PRS-PRCD-1</v>
      </c>
      <c r="D4925" s="21">
        <f t="shared" si="220"/>
        <v>45806</v>
      </c>
      <c r="E4925" s="22">
        <f t="shared" si="221"/>
        <v>149</v>
      </c>
      <c r="F4925" s="50" t="s">
        <v>340</v>
      </c>
      <c r="G4925" s="50" t="s">
        <v>347</v>
      </c>
      <c r="H4925" s="17">
        <v>75</v>
      </c>
      <c r="I4925" s="17">
        <v>12</v>
      </c>
      <c r="K4925" s="50" t="s">
        <v>494</v>
      </c>
      <c r="M4925" s="50" t="s">
        <v>675</v>
      </c>
      <c r="Q4925" s="50" t="s">
        <v>494</v>
      </c>
      <c r="AC4925" s="50">
        <v>0</v>
      </c>
    </row>
    <row r="4926" spans="1:29" hidden="1" x14ac:dyDescent="0.2">
      <c r="A4926" s="50">
        <v>2025</v>
      </c>
      <c r="B4926" s="50" t="s">
        <v>967</v>
      </c>
      <c r="C4926" s="51" t="str">
        <f>sample_event_meta!$U$209</f>
        <v>29May25-PRS-PRCD-1</v>
      </c>
      <c r="D4926" s="21">
        <f t="shared" si="220"/>
        <v>45806</v>
      </c>
      <c r="E4926" s="22">
        <f t="shared" si="221"/>
        <v>149</v>
      </c>
      <c r="F4926" s="50" t="s">
        <v>340</v>
      </c>
      <c r="G4926" s="50" t="s">
        <v>347</v>
      </c>
      <c r="H4926" s="17">
        <v>76</v>
      </c>
      <c r="I4926" s="17">
        <v>13</v>
      </c>
      <c r="K4926" s="50" t="s">
        <v>494</v>
      </c>
      <c r="M4926" s="50" t="s">
        <v>675</v>
      </c>
      <c r="Q4926" s="50" t="s">
        <v>494</v>
      </c>
      <c r="AC4926" s="50">
        <v>0</v>
      </c>
    </row>
    <row r="4927" spans="1:29" hidden="1" x14ac:dyDescent="0.2">
      <c r="A4927" s="50">
        <v>2025</v>
      </c>
      <c r="B4927" s="50" t="s">
        <v>967</v>
      </c>
      <c r="C4927" s="51" t="str">
        <f>sample_event_meta!$U$209</f>
        <v>29May25-PRS-PRCD-1</v>
      </c>
      <c r="D4927" s="21">
        <f t="shared" si="220"/>
        <v>45806</v>
      </c>
      <c r="E4927" s="22">
        <f t="shared" si="221"/>
        <v>149</v>
      </c>
      <c r="F4927" s="50" t="s">
        <v>340</v>
      </c>
      <c r="G4927" s="50" t="s">
        <v>347</v>
      </c>
      <c r="H4927" s="17">
        <v>79</v>
      </c>
      <c r="I4927" s="17">
        <v>13</v>
      </c>
      <c r="K4927" s="50" t="s">
        <v>494</v>
      </c>
      <c r="M4927" s="50" t="s">
        <v>675</v>
      </c>
      <c r="Q4927" s="50" t="s">
        <v>494</v>
      </c>
      <c r="AC4927" s="50">
        <v>0</v>
      </c>
    </row>
    <row r="4928" spans="1:29" hidden="1" x14ac:dyDescent="0.2">
      <c r="A4928" s="50">
        <v>2025</v>
      </c>
      <c r="B4928" s="50" t="s">
        <v>967</v>
      </c>
      <c r="C4928" s="51" t="str">
        <f>sample_event_meta!$U$209</f>
        <v>29May25-PRS-PRCD-1</v>
      </c>
      <c r="D4928" s="21">
        <f t="shared" si="220"/>
        <v>45806</v>
      </c>
      <c r="E4928" s="22">
        <f t="shared" si="221"/>
        <v>149</v>
      </c>
      <c r="F4928" s="50" t="s">
        <v>340</v>
      </c>
      <c r="G4928" s="50" t="s">
        <v>347</v>
      </c>
      <c r="H4928" s="17">
        <v>86</v>
      </c>
      <c r="I4928" s="17">
        <v>16</v>
      </c>
      <c r="K4928" s="50" t="s">
        <v>494</v>
      </c>
      <c r="M4928" s="50" t="s">
        <v>675</v>
      </c>
      <c r="Q4928" s="50" t="s">
        <v>494</v>
      </c>
      <c r="AC4928" s="50">
        <v>0</v>
      </c>
    </row>
    <row r="4929" spans="1:30" hidden="1" x14ac:dyDescent="0.2">
      <c r="A4929" s="50">
        <v>2025</v>
      </c>
      <c r="B4929" s="50" t="s">
        <v>967</v>
      </c>
      <c r="C4929" s="51" t="str">
        <f>sample_event_meta!$U$209</f>
        <v>29May25-PRS-PRCD-1</v>
      </c>
      <c r="D4929" s="21">
        <f t="shared" si="220"/>
        <v>45806</v>
      </c>
      <c r="E4929" s="22">
        <f t="shared" si="221"/>
        <v>149</v>
      </c>
      <c r="F4929" s="50" t="s">
        <v>340</v>
      </c>
      <c r="G4929" s="50" t="s">
        <v>347</v>
      </c>
      <c r="H4929" s="17">
        <v>81</v>
      </c>
      <c r="I4929" s="17">
        <v>14</v>
      </c>
      <c r="K4929" s="50" t="s">
        <v>494</v>
      </c>
      <c r="M4929" s="50" t="s">
        <v>675</v>
      </c>
      <c r="Q4929" s="50" t="s">
        <v>494</v>
      </c>
      <c r="AC4929" s="50">
        <v>0</v>
      </c>
    </row>
    <row r="4930" spans="1:30" hidden="1" x14ac:dyDescent="0.2">
      <c r="A4930" s="50">
        <v>2025</v>
      </c>
      <c r="B4930" s="50" t="s">
        <v>967</v>
      </c>
      <c r="C4930" s="51" t="str">
        <f>sample_event_meta!$U$209</f>
        <v>29May25-PRS-PRCD-1</v>
      </c>
      <c r="D4930" s="21">
        <f t="shared" si="220"/>
        <v>45806</v>
      </c>
      <c r="E4930" s="22">
        <f t="shared" si="221"/>
        <v>149</v>
      </c>
      <c r="F4930" s="50" t="s">
        <v>340</v>
      </c>
      <c r="G4930" s="50" t="s">
        <v>347</v>
      </c>
      <c r="H4930" s="17">
        <v>78</v>
      </c>
      <c r="I4930" s="17">
        <v>12</v>
      </c>
      <c r="K4930" s="50" t="s">
        <v>494</v>
      </c>
      <c r="M4930" s="50" t="s">
        <v>675</v>
      </c>
      <c r="Q4930" s="50" t="s">
        <v>494</v>
      </c>
      <c r="AC4930" s="50">
        <v>0</v>
      </c>
    </row>
    <row r="4931" spans="1:30" hidden="1" x14ac:dyDescent="0.2">
      <c r="A4931" s="50">
        <v>2025</v>
      </c>
      <c r="B4931" s="50" t="s">
        <v>967</v>
      </c>
      <c r="C4931" s="51" t="str">
        <f>sample_event_meta!$U$209</f>
        <v>29May25-PRS-PRCD-1</v>
      </c>
      <c r="D4931" s="21">
        <f t="shared" si="220"/>
        <v>45806</v>
      </c>
      <c r="E4931" s="22">
        <f t="shared" si="221"/>
        <v>149</v>
      </c>
      <c r="F4931" s="50" t="s">
        <v>340</v>
      </c>
      <c r="G4931" s="50" t="s">
        <v>347</v>
      </c>
      <c r="H4931" s="17">
        <v>75</v>
      </c>
      <c r="I4931" s="17">
        <v>13</v>
      </c>
      <c r="K4931" s="50" t="s">
        <v>494</v>
      </c>
      <c r="M4931" s="50" t="s">
        <v>675</v>
      </c>
      <c r="Q4931" s="50" t="s">
        <v>494</v>
      </c>
      <c r="AC4931" s="50">
        <v>0</v>
      </c>
    </row>
    <row r="4932" spans="1:30" hidden="1" x14ac:dyDescent="0.2">
      <c r="A4932" s="50">
        <v>2025</v>
      </c>
      <c r="B4932" s="50" t="s">
        <v>967</v>
      </c>
      <c r="C4932" s="51" t="str">
        <f>sample_event_meta!$U$209</f>
        <v>29May25-PRS-PRCD-1</v>
      </c>
      <c r="D4932" s="21">
        <f t="shared" si="220"/>
        <v>45806</v>
      </c>
      <c r="E4932" s="22">
        <f t="shared" si="221"/>
        <v>149</v>
      </c>
      <c r="F4932" s="50" t="s">
        <v>340</v>
      </c>
      <c r="G4932" s="50" t="s">
        <v>347</v>
      </c>
      <c r="H4932" s="17">
        <v>85</v>
      </c>
      <c r="I4932" s="17">
        <v>15</v>
      </c>
      <c r="K4932" s="50" t="s">
        <v>494</v>
      </c>
      <c r="M4932" s="50" t="s">
        <v>675</v>
      </c>
      <c r="Q4932" s="50" t="s">
        <v>494</v>
      </c>
      <c r="AC4932" s="50">
        <v>0</v>
      </c>
    </row>
    <row r="4933" spans="1:30" hidden="1" x14ac:dyDescent="0.2">
      <c r="A4933" s="50">
        <v>2025</v>
      </c>
      <c r="B4933" s="50" t="s">
        <v>967</v>
      </c>
      <c r="C4933" s="51" t="str">
        <f>sample_event_meta!$U$209</f>
        <v>29May25-PRS-PRCD-1</v>
      </c>
      <c r="D4933" s="21">
        <f t="shared" si="220"/>
        <v>45806</v>
      </c>
      <c r="E4933" s="22">
        <f t="shared" si="221"/>
        <v>149</v>
      </c>
      <c r="F4933" s="50" t="s">
        <v>340</v>
      </c>
      <c r="G4933" s="50" t="s">
        <v>347</v>
      </c>
      <c r="H4933" s="17">
        <v>87</v>
      </c>
      <c r="I4933" s="17">
        <v>14</v>
      </c>
      <c r="K4933" s="50" t="s">
        <v>494</v>
      </c>
      <c r="M4933" s="50" t="s">
        <v>675</v>
      </c>
      <c r="Q4933" s="50" t="s">
        <v>494</v>
      </c>
      <c r="AC4933" s="50">
        <v>0</v>
      </c>
    </row>
    <row r="4934" spans="1:30" hidden="1" x14ac:dyDescent="0.2">
      <c r="A4934" s="50">
        <v>2025</v>
      </c>
      <c r="B4934" s="50" t="s">
        <v>967</v>
      </c>
      <c r="C4934" s="51" t="str">
        <f>sample_event_meta!$U$209</f>
        <v>29May25-PRS-PRCD-1</v>
      </c>
      <c r="D4934" s="21">
        <f t="shared" si="220"/>
        <v>45806</v>
      </c>
      <c r="E4934" s="22">
        <f t="shared" si="221"/>
        <v>149</v>
      </c>
      <c r="F4934" s="50" t="s">
        <v>340</v>
      </c>
      <c r="G4934" s="50" t="s">
        <v>347</v>
      </c>
      <c r="H4934" s="17">
        <v>75</v>
      </c>
      <c r="I4934" s="17">
        <v>13</v>
      </c>
      <c r="K4934" s="50" t="s">
        <v>494</v>
      </c>
      <c r="M4934" s="50" t="s">
        <v>675</v>
      </c>
      <c r="Q4934" s="50" t="s">
        <v>494</v>
      </c>
      <c r="AC4934" s="50">
        <v>0</v>
      </c>
    </row>
    <row r="4935" spans="1:30" hidden="1" x14ac:dyDescent="0.2">
      <c r="A4935" s="50">
        <v>2025</v>
      </c>
      <c r="B4935" s="50" t="s">
        <v>967</v>
      </c>
      <c r="C4935" s="51" t="str">
        <f>sample_event_meta!$U$209</f>
        <v>29May25-PRS-PRCD-1</v>
      </c>
      <c r="D4935" s="21">
        <f t="shared" si="220"/>
        <v>45806</v>
      </c>
      <c r="E4935" s="22">
        <f t="shared" si="221"/>
        <v>149</v>
      </c>
      <c r="F4935" s="50" t="s">
        <v>340</v>
      </c>
      <c r="G4935" s="50" t="s">
        <v>347</v>
      </c>
      <c r="H4935" s="17">
        <v>78</v>
      </c>
      <c r="I4935" s="17">
        <v>13</v>
      </c>
      <c r="K4935" s="50" t="s">
        <v>494</v>
      </c>
      <c r="M4935" s="50" t="s">
        <v>675</v>
      </c>
      <c r="Q4935" s="50" t="s">
        <v>494</v>
      </c>
      <c r="AC4935" s="50">
        <v>0</v>
      </c>
    </row>
    <row r="4936" spans="1:30" hidden="1" x14ac:dyDescent="0.2">
      <c r="A4936" s="50">
        <v>2025</v>
      </c>
      <c r="B4936" s="50" t="s">
        <v>967</v>
      </c>
      <c r="C4936" s="51" t="str">
        <f>sample_event_meta!$U$209</f>
        <v>29May25-PRS-PRCD-1</v>
      </c>
      <c r="D4936" s="21">
        <f t="shared" si="220"/>
        <v>45806</v>
      </c>
      <c r="E4936" s="22">
        <f t="shared" si="221"/>
        <v>149</v>
      </c>
      <c r="F4936" s="50" t="s">
        <v>340</v>
      </c>
      <c r="G4936" s="50" t="s">
        <v>347</v>
      </c>
      <c r="H4936" s="17">
        <v>81</v>
      </c>
      <c r="I4936" s="17">
        <v>15</v>
      </c>
      <c r="K4936" s="50" t="s">
        <v>494</v>
      </c>
      <c r="M4936" s="50" t="s">
        <v>675</v>
      </c>
      <c r="Q4936" s="50" t="s">
        <v>494</v>
      </c>
      <c r="AC4936" s="50">
        <v>0</v>
      </c>
    </row>
    <row r="4937" spans="1:30" hidden="1" x14ac:dyDescent="0.2">
      <c r="A4937" s="50">
        <v>2025</v>
      </c>
      <c r="B4937" s="50" t="s">
        <v>967</v>
      </c>
      <c r="C4937" s="51" t="str">
        <f>sample_event_meta!$U$209</f>
        <v>29May25-PRS-PRCD-1</v>
      </c>
      <c r="D4937" s="21">
        <f t="shared" si="220"/>
        <v>45806</v>
      </c>
      <c r="E4937" s="22">
        <f t="shared" si="221"/>
        <v>149</v>
      </c>
      <c r="F4937" s="50" t="s">
        <v>340</v>
      </c>
      <c r="G4937" s="50" t="s">
        <v>347</v>
      </c>
      <c r="H4937" s="17">
        <v>79</v>
      </c>
      <c r="I4937" s="17">
        <v>13</v>
      </c>
      <c r="K4937" s="50" t="s">
        <v>494</v>
      </c>
      <c r="M4937" s="50" t="s">
        <v>675</v>
      </c>
      <c r="Q4937" s="50" t="s">
        <v>494</v>
      </c>
      <c r="AC4937" s="50">
        <v>0</v>
      </c>
    </row>
    <row r="4938" spans="1:30" hidden="1" x14ac:dyDescent="0.2">
      <c r="A4938" s="50">
        <v>2025</v>
      </c>
      <c r="B4938" s="50" t="s">
        <v>967</v>
      </c>
      <c r="C4938" s="51" t="str">
        <f>sample_event_meta!$U$209</f>
        <v>29May25-PRS-PRCD-1</v>
      </c>
      <c r="D4938" s="21">
        <f t="shared" si="220"/>
        <v>45806</v>
      </c>
      <c r="E4938" s="22">
        <f t="shared" si="221"/>
        <v>149</v>
      </c>
      <c r="F4938" s="50" t="s">
        <v>340</v>
      </c>
      <c r="G4938" s="50" t="s">
        <v>347</v>
      </c>
      <c r="H4938" s="17">
        <v>75</v>
      </c>
      <c r="I4938" s="17">
        <v>13</v>
      </c>
      <c r="K4938" s="50" t="s">
        <v>494</v>
      </c>
      <c r="M4938" s="50" t="s">
        <v>675</v>
      </c>
      <c r="Q4938" s="50" t="s">
        <v>494</v>
      </c>
      <c r="AC4938" s="50">
        <v>0</v>
      </c>
    </row>
    <row r="4939" spans="1:30" hidden="1" x14ac:dyDescent="0.2">
      <c r="A4939" s="50">
        <v>2025</v>
      </c>
      <c r="B4939" s="50" t="s">
        <v>967</v>
      </c>
      <c r="C4939" s="51" t="str">
        <f>sample_event_meta!$U$209</f>
        <v>29May25-PRS-PRCD-1</v>
      </c>
      <c r="D4939" s="21">
        <f t="shared" si="220"/>
        <v>45806</v>
      </c>
      <c r="E4939" s="22">
        <f t="shared" si="221"/>
        <v>149</v>
      </c>
      <c r="F4939" s="50" t="s">
        <v>343</v>
      </c>
      <c r="G4939" s="50" t="s">
        <v>347</v>
      </c>
      <c r="H4939" s="17">
        <v>120</v>
      </c>
      <c r="I4939" s="17">
        <v>25</v>
      </c>
      <c r="K4939" s="50" t="s">
        <v>494</v>
      </c>
      <c r="M4939" s="50" t="s">
        <v>494</v>
      </c>
      <c r="P4939" s="50" t="s">
        <v>1829</v>
      </c>
      <c r="Q4939" s="50" t="s">
        <v>494</v>
      </c>
      <c r="AC4939" s="50">
        <v>0</v>
      </c>
      <c r="AD4939" s="50" t="s">
        <v>2386</v>
      </c>
    </row>
    <row r="4940" spans="1:30" hidden="1" x14ac:dyDescent="0.2">
      <c r="A4940" s="50">
        <v>2025</v>
      </c>
      <c r="B4940" s="50" t="s">
        <v>967</v>
      </c>
      <c r="C4940" s="51" t="str">
        <f>sample_event_meta!$U$209</f>
        <v>29May25-PRS-PRCD-1</v>
      </c>
      <c r="D4940" s="21">
        <f t="shared" si="220"/>
        <v>45806</v>
      </c>
      <c r="E4940" s="22">
        <f t="shared" si="221"/>
        <v>149</v>
      </c>
      <c r="F4940" s="50" t="s">
        <v>343</v>
      </c>
      <c r="G4940" s="50" t="s">
        <v>347</v>
      </c>
      <c r="H4940" s="17">
        <v>116</v>
      </c>
      <c r="I4940" s="17">
        <v>24</v>
      </c>
      <c r="K4940" s="50" t="s">
        <v>494</v>
      </c>
      <c r="M4940" s="50" t="s">
        <v>494</v>
      </c>
      <c r="P4940" s="50" t="s">
        <v>1830</v>
      </c>
      <c r="Q4940" s="50" t="s">
        <v>494</v>
      </c>
      <c r="AC4940" s="50">
        <v>0</v>
      </c>
    </row>
    <row r="4941" spans="1:30" hidden="1" x14ac:dyDescent="0.2">
      <c r="A4941" s="50">
        <v>2025</v>
      </c>
      <c r="B4941" s="50" t="s">
        <v>967</v>
      </c>
      <c r="C4941" s="51" t="str">
        <f>sample_event_meta!$U$209</f>
        <v>29May25-PRS-PRCD-1</v>
      </c>
      <c r="D4941" s="21">
        <f t="shared" si="220"/>
        <v>45806</v>
      </c>
      <c r="E4941" s="22">
        <f t="shared" si="221"/>
        <v>149</v>
      </c>
      <c r="F4941" s="50" t="s">
        <v>343</v>
      </c>
      <c r="G4941" s="50" t="s">
        <v>347</v>
      </c>
      <c r="H4941" s="17">
        <v>112</v>
      </c>
      <c r="I4941" s="17">
        <v>26</v>
      </c>
      <c r="K4941" s="50" t="s">
        <v>494</v>
      </c>
      <c r="M4941" s="50" t="s">
        <v>494</v>
      </c>
      <c r="Q4941" s="50" t="s">
        <v>494</v>
      </c>
      <c r="AC4941" s="50">
        <v>0</v>
      </c>
    </row>
    <row r="4942" spans="1:30" hidden="1" x14ac:dyDescent="0.2">
      <c r="A4942" s="50">
        <v>2025</v>
      </c>
      <c r="B4942" s="50" t="s">
        <v>967</v>
      </c>
      <c r="C4942" s="51" t="str">
        <f>sample_event_meta!$U$209</f>
        <v>29May25-PRS-PRCD-1</v>
      </c>
      <c r="D4942" s="21">
        <f t="shared" si="220"/>
        <v>45806</v>
      </c>
      <c r="E4942" s="22">
        <f t="shared" si="221"/>
        <v>149</v>
      </c>
      <c r="F4942" s="50" t="s">
        <v>343</v>
      </c>
      <c r="G4942" s="50" t="s">
        <v>347</v>
      </c>
      <c r="H4942" s="17">
        <v>110</v>
      </c>
      <c r="I4942" s="17">
        <v>23</v>
      </c>
      <c r="K4942" s="50" t="s">
        <v>494</v>
      </c>
      <c r="M4942" s="50" t="s">
        <v>494</v>
      </c>
      <c r="P4942" s="50" t="s">
        <v>1828</v>
      </c>
      <c r="Q4942" s="50" t="s">
        <v>494</v>
      </c>
      <c r="AC4942" s="50">
        <v>0</v>
      </c>
    </row>
    <row r="4943" spans="1:30" hidden="1" x14ac:dyDescent="0.2">
      <c r="A4943" s="50">
        <v>2025</v>
      </c>
      <c r="B4943" s="50" t="s">
        <v>967</v>
      </c>
      <c r="C4943" s="51" t="str">
        <f>sample_event_meta!$U$209</f>
        <v>29May25-PRS-PRCD-1</v>
      </c>
      <c r="D4943" s="21">
        <f t="shared" si="220"/>
        <v>45806</v>
      </c>
      <c r="E4943" s="22">
        <f t="shared" si="221"/>
        <v>149</v>
      </c>
      <c r="F4943" s="50" t="s">
        <v>343</v>
      </c>
      <c r="G4943" s="50" t="s">
        <v>347</v>
      </c>
      <c r="H4943" s="17">
        <v>117</v>
      </c>
      <c r="I4943" s="17">
        <v>24</v>
      </c>
      <c r="K4943" s="50" t="s">
        <v>494</v>
      </c>
      <c r="M4943" s="50" t="s">
        <v>494</v>
      </c>
      <c r="P4943" s="50" t="s">
        <v>1831</v>
      </c>
      <c r="Q4943" s="50" t="s">
        <v>494</v>
      </c>
      <c r="AC4943" s="50">
        <v>0</v>
      </c>
    </row>
    <row r="4944" spans="1:30" hidden="1" x14ac:dyDescent="0.2">
      <c r="A4944" s="50">
        <v>2025</v>
      </c>
      <c r="B4944" s="50" t="s">
        <v>967</v>
      </c>
      <c r="C4944" s="51" t="str">
        <f>sample_event_meta!$U$209</f>
        <v>29May25-PRS-PRCD-1</v>
      </c>
      <c r="D4944" s="21">
        <f t="shared" si="220"/>
        <v>45806</v>
      </c>
      <c r="E4944" s="22">
        <f t="shared" si="221"/>
        <v>149</v>
      </c>
      <c r="F4944" s="50" t="s">
        <v>343</v>
      </c>
      <c r="G4944" s="50" t="s">
        <v>347</v>
      </c>
      <c r="H4944" s="17">
        <v>102</v>
      </c>
      <c r="I4944" s="17">
        <v>21</v>
      </c>
      <c r="K4944" s="50" t="s">
        <v>494</v>
      </c>
      <c r="M4944" s="50" t="s">
        <v>494</v>
      </c>
      <c r="Q4944" s="50" t="s">
        <v>494</v>
      </c>
      <c r="AC4944" s="50">
        <v>0</v>
      </c>
    </row>
    <row r="4945" spans="1:30" hidden="1" x14ac:dyDescent="0.2">
      <c r="A4945" s="50">
        <v>2025</v>
      </c>
      <c r="B4945" s="50" t="s">
        <v>967</v>
      </c>
      <c r="C4945" s="51" t="str">
        <f>sample_event_meta!$U$209</f>
        <v>29May25-PRS-PRCD-1</v>
      </c>
      <c r="D4945" s="21">
        <f t="shared" si="220"/>
        <v>45806</v>
      </c>
      <c r="E4945" s="22">
        <f t="shared" si="221"/>
        <v>149</v>
      </c>
      <c r="F4945" s="50" t="s">
        <v>400</v>
      </c>
      <c r="G4945" s="50" t="s">
        <v>1131</v>
      </c>
      <c r="H4945" s="17">
        <v>143</v>
      </c>
      <c r="I4945" s="17">
        <v>25</v>
      </c>
      <c r="Q4945" s="50" t="s">
        <v>494</v>
      </c>
      <c r="AC4945" s="50">
        <v>0</v>
      </c>
    </row>
    <row r="4946" spans="1:30" hidden="1" x14ac:dyDescent="0.2">
      <c r="A4946" s="50">
        <v>2025</v>
      </c>
      <c r="B4946" s="50" t="s">
        <v>967</v>
      </c>
      <c r="C4946" s="51" t="str">
        <f>sample_event_meta!$U$209</f>
        <v>29May25-PRS-PRCD-1</v>
      </c>
      <c r="D4946" s="21">
        <f t="shared" si="220"/>
        <v>45806</v>
      </c>
      <c r="E4946" s="22">
        <f t="shared" si="221"/>
        <v>149</v>
      </c>
      <c r="F4946" s="50" t="s">
        <v>400</v>
      </c>
      <c r="G4946" s="50" t="s">
        <v>1131</v>
      </c>
      <c r="H4946" s="17">
        <v>170</v>
      </c>
      <c r="I4946" s="17">
        <v>29</v>
      </c>
      <c r="Q4946" s="50" t="s">
        <v>494</v>
      </c>
      <c r="AC4946" s="50">
        <v>0</v>
      </c>
    </row>
    <row r="4947" spans="1:30" hidden="1" x14ac:dyDescent="0.2">
      <c r="A4947" s="50">
        <v>2025</v>
      </c>
      <c r="B4947" s="50" t="s">
        <v>967</v>
      </c>
      <c r="C4947" s="51" t="str">
        <f>sample_event_meta!$U$209</f>
        <v>29May25-PRS-PRCD-1</v>
      </c>
      <c r="D4947" s="21">
        <f t="shared" si="220"/>
        <v>45806</v>
      </c>
      <c r="E4947" s="22">
        <f t="shared" si="221"/>
        <v>149</v>
      </c>
      <c r="F4947" s="50" t="s">
        <v>400</v>
      </c>
      <c r="G4947" s="50" t="s">
        <v>1131</v>
      </c>
      <c r="H4947" s="17">
        <v>152</v>
      </c>
      <c r="I4947" s="17">
        <v>27</v>
      </c>
      <c r="Q4947" s="50" t="s">
        <v>494</v>
      </c>
      <c r="AC4947" s="50">
        <v>0</v>
      </c>
    </row>
    <row r="4948" spans="1:30" hidden="1" x14ac:dyDescent="0.2">
      <c r="A4948" s="50">
        <v>2025</v>
      </c>
      <c r="B4948" s="50" t="s">
        <v>967</v>
      </c>
      <c r="C4948" s="51" t="str">
        <f>sample_event_meta!$U$209</f>
        <v>29May25-PRS-PRCD-1</v>
      </c>
      <c r="D4948" s="21">
        <f t="shared" si="220"/>
        <v>45806</v>
      </c>
      <c r="E4948" s="22">
        <f t="shared" si="221"/>
        <v>149</v>
      </c>
      <c r="F4948" s="50" t="s">
        <v>400</v>
      </c>
      <c r="G4948" s="50" t="s">
        <v>1131</v>
      </c>
      <c r="H4948" s="17">
        <v>150</v>
      </c>
      <c r="I4948" s="17">
        <v>25</v>
      </c>
      <c r="Q4948" s="50" t="s">
        <v>494</v>
      </c>
      <c r="AC4948" s="50">
        <v>0</v>
      </c>
    </row>
    <row r="4949" spans="1:30" hidden="1" x14ac:dyDescent="0.2">
      <c r="A4949" s="50">
        <v>2025</v>
      </c>
      <c r="B4949" s="50" t="s">
        <v>967</v>
      </c>
      <c r="C4949" s="51" t="str">
        <f>sample_event_meta!$U$209</f>
        <v>29May25-PRS-PRCD-1</v>
      </c>
      <c r="D4949" s="21">
        <f t="shared" si="220"/>
        <v>45806</v>
      </c>
      <c r="E4949" s="22">
        <f t="shared" si="221"/>
        <v>149</v>
      </c>
      <c r="F4949" s="50" t="s">
        <v>400</v>
      </c>
      <c r="G4949" s="50" t="s">
        <v>1131</v>
      </c>
      <c r="H4949" s="17">
        <v>162</v>
      </c>
      <c r="I4949" s="17">
        <v>27</v>
      </c>
      <c r="Q4949" s="50" t="s">
        <v>494</v>
      </c>
      <c r="AC4949" s="50">
        <v>0</v>
      </c>
    </row>
    <row r="4950" spans="1:30" hidden="1" x14ac:dyDescent="0.2">
      <c r="A4950" s="50">
        <v>2025</v>
      </c>
      <c r="B4950" s="50" t="s">
        <v>967</v>
      </c>
      <c r="C4950" s="51" t="str">
        <f>sample_event_meta!$U$209</f>
        <v>29May25-PRS-PRCD-1</v>
      </c>
      <c r="D4950" s="21">
        <f t="shared" si="220"/>
        <v>45806</v>
      </c>
      <c r="E4950" s="22">
        <f t="shared" si="221"/>
        <v>149</v>
      </c>
      <c r="F4950" s="50" t="s">
        <v>400</v>
      </c>
      <c r="G4950" s="50" t="s">
        <v>1131</v>
      </c>
      <c r="H4950" s="17">
        <v>141</v>
      </c>
      <c r="I4950" s="17">
        <v>24</v>
      </c>
      <c r="Q4950" s="50" t="s">
        <v>494</v>
      </c>
      <c r="AC4950" s="50">
        <v>0</v>
      </c>
    </row>
    <row r="4951" spans="1:30" hidden="1" x14ac:dyDescent="0.2">
      <c r="A4951" s="50">
        <v>2025</v>
      </c>
      <c r="B4951" s="50" t="s">
        <v>967</v>
      </c>
      <c r="C4951" s="51" t="str">
        <f>sample_event_meta!$U$209</f>
        <v>29May25-PRS-PRCD-1</v>
      </c>
      <c r="D4951" s="21">
        <f t="shared" si="220"/>
        <v>45806</v>
      </c>
      <c r="E4951" s="22">
        <f t="shared" si="221"/>
        <v>149</v>
      </c>
      <c r="F4951" s="50" t="s">
        <v>400</v>
      </c>
      <c r="G4951" s="50" t="s">
        <v>1131</v>
      </c>
      <c r="H4951" s="17">
        <v>153</v>
      </c>
      <c r="I4951" s="17">
        <v>29</v>
      </c>
      <c r="Q4951" s="50" t="s">
        <v>494</v>
      </c>
      <c r="AC4951" s="50">
        <v>0</v>
      </c>
    </row>
    <row r="4952" spans="1:30" hidden="1" x14ac:dyDescent="0.2">
      <c r="A4952" s="50">
        <v>2025</v>
      </c>
      <c r="B4952" s="50" t="s">
        <v>967</v>
      </c>
      <c r="C4952" s="51" t="str">
        <f>sample_event_meta!$U$209</f>
        <v>29May25-PRS-PRCD-1</v>
      </c>
      <c r="D4952" s="21">
        <f t="shared" si="220"/>
        <v>45806</v>
      </c>
      <c r="E4952" s="22">
        <f t="shared" si="221"/>
        <v>149</v>
      </c>
      <c r="F4952" s="50" t="s">
        <v>400</v>
      </c>
      <c r="G4952" s="50" t="s">
        <v>1131</v>
      </c>
      <c r="H4952" s="17">
        <v>151</v>
      </c>
      <c r="I4952" s="17">
        <v>26</v>
      </c>
      <c r="Q4952" s="50" t="s">
        <v>494</v>
      </c>
      <c r="AC4952" s="50">
        <v>0</v>
      </c>
    </row>
    <row r="4953" spans="1:30" hidden="1" x14ac:dyDescent="0.2">
      <c r="A4953" s="50">
        <v>2025</v>
      </c>
      <c r="B4953" s="50" t="s">
        <v>967</v>
      </c>
      <c r="C4953" s="51" t="str">
        <f>sample_event_meta!$U$209</f>
        <v>29May25-PRS-PRCD-1</v>
      </c>
      <c r="D4953" s="21">
        <f t="shared" si="220"/>
        <v>45806</v>
      </c>
      <c r="E4953" s="22">
        <f t="shared" si="221"/>
        <v>149</v>
      </c>
      <c r="F4953" s="50" t="s">
        <v>401</v>
      </c>
      <c r="G4953" s="50" t="s">
        <v>1131</v>
      </c>
      <c r="H4953" s="17">
        <v>184</v>
      </c>
      <c r="I4953" s="17">
        <v>37</v>
      </c>
      <c r="Q4953" s="50" t="s">
        <v>494</v>
      </c>
      <c r="AC4953" s="50">
        <v>1</v>
      </c>
      <c r="AD4953" s="50" t="s">
        <v>1788</v>
      </c>
    </row>
    <row r="4954" spans="1:30" hidden="1" x14ac:dyDescent="0.2">
      <c r="A4954" s="50">
        <v>2025</v>
      </c>
      <c r="B4954" s="50" t="s">
        <v>967</v>
      </c>
      <c r="C4954" s="51" t="str">
        <f>sample_event_meta!$U$209</f>
        <v>29May25-PRS-PRCD-1</v>
      </c>
      <c r="D4954" s="21">
        <f t="shared" si="220"/>
        <v>45806</v>
      </c>
      <c r="E4954" s="22">
        <f t="shared" si="221"/>
        <v>149</v>
      </c>
      <c r="F4954" s="50" t="s">
        <v>400</v>
      </c>
      <c r="G4954" s="50" t="s">
        <v>1131</v>
      </c>
      <c r="H4954" s="17">
        <v>149</v>
      </c>
      <c r="I4954" s="17">
        <v>27</v>
      </c>
      <c r="Q4954" s="50" t="s">
        <v>494</v>
      </c>
      <c r="AC4954" s="50">
        <v>0</v>
      </c>
    </row>
    <row r="4955" spans="1:30" hidden="1" x14ac:dyDescent="0.2">
      <c r="A4955" s="50">
        <v>2025</v>
      </c>
      <c r="B4955" s="50" t="s">
        <v>967</v>
      </c>
      <c r="C4955" s="51" t="str">
        <f>sample_event_meta!$U$209</f>
        <v>29May25-PRS-PRCD-1</v>
      </c>
      <c r="D4955" s="21">
        <f t="shared" si="220"/>
        <v>45806</v>
      </c>
      <c r="E4955" s="22">
        <f t="shared" si="221"/>
        <v>149</v>
      </c>
      <c r="F4955" s="50" t="s">
        <v>400</v>
      </c>
      <c r="G4955" s="50" t="s">
        <v>1131</v>
      </c>
      <c r="H4955" s="17">
        <v>151</v>
      </c>
      <c r="I4955" s="17">
        <v>28</v>
      </c>
      <c r="Q4955" s="50" t="s">
        <v>494</v>
      </c>
      <c r="AC4955" s="50">
        <v>0</v>
      </c>
    </row>
    <row r="4956" spans="1:30" hidden="1" x14ac:dyDescent="0.2">
      <c r="A4956" s="50">
        <v>2025</v>
      </c>
      <c r="B4956" s="50" t="s">
        <v>967</v>
      </c>
      <c r="C4956" s="51" t="str">
        <f>sample_event_meta!$U$210</f>
        <v>29May25-PRS-PGM "Mouth"-1</v>
      </c>
      <c r="D4956" s="21">
        <f t="shared" si="220"/>
        <v>45806</v>
      </c>
      <c r="E4956" s="22">
        <f t="shared" si="221"/>
        <v>149</v>
      </c>
      <c r="F4956" s="50" t="s">
        <v>343</v>
      </c>
      <c r="G4956" s="50" t="s">
        <v>347</v>
      </c>
      <c r="H4956" s="17">
        <v>116</v>
      </c>
      <c r="I4956" s="17">
        <v>22</v>
      </c>
      <c r="K4956" s="50" t="s">
        <v>494</v>
      </c>
      <c r="M4956" s="50" t="s">
        <v>494</v>
      </c>
      <c r="Q4956" s="50" t="s">
        <v>494</v>
      </c>
      <c r="AC4956" s="50">
        <v>0</v>
      </c>
    </row>
    <row r="4957" spans="1:30" hidden="1" x14ac:dyDescent="0.2">
      <c r="A4957" s="50">
        <v>2025</v>
      </c>
      <c r="B4957" s="50" t="s">
        <v>967</v>
      </c>
      <c r="C4957" s="51" t="str">
        <f>sample_event_meta!$U$210</f>
        <v>29May25-PRS-PGM "Mouth"-1</v>
      </c>
      <c r="D4957" s="21">
        <f t="shared" si="220"/>
        <v>45806</v>
      </c>
      <c r="E4957" s="22">
        <f t="shared" si="221"/>
        <v>149</v>
      </c>
      <c r="F4957" s="50" t="s">
        <v>400</v>
      </c>
      <c r="G4957" s="50" t="s">
        <v>1131</v>
      </c>
      <c r="H4957" s="17">
        <v>144</v>
      </c>
      <c r="I4957" s="17">
        <v>24</v>
      </c>
      <c r="Q4957" s="50" t="s">
        <v>494</v>
      </c>
      <c r="AC4957" s="50">
        <v>0</v>
      </c>
    </row>
    <row r="4958" spans="1:30" hidden="1" x14ac:dyDescent="0.2">
      <c r="A4958" s="50">
        <v>2025</v>
      </c>
      <c r="B4958" s="50" t="s">
        <v>967</v>
      </c>
      <c r="C4958" s="51" t="str">
        <f>sample_event_meta!$U$210</f>
        <v>29May25-PRS-PGM "Mouth"-1</v>
      </c>
      <c r="D4958" s="21">
        <f t="shared" si="220"/>
        <v>45806</v>
      </c>
      <c r="E4958" s="22">
        <f t="shared" si="221"/>
        <v>149</v>
      </c>
      <c r="F4958" s="50" t="s">
        <v>401</v>
      </c>
      <c r="G4958" s="50" t="s">
        <v>1131</v>
      </c>
      <c r="H4958" s="17">
        <v>166</v>
      </c>
      <c r="I4958" s="17">
        <v>30</v>
      </c>
      <c r="Q4958" s="50" t="s">
        <v>494</v>
      </c>
      <c r="AC4958" s="50">
        <v>0</v>
      </c>
    </row>
    <row r="4959" spans="1:30" hidden="1" x14ac:dyDescent="0.2">
      <c r="A4959" s="50">
        <v>2025</v>
      </c>
      <c r="B4959" s="50" t="s">
        <v>967</v>
      </c>
      <c r="C4959" s="51" t="str">
        <f>sample_event_meta!$U$210</f>
        <v>29May25-PRS-PGM "Mouth"-1</v>
      </c>
      <c r="D4959" s="21">
        <f t="shared" si="220"/>
        <v>45806</v>
      </c>
      <c r="E4959" s="22">
        <f t="shared" si="221"/>
        <v>149</v>
      </c>
      <c r="F4959" s="50" t="s">
        <v>400</v>
      </c>
      <c r="G4959" s="50" t="s">
        <v>1131</v>
      </c>
      <c r="H4959" s="17">
        <v>154</v>
      </c>
      <c r="I4959" s="17">
        <v>24</v>
      </c>
      <c r="Q4959" s="50" t="s">
        <v>494</v>
      </c>
      <c r="AC4959" s="50">
        <v>0</v>
      </c>
    </row>
    <row r="4960" spans="1:30" hidden="1" x14ac:dyDescent="0.2">
      <c r="A4960" s="50">
        <v>2025</v>
      </c>
      <c r="B4960" s="50" t="s">
        <v>967</v>
      </c>
      <c r="C4960" s="51" t="str">
        <f>sample_event_meta!$U$210</f>
        <v>29May25-PRS-PGM "Mouth"-1</v>
      </c>
      <c r="D4960" s="21">
        <f t="shared" si="220"/>
        <v>45806</v>
      </c>
      <c r="E4960" s="22">
        <f t="shared" si="221"/>
        <v>149</v>
      </c>
      <c r="F4960" s="50" t="s">
        <v>401</v>
      </c>
      <c r="G4960" s="50" t="s">
        <v>1131</v>
      </c>
      <c r="H4960" s="17">
        <v>160</v>
      </c>
      <c r="I4960" s="17">
        <v>30</v>
      </c>
      <c r="Q4960" s="50" t="s">
        <v>494</v>
      </c>
      <c r="AC4960" s="50">
        <v>0</v>
      </c>
    </row>
    <row r="4961" spans="1:29" hidden="1" x14ac:dyDescent="0.2">
      <c r="A4961" s="50">
        <v>2025</v>
      </c>
      <c r="B4961" s="50" t="s">
        <v>967</v>
      </c>
      <c r="C4961" s="51" t="str">
        <f>sample_event_meta!$U$210</f>
        <v>29May25-PRS-PGM "Mouth"-1</v>
      </c>
      <c r="D4961" s="21">
        <f t="shared" si="220"/>
        <v>45806</v>
      </c>
      <c r="E4961" s="22">
        <f t="shared" si="221"/>
        <v>149</v>
      </c>
      <c r="F4961" s="50" t="s">
        <v>400</v>
      </c>
      <c r="G4961" s="50" t="s">
        <v>1131</v>
      </c>
      <c r="H4961" s="17">
        <v>152</v>
      </c>
      <c r="I4961" s="17">
        <v>26</v>
      </c>
      <c r="Q4961" s="50" t="s">
        <v>494</v>
      </c>
      <c r="AC4961" s="50">
        <v>0</v>
      </c>
    </row>
    <row r="4962" spans="1:29" hidden="1" x14ac:dyDescent="0.2">
      <c r="A4962" s="50">
        <v>2025</v>
      </c>
      <c r="B4962" s="50" t="s">
        <v>967</v>
      </c>
      <c r="C4962" s="51" t="str">
        <f>sample_event_meta!$U$210</f>
        <v>29May25-PRS-PGM "Mouth"-1</v>
      </c>
      <c r="D4962" s="21">
        <f t="shared" si="220"/>
        <v>45806</v>
      </c>
      <c r="E4962" s="22">
        <f t="shared" si="221"/>
        <v>149</v>
      </c>
      <c r="F4962" s="50" t="s">
        <v>400</v>
      </c>
      <c r="G4962" s="50" t="s">
        <v>1131</v>
      </c>
      <c r="H4962" s="17">
        <v>158</v>
      </c>
      <c r="I4962" s="17">
        <v>28</v>
      </c>
      <c r="Q4962" s="50" t="s">
        <v>494</v>
      </c>
      <c r="AC4962" s="50">
        <v>0</v>
      </c>
    </row>
    <row r="4963" spans="1:29" hidden="1" x14ac:dyDescent="0.2">
      <c r="A4963" s="50">
        <v>2025</v>
      </c>
      <c r="B4963" s="50" t="s">
        <v>967</v>
      </c>
      <c r="C4963" s="51" t="str">
        <f>sample_event_meta!$U$210</f>
        <v>29May25-PRS-PGM "Mouth"-1</v>
      </c>
      <c r="D4963" s="21">
        <f t="shared" si="220"/>
        <v>45806</v>
      </c>
      <c r="E4963" s="22">
        <f t="shared" si="221"/>
        <v>149</v>
      </c>
      <c r="F4963" s="50" t="s">
        <v>400</v>
      </c>
      <c r="G4963" s="50" t="s">
        <v>1131</v>
      </c>
      <c r="H4963" s="17">
        <v>148</v>
      </c>
      <c r="I4963" s="17">
        <v>25</v>
      </c>
      <c r="Q4963" s="50" t="s">
        <v>494</v>
      </c>
      <c r="AC4963" s="50">
        <v>0</v>
      </c>
    </row>
    <row r="4964" spans="1:29" hidden="1" x14ac:dyDescent="0.2">
      <c r="A4964" s="50">
        <v>2025</v>
      </c>
      <c r="B4964" s="50" t="s">
        <v>967</v>
      </c>
      <c r="C4964" s="51" t="str">
        <f>sample_event_meta!$U$210</f>
        <v>29May25-PRS-PGM "Mouth"-1</v>
      </c>
      <c r="D4964" s="21">
        <f t="shared" si="220"/>
        <v>45806</v>
      </c>
      <c r="E4964" s="22">
        <f t="shared" si="221"/>
        <v>149</v>
      </c>
      <c r="F4964" s="50" t="s">
        <v>400</v>
      </c>
      <c r="G4964" s="50" t="s">
        <v>1131</v>
      </c>
      <c r="H4964" s="17">
        <v>140</v>
      </c>
      <c r="I4964" s="17">
        <v>22</v>
      </c>
      <c r="Q4964" s="50" t="s">
        <v>494</v>
      </c>
      <c r="AC4964" s="50">
        <v>0</v>
      </c>
    </row>
    <row r="4965" spans="1:29" hidden="1" x14ac:dyDescent="0.2">
      <c r="A4965" s="50">
        <v>2025</v>
      </c>
      <c r="B4965" s="50" t="s">
        <v>967</v>
      </c>
      <c r="C4965" s="51" t="str">
        <f>sample_event_meta!$U$210</f>
        <v>29May25-PRS-PGM "Mouth"-1</v>
      </c>
      <c r="D4965" s="21">
        <f t="shared" si="220"/>
        <v>45806</v>
      </c>
      <c r="E4965" s="22">
        <f t="shared" si="221"/>
        <v>149</v>
      </c>
      <c r="F4965" s="50" t="s">
        <v>401</v>
      </c>
      <c r="G4965" s="50" t="s">
        <v>1131</v>
      </c>
      <c r="H4965" s="17">
        <v>144</v>
      </c>
      <c r="I4965" s="17">
        <v>28</v>
      </c>
      <c r="Q4965" s="50" t="s">
        <v>494</v>
      </c>
      <c r="AC4965" s="50">
        <v>0</v>
      </c>
    </row>
    <row r="4966" spans="1:29" hidden="1" x14ac:dyDescent="0.2">
      <c r="A4966" s="50">
        <v>2025</v>
      </c>
      <c r="B4966" s="50" t="s">
        <v>16</v>
      </c>
      <c r="C4966" s="51" t="str">
        <f>set_totals!$C$685</f>
        <v>30May25-RST-Night/Day</v>
      </c>
      <c r="D4966" s="21">
        <f t="shared" si="220"/>
        <v>45807</v>
      </c>
      <c r="E4966" s="22">
        <f t="shared" si="221"/>
        <v>150</v>
      </c>
      <c r="F4966" s="50" t="s">
        <v>344</v>
      </c>
      <c r="G4966" s="50" t="s">
        <v>341</v>
      </c>
      <c r="H4966" s="17">
        <v>66</v>
      </c>
      <c r="J4966" s="17">
        <v>2.95</v>
      </c>
      <c r="K4966" s="50" t="s">
        <v>496</v>
      </c>
      <c r="Q4966" s="50" t="s">
        <v>494</v>
      </c>
    </row>
    <row r="4967" spans="1:29" hidden="1" x14ac:dyDescent="0.2">
      <c r="A4967" s="50">
        <v>2025</v>
      </c>
      <c r="B4967" s="50" t="s">
        <v>16</v>
      </c>
      <c r="C4967" s="51" t="str">
        <f>set_totals!$C$685</f>
        <v>30May25-RST-Night/Day</v>
      </c>
      <c r="D4967" s="21">
        <f t="shared" si="220"/>
        <v>45807</v>
      </c>
      <c r="E4967" s="22">
        <f t="shared" si="221"/>
        <v>150</v>
      </c>
      <c r="F4967" s="50" t="s">
        <v>344</v>
      </c>
      <c r="G4967" s="50" t="s">
        <v>341</v>
      </c>
      <c r="H4967" s="17">
        <v>62</v>
      </c>
      <c r="J4967" s="17">
        <v>2.5299999999999998</v>
      </c>
      <c r="K4967" s="50" t="s">
        <v>494</v>
      </c>
      <c r="Q4967" s="50" t="s">
        <v>494</v>
      </c>
    </row>
    <row r="4968" spans="1:29" hidden="1" x14ac:dyDescent="0.2">
      <c r="A4968" s="50">
        <v>2025</v>
      </c>
      <c r="B4968" s="50" t="s">
        <v>16</v>
      </c>
      <c r="C4968" s="51" t="str">
        <f>set_totals!$C$685</f>
        <v>30May25-RST-Night/Day</v>
      </c>
      <c r="D4968" s="21">
        <f t="shared" si="220"/>
        <v>45807</v>
      </c>
      <c r="E4968" s="22">
        <f t="shared" si="221"/>
        <v>150</v>
      </c>
      <c r="F4968" s="50" t="s">
        <v>344</v>
      </c>
      <c r="G4968" s="50" t="s">
        <v>341</v>
      </c>
      <c r="H4968" s="17">
        <v>68</v>
      </c>
      <c r="J4968" s="17">
        <v>2.69</v>
      </c>
      <c r="K4968" s="50" t="s">
        <v>496</v>
      </c>
      <c r="Q4968" s="50" t="s">
        <v>494</v>
      </c>
    </row>
    <row r="4969" spans="1:29" hidden="1" x14ac:dyDescent="0.2">
      <c r="A4969" s="50">
        <v>2025</v>
      </c>
      <c r="B4969" s="50" t="s">
        <v>16</v>
      </c>
      <c r="C4969" s="51" t="str">
        <f>set_totals!$C$685</f>
        <v>30May25-RST-Night/Day</v>
      </c>
      <c r="D4969" s="21">
        <f t="shared" si="220"/>
        <v>45807</v>
      </c>
      <c r="E4969" s="22">
        <f t="shared" si="221"/>
        <v>150</v>
      </c>
      <c r="F4969" s="50" t="s">
        <v>343</v>
      </c>
      <c r="G4969" s="50" t="s">
        <v>341</v>
      </c>
      <c r="H4969" s="17">
        <v>56</v>
      </c>
      <c r="J4969" s="17">
        <v>1.63</v>
      </c>
      <c r="K4969" s="50" t="s">
        <v>494</v>
      </c>
      <c r="Q4969" s="50" t="s">
        <v>494</v>
      </c>
    </row>
    <row r="4970" spans="1:29" hidden="1" x14ac:dyDescent="0.2">
      <c r="A4970" s="50">
        <v>2025</v>
      </c>
      <c r="B4970" s="50" t="s">
        <v>16</v>
      </c>
      <c r="C4970" s="51" t="str">
        <f>set_totals!$C$685</f>
        <v>30May25-RST-Night/Day</v>
      </c>
      <c r="D4970" s="21">
        <f t="shared" si="220"/>
        <v>45807</v>
      </c>
      <c r="E4970" s="22">
        <f t="shared" si="221"/>
        <v>150</v>
      </c>
      <c r="F4970" s="50" t="s">
        <v>343</v>
      </c>
      <c r="G4970" s="50" t="s">
        <v>341</v>
      </c>
      <c r="H4970" s="17">
        <v>48</v>
      </c>
      <c r="J4970" s="17">
        <v>1.19</v>
      </c>
      <c r="K4970" s="50" t="s">
        <v>494</v>
      </c>
      <c r="Q4970" s="50" t="s">
        <v>494</v>
      </c>
    </row>
    <row r="4971" spans="1:29" hidden="1" x14ac:dyDescent="0.2">
      <c r="A4971" s="50">
        <v>2025</v>
      </c>
      <c r="B4971" s="50" t="s">
        <v>16</v>
      </c>
      <c r="C4971" s="51" t="str">
        <f>set_totals!$C$685</f>
        <v>30May25-RST-Night/Day</v>
      </c>
      <c r="D4971" s="21">
        <f t="shared" si="220"/>
        <v>45807</v>
      </c>
      <c r="E4971" s="22">
        <f t="shared" si="221"/>
        <v>150</v>
      </c>
      <c r="F4971" s="50" t="s">
        <v>343</v>
      </c>
      <c r="G4971" s="50" t="s">
        <v>341</v>
      </c>
      <c r="H4971" s="17">
        <v>46</v>
      </c>
      <c r="J4971" s="17">
        <v>1.34</v>
      </c>
      <c r="K4971" s="50" t="s">
        <v>494</v>
      </c>
      <c r="Q4971" s="50" t="s">
        <v>494</v>
      </c>
    </row>
    <row r="4972" spans="1:29" hidden="1" x14ac:dyDescent="0.2">
      <c r="A4972" s="50">
        <v>2025</v>
      </c>
      <c r="B4972" s="50" t="s">
        <v>16</v>
      </c>
      <c r="C4972" s="51" t="str">
        <f>set_totals!$C$709</f>
        <v>29May25-RST-Night/Day</v>
      </c>
      <c r="D4972" s="21">
        <f t="shared" si="220"/>
        <v>45806</v>
      </c>
      <c r="E4972" s="22">
        <f t="shared" si="221"/>
        <v>149</v>
      </c>
      <c r="F4972" s="50" t="s">
        <v>343</v>
      </c>
      <c r="G4972" s="50" t="s">
        <v>341</v>
      </c>
      <c r="H4972" s="17">
        <v>44</v>
      </c>
      <c r="J4972" s="50">
        <v>1.07</v>
      </c>
    </row>
    <row r="4973" spans="1:29" hidden="1" x14ac:dyDescent="0.2">
      <c r="A4973" s="50">
        <v>2025</v>
      </c>
      <c r="B4973" s="50" t="s">
        <v>16</v>
      </c>
      <c r="C4973" s="51" t="str">
        <f>set_totals!$C$709</f>
        <v>29May25-RST-Night/Day</v>
      </c>
      <c r="D4973" s="21">
        <f t="shared" si="220"/>
        <v>45806</v>
      </c>
      <c r="E4973" s="22">
        <f t="shared" si="221"/>
        <v>149</v>
      </c>
      <c r="F4973" s="50" t="s">
        <v>343</v>
      </c>
      <c r="G4973" s="50" t="s">
        <v>341</v>
      </c>
      <c r="H4973" s="17">
        <v>46</v>
      </c>
      <c r="J4973" s="50">
        <v>1.07</v>
      </c>
    </row>
    <row r="4974" spans="1:29" hidden="1" x14ac:dyDescent="0.2">
      <c r="A4974" s="50">
        <v>2025</v>
      </c>
      <c r="B4974" s="50" t="s">
        <v>16</v>
      </c>
      <c r="C4974" s="51" t="str">
        <f>set_totals!$C$709</f>
        <v>29May25-RST-Night/Day</v>
      </c>
      <c r="D4974" s="21">
        <f t="shared" si="220"/>
        <v>45806</v>
      </c>
      <c r="E4974" s="22">
        <f t="shared" si="221"/>
        <v>149</v>
      </c>
      <c r="F4974" s="50" t="s">
        <v>343</v>
      </c>
      <c r="G4974" s="50" t="s">
        <v>341</v>
      </c>
      <c r="H4974" s="17">
        <v>49</v>
      </c>
      <c r="J4974" s="50">
        <v>1.21</v>
      </c>
    </row>
    <row r="4975" spans="1:29" hidden="1" x14ac:dyDescent="0.2">
      <c r="A4975" s="50">
        <v>2025</v>
      </c>
      <c r="B4975" s="50" t="s">
        <v>16</v>
      </c>
      <c r="C4975" s="51" t="str">
        <f>set_totals!$C$709</f>
        <v>29May25-RST-Night/Day</v>
      </c>
      <c r="D4975" s="21">
        <f t="shared" ref="D4975:D5054" si="222">DATEVALUE(LEFT(C4975, SEARCH("-", C4975) - 1))</f>
        <v>45806</v>
      </c>
      <c r="E4975" s="22">
        <f t="shared" ref="E4975:E5054" si="223" xml:space="preserve"> D4975 - DATE(YEAR(D4975), 1, 0)</f>
        <v>149</v>
      </c>
      <c r="F4975" s="50" t="s">
        <v>343</v>
      </c>
      <c r="G4975" s="50" t="s">
        <v>347</v>
      </c>
      <c r="H4975" s="17">
        <v>77</v>
      </c>
      <c r="J4975" s="50">
        <v>5.03</v>
      </c>
    </row>
    <row r="4976" spans="1:29" hidden="1" x14ac:dyDescent="0.2">
      <c r="A4976" s="50">
        <v>2025</v>
      </c>
      <c r="B4976" s="50" t="s">
        <v>16</v>
      </c>
      <c r="C4976" s="51" t="str">
        <f>set_totals!$C$709</f>
        <v>29May25-RST-Night/Day</v>
      </c>
      <c r="D4976" s="21">
        <f t="shared" si="222"/>
        <v>45806</v>
      </c>
      <c r="E4976" s="22">
        <f t="shared" si="223"/>
        <v>149</v>
      </c>
      <c r="F4976" s="50" t="s">
        <v>344</v>
      </c>
      <c r="G4976" s="50" t="s">
        <v>347</v>
      </c>
      <c r="H4976" s="17">
        <v>73</v>
      </c>
      <c r="J4976" s="50">
        <v>4.03</v>
      </c>
      <c r="K4976" s="50" t="s">
        <v>496</v>
      </c>
    </row>
    <row r="4977" spans="1:60" hidden="1" x14ac:dyDescent="0.2">
      <c r="A4977" s="50">
        <v>2025</v>
      </c>
      <c r="B4977" s="50" t="s">
        <v>16</v>
      </c>
      <c r="C4977" s="51" t="str">
        <f>set_totals!$C$709</f>
        <v>29May25-RST-Night/Day</v>
      </c>
      <c r="D4977" s="21">
        <f t="shared" si="222"/>
        <v>45806</v>
      </c>
      <c r="E4977" s="22">
        <f t="shared" si="223"/>
        <v>149</v>
      </c>
      <c r="F4977" s="50" t="s">
        <v>344</v>
      </c>
      <c r="G4977" s="50" t="s">
        <v>341</v>
      </c>
      <c r="H4977" s="17">
        <v>63</v>
      </c>
      <c r="J4977" s="50">
        <v>2.56</v>
      </c>
      <c r="K4977" s="50" t="s">
        <v>496</v>
      </c>
    </row>
    <row r="4978" spans="1:60" hidden="1" x14ac:dyDescent="0.2">
      <c r="A4978" s="50">
        <v>2025</v>
      </c>
      <c r="B4978" s="50" t="s">
        <v>16</v>
      </c>
      <c r="C4978" s="51" t="str">
        <f>set_totals!$C$709</f>
        <v>29May25-RST-Night/Day</v>
      </c>
      <c r="D4978" s="21">
        <f t="shared" si="222"/>
        <v>45806</v>
      </c>
      <c r="E4978" s="22">
        <f t="shared" si="223"/>
        <v>149</v>
      </c>
      <c r="F4978" s="50" t="s">
        <v>344</v>
      </c>
      <c r="G4978" s="50" t="s">
        <v>341</v>
      </c>
      <c r="H4978" s="17">
        <v>65</v>
      </c>
      <c r="J4978" s="50">
        <v>2.86</v>
      </c>
      <c r="K4978" s="50" t="s">
        <v>496</v>
      </c>
    </row>
    <row r="4979" spans="1:60" x14ac:dyDescent="0.2">
      <c r="A4979" s="51">
        <v>2025</v>
      </c>
      <c r="B4979" s="51" t="s">
        <v>420</v>
      </c>
      <c r="C4979" s="51" t="str">
        <f>set_totals!$C$710</f>
        <v>29May25-BS-BS24-1</v>
      </c>
      <c r="D4979" s="21">
        <v>45806</v>
      </c>
      <c r="E4979" s="22">
        <f t="shared" si="223"/>
        <v>149</v>
      </c>
      <c r="F4979" s="51" t="s">
        <v>344</v>
      </c>
      <c r="G4979" s="51" t="s">
        <v>347</v>
      </c>
      <c r="H4979" s="20"/>
      <c r="I4979" s="20"/>
      <c r="J4979" s="79"/>
      <c r="K4979" s="79" t="s">
        <v>2526</v>
      </c>
      <c r="M4979" s="51"/>
      <c r="N4979" s="79" t="s">
        <v>1832</v>
      </c>
      <c r="P4979" s="50" t="s">
        <v>1832</v>
      </c>
      <c r="Q4979" s="51" t="s">
        <v>496</v>
      </c>
      <c r="R4979" s="51"/>
      <c r="S4979" s="51"/>
      <c r="AD4979" s="192" t="s">
        <v>1827</v>
      </c>
      <c r="BH4979" s="50" t="s">
        <v>2486</v>
      </c>
    </row>
    <row r="4980" spans="1:60" x14ac:dyDescent="0.2">
      <c r="A4980" s="51">
        <v>2025</v>
      </c>
      <c r="B4980" s="51" t="s">
        <v>420</v>
      </c>
      <c r="C4980" s="51" t="str">
        <f>set_totals!$C$710</f>
        <v>29May25-BS-BS24-1</v>
      </c>
      <c r="D4980" s="21">
        <v>45806</v>
      </c>
      <c r="E4980" s="22">
        <f t="shared" si="223"/>
        <v>149</v>
      </c>
      <c r="F4980" s="51" t="s">
        <v>344</v>
      </c>
      <c r="G4980" s="51" t="s">
        <v>347</v>
      </c>
      <c r="H4980" s="20"/>
      <c r="I4980" s="20"/>
      <c r="J4980" s="79"/>
      <c r="K4980" s="79" t="s">
        <v>2526</v>
      </c>
      <c r="M4980" s="51"/>
      <c r="N4980" s="79" t="s">
        <v>1833</v>
      </c>
      <c r="P4980" s="50" t="s">
        <v>1833</v>
      </c>
      <c r="Q4980" s="51" t="s">
        <v>496</v>
      </c>
      <c r="R4980" s="51"/>
      <c r="S4980" s="51"/>
      <c r="AD4980" s="192" t="s">
        <v>1827</v>
      </c>
      <c r="BH4980" s="50" t="s">
        <v>2486</v>
      </c>
    </row>
    <row r="4981" spans="1:60" x14ac:dyDescent="0.2">
      <c r="A4981" s="51">
        <v>2025</v>
      </c>
      <c r="B4981" s="51" t="s">
        <v>420</v>
      </c>
      <c r="C4981" s="51" t="str">
        <f>set_totals!$C$710</f>
        <v>29May25-BS-BS24-1</v>
      </c>
      <c r="D4981" s="21">
        <v>45806</v>
      </c>
      <c r="E4981" s="22">
        <f t="shared" si="223"/>
        <v>149</v>
      </c>
      <c r="F4981" s="51" t="s">
        <v>344</v>
      </c>
      <c r="G4981" s="51" t="s">
        <v>347</v>
      </c>
      <c r="H4981" s="20"/>
      <c r="I4981" s="20"/>
      <c r="J4981" s="79"/>
      <c r="K4981" s="79" t="s">
        <v>2526</v>
      </c>
      <c r="M4981" s="51"/>
      <c r="N4981" s="79" t="s">
        <v>1834</v>
      </c>
      <c r="P4981" s="50" t="s">
        <v>1834</v>
      </c>
      <c r="Q4981" s="51" t="s">
        <v>496</v>
      </c>
      <c r="R4981" s="51"/>
      <c r="S4981" s="51"/>
      <c r="AD4981" s="192" t="s">
        <v>1827</v>
      </c>
      <c r="BH4981" s="50" t="s">
        <v>2486</v>
      </c>
    </row>
    <row r="4982" spans="1:60" x14ac:dyDescent="0.2">
      <c r="A4982" s="51">
        <v>2025</v>
      </c>
      <c r="B4982" s="51" t="s">
        <v>420</v>
      </c>
      <c r="C4982" s="51" t="str">
        <f>set_totals!$C$710</f>
        <v>29May25-BS-BS24-1</v>
      </c>
      <c r="D4982" s="21">
        <v>45806</v>
      </c>
      <c r="E4982" s="22">
        <f t="shared" si="223"/>
        <v>149</v>
      </c>
      <c r="F4982" s="51" t="s">
        <v>344</v>
      </c>
      <c r="G4982" s="51" t="s">
        <v>347</v>
      </c>
      <c r="H4982" s="20"/>
      <c r="I4982" s="20"/>
      <c r="J4982" s="79"/>
      <c r="K4982" s="79" t="s">
        <v>2526</v>
      </c>
      <c r="M4982" s="51"/>
      <c r="N4982" s="79" t="s">
        <v>1835</v>
      </c>
      <c r="P4982" s="50" t="s">
        <v>1835</v>
      </c>
      <c r="Q4982" s="51" t="s">
        <v>496</v>
      </c>
      <c r="R4982" s="51"/>
      <c r="S4982" s="51"/>
      <c r="AD4982" s="192" t="s">
        <v>1827</v>
      </c>
      <c r="BH4982" s="50" t="s">
        <v>2486</v>
      </c>
    </row>
    <row r="4983" spans="1:60" x14ac:dyDescent="0.2">
      <c r="A4983" s="51">
        <v>2025</v>
      </c>
      <c r="B4983" s="51" t="s">
        <v>420</v>
      </c>
      <c r="C4983" s="51" t="str">
        <f>set_totals!$C$710</f>
        <v>29May25-BS-BS24-1</v>
      </c>
      <c r="D4983" s="21">
        <v>45806</v>
      </c>
      <c r="E4983" s="22">
        <f t="shared" si="223"/>
        <v>149</v>
      </c>
      <c r="F4983" s="51" t="s">
        <v>344</v>
      </c>
      <c r="G4983" s="51" t="s">
        <v>347</v>
      </c>
      <c r="H4983" s="20"/>
      <c r="I4983" s="20"/>
      <c r="J4983" s="79"/>
      <c r="K4983" s="79" t="s">
        <v>2526</v>
      </c>
      <c r="M4983" s="51"/>
      <c r="N4983" s="79" t="s">
        <v>1836</v>
      </c>
      <c r="P4983" s="50" t="s">
        <v>1836</v>
      </c>
      <c r="Q4983" s="51" t="s">
        <v>496</v>
      </c>
      <c r="R4983" s="51"/>
      <c r="S4983" s="51"/>
      <c r="AD4983" s="192" t="s">
        <v>1827</v>
      </c>
      <c r="BH4983" s="50" t="s">
        <v>2486</v>
      </c>
    </row>
    <row r="4984" spans="1:60" x14ac:dyDescent="0.2">
      <c r="A4984" s="51">
        <v>2025</v>
      </c>
      <c r="B4984" s="51" t="s">
        <v>420</v>
      </c>
      <c r="C4984" s="51" t="str">
        <f>set_totals!$C$710</f>
        <v>29May25-BS-BS24-1</v>
      </c>
      <c r="D4984" s="21">
        <v>45806</v>
      </c>
      <c r="E4984" s="22">
        <f t="shared" si="223"/>
        <v>149</v>
      </c>
      <c r="F4984" s="51" t="s">
        <v>344</v>
      </c>
      <c r="G4984" s="51" t="s">
        <v>347</v>
      </c>
      <c r="H4984" s="20"/>
      <c r="I4984" s="20"/>
      <c r="J4984" s="79"/>
      <c r="K4984" s="79" t="s">
        <v>2526</v>
      </c>
      <c r="M4984" s="51"/>
      <c r="N4984" s="79" t="s">
        <v>1837</v>
      </c>
      <c r="P4984" s="50" t="s">
        <v>1837</v>
      </c>
      <c r="Q4984" s="51" t="s">
        <v>496</v>
      </c>
      <c r="R4984" s="51"/>
      <c r="S4984" s="51"/>
      <c r="AD4984" s="192" t="s">
        <v>1827</v>
      </c>
      <c r="BH4984" s="50" t="s">
        <v>2486</v>
      </c>
    </row>
    <row r="4985" spans="1:60" x14ac:dyDescent="0.2">
      <c r="A4985" s="51">
        <v>2025</v>
      </c>
      <c r="B4985" s="51" t="s">
        <v>420</v>
      </c>
      <c r="C4985" s="51" t="str">
        <f>set_totals!$C$710</f>
        <v>29May25-BS-BS24-1</v>
      </c>
      <c r="D4985" s="21">
        <v>45806</v>
      </c>
      <c r="E4985" s="22">
        <f t="shared" si="223"/>
        <v>149</v>
      </c>
      <c r="F4985" s="51" t="s">
        <v>344</v>
      </c>
      <c r="G4985" s="51" t="s">
        <v>347</v>
      </c>
      <c r="H4985" s="20"/>
      <c r="I4985" s="20"/>
      <c r="J4985" s="79"/>
      <c r="K4985" s="79" t="s">
        <v>2526</v>
      </c>
      <c r="M4985" s="51"/>
      <c r="N4985" s="79" t="s">
        <v>1838</v>
      </c>
      <c r="P4985" s="50" t="s">
        <v>1838</v>
      </c>
      <c r="Q4985" s="51" t="s">
        <v>496</v>
      </c>
      <c r="R4985" s="51"/>
      <c r="S4985" s="51"/>
      <c r="AD4985" s="192" t="s">
        <v>1827</v>
      </c>
      <c r="BH4985" s="50" t="s">
        <v>2486</v>
      </c>
    </row>
    <row r="4986" spans="1:60" x14ac:dyDescent="0.2">
      <c r="A4986" s="51">
        <v>2025</v>
      </c>
      <c r="B4986" s="51" t="s">
        <v>420</v>
      </c>
      <c r="C4986" s="51" t="str">
        <f>set_totals!$C$710</f>
        <v>29May25-BS-BS24-1</v>
      </c>
      <c r="D4986" s="21">
        <v>45806</v>
      </c>
      <c r="E4986" s="22">
        <f t="shared" si="223"/>
        <v>149</v>
      </c>
      <c r="F4986" s="51" t="s">
        <v>344</v>
      </c>
      <c r="G4986" s="51" t="s">
        <v>347</v>
      </c>
      <c r="H4986" s="20"/>
      <c r="I4986" s="20"/>
      <c r="J4986" s="79"/>
      <c r="K4986" s="79" t="s">
        <v>2526</v>
      </c>
      <c r="M4986" s="51"/>
      <c r="N4986" s="79" t="s">
        <v>1839</v>
      </c>
      <c r="P4986" s="50" t="s">
        <v>1839</v>
      </c>
      <c r="Q4986" s="51" t="s">
        <v>496</v>
      </c>
      <c r="R4986" s="51"/>
      <c r="S4986" s="51"/>
      <c r="AD4986" s="192" t="s">
        <v>1827</v>
      </c>
      <c r="BH4986" s="50" t="s">
        <v>2486</v>
      </c>
    </row>
    <row r="4987" spans="1:60" x14ac:dyDescent="0.2">
      <c r="A4987" s="51">
        <v>2025</v>
      </c>
      <c r="B4987" s="51" t="s">
        <v>420</v>
      </c>
      <c r="C4987" s="51" t="str">
        <f>set_totals!$C$710</f>
        <v>29May25-BS-BS24-1</v>
      </c>
      <c r="D4987" s="21">
        <v>45806</v>
      </c>
      <c r="E4987" s="22">
        <f t="shared" si="223"/>
        <v>149</v>
      </c>
      <c r="F4987" s="51" t="s">
        <v>344</v>
      </c>
      <c r="G4987" s="51" t="s">
        <v>347</v>
      </c>
      <c r="H4987" s="20"/>
      <c r="I4987" s="20"/>
      <c r="J4987" s="79"/>
      <c r="K4987" s="79" t="s">
        <v>2526</v>
      </c>
      <c r="M4987" s="51"/>
      <c r="N4987" s="79" t="s">
        <v>1840</v>
      </c>
      <c r="P4987" s="50" t="s">
        <v>1840</v>
      </c>
      <c r="Q4987" s="51" t="s">
        <v>496</v>
      </c>
      <c r="R4987" s="51"/>
      <c r="S4987" s="51"/>
      <c r="AD4987" s="192" t="s">
        <v>1827</v>
      </c>
      <c r="BH4987" s="50" t="s">
        <v>2486</v>
      </c>
    </row>
    <row r="4988" spans="1:60" x14ac:dyDescent="0.2">
      <c r="A4988" s="51">
        <v>2025</v>
      </c>
      <c r="B4988" s="51" t="s">
        <v>420</v>
      </c>
      <c r="C4988" s="51" t="str">
        <f>set_totals!$C$710</f>
        <v>29May25-BS-BS24-1</v>
      </c>
      <c r="D4988" s="21">
        <v>45806</v>
      </c>
      <c r="E4988" s="22">
        <f t="shared" si="223"/>
        <v>149</v>
      </c>
      <c r="F4988" s="51" t="s">
        <v>344</v>
      </c>
      <c r="G4988" s="51" t="s">
        <v>347</v>
      </c>
      <c r="H4988" s="20"/>
      <c r="I4988" s="20"/>
      <c r="J4988" s="79"/>
      <c r="K4988" s="79" t="s">
        <v>2526</v>
      </c>
      <c r="M4988" s="51"/>
      <c r="N4988" s="79" t="s">
        <v>1841</v>
      </c>
      <c r="P4988" s="50" t="s">
        <v>1841</v>
      </c>
      <c r="Q4988" s="51" t="s">
        <v>496</v>
      </c>
      <c r="R4988" s="51"/>
      <c r="S4988" s="51"/>
      <c r="AD4988" s="192" t="s">
        <v>1827</v>
      </c>
      <c r="BH4988" s="50" t="s">
        <v>2486</v>
      </c>
    </row>
    <row r="4989" spans="1:60" x14ac:dyDescent="0.2">
      <c r="A4989" s="51">
        <v>2025</v>
      </c>
      <c r="B4989" s="51" t="s">
        <v>420</v>
      </c>
      <c r="C4989" s="51" t="str">
        <f>set_totals!$C$710</f>
        <v>29May25-BS-BS24-1</v>
      </c>
      <c r="D4989" s="21">
        <v>45806</v>
      </c>
      <c r="E4989" s="22">
        <f t="shared" si="223"/>
        <v>149</v>
      </c>
      <c r="F4989" s="51" t="s">
        <v>344</v>
      </c>
      <c r="G4989" s="51" t="s">
        <v>347</v>
      </c>
      <c r="H4989" s="20"/>
      <c r="I4989" s="20"/>
      <c r="J4989" s="79"/>
      <c r="K4989" s="79" t="s">
        <v>2526</v>
      </c>
      <c r="M4989" s="51"/>
      <c r="N4989" s="79" t="s">
        <v>1842</v>
      </c>
      <c r="P4989" s="50" t="s">
        <v>1842</v>
      </c>
      <c r="Q4989" s="51" t="s">
        <v>496</v>
      </c>
      <c r="R4989" s="51"/>
      <c r="S4989" s="51"/>
      <c r="AD4989" s="192" t="s">
        <v>1827</v>
      </c>
      <c r="BH4989" s="50" t="s">
        <v>2486</v>
      </c>
    </row>
    <row r="4990" spans="1:60" x14ac:dyDescent="0.2">
      <c r="A4990" s="51">
        <v>2025</v>
      </c>
      <c r="B4990" s="51" t="s">
        <v>420</v>
      </c>
      <c r="C4990" s="51" t="str">
        <f>set_totals!$C$710</f>
        <v>29May25-BS-BS24-1</v>
      </c>
      <c r="D4990" s="21">
        <v>45806</v>
      </c>
      <c r="E4990" s="22">
        <f t="shared" si="223"/>
        <v>149</v>
      </c>
      <c r="F4990" s="51" t="s">
        <v>344</v>
      </c>
      <c r="G4990" s="51" t="s">
        <v>347</v>
      </c>
      <c r="H4990" s="20">
        <v>63</v>
      </c>
      <c r="I4990" s="20">
        <v>13</v>
      </c>
      <c r="J4990" s="79">
        <v>2.23</v>
      </c>
      <c r="K4990" s="79" t="s">
        <v>494</v>
      </c>
      <c r="M4990" s="51"/>
      <c r="N4990" s="79" t="s">
        <v>2366</v>
      </c>
      <c r="P4990" s="50" t="s">
        <v>2366</v>
      </c>
      <c r="Q4990" s="51" t="s">
        <v>496</v>
      </c>
      <c r="R4990" s="51" t="s">
        <v>2350</v>
      </c>
      <c r="S4990" s="51" t="s">
        <v>2506</v>
      </c>
      <c r="AD4990" s="192" t="s">
        <v>1827</v>
      </c>
      <c r="AM4990" s="50">
        <v>58</v>
      </c>
      <c r="AN4990" s="50">
        <v>11</v>
      </c>
      <c r="AO4990" s="50">
        <v>1.85</v>
      </c>
      <c r="BH4990" s="50" t="s">
        <v>2486</v>
      </c>
    </row>
    <row r="4991" spans="1:60" x14ac:dyDescent="0.2">
      <c r="A4991" s="51">
        <v>2025</v>
      </c>
      <c r="B4991" s="51" t="s">
        <v>420</v>
      </c>
      <c r="C4991" s="51" t="str">
        <f>set_totals!$C$710</f>
        <v>29May25-BS-BS24-1</v>
      </c>
      <c r="D4991" s="21">
        <v>45806</v>
      </c>
      <c r="E4991" s="22">
        <f t="shared" si="223"/>
        <v>149</v>
      </c>
      <c r="F4991" s="51" t="s">
        <v>344</v>
      </c>
      <c r="G4991" s="51" t="s">
        <v>347</v>
      </c>
      <c r="H4991" s="20">
        <v>58</v>
      </c>
      <c r="I4991" s="20">
        <v>13</v>
      </c>
      <c r="J4991" s="79">
        <v>2.08</v>
      </c>
      <c r="K4991" s="79" t="s">
        <v>494</v>
      </c>
      <c r="M4991" s="51"/>
      <c r="N4991" s="79" t="s">
        <v>2367</v>
      </c>
      <c r="P4991" s="50" t="s">
        <v>2367</v>
      </c>
      <c r="Q4991" s="51" t="s">
        <v>496</v>
      </c>
      <c r="R4991" s="51" t="s">
        <v>2350</v>
      </c>
      <c r="S4991" s="51" t="s">
        <v>2506</v>
      </c>
      <c r="AD4991" s="192" t="s">
        <v>1827</v>
      </c>
      <c r="AM4991" s="50">
        <v>54</v>
      </c>
      <c r="AN4991" s="50">
        <v>10</v>
      </c>
      <c r="AO4991" s="50">
        <v>1.71</v>
      </c>
      <c r="BH4991" s="50" t="s">
        <v>2486</v>
      </c>
    </row>
    <row r="4992" spans="1:60" x14ac:dyDescent="0.2">
      <c r="A4992" s="51">
        <v>2025</v>
      </c>
      <c r="B4992" s="51" t="s">
        <v>420</v>
      </c>
      <c r="C4992" s="51" t="str">
        <f>set_totals!$C$710</f>
        <v>29May25-BS-BS24-1</v>
      </c>
      <c r="D4992" s="21">
        <v>45806</v>
      </c>
      <c r="E4992" s="22">
        <f t="shared" si="223"/>
        <v>149</v>
      </c>
      <c r="F4992" s="51" t="s">
        <v>344</v>
      </c>
      <c r="G4992" s="51" t="s">
        <v>347</v>
      </c>
      <c r="H4992" s="20">
        <v>60</v>
      </c>
      <c r="I4992" s="20">
        <v>13</v>
      </c>
      <c r="J4992" s="79">
        <v>2.09</v>
      </c>
      <c r="K4992" s="79" t="s">
        <v>494</v>
      </c>
      <c r="M4992" s="51"/>
      <c r="N4992" s="79" t="s">
        <v>2368</v>
      </c>
      <c r="P4992" s="50" t="s">
        <v>2368</v>
      </c>
      <c r="Q4992" s="51" t="s">
        <v>496</v>
      </c>
      <c r="R4992" s="51" t="s">
        <v>2350</v>
      </c>
      <c r="S4992" s="51" t="s">
        <v>2506</v>
      </c>
      <c r="AD4992" s="192" t="s">
        <v>1827</v>
      </c>
      <c r="AM4992" s="50">
        <v>54</v>
      </c>
      <c r="AN4992" s="50">
        <v>12</v>
      </c>
      <c r="AO4992" s="50">
        <v>1.77</v>
      </c>
      <c r="BH4992" s="50" t="s">
        <v>2486</v>
      </c>
    </row>
    <row r="4993" spans="1:60" x14ac:dyDescent="0.2">
      <c r="A4993" s="51">
        <v>2025</v>
      </c>
      <c r="B4993" s="51" t="s">
        <v>420</v>
      </c>
      <c r="C4993" s="51" t="str">
        <f>set_totals!$C$710</f>
        <v>29May25-BS-BS24-1</v>
      </c>
      <c r="D4993" s="21">
        <v>45806</v>
      </c>
      <c r="E4993" s="22">
        <f t="shared" si="223"/>
        <v>149</v>
      </c>
      <c r="F4993" s="51" t="s">
        <v>344</v>
      </c>
      <c r="G4993" s="51" t="s">
        <v>347</v>
      </c>
      <c r="H4993" s="20">
        <v>68</v>
      </c>
      <c r="I4993" s="20">
        <v>14</v>
      </c>
      <c r="J4993" s="79">
        <v>2.5299999999999998</v>
      </c>
      <c r="K4993" s="79" t="s">
        <v>494</v>
      </c>
      <c r="M4993" s="51"/>
      <c r="N4993" s="79" t="s">
        <v>2369</v>
      </c>
      <c r="P4993" s="50" t="s">
        <v>2369</v>
      </c>
      <c r="Q4993" s="51" t="s">
        <v>496</v>
      </c>
      <c r="R4993" s="51" t="s">
        <v>2350</v>
      </c>
      <c r="S4993" s="51" t="s">
        <v>2506</v>
      </c>
      <c r="AD4993" s="192" t="s">
        <v>1827</v>
      </c>
      <c r="AM4993" s="50">
        <v>58</v>
      </c>
      <c r="AN4993" s="50">
        <v>11</v>
      </c>
      <c r="AO4993" s="50">
        <v>2.1800000000000002</v>
      </c>
      <c r="BH4993" s="50" t="s">
        <v>2486</v>
      </c>
    </row>
    <row r="4994" spans="1:60" hidden="1" x14ac:dyDescent="0.2">
      <c r="A4994" s="51">
        <v>2025</v>
      </c>
      <c r="B4994" s="51" t="s">
        <v>420</v>
      </c>
      <c r="C4994" s="51" t="str">
        <f>set_totals!$C$710</f>
        <v>29May25-BS-BS24-1</v>
      </c>
      <c r="D4994" s="21">
        <v>45806</v>
      </c>
      <c r="E4994" s="22">
        <f t="shared" ref="E4994" si="224" xml:space="preserve"> D4994 - DATE(YEAR(D4994), 1, 0)</f>
        <v>149</v>
      </c>
      <c r="F4994" s="51" t="s">
        <v>344</v>
      </c>
      <c r="G4994" s="51" t="s">
        <v>347</v>
      </c>
      <c r="H4994" s="20">
        <v>71</v>
      </c>
      <c r="I4994" s="20">
        <v>16</v>
      </c>
      <c r="J4994" s="79">
        <v>3.63</v>
      </c>
      <c r="K4994" s="79" t="s">
        <v>496</v>
      </c>
      <c r="M4994" s="51"/>
      <c r="N4994" s="79" t="s">
        <v>2370</v>
      </c>
      <c r="Q4994" s="51"/>
      <c r="R4994" s="51" t="s">
        <v>2350</v>
      </c>
      <c r="S4994" s="51" t="s">
        <v>2506</v>
      </c>
      <c r="AD4994" s="192"/>
    </row>
    <row r="4995" spans="1:60" x14ac:dyDescent="0.2">
      <c r="A4995" s="51">
        <v>2025</v>
      </c>
      <c r="B4995" s="51" t="s">
        <v>420</v>
      </c>
      <c r="C4995" s="51" t="str">
        <f>set_totals!$C$711</f>
        <v>11Jun24-BS-BS13-1</v>
      </c>
      <c r="D4995" s="21">
        <f t="shared" ref="D4995:D5010" si="225">DATEVALUE(LEFT(C4995, SEARCH("-", C4995) - 1))</f>
        <v>45454</v>
      </c>
      <c r="E4995" s="22">
        <f t="shared" ref="E4995:E5010" si="226" xml:space="preserve"> D4995 - DATE(YEAR(D4995), 1, 0)</f>
        <v>163</v>
      </c>
      <c r="F4995" s="51" t="s">
        <v>344</v>
      </c>
      <c r="G4995" s="51" t="s">
        <v>347</v>
      </c>
      <c r="H4995" s="16">
        <v>75</v>
      </c>
      <c r="I4995" s="16">
        <v>13</v>
      </c>
      <c r="J4995" s="51">
        <v>3.42</v>
      </c>
      <c r="K4995" s="51" t="s">
        <v>496</v>
      </c>
      <c r="L4995" s="51"/>
      <c r="M4995" s="51"/>
      <c r="N4995" s="50" t="s">
        <v>2371</v>
      </c>
      <c r="P4995" s="50" t="s">
        <v>2371</v>
      </c>
      <c r="Q4995" s="51" t="s">
        <v>496</v>
      </c>
      <c r="R4995" s="51" t="s">
        <v>2350</v>
      </c>
      <c r="S4995" s="51" t="s">
        <v>2506</v>
      </c>
      <c r="AD4995" s="203"/>
      <c r="AM4995" s="50">
        <v>66</v>
      </c>
      <c r="AN4995" s="50">
        <v>11</v>
      </c>
      <c r="AO4995" s="50">
        <v>3.06</v>
      </c>
      <c r="BH4995" s="50" t="s">
        <v>2486</v>
      </c>
    </row>
    <row r="4996" spans="1:60" x14ac:dyDescent="0.2">
      <c r="A4996" s="51">
        <v>2025</v>
      </c>
      <c r="B4996" s="51" t="s">
        <v>420</v>
      </c>
      <c r="C4996" s="51" t="str">
        <f>set_totals!$C$711</f>
        <v>11Jun24-BS-BS13-1</v>
      </c>
      <c r="D4996" s="21">
        <f t="shared" si="225"/>
        <v>45454</v>
      </c>
      <c r="E4996" s="22">
        <f t="shared" si="226"/>
        <v>163</v>
      </c>
      <c r="F4996" s="51" t="s">
        <v>344</v>
      </c>
      <c r="G4996" s="51" t="s">
        <v>347</v>
      </c>
      <c r="H4996" s="16">
        <v>81</v>
      </c>
      <c r="I4996" s="16">
        <v>15</v>
      </c>
      <c r="J4996" s="51">
        <v>4.6100000000000003</v>
      </c>
      <c r="K4996" s="51" t="s">
        <v>496</v>
      </c>
      <c r="L4996" s="51"/>
      <c r="M4996" s="51"/>
      <c r="N4996" s="50" t="s">
        <v>2372</v>
      </c>
      <c r="P4996" s="50" t="s">
        <v>2372</v>
      </c>
      <c r="Q4996" s="51" t="s">
        <v>496</v>
      </c>
      <c r="R4996" s="51" t="s">
        <v>2350</v>
      </c>
      <c r="S4996" s="51" t="s">
        <v>2506</v>
      </c>
      <c r="AD4996" s="203"/>
      <c r="AM4996" s="50">
        <v>72</v>
      </c>
      <c r="AN4996" s="50">
        <v>15</v>
      </c>
      <c r="AO4996" s="50">
        <v>4.22</v>
      </c>
      <c r="BH4996" s="50" t="s">
        <v>2486</v>
      </c>
    </row>
    <row r="4997" spans="1:60" x14ac:dyDescent="0.2">
      <c r="A4997" s="51">
        <v>2025</v>
      </c>
      <c r="B4997" s="51" t="s">
        <v>420</v>
      </c>
      <c r="C4997" s="51" t="str">
        <f>set_totals!$C$711</f>
        <v>11Jun24-BS-BS13-1</v>
      </c>
      <c r="D4997" s="21">
        <f t="shared" si="225"/>
        <v>45454</v>
      </c>
      <c r="E4997" s="22">
        <f t="shared" si="226"/>
        <v>163</v>
      </c>
      <c r="F4997" s="51" t="s">
        <v>344</v>
      </c>
      <c r="G4997" s="51" t="s">
        <v>347</v>
      </c>
      <c r="H4997" s="16">
        <v>77</v>
      </c>
      <c r="I4997" s="16">
        <v>16</v>
      </c>
      <c r="J4997" s="51">
        <v>3.9</v>
      </c>
      <c r="K4997" s="51" t="s">
        <v>496</v>
      </c>
      <c r="L4997" s="51"/>
      <c r="M4997" s="51"/>
      <c r="N4997" s="50" t="s">
        <v>2373</v>
      </c>
      <c r="P4997" s="50" t="s">
        <v>2373</v>
      </c>
      <c r="Q4997" s="51" t="s">
        <v>496</v>
      </c>
      <c r="R4997" s="51" t="s">
        <v>2350</v>
      </c>
      <c r="S4997" s="51" t="s">
        <v>2506</v>
      </c>
      <c r="AD4997" s="203"/>
      <c r="AM4997" s="50">
        <v>67</v>
      </c>
      <c r="AN4997" s="50">
        <v>13</v>
      </c>
      <c r="AO4997" s="50">
        <v>3.5</v>
      </c>
      <c r="BH4997" s="50" t="s">
        <v>2486</v>
      </c>
    </row>
    <row r="4998" spans="1:60" x14ac:dyDescent="0.2">
      <c r="A4998" s="51">
        <v>2025</v>
      </c>
      <c r="B4998" s="51" t="s">
        <v>420</v>
      </c>
      <c r="C4998" s="51" t="str">
        <f>set_totals!$C$711</f>
        <v>11Jun24-BS-BS13-1</v>
      </c>
      <c r="D4998" s="21">
        <f t="shared" si="225"/>
        <v>45454</v>
      </c>
      <c r="E4998" s="22">
        <f t="shared" si="226"/>
        <v>163</v>
      </c>
      <c r="F4998" s="51" t="s">
        <v>344</v>
      </c>
      <c r="G4998" s="51" t="s">
        <v>347</v>
      </c>
      <c r="H4998" s="16">
        <v>76</v>
      </c>
      <c r="I4998" s="16">
        <v>14</v>
      </c>
      <c r="J4998" s="51">
        <v>3.42</v>
      </c>
      <c r="K4998" s="51" t="s">
        <v>496</v>
      </c>
      <c r="L4998" s="51"/>
      <c r="M4998" s="51"/>
      <c r="N4998" s="50" t="s">
        <v>2374</v>
      </c>
      <c r="P4998" s="50" t="s">
        <v>2374</v>
      </c>
      <c r="Q4998" s="51" t="s">
        <v>496</v>
      </c>
      <c r="R4998" s="51" t="s">
        <v>2350</v>
      </c>
      <c r="S4998" s="51" t="s">
        <v>2506</v>
      </c>
      <c r="AD4998" s="203"/>
      <c r="AM4998" s="50">
        <v>67</v>
      </c>
      <c r="AN4998" s="50">
        <v>14</v>
      </c>
      <c r="AO4998" s="50">
        <v>3.06</v>
      </c>
      <c r="BH4998" s="50" t="s">
        <v>2486</v>
      </c>
    </row>
    <row r="4999" spans="1:60" x14ac:dyDescent="0.2">
      <c r="A4999" s="51">
        <v>2025</v>
      </c>
      <c r="B4999" s="51" t="s">
        <v>420</v>
      </c>
      <c r="C4999" s="51" t="str">
        <f>set_totals!C712</f>
        <v>11Jun24-BS-BS03-1</v>
      </c>
      <c r="D4999" s="21">
        <f t="shared" si="225"/>
        <v>45454</v>
      </c>
      <c r="E4999" s="22">
        <f t="shared" si="226"/>
        <v>163</v>
      </c>
      <c r="F4999" s="51" t="s">
        <v>344</v>
      </c>
      <c r="G4999" s="51" t="s">
        <v>347</v>
      </c>
      <c r="H4999" s="16">
        <v>67</v>
      </c>
      <c r="I4999" s="16">
        <v>13</v>
      </c>
      <c r="J4999" s="51"/>
      <c r="K4999" s="51" t="s">
        <v>494</v>
      </c>
      <c r="L4999" s="51"/>
      <c r="M4999" s="51"/>
      <c r="N4999" s="51" t="s">
        <v>2375</v>
      </c>
      <c r="P4999" s="51" t="s">
        <v>2375</v>
      </c>
      <c r="Q4999" s="51" t="s">
        <v>496</v>
      </c>
      <c r="R4999" s="51" t="s">
        <v>2350</v>
      </c>
      <c r="S4999" s="51" t="s">
        <v>2506</v>
      </c>
      <c r="AD4999" s="203"/>
      <c r="AM4999" s="50">
        <v>60</v>
      </c>
      <c r="AN4999" s="50">
        <v>10</v>
      </c>
      <c r="AO4999" s="50">
        <v>2.0299999999999998</v>
      </c>
      <c r="BH4999" s="50" t="s">
        <v>2486</v>
      </c>
    </row>
    <row r="5000" spans="1:60" x14ac:dyDescent="0.2">
      <c r="A5000" s="51">
        <v>2025</v>
      </c>
      <c r="B5000" s="51" t="s">
        <v>420</v>
      </c>
      <c r="C5000" s="51" t="str">
        <f>set_totals!$C$713</f>
        <v>18Jun24-BS-BS24-1</v>
      </c>
      <c r="D5000" s="21">
        <f t="shared" si="225"/>
        <v>45461</v>
      </c>
      <c r="E5000" s="22">
        <f t="shared" si="226"/>
        <v>170</v>
      </c>
      <c r="F5000" s="51" t="s">
        <v>344</v>
      </c>
      <c r="G5000" s="51" t="s">
        <v>347</v>
      </c>
      <c r="H5000" s="16">
        <v>71</v>
      </c>
      <c r="I5000" s="16">
        <v>16</v>
      </c>
      <c r="J5000" s="51">
        <v>3.33</v>
      </c>
      <c r="K5000" s="51" t="s">
        <v>494</v>
      </c>
      <c r="L5000" s="51"/>
      <c r="M5000" s="51"/>
      <c r="N5000" s="51" t="s">
        <v>2376</v>
      </c>
      <c r="O5000" s="51"/>
      <c r="P5000" s="51" t="s">
        <v>2376</v>
      </c>
      <c r="Q5000" s="51" t="s">
        <v>496</v>
      </c>
      <c r="R5000" s="51" t="s">
        <v>2350</v>
      </c>
      <c r="S5000" s="51" t="s">
        <v>2506</v>
      </c>
      <c r="AD5000" s="203"/>
      <c r="AM5000" s="50">
        <v>63</v>
      </c>
      <c r="AN5000" s="50">
        <v>14</v>
      </c>
      <c r="AO5000" s="50">
        <v>3.14</v>
      </c>
      <c r="BH5000" s="50" t="s">
        <v>2486</v>
      </c>
    </row>
    <row r="5001" spans="1:60" x14ac:dyDescent="0.2">
      <c r="A5001" s="51">
        <v>2025</v>
      </c>
      <c r="B5001" s="51" t="s">
        <v>420</v>
      </c>
      <c r="C5001" s="51" t="str">
        <f>set_totals!$C$713</f>
        <v>18Jun24-BS-BS24-1</v>
      </c>
      <c r="D5001" s="21">
        <f t="shared" si="225"/>
        <v>45461</v>
      </c>
      <c r="E5001" s="22">
        <f t="shared" si="226"/>
        <v>170</v>
      </c>
      <c r="F5001" s="51" t="s">
        <v>344</v>
      </c>
      <c r="G5001" s="51" t="s">
        <v>347</v>
      </c>
      <c r="H5001" s="16">
        <v>84</v>
      </c>
      <c r="I5001" s="16">
        <v>19</v>
      </c>
      <c r="J5001" s="51">
        <v>5.47</v>
      </c>
      <c r="K5001" s="51" t="s">
        <v>494</v>
      </c>
      <c r="L5001" s="51"/>
      <c r="M5001" s="51"/>
      <c r="N5001" s="51" t="s">
        <v>2377</v>
      </c>
      <c r="O5001" s="51"/>
      <c r="P5001" s="51" t="s">
        <v>2377</v>
      </c>
      <c r="Q5001" s="51" t="s">
        <v>496</v>
      </c>
      <c r="R5001" s="51" t="s">
        <v>2350</v>
      </c>
      <c r="S5001" s="51" t="s">
        <v>2506</v>
      </c>
      <c r="AD5001" s="203"/>
      <c r="AM5001" s="50">
        <v>75</v>
      </c>
      <c r="AN5001" s="50">
        <v>15</v>
      </c>
      <c r="AO5001" s="50">
        <v>4.8600000000000003</v>
      </c>
      <c r="BH5001" s="50" t="s">
        <v>2486</v>
      </c>
    </row>
    <row r="5002" spans="1:60" x14ac:dyDescent="0.2">
      <c r="A5002" s="51">
        <v>2025</v>
      </c>
      <c r="B5002" s="51" t="s">
        <v>420</v>
      </c>
      <c r="C5002" s="51" t="str">
        <f>set_totals!$C$713</f>
        <v>18Jun24-BS-BS24-1</v>
      </c>
      <c r="D5002" s="21">
        <f t="shared" si="225"/>
        <v>45461</v>
      </c>
      <c r="E5002" s="22">
        <f t="shared" si="226"/>
        <v>170</v>
      </c>
      <c r="F5002" s="51" t="s">
        <v>344</v>
      </c>
      <c r="G5002" s="51" t="s">
        <v>347</v>
      </c>
      <c r="H5002" s="16">
        <v>73</v>
      </c>
      <c r="I5002" s="16">
        <v>15</v>
      </c>
      <c r="J5002" s="51">
        <v>3.18</v>
      </c>
      <c r="K5002" s="51" t="s">
        <v>494</v>
      </c>
      <c r="L5002" s="51"/>
      <c r="M5002" s="51"/>
      <c r="N5002" s="51" t="s">
        <v>2378</v>
      </c>
      <c r="O5002" s="51"/>
      <c r="P5002" s="51" t="s">
        <v>2378</v>
      </c>
      <c r="Q5002" s="51" t="s">
        <v>496</v>
      </c>
      <c r="R5002" s="51" t="s">
        <v>2350</v>
      </c>
      <c r="S5002" s="51" t="s">
        <v>2506</v>
      </c>
      <c r="AD5002" s="203"/>
      <c r="AM5002" s="50">
        <v>65</v>
      </c>
      <c r="AN5002" s="50">
        <v>12</v>
      </c>
      <c r="AO5002" s="50">
        <v>2.89</v>
      </c>
      <c r="BH5002" s="50" t="s">
        <v>2486</v>
      </c>
    </row>
    <row r="5003" spans="1:60" x14ac:dyDescent="0.2">
      <c r="A5003" s="51">
        <v>2025</v>
      </c>
      <c r="B5003" s="51" t="s">
        <v>420</v>
      </c>
      <c r="C5003" s="51" t="str">
        <f>set_totals!$C$713</f>
        <v>18Jun24-BS-BS24-1</v>
      </c>
      <c r="D5003" s="21">
        <f t="shared" si="225"/>
        <v>45461</v>
      </c>
      <c r="E5003" s="22">
        <f t="shared" si="226"/>
        <v>170</v>
      </c>
      <c r="F5003" s="51" t="s">
        <v>344</v>
      </c>
      <c r="G5003" s="51" t="s">
        <v>347</v>
      </c>
      <c r="H5003" s="16">
        <v>74</v>
      </c>
      <c r="I5003" s="16">
        <v>15</v>
      </c>
      <c r="J5003" s="51">
        <v>3.43</v>
      </c>
      <c r="K5003" s="51" t="s">
        <v>494</v>
      </c>
      <c r="L5003" s="51"/>
      <c r="M5003" s="51"/>
      <c r="N5003" s="51" t="s">
        <v>2379</v>
      </c>
      <c r="O5003" s="51"/>
      <c r="P5003" s="51" t="s">
        <v>2379</v>
      </c>
      <c r="Q5003" s="51" t="s">
        <v>496</v>
      </c>
      <c r="R5003" s="51" t="s">
        <v>2350</v>
      </c>
      <c r="S5003" s="51" t="s">
        <v>2506</v>
      </c>
      <c r="AD5003" s="203"/>
      <c r="AM5003" s="50">
        <v>65</v>
      </c>
      <c r="AN5003" s="50">
        <v>13</v>
      </c>
      <c r="AO5003" s="50">
        <v>3.12</v>
      </c>
      <c r="BH5003" s="50" t="s">
        <v>2486</v>
      </c>
    </row>
    <row r="5004" spans="1:60" x14ac:dyDescent="0.2">
      <c r="A5004" s="51">
        <v>2025</v>
      </c>
      <c r="B5004" s="51" t="s">
        <v>420</v>
      </c>
      <c r="C5004" s="51" t="str">
        <f>set_totals!$C$713</f>
        <v>18Jun24-BS-BS24-1</v>
      </c>
      <c r="D5004" s="21">
        <f t="shared" si="225"/>
        <v>45461</v>
      </c>
      <c r="E5004" s="22">
        <f t="shared" si="226"/>
        <v>170</v>
      </c>
      <c r="F5004" s="51" t="s">
        <v>344</v>
      </c>
      <c r="G5004" s="51" t="s">
        <v>347</v>
      </c>
      <c r="H5004" s="16">
        <v>78</v>
      </c>
      <c r="I5004" s="16">
        <v>16</v>
      </c>
      <c r="J5004" s="51">
        <v>3.84</v>
      </c>
      <c r="K5004" s="51" t="s">
        <v>494</v>
      </c>
      <c r="L5004" s="51"/>
      <c r="M5004" s="51"/>
      <c r="N5004" s="51" t="s">
        <v>2380</v>
      </c>
      <c r="O5004" s="51"/>
      <c r="P5004" s="51" t="s">
        <v>2380</v>
      </c>
      <c r="Q5004" s="51" t="s">
        <v>496</v>
      </c>
      <c r="R5004" s="205" t="s">
        <v>2350</v>
      </c>
      <c r="S5004" s="208" t="s">
        <v>2507</v>
      </c>
      <c r="AD5004" s="203"/>
      <c r="AM5004" s="50">
        <v>68</v>
      </c>
      <c r="AN5004" s="50">
        <v>14</v>
      </c>
      <c r="AO5004" s="50">
        <v>3.53</v>
      </c>
      <c r="BH5004" s="50" t="s">
        <v>2486</v>
      </c>
    </row>
    <row r="5005" spans="1:60" x14ac:dyDescent="0.2">
      <c r="A5005" s="51">
        <v>2025</v>
      </c>
      <c r="B5005" s="51" t="s">
        <v>420</v>
      </c>
      <c r="C5005" s="51" t="str">
        <f>set_totals!$C$713</f>
        <v>18Jun24-BS-BS24-1</v>
      </c>
      <c r="D5005" s="21">
        <f t="shared" si="225"/>
        <v>45461</v>
      </c>
      <c r="E5005" s="22">
        <f t="shared" si="226"/>
        <v>170</v>
      </c>
      <c r="F5005" s="51" t="s">
        <v>344</v>
      </c>
      <c r="G5005" s="51" t="s">
        <v>347</v>
      </c>
      <c r="H5005" s="16">
        <v>77</v>
      </c>
      <c r="I5005" s="16">
        <v>15</v>
      </c>
      <c r="J5005" s="51">
        <v>3.88</v>
      </c>
      <c r="K5005" s="51" t="s">
        <v>494</v>
      </c>
      <c r="L5005" s="51"/>
      <c r="M5005" s="51"/>
      <c r="N5005" s="51" t="s">
        <v>2381</v>
      </c>
      <c r="O5005" s="51"/>
      <c r="P5005" s="51" t="s">
        <v>2381</v>
      </c>
      <c r="Q5005" s="51" t="s">
        <v>496</v>
      </c>
      <c r="R5005" s="51" t="s">
        <v>2350</v>
      </c>
      <c r="S5005" s="51" t="s">
        <v>2506</v>
      </c>
      <c r="AD5005" s="203"/>
      <c r="AM5005" s="50">
        <v>66</v>
      </c>
      <c r="AN5005" s="50">
        <v>14</v>
      </c>
      <c r="AO5005" s="50">
        <v>3.4</v>
      </c>
      <c r="BH5005" s="50" t="s">
        <v>2486</v>
      </c>
    </row>
    <row r="5006" spans="1:60" x14ac:dyDescent="0.2">
      <c r="A5006" s="51">
        <v>2025</v>
      </c>
      <c r="B5006" s="51" t="s">
        <v>420</v>
      </c>
      <c r="C5006" s="51" t="str">
        <f>set_totals!$C$713</f>
        <v>18Jun24-BS-BS24-1</v>
      </c>
      <c r="D5006" s="21">
        <f t="shared" si="225"/>
        <v>45461</v>
      </c>
      <c r="E5006" s="22">
        <f t="shared" si="226"/>
        <v>170</v>
      </c>
      <c r="F5006" s="51" t="s">
        <v>344</v>
      </c>
      <c r="G5006" s="51" t="s">
        <v>347</v>
      </c>
      <c r="H5006" s="16">
        <v>72</v>
      </c>
      <c r="I5006" s="16">
        <v>14</v>
      </c>
      <c r="J5006" s="51">
        <v>2.62</v>
      </c>
      <c r="K5006" s="51" t="s">
        <v>494</v>
      </c>
      <c r="L5006" s="51"/>
      <c r="M5006" s="51"/>
      <c r="N5006" s="51" t="s">
        <v>2382</v>
      </c>
      <c r="O5006" s="51"/>
      <c r="P5006" s="51" t="s">
        <v>2382</v>
      </c>
      <c r="Q5006" s="51" t="s">
        <v>496</v>
      </c>
      <c r="R5006" s="51" t="s">
        <v>2350</v>
      </c>
      <c r="S5006" s="51" t="s">
        <v>2506</v>
      </c>
      <c r="AD5006" s="203"/>
      <c r="AM5006" s="50">
        <v>64</v>
      </c>
      <c r="AN5006" s="50">
        <v>13</v>
      </c>
      <c r="AO5006" s="50">
        <v>2.19</v>
      </c>
      <c r="BH5006" s="50" t="s">
        <v>2486</v>
      </c>
    </row>
    <row r="5007" spans="1:60" x14ac:dyDescent="0.2">
      <c r="A5007" s="51">
        <v>2025</v>
      </c>
      <c r="B5007" s="51" t="s">
        <v>420</v>
      </c>
      <c r="C5007" s="51" t="str">
        <f>set_totals!$C$713</f>
        <v>18Jun24-BS-BS24-1</v>
      </c>
      <c r="D5007" s="21">
        <f t="shared" si="225"/>
        <v>45461</v>
      </c>
      <c r="E5007" s="22">
        <f t="shared" si="226"/>
        <v>170</v>
      </c>
      <c r="F5007" s="51" t="s">
        <v>344</v>
      </c>
      <c r="G5007" s="51" t="s">
        <v>347</v>
      </c>
      <c r="H5007" s="16">
        <v>66</v>
      </c>
      <c r="I5007" s="16">
        <v>13</v>
      </c>
      <c r="J5007" s="51">
        <v>2.64</v>
      </c>
      <c r="K5007" s="51" t="s">
        <v>494</v>
      </c>
      <c r="L5007" s="51"/>
      <c r="M5007" s="51"/>
      <c r="N5007" s="51" t="s">
        <v>2383</v>
      </c>
      <c r="O5007" s="51"/>
      <c r="P5007" s="51" t="s">
        <v>2383</v>
      </c>
      <c r="Q5007" s="51" t="s">
        <v>496</v>
      </c>
      <c r="R5007" s="51" t="s">
        <v>2350</v>
      </c>
      <c r="S5007" s="51" t="s">
        <v>2506</v>
      </c>
      <c r="AD5007" s="203"/>
      <c r="AM5007" s="50">
        <v>59</v>
      </c>
      <c r="AN5007" s="50">
        <v>11</v>
      </c>
      <c r="AO5007" s="50">
        <v>2.0099999999999998</v>
      </c>
      <c r="BH5007" s="50" t="s">
        <v>2486</v>
      </c>
    </row>
    <row r="5008" spans="1:60" x14ac:dyDescent="0.2">
      <c r="A5008" s="51">
        <v>2025</v>
      </c>
      <c r="B5008" s="51" t="s">
        <v>420</v>
      </c>
      <c r="C5008" s="51" t="str">
        <f>set_totals!$C$713</f>
        <v>18Jun24-BS-BS24-1</v>
      </c>
      <c r="D5008" s="21">
        <f t="shared" si="225"/>
        <v>45461</v>
      </c>
      <c r="E5008" s="22">
        <f t="shared" si="226"/>
        <v>170</v>
      </c>
      <c r="F5008" s="51" t="s">
        <v>344</v>
      </c>
      <c r="G5008" s="51" t="s">
        <v>347</v>
      </c>
      <c r="H5008" s="16">
        <v>80</v>
      </c>
      <c r="I5008" s="16">
        <v>15</v>
      </c>
      <c r="J5008" s="51">
        <v>4.25</v>
      </c>
      <c r="K5008" s="51" t="s">
        <v>494</v>
      </c>
      <c r="L5008" s="51"/>
      <c r="M5008" s="51"/>
      <c r="N5008" s="51" t="s">
        <v>2384</v>
      </c>
      <c r="O5008" s="51"/>
      <c r="P5008" s="51" t="s">
        <v>2384</v>
      </c>
      <c r="Q5008" s="51" t="s">
        <v>496</v>
      </c>
      <c r="R5008" s="51" t="s">
        <v>2350</v>
      </c>
      <c r="S5008" s="51" t="s">
        <v>2506</v>
      </c>
      <c r="AD5008" s="203"/>
      <c r="AM5008" s="50">
        <v>70</v>
      </c>
      <c r="AN5008" s="50">
        <v>14</v>
      </c>
      <c r="AO5008" s="50">
        <v>3.63</v>
      </c>
      <c r="BH5008" s="50" t="s">
        <v>2486</v>
      </c>
    </row>
    <row r="5009" spans="1:60" x14ac:dyDescent="0.2">
      <c r="A5009" s="51">
        <v>2025</v>
      </c>
      <c r="B5009" s="51" t="s">
        <v>420</v>
      </c>
      <c r="C5009" s="51" t="str">
        <f>set_totals!$C$713</f>
        <v>18Jun24-BS-BS24-1</v>
      </c>
      <c r="D5009" s="21">
        <f t="shared" si="225"/>
        <v>45461</v>
      </c>
      <c r="E5009" s="22">
        <f xml:space="preserve"> D5009 - DATE(YEAR(D5009), 1, 0)</f>
        <v>170</v>
      </c>
      <c r="F5009" s="51" t="s">
        <v>344</v>
      </c>
      <c r="G5009" s="51" t="s">
        <v>347</v>
      </c>
      <c r="H5009" s="16">
        <v>75</v>
      </c>
      <c r="I5009" s="16">
        <v>15</v>
      </c>
      <c r="J5009" s="51">
        <v>3.75</v>
      </c>
      <c r="K5009" s="51" t="s">
        <v>494</v>
      </c>
      <c r="L5009" s="51"/>
      <c r="M5009" s="51"/>
      <c r="N5009" s="51" t="s">
        <v>2385</v>
      </c>
      <c r="O5009" s="51"/>
      <c r="P5009" s="51" t="s">
        <v>2385</v>
      </c>
      <c r="Q5009" s="51" t="s">
        <v>496</v>
      </c>
      <c r="R5009" s="51" t="s">
        <v>2350</v>
      </c>
      <c r="S5009" s="51" t="s">
        <v>2506</v>
      </c>
      <c r="AD5009" s="203"/>
      <c r="AM5009" s="50">
        <v>65</v>
      </c>
      <c r="AN5009" s="50">
        <v>14</v>
      </c>
      <c r="AO5009" s="50">
        <v>3.08</v>
      </c>
      <c r="BH5009" s="50" t="s">
        <v>2486</v>
      </c>
    </row>
    <row r="5010" spans="1:60" hidden="1" x14ac:dyDescent="0.2">
      <c r="A5010" s="50">
        <v>2025</v>
      </c>
      <c r="B5010" s="50" t="s">
        <v>967</v>
      </c>
      <c r="C5010" s="51" t="str">
        <f>C5021</f>
        <v>23Jun25-PRS-Mill Bay-1</v>
      </c>
      <c r="D5010" s="21">
        <f t="shared" si="225"/>
        <v>45831</v>
      </c>
      <c r="E5010" s="22">
        <f t="shared" si="226"/>
        <v>174</v>
      </c>
      <c r="F5010" s="50" t="s">
        <v>344</v>
      </c>
      <c r="G5010" s="50" t="s">
        <v>347</v>
      </c>
      <c r="H5010" s="17">
        <v>283</v>
      </c>
      <c r="K5010" s="50" t="s">
        <v>496</v>
      </c>
      <c r="N5010" s="51"/>
      <c r="P5010" s="50" t="s">
        <v>1856</v>
      </c>
      <c r="Q5010" s="51" t="s">
        <v>494</v>
      </c>
      <c r="R5010" s="16"/>
      <c r="AD5010" s="50" t="s">
        <v>2565</v>
      </c>
      <c r="BH5010" s="50" t="s">
        <v>2487</v>
      </c>
    </row>
    <row r="5011" spans="1:60" hidden="1" x14ac:dyDescent="0.2">
      <c r="A5011" s="50">
        <v>2025</v>
      </c>
      <c r="B5011" s="50" t="s">
        <v>967</v>
      </c>
      <c r="C5011" s="51" t="str">
        <f>C5022</f>
        <v>23Jun25-PRS-Mill Bay-1</v>
      </c>
      <c r="D5011" s="21">
        <f t="shared" si="222"/>
        <v>45831</v>
      </c>
      <c r="E5011" s="22">
        <f t="shared" si="223"/>
        <v>174</v>
      </c>
      <c r="F5011" s="50" t="s">
        <v>340</v>
      </c>
      <c r="G5011" s="50" t="s">
        <v>347</v>
      </c>
      <c r="H5011" s="17">
        <v>88</v>
      </c>
      <c r="I5011" s="17">
        <v>14</v>
      </c>
      <c r="K5011" s="50" t="s">
        <v>494</v>
      </c>
    </row>
    <row r="5012" spans="1:60" hidden="1" x14ac:dyDescent="0.2">
      <c r="A5012" s="50">
        <v>2025</v>
      </c>
      <c r="B5012" s="50" t="s">
        <v>967</v>
      </c>
      <c r="C5012" s="51" t="str">
        <f>set_totals!$C$714</f>
        <v>23Jun25-PRS-Mill Bay-1</v>
      </c>
      <c r="D5012" s="21">
        <f t="shared" si="222"/>
        <v>45831</v>
      </c>
      <c r="E5012" s="22">
        <f t="shared" si="223"/>
        <v>174</v>
      </c>
      <c r="F5012" s="50" t="s">
        <v>340</v>
      </c>
      <c r="G5012" s="50" t="s">
        <v>347</v>
      </c>
      <c r="H5012" s="17">
        <v>84</v>
      </c>
      <c r="I5012" s="17">
        <v>13</v>
      </c>
      <c r="K5012" s="50" t="s">
        <v>494</v>
      </c>
    </row>
    <row r="5013" spans="1:60" hidden="1" x14ac:dyDescent="0.2">
      <c r="A5013" s="50">
        <v>2025</v>
      </c>
      <c r="B5013" s="50" t="s">
        <v>967</v>
      </c>
      <c r="C5013" s="51" t="str">
        <f>set_totals!$C$714</f>
        <v>23Jun25-PRS-Mill Bay-1</v>
      </c>
      <c r="D5013" s="21">
        <f t="shared" si="222"/>
        <v>45831</v>
      </c>
      <c r="E5013" s="22">
        <f t="shared" si="223"/>
        <v>174</v>
      </c>
      <c r="F5013" s="50" t="s">
        <v>344</v>
      </c>
      <c r="G5013" s="50" t="s">
        <v>347</v>
      </c>
      <c r="H5013" s="17">
        <v>88</v>
      </c>
      <c r="I5013" s="17">
        <v>19</v>
      </c>
      <c r="K5013" s="50" t="s">
        <v>494</v>
      </c>
      <c r="P5013" s="50" t="s">
        <v>1857</v>
      </c>
      <c r="Q5013" s="50" t="s">
        <v>494</v>
      </c>
      <c r="AC5013" s="50">
        <v>2</v>
      </c>
      <c r="BH5013" s="50" t="s">
        <v>2487</v>
      </c>
    </row>
    <row r="5014" spans="1:60" hidden="1" x14ac:dyDescent="0.2">
      <c r="A5014" s="50">
        <v>2025</v>
      </c>
      <c r="B5014" s="50" t="s">
        <v>967</v>
      </c>
      <c r="C5014" s="51" t="str">
        <f>set_totals!$C$714</f>
        <v>23Jun25-PRS-Mill Bay-1</v>
      </c>
      <c r="D5014" s="21">
        <f t="shared" si="222"/>
        <v>45831</v>
      </c>
      <c r="E5014" s="22">
        <f t="shared" si="223"/>
        <v>174</v>
      </c>
      <c r="F5014" s="50" t="s">
        <v>344</v>
      </c>
      <c r="G5014" s="50" t="s">
        <v>347</v>
      </c>
      <c r="H5014" s="17">
        <v>94</v>
      </c>
      <c r="I5014" s="17">
        <v>19</v>
      </c>
      <c r="K5014" s="50" t="s">
        <v>496</v>
      </c>
      <c r="P5014" s="50" t="s">
        <v>1858</v>
      </c>
      <c r="Q5014" s="50" t="s">
        <v>494</v>
      </c>
      <c r="BH5014" s="50" t="s">
        <v>2487</v>
      </c>
    </row>
    <row r="5015" spans="1:60" hidden="1" x14ac:dyDescent="0.2">
      <c r="A5015" s="50">
        <v>2025</v>
      </c>
      <c r="B5015" s="50" t="s">
        <v>967</v>
      </c>
      <c r="C5015" s="51" t="str">
        <f>set_totals!$C$714</f>
        <v>23Jun25-PRS-Mill Bay-1</v>
      </c>
      <c r="D5015" s="21">
        <f t="shared" si="222"/>
        <v>45831</v>
      </c>
      <c r="E5015" s="22">
        <f t="shared" si="223"/>
        <v>174</v>
      </c>
      <c r="F5015" s="50" t="s">
        <v>340</v>
      </c>
      <c r="G5015" s="50" t="s">
        <v>347</v>
      </c>
      <c r="H5015" s="17">
        <v>97</v>
      </c>
      <c r="I5015" s="17">
        <v>19</v>
      </c>
      <c r="K5015" s="50" t="s">
        <v>494</v>
      </c>
    </row>
    <row r="5016" spans="1:60" x14ac:dyDescent="0.2">
      <c r="A5016" s="50">
        <v>2025</v>
      </c>
      <c r="B5016" s="50" t="s">
        <v>967</v>
      </c>
      <c r="C5016" s="51" t="str">
        <f>set_totals!$C$714</f>
        <v>23Jun25-PRS-Mill Bay-1</v>
      </c>
      <c r="D5016" s="21">
        <f t="shared" si="222"/>
        <v>45831</v>
      </c>
      <c r="E5016" s="22">
        <f t="shared" si="223"/>
        <v>174</v>
      </c>
      <c r="F5016" s="50" t="s">
        <v>344</v>
      </c>
      <c r="G5016" s="50" t="s">
        <v>347</v>
      </c>
      <c r="H5016" s="17">
        <v>94</v>
      </c>
      <c r="I5016" s="17">
        <v>18</v>
      </c>
      <c r="K5016" s="50" t="s">
        <v>496</v>
      </c>
      <c r="N5016" s="50" t="s">
        <v>1859</v>
      </c>
      <c r="P5016" s="50" t="s">
        <v>1859</v>
      </c>
      <c r="Q5016" s="50" t="s">
        <v>496</v>
      </c>
      <c r="R5016" s="50" t="s">
        <v>2351</v>
      </c>
      <c r="S5016" s="50" t="s">
        <v>2525</v>
      </c>
      <c r="AF5016" s="50" t="s">
        <v>520</v>
      </c>
      <c r="AG5016" s="196">
        <v>45866</v>
      </c>
      <c r="AH5016" s="50" t="s">
        <v>496</v>
      </c>
      <c r="AI5016" s="50" t="s">
        <v>494</v>
      </c>
      <c r="AL5016" s="50" t="s">
        <v>494</v>
      </c>
      <c r="AM5016" s="50">
        <v>86</v>
      </c>
      <c r="AN5016" s="50">
        <v>19</v>
      </c>
      <c r="AO5016" s="50">
        <v>6.9169999999999998</v>
      </c>
      <c r="AP5016" s="50" t="s">
        <v>494</v>
      </c>
      <c r="AQ5016" s="50" t="s">
        <v>496</v>
      </c>
      <c r="AR5016" s="50" t="s">
        <v>1859</v>
      </c>
      <c r="AU5016" s="50" t="s">
        <v>1859</v>
      </c>
      <c r="BH5016" s="50" t="s">
        <v>2487</v>
      </c>
    </row>
    <row r="5017" spans="1:60" hidden="1" x14ac:dyDescent="0.2">
      <c r="A5017" s="50">
        <v>2025</v>
      </c>
      <c r="B5017" s="50" t="s">
        <v>967</v>
      </c>
      <c r="C5017" s="51" t="str">
        <f>set_totals!$C$714</f>
        <v>23Jun25-PRS-Mill Bay-1</v>
      </c>
      <c r="D5017" s="21">
        <f t="shared" si="222"/>
        <v>45831</v>
      </c>
      <c r="E5017" s="22">
        <f t="shared" si="223"/>
        <v>174</v>
      </c>
      <c r="F5017" s="50" t="s">
        <v>344</v>
      </c>
      <c r="G5017" s="50" t="s">
        <v>347</v>
      </c>
      <c r="H5017" s="17">
        <v>94</v>
      </c>
      <c r="I5017" s="17">
        <v>19</v>
      </c>
      <c r="K5017" s="50" t="s">
        <v>496</v>
      </c>
      <c r="P5017" s="50" t="s">
        <v>1860</v>
      </c>
      <c r="Q5017" s="50" t="s">
        <v>494</v>
      </c>
      <c r="BH5017" s="50" t="s">
        <v>2487</v>
      </c>
    </row>
    <row r="5018" spans="1:60" hidden="1" x14ac:dyDescent="0.2">
      <c r="A5018" s="50">
        <v>2025</v>
      </c>
      <c r="B5018" s="50" t="s">
        <v>967</v>
      </c>
      <c r="C5018" s="51" t="str">
        <f>set_totals!$C$714</f>
        <v>23Jun25-PRS-Mill Bay-1</v>
      </c>
      <c r="D5018" s="21">
        <f t="shared" si="222"/>
        <v>45831</v>
      </c>
      <c r="E5018" s="22">
        <f t="shared" si="223"/>
        <v>174</v>
      </c>
      <c r="F5018" s="50" t="s">
        <v>344</v>
      </c>
      <c r="G5018" s="50" t="s">
        <v>347</v>
      </c>
      <c r="H5018" s="17">
        <v>92</v>
      </c>
      <c r="I5018" s="17">
        <v>18</v>
      </c>
      <c r="K5018" s="50" t="s">
        <v>496</v>
      </c>
      <c r="P5018" s="50" t="s">
        <v>1861</v>
      </c>
      <c r="Q5018" s="50" t="s">
        <v>494</v>
      </c>
      <c r="BH5018" s="50" t="s">
        <v>2487</v>
      </c>
    </row>
    <row r="5019" spans="1:60" x14ac:dyDescent="0.2">
      <c r="A5019" s="50">
        <v>2025</v>
      </c>
      <c r="B5019" s="50" t="s">
        <v>967</v>
      </c>
      <c r="C5019" s="51" t="str">
        <f>set_totals!$C$714</f>
        <v>23Jun25-PRS-Mill Bay-1</v>
      </c>
      <c r="D5019" s="21">
        <f t="shared" si="222"/>
        <v>45831</v>
      </c>
      <c r="E5019" s="22">
        <f t="shared" si="223"/>
        <v>174</v>
      </c>
      <c r="F5019" s="50" t="s">
        <v>344</v>
      </c>
      <c r="G5019" s="50" t="s">
        <v>347</v>
      </c>
      <c r="H5019" s="17">
        <v>82</v>
      </c>
      <c r="I5019" s="17">
        <v>17</v>
      </c>
      <c r="K5019" s="50" t="s">
        <v>494</v>
      </c>
      <c r="N5019" s="50" t="s">
        <v>1862</v>
      </c>
      <c r="P5019" s="50" t="s">
        <v>1862</v>
      </c>
      <c r="Q5019" s="50" t="s">
        <v>496</v>
      </c>
      <c r="R5019" s="50" t="s">
        <v>2351</v>
      </c>
      <c r="S5019" s="50" t="s">
        <v>2525</v>
      </c>
      <c r="AF5019" s="50" t="s">
        <v>520</v>
      </c>
      <c r="AG5019" s="196">
        <v>45866</v>
      </c>
      <c r="AH5019" s="50" t="s">
        <v>496</v>
      </c>
      <c r="AI5019" s="50" t="s">
        <v>494</v>
      </c>
      <c r="AL5019" s="50" t="s">
        <v>494</v>
      </c>
      <c r="AM5019" s="50">
        <v>74</v>
      </c>
      <c r="AN5019" s="50">
        <v>19</v>
      </c>
      <c r="AO5019" s="50">
        <v>4.6790000000000003</v>
      </c>
      <c r="AP5019" s="50" t="s">
        <v>494</v>
      </c>
      <c r="AQ5019" s="50" t="s">
        <v>496</v>
      </c>
      <c r="AR5019" s="50" t="s">
        <v>1862</v>
      </c>
      <c r="AU5019" s="50" t="s">
        <v>1862</v>
      </c>
      <c r="BH5019" s="50" t="s">
        <v>2487</v>
      </c>
    </row>
    <row r="5020" spans="1:60" hidden="1" x14ac:dyDescent="0.2">
      <c r="A5020" s="50">
        <v>2025</v>
      </c>
      <c r="B5020" s="50" t="s">
        <v>967</v>
      </c>
      <c r="C5020" s="51" t="str">
        <f>set_totals!$C$714</f>
        <v>23Jun25-PRS-Mill Bay-1</v>
      </c>
      <c r="D5020" s="21">
        <f t="shared" si="222"/>
        <v>45831</v>
      </c>
      <c r="E5020" s="22">
        <f t="shared" si="223"/>
        <v>174</v>
      </c>
      <c r="F5020" s="50" t="s">
        <v>344</v>
      </c>
      <c r="G5020" s="50" t="s">
        <v>347</v>
      </c>
      <c r="H5020" s="17">
        <v>82</v>
      </c>
      <c r="I5020" s="17">
        <v>16</v>
      </c>
      <c r="K5020" s="50" t="s">
        <v>496</v>
      </c>
      <c r="P5020" s="50" t="s">
        <v>1863</v>
      </c>
      <c r="Q5020" s="50" t="s">
        <v>494</v>
      </c>
      <c r="AC5020" s="50">
        <v>1</v>
      </c>
      <c r="AD5020" s="50" t="s">
        <v>1871</v>
      </c>
      <c r="BH5020" s="50" t="s">
        <v>2487</v>
      </c>
    </row>
    <row r="5021" spans="1:60" hidden="1" x14ac:dyDescent="0.2">
      <c r="A5021" s="50">
        <v>2025</v>
      </c>
      <c r="B5021" s="50" t="s">
        <v>967</v>
      </c>
      <c r="C5021" s="51" t="str">
        <f>set_totals!$C$714</f>
        <v>23Jun25-PRS-Mill Bay-1</v>
      </c>
      <c r="D5021" s="21">
        <f t="shared" si="222"/>
        <v>45831</v>
      </c>
      <c r="E5021" s="22">
        <f t="shared" si="223"/>
        <v>174</v>
      </c>
      <c r="F5021" s="50" t="s">
        <v>344</v>
      </c>
      <c r="G5021" s="50" t="s">
        <v>347</v>
      </c>
      <c r="H5021" s="17">
        <v>91</v>
      </c>
      <c r="I5021" s="17">
        <v>19</v>
      </c>
      <c r="K5021" s="50" t="s">
        <v>496</v>
      </c>
      <c r="P5021" s="50" t="s">
        <v>1864</v>
      </c>
      <c r="Q5021" s="50" t="s">
        <v>494</v>
      </c>
      <c r="BH5021" s="50" t="s">
        <v>2487</v>
      </c>
    </row>
    <row r="5022" spans="1:60" x14ac:dyDescent="0.2">
      <c r="A5022" s="50">
        <v>2025</v>
      </c>
      <c r="B5022" s="50" t="s">
        <v>967</v>
      </c>
      <c r="C5022" s="51" t="str">
        <f>set_totals!$C$714</f>
        <v>23Jun25-PRS-Mill Bay-1</v>
      </c>
      <c r="D5022" s="21">
        <f t="shared" si="222"/>
        <v>45831</v>
      </c>
      <c r="E5022" s="22">
        <f t="shared" si="223"/>
        <v>174</v>
      </c>
      <c r="F5022" s="50" t="s">
        <v>344</v>
      </c>
      <c r="G5022" s="50" t="s">
        <v>347</v>
      </c>
      <c r="H5022" s="17">
        <v>98</v>
      </c>
      <c r="I5022" s="17">
        <v>19</v>
      </c>
      <c r="K5022" s="50" t="s">
        <v>496</v>
      </c>
      <c r="N5022" s="50" t="s">
        <v>1865</v>
      </c>
      <c r="P5022" s="50" t="s">
        <v>1865</v>
      </c>
      <c r="Q5022" s="50" t="s">
        <v>496</v>
      </c>
      <c r="R5022" s="50" t="s">
        <v>2351</v>
      </c>
      <c r="S5022" s="50" t="s">
        <v>2525</v>
      </c>
      <c r="AF5022" s="50" t="s">
        <v>520</v>
      </c>
      <c r="AG5022" s="196">
        <v>45866</v>
      </c>
      <c r="AH5022" s="50" t="s">
        <v>496</v>
      </c>
      <c r="AI5022" s="50" t="s">
        <v>494</v>
      </c>
      <c r="AL5022" s="50" t="s">
        <v>496</v>
      </c>
      <c r="AM5022" s="50">
        <v>86</v>
      </c>
      <c r="AN5022" s="50">
        <v>20</v>
      </c>
      <c r="AO5022" s="50">
        <v>7.306</v>
      </c>
      <c r="AP5022" s="50" t="s">
        <v>494</v>
      </c>
      <c r="AQ5022" s="50" t="s">
        <v>496</v>
      </c>
      <c r="AR5022" s="50" t="s">
        <v>1865</v>
      </c>
      <c r="AU5022" s="50" t="s">
        <v>1865</v>
      </c>
      <c r="BH5022" s="50" t="s">
        <v>2487</v>
      </c>
    </row>
    <row r="5023" spans="1:60" hidden="1" x14ac:dyDescent="0.2">
      <c r="A5023" s="50">
        <v>2025</v>
      </c>
      <c r="B5023" s="50" t="s">
        <v>967</v>
      </c>
      <c r="C5023" s="51" t="str">
        <f>set_totals!$C$714</f>
        <v>23Jun25-PRS-Mill Bay-1</v>
      </c>
      <c r="D5023" s="21">
        <f t="shared" si="222"/>
        <v>45831</v>
      </c>
      <c r="E5023" s="22">
        <f t="shared" si="223"/>
        <v>174</v>
      </c>
      <c r="F5023" s="50" t="s">
        <v>344</v>
      </c>
      <c r="G5023" s="50" t="s">
        <v>347</v>
      </c>
      <c r="H5023" s="17">
        <v>86</v>
      </c>
      <c r="I5023" s="17">
        <v>16</v>
      </c>
      <c r="K5023" s="50" t="s">
        <v>496</v>
      </c>
      <c r="P5023" s="50" t="s">
        <v>1866</v>
      </c>
      <c r="Q5023" s="50" t="s">
        <v>494</v>
      </c>
      <c r="BH5023" s="50" t="s">
        <v>2487</v>
      </c>
    </row>
    <row r="5024" spans="1:60" hidden="1" x14ac:dyDescent="0.2">
      <c r="A5024" s="50">
        <v>2025</v>
      </c>
      <c r="B5024" s="50" t="s">
        <v>967</v>
      </c>
      <c r="C5024" s="51" t="str">
        <f>set_totals!$C$714</f>
        <v>23Jun25-PRS-Mill Bay-1</v>
      </c>
      <c r="D5024" s="21">
        <f t="shared" si="222"/>
        <v>45831</v>
      </c>
      <c r="E5024" s="22">
        <f t="shared" si="223"/>
        <v>174</v>
      </c>
      <c r="F5024" s="50" t="s">
        <v>344</v>
      </c>
      <c r="G5024" s="50" t="s">
        <v>347</v>
      </c>
      <c r="H5024" s="17">
        <v>94</v>
      </c>
      <c r="I5024" s="17">
        <v>20</v>
      </c>
      <c r="K5024" s="50" t="s">
        <v>496</v>
      </c>
      <c r="P5024" s="50" t="s">
        <v>1867</v>
      </c>
      <c r="Q5024" s="50" t="s">
        <v>494</v>
      </c>
      <c r="BH5024" s="50" t="s">
        <v>2487</v>
      </c>
    </row>
    <row r="5025" spans="1:60" x14ac:dyDescent="0.2">
      <c r="A5025" s="50">
        <v>2025</v>
      </c>
      <c r="B5025" s="50" t="s">
        <v>967</v>
      </c>
      <c r="C5025" s="51" t="str">
        <f>set_totals!$C$714</f>
        <v>23Jun25-PRS-Mill Bay-1</v>
      </c>
      <c r="D5025" s="21">
        <f t="shared" si="222"/>
        <v>45831</v>
      </c>
      <c r="E5025" s="22">
        <f t="shared" si="223"/>
        <v>174</v>
      </c>
      <c r="F5025" s="50" t="s">
        <v>344</v>
      </c>
      <c r="G5025" s="50" t="s">
        <v>347</v>
      </c>
      <c r="H5025" s="17">
        <v>96</v>
      </c>
      <c r="I5025" s="17">
        <v>19</v>
      </c>
      <c r="K5025" s="50" t="s">
        <v>496</v>
      </c>
      <c r="N5025" s="50" t="s">
        <v>1868</v>
      </c>
      <c r="P5025" s="50" t="s">
        <v>1868</v>
      </c>
      <c r="Q5025" s="50" t="s">
        <v>496</v>
      </c>
      <c r="R5025" s="50" t="s">
        <v>2351</v>
      </c>
      <c r="S5025" s="50" t="s">
        <v>2525</v>
      </c>
      <c r="AC5025" s="50">
        <v>1</v>
      </c>
      <c r="AF5025" s="50" t="s">
        <v>520</v>
      </c>
      <c r="AG5025" s="196">
        <v>45866</v>
      </c>
      <c r="AH5025" s="50" t="s">
        <v>496</v>
      </c>
      <c r="AI5025" s="50" t="s">
        <v>494</v>
      </c>
      <c r="AL5025" s="50" t="s">
        <v>496</v>
      </c>
      <c r="AM5025" s="50">
        <v>88</v>
      </c>
      <c r="AN5025" s="50">
        <v>20</v>
      </c>
      <c r="AO5025" s="50">
        <v>7.6479999999999997</v>
      </c>
      <c r="AP5025" s="50" t="s">
        <v>494</v>
      </c>
      <c r="AQ5025" s="50" t="s">
        <v>496</v>
      </c>
      <c r="AR5025" s="50" t="s">
        <v>1868</v>
      </c>
      <c r="AU5025" s="50" t="s">
        <v>1868</v>
      </c>
      <c r="BH5025" s="50" t="s">
        <v>2487</v>
      </c>
    </row>
    <row r="5026" spans="1:60" hidden="1" x14ac:dyDescent="0.2">
      <c r="A5026" s="50">
        <v>2025</v>
      </c>
      <c r="B5026" s="50" t="s">
        <v>967</v>
      </c>
      <c r="C5026" s="51" t="str">
        <f>set_totals!$C$714</f>
        <v>23Jun25-PRS-Mill Bay-1</v>
      </c>
      <c r="D5026" s="21">
        <f t="shared" si="222"/>
        <v>45831</v>
      </c>
      <c r="E5026" s="22">
        <f t="shared" si="223"/>
        <v>174</v>
      </c>
      <c r="F5026" s="50" t="s">
        <v>344</v>
      </c>
      <c r="G5026" s="50" t="s">
        <v>347</v>
      </c>
      <c r="H5026" s="17">
        <v>88</v>
      </c>
      <c r="I5026" s="17">
        <v>16</v>
      </c>
      <c r="K5026" s="50" t="s">
        <v>496</v>
      </c>
      <c r="P5026" s="50" t="s">
        <v>1869</v>
      </c>
      <c r="Q5026" s="50" t="s">
        <v>494</v>
      </c>
      <c r="BH5026" s="50" t="s">
        <v>2487</v>
      </c>
    </row>
    <row r="5027" spans="1:60" hidden="1" x14ac:dyDescent="0.2">
      <c r="A5027" s="50">
        <v>2025</v>
      </c>
      <c r="B5027" s="50" t="s">
        <v>967</v>
      </c>
      <c r="C5027" s="51" t="str">
        <f>set_totals!$C$714</f>
        <v>23Jun25-PRS-Mill Bay-1</v>
      </c>
      <c r="D5027" s="21">
        <f t="shared" si="222"/>
        <v>45831</v>
      </c>
      <c r="E5027" s="22">
        <f t="shared" si="223"/>
        <v>174</v>
      </c>
      <c r="F5027" s="50" t="s">
        <v>344</v>
      </c>
      <c r="G5027" s="50" t="s">
        <v>347</v>
      </c>
      <c r="H5027" s="17">
        <v>84</v>
      </c>
      <c r="I5027" s="17">
        <v>18</v>
      </c>
      <c r="K5027" s="50" t="s">
        <v>496</v>
      </c>
      <c r="P5027" s="50" t="s">
        <v>1870</v>
      </c>
      <c r="Q5027" s="50" t="s">
        <v>494</v>
      </c>
      <c r="BH5027" s="50" t="s">
        <v>2487</v>
      </c>
    </row>
    <row r="5028" spans="1:60" hidden="1" x14ac:dyDescent="0.2">
      <c r="A5028" s="50">
        <v>2025</v>
      </c>
      <c r="B5028" s="50" t="s">
        <v>967</v>
      </c>
      <c r="C5028" s="51" t="str">
        <f>set_totals!$C$714</f>
        <v>23Jun25-PRS-Mill Bay-1</v>
      </c>
      <c r="D5028" s="21">
        <f t="shared" si="222"/>
        <v>45831</v>
      </c>
      <c r="E5028" s="22">
        <f t="shared" si="223"/>
        <v>174</v>
      </c>
      <c r="F5028" s="50" t="s">
        <v>401</v>
      </c>
      <c r="H5028" s="17">
        <v>131</v>
      </c>
      <c r="I5028" s="17">
        <v>24</v>
      </c>
      <c r="K5028" s="50" t="s">
        <v>496</v>
      </c>
    </row>
    <row r="5029" spans="1:60" hidden="1" x14ac:dyDescent="0.2">
      <c r="A5029" s="50">
        <v>2025</v>
      </c>
      <c r="B5029" s="50" t="s">
        <v>967</v>
      </c>
      <c r="C5029" s="51" t="str">
        <f>set_totals!$C$718</f>
        <v>23Jun25-PRS-Offshore B-2</v>
      </c>
      <c r="D5029" s="21">
        <f t="shared" si="222"/>
        <v>45831</v>
      </c>
      <c r="E5029" s="22">
        <f t="shared" si="223"/>
        <v>174</v>
      </c>
      <c r="F5029" s="50" t="s">
        <v>344</v>
      </c>
      <c r="G5029" s="50" t="s">
        <v>2539</v>
      </c>
      <c r="H5029" s="17">
        <v>310</v>
      </c>
      <c r="I5029" s="17">
        <v>90</v>
      </c>
      <c r="K5029" s="50" t="s">
        <v>494</v>
      </c>
      <c r="P5029" s="50" t="s">
        <v>1872</v>
      </c>
      <c r="Q5029" s="50" t="s">
        <v>494</v>
      </c>
      <c r="BH5029" s="50" t="s">
        <v>2487</v>
      </c>
    </row>
    <row r="5030" spans="1:60" hidden="1" x14ac:dyDescent="0.2">
      <c r="A5030" s="50">
        <v>2025</v>
      </c>
      <c r="B5030" s="50" t="s">
        <v>967</v>
      </c>
      <c r="C5030" s="51" t="str">
        <f>set_totals!$C$718</f>
        <v>23Jun25-PRS-Offshore B-2</v>
      </c>
      <c r="D5030" s="21">
        <f t="shared" si="222"/>
        <v>45831</v>
      </c>
      <c r="E5030" s="22">
        <f t="shared" si="223"/>
        <v>174</v>
      </c>
      <c r="F5030" s="50" t="s">
        <v>344</v>
      </c>
      <c r="G5030" s="50" t="s">
        <v>347</v>
      </c>
      <c r="H5030" s="17">
        <v>101</v>
      </c>
      <c r="I5030" s="17">
        <v>21</v>
      </c>
      <c r="K5030" s="50" t="s">
        <v>496</v>
      </c>
      <c r="P5030" s="50" t="s">
        <v>1873</v>
      </c>
      <c r="Q5030" s="50" t="s">
        <v>494</v>
      </c>
      <c r="BH5030" s="50" t="s">
        <v>2487</v>
      </c>
    </row>
    <row r="5031" spans="1:60" hidden="1" x14ac:dyDescent="0.2">
      <c r="A5031" s="50">
        <v>2025</v>
      </c>
      <c r="B5031" s="50" t="s">
        <v>967</v>
      </c>
      <c r="C5031" s="51" t="str">
        <f>set_totals!$C$718</f>
        <v>23Jun25-PRS-Offshore B-2</v>
      </c>
      <c r="D5031" s="21">
        <f t="shared" si="222"/>
        <v>45831</v>
      </c>
      <c r="E5031" s="22">
        <f t="shared" si="223"/>
        <v>174</v>
      </c>
      <c r="F5031" s="50" t="s">
        <v>344</v>
      </c>
      <c r="G5031" s="50" t="s">
        <v>347</v>
      </c>
      <c r="H5031" s="17">
        <v>102</v>
      </c>
      <c r="I5031" s="17">
        <v>22</v>
      </c>
      <c r="K5031" s="50" t="s">
        <v>496</v>
      </c>
      <c r="P5031" s="50" t="s">
        <v>1875</v>
      </c>
      <c r="Q5031" s="50" t="s">
        <v>494</v>
      </c>
      <c r="BH5031" s="50" t="s">
        <v>2487</v>
      </c>
    </row>
    <row r="5032" spans="1:60" x14ac:dyDescent="0.2">
      <c r="A5032" s="50">
        <v>2025</v>
      </c>
      <c r="B5032" s="50" t="s">
        <v>967</v>
      </c>
      <c r="C5032" s="51" t="str">
        <f>set_totals!$C$718</f>
        <v>23Jun25-PRS-Offshore B-2</v>
      </c>
      <c r="D5032" s="21">
        <f t="shared" si="222"/>
        <v>45831</v>
      </c>
      <c r="E5032" s="22">
        <f t="shared" si="223"/>
        <v>174</v>
      </c>
      <c r="F5032" s="50" t="s">
        <v>344</v>
      </c>
      <c r="G5032" s="50" t="s">
        <v>347</v>
      </c>
      <c r="H5032" s="17">
        <v>99</v>
      </c>
      <c r="I5032" s="17">
        <v>20</v>
      </c>
      <c r="K5032" s="50" t="s">
        <v>496</v>
      </c>
      <c r="N5032" s="50" t="s">
        <v>1876</v>
      </c>
      <c r="P5032" s="50" t="s">
        <v>1876</v>
      </c>
      <c r="Q5032" s="50" t="s">
        <v>496</v>
      </c>
      <c r="R5032" s="50" t="s">
        <v>2351</v>
      </c>
      <c r="S5032" s="50" t="s">
        <v>2525</v>
      </c>
      <c r="AF5032" s="50" t="s">
        <v>520</v>
      </c>
      <c r="AG5032" s="196">
        <v>45866</v>
      </c>
      <c r="AH5032" s="50" t="s">
        <v>496</v>
      </c>
      <c r="AI5032" s="50" t="s">
        <v>494</v>
      </c>
      <c r="AL5032" s="50" t="s">
        <v>496</v>
      </c>
      <c r="AM5032" s="50">
        <v>92</v>
      </c>
      <c r="AN5032" s="50">
        <v>22</v>
      </c>
      <c r="AO5032" s="50">
        <v>8.1750000000000007</v>
      </c>
      <c r="AP5032" s="50" t="s">
        <v>494</v>
      </c>
      <c r="AQ5032" s="50" t="s">
        <v>496</v>
      </c>
      <c r="AR5032" s="50" t="s">
        <v>1876</v>
      </c>
      <c r="AU5032" s="50" t="s">
        <v>1876</v>
      </c>
      <c r="BH5032" s="50" t="s">
        <v>2487</v>
      </c>
    </row>
    <row r="5033" spans="1:60" hidden="1" x14ac:dyDescent="0.2">
      <c r="A5033" s="50">
        <v>2025</v>
      </c>
      <c r="B5033" s="50" t="s">
        <v>967</v>
      </c>
      <c r="C5033" s="51" t="str">
        <f>set_totals!$C$718</f>
        <v>23Jun25-PRS-Offshore B-2</v>
      </c>
      <c r="D5033" s="21">
        <f t="shared" si="222"/>
        <v>45831</v>
      </c>
      <c r="E5033" s="22">
        <f t="shared" si="223"/>
        <v>174</v>
      </c>
      <c r="F5033" s="50" t="s">
        <v>344</v>
      </c>
      <c r="G5033" s="50" t="s">
        <v>347</v>
      </c>
      <c r="H5033" s="17">
        <v>111</v>
      </c>
      <c r="I5033" s="17">
        <v>21</v>
      </c>
      <c r="K5033" s="50" t="s">
        <v>494</v>
      </c>
      <c r="P5033" s="50" t="s">
        <v>1874</v>
      </c>
      <c r="Q5033" s="50" t="s">
        <v>494</v>
      </c>
      <c r="BH5033" s="50" t="s">
        <v>2487</v>
      </c>
    </row>
    <row r="5034" spans="1:60" hidden="1" x14ac:dyDescent="0.2">
      <c r="A5034" s="50">
        <v>2025</v>
      </c>
      <c r="B5034" s="50" t="s">
        <v>967</v>
      </c>
      <c r="C5034" s="51" t="str">
        <f>set_totals!$C$718</f>
        <v>23Jun25-PRS-Offshore B-2</v>
      </c>
      <c r="D5034" s="21">
        <f t="shared" si="222"/>
        <v>45831</v>
      </c>
      <c r="E5034" s="22">
        <f t="shared" si="223"/>
        <v>174</v>
      </c>
      <c r="F5034" s="50" t="s">
        <v>340</v>
      </c>
      <c r="G5034" s="50" t="s">
        <v>347</v>
      </c>
      <c r="H5034" s="17">
        <v>94</v>
      </c>
      <c r="I5034" s="17">
        <v>16</v>
      </c>
      <c r="K5034" s="50" t="s">
        <v>494</v>
      </c>
      <c r="Q5034" s="50" t="s">
        <v>494</v>
      </c>
      <c r="AD5034" s="50" t="s">
        <v>1178</v>
      </c>
    </row>
    <row r="5035" spans="1:60" hidden="1" x14ac:dyDescent="0.2">
      <c r="A5035" s="50">
        <v>2025</v>
      </c>
      <c r="B5035" s="50" t="s">
        <v>967</v>
      </c>
      <c r="C5035" s="51" t="str">
        <f>set_totals!$C$718</f>
        <v>23Jun25-PRS-Offshore B-2</v>
      </c>
      <c r="D5035" s="21">
        <f t="shared" si="222"/>
        <v>45831</v>
      </c>
      <c r="E5035" s="22">
        <f t="shared" si="223"/>
        <v>174</v>
      </c>
      <c r="F5035" s="50" t="s">
        <v>340</v>
      </c>
      <c r="G5035" s="50" t="s">
        <v>347</v>
      </c>
      <c r="H5035" s="17">
        <v>96</v>
      </c>
      <c r="I5035" s="17">
        <v>19</v>
      </c>
      <c r="K5035" s="50" t="s">
        <v>494</v>
      </c>
      <c r="Q5035" s="50" t="s">
        <v>494</v>
      </c>
    </row>
    <row r="5036" spans="1:60" hidden="1" x14ac:dyDescent="0.2">
      <c r="A5036" s="50">
        <v>2025</v>
      </c>
      <c r="B5036" s="50" t="s">
        <v>967</v>
      </c>
      <c r="C5036" s="51" t="str">
        <f>set_totals!$C$718</f>
        <v>23Jun25-PRS-Offshore B-2</v>
      </c>
      <c r="D5036" s="21">
        <f t="shared" si="222"/>
        <v>45831</v>
      </c>
      <c r="E5036" s="22">
        <f t="shared" si="223"/>
        <v>174</v>
      </c>
      <c r="F5036" s="50" t="s">
        <v>340</v>
      </c>
      <c r="G5036" s="50" t="s">
        <v>347</v>
      </c>
      <c r="H5036" s="17">
        <v>106</v>
      </c>
      <c r="I5036" s="17">
        <v>18</v>
      </c>
      <c r="K5036" s="50" t="s">
        <v>494</v>
      </c>
      <c r="Q5036" s="50" t="s">
        <v>494</v>
      </c>
    </row>
    <row r="5037" spans="1:60" hidden="1" x14ac:dyDescent="0.2">
      <c r="A5037" s="50">
        <v>2025</v>
      </c>
      <c r="B5037" s="50" t="s">
        <v>967</v>
      </c>
      <c r="C5037" s="51" t="str">
        <f>set_totals!$C$718</f>
        <v>23Jun25-PRS-Offshore B-2</v>
      </c>
      <c r="D5037" s="21">
        <f t="shared" si="222"/>
        <v>45831</v>
      </c>
      <c r="E5037" s="22">
        <f t="shared" si="223"/>
        <v>174</v>
      </c>
      <c r="F5037" s="50" t="s">
        <v>344</v>
      </c>
      <c r="G5037" s="50" t="s">
        <v>347</v>
      </c>
      <c r="H5037" s="17">
        <v>91</v>
      </c>
      <c r="I5037" s="17">
        <v>19</v>
      </c>
      <c r="K5037" s="50" t="s">
        <v>496</v>
      </c>
      <c r="P5037" s="50" t="s">
        <v>1877</v>
      </c>
      <c r="Q5037" s="50" t="s">
        <v>494</v>
      </c>
      <c r="BH5037" s="50" t="s">
        <v>2487</v>
      </c>
    </row>
    <row r="5038" spans="1:60" x14ac:dyDescent="0.2">
      <c r="A5038" s="50">
        <v>2025</v>
      </c>
      <c r="B5038" s="50" t="s">
        <v>967</v>
      </c>
      <c r="C5038" s="51" t="str">
        <f>set_totals!$C$718</f>
        <v>23Jun25-PRS-Offshore B-2</v>
      </c>
      <c r="D5038" s="21">
        <f t="shared" si="222"/>
        <v>45831</v>
      </c>
      <c r="E5038" s="22">
        <f t="shared" si="223"/>
        <v>174</v>
      </c>
      <c r="F5038" s="50" t="s">
        <v>344</v>
      </c>
      <c r="G5038" s="50" t="s">
        <v>347</v>
      </c>
      <c r="H5038" s="17">
        <v>97</v>
      </c>
      <c r="I5038" s="17">
        <v>20</v>
      </c>
      <c r="K5038" s="50" t="s">
        <v>494</v>
      </c>
      <c r="N5038" s="50" t="s">
        <v>1878</v>
      </c>
      <c r="P5038" s="50" t="s">
        <v>1878</v>
      </c>
      <c r="Q5038" s="50" t="s">
        <v>496</v>
      </c>
      <c r="R5038" s="50" t="s">
        <v>2351</v>
      </c>
      <c r="S5038" s="50" t="s">
        <v>2525</v>
      </c>
      <c r="AC5038" s="50">
        <v>1</v>
      </c>
      <c r="AD5038" s="50" t="s">
        <v>1275</v>
      </c>
      <c r="AF5038" s="50" t="s">
        <v>520</v>
      </c>
      <c r="AG5038" s="196">
        <v>45866</v>
      </c>
      <c r="AH5038" s="50" t="s">
        <v>496</v>
      </c>
      <c r="AI5038" s="50" t="s">
        <v>494</v>
      </c>
      <c r="AL5038" s="50" t="s">
        <v>496</v>
      </c>
      <c r="AM5038" s="50">
        <v>87</v>
      </c>
      <c r="AN5038" s="50">
        <v>22</v>
      </c>
      <c r="AO5038" s="50">
        <v>7.492</v>
      </c>
      <c r="AP5038" s="50" t="s">
        <v>494</v>
      </c>
      <c r="AQ5038" s="50" t="s">
        <v>496</v>
      </c>
      <c r="AR5038" s="50" t="s">
        <v>1878</v>
      </c>
      <c r="AU5038" s="50" t="s">
        <v>1878</v>
      </c>
      <c r="BH5038" s="50" t="s">
        <v>2487</v>
      </c>
    </row>
    <row r="5039" spans="1:60" hidden="1" x14ac:dyDescent="0.2">
      <c r="A5039" s="50">
        <v>2025</v>
      </c>
      <c r="B5039" s="50" t="s">
        <v>967</v>
      </c>
      <c r="C5039" s="51" t="str">
        <f>set_totals!$C$718</f>
        <v>23Jun25-PRS-Offshore B-2</v>
      </c>
      <c r="D5039" s="21">
        <f t="shared" si="222"/>
        <v>45831</v>
      </c>
      <c r="E5039" s="22">
        <f t="shared" si="223"/>
        <v>174</v>
      </c>
      <c r="F5039" s="50" t="s">
        <v>344</v>
      </c>
      <c r="G5039" s="50" t="s">
        <v>347</v>
      </c>
      <c r="H5039" s="17">
        <v>98</v>
      </c>
      <c r="I5039" s="17">
        <v>20</v>
      </c>
      <c r="K5039" s="50" t="s">
        <v>494</v>
      </c>
      <c r="P5039" s="50" t="s">
        <v>1879</v>
      </c>
      <c r="Q5039" s="50" t="s">
        <v>494</v>
      </c>
      <c r="BH5039" s="50" t="s">
        <v>2487</v>
      </c>
    </row>
    <row r="5040" spans="1:60" hidden="1" x14ac:dyDescent="0.2">
      <c r="A5040" s="50">
        <v>2025</v>
      </c>
      <c r="B5040" s="50" t="s">
        <v>967</v>
      </c>
      <c r="C5040" s="51" t="str">
        <f>set_totals!$C$718</f>
        <v>23Jun25-PRS-Offshore B-2</v>
      </c>
      <c r="D5040" s="21">
        <f t="shared" si="222"/>
        <v>45831</v>
      </c>
      <c r="E5040" s="22">
        <f t="shared" si="223"/>
        <v>174</v>
      </c>
      <c r="F5040" s="50" t="s">
        <v>410</v>
      </c>
      <c r="H5040" s="17">
        <v>157</v>
      </c>
      <c r="I5040" s="17">
        <v>27</v>
      </c>
    </row>
    <row r="5041" spans="1:60" hidden="1" x14ac:dyDescent="0.2">
      <c r="A5041" s="50">
        <v>2025</v>
      </c>
      <c r="B5041" s="50" t="s">
        <v>967</v>
      </c>
      <c r="C5041" s="51" t="str">
        <f>set_totals!$C$718</f>
        <v>23Jun25-PRS-Offshore B-2</v>
      </c>
      <c r="D5041" s="21">
        <f t="shared" si="222"/>
        <v>45831</v>
      </c>
      <c r="E5041" s="22">
        <f t="shared" si="223"/>
        <v>174</v>
      </c>
      <c r="F5041" s="50" t="s">
        <v>410</v>
      </c>
      <c r="H5041" s="17">
        <v>162</v>
      </c>
      <c r="I5041" s="17">
        <v>29</v>
      </c>
    </row>
    <row r="5042" spans="1:60" hidden="1" x14ac:dyDescent="0.2">
      <c r="A5042" s="50">
        <v>2025</v>
      </c>
      <c r="B5042" s="50" t="s">
        <v>967</v>
      </c>
      <c r="C5042" s="51" t="str">
        <f>set_totals!$C$718</f>
        <v>23Jun25-PRS-Offshore B-2</v>
      </c>
      <c r="D5042" s="21">
        <f t="shared" si="222"/>
        <v>45831</v>
      </c>
      <c r="E5042" s="22">
        <f t="shared" si="223"/>
        <v>174</v>
      </c>
      <c r="F5042" s="50" t="s">
        <v>410</v>
      </c>
      <c r="H5042" s="17">
        <v>158</v>
      </c>
      <c r="I5042" s="17">
        <v>26</v>
      </c>
    </row>
    <row r="5043" spans="1:60" hidden="1" x14ac:dyDescent="0.2">
      <c r="A5043" s="50">
        <v>2025</v>
      </c>
      <c r="B5043" s="50" t="s">
        <v>967</v>
      </c>
      <c r="C5043" s="51" t="str">
        <f>set_totals!$C$718</f>
        <v>23Jun25-PRS-Offshore B-2</v>
      </c>
      <c r="D5043" s="21">
        <f t="shared" si="222"/>
        <v>45831</v>
      </c>
      <c r="E5043" s="22">
        <f t="shared" si="223"/>
        <v>174</v>
      </c>
      <c r="F5043" s="50" t="s">
        <v>410</v>
      </c>
      <c r="H5043" s="17">
        <v>156</v>
      </c>
      <c r="I5043" s="17">
        <v>28</v>
      </c>
    </row>
    <row r="5044" spans="1:60" hidden="1" x14ac:dyDescent="0.2">
      <c r="A5044" s="50">
        <v>2025</v>
      </c>
      <c r="B5044" s="50" t="s">
        <v>967</v>
      </c>
      <c r="C5044" s="51" t="str">
        <f>set_totals!$C$718</f>
        <v>23Jun25-PRS-Offshore B-2</v>
      </c>
      <c r="D5044" s="21">
        <f t="shared" si="222"/>
        <v>45831</v>
      </c>
      <c r="E5044" s="22">
        <f t="shared" si="223"/>
        <v>174</v>
      </c>
      <c r="F5044" s="50" t="s">
        <v>401</v>
      </c>
      <c r="H5044" s="17">
        <v>143</v>
      </c>
      <c r="I5044" s="17">
        <v>27</v>
      </c>
    </row>
    <row r="5045" spans="1:60" hidden="1" x14ac:dyDescent="0.2">
      <c r="A5045" s="50">
        <v>2025</v>
      </c>
      <c r="B5045" s="50" t="s">
        <v>967</v>
      </c>
      <c r="C5045" s="51" t="str">
        <f>set_totals!$C$718</f>
        <v>23Jun25-PRS-Offshore B-2</v>
      </c>
      <c r="D5045" s="21">
        <f t="shared" si="222"/>
        <v>45831</v>
      </c>
      <c r="E5045" s="22">
        <f t="shared" si="223"/>
        <v>174</v>
      </c>
      <c r="F5045" s="50" t="s">
        <v>401</v>
      </c>
      <c r="H5045" s="17">
        <v>209</v>
      </c>
      <c r="I5045" s="17">
        <v>43</v>
      </c>
    </row>
    <row r="5046" spans="1:60" hidden="1" x14ac:dyDescent="0.2">
      <c r="A5046" s="50">
        <v>2025</v>
      </c>
      <c r="B5046" s="50" t="s">
        <v>967</v>
      </c>
      <c r="C5046" s="51" t="str">
        <f>set_totals!$C$718</f>
        <v>23Jun25-PRS-Offshore B-2</v>
      </c>
      <c r="D5046" s="21">
        <f t="shared" si="222"/>
        <v>45831</v>
      </c>
      <c r="E5046" s="22">
        <f t="shared" si="223"/>
        <v>174</v>
      </c>
      <c r="F5046" s="50" t="s">
        <v>410</v>
      </c>
      <c r="H5046" s="17">
        <v>164</v>
      </c>
      <c r="I5046" s="17">
        <v>30</v>
      </c>
    </row>
    <row r="5047" spans="1:60" hidden="1" x14ac:dyDescent="0.2">
      <c r="A5047" s="50">
        <v>2025</v>
      </c>
      <c r="B5047" s="50" t="s">
        <v>967</v>
      </c>
      <c r="C5047" s="51" t="str">
        <f>set_totals!$C$718</f>
        <v>23Jun25-PRS-Offshore B-2</v>
      </c>
      <c r="D5047" s="21">
        <f t="shared" si="222"/>
        <v>45831</v>
      </c>
      <c r="E5047" s="22">
        <f t="shared" si="223"/>
        <v>174</v>
      </c>
      <c r="F5047" s="50" t="s">
        <v>401</v>
      </c>
      <c r="H5047" s="17">
        <v>140</v>
      </c>
      <c r="I5047" s="17">
        <v>27</v>
      </c>
    </row>
    <row r="5048" spans="1:60" hidden="1" x14ac:dyDescent="0.2">
      <c r="A5048" s="50">
        <v>2025</v>
      </c>
      <c r="B5048" s="50" t="s">
        <v>967</v>
      </c>
      <c r="C5048" s="51" t="str">
        <f>set_totals!$C$718</f>
        <v>23Jun25-PRS-Offshore B-2</v>
      </c>
      <c r="D5048" s="21">
        <f t="shared" si="222"/>
        <v>45831</v>
      </c>
      <c r="E5048" s="22">
        <f t="shared" si="223"/>
        <v>174</v>
      </c>
      <c r="F5048" s="50" t="s">
        <v>401</v>
      </c>
      <c r="H5048" s="17">
        <v>135</v>
      </c>
      <c r="I5048" s="17">
        <v>26</v>
      </c>
    </row>
    <row r="5049" spans="1:60" hidden="1" x14ac:dyDescent="0.2">
      <c r="A5049" s="50">
        <v>2025</v>
      </c>
      <c r="B5049" s="50" t="s">
        <v>967</v>
      </c>
      <c r="C5049" s="51" t="str">
        <f>set_totals!$C$718</f>
        <v>23Jun25-PRS-Offshore B-2</v>
      </c>
      <c r="D5049" s="21">
        <f t="shared" si="222"/>
        <v>45831</v>
      </c>
      <c r="E5049" s="22">
        <f t="shared" si="223"/>
        <v>174</v>
      </c>
      <c r="F5049" s="50" t="s">
        <v>401</v>
      </c>
      <c r="H5049" s="17">
        <v>180</v>
      </c>
      <c r="I5049" s="17">
        <v>37</v>
      </c>
    </row>
    <row r="5050" spans="1:60" hidden="1" x14ac:dyDescent="0.2">
      <c r="A5050" s="50">
        <v>2025</v>
      </c>
      <c r="B5050" s="50" t="s">
        <v>967</v>
      </c>
      <c r="C5050" s="51" t="str">
        <f>set_totals!$C$718</f>
        <v>23Jun25-PRS-Offshore B-2</v>
      </c>
      <c r="D5050" s="21">
        <f t="shared" si="222"/>
        <v>45831</v>
      </c>
      <c r="E5050" s="22">
        <f t="shared" si="223"/>
        <v>174</v>
      </c>
      <c r="F5050" s="50" t="s">
        <v>401</v>
      </c>
      <c r="H5050" s="17">
        <v>157</v>
      </c>
      <c r="I5050" s="17">
        <v>29</v>
      </c>
    </row>
    <row r="5051" spans="1:60" hidden="1" x14ac:dyDescent="0.2">
      <c r="A5051" s="50">
        <v>2025</v>
      </c>
      <c r="B5051" s="50" t="s">
        <v>967</v>
      </c>
      <c r="C5051" s="51" t="str">
        <f>set_totals!$C$718</f>
        <v>23Jun25-PRS-Offshore B-2</v>
      </c>
      <c r="D5051" s="21">
        <f t="shared" si="222"/>
        <v>45831</v>
      </c>
      <c r="E5051" s="22">
        <f t="shared" si="223"/>
        <v>174</v>
      </c>
      <c r="F5051" s="50" t="s">
        <v>401</v>
      </c>
      <c r="H5051" s="17">
        <v>159</v>
      </c>
      <c r="I5051" s="17">
        <v>32</v>
      </c>
    </row>
    <row r="5052" spans="1:60" hidden="1" x14ac:dyDescent="0.2">
      <c r="A5052" s="50">
        <v>2025</v>
      </c>
      <c r="B5052" s="50" t="s">
        <v>967</v>
      </c>
      <c r="C5052" s="51" t="str">
        <f>set_totals!$C$718</f>
        <v>23Jun25-PRS-Offshore B-2</v>
      </c>
      <c r="D5052" s="21">
        <f t="shared" si="222"/>
        <v>45831</v>
      </c>
      <c r="E5052" s="22">
        <f t="shared" si="223"/>
        <v>174</v>
      </c>
      <c r="F5052" s="50" t="s">
        <v>401</v>
      </c>
      <c r="H5052" s="17">
        <v>132</v>
      </c>
      <c r="I5052" s="17">
        <v>25</v>
      </c>
    </row>
    <row r="5053" spans="1:60" hidden="1" x14ac:dyDescent="0.2">
      <c r="A5053" s="50">
        <v>2025</v>
      </c>
      <c r="B5053" s="50" t="s">
        <v>967</v>
      </c>
      <c r="C5053" s="51" t="str">
        <f>set_totals!$C$718</f>
        <v>23Jun25-PRS-Offshore B-2</v>
      </c>
      <c r="D5053" s="21">
        <f t="shared" si="222"/>
        <v>45831</v>
      </c>
      <c r="E5053" s="22">
        <f t="shared" si="223"/>
        <v>174</v>
      </c>
      <c r="F5053" s="50" t="s">
        <v>401</v>
      </c>
      <c r="H5053" s="17">
        <v>138</v>
      </c>
      <c r="I5053" s="17">
        <v>27</v>
      </c>
    </row>
    <row r="5054" spans="1:60" hidden="1" x14ac:dyDescent="0.2">
      <c r="A5054" s="50">
        <v>2025</v>
      </c>
      <c r="B5054" s="50" t="s">
        <v>967</v>
      </c>
      <c r="C5054" s="51" t="str">
        <f>set_totals!$C$718</f>
        <v>23Jun25-PRS-Offshore B-2</v>
      </c>
      <c r="D5054" s="21">
        <f t="shared" si="222"/>
        <v>45831</v>
      </c>
      <c r="E5054" s="22">
        <f t="shared" si="223"/>
        <v>174</v>
      </c>
      <c r="F5054" s="50" t="s">
        <v>401</v>
      </c>
      <c r="H5054" s="17">
        <v>136</v>
      </c>
      <c r="I5054" s="17">
        <v>25</v>
      </c>
    </row>
    <row r="5055" spans="1:60" hidden="1" x14ac:dyDescent="0.2">
      <c r="A5055" s="50">
        <v>2025</v>
      </c>
      <c r="B5055" s="50" t="s">
        <v>967</v>
      </c>
      <c r="C5055" s="51" t="str">
        <f>set_totals!$C$724</f>
        <v>23Jun25-PRS-Thrasher-3</v>
      </c>
      <c r="D5055" s="21">
        <f t="shared" ref="D5055:D5118" si="227">DATEVALUE(LEFT(C5055, SEARCH("-", C5055) - 1))</f>
        <v>45831</v>
      </c>
      <c r="E5055" s="22">
        <f t="shared" ref="E5055:E5118" si="228" xml:space="preserve"> D5055 - DATE(YEAR(D5055), 1, 0)</f>
        <v>174</v>
      </c>
      <c r="F5055" s="50" t="s">
        <v>344</v>
      </c>
      <c r="G5055" s="50" t="s">
        <v>347</v>
      </c>
      <c r="H5055" s="17">
        <v>100</v>
      </c>
      <c r="I5055" s="17">
        <v>28</v>
      </c>
      <c r="K5055" s="50" t="s">
        <v>496</v>
      </c>
      <c r="P5055" s="50" t="s">
        <v>1880</v>
      </c>
      <c r="Q5055" s="50" t="s">
        <v>494</v>
      </c>
      <c r="AC5055" s="50">
        <v>5</v>
      </c>
      <c r="BH5055" s="50" t="s">
        <v>2487</v>
      </c>
    </row>
    <row r="5056" spans="1:60" hidden="1" x14ac:dyDescent="0.2">
      <c r="A5056" s="50">
        <v>2025</v>
      </c>
      <c r="B5056" s="50" t="s">
        <v>967</v>
      </c>
      <c r="C5056" s="51" t="str">
        <f>set_totals!$C$724</f>
        <v>23Jun25-PRS-Thrasher-3</v>
      </c>
      <c r="D5056" s="21">
        <f t="shared" si="227"/>
        <v>45831</v>
      </c>
      <c r="E5056" s="22">
        <f t="shared" si="228"/>
        <v>174</v>
      </c>
      <c r="F5056" s="50" t="s">
        <v>344</v>
      </c>
      <c r="G5056" s="50" t="s">
        <v>347</v>
      </c>
      <c r="H5056" s="17">
        <v>92</v>
      </c>
      <c r="I5056" s="17">
        <v>18</v>
      </c>
      <c r="K5056" s="50" t="s">
        <v>494</v>
      </c>
      <c r="P5056" s="50" t="s">
        <v>1881</v>
      </c>
      <c r="Q5056" s="50" t="s">
        <v>494</v>
      </c>
      <c r="AC5056" s="50">
        <v>3</v>
      </c>
      <c r="BH5056" s="50" t="s">
        <v>2487</v>
      </c>
    </row>
    <row r="5057" spans="1:60" x14ac:dyDescent="0.2">
      <c r="A5057" s="50">
        <v>2025</v>
      </c>
      <c r="B5057" s="50" t="s">
        <v>967</v>
      </c>
      <c r="C5057" s="51" t="str">
        <f>set_totals!$C$724</f>
        <v>23Jun25-PRS-Thrasher-3</v>
      </c>
      <c r="D5057" s="21">
        <f t="shared" si="227"/>
        <v>45831</v>
      </c>
      <c r="E5057" s="22">
        <f t="shared" si="228"/>
        <v>174</v>
      </c>
      <c r="F5057" s="50" t="s">
        <v>344</v>
      </c>
      <c r="G5057" s="50" t="s">
        <v>347</v>
      </c>
      <c r="H5057" s="17">
        <v>92</v>
      </c>
      <c r="I5057" s="17">
        <v>20</v>
      </c>
      <c r="K5057" s="50" t="s">
        <v>494</v>
      </c>
      <c r="N5057" s="50" t="s">
        <v>1882</v>
      </c>
      <c r="P5057" s="50" t="s">
        <v>1882</v>
      </c>
      <c r="Q5057" s="50" t="s">
        <v>496</v>
      </c>
      <c r="R5057" s="50" t="s">
        <v>2351</v>
      </c>
      <c r="S5057" s="50" t="s">
        <v>2525</v>
      </c>
      <c r="AF5057" s="50" t="s">
        <v>1966</v>
      </c>
      <c r="AG5057" s="196">
        <v>45866</v>
      </c>
      <c r="AH5057" s="50" t="s">
        <v>496</v>
      </c>
      <c r="AI5057" s="50" t="s">
        <v>494</v>
      </c>
      <c r="AL5057" s="50" t="s">
        <v>494</v>
      </c>
      <c r="AM5057" s="50">
        <v>85</v>
      </c>
      <c r="AN5057" s="50">
        <v>20</v>
      </c>
      <c r="AO5057" s="50">
        <v>6.9580000000000002</v>
      </c>
      <c r="AP5057" s="50" t="s">
        <v>494</v>
      </c>
      <c r="AQ5057" s="50" t="s">
        <v>496</v>
      </c>
      <c r="AR5057" s="50" t="s">
        <v>1882</v>
      </c>
      <c r="AU5057" s="50" t="s">
        <v>1882</v>
      </c>
      <c r="BG5057" s="50" t="s">
        <v>1967</v>
      </c>
      <c r="BH5057" s="50" t="s">
        <v>2487</v>
      </c>
    </row>
    <row r="5058" spans="1:60" hidden="1" x14ac:dyDescent="0.2">
      <c r="A5058" s="50">
        <v>2025</v>
      </c>
      <c r="B5058" s="50" t="s">
        <v>967</v>
      </c>
      <c r="C5058" s="51" t="str">
        <f>set_totals!$C$724</f>
        <v>23Jun25-PRS-Thrasher-3</v>
      </c>
      <c r="D5058" s="21">
        <f t="shared" si="227"/>
        <v>45831</v>
      </c>
      <c r="E5058" s="22">
        <f t="shared" si="228"/>
        <v>174</v>
      </c>
      <c r="F5058" s="50" t="s">
        <v>340</v>
      </c>
      <c r="H5058" s="17">
        <v>92</v>
      </c>
      <c r="I5058" s="17">
        <v>16</v>
      </c>
      <c r="K5058" s="50" t="s">
        <v>494</v>
      </c>
      <c r="AC5058" s="50">
        <v>2</v>
      </c>
    </row>
    <row r="5059" spans="1:60" hidden="1" x14ac:dyDescent="0.2">
      <c r="A5059" s="50">
        <v>2025</v>
      </c>
      <c r="B5059" s="50" t="s">
        <v>967</v>
      </c>
      <c r="C5059" s="51" t="str">
        <f>set_totals!$C$724</f>
        <v>23Jun25-PRS-Thrasher-3</v>
      </c>
      <c r="D5059" s="21">
        <f t="shared" si="227"/>
        <v>45831</v>
      </c>
      <c r="E5059" s="22">
        <f t="shared" si="228"/>
        <v>174</v>
      </c>
      <c r="F5059" s="50" t="s">
        <v>340</v>
      </c>
      <c r="H5059" s="17">
        <v>90</v>
      </c>
      <c r="I5059" s="17">
        <v>16</v>
      </c>
      <c r="K5059" s="50" t="s">
        <v>494</v>
      </c>
      <c r="AC5059" s="50">
        <v>5</v>
      </c>
    </row>
    <row r="5060" spans="1:60" hidden="1" x14ac:dyDescent="0.2">
      <c r="A5060" s="50">
        <v>2025</v>
      </c>
      <c r="B5060" s="50" t="s">
        <v>967</v>
      </c>
      <c r="C5060" s="51" t="str">
        <f>set_totals!$C$724</f>
        <v>23Jun25-PRS-Thrasher-3</v>
      </c>
      <c r="D5060" s="21">
        <f t="shared" si="227"/>
        <v>45831</v>
      </c>
      <c r="E5060" s="22">
        <f t="shared" si="228"/>
        <v>174</v>
      </c>
      <c r="F5060" s="50" t="s">
        <v>344</v>
      </c>
      <c r="G5060" s="50" t="s">
        <v>347</v>
      </c>
      <c r="H5060" s="17">
        <v>82</v>
      </c>
      <c r="I5060" s="17">
        <v>16</v>
      </c>
      <c r="K5060" s="50" t="s">
        <v>496</v>
      </c>
      <c r="P5060" s="50" t="s">
        <v>1883</v>
      </c>
      <c r="Q5060" s="50" t="s">
        <v>494</v>
      </c>
      <c r="BH5060" s="50" t="s">
        <v>2487</v>
      </c>
    </row>
    <row r="5061" spans="1:60" hidden="1" x14ac:dyDescent="0.2">
      <c r="A5061" s="50">
        <v>2025</v>
      </c>
      <c r="B5061" s="50" t="s">
        <v>967</v>
      </c>
      <c r="C5061" s="51" t="str">
        <f>set_totals!$C$724</f>
        <v>23Jun25-PRS-Thrasher-3</v>
      </c>
      <c r="D5061" s="21">
        <f t="shared" si="227"/>
        <v>45831</v>
      </c>
      <c r="E5061" s="22">
        <f t="shared" si="228"/>
        <v>174</v>
      </c>
      <c r="F5061" s="50" t="s">
        <v>344</v>
      </c>
      <c r="G5061" s="50" t="s">
        <v>347</v>
      </c>
      <c r="H5061" s="17">
        <v>92</v>
      </c>
      <c r="I5061" s="17">
        <v>20</v>
      </c>
      <c r="K5061" s="50" t="s">
        <v>496</v>
      </c>
      <c r="P5061" s="50" t="s">
        <v>1884</v>
      </c>
      <c r="Q5061" s="50" t="s">
        <v>494</v>
      </c>
      <c r="AC5061" s="50">
        <v>3</v>
      </c>
      <c r="BH5061" s="50" t="s">
        <v>2487</v>
      </c>
    </row>
    <row r="5062" spans="1:60" hidden="1" x14ac:dyDescent="0.2">
      <c r="A5062" s="50">
        <v>2025</v>
      </c>
      <c r="B5062" s="50" t="s">
        <v>967</v>
      </c>
      <c r="C5062" s="51" t="str">
        <f>set_totals!$C$724</f>
        <v>23Jun25-PRS-Thrasher-3</v>
      </c>
      <c r="D5062" s="21">
        <f t="shared" si="227"/>
        <v>45831</v>
      </c>
      <c r="E5062" s="22">
        <f t="shared" si="228"/>
        <v>174</v>
      </c>
      <c r="F5062" s="50" t="s">
        <v>340</v>
      </c>
      <c r="H5062" s="17">
        <v>89</v>
      </c>
      <c r="I5062" s="17">
        <v>16</v>
      </c>
      <c r="K5062" s="50" t="s">
        <v>494</v>
      </c>
      <c r="AC5062" s="50">
        <v>2</v>
      </c>
    </row>
    <row r="5063" spans="1:60" hidden="1" x14ac:dyDescent="0.2">
      <c r="A5063" s="50">
        <v>2025</v>
      </c>
      <c r="B5063" s="50" t="s">
        <v>967</v>
      </c>
      <c r="C5063" s="51" t="str">
        <f>set_totals!$C$724</f>
        <v>23Jun25-PRS-Thrasher-3</v>
      </c>
      <c r="D5063" s="21">
        <f t="shared" si="227"/>
        <v>45831</v>
      </c>
      <c r="E5063" s="22">
        <f t="shared" si="228"/>
        <v>174</v>
      </c>
      <c r="F5063" s="50" t="s">
        <v>340</v>
      </c>
      <c r="H5063" s="17">
        <v>91</v>
      </c>
      <c r="I5063" s="17">
        <v>16</v>
      </c>
      <c r="K5063" s="50" t="s">
        <v>494</v>
      </c>
      <c r="AC5063" s="50">
        <v>6</v>
      </c>
    </row>
    <row r="5064" spans="1:60" x14ac:dyDescent="0.2">
      <c r="A5064" s="50">
        <v>2025</v>
      </c>
      <c r="B5064" s="50" t="s">
        <v>967</v>
      </c>
      <c r="C5064" s="51" t="str">
        <f>set_totals!$C$724</f>
        <v>23Jun25-PRS-Thrasher-3</v>
      </c>
      <c r="D5064" s="21">
        <f t="shared" si="227"/>
        <v>45831</v>
      </c>
      <c r="E5064" s="22">
        <f t="shared" si="228"/>
        <v>174</v>
      </c>
      <c r="F5064" s="50" t="s">
        <v>344</v>
      </c>
      <c r="G5064" s="50" t="s">
        <v>347</v>
      </c>
      <c r="H5064" s="17">
        <v>94</v>
      </c>
      <c r="I5064" s="17">
        <v>19</v>
      </c>
      <c r="K5064" s="50" t="s">
        <v>496</v>
      </c>
      <c r="N5064" s="50" t="s">
        <v>1885</v>
      </c>
      <c r="P5064" s="50" t="s">
        <v>1885</v>
      </c>
      <c r="Q5064" s="50" t="s">
        <v>496</v>
      </c>
      <c r="R5064" s="50" t="s">
        <v>2351</v>
      </c>
      <c r="S5064" s="50" t="s">
        <v>2525</v>
      </c>
      <c r="AF5064" s="50" t="s">
        <v>520</v>
      </c>
      <c r="AG5064" s="196">
        <v>45866</v>
      </c>
      <c r="AH5064" s="50" t="s">
        <v>496</v>
      </c>
      <c r="AI5064" s="50" t="s">
        <v>494</v>
      </c>
      <c r="AL5064" s="50" t="s">
        <v>494</v>
      </c>
      <c r="AM5064" s="50">
        <v>86</v>
      </c>
      <c r="AN5064" s="50">
        <v>19</v>
      </c>
      <c r="AO5064" s="50">
        <v>7.1859999999999999</v>
      </c>
      <c r="AP5064" s="50" t="s">
        <v>494</v>
      </c>
      <c r="AQ5064" s="50" t="s">
        <v>496</v>
      </c>
      <c r="AR5064" s="50" t="s">
        <v>1885</v>
      </c>
      <c r="AU5064" s="50" t="s">
        <v>1885</v>
      </c>
      <c r="BH5064" s="50" t="s">
        <v>2487</v>
      </c>
    </row>
    <row r="5065" spans="1:60" hidden="1" x14ac:dyDescent="0.2">
      <c r="A5065" s="50">
        <v>2025</v>
      </c>
      <c r="B5065" s="50" t="s">
        <v>967</v>
      </c>
      <c r="C5065" s="51" t="str">
        <f>set_totals!$C$724</f>
        <v>23Jun25-PRS-Thrasher-3</v>
      </c>
      <c r="D5065" s="21">
        <f t="shared" si="227"/>
        <v>45831</v>
      </c>
      <c r="E5065" s="22">
        <f t="shared" si="228"/>
        <v>174</v>
      </c>
      <c r="F5065" s="50" t="s">
        <v>410</v>
      </c>
      <c r="H5065" s="17">
        <v>92</v>
      </c>
      <c r="I5065" s="17">
        <v>13</v>
      </c>
    </row>
    <row r="5066" spans="1:60" hidden="1" x14ac:dyDescent="0.2">
      <c r="A5066" s="50">
        <v>2025</v>
      </c>
      <c r="B5066" s="50" t="s">
        <v>967</v>
      </c>
      <c r="C5066" s="51" t="str">
        <f>set_totals!$C$724</f>
        <v>23Jun25-PRS-Thrasher-3</v>
      </c>
      <c r="D5066" s="21">
        <f t="shared" si="227"/>
        <v>45831</v>
      </c>
      <c r="E5066" s="22">
        <f t="shared" si="228"/>
        <v>174</v>
      </c>
      <c r="F5066" s="50" t="s">
        <v>410</v>
      </c>
      <c r="H5066" s="17">
        <v>94</v>
      </c>
      <c r="I5066" s="17">
        <v>15</v>
      </c>
    </row>
    <row r="5067" spans="1:60" hidden="1" x14ac:dyDescent="0.2">
      <c r="A5067" s="50">
        <v>2025</v>
      </c>
      <c r="B5067" s="50" t="s">
        <v>967</v>
      </c>
      <c r="C5067" s="51" t="str">
        <f>set_totals!$C$724</f>
        <v>23Jun25-PRS-Thrasher-3</v>
      </c>
      <c r="D5067" s="21">
        <f t="shared" si="227"/>
        <v>45831</v>
      </c>
      <c r="E5067" s="22">
        <f t="shared" si="228"/>
        <v>174</v>
      </c>
      <c r="F5067" s="50" t="s">
        <v>410</v>
      </c>
      <c r="H5067" s="17">
        <v>98</v>
      </c>
      <c r="I5067" s="17">
        <v>15</v>
      </c>
    </row>
    <row r="5068" spans="1:60" hidden="1" x14ac:dyDescent="0.2">
      <c r="A5068" s="50">
        <v>2025</v>
      </c>
      <c r="B5068" s="50" t="s">
        <v>967</v>
      </c>
      <c r="C5068" s="51" t="str">
        <f>set_totals!$C$724</f>
        <v>23Jun25-PRS-Thrasher-3</v>
      </c>
      <c r="D5068" s="21">
        <f t="shared" si="227"/>
        <v>45831</v>
      </c>
      <c r="E5068" s="22">
        <f t="shared" si="228"/>
        <v>174</v>
      </c>
      <c r="F5068" s="50" t="s">
        <v>410</v>
      </c>
      <c r="H5068" s="17">
        <v>84</v>
      </c>
      <c r="I5068" s="17">
        <v>13</v>
      </c>
    </row>
    <row r="5069" spans="1:60" hidden="1" x14ac:dyDescent="0.2">
      <c r="A5069" s="50">
        <v>2025</v>
      </c>
      <c r="B5069" s="50" t="s">
        <v>967</v>
      </c>
      <c r="C5069" s="51" t="str">
        <f>set_totals!$C$724</f>
        <v>23Jun25-PRS-Thrasher-3</v>
      </c>
      <c r="D5069" s="21">
        <f t="shared" si="227"/>
        <v>45831</v>
      </c>
      <c r="E5069" s="22">
        <f t="shared" si="228"/>
        <v>174</v>
      </c>
      <c r="F5069" s="50" t="s">
        <v>410</v>
      </c>
      <c r="H5069" s="17">
        <v>104</v>
      </c>
      <c r="I5069" s="17">
        <v>14</v>
      </c>
    </row>
    <row r="5070" spans="1:60" hidden="1" x14ac:dyDescent="0.2">
      <c r="A5070" s="50">
        <v>2025</v>
      </c>
      <c r="B5070" s="50" t="s">
        <v>967</v>
      </c>
      <c r="C5070" s="51" t="str">
        <f>set_totals!$C$724</f>
        <v>23Jun25-PRS-Thrasher-3</v>
      </c>
      <c r="D5070" s="21">
        <f t="shared" si="227"/>
        <v>45831</v>
      </c>
      <c r="E5070" s="22">
        <f t="shared" si="228"/>
        <v>174</v>
      </c>
      <c r="F5070" s="50" t="s">
        <v>410</v>
      </c>
      <c r="H5070" s="17">
        <v>84</v>
      </c>
      <c r="I5070" s="17">
        <v>10</v>
      </c>
    </row>
    <row r="5071" spans="1:60" hidden="1" x14ac:dyDescent="0.2">
      <c r="A5071" s="50">
        <v>2025</v>
      </c>
      <c r="B5071" s="50" t="s">
        <v>967</v>
      </c>
      <c r="C5071" s="51" t="str">
        <f>set_totals!$C$724</f>
        <v>23Jun25-PRS-Thrasher-3</v>
      </c>
      <c r="D5071" s="21">
        <f t="shared" si="227"/>
        <v>45831</v>
      </c>
      <c r="E5071" s="22">
        <f t="shared" si="228"/>
        <v>174</v>
      </c>
      <c r="F5071" s="50" t="s">
        <v>410</v>
      </c>
      <c r="H5071" s="17">
        <v>89</v>
      </c>
      <c r="I5071" s="17">
        <v>13</v>
      </c>
    </row>
    <row r="5072" spans="1:60" hidden="1" x14ac:dyDescent="0.2">
      <c r="A5072" s="50">
        <v>2025</v>
      </c>
      <c r="B5072" s="50" t="s">
        <v>967</v>
      </c>
      <c r="C5072" s="51" t="str">
        <f>set_totals!$C$724</f>
        <v>23Jun25-PRS-Thrasher-3</v>
      </c>
      <c r="D5072" s="21">
        <f t="shared" si="227"/>
        <v>45831</v>
      </c>
      <c r="E5072" s="22">
        <f t="shared" si="228"/>
        <v>174</v>
      </c>
      <c r="F5072" s="50" t="s">
        <v>410</v>
      </c>
      <c r="H5072" s="17">
        <v>92</v>
      </c>
      <c r="I5072" s="17">
        <v>14</v>
      </c>
    </row>
    <row r="5073" spans="1:60" hidden="1" x14ac:dyDescent="0.2">
      <c r="A5073" s="50">
        <v>2025</v>
      </c>
      <c r="B5073" s="50" t="s">
        <v>967</v>
      </c>
      <c r="C5073" s="51" t="str">
        <f>set_totals!$C$724</f>
        <v>23Jun25-PRS-Thrasher-3</v>
      </c>
      <c r="D5073" s="21">
        <f t="shared" si="227"/>
        <v>45831</v>
      </c>
      <c r="E5073" s="22">
        <f t="shared" si="228"/>
        <v>174</v>
      </c>
      <c r="F5073" s="50" t="s">
        <v>410</v>
      </c>
      <c r="H5073" s="17">
        <v>88</v>
      </c>
      <c r="I5073" s="17">
        <v>12</v>
      </c>
    </row>
    <row r="5074" spans="1:60" hidden="1" x14ac:dyDescent="0.2">
      <c r="A5074" s="50">
        <v>2025</v>
      </c>
      <c r="B5074" s="50" t="s">
        <v>967</v>
      </c>
      <c r="C5074" s="51" t="str">
        <f>set_totals!$C$724</f>
        <v>23Jun25-PRS-Thrasher-3</v>
      </c>
      <c r="D5074" s="21">
        <f t="shared" si="227"/>
        <v>45831</v>
      </c>
      <c r="E5074" s="22">
        <f t="shared" si="228"/>
        <v>174</v>
      </c>
      <c r="F5074" s="50" t="s">
        <v>410</v>
      </c>
      <c r="H5074" s="17">
        <v>96</v>
      </c>
      <c r="I5074" s="17">
        <v>14</v>
      </c>
    </row>
    <row r="5075" spans="1:60" hidden="1" x14ac:dyDescent="0.2">
      <c r="A5075" s="50">
        <v>2025</v>
      </c>
      <c r="B5075" s="50" t="s">
        <v>967</v>
      </c>
      <c r="C5075" s="51" t="str">
        <f>set_totals!$C$724</f>
        <v>23Jun25-PRS-Thrasher-3</v>
      </c>
      <c r="D5075" s="21">
        <f t="shared" si="227"/>
        <v>45831</v>
      </c>
      <c r="E5075" s="22">
        <f t="shared" si="228"/>
        <v>174</v>
      </c>
      <c r="F5075" s="50" t="s">
        <v>410</v>
      </c>
      <c r="H5075" s="17">
        <v>88</v>
      </c>
      <c r="I5075" s="17">
        <v>12</v>
      </c>
    </row>
    <row r="5076" spans="1:60" hidden="1" x14ac:dyDescent="0.2">
      <c r="A5076" s="50">
        <v>2025</v>
      </c>
      <c r="B5076" s="50" t="s">
        <v>967</v>
      </c>
      <c r="C5076" s="51" t="str">
        <f>set_totals!$C$724</f>
        <v>23Jun25-PRS-Thrasher-3</v>
      </c>
      <c r="D5076" s="21">
        <f t="shared" si="227"/>
        <v>45831</v>
      </c>
      <c r="E5076" s="22">
        <f t="shared" si="228"/>
        <v>174</v>
      </c>
      <c r="F5076" s="50" t="s">
        <v>404</v>
      </c>
      <c r="H5076" s="17">
        <v>128</v>
      </c>
      <c r="I5076" s="17">
        <v>22</v>
      </c>
    </row>
    <row r="5077" spans="1:60" hidden="1" x14ac:dyDescent="0.2">
      <c r="A5077" s="50">
        <v>2025</v>
      </c>
      <c r="B5077" s="50" t="s">
        <v>967</v>
      </c>
      <c r="C5077" s="51" t="str">
        <f>set_totals!$C$724</f>
        <v>23Jun25-PRS-Thrasher-3</v>
      </c>
      <c r="D5077" s="21">
        <f t="shared" si="227"/>
        <v>45831</v>
      </c>
      <c r="E5077" s="22">
        <f t="shared" si="228"/>
        <v>174</v>
      </c>
      <c r="F5077" s="50" t="s">
        <v>404</v>
      </c>
      <c r="H5077" s="17">
        <v>164</v>
      </c>
      <c r="I5077" s="17">
        <v>28</v>
      </c>
    </row>
    <row r="5078" spans="1:60" hidden="1" x14ac:dyDescent="0.2">
      <c r="A5078" s="50">
        <v>2025</v>
      </c>
      <c r="B5078" s="50" t="s">
        <v>967</v>
      </c>
      <c r="C5078" s="51" t="str">
        <f>set_totals!$C$724</f>
        <v>23Jun25-PRS-Thrasher-3</v>
      </c>
      <c r="D5078" s="21">
        <f t="shared" si="227"/>
        <v>45831</v>
      </c>
      <c r="E5078" s="22">
        <f t="shared" si="228"/>
        <v>174</v>
      </c>
      <c r="F5078" s="50" t="s">
        <v>404</v>
      </c>
      <c r="H5078" s="17">
        <v>172</v>
      </c>
      <c r="I5078" s="17">
        <v>28</v>
      </c>
    </row>
    <row r="5079" spans="1:60" hidden="1" x14ac:dyDescent="0.2">
      <c r="A5079" s="50">
        <v>2025</v>
      </c>
      <c r="B5079" s="50" t="s">
        <v>967</v>
      </c>
      <c r="C5079" s="51" t="str">
        <f>set_totals!$C$724</f>
        <v>23Jun25-PRS-Thrasher-3</v>
      </c>
      <c r="D5079" s="21">
        <f t="shared" si="227"/>
        <v>45831</v>
      </c>
      <c r="E5079" s="22">
        <f t="shared" si="228"/>
        <v>174</v>
      </c>
      <c r="F5079" s="50" t="s">
        <v>404</v>
      </c>
      <c r="H5079" s="17">
        <v>176</v>
      </c>
      <c r="I5079" s="17">
        <v>32</v>
      </c>
    </row>
    <row r="5080" spans="1:60" hidden="1" x14ac:dyDescent="0.2">
      <c r="A5080" s="50">
        <v>2025</v>
      </c>
      <c r="B5080" s="50" t="s">
        <v>967</v>
      </c>
      <c r="C5080" s="51" t="str">
        <f>set_totals!$C$724</f>
        <v>23Jun25-PRS-Thrasher-3</v>
      </c>
      <c r="D5080" s="21">
        <f t="shared" si="227"/>
        <v>45831</v>
      </c>
      <c r="E5080" s="22">
        <f t="shared" si="228"/>
        <v>174</v>
      </c>
      <c r="F5080" s="50" t="s">
        <v>404</v>
      </c>
      <c r="H5080" s="17">
        <v>169</v>
      </c>
      <c r="I5080" s="17">
        <v>30</v>
      </c>
    </row>
    <row r="5081" spans="1:60" hidden="1" x14ac:dyDescent="0.2">
      <c r="A5081" s="50">
        <v>2025</v>
      </c>
      <c r="B5081" s="50" t="s">
        <v>967</v>
      </c>
      <c r="C5081" s="51" t="str">
        <f>set_totals!$C$724</f>
        <v>23Jun25-PRS-Thrasher-3</v>
      </c>
      <c r="D5081" s="21">
        <f t="shared" si="227"/>
        <v>45831</v>
      </c>
      <c r="E5081" s="22">
        <f t="shared" si="228"/>
        <v>174</v>
      </c>
      <c r="F5081" s="50" t="s">
        <v>404</v>
      </c>
      <c r="H5081" s="17">
        <v>150</v>
      </c>
      <c r="I5081" s="17">
        <v>26</v>
      </c>
    </row>
    <row r="5082" spans="1:60" hidden="1" x14ac:dyDescent="0.2">
      <c r="A5082" s="50">
        <v>2025</v>
      </c>
      <c r="B5082" s="50" t="s">
        <v>967</v>
      </c>
      <c r="C5082" s="51" t="str">
        <f>set_totals!$C$724</f>
        <v>23Jun25-PRS-Thrasher-3</v>
      </c>
      <c r="D5082" s="21">
        <f t="shared" si="227"/>
        <v>45831</v>
      </c>
      <c r="E5082" s="22">
        <f t="shared" si="228"/>
        <v>174</v>
      </c>
      <c r="F5082" s="50" t="s">
        <v>404</v>
      </c>
      <c r="H5082" s="17">
        <v>152</v>
      </c>
      <c r="I5082" s="17">
        <v>26</v>
      </c>
    </row>
    <row r="5083" spans="1:60" hidden="1" x14ac:dyDescent="0.2">
      <c r="A5083" s="50">
        <v>2025</v>
      </c>
      <c r="B5083" s="50" t="s">
        <v>967</v>
      </c>
      <c r="C5083" s="51" t="str">
        <f>set_totals!$C$724</f>
        <v>23Jun25-PRS-Thrasher-3</v>
      </c>
      <c r="D5083" s="21">
        <f t="shared" si="227"/>
        <v>45831</v>
      </c>
      <c r="E5083" s="22">
        <f t="shared" si="228"/>
        <v>174</v>
      </c>
      <c r="F5083" s="50" t="s">
        <v>404</v>
      </c>
      <c r="H5083" s="17">
        <v>160</v>
      </c>
      <c r="I5083" s="17">
        <v>26</v>
      </c>
    </row>
    <row r="5084" spans="1:60" hidden="1" x14ac:dyDescent="0.2">
      <c r="A5084" s="50">
        <v>2025</v>
      </c>
      <c r="B5084" s="50" t="s">
        <v>967</v>
      </c>
      <c r="C5084" s="51" t="str">
        <f>set_totals!$C$724</f>
        <v>23Jun25-PRS-Thrasher-3</v>
      </c>
      <c r="D5084" s="21">
        <f t="shared" si="227"/>
        <v>45831</v>
      </c>
      <c r="E5084" s="22">
        <f t="shared" si="228"/>
        <v>174</v>
      </c>
      <c r="F5084" s="50" t="s">
        <v>404</v>
      </c>
      <c r="H5084" s="17">
        <v>120</v>
      </c>
      <c r="I5084" s="17">
        <v>20</v>
      </c>
    </row>
    <row r="5085" spans="1:60" hidden="1" x14ac:dyDescent="0.2">
      <c r="A5085" s="50">
        <v>2025</v>
      </c>
      <c r="B5085" s="50" t="s">
        <v>967</v>
      </c>
      <c r="C5085" s="51" t="str">
        <f>set_totals!$C$724</f>
        <v>23Jun25-PRS-Thrasher-3</v>
      </c>
      <c r="D5085" s="21">
        <f t="shared" si="227"/>
        <v>45831</v>
      </c>
      <c r="E5085" s="22">
        <f t="shared" si="228"/>
        <v>174</v>
      </c>
      <c r="F5085" s="50" t="s">
        <v>404</v>
      </c>
      <c r="H5085" s="17">
        <v>150</v>
      </c>
      <c r="I5085" s="17">
        <v>26</v>
      </c>
    </row>
    <row r="5086" spans="1:60" hidden="1" x14ac:dyDescent="0.2">
      <c r="A5086" s="50">
        <v>2025</v>
      </c>
      <c r="B5086" s="50" t="s">
        <v>967</v>
      </c>
      <c r="C5086" s="51" t="str">
        <f>set_totals!$C$724</f>
        <v>23Jun25-PRS-Thrasher-3</v>
      </c>
      <c r="D5086" s="21">
        <f t="shared" si="227"/>
        <v>45831</v>
      </c>
      <c r="E5086" s="22">
        <f t="shared" si="228"/>
        <v>174</v>
      </c>
      <c r="F5086" s="50" t="s">
        <v>404</v>
      </c>
      <c r="H5086" s="17">
        <v>180</v>
      </c>
      <c r="I5086" s="17">
        <v>30</v>
      </c>
    </row>
    <row r="5087" spans="1:60" hidden="1" x14ac:dyDescent="0.2">
      <c r="A5087" s="50">
        <v>2025</v>
      </c>
      <c r="B5087" s="50" t="s">
        <v>967</v>
      </c>
      <c r="C5087" s="51" t="str">
        <f>set_totals!$C$724</f>
        <v>23Jun25-PRS-Thrasher-3</v>
      </c>
      <c r="D5087" s="21">
        <f t="shared" si="227"/>
        <v>45831</v>
      </c>
      <c r="E5087" s="22">
        <f t="shared" si="228"/>
        <v>174</v>
      </c>
      <c r="F5087" s="50" t="s">
        <v>404</v>
      </c>
      <c r="H5087" s="17">
        <v>134</v>
      </c>
      <c r="I5087" s="17">
        <v>24</v>
      </c>
    </row>
    <row r="5088" spans="1:60" hidden="1" x14ac:dyDescent="0.2">
      <c r="A5088" s="50">
        <v>2025</v>
      </c>
      <c r="B5088" s="50" t="s">
        <v>967</v>
      </c>
      <c r="C5088" s="51" t="str">
        <f>set_totals!$C$728</f>
        <v>23Jun25-PRS-Jap Rock-4</v>
      </c>
      <c r="D5088" s="21">
        <f t="shared" si="227"/>
        <v>45831</v>
      </c>
      <c r="E5088" s="22">
        <f t="shared" si="228"/>
        <v>174</v>
      </c>
      <c r="F5088" s="50" t="s">
        <v>344</v>
      </c>
      <c r="G5088" s="50" t="s">
        <v>347</v>
      </c>
      <c r="H5088" s="17">
        <v>82</v>
      </c>
      <c r="I5088" s="17">
        <v>17</v>
      </c>
      <c r="K5088" s="50" t="s">
        <v>496</v>
      </c>
      <c r="P5088" s="50" t="s">
        <v>1886</v>
      </c>
      <c r="Q5088" s="50" t="s">
        <v>494</v>
      </c>
      <c r="BH5088" s="50" t="s">
        <v>2487</v>
      </c>
    </row>
    <row r="5089" spans="1:60" hidden="1" x14ac:dyDescent="0.2">
      <c r="A5089" s="50">
        <v>2025</v>
      </c>
      <c r="B5089" s="50" t="s">
        <v>967</v>
      </c>
      <c r="C5089" s="51" t="str">
        <f>set_totals!$C$728</f>
        <v>23Jun25-PRS-Jap Rock-4</v>
      </c>
      <c r="D5089" s="21">
        <f t="shared" si="227"/>
        <v>45831</v>
      </c>
      <c r="E5089" s="22">
        <f t="shared" si="228"/>
        <v>174</v>
      </c>
      <c r="F5089" s="50" t="s">
        <v>410</v>
      </c>
      <c r="H5089" s="17">
        <v>88</v>
      </c>
      <c r="I5089" s="17">
        <v>11</v>
      </c>
    </row>
    <row r="5090" spans="1:60" hidden="1" x14ac:dyDescent="0.2">
      <c r="A5090" s="50">
        <v>2025</v>
      </c>
      <c r="B5090" s="50" t="s">
        <v>967</v>
      </c>
      <c r="C5090" s="51" t="str">
        <f>set_totals!$C$728</f>
        <v>23Jun25-PRS-Jap Rock-4</v>
      </c>
      <c r="D5090" s="21">
        <f t="shared" si="227"/>
        <v>45831</v>
      </c>
      <c r="E5090" s="22">
        <f t="shared" si="228"/>
        <v>174</v>
      </c>
      <c r="F5090" s="50" t="s">
        <v>410</v>
      </c>
      <c r="H5090" s="17">
        <v>89</v>
      </c>
      <c r="I5090" s="17">
        <v>15</v>
      </c>
    </row>
    <row r="5091" spans="1:60" hidden="1" x14ac:dyDescent="0.2">
      <c r="A5091" s="50">
        <v>2025</v>
      </c>
      <c r="B5091" s="50" t="s">
        <v>967</v>
      </c>
      <c r="C5091" s="51" t="str">
        <f>set_totals!$C$728</f>
        <v>23Jun25-PRS-Jap Rock-4</v>
      </c>
      <c r="D5091" s="21">
        <f t="shared" si="227"/>
        <v>45831</v>
      </c>
      <c r="E5091" s="22">
        <f t="shared" si="228"/>
        <v>174</v>
      </c>
      <c r="F5091" s="50" t="s">
        <v>410</v>
      </c>
      <c r="H5091" s="17">
        <v>158</v>
      </c>
      <c r="I5091" s="17">
        <v>16</v>
      </c>
    </row>
    <row r="5092" spans="1:60" hidden="1" x14ac:dyDescent="0.2">
      <c r="A5092" s="50">
        <v>2025</v>
      </c>
      <c r="B5092" s="50" t="s">
        <v>967</v>
      </c>
      <c r="C5092" s="51" t="str">
        <f>set_totals!$C$728</f>
        <v>23Jun25-PRS-Jap Rock-4</v>
      </c>
      <c r="D5092" s="21">
        <f t="shared" si="227"/>
        <v>45831</v>
      </c>
      <c r="E5092" s="22">
        <f t="shared" si="228"/>
        <v>174</v>
      </c>
      <c r="F5092" s="50" t="s">
        <v>410</v>
      </c>
      <c r="H5092" s="17">
        <v>97</v>
      </c>
      <c r="I5092" s="17">
        <v>15</v>
      </c>
    </row>
    <row r="5093" spans="1:60" hidden="1" x14ac:dyDescent="0.2">
      <c r="A5093" s="50">
        <v>2025</v>
      </c>
      <c r="B5093" s="50" t="s">
        <v>967</v>
      </c>
      <c r="C5093" s="51" t="str">
        <f>set_totals!$C$728</f>
        <v>23Jun25-PRS-Jap Rock-4</v>
      </c>
      <c r="D5093" s="21">
        <f t="shared" si="227"/>
        <v>45831</v>
      </c>
      <c r="E5093" s="22">
        <f t="shared" si="228"/>
        <v>174</v>
      </c>
      <c r="F5093" s="50" t="s">
        <v>410</v>
      </c>
      <c r="H5093" s="17">
        <v>108</v>
      </c>
      <c r="I5093" s="17">
        <v>15</v>
      </c>
    </row>
    <row r="5094" spans="1:60" hidden="1" x14ac:dyDescent="0.2">
      <c r="A5094" s="50">
        <v>2025</v>
      </c>
      <c r="B5094" s="50" t="s">
        <v>967</v>
      </c>
      <c r="C5094" s="51" t="str">
        <f>set_totals!$C$728</f>
        <v>23Jun25-PRS-Jap Rock-4</v>
      </c>
      <c r="D5094" s="21">
        <f t="shared" si="227"/>
        <v>45831</v>
      </c>
      <c r="E5094" s="22">
        <f t="shared" si="228"/>
        <v>174</v>
      </c>
      <c r="F5094" s="50" t="s">
        <v>410</v>
      </c>
      <c r="H5094" s="17">
        <v>117</v>
      </c>
      <c r="I5094" s="17">
        <v>17</v>
      </c>
    </row>
    <row r="5095" spans="1:60" hidden="1" x14ac:dyDescent="0.2">
      <c r="A5095" s="50">
        <v>2025</v>
      </c>
      <c r="B5095" s="50" t="s">
        <v>967</v>
      </c>
      <c r="C5095" s="51" t="str">
        <f>set_totals!$C$728</f>
        <v>23Jun25-PRS-Jap Rock-4</v>
      </c>
      <c r="D5095" s="21">
        <f t="shared" si="227"/>
        <v>45831</v>
      </c>
      <c r="E5095" s="22">
        <f t="shared" si="228"/>
        <v>174</v>
      </c>
      <c r="F5095" s="50" t="s">
        <v>344</v>
      </c>
      <c r="G5095" s="50" t="s">
        <v>347</v>
      </c>
      <c r="H5095" s="17">
        <v>116</v>
      </c>
      <c r="I5095" s="17">
        <v>24</v>
      </c>
      <c r="K5095" s="50" t="s">
        <v>496</v>
      </c>
      <c r="P5095" s="50" t="s">
        <v>1887</v>
      </c>
      <c r="Q5095" s="50" t="s">
        <v>494</v>
      </c>
      <c r="AD5095" s="50" t="s">
        <v>1888</v>
      </c>
      <c r="BH5095" s="50" t="s">
        <v>2487</v>
      </c>
    </row>
    <row r="5096" spans="1:60" x14ac:dyDescent="0.2">
      <c r="A5096" s="50">
        <v>2025</v>
      </c>
      <c r="B5096" s="50" t="s">
        <v>967</v>
      </c>
      <c r="C5096" s="51" t="str">
        <f>set_totals!$C$731</f>
        <v>23Jun25-PRS-Offshore A-5</v>
      </c>
      <c r="D5096" s="21">
        <f t="shared" si="227"/>
        <v>45831</v>
      </c>
      <c r="E5096" s="22">
        <f t="shared" si="228"/>
        <v>174</v>
      </c>
      <c r="F5096" s="50" t="s">
        <v>344</v>
      </c>
      <c r="G5096" s="50" t="s">
        <v>347</v>
      </c>
      <c r="H5096" s="17">
        <v>90</v>
      </c>
      <c r="I5096" s="17">
        <v>18</v>
      </c>
      <c r="K5096" s="50" t="s">
        <v>496</v>
      </c>
      <c r="N5096" s="50" t="s">
        <v>1890</v>
      </c>
      <c r="P5096" s="50" t="s">
        <v>1890</v>
      </c>
      <c r="Q5096" s="50" t="s">
        <v>496</v>
      </c>
      <c r="R5096" s="50" t="s">
        <v>2351</v>
      </c>
      <c r="S5096" s="50" t="s">
        <v>2525</v>
      </c>
      <c r="AF5096" s="50" t="s">
        <v>520</v>
      </c>
      <c r="AG5096" s="196">
        <v>45866</v>
      </c>
      <c r="AH5096" s="50" t="s">
        <v>496</v>
      </c>
      <c r="AI5096" s="50" t="s">
        <v>494</v>
      </c>
      <c r="AL5096" s="50" t="s">
        <v>496</v>
      </c>
      <c r="AM5096" s="50">
        <v>84</v>
      </c>
      <c r="AN5096" s="50">
        <v>19</v>
      </c>
      <c r="AO5096" s="50">
        <v>6.016</v>
      </c>
      <c r="AP5096" s="50" t="s">
        <v>494</v>
      </c>
      <c r="AQ5096" s="50" t="s">
        <v>496</v>
      </c>
      <c r="AR5096" s="50" t="s">
        <v>1890</v>
      </c>
      <c r="AU5096" s="50" t="s">
        <v>1890</v>
      </c>
      <c r="BG5096" s="50" t="s">
        <v>1968</v>
      </c>
      <c r="BH5096" s="50" t="s">
        <v>2487</v>
      </c>
    </row>
    <row r="5097" spans="1:60" hidden="1" x14ac:dyDescent="0.2">
      <c r="A5097" s="50">
        <v>2025</v>
      </c>
      <c r="B5097" s="50" t="s">
        <v>967</v>
      </c>
      <c r="C5097" s="51" t="str">
        <f>set_totals!$C$731</f>
        <v>23Jun25-PRS-Offshore A-5</v>
      </c>
      <c r="D5097" s="21">
        <f t="shared" si="227"/>
        <v>45831</v>
      </c>
      <c r="E5097" s="22">
        <f t="shared" si="228"/>
        <v>174</v>
      </c>
      <c r="F5097" s="50" t="s">
        <v>344</v>
      </c>
      <c r="G5097" s="50" t="s">
        <v>347</v>
      </c>
      <c r="H5097" s="17">
        <v>97</v>
      </c>
      <c r="I5097" s="17">
        <v>21</v>
      </c>
      <c r="K5097" s="50" t="s">
        <v>496</v>
      </c>
      <c r="P5097" s="50" t="s">
        <v>1891</v>
      </c>
      <c r="Q5097" s="50" t="s">
        <v>494</v>
      </c>
      <c r="BH5097" s="50" t="s">
        <v>2487</v>
      </c>
    </row>
    <row r="5098" spans="1:60" hidden="1" x14ac:dyDescent="0.2">
      <c r="A5098" s="50">
        <v>2025</v>
      </c>
      <c r="B5098" s="50" t="s">
        <v>967</v>
      </c>
      <c r="C5098" s="51" t="str">
        <f>set_totals!$C$731</f>
        <v>23Jun25-PRS-Offshore A-5</v>
      </c>
      <c r="D5098" s="21">
        <f t="shared" si="227"/>
        <v>45831</v>
      </c>
      <c r="E5098" s="22">
        <f t="shared" si="228"/>
        <v>174</v>
      </c>
      <c r="F5098" s="50" t="s">
        <v>344</v>
      </c>
      <c r="G5098" s="50" t="s">
        <v>347</v>
      </c>
      <c r="H5098" s="17">
        <v>96</v>
      </c>
      <c r="I5098" s="17">
        <v>20</v>
      </c>
      <c r="K5098" s="50" t="s">
        <v>496</v>
      </c>
      <c r="P5098" s="50" t="s">
        <v>1892</v>
      </c>
      <c r="Q5098" s="50" t="s">
        <v>494</v>
      </c>
      <c r="AC5098" s="50">
        <v>1</v>
      </c>
      <c r="BH5098" s="50" t="s">
        <v>2487</v>
      </c>
    </row>
    <row r="5099" spans="1:60" hidden="1" x14ac:dyDescent="0.2">
      <c r="A5099" s="50">
        <v>2025</v>
      </c>
      <c r="B5099" s="50" t="s">
        <v>967</v>
      </c>
      <c r="C5099" s="51" t="str">
        <f>set_totals!$C$731</f>
        <v>23Jun25-PRS-Offshore A-5</v>
      </c>
      <c r="D5099" s="21">
        <f t="shared" si="227"/>
        <v>45831</v>
      </c>
      <c r="E5099" s="22">
        <f t="shared" si="228"/>
        <v>174</v>
      </c>
      <c r="F5099" s="50" t="s">
        <v>404</v>
      </c>
      <c r="H5099" s="17">
        <v>110</v>
      </c>
      <c r="I5099" s="17">
        <v>18</v>
      </c>
    </row>
    <row r="5100" spans="1:60" hidden="1" x14ac:dyDescent="0.2">
      <c r="A5100" s="50">
        <v>2025</v>
      </c>
      <c r="B5100" s="50" t="s">
        <v>967</v>
      </c>
      <c r="C5100" s="51" t="str">
        <f>set_totals!$C$731</f>
        <v>23Jun25-PRS-Offshore A-5</v>
      </c>
      <c r="D5100" s="21">
        <f t="shared" si="227"/>
        <v>45831</v>
      </c>
      <c r="E5100" s="22">
        <f t="shared" si="228"/>
        <v>174</v>
      </c>
      <c r="F5100" s="50" t="s">
        <v>404</v>
      </c>
      <c r="H5100" s="17">
        <v>130</v>
      </c>
      <c r="I5100" s="17">
        <v>22</v>
      </c>
    </row>
    <row r="5101" spans="1:60" hidden="1" x14ac:dyDescent="0.2">
      <c r="A5101" s="50">
        <v>2025</v>
      </c>
      <c r="B5101" s="50" t="s">
        <v>967</v>
      </c>
      <c r="C5101" s="51" t="str">
        <f>set_totals!$C$731</f>
        <v>23Jun25-PRS-Offshore A-5</v>
      </c>
      <c r="D5101" s="21">
        <f t="shared" si="227"/>
        <v>45831</v>
      </c>
      <c r="E5101" s="22">
        <f t="shared" si="228"/>
        <v>174</v>
      </c>
      <c r="F5101" s="50" t="s">
        <v>404</v>
      </c>
      <c r="H5101" s="17">
        <v>120</v>
      </c>
      <c r="I5101" s="17">
        <v>20</v>
      </c>
    </row>
    <row r="5102" spans="1:60" hidden="1" x14ac:dyDescent="0.2">
      <c r="A5102" s="50">
        <v>2025</v>
      </c>
      <c r="B5102" s="50" t="s">
        <v>967</v>
      </c>
      <c r="C5102" s="51" t="str">
        <f>set_totals!$C$731</f>
        <v>23Jun25-PRS-Offshore A-5</v>
      </c>
      <c r="D5102" s="21">
        <f t="shared" si="227"/>
        <v>45831</v>
      </c>
      <c r="E5102" s="22">
        <f t="shared" si="228"/>
        <v>174</v>
      </c>
      <c r="F5102" s="50" t="s">
        <v>404</v>
      </c>
      <c r="H5102" s="17">
        <v>146</v>
      </c>
      <c r="I5102" s="17">
        <v>24</v>
      </c>
    </row>
    <row r="5103" spans="1:60" hidden="1" x14ac:dyDescent="0.2">
      <c r="A5103" s="50">
        <v>2025</v>
      </c>
      <c r="B5103" s="50" t="s">
        <v>967</v>
      </c>
      <c r="C5103" s="51" t="str">
        <f>set_totals!$C$731</f>
        <v>23Jun25-PRS-Offshore A-5</v>
      </c>
      <c r="D5103" s="21">
        <f t="shared" si="227"/>
        <v>45831</v>
      </c>
      <c r="E5103" s="22">
        <f t="shared" si="228"/>
        <v>174</v>
      </c>
      <c r="F5103" s="50" t="s">
        <v>404</v>
      </c>
      <c r="H5103" s="17">
        <v>112</v>
      </c>
      <c r="I5103" s="17">
        <v>19</v>
      </c>
    </row>
    <row r="5104" spans="1:60" hidden="1" x14ac:dyDescent="0.2">
      <c r="A5104" s="50">
        <v>2025</v>
      </c>
      <c r="B5104" s="50" t="s">
        <v>967</v>
      </c>
      <c r="C5104" s="51" t="str">
        <f>set_totals!$C$731</f>
        <v>23Jun25-PRS-Offshore A-5</v>
      </c>
      <c r="D5104" s="21">
        <f t="shared" si="227"/>
        <v>45831</v>
      </c>
      <c r="E5104" s="22">
        <f t="shared" si="228"/>
        <v>174</v>
      </c>
      <c r="F5104" s="50" t="s">
        <v>404</v>
      </c>
      <c r="H5104" s="17">
        <v>152</v>
      </c>
      <c r="I5104" s="17">
        <v>26</v>
      </c>
    </row>
    <row r="5105" spans="1:29" hidden="1" x14ac:dyDescent="0.2">
      <c r="A5105" s="50">
        <v>2025</v>
      </c>
      <c r="B5105" s="50" t="s">
        <v>967</v>
      </c>
      <c r="C5105" s="51" t="str">
        <f>set_totals!$C$731</f>
        <v>23Jun25-PRS-Offshore A-5</v>
      </c>
      <c r="D5105" s="21">
        <f t="shared" si="227"/>
        <v>45831</v>
      </c>
      <c r="E5105" s="22">
        <f t="shared" si="228"/>
        <v>174</v>
      </c>
      <c r="F5105" s="50" t="s">
        <v>404</v>
      </c>
      <c r="H5105" s="17">
        <v>114</v>
      </c>
      <c r="I5105" s="17">
        <v>19</v>
      </c>
    </row>
    <row r="5106" spans="1:29" hidden="1" x14ac:dyDescent="0.2">
      <c r="A5106" s="50">
        <v>2025</v>
      </c>
      <c r="B5106" s="50" t="s">
        <v>967</v>
      </c>
      <c r="C5106" s="51" t="str">
        <f>set_totals!$C$731</f>
        <v>23Jun25-PRS-Offshore A-5</v>
      </c>
      <c r="D5106" s="21">
        <f t="shared" si="227"/>
        <v>45831</v>
      </c>
      <c r="E5106" s="22">
        <f t="shared" si="228"/>
        <v>174</v>
      </c>
      <c r="F5106" s="50" t="s">
        <v>404</v>
      </c>
      <c r="H5106" s="17">
        <v>120</v>
      </c>
      <c r="I5106" s="17">
        <v>22</v>
      </c>
    </row>
    <row r="5107" spans="1:29" hidden="1" x14ac:dyDescent="0.2">
      <c r="A5107" s="50">
        <v>2025</v>
      </c>
      <c r="B5107" s="50" t="s">
        <v>967</v>
      </c>
      <c r="C5107" s="51" t="str">
        <f>set_totals!$C$731</f>
        <v>23Jun25-PRS-Offshore A-5</v>
      </c>
      <c r="D5107" s="21">
        <f t="shared" si="227"/>
        <v>45831</v>
      </c>
      <c r="E5107" s="22">
        <f t="shared" si="228"/>
        <v>174</v>
      </c>
      <c r="F5107" s="50" t="s">
        <v>404</v>
      </c>
      <c r="H5107" s="17">
        <v>114</v>
      </c>
      <c r="I5107" s="17">
        <v>20</v>
      </c>
    </row>
    <row r="5108" spans="1:29" hidden="1" x14ac:dyDescent="0.2">
      <c r="A5108" s="50">
        <v>2025</v>
      </c>
      <c r="B5108" s="50" t="s">
        <v>967</v>
      </c>
      <c r="C5108" s="51" t="str">
        <f>set_totals!$C$731</f>
        <v>23Jun25-PRS-Offshore A-5</v>
      </c>
      <c r="D5108" s="21">
        <f t="shared" si="227"/>
        <v>45831</v>
      </c>
      <c r="E5108" s="22">
        <f t="shared" si="228"/>
        <v>174</v>
      </c>
      <c r="F5108" s="50" t="s">
        <v>404</v>
      </c>
      <c r="H5108" s="17">
        <v>122</v>
      </c>
      <c r="I5108" s="17">
        <v>20</v>
      </c>
    </row>
    <row r="5109" spans="1:29" hidden="1" x14ac:dyDescent="0.2">
      <c r="A5109" s="50">
        <v>2025</v>
      </c>
      <c r="B5109" s="50" t="s">
        <v>967</v>
      </c>
      <c r="C5109" s="51" t="str">
        <f>set_totals!$C$731</f>
        <v>23Jun25-PRS-Offshore A-5</v>
      </c>
      <c r="D5109" s="21">
        <f t="shared" si="227"/>
        <v>45831</v>
      </c>
      <c r="E5109" s="22">
        <f t="shared" si="228"/>
        <v>174</v>
      </c>
      <c r="F5109" s="50" t="s">
        <v>404</v>
      </c>
      <c r="H5109" s="17">
        <v>120</v>
      </c>
      <c r="I5109" s="17">
        <v>20</v>
      </c>
    </row>
    <row r="5110" spans="1:29" hidden="1" x14ac:dyDescent="0.2">
      <c r="A5110" s="50">
        <v>2025</v>
      </c>
      <c r="B5110" s="50" t="s">
        <v>967</v>
      </c>
      <c r="C5110" s="51" t="str">
        <f>set_totals!$C$731</f>
        <v>23Jun25-PRS-Offshore A-5</v>
      </c>
      <c r="D5110" s="21">
        <f t="shared" si="227"/>
        <v>45831</v>
      </c>
      <c r="E5110" s="22">
        <f t="shared" si="228"/>
        <v>174</v>
      </c>
      <c r="F5110" s="50" t="s">
        <v>404</v>
      </c>
      <c r="H5110" s="17">
        <v>114</v>
      </c>
      <c r="I5110" s="17">
        <v>21</v>
      </c>
    </row>
    <row r="5111" spans="1:29" hidden="1" x14ac:dyDescent="0.2">
      <c r="A5111" s="50">
        <v>2025</v>
      </c>
      <c r="B5111" s="50" t="s">
        <v>967</v>
      </c>
      <c r="C5111" s="51" t="str">
        <f>set_totals!$C$731</f>
        <v>23Jun25-PRS-Offshore A-5</v>
      </c>
      <c r="D5111" s="21">
        <f t="shared" si="227"/>
        <v>45831</v>
      </c>
      <c r="E5111" s="22">
        <f t="shared" si="228"/>
        <v>174</v>
      </c>
      <c r="F5111" s="50" t="s">
        <v>404</v>
      </c>
      <c r="H5111" s="17">
        <v>112</v>
      </c>
      <c r="I5111" s="17">
        <v>19</v>
      </c>
      <c r="AC5111" s="50">
        <v>1</v>
      </c>
    </row>
    <row r="5112" spans="1:29" hidden="1" x14ac:dyDescent="0.2">
      <c r="A5112" s="50">
        <v>2025</v>
      </c>
      <c r="B5112" s="50" t="s">
        <v>967</v>
      </c>
      <c r="C5112" s="51" t="str">
        <f>set_totals!$C$731</f>
        <v>23Jun25-PRS-Offshore A-5</v>
      </c>
      <c r="D5112" s="21">
        <f t="shared" si="227"/>
        <v>45831</v>
      </c>
      <c r="E5112" s="22">
        <f t="shared" si="228"/>
        <v>174</v>
      </c>
      <c r="F5112" s="50" t="s">
        <v>404</v>
      </c>
      <c r="H5112" s="17">
        <v>116</v>
      </c>
      <c r="I5112" s="17">
        <v>20</v>
      </c>
    </row>
    <row r="5113" spans="1:29" hidden="1" x14ac:dyDescent="0.2">
      <c r="A5113" s="50">
        <v>2025</v>
      </c>
      <c r="B5113" s="50" t="s">
        <v>967</v>
      </c>
      <c r="C5113" s="51" t="str">
        <f>set_totals!$C$731</f>
        <v>23Jun25-PRS-Offshore A-5</v>
      </c>
      <c r="D5113" s="21">
        <f t="shared" si="227"/>
        <v>45831</v>
      </c>
      <c r="E5113" s="22">
        <f t="shared" si="228"/>
        <v>174</v>
      </c>
      <c r="F5113" s="50" t="s">
        <v>404</v>
      </c>
      <c r="H5113" s="17">
        <v>166</v>
      </c>
      <c r="I5113" s="17">
        <v>29</v>
      </c>
    </row>
    <row r="5114" spans="1:29" hidden="1" x14ac:dyDescent="0.2">
      <c r="A5114" s="50">
        <v>2025</v>
      </c>
      <c r="B5114" s="50" t="s">
        <v>967</v>
      </c>
      <c r="C5114" s="51" t="str">
        <f>set_totals!$C$731</f>
        <v>23Jun25-PRS-Offshore A-5</v>
      </c>
      <c r="D5114" s="21">
        <f t="shared" si="227"/>
        <v>45831</v>
      </c>
      <c r="E5114" s="22">
        <f t="shared" si="228"/>
        <v>174</v>
      </c>
      <c r="F5114" s="50" t="s">
        <v>404</v>
      </c>
      <c r="H5114" s="17">
        <v>159</v>
      </c>
      <c r="I5114" s="17">
        <v>30</v>
      </c>
    </row>
    <row r="5115" spans="1:29" hidden="1" x14ac:dyDescent="0.2">
      <c r="A5115" s="50">
        <v>2025</v>
      </c>
      <c r="B5115" s="50" t="s">
        <v>967</v>
      </c>
      <c r="C5115" s="51" t="str">
        <f>set_totals!$C$731</f>
        <v>23Jun25-PRS-Offshore A-5</v>
      </c>
      <c r="D5115" s="21">
        <f t="shared" si="227"/>
        <v>45831</v>
      </c>
      <c r="E5115" s="22">
        <f t="shared" si="228"/>
        <v>174</v>
      </c>
      <c r="F5115" s="50" t="s">
        <v>404</v>
      </c>
      <c r="H5115" s="17">
        <v>124</v>
      </c>
      <c r="I5115" s="17">
        <v>20</v>
      </c>
    </row>
    <row r="5116" spans="1:29" hidden="1" x14ac:dyDescent="0.2">
      <c r="A5116" s="50">
        <v>2025</v>
      </c>
      <c r="B5116" s="50" t="s">
        <v>967</v>
      </c>
      <c r="C5116" s="51" t="str">
        <f>set_totals!$C$731</f>
        <v>23Jun25-PRS-Offshore A-5</v>
      </c>
      <c r="D5116" s="21">
        <f t="shared" si="227"/>
        <v>45831</v>
      </c>
      <c r="E5116" s="22">
        <f t="shared" si="228"/>
        <v>174</v>
      </c>
      <c r="F5116" s="50" t="s">
        <v>404</v>
      </c>
      <c r="H5116" s="17">
        <v>106</v>
      </c>
      <c r="I5116" s="17">
        <v>18</v>
      </c>
    </row>
    <row r="5117" spans="1:29" hidden="1" x14ac:dyDescent="0.2">
      <c r="A5117" s="50">
        <v>2025</v>
      </c>
      <c r="B5117" s="50" t="s">
        <v>967</v>
      </c>
      <c r="C5117" s="51" t="str">
        <f>set_totals!$C$731</f>
        <v>23Jun25-PRS-Offshore A-5</v>
      </c>
      <c r="D5117" s="21">
        <f t="shared" si="227"/>
        <v>45831</v>
      </c>
      <c r="E5117" s="22">
        <f t="shared" si="228"/>
        <v>174</v>
      </c>
      <c r="F5117" s="50" t="s">
        <v>404</v>
      </c>
      <c r="H5117" s="17">
        <v>113</v>
      </c>
      <c r="I5117" s="17">
        <v>20</v>
      </c>
    </row>
    <row r="5118" spans="1:29" hidden="1" x14ac:dyDescent="0.2">
      <c r="A5118" s="50">
        <v>2025</v>
      </c>
      <c r="B5118" s="50" t="s">
        <v>967</v>
      </c>
      <c r="C5118" s="51" t="str">
        <f>set_totals!$C$731</f>
        <v>23Jun25-PRS-Offshore A-5</v>
      </c>
      <c r="D5118" s="21">
        <f t="shared" si="227"/>
        <v>45831</v>
      </c>
      <c r="E5118" s="22">
        <f t="shared" si="228"/>
        <v>174</v>
      </c>
      <c r="F5118" s="50" t="s">
        <v>404</v>
      </c>
      <c r="H5118" s="17">
        <v>114</v>
      </c>
      <c r="I5118" s="17">
        <v>18</v>
      </c>
    </row>
    <row r="5119" spans="1:29" hidden="1" x14ac:dyDescent="0.2">
      <c r="A5119" s="50">
        <v>2025</v>
      </c>
      <c r="B5119" s="50" t="s">
        <v>967</v>
      </c>
      <c r="C5119" s="51" t="str">
        <f>set_totals!$C$731</f>
        <v>23Jun25-PRS-Offshore A-5</v>
      </c>
      <c r="D5119" s="21">
        <f t="shared" ref="D5119:D5182" si="229">DATEVALUE(LEFT(C5119, SEARCH("-", C5119) - 1))</f>
        <v>45831</v>
      </c>
      <c r="E5119" s="22">
        <f t="shared" ref="E5119:E5182" si="230" xml:space="preserve"> D5119 - DATE(YEAR(D5119), 1, 0)</f>
        <v>174</v>
      </c>
      <c r="F5119" s="50" t="s">
        <v>404</v>
      </c>
      <c r="H5119" s="17">
        <v>178</v>
      </c>
      <c r="I5119" s="17">
        <v>28</v>
      </c>
    </row>
    <row r="5120" spans="1:29" hidden="1" x14ac:dyDescent="0.2">
      <c r="A5120" s="50">
        <v>2025</v>
      </c>
      <c r="B5120" s="50" t="s">
        <v>967</v>
      </c>
      <c r="C5120" s="51" t="str">
        <f>set_totals!$C$731</f>
        <v>23Jun25-PRS-Offshore A-5</v>
      </c>
      <c r="D5120" s="21">
        <f t="shared" si="229"/>
        <v>45831</v>
      </c>
      <c r="E5120" s="22">
        <f t="shared" si="230"/>
        <v>174</v>
      </c>
      <c r="F5120" s="50" t="s">
        <v>404</v>
      </c>
      <c r="H5120" s="17">
        <v>130</v>
      </c>
      <c r="I5120" s="17">
        <v>22</v>
      </c>
    </row>
    <row r="5121" spans="1:9" hidden="1" x14ac:dyDescent="0.2">
      <c r="A5121" s="50">
        <v>2025</v>
      </c>
      <c r="B5121" s="50" t="s">
        <v>967</v>
      </c>
      <c r="C5121" s="51" t="str">
        <f>set_totals!$C$736</f>
        <v>03Jul25-PRS-Gordon R-1</v>
      </c>
      <c r="D5121" s="21">
        <f t="shared" si="229"/>
        <v>45841</v>
      </c>
      <c r="E5121" s="22">
        <f t="shared" si="230"/>
        <v>184</v>
      </c>
      <c r="F5121" s="50" t="s">
        <v>410</v>
      </c>
      <c r="H5121" s="17">
        <v>88</v>
      </c>
      <c r="I5121" s="17">
        <v>13</v>
      </c>
    </row>
    <row r="5122" spans="1:9" hidden="1" x14ac:dyDescent="0.2">
      <c r="A5122" s="50">
        <v>2025</v>
      </c>
      <c r="B5122" s="50" t="s">
        <v>967</v>
      </c>
      <c r="C5122" s="51" t="str">
        <f>set_totals!$C$736</f>
        <v>03Jul25-PRS-Gordon R-1</v>
      </c>
      <c r="D5122" s="21">
        <f t="shared" si="229"/>
        <v>45841</v>
      </c>
      <c r="E5122" s="22">
        <f t="shared" si="230"/>
        <v>184</v>
      </c>
      <c r="F5122" s="50" t="s">
        <v>401</v>
      </c>
      <c r="H5122" s="17">
        <v>144</v>
      </c>
      <c r="I5122" s="17">
        <v>17</v>
      </c>
    </row>
    <row r="5123" spans="1:9" hidden="1" x14ac:dyDescent="0.2">
      <c r="A5123" s="50">
        <v>2025</v>
      </c>
      <c r="B5123" s="50" t="s">
        <v>967</v>
      </c>
      <c r="C5123" s="51" t="str">
        <f>set_totals!$C$736</f>
        <v>03Jul25-PRS-Gordon R-1</v>
      </c>
      <c r="D5123" s="21">
        <f t="shared" si="229"/>
        <v>45841</v>
      </c>
      <c r="E5123" s="22">
        <f t="shared" si="230"/>
        <v>184</v>
      </c>
      <c r="F5123" s="50" t="s">
        <v>401</v>
      </c>
      <c r="H5123" s="17">
        <v>152</v>
      </c>
      <c r="I5123" s="17">
        <v>30</v>
      </c>
    </row>
    <row r="5124" spans="1:9" hidden="1" x14ac:dyDescent="0.2">
      <c r="A5124" s="50">
        <v>2025</v>
      </c>
      <c r="B5124" s="50" t="s">
        <v>967</v>
      </c>
      <c r="C5124" s="51" t="str">
        <f>set_totals!$C$736</f>
        <v>03Jul25-PRS-Gordon R-1</v>
      </c>
      <c r="D5124" s="21">
        <f t="shared" si="229"/>
        <v>45841</v>
      </c>
      <c r="E5124" s="22">
        <f t="shared" si="230"/>
        <v>184</v>
      </c>
      <c r="F5124" s="50" t="s">
        <v>401</v>
      </c>
      <c r="H5124" s="17">
        <v>146</v>
      </c>
      <c r="I5124" s="17">
        <v>28</v>
      </c>
    </row>
    <row r="5125" spans="1:9" hidden="1" x14ac:dyDescent="0.2">
      <c r="A5125" s="50">
        <v>2025</v>
      </c>
      <c r="B5125" s="50" t="s">
        <v>967</v>
      </c>
      <c r="C5125" s="51" t="str">
        <f>set_totals!$C$736</f>
        <v>03Jul25-PRS-Gordon R-1</v>
      </c>
      <c r="D5125" s="21">
        <f t="shared" si="229"/>
        <v>45841</v>
      </c>
      <c r="E5125" s="22">
        <f t="shared" si="230"/>
        <v>184</v>
      </c>
      <c r="F5125" s="50" t="s">
        <v>401</v>
      </c>
      <c r="H5125" s="17">
        <v>165</v>
      </c>
      <c r="I5125" s="17">
        <v>35</v>
      </c>
    </row>
    <row r="5126" spans="1:9" hidden="1" x14ac:dyDescent="0.2">
      <c r="A5126" s="50">
        <v>2025</v>
      </c>
      <c r="B5126" s="50" t="s">
        <v>967</v>
      </c>
      <c r="C5126" s="51" t="str">
        <f>set_totals!$C$736</f>
        <v>03Jul25-PRS-Gordon R-1</v>
      </c>
      <c r="D5126" s="21">
        <f t="shared" si="229"/>
        <v>45841</v>
      </c>
      <c r="E5126" s="22">
        <f t="shared" si="230"/>
        <v>184</v>
      </c>
      <c r="F5126" s="50" t="s">
        <v>401</v>
      </c>
      <c r="H5126" s="17">
        <v>169</v>
      </c>
      <c r="I5126" s="17">
        <v>32</v>
      </c>
    </row>
    <row r="5127" spans="1:9" hidden="1" x14ac:dyDescent="0.2">
      <c r="A5127" s="50">
        <v>2025</v>
      </c>
      <c r="B5127" s="50" t="s">
        <v>967</v>
      </c>
      <c r="C5127" s="51" t="str">
        <f>set_totals!$C$736</f>
        <v>03Jul25-PRS-Gordon R-1</v>
      </c>
      <c r="D5127" s="21">
        <f t="shared" si="229"/>
        <v>45841</v>
      </c>
      <c r="E5127" s="22">
        <f t="shared" si="230"/>
        <v>184</v>
      </c>
      <c r="F5127" s="50" t="s">
        <v>401</v>
      </c>
      <c r="H5127" s="17">
        <v>144</v>
      </c>
      <c r="I5127" s="17">
        <v>28</v>
      </c>
    </row>
    <row r="5128" spans="1:9" hidden="1" x14ac:dyDescent="0.2">
      <c r="A5128" s="50">
        <v>2025</v>
      </c>
      <c r="B5128" s="50" t="s">
        <v>967</v>
      </c>
      <c r="C5128" s="51" t="str">
        <f>set_totals!$C$736</f>
        <v>03Jul25-PRS-Gordon R-1</v>
      </c>
      <c r="D5128" s="21">
        <f t="shared" si="229"/>
        <v>45841</v>
      </c>
      <c r="E5128" s="22">
        <f t="shared" si="230"/>
        <v>184</v>
      </c>
      <c r="F5128" s="50" t="s">
        <v>401</v>
      </c>
      <c r="H5128" s="17">
        <v>153</v>
      </c>
      <c r="I5128" s="17">
        <v>32</v>
      </c>
    </row>
    <row r="5129" spans="1:9" hidden="1" x14ac:dyDescent="0.2">
      <c r="A5129" s="50">
        <v>2025</v>
      </c>
      <c r="B5129" s="50" t="s">
        <v>967</v>
      </c>
      <c r="C5129" s="51" t="str">
        <f>set_totals!$C$736</f>
        <v>03Jul25-PRS-Gordon R-1</v>
      </c>
      <c r="D5129" s="21">
        <f t="shared" si="229"/>
        <v>45841</v>
      </c>
      <c r="E5129" s="22">
        <f t="shared" si="230"/>
        <v>184</v>
      </c>
      <c r="F5129" s="50" t="s">
        <v>401</v>
      </c>
      <c r="H5129" s="17">
        <v>141</v>
      </c>
      <c r="I5129" s="17">
        <v>27</v>
      </c>
    </row>
    <row r="5130" spans="1:9" hidden="1" x14ac:dyDescent="0.2">
      <c r="A5130" s="50">
        <v>2025</v>
      </c>
      <c r="B5130" s="50" t="s">
        <v>967</v>
      </c>
      <c r="C5130" s="51" t="str">
        <f>set_totals!$C$736</f>
        <v>03Jul25-PRS-Gordon R-1</v>
      </c>
      <c r="D5130" s="21">
        <f t="shared" si="229"/>
        <v>45841</v>
      </c>
      <c r="E5130" s="22">
        <f t="shared" si="230"/>
        <v>184</v>
      </c>
      <c r="F5130" s="50" t="s">
        <v>401</v>
      </c>
      <c r="H5130" s="17">
        <v>165</v>
      </c>
      <c r="I5130" s="17">
        <v>32</v>
      </c>
    </row>
    <row r="5131" spans="1:9" hidden="1" x14ac:dyDescent="0.2">
      <c r="A5131" s="50">
        <v>2025</v>
      </c>
      <c r="B5131" s="50" t="s">
        <v>967</v>
      </c>
      <c r="C5131" s="51" t="str">
        <f>set_totals!$C$736</f>
        <v>03Jul25-PRS-Gordon R-1</v>
      </c>
      <c r="D5131" s="21">
        <f t="shared" si="229"/>
        <v>45841</v>
      </c>
      <c r="E5131" s="22">
        <f t="shared" si="230"/>
        <v>184</v>
      </c>
      <c r="F5131" s="50" t="s">
        <v>401</v>
      </c>
      <c r="H5131" s="17">
        <v>65</v>
      </c>
      <c r="I5131" s="17">
        <v>11</v>
      </c>
    </row>
    <row r="5132" spans="1:9" hidden="1" x14ac:dyDescent="0.2">
      <c r="A5132" s="50">
        <v>2025</v>
      </c>
      <c r="B5132" s="50" t="s">
        <v>967</v>
      </c>
      <c r="C5132" s="51" t="str">
        <f>set_totals!$C$736</f>
        <v>03Jul25-PRS-Gordon R-1</v>
      </c>
      <c r="D5132" s="21">
        <f t="shared" si="229"/>
        <v>45841</v>
      </c>
      <c r="E5132" s="22">
        <f t="shared" si="230"/>
        <v>184</v>
      </c>
      <c r="F5132" s="50" t="s">
        <v>401</v>
      </c>
      <c r="H5132" s="17">
        <v>143</v>
      </c>
      <c r="I5132" s="17">
        <v>26</v>
      </c>
    </row>
    <row r="5133" spans="1:9" hidden="1" x14ac:dyDescent="0.2">
      <c r="A5133" s="50">
        <v>2025</v>
      </c>
      <c r="B5133" s="50" t="s">
        <v>967</v>
      </c>
      <c r="C5133" s="51" t="str">
        <f>set_totals!$C$736</f>
        <v>03Jul25-PRS-Gordon R-1</v>
      </c>
      <c r="D5133" s="21">
        <f t="shared" si="229"/>
        <v>45841</v>
      </c>
      <c r="E5133" s="22">
        <f t="shared" si="230"/>
        <v>184</v>
      </c>
      <c r="F5133" s="50" t="s">
        <v>401</v>
      </c>
      <c r="H5133" s="17">
        <v>148</v>
      </c>
      <c r="I5133" s="17">
        <v>29</v>
      </c>
    </row>
    <row r="5134" spans="1:9" hidden="1" x14ac:dyDescent="0.2">
      <c r="A5134" s="50">
        <v>2025</v>
      </c>
      <c r="B5134" s="50" t="s">
        <v>967</v>
      </c>
      <c r="C5134" s="51" t="str">
        <f>set_totals!$C$736</f>
        <v>03Jul25-PRS-Gordon R-1</v>
      </c>
      <c r="D5134" s="21">
        <f t="shared" si="229"/>
        <v>45841</v>
      </c>
      <c r="E5134" s="22">
        <f t="shared" si="230"/>
        <v>184</v>
      </c>
      <c r="F5134" s="50" t="s">
        <v>401</v>
      </c>
      <c r="H5134" s="17">
        <v>139</v>
      </c>
      <c r="I5134" s="17">
        <v>27</v>
      </c>
    </row>
    <row r="5135" spans="1:9" hidden="1" x14ac:dyDescent="0.2">
      <c r="A5135" s="50">
        <v>2025</v>
      </c>
      <c r="B5135" s="50" t="s">
        <v>967</v>
      </c>
      <c r="C5135" s="51" t="str">
        <f>set_totals!$C$736</f>
        <v>03Jul25-PRS-Gordon R-1</v>
      </c>
      <c r="D5135" s="21">
        <f t="shared" si="229"/>
        <v>45841</v>
      </c>
      <c r="E5135" s="22">
        <f t="shared" si="230"/>
        <v>184</v>
      </c>
      <c r="F5135" s="50" t="s">
        <v>401</v>
      </c>
      <c r="H5135" s="17">
        <v>140</v>
      </c>
      <c r="I5135" s="17">
        <v>27</v>
      </c>
    </row>
    <row r="5136" spans="1:9" hidden="1" x14ac:dyDescent="0.2">
      <c r="A5136" s="50">
        <v>2025</v>
      </c>
      <c r="B5136" s="50" t="s">
        <v>967</v>
      </c>
      <c r="C5136" s="51" t="str">
        <f>set_totals!$C$736</f>
        <v>03Jul25-PRS-Gordon R-1</v>
      </c>
      <c r="D5136" s="21">
        <f t="shared" si="229"/>
        <v>45841</v>
      </c>
      <c r="E5136" s="22">
        <f t="shared" si="230"/>
        <v>184</v>
      </c>
      <c r="F5136" s="50" t="s">
        <v>401</v>
      </c>
      <c r="H5136" s="17">
        <v>138</v>
      </c>
      <c r="I5136" s="17">
        <v>26</v>
      </c>
    </row>
    <row r="5137" spans="1:60" hidden="1" x14ac:dyDescent="0.2">
      <c r="A5137" s="50">
        <v>2025</v>
      </c>
      <c r="B5137" s="50" t="s">
        <v>967</v>
      </c>
      <c r="C5137" s="51" t="str">
        <f>set_totals!$C$736</f>
        <v>03Jul25-PRS-Gordon R-1</v>
      </c>
      <c r="D5137" s="21">
        <f t="shared" si="229"/>
        <v>45841</v>
      </c>
      <c r="E5137" s="22">
        <f t="shared" si="230"/>
        <v>184</v>
      </c>
      <c r="F5137" s="50" t="s">
        <v>401</v>
      </c>
      <c r="H5137" s="17">
        <v>140</v>
      </c>
      <c r="I5137" s="17">
        <v>25</v>
      </c>
    </row>
    <row r="5138" spans="1:60" hidden="1" x14ac:dyDescent="0.2">
      <c r="A5138" s="50">
        <v>2025</v>
      </c>
      <c r="B5138" s="50" t="s">
        <v>967</v>
      </c>
      <c r="C5138" s="51" t="str">
        <f>set_totals!$C$736</f>
        <v>03Jul25-PRS-Gordon R-1</v>
      </c>
      <c r="D5138" s="21">
        <f t="shared" si="229"/>
        <v>45841</v>
      </c>
      <c r="E5138" s="22">
        <f t="shared" si="230"/>
        <v>184</v>
      </c>
      <c r="F5138" s="50" t="s">
        <v>401</v>
      </c>
      <c r="H5138" s="17">
        <v>129</v>
      </c>
      <c r="I5138" s="17">
        <v>22</v>
      </c>
    </row>
    <row r="5139" spans="1:60" hidden="1" x14ac:dyDescent="0.2">
      <c r="A5139" s="50">
        <v>2025</v>
      </c>
      <c r="B5139" s="50" t="s">
        <v>967</v>
      </c>
      <c r="C5139" s="51" t="str">
        <f>set_totals!$C$736</f>
        <v>03Jul25-PRS-Gordon R-1</v>
      </c>
      <c r="D5139" s="21">
        <f t="shared" si="229"/>
        <v>45841</v>
      </c>
      <c r="E5139" s="22">
        <f t="shared" si="230"/>
        <v>184</v>
      </c>
      <c r="F5139" s="50" t="s">
        <v>401</v>
      </c>
      <c r="H5139" s="17">
        <v>59</v>
      </c>
      <c r="I5139" s="17">
        <v>8</v>
      </c>
    </row>
    <row r="5140" spans="1:60" hidden="1" x14ac:dyDescent="0.2">
      <c r="A5140" s="50">
        <v>2025</v>
      </c>
      <c r="B5140" s="50" t="s">
        <v>967</v>
      </c>
      <c r="C5140" s="51" t="str">
        <f>set_totals!$C$736</f>
        <v>03Jul25-PRS-Gordon R-1</v>
      </c>
      <c r="D5140" s="21">
        <f t="shared" si="229"/>
        <v>45841</v>
      </c>
      <c r="E5140" s="22">
        <f t="shared" si="230"/>
        <v>184</v>
      </c>
      <c r="F5140" s="50" t="s">
        <v>404</v>
      </c>
      <c r="H5140" s="17">
        <v>109</v>
      </c>
      <c r="I5140" s="17">
        <v>18</v>
      </c>
    </row>
    <row r="5141" spans="1:60" hidden="1" x14ac:dyDescent="0.2">
      <c r="A5141" s="50">
        <v>2025</v>
      </c>
      <c r="B5141" s="50" t="s">
        <v>967</v>
      </c>
      <c r="C5141" s="51" t="str">
        <f>set_totals!$C$736</f>
        <v>03Jul25-PRS-Gordon R-1</v>
      </c>
      <c r="D5141" s="21">
        <f t="shared" si="229"/>
        <v>45841</v>
      </c>
      <c r="E5141" s="22">
        <f t="shared" si="230"/>
        <v>184</v>
      </c>
      <c r="F5141" s="50" t="s">
        <v>344</v>
      </c>
      <c r="G5141" s="50" t="s">
        <v>347</v>
      </c>
      <c r="H5141" s="17">
        <v>86</v>
      </c>
      <c r="I5141" s="17">
        <v>18</v>
      </c>
      <c r="K5141" s="50" t="s">
        <v>496</v>
      </c>
      <c r="P5141" s="50" t="s">
        <v>1895</v>
      </c>
      <c r="Q5141" s="50" t="s">
        <v>494</v>
      </c>
      <c r="BH5141" s="50" t="s">
        <v>2487</v>
      </c>
    </row>
    <row r="5142" spans="1:60" hidden="1" x14ac:dyDescent="0.2">
      <c r="A5142" s="50">
        <v>2025</v>
      </c>
      <c r="B5142" s="50" t="s">
        <v>967</v>
      </c>
      <c r="C5142" s="51" t="str">
        <f>set_totals!$C$736</f>
        <v>03Jul25-PRS-Gordon R-1</v>
      </c>
      <c r="D5142" s="21">
        <f t="shared" si="229"/>
        <v>45841</v>
      </c>
      <c r="E5142" s="22">
        <f t="shared" si="230"/>
        <v>184</v>
      </c>
      <c r="F5142" s="50" t="s">
        <v>344</v>
      </c>
      <c r="G5142" s="50" t="s">
        <v>347</v>
      </c>
      <c r="H5142" s="17">
        <v>90</v>
      </c>
      <c r="I5142" s="17">
        <v>20</v>
      </c>
      <c r="K5142" s="50" t="s">
        <v>496</v>
      </c>
      <c r="Q5142" s="50" t="s">
        <v>494</v>
      </c>
      <c r="AD5142" s="50" t="s">
        <v>1896</v>
      </c>
    </row>
    <row r="5143" spans="1:60" hidden="1" x14ac:dyDescent="0.2">
      <c r="A5143" s="50">
        <v>2025</v>
      </c>
      <c r="B5143" s="50" t="s">
        <v>967</v>
      </c>
      <c r="C5143" s="51" t="str">
        <f>set_totals!$C$736</f>
        <v>03Jul25-PRS-Gordon R-1</v>
      </c>
      <c r="D5143" s="21">
        <f t="shared" si="229"/>
        <v>45841</v>
      </c>
      <c r="E5143" s="22">
        <f t="shared" si="230"/>
        <v>184</v>
      </c>
      <c r="F5143" s="50" t="s">
        <v>404</v>
      </c>
      <c r="H5143" s="17">
        <v>111</v>
      </c>
      <c r="I5143" s="17">
        <v>18</v>
      </c>
    </row>
    <row r="5144" spans="1:60" hidden="1" x14ac:dyDescent="0.2">
      <c r="A5144" s="50">
        <v>2025</v>
      </c>
      <c r="B5144" s="50" t="s">
        <v>967</v>
      </c>
      <c r="C5144" s="51" t="str">
        <f>set_totals!$C$736</f>
        <v>03Jul25-PRS-Gordon R-1</v>
      </c>
      <c r="D5144" s="21">
        <f t="shared" si="229"/>
        <v>45841</v>
      </c>
      <c r="E5144" s="22">
        <f t="shared" si="230"/>
        <v>184</v>
      </c>
      <c r="F5144" s="50" t="s">
        <v>404</v>
      </c>
      <c r="H5144" s="17">
        <v>123</v>
      </c>
      <c r="I5144" s="17">
        <v>23</v>
      </c>
    </row>
    <row r="5145" spans="1:60" hidden="1" x14ac:dyDescent="0.2">
      <c r="A5145" s="50">
        <v>2025</v>
      </c>
      <c r="B5145" s="50" t="s">
        <v>967</v>
      </c>
      <c r="C5145" s="51" t="str">
        <f>set_totals!$C$736</f>
        <v>03Jul25-PRS-Gordon R-1</v>
      </c>
      <c r="D5145" s="21">
        <f t="shared" si="229"/>
        <v>45841</v>
      </c>
      <c r="E5145" s="22">
        <f t="shared" si="230"/>
        <v>184</v>
      </c>
      <c r="F5145" s="50" t="s">
        <v>404</v>
      </c>
      <c r="H5145" s="17">
        <v>108</v>
      </c>
      <c r="I5145" s="17">
        <v>19</v>
      </c>
    </row>
    <row r="5146" spans="1:60" hidden="1" x14ac:dyDescent="0.2">
      <c r="A5146" s="50">
        <v>2025</v>
      </c>
      <c r="B5146" s="50" t="s">
        <v>967</v>
      </c>
      <c r="C5146" s="51" t="str">
        <f>set_totals!$C$736</f>
        <v>03Jul25-PRS-Gordon R-1</v>
      </c>
      <c r="D5146" s="21">
        <f t="shared" si="229"/>
        <v>45841</v>
      </c>
      <c r="E5146" s="22">
        <f t="shared" si="230"/>
        <v>184</v>
      </c>
      <c r="F5146" s="50" t="s">
        <v>404</v>
      </c>
      <c r="H5146" s="17">
        <v>122</v>
      </c>
      <c r="I5146" s="17">
        <v>22</v>
      </c>
    </row>
    <row r="5147" spans="1:60" hidden="1" x14ac:dyDescent="0.2">
      <c r="A5147" s="50">
        <v>2025</v>
      </c>
      <c r="B5147" s="50" t="s">
        <v>967</v>
      </c>
      <c r="C5147" s="51" t="str">
        <f>set_totals!$C$736</f>
        <v>03Jul25-PRS-Gordon R-1</v>
      </c>
      <c r="D5147" s="21">
        <f t="shared" si="229"/>
        <v>45841</v>
      </c>
      <c r="E5147" s="22">
        <f t="shared" si="230"/>
        <v>184</v>
      </c>
      <c r="F5147" s="50" t="s">
        <v>404</v>
      </c>
      <c r="H5147" s="17">
        <v>118</v>
      </c>
      <c r="I5147" s="17">
        <v>20</v>
      </c>
    </row>
    <row r="5148" spans="1:60" hidden="1" x14ac:dyDescent="0.2">
      <c r="A5148" s="50">
        <v>2025</v>
      </c>
      <c r="B5148" s="50" t="s">
        <v>967</v>
      </c>
      <c r="C5148" s="51" t="str">
        <f>set_totals!$C$736</f>
        <v>03Jul25-PRS-Gordon R-1</v>
      </c>
      <c r="D5148" s="21">
        <f t="shared" si="229"/>
        <v>45841</v>
      </c>
      <c r="E5148" s="22">
        <f t="shared" si="230"/>
        <v>184</v>
      </c>
      <c r="F5148" s="50" t="s">
        <v>404</v>
      </c>
      <c r="H5148" s="17">
        <v>114</v>
      </c>
      <c r="I5148" s="17">
        <v>20</v>
      </c>
    </row>
    <row r="5149" spans="1:60" hidden="1" x14ac:dyDescent="0.2">
      <c r="A5149" s="50">
        <v>2025</v>
      </c>
      <c r="B5149" s="50" t="s">
        <v>967</v>
      </c>
      <c r="C5149" s="51" t="str">
        <f>set_totals!$C$736</f>
        <v>03Jul25-PRS-Gordon R-1</v>
      </c>
      <c r="D5149" s="21">
        <f t="shared" si="229"/>
        <v>45841</v>
      </c>
      <c r="E5149" s="22">
        <f t="shared" si="230"/>
        <v>184</v>
      </c>
      <c r="F5149" s="50" t="s">
        <v>401</v>
      </c>
      <c r="H5149" s="17">
        <v>147</v>
      </c>
      <c r="I5149" s="17">
        <v>27</v>
      </c>
    </row>
    <row r="5150" spans="1:60" hidden="1" x14ac:dyDescent="0.2">
      <c r="A5150" s="50">
        <v>2025</v>
      </c>
      <c r="B5150" s="50" t="s">
        <v>967</v>
      </c>
      <c r="C5150" s="51" t="str">
        <f>set_totals!$C$736</f>
        <v>03Jul25-PRS-Gordon R-1</v>
      </c>
      <c r="D5150" s="21">
        <f t="shared" si="229"/>
        <v>45841</v>
      </c>
      <c r="E5150" s="22">
        <f t="shared" si="230"/>
        <v>184</v>
      </c>
      <c r="F5150" s="50" t="s">
        <v>401</v>
      </c>
      <c r="H5150" s="17">
        <v>140</v>
      </c>
      <c r="I5150" s="17">
        <v>26</v>
      </c>
    </row>
    <row r="5151" spans="1:60" hidden="1" x14ac:dyDescent="0.2">
      <c r="A5151" s="50">
        <v>2025</v>
      </c>
      <c r="B5151" s="50" t="s">
        <v>967</v>
      </c>
      <c r="C5151" s="51" t="str">
        <f>set_totals!$C$736</f>
        <v>03Jul25-PRS-Gordon R-1</v>
      </c>
      <c r="D5151" s="21">
        <f t="shared" si="229"/>
        <v>45841</v>
      </c>
      <c r="E5151" s="22">
        <f t="shared" si="230"/>
        <v>184</v>
      </c>
      <c r="F5151" s="50" t="s">
        <v>401</v>
      </c>
      <c r="H5151" s="17">
        <v>140</v>
      </c>
      <c r="I5151" s="17">
        <v>26</v>
      </c>
    </row>
    <row r="5152" spans="1:60" hidden="1" x14ac:dyDescent="0.2">
      <c r="A5152" s="50">
        <v>2025</v>
      </c>
      <c r="B5152" s="50" t="s">
        <v>967</v>
      </c>
      <c r="C5152" s="51" t="str">
        <f>set_totals!$C$736</f>
        <v>03Jul25-PRS-Gordon R-1</v>
      </c>
      <c r="D5152" s="21">
        <f t="shared" si="229"/>
        <v>45841</v>
      </c>
      <c r="E5152" s="22">
        <f t="shared" si="230"/>
        <v>184</v>
      </c>
      <c r="F5152" s="50" t="s">
        <v>401</v>
      </c>
      <c r="H5152" s="17">
        <v>143</v>
      </c>
      <c r="I5152" s="17">
        <v>26</v>
      </c>
    </row>
    <row r="5153" spans="1:9" hidden="1" x14ac:dyDescent="0.2">
      <c r="A5153" s="50">
        <v>2025</v>
      </c>
      <c r="B5153" s="50" t="s">
        <v>967</v>
      </c>
      <c r="C5153" s="51" t="str">
        <f>set_totals!$C$736</f>
        <v>03Jul25-PRS-Gordon R-1</v>
      </c>
      <c r="D5153" s="21">
        <f t="shared" si="229"/>
        <v>45841</v>
      </c>
      <c r="E5153" s="22">
        <f t="shared" si="230"/>
        <v>184</v>
      </c>
      <c r="F5153" s="50" t="s">
        <v>401</v>
      </c>
      <c r="H5153" s="17">
        <v>141</v>
      </c>
      <c r="I5153" s="17">
        <v>27</v>
      </c>
    </row>
    <row r="5154" spans="1:9" hidden="1" x14ac:dyDescent="0.2">
      <c r="A5154" s="50">
        <v>2025</v>
      </c>
      <c r="B5154" s="50" t="s">
        <v>967</v>
      </c>
      <c r="C5154" s="51" t="str">
        <f>set_totals!$C$736</f>
        <v>03Jul25-PRS-Gordon R-1</v>
      </c>
      <c r="D5154" s="21">
        <f t="shared" si="229"/>
        <v>45841</v>
      </c>
      <c r="E5154" s="22">
        <f t="shared" si="230"/>
        <v>184</v>
      </c>
      <c r="F5154" s="50" t="s">
        <v>401</v>
      </c>
      <c r="H5154" s="17">
        <v>137</v>
      </c>
      <c r="I5154" s="17">
        <v>26</v>
      </c>
    </row>
    <row r="5155" spans="1:9" hidden="1" x14ac:dyDescent="0.2">
      <c r="A5155" s="50">
        <v>2025</v>
      </c>
      <c r="B5155" s="50" t="s">
        <v>967</v>
      </c>
      <c r="C5155" s="51" t="str">
        <f>set_totals!$C$736</f>
        <v>03Jul25-PRS-Gordon R-1</v>
      </c>
      <c r="D5155" s="21">
        <f t="shared" si="229"/>
        <v>45841</v>
      </c>
      <c r="E5155" s="22">
        <f t="shared" si="230"/>
        <v>184</v>
      </c>
      <c r="F5155" s="50" t="s">
        <v>401</v>
      </c>
      <c r="H5155" s="17">
        <v>166</v>
      </c>
      <c r="I5155" s="17">
        <v>33</v>
      </c>
    </row>
    <row r="5156" spans="1:9" hidden="1" x14ac:dyDescent="0.2">
      <c r="A5156" s="50">
        <v>2025</v>
      </c>
      <c r="B5156" s="50" t="s">
        <v>967</v>
      </c>
      <c r="C5156" s="51" t="str">
        <f>set_totals!$C$736</f>
        <v>03Jul25-PRS-Gordon R-1</v>
      </c>
      <c r="D5156" s="21">
        <f t="shared" si="229"/>
        <v>45841</v>
      </c>
      <c r="E5156" s="22">
        <f t="shared" si="230"/>
        <v>184</v>
      </c>
      <c r="F5156" s="50" t="s">
        <v>401</v>
      </c>
      <c r="H5156" s="17">
        <v>129</v>
      </c>
      <c r="I5156" s="17">
        <v>25</v>
      </c>
    </row>
    <row r="5157" spans="1:9" hidden="1" x14ac:dyDescent="0.2">
      <c r="A5157" s="50">
        <v>2025</v>
      </c>
      <c r="B5157" s="50" t="s">
        <v>967</v>
      </c>
      <c r="C5157" s="51" t="str">
        <f>set_totals!$C$736</f>
        <v>03Jul25-PRS-Gordon R-1</v>
      </c>
      <c r="D5157" s="21">
        <f t="shared" si="229"/>
        <v>45841</v>
      </c>
      <c r="E5157" s="22">
        <f t="shared" si="230"/>
        <v>184</v>
      </c>
      <c r="F5157" s="50" t="s">
        <v>401</v>
      </c>
      <c r="H5157" s="17">
        <v>146</v>
      </c>
      <c r="I5157" s="17">
        <v>26</v>
      </c>
    </row>
    <row r="5158" spans="1:9" hidden="1" x14ac:dyDescent="0.2">
      <c r="A5158" s="50">
        <v>2025</v>
      </c>
      <c r="B5158" s="50" t="s">
        <v>967</v>
      </c>
      <c r="C5158" s="51" t="str">
        <f>set_totals!$C$736</f>
        <v>03Jul25-PRS-Gordon R-1</v>
      </c>
      <c r="D5158" s="21">
        <f t="shared" si="229"/>
        <v>45841</v>
      </c>
      <c r="E5158" s="22">
        <f t="shared" si="230"/>
        <v>184</v>
      </c>
      <c r="F5158" s="50" t="s">
        <v>401</v>
      </c>
      <c r="H5158" s="17">
        <v>144</v>
      </c>
      <c r="I5158" s="17">
        <v>27</v>
      </c>
    </row>
    <row r="5159" spans="1:9" hidden="1" x14ac:dyDescent="0.2">
      <c r="A5159" s="50">
        <v>2025</v>
      </c>
      <c r="B5159" s="50" t="s">
        <v>967</v>
      </c>
      <c r="C5159" s="51" t="str">
        <f>set_totals!$C$736</f>
        <v>03Jul25-PRS-Gordon R-1</v>
      </c>
      <c r="D5159" s="21">
        <f t="shared" si="229"/>
        <v>45841</v>
      </c>
      <c r="E5159" s="22">
        <f t="shared" si="230"/>
        <v>184</v>
      </c>
      <c r="F5159" s="50" t="s">
        <v>401</v>
      </c>
      <c r="H5159" s="17">
        <v>156</v>
      </c>
      <c r="I5159" s="17">
        <v>31</v>
      </c>
    </row>
    <row r="5160" spans="1:9" hidden="1" x14ac:dyDescent="0.2">
      <c r="A5160" s="50">
        <v>2025</v>
      </c>
      <c r="B5160" s="50" t="s">
        <v>967</v>
      </c>
      <c r="C5160" s="51" t="str">
        <f>set_totals!$C$736</f>
        <v>03Jul25-PRS-Gordon R-1</v>
      </c>
      <c r="D5160" s="21">
        <f t="shared" si="229"/>
        <v>45841</v>
      </c>
      <c r="E5160" s="22">
        <f t="shared" si="230"/>
        <v>184</v>
      </c>
      <c r="F5160" s="50" t="s">
        <v>401</v>
      </c>
      <c r="H5160" s="17">
        <v>150</v>
      </c>
      <c r="I5160" s="17">
        <v>29</v>
      </c>
    </row>
    <row r="5161" spans="1:9" hidden="1" x14ac:dyDescent="0.2">
      <c r="A5161" s="50">
        <v>2025</v>
      </c>
      <c r="B5161" s="50" t="s">
        <v>967</v>
      </c>
      <c r="C5161" s="51" t="str">
        <f>set_totals!$C$736</f>
        <v>03Jul25-PRS-Gordon R-1</v>
      </c>
      <c r="D5161" s="21">
        <f t="shared" si="229"/>
        <v>45841</v>
      </c>
      <c r="E5161" s="22">
        <f t="shared" si="230"/>
        <v>184</v>
      </c>
      <c r="F5161" s="50" t="s">
        <v>404</v>
      </c>
      <c r="H5161" s="17">
        <v>105</v>
      </c>
      <c r="I5161" s="17">
        <v>17</v>
      </c>
    </row>
    <row r="5162" spans="1:9" hidden="1" x14ac:dyDescent="0.2">
      <c r="A5162" s="50">
        <v>2025</v>
      </c>
      <c r="B5162" s="50" t="s">
        <v>967</v>
      </c>
      <c r="C5162" s="51" t="str">
        <f>set_totals!$C$736</f>
        <v>03Jul25-PRS-Gordon R-1</v>
      </c>
      <c r="D5162" s="21">
        <f t="shared" si="229"/>
        <v>45841</v>
      </c>
      <c r="E5162" s="22">
        <f t="shared" si="230"/>
        <v>184</v>
      </c>
      <c r="F5162" s="50" t="s">
        <v>410</v>
      </c>
      <c r="H5162" s="17">
        <v>100</v>
      </c>
      <c r="I5162" s="17">
        <v>15</v>
      </c>
    </row>
    <row r="5163" spans="1:9" hidden="1" x14ac:dyDescent="0.2">
      <c r="A5163" s="50">
        <v>2025</v>
      </c>
      <c r="B5163" s="50" t="s">
        <v>967</v>
      </c>
      <c r="C5163" s="51" t="str">
        <f>set_totals!$C$736</f>
        <v>03Jul25-PRS-Gordon R-1</v>
      </c>
      <c r="D5163" s="21">
        <f t="shared" si="229"/>
        <v>45841</v>
      </c>
      <c r="E5163" s="22">
        <f t="shared" si="230"/>
        <v>184</v>
      </c>
      <c r="F5163" s="50" t="s">
        <v>410</v>
      </c>
      <c r="H5163" s="17">
        <v>90</v>
      </c>
      <c r="I5163" s="17">
        <v>13</v>
      </c>
    </row>
    <row r="5164" spans="1:9" hidden="1" x14ac:dyDescent="0.2">
      <c r="A5164" s="50">
        <v>2025</v>
      </c>
      <c r="B5164" s="50" t="s">
        <v>967</v>
      </c>
      <c r="C5164" s="51" t="str">
        <f>set_totals!$C$736</f>
        <v>03Jul25-PRS-Gordon R-1</v>
      </c>
      <c r="D5164" s="21">
        <f t="shared" si="229"/>
        <v>45841</v>
      </c>
      <c r="E5164" s="22">
        <f t="shared" si="230"/>
        <v>184</v>
      </c>
      <c r="F5164" s="50" t="s">
        <v>410</v>
      </c>
      <c r="H5164" s="17">
        <v>87</v>
      </c>
      <c r="I5164" s="17">
        <v>12</v>
      </c>
    </row>
    <row r="5165" spans="1:9" hidden="1" x14ac:dyDescent="0.2">
      <c r="A5165" s="50">
        <v>2025</v>
      </c>
      <c r="B5165" s="50" t="s">
        <v>967</v>
      </c>
      <c r="C5165" s="51" t="str">
        <f>set_totals!$C$736</f>
        <v>03Jul25-PRS-Gordon R-1</v>
      </c>
      <c r="D5165" s="21">
        <f t="shared" si="229"/>
        <v>45841</v>
      </c>
      <c r="E5165" s="22">
        <f t="shared" si="230"/>
        <v>184</v>
      </c>
      <c r="F5165" s="50" t="s">
        <v>410</v>
      </c>
      <c r="H5165" s="17">
        <v>106</v>
      </c>
      <c r="I5165" s="17">
        <v>16</v>
      </c>
    </row>
    <row r="5166" spans="1:9" hidden="1" x14ac:dyDescent="0.2">
      <c r="A5166" s="50">
        <v>2025</v>
      </c>
      <c r="B5166" s="50" t="s">
        <v>967</v>
      </c>
      <c r="C5166" s="51" t="str">
        <f>set_totals!$C$736</f>
        <v>03Jul25-PRS-Gordon R-1</v>
      </c>
      <c r="D5166" s="21">
        <f t="shared" si="229"/>
        <v>45841</v>
      </c>
      <c r="E5166" s="22">
        <f t="shared" si="230"/>
        <v>184</v>
      </c>
      <c r="F5166" s="50" t="s">
        <v>410</v>
      </c>
      <c r="H5166" s="17">
        <v>94</v>
      </c>
      <c r="I5166" s="17">
        <v>12</v>
      </c>
    </row>
    <row r="5167" spans="1:9" hidden="1" x14ac:dyDescent="0.2">
      <c r="A5167" s="50">
        <v>2025</v>
      </c>
      <c r="B5167" s="50" t="s">
        <v>967</v>
      </c>
      <c r="C5167" s="51" t="str">
        <f>set_totals!$C$736</f>
        <v>03Jul25-PRS-Gordon R-1</v>
      </c>
      <c r="D5167" s="21">
        <f t="shared" si="229"/>
        <v>45841</v>
      </c>
      <c r="E5167" s="22">
        <f t="shared" si="230"/>
        <v>184</v>
      </c>
      <c r="F5167" s="50" t="s">
        <v>410</v>
      </c>
      <c r="H5167" s="17">
        <v>92</v>
      </c>
      <c r="I5167" s="17">
        <v>13</v>
      </c>
    </row>
    <row r="5168" spans="1:9" hidden="1" x14ac:dyDescent="0.2">
      <c r="A5168" s="50">
        <v>2025</v>
      </c>
      <c r="B5168" s="50" t="s">
        <v>967</v>
      </c>
      <c r="C5168" s="51" t="str">
        <f>set_totals!$C$736</f>
        <v>03Jul25-PRS-Gordon R-1</v>
      </c>
      <c r="D5168" s="21">
        <f t="shared" si="229"/>
        <v>45841</v>
      </c>
      <c r="E5168" s="22">
        <f t="shared" si="230"/>
        <v>184</v>
      </c>
      <c r="F5168" s="50" t="s">
        <v>410</v>
      </c>
      <c r="H5168" s="17">
        <v>92</v>
      </c>
      <c r="I5168" s="17">
        <v>14</v>
      </c>
    </row>
    <row r="5169" spans="1:60" hidden="1" x14ac:dyDescent="0.2">
      <c r="A5169" s="50">
        <v>2025</v>
      </c>
      <c r="B5169" s="50" t="s">
        <v>967</v>
      </c>
      <c r="C5169" s="51" t="str">
        <f>set_totals!$C$736</f>
        <v>03Jul25-PRS-Gordon R-1</v>
      </c>
      <c r="D5169" s="21">
        <f t="shared" si="229"/>
        <v>45841</v>
      </c>
      <c r="E5169" s="22">
        <f t="shared" si="230"/>
        <v>184</v>
      </c>
      <c r="F5169" s="50" t="s">
        <v>410</v>
      </c>
      <c r="H5169" s="17">
        <v>88</v>
      </c>
      <c r="I5169" s="17">
        <v>12</v>
      </c>
    </row>
    <row r="5170" spans="1:60" hidden="1" x14ac:dyDescent="0.2">
      <c r="A5170" s="50">
        <v>2025</v>
      </c>
      <c r="B5170" s="50" t="s">
        <v>967</v>
      </c>
      <c r="C5170" s="51" t="str">
        <f>set_totals!$C$736</f>
        <v>03Jul25-PRS-Gordon R-1</v>
      </c>
      <c r="D5170" s="21">
        <f t="shared" si="229"/>
        <v>45841</v>
      </c>
      <c r="E5170" s="22">
        <f t="shared" si="230"/>
        <v>184</v>
      </c>
      <c r="F5170" s="50" t="s">
        <v>410</v>
      </c>
      <c r="H5170" s="17">
        <v>88</v>
      </c>
      <c r="I5170" s="17">
        <v>12</v>
      </c>
    </row>
    <row r="5171" spans="1:60" hidden="1" x14ac:dyDescent="0.2">
      <c r="A5171" s="50">
        <v>2025</v>
      </c>
      <c r="B5171" s="50" t="s">
        <v>967</v>
      </c>
      <c r="C5171" s="51" t="str">
        <f>set_totals!$C$736</f>
        <v>03Jul25-PRS-Gordon R-1</v>
      </c>
      <c r="D5171" s="21">
        <f t="shared" si="229"/>
        <v>45841</v>
      </c>
      <c r="E5171" s="22">
        <f t="shared" si="230"/>
        <v>184</v>
      </c>
      <c r="F5171" s="50" t="s">
        <v>410</v>
      </c>
      <c r="H5171" s="17">
        <v>98</v>
      </c>
      <c r="I5171" s="17">
        <v>13</v>
      </c>
    </row>
    <row r="5172" spans="1:60" hidden="1" x14ac:dyDescent="0.2">
      <c r="A5172" s="50">
        <v>2025</v>
      </c>
      <c r="B5172" s="50" t="s">
        <v>967</v>
      </c>
      <c r="C5172" s="51" t="str">
        <f>set_totals!$C$736</f>
        <v>03Jul25-PRS-Gordon R-1</v>
      </c>
      <c r="D5172" s="21">
        <f t="shared" si="229"/>
        <v>45841</v>
      </c>
      <c r="E5172" s="22">
        <f t="shared" si="230"/>
        <v>184</v>
      </c>
      <c r="F5172" s="50" t="s">
        <v>410</v>
      </c>
      <c r="H5172" s="17">
        <v>82</v>
      </c>
      <c r="I5172" s="17">
        <v>11</v>
      </c>
    </row>
    <row r="5173" spans="1:60" hidden="1" x14ac:dyDescent="0.2">
      <c r="A5173" s="50">
        <v>2025</v>
      </c>
      <c r="B5173" s="50" t="s">
        <v>967</v>
      </c>
      <c r="C5173" s="51" t="str">
        <f>set_totals!$C$739</f>
        <v>03Jul25-PRS-Jap Rock-2</v>
      </c>
      <c r="D5173" s="21">
        <f t="shared" si="229"/>
        <v>45841</v>
      </c>
      <c r="E5173" s="22">
        <f t="shared" si="230"/>
        <v>184</v>
      </c>
      <c r="F5173" s="50" t="s">
        <v>340</v>
      </c>
      <c r="H5173" s="17">
        <v>99</v>
      </c>
      <c r="I5173" s="17">
        <v>17</v>
      </c>
    </row>
    <row r="5174" spans="1:60" hidden="1" x14ac:dyDescent="0.2">
      <c r="A5174" s="50">
        <v>2025</v>
      </c>
      <c r="B5174" s="50" t="s">
        <v>967</v>
      </c>
      <c r="C5174" s="51" t="str">
        <f>set_totals!$C$739</f>
        <v>03Jul25-PRS-Jap Rock-2</v>
      </c>
      <c r="D5174" s="21">
        <f t="shared" si="229"/>
        <v>45841</v>
      </c>
      <c r="E5174" s="22">
        <f t="shared" si="230"/>
        <v>184</v>
      </c>
      <c r="F5174" s="50" t="s">
        <v>344</v>
      </c>
      <c r="G5174" s="50" t="s">
        <v>347</v>
      </c>
      <c r="H5174" s="17">
        <v>92</v>
      </c>
      <c r="I5174" s="17">
        <v>20</v>
      </c>
      <c r="K5174" s="50" t="s">
        <v>496</v>
      </c>
      <c r="AD5174" s="50" t="s">
        <v>1969</v>
      </c>
    </row>
    <row r="5175" spans="1:60" hidden="1" x14ac:dyDescent="0.2">
      <c r="A5175" s="50">
        <v>2025</v>
      </c>
      <c r="B5175" s="50" t="s">
        <v>967</v>
      </c>
      <c r="C5175" s="51" t="str">
        <f>set_totals!$C$739</f>
        <v>03Jul25-PRS-Jap Rock-2</v>
      </c>
      <c r="D5175" s="21">
        <f t="shared" si="229"/>
        <v>45841</v>
      </c>
      <c r="E5175" s="22">
        <f t="shared" si="230"/>
        <v>184</v>
      </c>
      <c r="F5175" s="50" t="s">
        <v>344</v>
      </c>
      <c r="G5175" s="50" t="s">
        <v>347</v>
      </c>
      <c r="H5175" s="17">
        <v>92</v>
      </c>
      <c r="I5175" s="17">
        <v>18</v>
      </c>
      <c r="K5175" s="50" t="s">
        <v>496</v>
      </c>
    </row>
    <row r="5176" spans="1:60" hidden="1" x14ac:dyDescent="0.2">
      <c r="A5176" s="50">
        <v>2025</v>
      </c>
      <c r="B5176" s="50" t="s">
        <v>967</v>
      </c>
      <c r="C5176" s="51" t="str">
        <f>set_totals!$C$739</f>
        <v>03Jul25-PRS-Jap Rock-2</v>
      </c>
      <c r="D5176" s="21">
        <f t="shared" si="229"/>
        <v>45841</v>
      </c>
      <c r="E5176" s="22">
        <f t="shared" si="230"/>
        <v>184</v>
      </c>
      <c r="F5176" s="50" t="s">
        <v>343</v>
      </c>
      <c r="H5176" s="17">
        <v>132</v>
      </c>
      <c r="I5176" s="17">
        <v>28</v>
      </c>
      <c r="K5176" s="50" t="s">
        <v>675</v>
      </c>
    </row>
    <row r="5177" spans="1:60" hidden="1" x14ac:dyDescent="0.2">
      <c r="A5177" s="50">
        <v>2025</v>
      </c>
      <c r="B5177" s="50" t="s">
        <v>967</v>
      </c>
      <c r="C5177" s="51" t="str">
        <f>set_totals!$C$739</f>
        <v>03Jul25-PRS-Jap Rock-2</v>
      </c>
      <c r="D5177" s="21">
        <f t="shared" si="229"/>
        <v>45841</v>
      </c>
      <c r="E5177" s="22">
        <f t="shared" si="230"/>
        <v>184</v>
      </c>
      <c r="F5177" s="50" t="s">
        <v>410</v>
      </c>
      <c r="H5177" s="17">
        <v>84</v>
      </c>
      <c r="I5177" s="17">
        <v>12</v>
      </c>
    </row>
    <row r="5178" spans="1:60" x14ac:dyDescent="0.2">
      <c r="A5178" s="50">
        <v>2025</v>
      </c>
      <c r="B5178" s="50" t="s">
        <v>967</v>
      </c>
      <c r="C5178" s="51" t="str">
        <f>set_totals!$C$739</f>
        <v>03Jul25-PRS-Jap Rock-2</v>
      </c>
      <c r="D5178" s="21">
        <f t="shared" si="229"/>
        <v>45841</v>
      </c>
      <c r="E5178" s="22">
        <f t="shared" si="230"/>
        <v>184</v>
      </c>
      <c r="F5178" s="50" t="s">
        <v>344</v>
      </c>
      <c r="G5178" s="50" t="s">
        <v>347</v>
      </c>
      <c r="H5178" s="17">
        <v>110</v>
      </c>
      <c r="I5178" s="17">
        <v>22</v>
      </c>
      <c r="K5178" s="50" t="s">
        <v>496</v>
      </c>
      <c r="N5178" s="50" t="s">
        <v>1970</v>
      </c>
      <c r="P5178" s="51" t="s">
        <v>1970</v>
      </c>
      <c r="Q5178" s="50" t="s">
        <v>496</v>
      </c>
      <c r="R5178" s="50" t="s">
        <v>2351</v>
      </c>
      <c r="S5178" s="50" t="s">
        <v>2525</v>
      </c>
      <c r="AF5178" s="50" t="s">
        <v>2469</v>
      </c>
      <c r="AG5178" s="196">
        <v>45880</v>
      </c>
      <c r="AH5178" s="50" t="s">
        <v>496</v>
      </c>
      <c r="AI5178" s="50" t="s">
        <v>494</v>
      </c>
      <c r="AL5178" s="50" t="s">
        <v>496</v>
      </c>
      <c r="AM5178" s="50">
        <v>102</v>
      </c>
      <c r="AN5178" s="50">
        <v>22</v>
      </c>
      <c r="AO5178" s="50">
        <v>12.052</v>
      </c>
      <c r="AP5178" s="50" t="s">
        <v>494</v>
      </c>
      <c r="AQ5178" s="50" t="s">
        <v>2470</v>
      </c>
      <c r="AR5178" s="50" t="s">
        <v>1970</v>
      </c>
      <c r="AU5178" s="50" t="s">
        <v>1970</v>
      </c>
      <c r="BH5178" s="50" t="s">
        <v>2487</v>
      </c>
    </row>
    <row r="5179" spans="1:60" hidden="1" x14ac:dyDescent="0.2">
      <c r="A5179" s="50">
        <v>2025</v>
      </c>
      <c r="B5179" s="50" t="s">
        <v>967</v>
      </c>
      <c r="C5179" s="51" t="str">
        <f>set_totals!$C$739</f>
        <v>03Jul25-PRS-Jap Rock-2</v>
      </c>
      <c r="D5179" s="21">
        <f t="shared" si="229"/>
        <v>45841</v>
      </c>
      <c r="E5179" s="22">
        <f t="shared" si="230"/>
        <v>184</v>
      </c>
      <c r="F5179" s="50" t="s">
        <v>344</v>
      </c>
      <c r="G5179" s="50" t="s">
        <v>347</v>
      </c>
      <c r="H5179" s="17">
        <v>97</v>
      </c>
      <c r="I5179" s="17">
        <v>18</v>
      </c>
      <c r="K5179" s="50" t="s">
        <v>496</v>
      </c>
    </row>
    <row r="5180" spans="1:60" hidden="1" x14ac:dyDescent="0.2">
      <c r="A5180" s="50">
        <v>2025</v>
      </c>
      <c r="B5180" s="50" t="s">
        <v>967</v>
      </c>
      <c r="C5180" s="51" t="str">
        <f>set_totals!$C$739</f>
        <v>03Jul25-PRS-Jap Rock-2</v>
      </c>
      <c r="D5180" s="21">
        <f t="shared" si="229"/>
        <v>45841</v>
      </c>
      <c r="E5180" s="22">
        <f t="shared" si="230"/>
        <v>184</v>
      </c>
      <c r="F5180" s="50" t="s">
        <v>410</v>
      </c>
      <c r="H5180" s="17">
        <v>148</v>
      </c>
      <c r="I5180" s="17">
        <v>24</v>
      </c>
    </row>
    <row r="5181" spans="1:60" hidden="1" x14ac:dyDescent="0.2">
      <c r="A5181" s="50">
        <v>2025</v>
      </c>
      <c r="B5181" s="50" t="s">
        <v>967</v>
      </c>
      <c r="C5181" s="51" t="str">
        <f>set_totals!$C$739</f>
        <v>03Jul25-PRS-Jap Rock-2</v>
      </c>
      <c r="D5181" s="21">
        <f t="shared" si="229"/>
        <v>45841</v>
      </c>
      <c r="E5181" s="22">
        <f t="shared" si="230"/>
        <v>184</v>
      </c>
      <c r="F5181" s="50" t="s">
        <v>410</v>
      </c>
      <c r="H5181" s="17">
        <v>84</v>
      </c>
      <c r="I5181" s="17">
        <v>10</v>
      </c>
    </row>
    <row r="5182" spans="1:60" hidden="1" x14ac:dyDescent="0.2">
      <c r="A5182" s="50">
        <v>2025</v>
      </c>
      <c r="B5182" s="50" t="s">
        <v>967</v>
      </c>
      <c r="C5182" s="51" t="str">
        <f>set_totals!$C$739</f>
        <v>03Jul25-PRS-Jap Rock-2</v>
      </c>
      <c r="D5182" s="21">
        <f t="shared" si="229"/>
        <v>45841</v>
      </c>
      <c r="E5182" s="22">
        <f t="shared" si="230"/>
        <v>184</v>
      </c>
      <c r="F5182" s="50" t="s">
        <v>410</v>
      </c>
      <c r="H5182" s="17">
        <v>92</v>
      </c>
      <c r="I5182" s="17">
        <v>10</v>
      </c>
    </row>
    <row r="5183" spans="1:60" hidden="1" x14ac:dyDescent="0.2">
      <c r="A5183" s="50">
        <v>2025</v>
      </c>
      <c r="B5183" s="50" t="s">
        <v>967</v>
      </c>
      <c r="C5183" s="51" t="str">
        <f>set_totals!$C$739</f>
        <v>03Jul25-PRS-Jap Rock-2</v>
      </c>
      <c r="D5183" s="21">
        <f t="shared" ref="D5183:D5246" si="231">DATEVALUE(LEFT(C5183, SEARCH("-", C5183) - 1))</f>
        <v>45841</v>
      </c>
      <c r="E5183" s="22">
        <f t="shared" ref="E5183:E5246" si="232" xml:space="preserve"> D5183 - DATE(YEAR(D5183), 1, 0)</f>
        <v>184</v>
      </c>
      <c r="F5183" s="50" t="s">
        <v>410</v>
      </c>
      <c r="H5183" s="17">
        <v>84</v>
      </c>
      <c r="I5183" s="17">
        <v>10</v>
      </c>
    </row>
    <row r="5184" spans="1:60" hidden="1" x14ac:dyDescent="0.2">
      <c r="A5184" s="50">
        <v>2025</v>
      </c>
      <c r="B5184" s="50" t="s">
        <v>967</v>
      </c>
      <c r="C5184" s="51" t="str">
        <f>set_totals!$C$739</f>
        <v>03Jul25-PRS-Jap Rock-2</v>
      </c>
      <c r="D5184" s="21">
        <f t="shared" si="231"/>
        <v>45841</v>
      </c>
      <c r="E5184" s="22">
        <f t="shared" si="232"/>
        <v>184</v>
      </c>
      <c r="F5184" s="50" t="s">
        <v>410</v>
      </c>
      <c r="H5184" s="17">
        <v>90</v>
      </c>
      <c r="I5184" s="17">
        <v>12</v>
      </c>
      <c r="P5184" s="51"/>
    </row>
    <row r="5185" spans="1:60" hidden="1" x14ac:dyDescent="0.2">
      <c r="A5185" s="50">
        <v>2025</v>
      </c>
      <c r="B5185" s="50" t="s">
        <v>967</v>
      </c>
      <c r="C5185" s="51" t="str">
        <f>set_totals!$C$739</f>
        <v>03Jul25-PRS-Jap Rock-2</v>
      </c>
      <c r="D5185" s="21">
        <f t="shared" si="231"/>
        <v>45841</v>
      </c>
      <c r="E5185" s="22">
        <f t="shared" si="232"/>
        <v>184</v>
      </c>
      <c r="F5185" s="50" t="s">
        <v>410</v>
      </c>
      <c r="H5185" s="17">
        <v>82</v>
      </c>
      <c r="I5185" s="17">
        <v>12</v>
      </c>
      <c r="P5185" s="51"/>
    </row>
    <row r="5186" spans="1:60" hidden="1" x14ac:dyDescent="0.2">
      <c r="A5186" s="50">
        <v>2025</v>
      </c>
      <c r="B5186" s="50" t="s">
        <v>967</v>
      </c>
      <c r="C5186" s="51" t="str">
        <f>set_totals!$C$739</f>
        <v>03Jul25-PRS-Jap Rock-2</v>
      </c>
      <c r="D5186" s="21">
        <f t="shared" si="231"/>
        <v>45841</v>
      </c>
      <c r="E5186" s="22">
        <f t="shared" si="232"/>
        <v>184</v>
      </c>
      <c r="F5186" s="50" t="s">
        <v>410</v>
      </c>
      <c r="H5186" s="17">
        <v>82</v>
      </c>
      <c r="I5186" s="17">
        <v>12</v>
      </c>
      <c r="P5186" s="51"/>
    </row>
    <row r="5187" spans="1:60" hidden="1" x14ac:dyDescent="0.2">
      <c r="A5187" s="50">
        <v>2025</v>
      </c>
      <c r="B5187" s="50" t="s">
        <v>967</v>
      </c>
      <c r="C5187" s="51" t="str">
        <f>set_totals!$C$743</f>
        <v>03Jul25-PRS-Thrasher-3</v>
      </c>
      <c r="D5187" s="21">
        <f t="shared" si="231"/>
        <v>45841</v>
      </c>
      <c r="E5187" s="22">
        <f t="shared" si="232"/>
        <v>184</v>
      </c>
      <c r="F5187" s="50" t="s">
        <v>344</v>
      </c>
      <c r="G5187" s="50" t="s">
        <v>347</v>
      </c>
      <c r="H5187" s="17">
        <v>98</v>
      </c>
      <c r="I5187" s="17">
        <v>20</v>
      </c>
      <c r="K5187" s="50" t="s">
        <v>496</v>
      </c>
      <c r="P5187" s="51" t="s">
        <v>1897</v>
      </c>
      <c r="Q5187" s="50" t="s">
        <v>494</v>
      </c>
      <c r="BH5187" s="50" t="s">
        <v>2487</v>
      </c>
    </row>
    <row r="5188" spans="1:60" hidden="1" x14ac:dyDescent="0.2">
      <c r="A5188" s="50">
        <v>2025</v>
      </c>
      <c r="B5188" s="50" t="s">
        <v>967</v>
      </c>
      <c r="C5188" s="51" t="str">
        <f>set_totals!$C$743</f>
        <v>03Jul25-PRS-Thrasher-3</v>
      </c>
      <c r="D5188" s="21">
        <f t="shared" si="231"/>
        <v>45841</v>
      </c>
      <c r="E5188" s="22">
        <f t="shared" si="232"/>
        <v>184</v>
      </c>
      <c r="F5188" s="50" t="s">
        <v>344</v>
      </c>
      <c r="G5188" s="50" t="s">
        <v>347</v>
      </c>
      <c r="H5188" s="17">
        <v>98</v>
      </c>
      <c r="I5188" s="17">
        <v>21</v>
      </c>
      <c r="K5188" s="50" t="s">
        <v>496</v>
      </c>
      <c r="P5188" s="51" t="s">
        <v>1898</v>
      </c>
      <c r="Q5188" s="50" t="s">
        <v>494</v>
      </c>
      <c r="BH5188" s="50" t="s">
        <v>2487</v>
      </c>
    </row>
    <row r="5189" spans="1:60" x14ac:dyDescent="0.2">
      <c r="A5189" s="50">
        <v>2025</v>
      </c>
      <c r="B5189" s="50" t="s">
        <v>967</v>
      </c>
      <c r="C5189" s="51" t="str">
        <f>set_totals!$C$743</f>
        <v>03Jul25-PRS-Thrasher-3</v>
      </c>
      <c r="D5189" s="21">
        <f t="shared" si="231"/>
        <v>45841</v>
      </c>
      <c r="E5189" s="22">
        <f t="shared" si="232"/>
        <v>184</v>
      </c>
      <c r="F5189" s="50" t="s">
        <v>344</v>
      </c>
      <c r="G5189" s="50" t="s">
        <v>347</v>
      </c>
      <c r="H5189" s="17">
        <v>102</v>
      </c>
      <c r="I5189" s="17">
        <v>23</v>
      </c>
      <c r="K5189" s="50" t="s">
        <v>496</v>
      </c>
      <c r="N5189" s="50" t="s">
        <v>1901</v>
      </c>
      <c r="P5189" s="51" t="s">
        <v>1901</v>
      </c>
      <c r="Q5189" s="50" t="s">
        <v>496</v>
      </c>
      <c r="R5189" s="50" t="s">
        <v>2351</v>
      </c>
      <c r="S5189" s="50" t="s">
        <v>2525</v>
      </c>
      <c r="AF5189" s="50" t="s">
        <v>2469</v>
      </c>
      <c r="AG5189" s="196">
        <v>45880</v>
      </c>
      <c r="AH5189" s="50" t="s">
        <v>496</v>
      </c>
      <c r="AI5189" s="50" t="s">
        <v>494</v>
      </c>
      <c r="AL5189" s="50" t="s">
        <v>496</v>
      </c>
      <c r="AM5189" s="50">
        <v>96</v>
      </c>
      <c r="AN5189" s="50">
        <v>23</v>
      </c>
      <c r="AO5189" s="50">
        <v>10.326000000000001</v>
      </c>
      <c r="AP5189" s="50" t="s">
        <v>494</v>
      </c>
      <c r="AQ5189" s="50" t="s">
        <v>2470</v>
      </c>
      <c r="AR5189" s="50" t="s">
        <v>1901</v>
      </c>
      <c r="AU5189" s="50" t="s">
        <v>1901</v>
      </c>
      <c r="BH5189" s="50" t="s">
        <v>2487</v>
      </c>
    </row>
    <row r="5190" spans="1:60" hidden="1" x14ac:dyDescent="0.2">
      <c r="A5190" s="50">
        <v>2025</v>
      </c>
      <c r="B5190" s="50" t="s">
        <v>967</v>
      </c>
      <c r="C5190" s="51" t="str">
        <f>set_totals!$C$743</f>
        <v>03Jul25-PRS-Thrasher-3</v>
      </c>
      <c r="D5190" s="21">
        <f t="shared" si="231"/>
        <v>45841</v>
      </c>
      <c r="E5190" s="22">
        <f t="shared" si="232"/>
        <v>184</v>
      </c>
      <c r="F5190" s="50" t="s">
        <v>344</v>
      </c>
      <c r="G5190" s="50" t="s">
        <v>347</v>
      </c>
      <c r="H5190" s="17">
        <v>100</v>
      </c>
      <c r="I5190" s="17">
        <v>21</v>
      </c>
      <c r="K5190" s="50" t="s">
        <v>496</v>
      </c>
      <c r="P5190" s="51" t="s">
        <v>1899</v>
      </c>
      <c r="Q5190" s="50" t="s">
        <v>494</v>
      </c>
      <c r="BH5190" s="50" t="s">
        <v>2487</v>
      </c>
    </row>
    <row r="5191" spans="1:60" hidden="1" x14ac:dyDescent="0.2">
      <c r="A5191" s="50">
        <v>2025</v>
      </c>
      <c r="B5191" s="50" t="s">
        <v>967</v>
      </c>
      <c r="C5191" s="51" t="str">
        <f>set_totals!$C$743</f>
        <v>03Jul25-PRS-Thrasher-3</v>
      </c>
      <c r="D5191" s="21">
        <f t="shared" si="231"/>
        <v>45841</v>
      </c>
      <c r="E5191" s="22">
        <f t="shared" si="232"/>
        <v>184</v>
      </c>
      <c r="F5191" s="50" t="s">
        <v>344</v>
      </c>
      <c r="G5191" s="50" t="s">
        <v>347</v>
      </c>
      <c r="H5191" s="17">
        <v>90</v>
      </c>
      <c r="I5191" s="17">
        <v>19</v>
      </c>
      <c r="K5191" s="50" t="s">
        <v>496</v>
      </c>
      <c r="P5191" s="51" t="s">
        <v>1900</v>
      </c>
      <c r="Q5191" s="50" t="s">
        <v>494</v>
      </c>
      <c r="BH5191" s="50" t="s">
        <v>2487</v>
      </c>
    </row>
    <row r="5192" spans="1:60" x14ac:dyDescent="0.2">
      <c r="A5192" s="50">
        <v>2025</v>
      </c>
      <c r="B5192" s="50" t="s">
        <v>967</v>
      </c>
      <c r="C5192" s="51" t="str">
        <f>set_totals!$C$743</f>
        <v>03Jul25-PRS-Thrasher-3</v>
      </c>
      <c r="D5192" s="21">
        <f t="shared" si="231"/>
        <v>45841</v>
      </c>
      <c r="E5192" s="22">
        <f t="shared" si="232"/>
        <v>184</v>
      </c>
      <c r="F5192" s="50" t="s">
        <v>344</v>
      </c>
      <c r="G5192" s="50" t="s">
        <v>347</v>
      </c>
      <c r="H5192" s="17">
        <v>100</v>
      </c>
      <c r="I5192" s="17">
        <v>20</v>
      </c>
      <c r="K5192" s="50" t="s">
        <v>496</v>
      </c>
      <c r="N5192" s="79" t="s">
        <v>1902</v>
      </c>
      <c r="P5192" s="79" t="s">
        <v>1902</v>
      </c>
      <c r="Q5192" s="50" t="s">
        <v>496</v>
      </c>
      <c r="R5192" s="50" t="s">
        <v>2351</v>
      </c>
      <c r="S5192" s="50" t="s">
        <v>2525</v>
      </c>
      <c r="AF5192" s="50" t="s">
        <v>2469</v>
      </c>
      <c r="AG5192" s="196">
        <v>45880</v>
      </c>
      <c r="AH5192" s="50" t="s">
        <v>496</v>
      </c>
      <c r="AI5192" s="50" t="s">
        <v>494</v>
      </c>
      <c r="AL5192" s="50" t="s">
        <v>494</v>
      </c>
      <c r="AM5192" s="50">
        <v>92</v>
      </c>
      <c r="AN5192" s="50">
        <v>22</v>
      </c>
      <c r="AO5192" s="50">
        <v>8.5090000000000003</v>
      </c>
      <c r="AP5192" s="50" t="s">
        <v>494</v>
      </c>
      <c r="AQ5192" s="50" t="s">
        <v>2470</v>
      </c>
      <c r="AR5192" s="79" t="s">
        <v>1903</v>
      </c>
      <c r="AU5192" s="79" t="s">
        <v>1903</v>
      </c>
      <c r="BH5192" s="50" t="s">
        <v>2487</v>
      </c>
    </row>
    <row r="5193" spans="1:60" hidden="1" x14ac:dyDescent="0.2">
      <c r="A5193" s="50">
        <v>2025</v>
      </c>
      <c r="B5193" s="50" t="s">
        <v>967</v>
      </c>
      <c r="C5193" s="51" t="str">
        <f>set_totals!$C$743</f>
        <v>03Jul25-PRS-Thrasher-3</v>
      </c>
      <c r="D5193" s="21">
        <f t="shared" si="231"/>
        <v>45841</v>
      </c>
      <c r="E5193" s="22">
        <f t="shared" si="232"/>
        <v>184</v>
      </c>
      <c r="F5193" s="50" t="s">
        <v>344</v>
      </c>
      <c r="G5193" s="50" t="s">
        <v>347</v>
      </c>
      <c r="H5193" s="17">
        <v>108</v>
      </c>
      <c r="I5193" s="17">
        <v>22</v>
      </c>
      <c r="K5193" s="50" t="s">
        <v>496</v>
      </c>
      <c r="P5193" s="79" t="s">
        <v>1903</v>
      </c>
      <c r="Q5193" s="50" t="s">
        <v>494</v>
      </c>
      <c r="BH5193" s="50" t="s">
        <v>2487</v>
      </c>
    </row>
    <row r="5194" spans="1:60" hidden="1" x14ac:dyDescent="0.2">
      <c r="A5194" s="50">
        <v>2025</v>
      </c>
      <c r="B5194" s="50" t="s">
        <v>967</v>
      </c>
      <c r="C5194" s="51" t="str">
        <f>set_totals!$C$743</f>
        <v>03Jul25-PRS-Thrasher-3</v>
      </c>
      <c r="D5194" s="21">
        <f t="shared" si="231"/>
        <v>45841</v>
      </c>
      <c r="E5194" s="22">
        <f t="shared" si="232"/>
        <v>184</v>
      </c>
      <c r="F5194" s="50" t="s">
        <v>344</v>
      </c>
      <c r="G5194" s="50" t="s">
        <v>347</v>
      </c>
      <c r="H5194" s="17">
        <v>85</v>
      </c>
      <c r="I5194" s="17">
        <v>18</v>
      </c>
      <c r="K5194" s="50" t="s">
        <v>496</v>
      </c>
      <c r="P5194" s="51" t="s">
        <v>1904</v>
      </c>
      <c r="Q5194" s="50" t="s">
        <v>494</v>
      </c>
      <c r="BH5194" s="50" t="s">
        <v>2487</v>
      </c>
    </row>
    <row r="5195" spans="1:60" x14ac:dyDescent="0.2">
      <c r="A5195" s="50">
        <v>2025</v>
      </c>
      <c r="B5195" s="50" t="s">
        <v>967</v>
      </c>
      <c r="C5195" s="51" t="str">
        <f>set_totals!$C$743</f>
        <v>03Jul25-PRS-Thrasher-3</v>
      </c>
      <c r="D5195" s="21">
        <f t="shared" si="231"/>
        <v>45841</v>
      </c>
      <c r="E5195" s="22">
        <f t="shared" si="232"/>
        <v>184</v>
      </c>
      <c r="F5195" s="50" t="s">
        <v>344</v>
      </c>
      <c r="G5195" s="50" t="s">
        <v>347</v>
      </c>
      <c r="H5195" s="17">
        <v>92</v>
      </c>
      <c r="I5195" s="17">
        <v>18</v>
      </c>
      <c r="K5195" s="50" t="s">
        <v>496</v>
      </c>
      <c r="N5195" s="50" t="s">
        <v>1905</v>
      </c>
      <c r="P5195" s="51" t="s">
        <v>1905</v>
      </c>
      <c r="Q5195" s="50" t="s">
        <v>496</v>
      </c>
      <c r="R5195" s="50" t="s">
        <v>2351</v>
      </c>
      <c r="S5195" s="50" t="s">
        <v>2525</v>
      </c>
      <c r="AF5195" s="50" t="s">
        <v>2469</v>
      </c>
      <c r="AG5195" s="196">
        <v>45880</v>
      </c>
      <c r="AH5195" s="50" t="s">
        <v>496</v>
      </c>
      <c r="AI5195" s="50" t="s">
        <v>494</v>
      </c>
      <c r="AL5195" s="50" t="s">
        <v>494</v>
      </c>
      <c r="AM5195" s="50">
        <v>82</v>
      </c>
      <c r="AN5195" s="50">
        <v>21</v>
      </c>
      <c r="AO5195" s="50">
        <v>7.0810000000000004</v>
      </c>
      <c r="AP5195" s="50" t="s">
        <v>494</v>
      </c>
      <c r="AQ5195" s="50" t="s">
        <v>2470</v>
      </c>
      <c r="AR5195" s="50" t="s">
        <v>1905</v>
      </c>
      <c r="AU5195" s="50" t="s">
        <v>1905</v>
      </c>
      <c r="BH5195" s="50" t="s">
        <v>2487</v>
      </c>
    </row>
    <row r="5196" spans="1:60" hidden="1" x14ac:dyDescent="0.2">
      <c r="A5196" s="50">
        <v>2025</v>
      </c>
      <c r="B5196" s="50" t="s">
        <v>967</v>
      </c>
      <c r="C5196" s="51" t="str">
        <f>set_totals!$C$743</f>
        <v>03Jul25-PRS-Thrasher-3</v>
      </c>
      <c r="D5196" s="21">
        <f t="shared" si="231"/>
        <v>45841</v>
      </c>
      <c r="E5196" s="22">
        <f t="shared" si="232"/>
        <v>184</v>
      </c>
      <c r="F5196" s="50" t="s">
        <v>344</v>
      </c>
      <c r="G5196" s="50" t="s">
        <v>347</v>
      </c>
      <c r="H5196" s="17">
        <v>104</v>
      </c>
      <c r="I5196" s="17">
        <v>21</v>
      </c>
      <c r="K5196" s="50" t="s">
        <v>496</v>
      </c>
      <c r="P5196" s="51" t="s">
        <v>1906</v>
      </c>
      <c r="Q5196" s="50" t="s">
        <v>494</v>
      </c>
      <c r="BH5196" s="50" t="s">
        <v>2487</v>
      </c>
    </row>
    <row r="5197" spans="1:60" hidden="1" x14ac:dyDescent="0.2">
      <c r="A5197" s="50">
        <v>2025</v>
      </c>
      <c r="B5197" s="50" t="s">
        <v>967</v>
      </c>
      <c r="C5197" s="51" t="str">
        <f>set_totals!$C$743</f>
        <v>03Jul25-PRS-Thrasher-3</v>
      </c>
      <c r="D5197" s="21">
        <f t="shared" si="231"/>
        <v>45841</v>
      </c>
      <c r="E5197" s="22">
        <f t="shared" si="232"/>
        <v>184</v>
      </c>
      <c r="F5197" s="50" t="s">
        <v>344</v>
      </c>
      <c r="G5197" s="50" t="s">
        <v>347</v>
      </c>
      <c r="H5197" s="17">
        <v>98</v>
      </c>
      <c r="I5197" s="17">
        <v>21</v>
      </c>
      <c r="K5197" s="50" t="s">
        <v>496</v>
      </c>
      <c r="P5197" s="51" t="s">
        <v>1907</v>
      </c>
      <c r="Q5197" s="50" t="s">
        <v>494</v>
      </c>
      <c r="BH5197" s="50" t="s">
        <v>2487</v>
      </c>
    </row>
    <row r="5198" spans="1:60" x14ac:dyDescent="0.2">
      <c r="A5198" s="50">
        <v>2025</v>
      </c>
      <c r="B5198" s="50" t="s">
        <v>967</v>
      </c>
      <c r="C5198" s="51" t="str">
        <f>set_totals!$C$743</f>
        <v>03Jul25-PRS-Thrasher-3</v>
      </c>
      <c r="D5198" s="21">
        <f t="shared" si="231"/>
        <v>45841</v>
      </c>
      <c r="E5198" s="22">
        <f t="shared" si="232"/>
        <v>184</v>
      </c>
      <c r="F5198" s="50" t="s">
        <v>344</v>
      </c>
      <c r="G5198" s="50" t="s">
        <v>347</v>
      </c>
      <c r="H5198" s="17">
        <v>94</v>
      </c>
      <c r="I5198" s="17">
        <v>17</v>
      </c>
      <c r="K5198" s="50" t="s">
        <v>494</v>
      </c>
      <c r="N5198" s="50" t="s">
        <v>1908</v>
      </c>
      <c r="P5198" s="51" t="s">
        <v>1908</v>
      </c>
      <c r="Q5198" s="50" t="s">
        <v>496</v>
      </c>
      <c r="R5198" s="50" t="s">
        <v>2351</v>
      </c>
      <c r="S5198" s="50" t="s">
        <v>2525</v>
      </c>
      <c r="AF5198" s="50" t="s">
        <v>2469</v>
      </c>
      <c r="AG5198" s="196">
        <v>45880</v>
      </c>
      <c r="AH5198" s="50" t="s">
        <v>496</v>
      </c>
      <c r="AI5198" s="50" t="s">
        <v>494</v>
      </c>
      <c r="AL5198" s="50" t="s">
        <v>494</v>
      </c>
      <c r="AM5198" s="50">
        <v>85</v>
      </c>
      <c r="AN5198" s="50">
        <v>19</v>
      </c>
      <c r="AO5198" s="50">
        <v>6.4649999999999999</v>
      </c>
      <c r="AP5198" s="50" t="s">
        <v>494</v>
      </c>
      <c r="AQ5198" s="50" t="s">
        <v>2470</v>
      </c>
      <c r="AR5198" s="50" t="s">
        <v>1908</v>
      </c>
      <c r="AU5198" s="50" t="s">
        <v>1908</v>
      </c>
      <c r="BH5198" s="50" t="s">
        <v>2487</v>
      </c>
    </row>
    <row r="5199" spans="1:60" hidden="1" x14ac:dyDescent="0.2">
      <c r="A5199" s="50">
        <v>2025</v>
      </c>
      <c r="B5199" s="50" t="s">
        <v>967</v>
      </c>
      <c r="C5199" s="51" t="str">
        <f>set_totals!$C$743</f>
        <v>03Jul25-PRS-Thrasher-3</v>
      </c>
      <c r="D5199" s="21">
        <f t="shared" si="231"/>
        <v>45841</v>
      </c>
      <c r="E5199" s="22">
        <f t="shared" si="232"/>
        <v>184</v>
      </c>
      <c r="F5199" s="50" t="s">
        <v>344</v>
      </c>
      <c r="G5199" s="50" t="s">
        <v>347</v>
      </c>
      <c r="H5199" s="17">
        <v>100</v>
      </c>
      <c r="I5199" s="17">
        <v>20</v>
      </c>
      <c r="K5199" s="50" t="s">
        <v>496</v>
      </c>
      <c r="P5199" s="51" t="s">
        <v>1909</v>
      </c>
      <c r="Q5199" s="50" t="s">
        <v>494</v>
      </c>
      <c r="BH5199" s="50" t="s">
        <v>2487</v>
      </c>
    </row>
    <row r="5200" spans="1:60" hidden="1" x14ac:dyDescent="0.2">
      <c r="A5200" s="50">
        <v>2025</v>
      </c>
      <c r="B5200" s="50" t="s">
        <v>967</v>
      </c>
      <c r="C5200" s="51" t="str">
        <f>set_totals!$C$743</f>
        <v>03Jul25-PRS-Thrasher-3</v>
      </c>
      <c r="D5200" s="21">
        <f t="shared" si="231"/>
        <v>45841</v>
      </c>
      <c r="E5200" s="22">
        <f t="shared" si="232"/>
        <v>184</v>
      </c>
      <c r="F5200" s="50" t="s">
        <v>344</v>
      </c>
      <c r="G5200" s="50" t="s">
        <v>347</v>
      </c>
      <c r="H5200" s="17">
        <v>108</v>
      </c>
      <c r="I5200" s="17">
        <v>21</v>
      </c>
      <c r="K5200" s="50" t="s">
        <v>496</v>
      </c>
      <c r="P5200" s="51" t="s">
        <v>1910</v>
      </c>
      <c r="Q5200" s="50" t="s">
        <v>494</v>
      </c>
      <c r="BH5200" s="50" t="s">
        <v>2487</v>
      </c>
    </row>
    <row r="5201" spans="1:60" x14ac:dyDescent="0.2">
      <c r="A5201" s="50">
        <v>2025</v>
      </c>
      <c r="B5201" s="50" t="s">
        <v>967</v>
      </c>
      <c r="C5201" s="51" t="str">
        <f>set_totals!$C$743</f>
        <v>03Jul25-PRS-Thrasher-3</v>
      </c>
      <c r="D5201" s="21">
        <f t="shared" si="231"/>
        <v>45841</v>
      </c>
      <c r="E5201" s="22">
        <f t="shared" si="232"/>
        <v>184</v>
      </c>
      <c r="F5201" s="50" t="s">
        <v>344</v>
      </c>
      <c r="G5201" s="50" t="s">
        <v>347</v>
      </c>
      <c r="H5201" s="17">
        <v>94</v>
      </c>
      <c r="I5201" s="17">
        <v>20</v>
      </c>
      <c r="K5201" s="50" t="s">
        <v>496</v>
      </c>
      <c r="N5201" s="50" t="s">
        <v>1911</v>
      </c>
      <c r="P5201" s="51" t="s">
        <v>1911</v>
      </c>
      <c r="Q5201" s="50" t="s">
        <v>496</v>
      </c>
      <c r="R5201" s="50" t="s">
        <v>2351</v>
      </c>
      <c r="S5201" s="50" t="s">
        <v>2525</v>
      </c>
      <c r="AF5201" s="50" t="s">
        <v>2469</v>
      </c>
      <c r="AG5201" s="196">
        <v>45880</v>
      </c>
      <c r="AH5201" s="50" t="s">
        <v>496</v>
      </c>
      <c r="AI5201" s="50" t="s">
        <v>494</v>
      </c>
      <c r="AL5201" s="50" t="s">
        <v>496</v>
      </c>
      <c r="AM5201" s="50">
        <v>87</v>
      </c>
      <c r="AN5201" s="50">
        <v>22</v>
      </c>
      <c r="AO5201" s="50">
        <v>7.3630000000000004</v>
      </c>
      <c r="AP5201" s="50" t="s">
        <v>494</v>
      </c>
      <c r="AQ5201" s="50" t="s">
        <v>2470</v>
      </c>
      <c r="AR5201" s="50" t="s">
        <v>1911</v>
      </c>
      <c r="AU5201" s="50" t="s">
        <v>1911</v>
      </c>
      <c r="BH5201" s="50" t="s">
        <v>2487</v>
      </c>
    </row>
    <row r="5202" spans="1:60" hidden="1" x14ac:dyDescent="0.2">
      <c r="A5202" s="50">
        <v>2025</v>
      </c>
      <c r="B5202" s="50" t="s">
        <v>967</v>
      </c>
      <c r="C5202" s="51" t="str">
        <f>set_totals!$C$743</f>
        <v>03Jul25-PRS-Thrasher-3</v>
      </c>
      <c r="D5202" s="21">
        <f t="shared" si="231"/>
        <v>45841</v>
      </c>
      <c r="E5202" s="22">
        <f t="shared" si="232"/>
        <v>184</v>
      </c>
      <c r="F5202" s="50" t="s">
        <v>340</v>
      </c>
      <c r="H5202" s="17">
        <v>96</v>
      </c>
      <c r="I5202" s="17">
        <v>19</v>
      </c>
      <c r="K5202" s="50" t="s">
        <v>494</v>
      </c>
      <c r="P5202" s="51"/>
    </row>
    <row r="5203" spans="1:60" hidden="1" x14ac:dyDescent="0.2">
      <c r="A5203" s="50">
        <v>2025</v>
      </c>
      <c r="B5203" s="50" t="s">
        <v>967</v>
      </c>
      <c r="C5203" s="51" t="str">
        <f>set_totals!$C$743</f>
        <v>03Jul25-PRS-Thrasher-3</v>
      </c>
      <c r="D5203" s="21">
        <f t="shared" si="231"/>
        <v>45841</v>
      </c>
      <c r="E5203" s="22">
        <f t="shared" si="232"/>
        <v>184</v>
      </c>
      <c r="F5203" s="50" t="s">
        <v>344</v>
      </c>
      <c r="G5203" s="50" t="s">
        <v>347</v>
      </c>
      <c r="H5203" s="17">
        <v>106</v>
      </c>
      <c r="I5203" s="17">
        <v>21</v>
      </c>
      <c r="K5203" s="50" t="s">
        <v>496</v>
      </c>
      <c r="P5203" s="51" t="s">
        <v>1912</v>
      </c>
      <c r="Q5203" s="50" t="s">
        <v>494</v>
      </c>
      <c r="BH5203" s="50" t="s">
        <v>2487</v>
      </c>
    </row>
    <row r="5204" spans="1:60" x14ac:dyDescent="0.2">
      <c r="A5204" s="50">
        <v>2025</v>
      </c>
      <c r="B5204" s="50" t="s">
        <v>967</v>
      </c>
      <c r="C5204" s="51" t="str">
        <f>set_totals!$C$743</f>
        <v>03Jul25-PRS-Thrasher-3</v>
      </c>
      <c r="D5204" s="21">
        <f t="shared" si="231"/>
        <v>45841</v>
      </c>
      <c r="E5204" s="22">
        <f t="shared" si="232"/>
        <v>184</v>
      </c>
      <c r="F5204" s="50" t="s">
        <v>344</v>
      </c>
      <c r="G5204" s="50" t="s">
        <v>347</v>
      </c>
      <c r="H5204" s="17">
        <v>90</v>
      </c>
      <c r="I5204" s="17">
        <v>18</v>
      </c>
      <c r="K5204" s="50" t="s">
        <v>496</v>
      </c>
      <c r="N5204" s="79" t="s">
        <v>1913</v>
      </c>
      <c r="P5204" s="79" t="s">
        <v>1913</v>
      </c>
      <c r="Q5204" s="50" t="s">
        <v>496</v>
      </c>
      <c r="R5204" s="50" t="s">
        <v>2351</v>
      </c>
      <c r="S5204" s="50" t="s">
        <v>2525</v>
      </c>
      <c r="AD5204" s="50" t="s">
        <v>1896</v>
      </c>
      <c r="AF5204" s="50" t="s">
        <v>2469</v>
      </c>
      <c r="AG5204" s="196">
        <v>45880</v>
      </c>
      <c r="AH5204" s="50" t="s">
        <v>496</v>
      </c>
      <c r="AI5204" s="50" t="s">
        <v>494</v>
      </c>
      <c r="AL5204" s="50" t="s">
        <v>494</v>
      </c>
      <c r="AM5204" s="50">
        <v>82</v>
      </c>
      <c r="AN5204" s="50">
        <v>18</v>
      </c>
      <c r="AO5204" s="50">
        <v>6.1260000000000003</v>
      </c>
      <c r="AP5204" s="50" t="s">
        <v>494</v>
      </c>
      <c r="AQ5204" s="50" t="s">
        <v>2470</v>
      </c>
      <c r="AR5204" s="79" t="s">
        <v>1971</v>
      </c>
      <c r="AU5204" s="79" t="s">
        <v>1971</v>
      </c>
      <c r="BG5204" s="50" t="s">
        <v>1972</v>
      </c>
      <c r="BH5204" s="50" t="s">
        <v>2487</v>
      </c>
    </row>
    <row r="5205" spans="1:60" hidden="1" x14ac:dyDescent="0.2">
      <c r="A5205" s="50">
        <v>2025</v>
      </c>
      <c r="B5205" s="50" t="s">
        <v>967</v>
      </c>
      <c r="C5205" s="51" t="str">
        <f>set_totals!$C$743</f>
        <v>03Jul25-PRS-Thrasher-3</v>
      </c>
      <c r="D5205" s="21">
        <f t="shared" si="231"/>
        <v>45841</v>
      </c>
      <c r="E5205" s="22">
        <f t="shared" si="232"/>
        <v>184</v>
      </c>
      <c r="F5205" s="50" t="s">
        <v>344</v>
      </c>
      <c r="G5205" s="50" t="s">
        <v>347</v>
      </c>
      <c r="H5205" s="17">
        <v>86</v>
      </c>
      <c r="I5205" s="17">
        <v>18</v>
      </c>
      <c r="K5205" s="50" t="s">
        <v>496</v>
      </c>
      <c r="P5205" s="51" t="s">
        <v>1914</v>
      </c>
      <c r="Q5205" s="50" t="s">
        <v>494</v>
      </c>
      <c r="BH5205" s="50" t="s">
        <v>2487</v>
      </c>
    </row>
    <row r="5206" spans="1:60" hidden="1" x14ac:dyDescent="0.2">
      <c r="A5206" s="50">
        <v>2025</v>
      </c>
      <c r="B5206" s="50" t="s">
        <v>967</v>
      </c>
      <c r="C5206" s="51" t="str">
        <f>set_totals!$C$743</f>
        <v>03Jul25-PRS-Thrasher-3</v>
      </c>
      <c r="D5206" s="21">
        <f t="shared" si="231"/>
        <v>45841</v>
      </c>
      <c r="E5206" s="22">
        <f t="shared" si="232"/>
        <v>184</v>
      </c>
      <c r="F5206" s="50" t="s">
        <v>410</v>
      </c>
      <c r="H5206" s="17">
        <v>158</v>
      </c>
      <c r="I5206" s="17">
        <v>28</v>
      </c>
      <c r="P5206" s="51"/>
    </row>
    <row r="5207" spans="1:60" hidden="1" x14ac:dyDescent="0.2">
      <c r="A5207" s="50">
        <v>2025</v>
      </c>
      <c r="B5207" s="50" t="s">
        <v>967</v>
      </c>
      <c r="C5207" s="51" t="str">
        <f>set_totals!$C$743</f>
        <v>03Jul25-PRS-Thrasher-3</v>
      </c>
      <c r="D5207" s="21">
        <f t="shared" si="231"/>
        <v>45841</v>
      </c>
      <c r="E5207" s="22">
        <f t="shared" si="232"/>
        <v>184</v>
      </c>
      <c r="F5207" s="50" t="s">
        <v>410</v>
      </c>
      <c r="H5207" s="17">
        <v>94</v>
      </c>
      <c r="I5207" s="17">
        <v>12</v>
      </c>
      <c r="P5207" s="51"/>
    </row>
    <row r="5208" spans="1:60" hidden="1" x14ac:dyDescent="0.2">
      <c r="A5208" s="50">
        <v>2025</v>
      </c>
      <c r="B5208" s="50" t="s">
        <v>967</v>
      </c>
      <c r="C5208" s="51" t="str">
        <f>set_totals!$C$743</f>
        <v>03Jul25-PRS-Thrasher-3</v>
      </c>
      <c r="D5208" s="21">
        <f t="shared" si="231"/>
        <v>45841</v>
      </c>
      <c r="E5208" s="22">
        <f t="shared" si="232"/>
        <v>184</v>
      </c>
      <c r="F5208" s="50" t="s">
        <v>410</v>
      </c>
      <c r="H5208" s="17">
        <v>106</v>
      </c>
      <c r="I5208" s="17">
        <v>14</v>
      </c>
      <c r="P5208" s="51"/>
    </row>
    <row r="5209" spans="1:60" hidden="1" x14ac:dyDescent="0.2">
      <c r="A5209" s="50">
        <v>2025</v>
      </c>
      <c r="B5209" s="50" t="s">
        <v>967</v>
      </c>
      <c r="C5209" s="51" t="str">
        <f>set_totals!$C$743</f>
        <v>03Jul25-PRS-Thrasher-3</v>
      </c>
      <c r="D5209" s="21">
        <f t="shared" si="231"/>
        <v>45841</v>
      </c>
      <c r="E5209" s="22">
        <f t="shared" si="232"/>
        <v>184</v>
      </c>
      <c r="F5209" s="50" t="s">
        <v>410</v>
      </c>
      <c r="H5209" s="17">
        <v>96</v>
      </c>
      <c r="I5209" s="17">
        <v>12</v>
      </c>
      <c r="P5209" s="51"/>
    </row>
    <row r="5210" spans="1:60" hidden="1" x14ac:dyDescent="0.2">
      <c r="A5210" s="50">
        <v>2025</v>
      </c>
      <c r="B5210" s="50" t="s">
        <v>967</v>
      </c>
      <c r="C5210" s="51" t="str">
        <f>set_totals!$C$743</f>
        <v>03Jul25-PRS-Thrasher-3</v>
      </c>
      <c r="D5210" s="21">
        <f t="shared" si="231"/>
        <v>45841</v>
      </c>
      <c r="E5210" s="22">
        <f t="shared" si="232"/>
        <v>184</v>
      </c>
      <c r="F5210" s="50" t="s">
        <v>410</v>
      </c>
      <c r="H5210" s="17">
        <v>90</v>
      </c>
      <c r="I5210" s="17">
        <v>11</v>
      </c>
      <c r="P5210" s="51"/>
    </row>
    <row r="5211" spans="1:60" hidden="1" x14ac:dyDescent="0.2">
      <c r="A5211" s="50">
        <v>2025</v>
      </c>
      <c r="B5211" s="50" t="s">
        <v>967</v>
      </c>
      <c r="C5211" s="51" t="str">
        <f>set_totals!$C$743</f>
        <v>03Jul25-PRS-Thrasher-3</v>
      </c>
      <c r="D5211" s="21">
        <f t="shared" si="231"/>
        <v>45841</v>
      </c>
      <c r="E5211" s="22">
        <f t="shared" si="232"/>
        <v>184</v>
      </c>
      <c r="F5211" s="50" t="s">
        <v>410</v>
      </c>
      <c r="H5211" s="17">
        <v>100</v>
      </c>
      <c r="I5211" s="17">
        <v>14</v>
      </c>
      <c r="P5211" s="51"/>
    </row>
    <row r="5212" spans="1:60" hidden="1" x14ac:dyDescent="0.2">
      <c r="A5212" s="50">
        <v>2025</v>
      </c>
      <c r="B5212" s="50" t="s">
        <v>967</v>
      </c>
      <c r="C5212" s="51" t="str">
        <f>set_totals!$C$743</f>
        <v>03Jul25-PRS-Thrasher-3</v>
      </c>
      <c r="D5212" s="21">
        <f t="shared" si="231"/>
        <v>45841</v>
      </c>
      <c r="E5212" s="22">
        <f t="shared" si="232"/>
        <v>184</v>
      </c>
      <c r="F5212" s="50" t="s">
        <v>410</v>
      </c>
      <c r="H5212" s="17">
        <v>94</v>
      </c>
      <c r="I5212" s="17">
        <v>13</v>
      </c>
      <c r="P5212" s="51"/>
    </row>
    <row r="5213" spans="1:60" hidden="1" x14ac:dyDescent="0.2">
      <c r="A5213" s="50">
        <v>2025</v>
      </c>
      <c r="B5213" s="50" t="s">
        <v>967</v>
      </c>
      <c r="C5213" s="51" t="str">
        <f>set_totals!$C$743</f>
        <v>03Jul25-PRS-Thrasher-3</v>
      </c>
      <c r="D5213" s="21">
        <f t="shared" si="231"/>
        <v>45841</v>
      </c>
      <c r="E5213" s="22">
        <f t="shared" si="232"/>
        <v>184</v>
      </c>
      <c r="F5213" s="50" t="s">
        <v>410</v>
      </c>
      <c r="H5213" s="17">
        <v>94</v>
      </c>
      <c r="I5213" s="17">
        <v>12</v>
      </c>
      <c r="P5213" s="51"/>
    </row>
    <row r="5214" spans="1:60" hidden="1" x14ac:dyDescent="0.2">
      <c r="A5214" s="50">
        <v>2025</v>
      </c>
      <c r="B5214" s="50" t="s">
        <v>967</v>
      </c>
      <c r="C5214" s="51" t="str">
        <f>set_totals!$C$743</f>
        <v>03Jul25-PRS-Thrasher-3</v>
      </c>
      <c r="D5214" s="21">
        <f t="shared" si="231"/>
        <v>45841</v>
      </c>
      <c r="E5214" s="22">
        <f t="shared" si="232"/>
        <v>184</v>
      </c>
      <c r="F5214" s="50" t="s">
        <v>410</v>
      </c>
      <c r="H5214" s="17">
        <v>94</v>
      </c>
      <c r="I5214" s="17">
        <v>12</v>
      </c>
      <c r="P5214" s="51"/>
    </row>
    <row r="5215" spans="1:60" hidden="1" x14ac:dyDescent="0.2">
      <c r="A5215" s="50">
        <v>2025</v>
      </c>
      <c r="B5215" s="50" t="s">
        <v>967</v>
      </c>
      <c r="C5215" s="51" t="str">
        <f>set_totals!$C$743</f>
        <v>03Jul25-PRS-Thrasher-3</v>
      </c>
      <c r="D5215" s="21">
        <f t="shared" si="231"/>
        <v>45841</v>
      </c>
      <c r="E5215" s="22">
        <f t="shared" si="232"/>
        <v>184</v>
      </c>
      <c r="F5215" s="50" t="s">
        <v>410</v>
      </c>
      <c r="H5215" s="17">
        <v>98</v>
      </c>
      <c r="I5215" s="17">
        <v>14</v>
      </c>
      <c r="P5215" s="51"/>
    </row>
    <row r="5216" spans="1:60" hidden="1" x14ac:dyDescent="0.2">
      <c r="A5216" s="50">
        <v>2025</v>
      </c>
      <c r="B5216" s="50" t="s">
        <v>967</v>
      </c>
      <c r="C5216" s="51" t="str">
        <f>set_totals!$C$748</f>
        <v>03Jul25-PRS-Offshore B-4</v>
      </c>
      <c r="D5216" s="21">
        <f t="shared" si="231"/>
        <v>45841</v>
      </c>
      <c r="E5216" s="22">
        <f t="shared" si="232"/>
        <v>184</v>
      </c>
      <c r="F5216" s="50" t="s">
        <v>344</v>
      </c>
      <c r="G5216" s="50" t="s">
        <v>347</v>
      </c>
      <c r="H5216" s="17">
        <v>108</v>
      </c>
      <c r="I5216" s="17">
        <v>22</v>
      </c>
      <c r="K5216" s="50" t="s">
        <v>496</v>
      </c>
      <c r="P5216" s="51" t="s">
        <v>1915</v>
      </c>
      <c r="Q5216" s="50" t="s">
        <v>494</v>
      </c>
      <c r="BH5216" s="50" t="s">
        <v>2487</v>
      </c>
    </row>
    <row r="5217" spans="1:60" hidden="1" x14ac:dyDescent="0.2">
      <c r="A5217" s="50">
        <v>2025</v>
      </c>
      <c r="B5217" s="50" t="s">
        <v>967</v>
      </c>
      <c r="C5217" s="51" t="str">
        <f>set_totals!$C$748</f>
        <v>03Jul25-PRS-Offshore B-4</v>
      </c>
      <c r="D5217" s="21">
        <f t="shared" si="231"/>
        <v>45841</v>
      </c>
      <c r="E5217" s="22">
        <f t="shared" si="232"/>
        <v>184</v>
      </c>
      <c r="F5217" s="50" t="s">
        <v>344</v>
      </c>
      <c r="G5217" s="50" t="s">
        <v>347</v>
      </c>
      <c r="H5217" s="17">
        <v>91</v>
      </c>
      <c r="I5217" s="17">
        <v>19</v>
      </c>
      <c r="K5217" s="50" t="s">
        <v>496</v>
      </c>
      <c r="P5217" s="51" t="s">
        <v>1916</v>
      </c>
      <c r="Q5217" s="50" t="s">
        <v>494</v>
      </c>
      <c r="BH5217" s="50" t="s">
        <v>2487</v>
      </c>
    </row>
    <row r="5218" spans="1:60" x14ac:dyDescent="0.2">
      <c r="A5218" s="50">
        <v>2025</v>
      </c>
      <c r="B5218" s="50" t="s">
        <v>967</v>
      </c>
      <c r="C5218" s="51" t="str">
        <f>set_totals!$C$748</f>
        <v>03Jul25-PRS-Offshore B-4</v>
      </c>
      <c r="D5218" s="21">
        <f t="shared" si="231"/>
        <v>45841</v>
      </c>
      <c r="E5218" s="22">
        <f t="shared" si="232"/>
        <v>184</v>
      </c>
      <c r="F5218" s="50" t="s">
        <v>344</v>
      </c>
      <c r="G5218" s="50" t="s">
        <v>347</v>
      </c>
      <c r="H5218" s="17">
        <v>94</v>
      </c>
      <c r="I5218" s="17">
        <v>20</v>
      </c>
      <c r="K5218" s="50" t="s">
        <v>496</v>
      </c>
      <c r="N5218" s="50" t="s">
        <v>1917</v>
      </c>
      <c r="P5218" s="51" t="s">
        <v>1917</v>
      </c>
      <c r="Q5218" s="50" t="s">
        <v>496</v>
      </c>
      <c r="R5218" s="50" t="s">
        <v>2351</v>
      </c>
      <c r="S5218" s="50" t="s">
        <v>2525</v>
      </c>
      <c r="AF5218" s="50" t="s">
        <v>2469</v>
      </c>
      <c r="AG5218" s="196">
        <v>45880</v>
      </c>
      <c r="AH5218" s="50" t="s">
        <v>496</v>
      </c>
      <c r="AI5218" s="50" t="s">
        <v>494</v>
      </c>
      <c r="AL5218" s="50" t="s">
        <v>496</v>
      </c>
      <c r="AP5218" s="50" t="s">
        <v>494</v>
      </c>
      <c r="AQ5218" s="50" t="s">
        <v>2470</v>
      </c>
      <c r="AR5218" s="50" t="s">
        <v>1917</v>
      </c>
      <c r="AU5218" s="50" t="s">
        <v>1917</v>
      </c>
      <c r="BH5218" s="50" t="s">
        <v>2487</v>
      </c>
    </row>
    <row r="5219" spans="1:60" hidden="1" x14ac:dyDescent="0.2">
      <c r="A5219" s="50">
        <v>2025</v>
      </c>
      <c r="B5219" s="50" t="s">
        <v>967</v>
      </c>
      <c r="C5219" s="51" t="str">
        <f>set_totals!$C$748</f>
        <v>03Jul25-PRS-Offshore B-4</v>
      </c>
      <c r="D5219" s="21">
        <f t="shared" si="231"/>
        <v>45841</v>
      </c>
      <c r="E5219" s="22">
        <f t="shared" si="232"/>
        <v>184</v>
      </c>
      <c r="F5219" s="50" t="s">
        <v>344</v>
      </c>
      <c r="G5219" s="50" t="s">
        <v>347</v>
      </c>
      <c r="H5219" s="17">
        <v>112</v>
      </c>
      <c r="I5219" s="17">
        <v>25</v>
      </c>
      <c r="K5219" s="50" t="s">
        <v>496</v>
      </c>
      <c r="P5219" s="51" t="s">
        <v>1918</v>
      </c>
      <c r="Q5219" s="50" t="s">
        <v>494</v>
      </c>
      <c r="BH5219" s="50" t="s">
        <v>2487</v>
      </c>
    </row>
    <row r="5220" spans="1:60" hidden="1" x14ac:dyDescent="0.2">
      <c r="A5220" s="50">
        <v>2025</v>
      </c>
      <c r="B5220" s="50" t="s">
        <v>967</v>
      </c>
      <c r="C5220" s="51" t="str">
        <f>set_totals!$C$748</f>
        <v>03Jul25-PRS-Offshore B-4</v>
      </c>
      <c r="D5220" s="21">
        <f t="shared" si="231"/>
        <v>45841</v>
      </c>
      <c r="E5220" s="22">
        <f t="shared" si="232"/>
        <v>184</v>
      </c>
      <c r="F5220" s="50" t="s">
        <v>344</v>
      </c>
      <c r="G5220" s="50" t="s">
        <v>347</v>
      </c>
      <c r="H5220" s="17">
        <v>103</v>
      </c>
      <c r="I5220" s="17">
        <v>23</v>
      </c>
      <c r="K5220" s="50" t="s">
        <v>496</v>
      </c>
      <c r="P5220" s="51" t="s">
        <v>1919</v>
      </c>
      <c r="Q5220" s="50" t="s">
        <v>494</v>
      </c>
      <c r="BH5220" s="50" t="s">
        <v>2487</v>
      </c>
    </row>
    <row r="5221" spans="1:60" hidden="1" x14ac:dyDescent="0.2">
      <c r="A5221" s="50">
        <v>2025</v>
      </c>
      <c r="B5221" s="50" t="s">
        <v>967</v>
      </c>
      <c r="C5221" s="51" t="str">
        <f>set_totals!$C$752</f>
        <v>03Jul25-PRS-Mill Bay-5</v>
      </c>
      <c r="D5221" s="21">
        <f t="shared" si="231"/>
        <v>45841</v>
      </c>
      <c r="E5221" s="22">
        <f t="shared" si="232"/>
        <v>184</v>
      </c>
      <c r="F5221" s="50" t="s">
        <v>344</v>
      </c>
      <c r="G5221" s="50" t="s">
        <v>347</v>
      </c>
      <c r="H5221" s="17">
        <v>96</v>
      </c>
      <c r="I5221" s="17">
        <v>20</v>
      </c>
      <c r="K5221" s="50" t="s">
        <v>496</v>
      </c>
      <c r="P5221" s="51" t="s">
        <v>1920</v>
      </c>
      <c r="Q5221" s="50" t="s">
        <v>494</v>
      </c>
      <c r="BH5221" s="50" t="s">
        <v>2487</v>
      </c>
    </row>
    <row r="5222" spans="1:60" hidden="1" x14ac:dyDescent="0.2">
      <c r="A5222" s="50">
        <v>2025</v>
      </c>
      <c r="B5222" s="50" t="s">
        <v>967</v>
      </c>
      <c r="C5222" s="51" t="str">
        <f>set_totals!$C$752</f>
        <v>03Jul25-PRS-Mill Bay-5</v>
      </c>
      <c r="D5222" s="21">
        <f t="shared" si="231"/>
        <v>45841</v>
      </c>
      <c r="E5222" s="22">
        <f t="shared" si="232"/>
        <v>184</v>
      </c>
      <c r="F5222" s="50" t="s">
        <v>344</v>
      </c>
      <c r="G5222" s="50" t="s">
        <v>347</v>
      </c>
      <c r="H5222" s="17">
        <v>94</v>
      </c>
      <c r="I5222" s="17">
        <v>18</v>
      </c>
      <c r="K5222" s="50" t="s">
        <v>496</v>
      </c>
      <c r="P5222" s="51" t="s">
        <v>1921</v>
      </c>
      <c r="Q5222" s="50" t="s">
        <v>494</v>
      </c>
      <c r="BH5222" s="50" t="s">
        <v>2487</v>
      </c>
    </row>
    <row r="5223" spans="1:60" x14ac:dyDescent="0.2">
      <c r="A5223" s="50">
        <v>2025</v>
      </c>
      <c r="B5223" s="50" t="s">
        <v>967</v>
      </c>
      <c r="C5223" s="51" t="str">
        <f>set_totals!$C$752</f>
        <v>03Jul25-PRS-Mill Bay-5</v>
      </c>
      <c r="D5223" s="21">
        <f t="shared" si="231"/>
        <v>45841</v>
      </c>
      <c r="E5223" s="22">
        <f t="shared" si="232"/>
        <v>184</v>
      </c>
      <c r="F5223" s="50" t="s">
        <v>344</v>
      </c>
      <c r="G5223" s="50" t="s">
        <v>347</v>
      </c>
      <c r="H5223" s="17">
        <v>102</v>
      </c>
      <c r="I5223" s="17">
        <v>21</v>
      </c>
      <c r="K5223" s="50" t="s">
        <v>496</v>
      </c>
      <c r="N5223" s="50" t="s">
        <v>1922</v>
      </c>
      <c r="P5223" s="79" t="s">
        <v>1922</v>
      </c>
      <c r="Q5223" s="50" t="s">
        <v>496</v>
      </c>
      <c r="R5223" s="50" t="s">
        <v>2351</v>
      </c>
      <c r="S5223" s="50" t="s">
        <v>2525</v>
      </c>
      <c r="AF5223" s="50" t="s">
        <v>2469</v>
      </c>
      <c r="AG5223" s="196">
        <v>45880</v>
      </c>
      <c r="AH5223" s="50" t="s">
        <v>496</v>
      </c>
      <c r="AI5223" s="50" t="s">
        <v>494</v>
      </c>
      <c r="AL5223" s="50" t="s">
        <v>494</v>
      </c>
      <c r="AM5223" s="50">
        <v>91</v>
      </c>
      <c r="AN5223" s="50">
        <v>20</v>
      </c>
      <c r="AO5223" s="50">
        <v>8.7560000000000002</v>
      </c>
      <c r="AP5223" s="50" t="s">
        <v>494</v>
      </c>
      <c r="AQ5223" s="50" t="s">
        <v>2470</v>
      </c>
      <c r="AR5223" s="50" t="s">
        <v>1923</v>
      </c>
      <c r="AU5223" s="50" t="s">
        <v>1923</v>
      </c>
      <c r="BG5223" s="50" t="s">
        <v>1973</v>
      </c>
      <c r="BH5223" s="50" t="s">
        <v>2487</v>
      </c>
    </row>
    <row r="5224" spans="1:60" hidden="1" x14ac:dyDescent="0.2">
      <c r="A5224" s="50">
        <v>2025</v>
      </c>
      <c r="B5224" s="50" t="s">
        <v>967</v>
      </c>
      <c r="C5224" s="51" t="str">
        <f>set_totals!$C$752</f>
        <v>03Jul25-PRS-Mill Bay-5</v>
      </c>
      <c r="D5224" s="21">
        <f t="shared" si="231"/>
        <v>45841</v>
      </c>
      <c r="E5224" s="22">
        <f t="shared" si="232"/>
        <v>184</v>
      </c>
      <c r="F5224" s="50" t="s">
        <v>344</v>
      </c>
      <c r="G5224" s="50" t="s">
        <v>347</v>
      </c>
      <c r="H5224" s="17">
        <v>96</v>
      </c>
      <c r="I5224" s="17">
        <v>20</v>
      </c>
      <c r="K5224" s="50" t="s">
        <v>496</v>
      </c>
      <c r="P5224" s="79" t="s">
        <v>1923</v>
      </c>
      <c r="Q5224" s="50" t="s">
        <v>494</v>
      </c>
      <c r="BH5224" s="50" t="s">
        <v>2487</v>
      </c>
    </row>
    <row r="5225" spans="1:60" hidden="1" x14ac:dyDescent="0.2">
      <c r="A5225" s="50">
        <v>2025</v>
      </c>
      <c r="B5225" s="50" t="s">
        <v>967</v>
      </c>
      <c r="C5225" s="51" t="str">
        <f>set_totals!$C$752</f>
        <v>03Jul25-PRS-Mill Bay-5</v>
      </c>
      <c r="D5225" s="21">
        <f t="shared" si="231"/>
        <v>45841</v>
      </c>
      <c r="E5225" s="22">
        <f t="shared" si="232"/>
        <v>184</v>
      </c>
      <c r="F5225" s="50" t="s">
        <v>344</v>
      </c>
      <c r="G5225" s="50" t="s">
        <v>347</v>
      </c>
      <c r="H5225" s="17">
        <v>94</v>
      </c>
      <c r="I5225" s="17">
        <v>19</v>
      </c>
      <c r="K5225" s="50" t="s">
        <v>494</v>
      </c>
      <c r="P5225" s="51" t="s">
        <v>1924</v>
      </c>
      <c r="Q5225" s="50" t="s">
        <v>494</v>
      </c>
      <c r="BH5225" s="50" t="s">
        <v>2487</v>
      </c>
    </row>
    <row r="5226" spans="1:60" x14ac:dyDescent="0.2">
      <c r="A5226" s="50">
        <v>2025</v>
      </c>
      <c r="B5226" s="50" t="s">
        <v>967</v>
      </c>
      <c r="C5226" s="51" t="str">
        <f>set_totals!$C$752</f>
        <v>03Jul25-PRS-Mill Bay-5</v>
      </c>
      <c r="D5226" s="21">
        <f t="shared" si="231"/>
        <v>45841</v>
      </c>
      <c r="E5226" s="22">
        <f t="shared" si="232"/>
        <v>184</v>
      </c>
      <c r="F5226" s="50" t="s">
        <v>344</v>
      </c>
      <c r="G5226" s="50" t="s">
        <v>347</v>
      </c>
      <c r="H5226" s="17">
        <v>102</v>
      </c>
      <c r="I5226" s="17">
        <v>20</v>
      </c>
      <c r="K5226" s="50" t="s">
        <v>494</v>
      </c>
      <c r="N5226" s="50" t="s">
        <v>1925</v>
      </c>
      <c r="P5226" s="51" t="s">
        <v>1925</v>
      </c>
      <c r="Q5226" s="50" t="s">
        <v>496</v>
      </c>
      <c r="R5226" s="50" t="s">
        <v>2351</v>
      </c>
      <c r="S5226" s="50" t="s">
        <v>2525</v>
      </c>
      <c r="AF5226" s="50" t="s">
        <v>2469</v>
      </c>
      <c r="AG5226" s="196">
        <v>45880</v>
      </c>
      <c r="AH5226" s="50" t="s">
        <v>496</v>
      </c>
      <c r="AI5226" s="50" t="s">
        <v>494</v>
      </c>
      <c r="AL5226" s="50" t="s">
        <v>496</v>
      </c>
      <c r="AM5226" s="50">
        <v>93</v>
      </c>
      <c r="AN5226" s="50">
        <v>20</v>
      </c>
      <c r="AO5226" s="50">
        <v>7.8330000000000002</v>
      </c>
      <c r="AP5226" s="50" t="s">
        <v>494</v>
      </c>
      <c r="AQ5226" s="50" t="s">
        <v>2470</v>
      </c>
      <c r="AR5226" s="50" t="s">
        <v>1925</v>
      </c>
      <c r="AU5226" s="50" t="s">
        <v>1925</v>
      </c>
      <c r="BH5226" s="50" t="s">
        <v>2487</v>
      </c>
    </row>
    <row r="5227" spans="1:60" hidden="1" x14ac:dyDescent="0.2">
      <c r="A5227" s="50">
        <v>2025</v>
      </c>
      <c r="B5227" s="50" t="s">
        <v>967</v>
      </c>
      <c r="C5227" s="51" t="str">
        <f>set_totals!$C$752</f>
        <v>03Jul25-PRS-Mill Bay-5</v>
      </c>
      <c r="D5227" s="21">
        <f t="shared" si="231"/>
        <v>45841</v>
      </c>
      <c r="E5227" s="22">
        <f t="shared" si="232"/>
        <v>184</v>
      </c>
      <c r="F5227" s="50" t="s">
        <v>344</v>
      </c>
      <c r="G5227" s="50" t="s">
        <v>347</v>
      </c>
      <c r="H5227" s="17">
        <v>102</v>
      </c>
      <c r="I5227" s="17">
        <v>22</v>
      </c>
      <c r="K5227" s="50" t="s">
        <v>496</v>
      </c>
      <c r="P5227" s="51" t="s">
        <v>1926</v>
      </c>
      <c r="Q5227" s="50" t="s">
        <v>494</v>
      </c>
      <c r="BH5227" s="50" t="s">
        <v>2487</v>
      </c>
    </row>
    <row r="5228" spans="1:60" hidden="1" x14ac:dyDescent="0.2">
      <c r="A5228" s="50">
        <v>2025</v>
      </c>
      <c r="B5228" s="50" t="s">
        <v>967</v>
      </c>
      <c r="C5228" s="51" t="str">
        <f>set_totals!$C$752</f>
        <v>03Jul25-PRS-Mill Bay-5</v>
      </c>
      <c r="D5228" s="21">
        <f t="shared" si="231"/>
        <v>45841</v>
      </c>
      <c r="E5228" s="22">
        <f t="shared" si="232"/>
        <v>184</v>
      </c>
      <c r="F5228" s="50" t="s">
        <v>344</v>
      </c>
      <c r="G5228" s="50" t="s">
        <v>347</v>
      </c>
      <c r="H5228" s="17">
        <v>101</v>
      </c>
      <c r="I5228" s="17">
        <v>22</v>
      </c>
      <c r="K5228" s="50" t="s">
        <v>496</v>
      </c>
      <c r="P5228" s="51" t="s">
        <v>1927</v>
      </c>
      <c r="Q5228" s="50" t="s">
        <v>494</v>
      </c>
      <c r="BH5228" s="50" t="s">
        <v>2487</v>
      </c>
    </row>
    <row r="5229" spans="1:60" x14ac:dyDescent="0.2">
      <c r="A5229" s="50">
        <v>2025</v>
      </c>
      <c r="B5229" s="50" t="s">
        <v>967</v>
      </c>
      <c r="C5229" s="51" t="str">
        <f>set_totals!$C$752</f>
        <v>03Jul25-PRS-Mill Bay-5</v>
      </c>
      <c r="D5229" s="21">
        <f t="shared" si="231"/>
        <v>45841</v>
      </c>
      <c r="E5229" s="22">
        <f t="shared" si="232"/>
        <v>184</v>
      </c>
      <c r="F5229" s="50" t="s">
        <v>344</v>
      </c>
      <c r="G5229" s="50" t="s">
        <v>347</v>
      </c>
      <c r="H5229" s="17">
        <v>95</v>
      </c>
      <c r="I5229" s="17">
        <v>19</v>
      </c>
      <c r="K5229" s="50" t="s">
        <v>496</v>
      </c>
      <c r="N5229" s="50" t="s">
        <v>1928</v>
      </c>
      <c r="P5229" s="51" t="s">
        <v>1928</v>
      </c>
      <c r="Q5229" s="50" t="s">
        <v>496</v>
      </c>
      <c r="R5229" s="50" t="s">
        <v>2351</v>
      </c>
      <c r="S5229" s="50" t="s">
        <v>2525</v>
      </c>
      <c r="AF5229" s="50" t="s">
        <v>2469</v>
      </c>
      <c r="AG5229" s="196">
        <v>45880</v>
      </c>
      <c r="AH5229" s="50" t="s">
        <v>496</v>
      </c>
      <c r="AI5229" s="50" t="s">
        <v>494</v>
      </c>
      <c r="AL5229" s="50" t="s">
        <v>496</v>
      </c>
      <c r="AM5229" s="50">
        <v>88</v>
      </c>
      <c r="AN5229" s="50">
        <v>17</v>
      </c>
      <c r="AO5229" s="50">
        <v>6.9820000000000002</v>
      </c>
      <c r="AP5229" s="50" t="s">
        <v>494</v>
      </c>
      <c r="AQ5229" s="50" t="s">
        <v>2470</v>
      </c>
      <c r="AR5229" s="50" t="s">
        <v>1928</v>
      </c>
      <c r="AU5229" s="50" t="s">
        <v>1928</v>
      </c>
      <c r="BH5229" s="50" t="s">
        <v>2487</v>
      </c>
    </row>
    <row r="5230" spans="1:60" hidden="1" x14ac:dyDescent="0.2">
      <c r="A5230" s="50">
        <v>2025</v>
      </c>
      <c r="B5230" s="50" t="s">
        <v>967</v>
      </c>
      <c r="C5230" s="51" t="str">
        <f>set_totals!$C$752</f>
        <v>03Jul25-PRS-Mill Bay-5</v>
      </c>
      <c r="D5230" s="21">
        <f t="shared" si="231"/>
        <v>45841</v>
      </c>
      <c r="E5230" s="22">
        <f t="shared" si="232"/>
        <v>184</v>
      </c>
      <c r="F5230" s="50" t="s">
        <v>344</v>
      </c>
      <c r="G5230" s="50" t="s">
        <v>347</v>
      </c>
      <c r="H5230" s="17">
        <v>99</v>
      </c>
      <c r="I5230" s="17">
        <v>17</v>
      </c>
      <c r="K5230" s="50" t="s">
        <v>496</v>
      </c>
      <c r="P5230" s="51" t="s">
        <v>1929</v>
      </c>
      <c r="Q5230" s="50" t="s">
        <v>494</v>
      </c>
      <c r="BH5230" s="50" t="s">
        <v>2487</v>
      </c>
    </row>
    <row r="5231" spans="1:60" hidden="1" x14ac:dyDescent="0.2">
      <c r="A5231" s="50">
        <v>2025</v>
      </c>
      <c r="B5231" s="50" t="s">
        <v>967</v>
      </c>
      <c r="C5231" s="51" t="str">
        <f>set_totals!$C$752</f>
        <v>03Jul25-PRS-Mill Bay-5</v>
      </c>
      <c r="D5231" s="21">
        <f t="shared" si="231"/>
        <v>45841</v>
      </c>
      <c r="E5231" s="22">
        <f t="shared" si="232"/>
        <v>184</v>
      </c>
      <c r="F5231" s="50" t="s">
        <v>344</v>
      </c>
      <c r="G5231" s="50" t="s">
        <v>347</v>
      </c>
      <c r="H5231" s="17">
        <v>91</v>
      </c>
      <c r="I5231" s="17">
        <v>19</v>
      </c>
      <c r="K5231" s="50" t="s">
        <v>496</v>
      </c>
      <c r="P5231" s="51" t="s">
        <v>1930</v>
      </c>
      <c r="Q5231" s="50" t="s">
        <v>494</v>
      </c>
      <c r="BH5231" s="50" t="s">
        <v>2487</v>
      </c>
    </row>
    <row r="5232" spans="1:60" x14ac:dyDescent="0.2">
      <c r="A5232" s="50">
        <v>2025</v>
      </c>
      <c r="B5232" s="50" t="s">
        <v>967</v>
      </c>
      <c r="C5232" s="51" t="str">
        <f>set_totals!$C$752</f>
        <v>03Jul25-PRS-Mill Bay-5</v>
      </c>
      <c r="D5232" s="21">
        <f t="shared" si="231"/>
        <v>45841</v>
      </c>
      <c r="E5232" s="22">
        <f t="shared" si="232"/>
        <v>184</v>
      </c>
      <c r="F5232" s="50" t="s">
        <v>344</v>
      </c>
      <c r="G5232" s="50" t="s">
        <v>347</v>
      </c>
      <c r="H5232" s="17">
        <v>99</v>
      </c>
      <c r="I5232" s="17">
        <v>20</v>
      </c>
      <c r="K5232" s="50" t="s">
        <v>496</v>
      </c>
      <c r="N5232" s="50" t="s">
        <v>1931</v>
      </c>
      <c r="P5232" s="51" t="s">
        <v>1931</v>
      </c>
      <c r="Q5232" s="50" t="s">
        <v>496</v>
      </c>
      <c r="R5232" s="50" t="s">
        <v>2351</v>
      </c>
      <c r="S5232" s="50" t="s">
        <v>2525</v>
      </c>
      <c r="AF5232" s="50" t="s">
        <v>2469</v>
      </c>
      <c r="AG5232" s="196">
        <v>45880</v>
      </c>
      <c r="AH5232" s="50" t="s">
        <v>496</v>
      </c>
      <c r="AI5232" s="50" t="s">
        <v>494</v>
      </c>
      <c r="AL5232" s="50" t="s">
        <v>494</v>
      </c>
      <c r="AM5232" s="50">
        <v>90</v>
      </c>
      <c r="AN5232" s="50">
        <v>20</v>
      </c>
      <c r="AO5232" s="50">
        <v>7.5940000000000003</v>
      </c>
      <c r="AP5232" s="50" t="s">
        <v>494</v>
      </c>
      <c r="AQ5232" s="50" t="s">
        <v>2470</v>
      </c>
      <c r="AR5232" s="50" t="s">
        <v>1931</v>
      </c>
      <c r="AU5232" s="50" t="s">
        <v>1931</v>
      </c>
      <c r="BH5232" s="50" t="s">
        <v>2487</v>
      </c>
    </row>
    <row r="5233" spans="1:60" hidden="1" x14ac:dyDescent="0.2">
      <c r="A5233" s="50">
        <v>2025</v>
      </c>
      <c r="B5233" s="50" t="s">
        <v>967</v>
      </c>
      <c r="C5233" s="51" t="str">
        <f>set_totals!$C$752</f>
        <v>03Jul25-PRS-Mill Bay-5</v>
      </c>
      <c r="D5233" s="21">
        <f t="shared" si="231"/>
        <v>45841</v>
      </c>
      <c r="E5233" s="22">
        <f t="shared" si="232"/>
        <v>184</v>
      </c>
      <c r="F5233" s="50" t="s">
        <v>344</v>
      </c>
      <c r="G5233" s="50" t="s">
        <v>347</v>
      </c>
      <c r="H5233" s="17">
        <v>91</v>
      </c>
      <c r="I5233" s="17">
        <v>18</v>
      </c>
      <c r="K5233" s="50" t="s">
        <v>494</v>
      </c>
      <c r="P5233" s="51" t="s">
        <v>1932</v>
      </c>
      <c r="Q5233" s="50" t="s">
        <v>494</v>
      </c>
      <c r="BH5233" s="50" t="s">
        <v>2487</v>
      </c>
    </row>
    <row r="5234" spans="1:60" hidden="1" x14ac:dyDescent="0.2">
      <c r="A5234" s="50">
        <v>2025</v>
      </c>
      <c r="B5234" s="50" t="s">
        <v>967</v>
      </c>
      <c r="C5234" s="51" t="str">
        <f>set_totals!$C$756</f>
        <v>17Jul25-PRS-Gordon R-1</v>
      </c>
      <c r="D5234" s="21">
        <f t="shared" si="231"/>
        <v>45855</v>
      </c>
      <c r="E5234" s="22">
        <f t="shared" si="232"/>
        <v>198</v>
      </c>
      <c r="F5234" s="50" t="s">
        <v>401</v>
      </c>
      <c r="H5234" s="17">
        <v>134</v>
      </c>
      <c r="I5234" s="17">
        <v>24</v>
      </c>
      <c r="P5234" s="51"/>
    </row>
    <row r="5235" spans="1:60" hidden="1" x14ac:dyDescent="0.2">
      <c r="A5235" s="50">
        <v>2025</v>
      </c>
      <c r="B5235" s="50" t="s">
        <v>967</v>
      </c>
      <c r="C5235" s="51" t="str">
        <f>set_totals!$C$756</f>
        <v>17Jul25-PRS-Gordon R-1</v>
      </c>
      <c r="D5235" s="21">
        <f t="shared" si="231"/>
        <v>45855</v>
      </c>
      <c r="E5235" s="22">
        <f t="shared" si="232"/>
        <v>198</v>
      </c>
      <c r="F5235" s="50" t="s">
        <v>401</v>
      </c>
      <c r="H5235" s="17">
        <v>148</v>
      </c>
      <c r="I5235" s="17">
        <v>26</v>
      </c>
    </row>
    <row r="5236" spans="1:60" hidden="1" x14ac:dyDescent="0.2">
      <c r="A5236" s="50">
        <v>2025</v>
      </c>
      <c r="B5236" s="50" t="s">
        <v>967</v>
      </c>
      <c r="C5236" s="51" t="str">
        <f>set_totals!$C$756</f>
        <v>17Jul25-PRS-Gordon R-1</v>
      </c>
      <c r="D5236" s="21">
        <f t="shared" si="231"/>
        <v>45855</v>
      </c>
      <c r="E5236" s="22">
        <f t="shared" si="232"/>
        <v>198</v>
      </c>
      <c r="F5236" s="50" t="s">
        <v>401</v>
      </c>
      <c r="H5236" s="17">
        <v>136</v>
      </c>
      <c r="I5236" s="17">
        <v>26</v>
      </c>
    </row>
    <row r="5237" spans="1:60" hidden="1" x14ac:dyDescent="0.2">
      <c r="A5237" s="50">
        <v>2025</v>
      </c>
      <c r="B5237" s="50" t="s">
        <v>967</v>
      </c>
      <c r="C5237" s="51" t="str">
        <f>set_totals!$C$756</f>
        <v>17Jul25-PRS-Gordon R-1</v>
      </c>
      <c r="D5237" s="21">
        <f t="shared" si="231"/>
        <v>45855</v>
      </c>
      <c r="E5237" s="22">
        <f t="shared" si="232"/>
        <v>198</v>
      </c>
      <c r="F5237" s="50" t="s">
        <v>401</v>
      </c>
      <c r="H5237" s="17">
        <v>142</v>
      </c>
      <c r="I5237" s="17">
        <v>26</v>
      </c>
      <c r="AC5237" s="50">
        <v>1</v>
      </c>
    </row>
    <row r="5238" spans="1:60" hidden="1" x14ac:dyDescent="0.2">
      <c r="A5238" s="50">
        <v>2025</v>
      </c>
      <c r="B5238" s="50" t="s">
        <v>967</v>
      </c>
      <c r="C5238" s="51" t="str">
        <f>set_totals!$C$756</f>
        <v>17Jul25-PRS-Gordon R-1</v>
      </c>
      <c r="D5238" s="21">
        <f t="shared" si="231"/>
        <v>45855</v>
      </c>
      <c r="E5238" s="22">
        <f t="shared" si="232"/>
        <v>198</v>
      </c>
      <c r="F5238" s="50" t="s">
        <v>401</v>
      </c>
      <c r="H5238" s="17">
        <v>76</v>
      </c>
      <c r="I5238" s="17">
        <v>12</v>
      </c>
    </row>
    <row r="5239" spans="1:60" hidden="1" x14ac:dyDescent="0.2">
      <c r="A5239" s="50">
        <v>2025</v>
      </c>
      <c r="B5239" s="50" t="s">
        <v>967</v>
      </c>
      <c r="C5239" s="51" t="str">
        <f>set_totals!$C$756</f>
        <v>17Jul25-PRS-Gordon R-1</v>
      </c>
      <c r="D5239" s="21">
        <f t="shared" si="231"/>
        <v>45855</v>
      </c>
      <c r="E5239" s="22">
        <f t="shared" si="232"/>
        <v>198</v>
      </c>
      <c r="F5239" s="50" t="s">
        <v>401</v>
      </c>
      <c r="H5239" s="17">
        <v>146</v>
      </c>
      <c r="I5239" s="17">
        <v>28</v>
      </c>
    </row>
    <row r="5240" spans="1:60" hidden="1" x14ac:dyDescent="0.2">
      <c r="A5240" s="50">
        <v>2025</v>
      </c>
      <c r="B5240" s="50" t="s">
        <v>967</v>
      </c>
      <c r="C5240" s="51" t="str">
        <f>set_totals!$C$756</f>
        <v>17Jul25-PRS-Gordon R-1</v>
      </c>
      <c r="D5240" s="21">
        <f t="shared" si="231"/>
        <v>45855</v>
      </c>
      <c r="E5240" s="22">
        <f t="shared" si="232"/>
        <v>198</v>
      </c>
      <c r="F5240" s="50" t="s">
        <v>401</v>
      </c>
      <c r="H5240" s="17">
        <v>130</v>
      </c>
      <c r="I5240" s="17">
        <v>25</v>
      </c>
    </row>
    <row r="5241" spans="1:60" hidden="1" x14ac:dyDescent="0.2">
      <c r="A5241" s="50">
        <v>2025</v>
      </c>
      <c r="B5241" s="50" t="s">
        <v>967</v>
      </c>
      <c r="C5241" s="51" t="str">
        <f>set_totals!$C$756</f>
        <v>17Jul25-PRS-Gordon R-1</v>
      </c>
      <c r="D5241" s="21">
        <f t="shared" si="231"/>
        <v>45855</v>
      </c>
      <c r="E5241" s="22">
        <f t="shared" si="232"/>
        <v>198</v>
      </c>
      <c r="F5241" s="50" t="s">
        <v>401</v>
      </c>
      <c r="H5241" s="17">
        <v>152</v>
      </c>
      <c r="I5241" s="17">
        <v>30</v>
      </c>
    </row>
    <row r="5242" spans="1:60" hidden="1" x14ac:dyDescent="0.2">
      <c r="A5242" s="50">
        <v>2025</v>
      </c>
      <c r="B5242" s="50" t="s">
        <v>967</v>
      </c>
      <c r="C5242" s="51" t="str">
        <f>set_totals!$C$756</f>
        <v>17Jul25-PRS-Gordon R-1</v>
      </c>
      <c r="D5242" s="21">
        <f t="shared" si="231"/>
        <v>45855</v>
      </c>
      <c r="E5242" s="22">
        <f t="shared" si="232"/>
        <v>198</v>
      </c>
      <c r="F5242" s="50" t="s">
        <v>401</v>
      </c>
      <c r="H5242" s="17">
        <v>130</v>
      </c>
      <c r="I5242" s="17">
        <v>24</v>
      </c>
    </row>
    <row r="5243" spans="1:60" hidden="1" x14ac:dyDescent="0.2">
      <c r="A5243" s="50">
        <v>2025</v>
      </c>
      <c r="B5243" s="50" t="s">
        <v>967</v>
      </c>
      <c r="C5243" s="51" t="str">
        <f>set_totals!$C$756</f>
        <v>17Jul25-PRS-Gordon R-1</v>
      </c>
      <c r="D5243" s="21">
        <f t="shared" si="231"/>
        <v>45855</v>
      </c>
      <c r="E5243" s="22">
        <f t="shared" si="232"/>
        <v>198</v>
      </c>
      <c r="F5243" s="50" t="s">
        <v>401</v>
      </c>
      <c r="H5243" s="17">
        <v>142</v>
      </c>
      <c r="I5243" s="17">
        <v>30</v>
      </c>
    </row>
    <row r="5244" spans="1:60" hidden="1" x14ac:dyDescent="0.2">
      <c r="A5244" s="50">
        <v>2025</v>
      </c>
      <c r="B5244" s="50" t="s">
        <v>967</v>
      </c>
      <c r="C5244" s="51" t="str">
        <f>set_totals!$C$756</f>
        <v>17Jul25-PRS-Gordon R-1</v>
      </c>
      <c r="D5244" s="21">
        <f t="shared" si="231"/>
        <v>45855</v>
      </c>
      <c r="E5244" s="22">
        <f t="shared" si="232"/>
        <v>198</v>
      </c>
      <c r="F5244" s="50" t="s">
        <v>401</v>
      </c>
      <c r="H5244" s="17">
        <v>134</v>
      </c>
      <c r="I5244" s="17">
        <v>24</v>
      </c>
      <c r="AC5244" s="50">
        <v>2</v>
      </c>
    </row>
    <row r="5245" spans="1:60" hidden="1" x14ac:dyDescent="0.2">
      <c r="A5245" s="50">
        <v>2025</v>
      </c>
      <c r="B5245" s="50" t="s">
        <v>967</v>
      </c>
      <c r="C5245" s="51" t="str">
        <f>set_totals!$C$756</f>
        <v>17Jul25-PRS-Gordon R-1</v>
      </c>
      <c r="D5245" s="21">
        <f t="shared" si="231"/>
        <v>45855</v>
      </c>
      <c r="E5245" s="22">
        <f t="shared" si="232"/>
        <v>198</v>
      </c>
      <c r="F5245" s="50" t="s">
        <v>401</v>
      </c>
      <c r="H5245" s="17">
        <v>152</v>
      </c>
      <c r="I5245" s="17">
        <v>30</v>
      </c>
    </row>
    <row r="5246" spans="1:60" hidden="1" x14ac:dyDescent="0.2">
      <c r="A5246" s="50">
        <v>2025</v>
      </c>
      <c r="B5246" s="50" t="s">
        <v>967</v>
      </c>
      <c r="C5246" s="51" t="str">
        <f>set_totals!$C$756</f>
        <v>17Jul25-PRS-Gordon R-1</v>
      </c>
      <c r="D5246" s="21">
        <f t="shared" si="231"/>
        <v>45855</v>
      </c>
      <c r="E5246" s="22">
        <f t="shared" si="232"/>
        <v>198</v>
      </c>
      <c r="F5246" s="50" t="s">
        <v>401</v>
      </c>
      <c r="H5246" s="17">
        <v>80</v>
      </c>
      <c r="I5246" s="17">
        <v>14</v>
      </c>
    </row>
    <row r="5247" spans="1:60" hidden="1" x14ac:dyDescent="0.2">
      <c r="A5247" s="50">
        <v>2025</v>
      </c>
      <c r="B5247" s="50" t="s">
        <v>967</v>
      </c>
      <c r="C5247" s="51" t="str">
        <f>set_totals!$C$756</f>
        <v>17Jul25-PRS-Gordon R-1</v>
      </c>
      <c r="D5247" s="21">
        <f t="shared" ref="D5247:D5310" si="233">DATEVALUE(LEFT(C5247, SEARCH("-", C5247) - 1))</f>
        <v>45855</v>
      </c>
      <c r="E5247" s="22">
        <f t="shared" ref="E5247:E5310" si="234" xml:space="preserve"> D5247 - DATE(YEAR(D5247), 1, 0)</f>
        <v>198</v>
      </c>
      <c r="F5247" s="50" t="s">
        <v>401</v>
      </c>
      <c r="H5247" s="17">
        <v>126</v>
      </c>
      <c r="I5247" s="17">
        <v>22</v>
      </c>
    </row>
    <row r="5248" spans="1:60" hidden="1" x14ac:dyDescent="0.2">
      <c r="A5248" s="50">
        <v>2025</v>
      </c>
      <c r="B5248" s="50" t="s">
        <v>967</v>
      </c>
      <c r="C5248" s="51" t="str">
        <f>set_totals!$C$756</f>
        <v>17Jul25-PRS-Gordon R-1</v>
      </c>
      <c r="D5248" s="21">
        <f t="shared" si="233"/>
        <v>45855</v>
      </c>
      <c r="E5248" s="22">
        <f t="shared" si="234"/>
        <v>198</v>
      </c>
      <c r="F5248" s="50" t="s">
        <v>401</v>
      </c>
      <c r="H5248" s="17">
        <v>134</v>
      </c>
      <c r="I5248" s="17">
        <v>24</v>
      </c>
    </row>
    <row r="5249" spans="1:60" hidden="1" x14ac:dyDescent="0.2">
      <c r="A5249" s="50">
        <v>2025</v>
      </c>
      <c r="B5249" s="50" t="s">
        <v>967</v>
      </c>
      <c r="C5249" s="51" t="str">
        <f>set_totals!$C$756</f>
        <v>17Jul25-PRS-Gordon R-1</v>
      </c>
      <c r="D5249" s="21">
        <f t="shared" si="233"/>
        <v>45855</v>
      </c>
      <c r="E5249" s="22">
        <f t="shared" si="234"/>
        <v>198</v>
      </c>
      <c r="F5249" s="50" t="s">
        <v>401</v>
      </c>
      <c r="H5249" s="17">
        <v>130</v>
      </c>
      <c r="I5249" s="17">
        <v>26</v>
      </c>
    </row>
    <row r="5250" spans="1:60" hidden="1" x14ac:dyDescent="0.2">
      <c r="A5250" s="50">
        <v>2025</v>
      </c>
      <c r="B5250" s="50" t="s">
        <v>967</v>
      </c>
      <c r="C5250" s="51" t="str">
        <f>set_totals!$C$756</f>
        <v>17Jul25-PRS-Gordon R-1</v>
      </c>
      <c r="D5250" s="21">
        <f t="shared" si="233"/>
        <v>45855</v>
      </c>
      <c r="E5250" s="22">
        <f t="shared" si="234"/>
        <v>198</v>
      </c>
      <c r="F5250" s="50" t="s">
        <v>401</v>
      </c>
      <c r="H5250" s="17">
        <v>90</v>
      </c>
      <c r="I5250" s="17">
        <v>16</v>
      </c>
    </row>
    <row r="5251" spans="1:60" hidden="1" x14ac:dyDescent="0.2">
      <c r="A5251" s="50">
        <v>2025</v>
      </c>
      <c r="B5251" s="50" t="s">
        <v>967</v>
      </c>
      <c r="C5251" s="51" t="str">
        <f>set_totals!$C$756</f>
        <v>17Jul25-PRS-Gordon R-1</v>
      </c>
      <c r="D5251" s="21">
        <f t="shared" si="233"/>
        <v>45855</v>
      </c>
      <c r="E5251" s="22">
        <f t="shared" si="234"/>
        <v>198</v>
      </c>
      <c r="F5251" s="50" t="s">
        <v>401</v>
      </c>
      <c r="H5251" s="17">
        <v>148</v>
      </c>
      <c r="I5251" s="17">
        <v>26</v>
      </c>
    </row>
    <row r="5252" spans="1:60" hidden="1" x14ac:dyDescent="0.2">
      <c r="A5252" s="50">
        <v>2025</v>
      </c>
      <c r="B5252" s="50" t="s">
        <v>967</v>
      </c>
      <c r="C5252" s="51" t="str">
        <f>set_totals!$C$756</f>
        <v>17Jul25-PRS-Gordon R-1</v>
      </c>
      <c r="D5252" s="21">
        <f t="shared" si="233"/>
        <v>45855</v>
      </c>
      <c r="E5252" s="22">
        <f t="shared" si="234"/>
        <v>198</v>
      </c>
      <c r="F5252" s="50" t="s">
        <v>401</v>
      </c>
      <c r="H5252" s="17">
        <v>136</v>
      </c>
      <c r="I5252" s="17">
        <v>26</v>
      </c>
    </row>
    <row r="5253" spans="1:60" hidden="1" x14ac:dyDescent="0.2">
      <c r="A5253" s="50">
        <v>2025</v>
      </c>
      <c r="B5253" s="50" t="s">
        <v>967</v>
      </c>
      <c r="C5253" s="51" t="str">
        <f>set_totals!$C$756</f>
        <v>17Jul25-PRS-Gordon R-1</v>
      </c>
      <c r="D5253" s="21">
        <f t="shared" si="233"/>
        <v>45855</v>
      </c>
      <c r="E5253" s="22">
        <f t="shared" si="234"/>
        <v>198</v>
      </c>
      <c r="F5253" s="50" t="s">
        <v>401</v>
      </c>
      <c r="H5253" s="17">
        <v>92</v>
      </c>
      <c r="I5253" s="17">
        <v>16</v>
      </c>
    </row>
    <row r="5254" spans="1:60" hidden="1" x14ac:dyDescent="0.2">
      <c r="A5254" s="50">
        <v>2025</v>
      </c>
      <c r="B5254" s="50" t="s">
        <v>967</v>
      </c>
      <c r="C5254" s="51" t="str">
        <f>set_totals!$C$756</f>
        <v>17Jul25-PRS-Gordon R-1</v>
      </c>
      <c r="D5254" s="21">
        <f t="shared" si="233"/>
        <v>45855</v>
      </c>
      <c r="E5254" s="22">
        <f t="shared" si="234"/>
        <v>198</v>
      </c>
      <c r="F5254" s="50" t="s">
        <v>401</v>
      </c>
      <c r="H5254" s="17">
        <v>146</v>
      </c>
      <c r="I5254" s="17">
        <v>26</v>
      </c>
    </row>
    <row r="5255" spans="1:60" hidden="1" x14ac:dyDescent="0.2">
      <c r="A5255" s="50">
        <v>2025</v>
      </c>
      <c r="B5255" s="50" t="s">
        <v>967</v>
      </c>
      <c r="C5255" s="51" t="str">
        <f>set_totals!$C$756</f>
        <v>17Jul25-PRS-Gordon R-1</v>
      </c>
      <c r="D5255" s="21">
        <f t="shared" si="233"/>
        <v>45855</v>
      </c>
      <c r="E5255" s="22">
        <f t="shared" si="234"/>
        <v>198</v>
      </c>
      <c r="F5255" s="50" t="s">
        <v>401</v>
      </c>
      <c r="H5255" s="17">
        <v>74</v>
      </c>
      <c r="I5255" s="17">
        <v>12</v>
      </c>
    </row>
    <row r="5256" spans="1:60" hidden="1" x14ac:dyDescent="0.2">
      <c r="A5256" s="50">
        <v>2025</v>
      </c>
      <c r="B5256" s="50" t="s">
        <v>967</v>
      </c>
      <c r="C5256" s="51" t="str">
        <f>set_totals!$C$756</f>
        <v>17Jul25-PRS-Gordon R-1</v>
      </c>
      <c r="D5256" s="21">
        <f t="shared" si="233"/>
        <v>45855</v>
      </c>
      <c r="E5256" s="22">
        <f t="shared" si="234"/>
        <v>198</v>
      </c>
      <c r="F5256" s="50" t="s">
        <v>401</v>
      </c>
      <c r="H5256" s="17">
        <v>136</v>
      </c>
      <c r="I5256" s="17">
        <v>26</v>
      </c>
    </row>
    <row r="5257" spans="1:60" hidden="1" x14ac:dyDescent="0.2">
      <c r="A5257" s="50">
        <v>2025</v>
      </c>
      <c r="B5257" s="50" t="s">
        <v>967</v>
      </c>
      <c r="C5257" s="51" t="str">
        <f>set_totals!$C$756</f>
        <v>17Jul25-PRS-Gordon R-1</v>
      </c>
      <c r="D5257" s="21">
        <f t="shared" si="233"/>
        <v>45855</v>
      </c>
      <c r="E5257" s="22">
        <f t="shared" si="234"/>
        <v>198</v>
      </c>
      <c r="F5257" s="50" t="s">
        <v>401</v>
      </c>
      <c r="H5257" s="17">
        <v>74</v>
      </c>
      <c r="I5257" s="17">
        <v>12</v>
      </c>
    </row>
    <row r="5258" spans="1:60" hidden="1" x14ac:dyDescent="0.2">
      <c r="A5258" s="50">
        <v>2025</v>
      </c>
      <c r="B5258" s="50" t="s">
        <v>967</v>
      </c>
      <c r="C5258" s="51" t="str">
        <f>set_totals!$C$756</f>
        <v>17Jul25-PRS-Gordon R-1</v>
      </c>
      <c r="D5258" s="21">
        <f t="shared" si="233"/>
        <v>45855</v>
      </c>
      <c r="E5258" s="22">
        <f t="shared" si="234"/>
        <v>198</v>
      </c>
      <c r="F5258" s="50" t="s">
        <v>401</v>
      </c>
      <c r="H5258" s="17">
        <v>144</v>
      </c>
      <c r="I5258" s="17">
        <v>26</v>
      </c>
    </row>
    <row r="5259" spans="1:60" hidden="1" x14ac:dyDescent="0.2">
      <c r="A5259" s="50">
        <v>2025</v>
      </c>
      <c r="B5259" s="50" t="s">
        <v>967</v>
      </c>
      <c r="C5259" s="51" t="str">
        <f>set_totals!$C$756</f>
        <v>17Jul25-PRS-Gordon R-1</v>
      </c>
      <c r="D5259" s="21">
        <f t="shared" si="233"/>
        <v>45855</v>
      </c>
      <c r="E5259" s="22">
        <f t="shared" si="234"/>
        <v>198</v>
      </c>
      <c r="F5259" s="50" t="s">
        <v>401</v>
      </c>
      <c r="H5259" s="17">
        <v>138</v>
      </c>
      <c r="I5259" s="17">
        <v>28</v>
      </c>
    </row>
    <row r="5260" spans="1:60" hidden="1" x14ac:dyDescent="0.2">
      <c r="A5260" s="50">
        <v>2025</v>
      </c>
      <c r="B5260" s="50" t="s">
        <v>967</v>
      </c>
      <c r="C5260" s="51" t="str">
        <f>set_totals!$C$756</f>
        <v>17Jul25-PRS-Gordon R-1</v>
      </c>
      <c r="D5260" s="21">
        <f t="shared" si="233"/>
        <v>45855</v>
      </c>
      <c r="E5260" s="22">
        <f t="shared" si="234"/>
        <v>198</v>
      </c>
      <c r="F5260" s="50" t="s">
        <v>401</v>
      </c>
      <c r="H5260" s="17">
        <v>130</v>
      </c>
      <c r="I5260" s="17">
        <v>25</v>
      </c>
    </row>
    <row r="5261" spans="1:60" hidden="1" x14ac:dyDescent="0.2">
      <c r="A5261" s="50">
        <v>2025</v>
      </c>
      <c r="B5261" s="50" t="s">
        <v>967</v>
      </c>
      <c r="C5261" s="51" t="str">
        <f>set_totals!$C$756</f>
        <v>17Jul25-PRS-Gordon R-1</v>
      </c>
      <c r="D5261" s="21">
        <f t="shared" si="233"/>
        <v>45855</v>
      </c>
      <c r="E5261" s="22">
        <f t="shared" si="234"/>
        <v>198</v>
      </c>
      <c r="F5261" s="50" t="s">
        <v>401</v>
      </c>
      <c r="H5261" s="17">
        <v>88</v>
      </c>
      <c r="I5261" s="17">
        <v>16</v>
      </c>
    </row>
    <row r="5262" spans="1:60" hidden="1" x14ac:dyDescent="0.2">
      <c r="A5262" s="50">
        <v>2025</v>
      </c>
      <c r="B5262" s="50" t="s">
        <v>967</v>
      </c>
      <c r="C5262" s="51" t="str">
        <f>set_totals!$C$756</f>
        <v>17Jul25-PRS-Gordon R-1</v>
      </c>
      <c r="D5262" s="21">
        <f t="shared" si="233"/>
        <v>45855</v>
      </c>
      <c r="E5262" s="22">
        <f t="shared" si="234"/>
        <v>198</v>
      </c>
      <c r="F5262" s="50" t="s">
        <v>401</v>
      </c>
      <c r="H5262" s="17">
        <v>126</v>
      </c>
      <c r="I5262" s="17">
        <v>24</v>
      </c>
    </row>
    <row r="5263" spans="1:60" hidden="1" x14ac:dyDescent="0.2">
      <c r="A5263" s="50">
        <v>2025</v>
      </c>
      <c r="B5263" s="50" t="s">
        <v>967</v>
      </c>
      <c r="C5263" s="51" t="str">
        <f>set_totals!$C$756</f>
        <v>17Jul25-PRS-Gordon R-1</v>
      </c>
      <c r="D5263" s="21">
        <f t="shared" si="233"/>
        <v>45855</v>
      </c>
      <c r="E5263" s="22">
        <f t="shared" si="234"/>
        <v>198</v>
      </c>
      <c r="F5263" s="50" t="s">
        <v>401</v>
      </c>
      <c r="H5263" s="17">
        <v>134</v>
      </c>
      <c r="I5263" s="17">
        <v>27</v>
      </c>
    </row>
    <row r="5264" spans="1:60" hidden="1" x14ac:dyDescent="0.2">
      <c r="A5264" s="50">
        <v>2025</v>
      </c>
      <c r="B5264" s="50" t="s">
        <v>967</v>
      </c>
      <c r="C5264" s="51" t="str">
        <f>set_totals!$C$756</f>
        <v>17Jul25-PRS-Gordon R-1</v>
      </c>
      <c r="D5264" s="21">
        <f t="shared" si="233"/>
        <v>45855</v>
      </c>
      <c r="E5264" s="22">
        <f t="shared" si="234"/>
        <v>198</v>
      </c>
      <c r="F5264" s="50" t="s">
        <v>344</v>
      </c>
      <c r="G5264" s="50" t="s">
        <v>347</v>
      </c>
      <c r="H5264" s="17">
        <v>113</v>
      </c>
      <c r="I5264" s="17">
        <v>23</v>
      </c>
      <c r="K5264" s="50" t="s">
        <v>496</v>
      </c>
      <c r="P5264" s="50" t="s">
        <v>1954</v>
      </c>
      <c r="Q5264" s="50" t="s">
        <v>494</v>
      </c>
      <c r="AC5264" s="50">
        <v>2</v>
      </c>
      <c r="AE5264" s="50" t="s">
        <v>1956</v>
      </c>
      <c r="BH5264" s="50" t="s">
        <v>2487</v>
      </c>
    </row>
    <row r="5265" spans="1:59" hidden="1" x14ac:dyDescent="0.2">
      <c r="A5265" s="50">
        <v>2025</v>
      </c>
      <c r="B5265" s="50" t="s">
        <v>967</v>
      </c>
      <c r="C5265" s="51" t="str">
        <f>set_totals!$C$756</f>
        <v>17Jul25-PRS-Gordon R-1</v>
      </c>
      <c r="D5265" s="21">
        <f t="shared" si="233"/>
        <v>45855</v>
      </c>
      <c r="E5265" s="22">
        <f t="shared" si="234"/>
        <v>198</v>
      </c>
      <c r="F5265" s="50" t="s">
        <v>344</v>
      </c>
      <c r="G5265" s="50" t="s">
        <v>347</v>
      </c>
      <c r="H5265" s="17">
        <v>142</v>
      </c>
      <c r="I5265" s="17">
        <v>32</v>
      </c>
      <c r="K5265" s="50" t="s">
        <v>494</v>
      </c>
      <c r="P5265" s="202" t="s">
        <v>1955</v>
      </c>
      <c r="Q5265" s="51" t="s">
        <v>494</v>
      </c>
      <c r="R5265" s="51"/>
      <c r="S5265" s="51"/>
      <c r="AC5265" s="50">
        <v>1</v>
      </c>
      <c r="BG5265" s="202" t="s">
        <v>2485</v>
      </c>
    </row>
    <row r="5266" spans="1:59" hidden="1" x14ac:dyDescent="0.2">
      <c r="A5266" s="50">
        <v>2025</v>
      </c>
      <c r="B5266" s="50" t="s">
        <v>967</v>
      </c>
      <c r="C5266" s="51" t="str">
        <f>set_totals!$C$756</f>
        <v>17Jul25-PRS-Gordon R-1</v>
      </c>
      <c r="D5266" s="21">
        <f t="shared" si="233"/>
        <v>45855</v>
      </c>
      <c r="E5266" s="22">
        <f t="shared" si="234"/>
        <v>198</v>
      </c>
      <c r="F5266" s="50" t="s">
        <v>410</v>
      </c>
      <c r="H5266" s="17">
        <v>92</v>
      </c>
      <c r="I5266" s="17">
        <v>12</v>
      </c>
    </row>
    <row r="5267" spans="1:59" hidden="1" x14ac:dyDescent="0.2">
      <c r="A5267" s="50">
        <v>2025</v>
      </c>
      <c r="B5267" s="50" t="s">
        <v>967</v>
      </c>
      <c r="C5267" s="51" t="str">
        <f>set_totals!$C$756</f>
        <v>17Jul25-PRS-Gordon R-1</v>
      </c>
      <c r="D5267" s="21">
        <f t="shared" si="233"/>
        <v>45855</v>
      </c>
      <c r="E5267" s="22">
        <f t="shared" si="234"/>
        <v>198</v>
      </c>
      <c r="F5267" s="50" t="s">
        <v>410</v>
      </c>
      <c r="H5267" s="17">
        <v>90</v>
      </c>
      <c r="I5267" s="17">
        <v>12</v>
      </c>
    </row>
    <row r="5268" spans="1:59" hidden="1" x14ac:dyDescent="0.2">
      <c r="A5268" s="50">
        <v>2025</v>
      </c>
      <c r="B5268" s="50" t="s">
        <v>967</v>
      </c>
      <c r="C5268" s="51" t="str">
        <f>set_totals!$C$756</f>
        <v>17Jul25-PRS-Gordon R-1</v>
      </c>
      <c r="D5268" s="21">
        <f t="shared" si="233"/>
        <v>45855</v>
      </c>
      <c r="E5268" s="22">
        <f t="shared" si="234"/>
        <v>198</v>
      </c>
      <c r="F5268" s="50" t="s">
        <v>410</v>
      </c>
      <c r="H5268" s="17">
        <v>84</v>
      </c>
      <c r="I5268" s="17">
        <v>10</v>
      </c>
    </row>
    <row r="5269" spans="1:59" hidden="1" x14ac:dyDescent="0.2">
      <c r="A5269" s="50">
        <v>2025</v>
      </c>
      <c r="B5269" s="50" t="s">
        <v>967</v>
      </c>
      <c r="C5269" s="51" t="str">
        <f>set_totals!$C$756</f>
        <v>17Jul25-PRS-Gordon R-1</v>
      </c>
      <c r="D5269" s="21">
        <f t="shared" si="233"/>
        <v>45855</v>
      </c>
      <c r="E5269" s="22">
        <f t="shared" si="234"/>
        <v>198</v>
      </c>
      <c r="F5269" s="50" t="s">
        <v>410</v>
      </c>
      <c r="H5269" s="17">
        <v>88</v>
      </c>
      <c r="I5269" s="17">
        <v>12</v>
      </c>
    </row>
    <row r="5270" spans="1:59" hidden="1" x14ac:dyDescent="0.2">
      <c r="A5270" s="50">
        <v>2025</v>
      </c>
      <c r="B5270" s="50" t="s">
        <v>967</v>
      </c>
      <c r="C5270" s="51" t="str">
        <f>set_totals!$C$756</f>
        <v>17Jul25-PRS-Gordon R-1</v>
      </c>
      <c r="D5270" s="21">
        <f t="shared" si="233"/>
        <v>45855</v>
      </c>
      <c r="E5270" s="22">
        <f t="shared" si="234"/>
        <v>198</v>
      </c>
      <c r="F5270" s="50" t="s">
        <v>410</v>
      </c>
      <c r="H5270" s="17">
        <v>84</v>
      </c>
      <c r="I5270" s="17">
        <v>12</v>
      </c>
    </row>
    <row r="5271" spans="1:59" hidden="1" x14ac:dyDescent="0.2">
      <c r="A5271" s="50">
        <v>2025</v>
      </c>
      <c r="B5271" s="50" t="s">
        <v>967</v>
      </c>
      <c r="C5271" s="51" t="str">
        <f>set_totals!$C$756</f>
        <v>17Jul25-PRS-Gordon R-1</v>
      </c>
      <c r="D5271" s="21">
        <f t="shared" si="233"/>
        <v>45855</v>
      </c>
      <c r="E5271" s="22">
        <f t="shared" si="234"/>
        <v>198</v>
      </c>
      <c r="F5271" s="50" t="s">
        <v>410</v>
      </c>
      <c r="H5271" s="17">
        <v>98</v>
      </c>
      <c r="I5271" s="17">
        <v>14</v>
      </c>
    </row>
    <row r="5272" spans="1:59" hidden="1" x14ac:dyDescent="0.2">
      <c r="A5272" s="50">
        <v>2025</v>
      </c>
      <c r="B5272" s="50" t="s">
        <v>967</v>
      </c>
      <c r="C5272" s="51" t="str">
        <f>set_totals!$C$756</f>
        <v>17Jul25-PRS-Gordon R-1</v>
      </c>
      <c r="D5272" s="21">
        <f t="shared" si="233"/>
        <v>45855</v>
      </c>
      <c r="E5272" s="22">
        <f t="shared" si="234"/>
        <v>198</v>
      </c>
      <c r="F5272" s="50" t="s">
        <v>410</v>
      </c>
      <c r="H5272" s="17">
        <v>94</v>
      </c>
      <c r="I5272" s="17">
        <v>13</v>
      </c>
    </row>
    <row r="5273" spans="1:59" hidden="1" x14ac:dyDescent="0.2">
      <c r="A5273" s="50">
        <v>2025</v>
      </c>
      <c r="B5273" s="50" t="s">
        <v>967</v>
      </c>
      <c r="C5273" s="51" t="str">
        <f>set_totals!$C$756</f>
        <v>17Jul25-PRS-Gordon R-1</v>
      </c>
      <c r="D5273" s="21">
        <f t="shared" si="233"/>
        <v>45855</v>
      </c>
      <c r="E5273" s="22">
        <f t="shared" si="234"/>
        <v>198</v>
      </c>
      <c r="F5273" s="50" t="s">
        <v>410</v>
      </c>
      <c r="H5273" s="17">
        <v>78</v>
      </c>
      <c r="I5273" s="17">
        <v>10</v>
      </c>
    </row>
    <row r="5274" spans="1:59" hidden="1" x14ac:dyDescent="0.2">
      <c r="A5274" s="50">
        <v>2025</v>
      </c>
      <c r="B5274" s="50" t="s">
        <v>967</v>
      </c>
      <c r="C5274" s="51" t="str">
        <f>set_totals!$C$756</f>
        <v>17Jul25-PRS-Gordon R-1</v>
      </c>
      <c r="D5274" s="21">
        <f t="shared" si="233"/>
        <v>45855</v>
      </c>
      <c r="E5274" s="22">
        <f t="shared" si="234"/>
        <v>198</v>
      </c>
      <c r="F5274" s="50" t="s">
        <v>410</v>
      </c>
      <c r="H5274" s="17">
        <v>88</v>
      </c>
      <c r="I5274" s="17">
        <v>10</v>
      </c>
    </row>
    <row r="5275" spans="1:59" hidden="1" x14ac:dyDescent="0.2">
      <c r="A5275" s="50">
        <v>2025</v>
      </c>
      <c r="B5275" s="50" t="s">
        <v>967</v>
      </c>
      <c r="C5275" s="51" t="str">
        <f>set_totals!$C$756</f>
        <v>17Jul25-PRS-Gordon R-1</v>
      </c>
      <c r="D5275" s="21">
        <f t="shared" si="233"/>
        <v>45855</v>
      </c>
      <c r="E5275" s="22">
        <f t="shared" si="234"/>
        <v>198</v>
      </c>
      <c r="F5275" s="50" t="s">
        <v>410</v>
      </c>
      <c r="H5275" s="17">
        <v>82</v>
      </c>
      <c r="I5275" s="17">
        <v>11</v>
      </c>
    </row>
    <row r="5276" spans="1:59" hidden="1" x14ac:dyDescent="0.2">
      <c r="A5276" s="50">
        <v>2025</v>
      </c>
      <c r="B5276" s="50" t="s">
        <v>967</v>
      </c>
      <c r="C5276" s="51" t="str">
        <f>set_totals!$C$756</f>
        <v>17Jul25-PRS-Gordon R-1</v>
      </c>
      <c r="D5276" s="21">
        <f t="shared" si="233"/>
        <v>45855</v>
      </c>
      <c r="E5276" s="22">
        <f t="shared" si="234"/>
        <v>198</v>
      </c>
      <c r="F5276" s="50" t="s">
        <v>410</v>
      </c>
      <c r="H5276" s="17">
        <v>89</v>
      </c>
      <c r="I5276" s="17">
        <v>13</v>
      </c>
    </row>
    <row r="5277" spans="1:59" hidden="1" x14ac:dyDescent="0.2">
      <c r="A5277" s="50">
        <v>2025</v>
      </c>
      <c r="B5277" s="50" t="s">
        <v>967</v>
      </c>
      <c r="C5277" s="51" t="str">
        <f>set_totals!$C$756</f>
        <v>17Jul25-PRS-Gordon R-1</v>
      </c>
      <c r="D5277" s="21">
        <f t="shared" si="233"/>
        <v>45855</v>
      </c>
      <c r="E5277" s="22">
        <f t="shared" si="234"/>
        <v>198</v>
      </c>
      <c r="F5277" s="50" t="s">
        <v>410</v>
      </c>
      <c r="H5277" s="17">
        <v>89</v>
      </c>
      <c r="I5277" s="17">
        <v>12</v>
      </c>
    </row>
    <row r="5278" spans="1:59" hidden="1" x14ac:dyDescent="0.2">
      <c r="A5278" s="50">
        <v>2025</v>
      </c>
      <c r="B5278" s="50" t="s">
        <v>967</v>
      </c>
      <c r="C5278" s="51" t="str">
        <f>set_totals!$C$756</f>
        <v>17Jul25-PRS-Gordon R-1</v>
      </c>
      <c r="D5278" s="21">
        <f t="shared" si="233"/>
        <v>45855</v>
      </c>
      <c r="E5278" s="22">
        <f t="shared" si="234"/>
        <v>198</v>
      </c>
      <c r="F5278" s="50" t="s">
        <v>410</v>
      </c>
      <c r="H5278" s="17">
        <v>82</v>
      </c>
      <c r="I5278" s="17">
        <v>12</v>
      </c>
    </row>
    <row r="5279" spans="1:59" hidden="1" x14ac:dyDescent="0.2">
      <c r="A5279" s="50">
        <v>2025</v>
      </c>
      <c r="B5279" s="50" t="s">
        <v>967</v>
      </c>
      <c r="C5279" s="51" t="str">
        <f>set_totals!$C$756</f>
        <v>17Jul25-PRS-Gordon R-1</v>
      </c>
      <c r="D5279" s="21">
        <f t="shared" si="233"/>
        <v>45855</v>
      </c>
      <c r="E5279" s="22">
        <f t="shared" si="234"/>
        <v>198</v>
      </c>
      <c r="F5279" s="50" t="s">
        <v>410</v>
      </c>
      <c r="H5279" s="17">
        <v>98</v>
      </c>
      <c r="I5279" s="17">
        <v>13</v>
      </c>
    </row>
    <row r="5280" spans="1:59" hidden="1" x14ac:dyDescent="0.2">
      <c r="A5280" s="50">
        <v>2025</v>
      </c>
      <c r="B5280" s="50" t="s">
        <v>967</v>
      </c>
      <c r="C5280" s="51" t="str">
        <f>set_totals!$C$756</f>
        <v>17Jul25-PRS-Gordon R-1</v>
      </c>
      <c r="D5280" s="21">
        <f t="shared" si="233"/>
        <v>45855</v>
      </c>
      <c r="E5280" s="22">
        <f t="shared" si="234"/>
        <v>198</v>
      </c>
      <c r="F5280" s="50" t="s">
        <v>410</v>
      </c>
      <c r="H5280" s="17">
        <v>92</v>
      </c>
      <c r="I5280" s="17">
        <v>12</v>
      </c>
    </row>
    <row r="5281" spans="1:60" hidden="1" x14ac:dyDescent="0.2">
      <c r="A5281" s="50">
        <v>2025</v>
      </c>
      <c r="B5281" s="50" t="s">
        <v>967</v>
      </c>
      <c r="C5281" s="51" t="str">
        <f>set_totals!$C$756</f>
        <v>17Jul25-PRS-Gordon R-1</v>
      </c>
      <c r="D5281" s="21">
        <f t="shared" si="233"/>
        <v>45855</v>
      </c>
      <c r="E5281" s="22">
        <f t="shared" si="234"/>
        <v>198</v>
      </c>
      <c r="F5281" s="50" t="s">
        <v>410</v>
      </c>
      <c r="H5281" s="17">
        <v>88</v>
      </c>
      <c r="I5281" s="17">
        <v>12</v>
      </c>
      <c r="AC5281" s="50">
        <v>1</v>
      </c>
    </row>
    <row r="5282" spans="1:60" hidden="1" x14ac:dyDescent="0.2">
      <c r="A5282" s="50">
        <v>2025</v>
      </c>
      <c r="B5282" s="50" t="s">
        <v>967</v>
      </c>
      <c r="C5282" s="51" t="str">
        <f>set_totals!$C$756</f>
        <v>17Jul25-PRS-Gordon R-1</v>
      </c>
      <c r="D5282" s="21">
        <f t="shared" si="233"/>
        <v>45855</v>
      </c>
      <c r="E5282" s="22">
        <f t="shared" si="234"/>
        <v>198</v>
      </c>
      <c r="F5282" s="50" t="s">
        <v>410</v>
      </c>
      <c r="H5282" s="17">
        <v>89</v>
      </c>
      <c r="I5282" s="17">
        <v>12</v>
      </c>
    </row>
    <row r="5283" spans="1:60" hidden="1" x14ac:dyDescent="0.2">
      <c r="A5283" s="50">
        <v>2025</v>
      </c>
      <c r="B5283" s="50" t="s">
        <v>967</v>
      </c>
      <c r="C5283" s="51" t="str">
        <f>set_totals!$C$756</f>
        <v>17Jul25-PRS-Gordon R-1</v>
      </c>
      <c r="D5283" s="21">
        <f t="shared" si="233"/>
        <v>45855</v>
      </c>
      <c r="E5283" s="22">
        <f t="shared" si="234"/>
        <v>198</v>
      </c>
      <c r="F5283" s="50" t="s">
        <v>410</v>
      </c>
      <c r="H5283" s="17">
        <v>88</v>
      </c>
      <c r="I5283" s="17">
        <v>12</v>
      </c>
    </row>
    <row r="5284" spans="1:60" hidden="1" x14ac:dyDescent="0.2">
      <c r="A5284" s="50">
        <v>2025</v>
      </c>
      <c r="B5284" s="50" t="s">
        <v>967</v>
      </c>
      <c r="C5284" s="51" t="str">
        <f>set_totals!$C$756</f>
        <v>17Jul25-PRS-Gordon R-1</v>
      </c>
      <c r="D5284" s="21">
        <f t="shared" si="233"/>
        <v>45855</v>
      </c>
      <c r="E5284" s="22">
        <f t="shared" si="234"/>
        <v>198</v>
      </c>
      <c r="F5284" s="50" t="s">
        <v>410</v>
      </c>
      <c r="H5284" s="17">
        <v>84</v>
      </c>
      <c r="I5284" s="17">
        <v>14</v>
      </c>
    </row>
    <row r="5285" spans="1:60" hidden="1" x14ac:dyDescent="0.2">
      <c r="A5285" s="50">
        <v>2025</v>
      </c>
      <c r="B5285" s="50" t="s">
        <v>967</v>
      </c>
      <c r="C5285" s="51" t="str">
        <f>set_totals!$C$756</f>
        <v>17Jul25-PRS-Gordon R-1</v>
      </c>
      <c r="D5285" s="21">
        <f t="shared" si="233"/>
        <v>45855</v>
      </c>
      <c r="E5285" s="22">
        <f t="shared" si="234"/>
        <v>198</v>
      </c>
      <c r="F5285" s="50" t="s">
        <v>410</v>
      </c>
      <c r="H5285" s="17">
        <v>96</v>
      </c>
      <c r="I5285" s="17">
        <v>12</v>
      </c>
    </row>
    <row r="5286" spans="1:60" hidden="1" x14ac:dyDescent="0.2">
      <c r="A5286" s="50">
        <v>2025</v>
      </c>
      <c r="B5286" s="50" t="s">
        <v>967</v>
      </c>
      <c r="C5286" s="51" t="str">
        <f>set_totals!$C$756</f>
        <v>17Jul25-PRS-Gordon R-1</v>
      </c>
      <c r="D5286" s="21">
        <f t="shared" si="233"/>
        <v>45855</v>
      </c>
      <c r="E5286" s="22">
        <f t="shared" si="234"/>
        <v>198</v>
      </c>
      <c r="F5286" s="50" t="s">
        <v>410</v>
      </c>
      <c r="H5286" s="17">
        <v>90</v>
      </c>
      <c r="I5286" s="17">
        <v>12</v>
      </c>
    </row>
    <row r="5287" spans="1:60" hidden="1" x14ac:dyDescent="0.2">
      <c r="A5287" s="50">
        <v>2025</v>
      </c>
      <c r="B5287" s="50" t="s">
        <v>967</v>
      </c>
      <c r="C5287" s="51" t="str">
        <f>set_totals!$C$760</f>
        <v>17Jul25-PRS-Jap Rock-2</v>
      </c>
      <c r="D5287" s="21">
        <f t="shared" si="233"/>
        <v>45855</v>
      </c>
      <c r="E5287" s="22">
        <f t="shared" si="234"/>
        <v>198</v>
      </c>
      <c r="F5287" s="50" t="s">
        <v>344</v>
      </c>
      <c r="G5287" s="50" t="s">
        <v>347</v>
      </c>
      <c r="H5287" s="17">
        <v>106</v>
      </c>
      <c r="I5287" s="17">
        <v>21</v>
      </c>
      <c r="K5287" s="50" t="s">
        <v>494</v>
      </c>
      <c r="P5287" s="202" t="s">
        <v>1955</v>
      </c>
      <c r="Q5287" s="50" t="s">
        <v>494</v>
      </c>
      <c r="BG5287" s="202" t="s">
        <v>2485</v>
      </c>
    </row>
    <row r="5288" spans="1:60" hidden="1" x14ac:dyDescent="0.2">
      <c r="A5288" s="50">
        <v>2025</v>
      </c>
      <c r="B5288" s="50" t="s">
        <v>967</v>
      </c>
      <c r="C5288" s="51" t="str">
        <f>set_totals!$C$760</f>
        <v>17Jul25-PRS-Jap Rock-2</v>
      </c>
      <c r="D5288" s="21">
        <f t="shared" si="233"/>
        <v>45855</v>
      </c>
      <c r="E5288" s="22">
        <f t="shared" si="234"/>
        <v>198</v>
      </c>
      <c r="F5288" s="50" t="s">
        <v>344</v>
      </c>
      <c r="G5288" s="50" t="s">
        <v>347</v>
      </c>
      <c r="H5288" s="17">
        <v>111</v>
      </c>
      <c r="I5288" s="17">
        <v>24</v>
      </c>
      <c r="K5288" s="50" t="s">
        <v>494</v>
      </c>
      <c r="P5288" s="50" t="s">
        <v>1957</v>
      </c>
      <c r="Q5288" s="50" t="s">
        <v>494</v>
      </c>
      <c r="BH5288" s="50" t="s">
        <v>2487</v>
      </c>
    </row>
    <row r="5289" spans="1:60" x14ac:dyDescent="0.2">
      <c r="A5289" s="50">
        <v>2025</v>
      </c>
      <c r="B5289" s="50" t="s">
        <v>967</v>
      </c>
      <c r="C5289" s="51" t="str">
        <f>set_totals!$C$760</f>
        <v>17Jul25-PRS-Jap Rock-2</v>
      </c>
      <c r="D5289" s="21">
        <f t="shared" si="233"/>
        <v>45855</v>
      </c>
      <c r="E5289" s="22">
        <f t="shared" si="234"/>
        <v>198</v>
      </c>
      <c r="F5289" s="50" t="s">
        <v>344</v>
      </c>
      <c r="G5289" s="50" t="s">
        <v>347</v>
      </c>
      <c r="H5289" s="17">
        <v>115</v>
      </c>
      <c r="I5289" s="17">
        <v>26</v>
      </c>
      <c r="K5289" s="50" t="s">
        <v>496</v>
      </c>
      <c r="N5289" s="50" t="s">
        <v>1958</v>
      </c>
      <c r="P5289" s="197" t="s">
        <v>1958</v>
      </c>
      <c r="Q5289" s="50" t="s">
        <v>496</v>
      </c>
      <c r="R5289" s="50" t="s">
        <v>2351</v>
      </c>
      <c r="S5289" s="50" t="s">
        <v>2525</v>
      </c>
      <c r="AF5289" s="50" t="s">
        <v>2469</v>
      </c>
      <c r="AG5289" s="196">
        <v>45880</v>
      </c>
      <c r="AH5289" s="50" t="s">
        <v>496</v>
      </c>
      <c r="AI5289" s="50" t="s">
        <v>494</v>
      </c>
      <c r="AL5289" s="50" t="s">
        <v>496</v>
      </c>
      <c r="AM5289" s="50">
        <v>101</v>
      </c>
      <c r="AN5289" s="50">
        <v>25</v>
      </c>
      <c r="AO5289" s="50">
        <v>14.567</v>
      </c>
      <c r="AP5289" s="50" t="s">
        <v>494</v>
      </c>
      <c r="AQ5289" s="50" t="s">
        <v>2470</v>
      </c>
      <c r="AR5289" s="50" t="s">
        <v>1958</v>
      </c>
      <c r="AU5289" s="50" t="s">
        <v>1958</v>
      </c>
      <c r="BH5289" s="50" t="s">
        <v>2487</v>
      </c>
    </row>
    <row r="5290" spans="1:60" hidden="1" x14ac:dyDescent="0.2">
      <c r="A5290" s="50">
        <v>2025</v>
      </c>
      <c r="B5290" s="50" t="s">
        <v>967</v>
      </c>
      <c r="C5290" s="51" t="str">
        <f>set_totals!$C$760</f>
        <v>17Jul25-PRS-Jap Rock-2</v>
      </c>
      <c r="D5290" s="21">
        <f t="shared" si="233"/>
        <v>45855</v>
      </c>
      <c r="E5290" s="22">
        <f t="shared" si="234"/>
        <v>198</v>
      </c>
      <c r="F5290" s="50" t="s">
        <v>343</v>
      </c>
      <c r="G5290" s="50" t="s">
        <v>347</v>
      </c>
      <c r="H5290" s="17">
        <v>205</v>
      </c>
      <c r="I5290" s="17">
        <v>43</v>
      </c>
      <c r="K5290" s="50" t="s">
        <v>494</v>
      </c>
      <c r="P5290" s="50" t="s">
        <v>1959</v>
      </c>
      <c r="Q5290" s="50" t="s">
        <v>494</v>
      </c>
      <c r="AD5290" s="50" t="s">
        <v>1960</v>
      </c>
      <c r="BH5290" s="50" t="s">
        <v>2487</v>
      </c>
    </row>
    <row r="5291" spans="1:60" hidden="1" x14ac:dyDescent="0.2">
      <c r="A5291" s="50">
        <v>2025</v>
      </c>
      <c r="B5291" s="50" t="s">
        <v>967</v>
      </c>
      <c r="C5291" s="51" t="str">
        <f>set_totals!$C$764</f>
        <v>17Jul25-PRS-Thrasher-3</v>
      </c>
      <c r="D5291" s="21">
        <f t="shared" si="233"/>
        <v>45855</v>
      </c>
      <c r="E5291" s="22">
        <f t="shared" si="234"/>
        <v>198</v>
      </c>
      <c r="F5291" s="50" t="s">
        <v>344</v>
      </c>
      <c r="G5291" s="50" t="s">
        <v>2539</v>
      </c>
      <c r="H5291" s="17">
        <v>340</v>
      </c>
      <c r="I5291" s="17">
        <v>80</v>
      </c>
      <c r="K5291" s="50" t="s">
        <v>496</v>
      </c>
      <c r="P5291" s="50" t="s">
        <v>1961</v>
      </c>
      <c r="Q5291" s="50" t="s">
        <v>494</v>
      </c>
      <c r="BH5291" s="50" t="s">
        <v>2487</v>
      </c>
    </row>
    <row r="5292" spans="1:60" hidden="1" x14ac:dyDescent="0.2">
      <c r="A5292" s="50">
        <v>2025</v>
      </c>
      <c r="B5292" s="50" t="s">
        <v>967</v>
      </c>
      <c r="C5292" s="51" t="str">
        <f>set_totals!$C$766</f>
        <v>17Jul25-PRS-Offshore B-4</v>
      </c>
      <c r="D5292" s="21">
        <f t="shared" si="233"/>
        <v>45855</v>
      </c>
      <c r="E5292" s="22">
        <f t="shared" si="234"/>
        <v>198</v>
      </c>
      <c r="F5292" s="50" t="s">
        <v>344</v>
      </c>
      <c r="G5292" s="50" t="s">
        <v>347</v>
      </c>
      <c r="H5292" s="17">
        <v>239</v>
      </c>
      <c r="I5292" s="17">
        <v>55</v>
      </c>
      <c r="K5292" s="50" t="s">
        <v>494</v>
      </c>
      <c r="P5292" s="50" t="s">
        <v>1962</v>
      </c>
      <c r="Q5292" s="50" t="s">
        <v>494</v>
      </c>
      <c r="BH5292" s="50" t="s">
        <v>2487</v>
      </c>
    </row>
    <row r="5293" spans="1:60" hidden="1" x14ac:dyDescent="0.2">
      <c r="A5293" s="50">
        <v>2025</v>
      </c>
      <c r="B5293" s="50" t="s">
        <v>967</v>
      </c>
      <c r="C5293" s="51" t="str">
        <f>set_totals!$C$768</f>
        <v>17Jul25-PRS-PRCD-5</v>
      </c>
      <c r="D5293" s="21">
        <f t="shared" si="233"/>
        <v>45855</v>
      </c>
      <c r="E5293" s="22">
        <f t="shared" si="234"/>
        <v>198</v>
      </c>
      <c r="F5293" s="50" t="s">
        <v>344</v>
      </c>
      <c r="G5293" s="50" t="s">
        <v>347</v>
      </c>
      <c r="H5293" s="17">
        <v>110</v>
      </c>
      <c r="I5293" s="17">
        <v>21</v>
      </c>
      <c r="K5293" s="50" t="s">
        <v>496</v>
      </c>
      <c r="P5293" s="50" t="s">
        <v>1963</v>
      </c>
      <c r="Q5293" s="50" t="s">
        <v>494</v>
      </c>
      <c r="AD5293" s="50" t="s">
        <v>1964</v>
      </c>
      <c r="BH5293" s="50" t="s">
        <v>2487</v>
      </c>
    </row>
    <row r="5294" spans="1:60" hidden="1" x14ac:dyDescent="0.2">
      <c r="A5294" s="50">
        <v>2025</v>
      </c>
      <c r="B5294" s="50" t="s">
        <v>967</v>
      </c>
      <c r="C5294" s="51" t="str">
        <f>set_totals!$C$769</f>
        <v>30Jul25-PRS-Gordon R-1</v>
      </c>
      <c r="D5294" s="21">
        <f t="shared" si="233"/>
        <v>45868</v>
      </c>
      <c r="E5294" s="22">
        <f t="shared" si="234"/>
        <v>211</v>
      </c>
      <c r="F5294" s="50" t="s">
        <v>344</v>
      </c>
      <c r="G5294" s="50" t="s">
        <v>347</v>
      </c>
      <c r="H5294" s="17">
        <v>124</v>
      </c>
      <c r="I5294" s="17">
        <v>17</v>
      </c>
      <c r="K5294" s="50" t="s">
        <v>496</v>
      </c>
      <c r="P5294" s="50" t="s">
        <v>1978</v>
      </c>
      <c r="Q5294" s="50" t="s">
        <v>494</v>
      </c>
      <c r="BH5294" s="50" t="s">
        <v>2487</v>
      </c>
    </row>
    <row r="5295" spans="1:60" hidden="1" x14ac:dyDescent="0.2">
      <c r="A5295" s="50">
        <v>2025</v>
      </c>
      <c r="B5295" s="50" t="s">
        <v>967</v>
      </c>
      <c r="C5295" s="51" t="str">
        <f>set_totals!$C$769</f>
        <v>30Jul25-PRS-Gordon R-1</v>
      </c>
      <c r="D5295" s="21">
        <f t="shared" si="233"/>
        <v>45868</v>
      </c>
      <c r="E5295" s="22">
        <f t="shared" si="234"/>
        <v>211</v>
      </c>
      <c r="F5295" s="50" t="s">
        <v>344</v>
      </c>
      <c r="G5295" s="50" t="s">
        <v>347</v>
      </c>
      <c r="H5295" s="17">
        <v>147</v>
      </c>
      <c r="I5295" s="17">
        <v>34</v>
      </c>
      <c r="K5295" s="50" t="s">
        <v>496</v>
      </c>
      <c r="P5295" s="50" t="s">
        <v>1979</v>
      </c>
      <c r="Q5295" s="50" t="s">
        <v>494</v>
      </c>
      <c r="BH5295" s="50" t="s">
        <v>2487</v>
      </c>
    </row>
    <row r="5296" spans="1:60" x14ac:dyDescent="0.2">
      <c r="A5296" s="50">
        <v>2025</v>
      </c>
      <c r="B5296" s="50" t="s">
        <v>967</v>
      </c>
      <c r="C5296" s="51" t="str">
        <f>set_totals!$C$769</f>
        <v>30Jul25-PRS-Gordon R-1</v>
      </c>
      <c r="D5296" s="21">
        <f t="shared" si="233"/>
        <v>45868</v>
      </c>
      <c r="E5296" s="22">
        <f t="shared" si="234"/>
        <v>211</v>
      </c>
      <c r="F5296" s="50" t="s">
        <v>344</v>
      </c>
      <c r="G5296" s="50" t="s">
        <v>347</v>
      </c>
      <c r="H5296" s="17">
        <v>116</v>
      </c>
      <c r="I5296" s="17">
        <v>24</v>
      </c>
      <c r="K5296" s="50" t="s">
        <v>496</v>
      </c>
      <c r="N5296" s="50" t="s">
        <v>1980</v>
      </c>
      <c r="P5296" s="50" t="s">
        <v>1980</v>
      </c>
      <c r="Q5296" s="50" t="s">
        <v>496</v>
      </c>
      <c r="R5296" s="50" t="s">
        <v>2351</v>
      </c>
      <c r="S5296" s="50" t="s">
        <v>2525</v>
      </c>
      <c r="AF5296" s="50" t="s">
        <v>2469</v>
      </c>
      <c r="AG5296" s="200">
        <v>45898</v>
      </c>
      <c r="AH5296" s="50" t="s">
        <v>496</v>
      </c>
      <c r="AI5296" s="50" t="s">
        <v>494</v>
      </c>
      <c r="AL5296" s="50" t="s">
        <v>496</v>
      </c>
      <c r="AM5296" s="50">
        <v>104</v>
      </c>
      <c r="AN5296" s="50">
        <v>25</v>
      </c>
      <c r="AO5296" s="50">
        <v>14.157999999999999</v>
      </c>
      <c r="AP5296" s="50" t="s">
        <v>494</v>
      </c>
      <c r="AQ5296" s="50" t="s">
        <v>2470</v>
      </c>
      <c r="AR5296" s="50" t="s">
        <v>1980</v>
      </c>
      <c r="AU5296" s="50" t="s">
        <v>1980</v>
      </c>
      <c r="BH5296" s="50" t="s">
        <v>2487</v>
      </c>
    </row>
    <row r="5297" spans="1:60" hidden="1" x14ac:dyDescent="0.2">
      <c r="A5297" s="50">
        <v>2025</v>
      </c>
      <c r="B5297" s="50" t="s">
        <v>967</v>
      </c>
      <c r="C5297" s="51" t="str">
        <f>set_totals!$C$769</f>
        <v>30Jul25-PRS-Gordon R-1</v>
      </c>
      <c r="D5297" s="21">
        <f t="shared" si="233"/>
        <v>45868</v>
      </c>
      <c r="E5297" s="22">
        <f t="shared" si="234"/>
        <v>211</v>
      </c>
      <c r="F5297" s="50" t="s">
        <v>410</v>
      </c>
      <c r="H5297" s="17">
        <v>88</v>
      </c>
      <c r="I5297" s="17">
        <v>11</v>
      </c>
      <c r="AU5297" s="50" t="s">
        <v>1987</v>
      </c>
    </row>
    <row r="5298" spans="1:60" hidden="1" x14ac:dyDescent="0.2">
      <c r="A5298" s="50">
        <v>2025</v>
      </c>
      <c r="B5298" s="50" t="s">
        <v>967</v>
      </c>
      <c r="C5298" s="51" t="str">
        <f>set_totals!$C$769</f>
        <v>30Jul25-PRS-Gordon R-1</v>
      </c>
      <c r="D5298" s="21">
        <f t="shared" si="233"/>
        <v>45868</v>
      </c>
      <c r="E5298" s="22">
        <f t="shared" si="234"/>
        <v>211</v>
      </c>
      <c r="F5298" s="50" t="s">
        <v>410</v>
      </c>
      <c r="H5298" s="17">
        <v>92</v>
      </c>
      <c r="I5298" s="17">
        <v>13</v>
      </c>
      <c r="AU5298" s="50" t="s">
        <v>1990</v>
      </c>
    </row>
    <row r="5299" spans="1:60" hidden="1" x14ac:dyDescent="0.2">
      <c r="A5299" s="50">
        <v>2025</v>
      </c>
      <c r="B5299" s="50" t="s">
        <v>967</v>
      </c>
      <c r="C5299" s="51" t="str">
        <f>set_totals!$C$769</f>
        <v>30Jul25-PRS-Gordon R-1</v>
      </c>
      <c r="D5299" s="21">
        <f t="shared" si="233"/>
        <v>45868</v>
      </c>
      <c r="E5299" s="22">
        <f t="shared" si="234"/>
        <v>211</v>
      </c>
      <c r="F5299" s="50" t="s">
        <v>401</v>
      </c>
      <c r="H5299" s="17">
        <v>79</v>
      </c>
      <c r="I5299" s="17">
        <v>12</v>
      </c>
      <c r="AU5299" s="50" t="s">
        <v>1997</v>
      </c>
    </row>
    <row r="5300" spans="1:60" hidden="1" x14ac:dyDescent="0.2">
      <c r="A5300" s="50">
        <v>2025</v>
      </c>
      <c r="B5300" s="50" t="s">
        <v>967</v>
      </c>
      <c r="C5300" s="51" t="str">
        <f>set_totals!$C$769</f>
        <v>30Jul25-PRS-Gordon R-1</v>
      </c>
      <c r="D5300" s="21">
        <f t="shared" si="233"/>
        <v>45868</v>
      </c>
      <c r="E5300" s="22">
        <f t="shared" si="234"/>
        <v>211</v>
      </c>
      <c r="F5300" s="50" t="s">
        <v>344</v>
      </c>
      <c r="G5300" s="50" t="s">
        <v>2539</v>
      </c>
      <c r="H5300" s="17">
        <v>400</v>
      </c>
      <c r="I5300" s="17">
        <v>80</v>
      </c>
      <c r="K5300" s="50" t="s">
        <v>496</v>
      </c>
      <c r="P5300" s="50" t="s">
        <v>1981</v>
      </c>
      <c r="Q5300" s="50" t="s">
        <v>494</v>
      </c>
      <c r="AU5300" s="50" t="s">
        <v>2438</v>
      </c>
      <c r="BH5300" s="50" t="s">
        <v>2487</v>
      </c>
    </row>
    <row r="5301" spans="1:60" hidden="1" x14ac:dyDescent="0.2">
      <c r="A5301" s="50">
        <v>2025</v>
      </c>
      <c r="B5301" s="50" t="s">
        <v>967</v>
      </c>
      <c r="C5301" s="51" t="str">
        <f>set_totals!$C$769</f>
        <v>30Jul25-PRS-Gordon R-1</v>
      </c>
      <c r="D5301" s="21">
        <f t="shared" si="233"/>
        <v>45868</v>
      </c>
      <c r="E5301" s="22">
        <f t="shared" si="234"/>
        <v>211</v>
      </c>
      <c r="F5301" s="50" t="s">
        <v>410</v>
      </c>
      <c r="AU5301" s="50" t="s">
        <v>2441</v>
      </c>
    </row>
    <row r="5302" spans="1:60" hidden="1" x14ac:dyDescent="0.2">
      <c r="A5302" s="50">
        <v>2025</v>
      </c>
      <c r="B5302" s="50" t="s">
        <v>967</v>
      </c>
      <c r="C5302" s="51" t="str">
        <f>set_totals!$C$769</f>
        <v>30Jul25-PRS-Gordon R-1</v>
      </c>
      <c r="D5302" s="21">
        <f t="shared" si="233"/>
        <v>45868</v>
      </c>
      <c r="E5302" s="22">
        <f t="shared" si="234"/>
        <v>211</v>
      </c>
      <c r="F5302" s="50" t="s">
        <v>410</v>
      </c>
      <c r="AU5302" s="50" t="s">
        <v>2444</v>
      </c>
    </row>
    <row r="5303" spans="1:60" hidden="1" x14ac:dyDescent="0.2">
      <c r="A5303" s="50">
        <v>2025</v>
      </c>
      <c r="B5303" s="50" t="s">
        <v>967</v>
      </c>
      <c r="C5303" s="51" t="str">
        <f>set_totals!$C$769</f>
        <v>30Jul25-PRS-Gordon R-1</v>
      </c>
      <c r="D5303" s="21">
        <f t="shared" si="233"/>
        <v>45868</v>
      </c>
      <c r="E5303" s="22">
        <f t="shared" si="234"/>
        <v>211</v>
      </c>
      <c r="F5303" s="50" t="s">
        <v>410</v>
      </c>
      <c r="AU5303" s="50" t="s">
        <v>2448</v>
      </c>
    </row>
    <row r="5304" spans="1:60" hidden="1" x14ac:dyDescent="0.2">
      <c r="A5304" s="50">
        <v>2025</v>
      </c>
      <c r="B5304" s="50" t="s">
        <v>967</v>
      </c>
      <c r="C5304" s="51" t="str">
        <f>set_totals!$C$769</f>
        <v>30Jul25-PRS-Gordon R-1</v>
      </c>
      <c r="D5304" s="21">
        <f t="shared" si="233"/>
        <v>45868</v>
      </c>
      <c r="E5304" s="22">
        <f t="shared" si="234"/>
        <v>211</v>
      </c>
      <c r="F5304" s="50" t="s">
        <v>401</v>
      </c>
      <c r="H5304" s="17">
        <v>79</v>
      </c>
      <c r="I5304" s="17">
        <v>13</v>
      </c>
      <c r="AC5304" s="50">
        <v>1</v>
      </c>
      <c r="AU5304" s="50" t="s">
        <v>2453</v>
      </c>
    </row>
    <row r="5305" spans="1:60" hidden="1" x14ac:dyDescent="0.2">
      <c r="A5305" s="50">
        <v>2025</v>
      </c>
      <c r="B5305" s="50" t="s">
        <v>967</v>
      </c>
      <c r="C5305" s="51" t="str">
        <f>set_totals!$C$769</f>
        <v>30Jul25-PRS-Gordon R-1</v>
      </c>
      <c r="D5305" s="21">
        <f t="shared" si="233"/>
        <v>45868</v>
      </c>
      <c r="E5305" s="22">
        <f t="shared" si="234"/>
        <v>211</v>
      </c>
      <c r="F5305" s="50" t="s">
        <v>401</v>
      </c>
      <c r="H5305" s="17">
        <v>76</v>
      </c>
      <c r="I5305" s="17">
        <v>13</v>
      </c>
      <c r="AC5305" s="50">
        <v>1</v>
      </c>
      <c r="AU5305" s="50" t="s">
        <v>2458</v>
      </c>
    </row>
    <row r="5306" spans="1:60" hidden="1" x14ac:dyDescent="0.2">
      <c r="A5306" s="50">
        <v>2025</v>
      </c>
      <c r="B5306" s="50" t="s">
        <v>967</v>
      </c>
      <c r="C5306" s="51" t="str">
        <f>set_totals!$C$769</f>
        <v>30Jul25-PRS-Gordon R-1</v>
      </c>
      <c r="D5306" s="21">
        <f t="shared" si="233"/>
        <v>45868</v>
      </c>
      <c r="E5306" s="22">
        <f t="shared" si="234"/>
        <v>211</v>
      </c>
      <c r="F5306" s="50" t="s">
        <v>401</v>
      </c>
      <c r="H5306" s="17">
        <v>73</v>
      </c>
      <c r="I5306" s="17">
        <v>12</v>
      </c>
      <c r="AU5306" s="50" t="s">
        <v>2461</v>
      </c>
    </row>
    <row r="5307" spans="1:60" hidden="1" x14ac:dyDescent="0.2">
      <c r="A5307" s="50">
        <v>2025</v>
      </c>
      <c r="B5307" s="50" t="s">
        <v>967</v>
      </c>
      <c r="C5307" s="51" t="str">
        <f>set_totals!$C$769</f>
        <v>30Jul25-PRS-Gordon R-1</v>
      </c>
      <c r="D5307" s="21">
        <f t="shared" si="233"/>
        <v>45868</v>
      </c>
      <c r="E5307" s="22">
        <f t="shared" si="234"/>
        <v>211</v>
      </c>
      <c r="F5307" s="50" t="s">
        <v>401</v>
      </c>
      <c r="H5307" s="17">
        <v>86</v>
      </c>
      <c r="I5307" s="17">
        <v>14</v>
      </c>
      <c r="AU5307" s="50" t="s">
        <v>2464</v>
      </c>
    </row>
    <row r="5308" spans="1:60" hidden="1" x14ac:dyDescent="0.2">
      <c r="A5308" s="50">
        <v>2025</v>
      </c>
      <c r="B5308" s="50" t="s">
        <v>967</v>
      </c>
      <c r="C5308" s="51" t="str">
        <f>set_totals!$C$769</f>
        <v>30Jul25-PRS-Gordon R-1</v>
      </c>
      <c r="D5308" s="21">
        <f t="shared" si="233"/>
        <v>45868</v>
      </c>
      <c r="E5308" s="22">
        <f t="shared" si="234"/>
        <v>211</v>
      </c>
      <c r="F5308" s="50" t="s">
        <v>401</v>
      </c>
      <c r="H5308" s="17">
        <v>83</v>
      </c>
      <c r="I5308" s="17">
        <v>13</v>
      </c>
      <c r="AU5308" s="50" t="s">
        <v>2467</v>
      </c>
    </row>
    <row r="5309" spans="1:60" hidden="1" x14ac:dyDescent="0.2">
      <c r="A5309" s="50">
        <v>2025</v>
      </c>
      <c r="B5309" s="50" t="s">
        <v>967</v>
      </c>
      <c r="C5309" s="51" t="str">
        <f>set_totals!$C$769</f>
        <v>30Jul25-PRS-Gordon R-1</v>
      </c>
      <c r="D5309" s="21">
        <f t="shared" si="233"/>
        <v>45868</v>
      </c>
      <c r="E5309" s="22">
        <f t="shared" si="234"/>
        <v>211</v>
      </c>
      <c r="F5309" s="50" t="s">
        <v>401</v>
      </c>
      <c r="H5309" s="17">
        <v>78</v>
      </c>
      <c r="I5309" s="17">
        <v>14</v>
      </c>
    </row>
    <row r="5310" spans="1:60" hidden="1" x14ac:dyDescent="0.2">
      <c r="A5310" s="50">
        <v>2025</v>
      </c>
      <c r="B5310" s="50" t="s">
        <v>967</v>
      </c>
      <c r="C5310" s="51" t="str">
        <f>set_totals!$C$769</f>
        <v>30Jul25-PRS-Gordon R-1</v>
      </c>
      <c r="D5310" s="21">
        <f t="shared" si="233"/>
        <v>45868</v>
      </c>
      <c r="E5310" s="22">
        <f t="shared" si="234"/>
        <v>211</v>
      </c>
      <c r="F5310" s="50" t="s">
        <v>401</v>
      </c>
      <c r="H5310" s="17">
        <v>82</v>
      </c>
      <c r="I5310" s="17">
        <v>13</v>
      </c>
    </row>
    <row r="5311" spans="1:60" hidden="1" x14ac:dyDescent="0.2">
      <c r="A5311" s="50">
        <v>2025</v>
      </c>
      <c r="B5311" s="50" t="s">
        <v>967</v>
      </c>
      <c r="C5311" s="51" t="str">
        <f>set_totals!$C$769</f>
        <v>30Jul25-PRS-Gordon R-1</v>
      </c>
      <c r="D5311" s="21">
        <f t="shared" ref="D5311:D5335" si="235">DATEVALUE(LEFT(C5311, SEARCH("-", C5311) - 1))</f>
        <v>45868</v>
      </c>
      <c r="E5311" s="22">
        <f t="shared" ref="E5311:E5335" si="236" xml:space="preserve"> D5311 - DATE(YEAR(D5311), 1, 0)</f>
        <v>211</v>
      </c>
      <c r="F5311" s="50" t="s">
        <v>401</v>
      </c>
      <c r="H5311" s="17">
        <v>84</v>
      </c>
      <c r="I5311" s="17">
        <v>12</v>
      </c>
    </row>
    <row r="5312" spans="1:60" hidden="1" x14ac:dyDescent="0.2">
      <c r="A5312" s="50">
        <v>2025</v>
      </c>
      <c r="B5312" s="50" t="s">
        <v>967</v>
      </c>
      <c r="C5312" s="51" t="str">
        <f>set_totals!$C$769</f>
        <v>30Jul25-PRS-Gordon R-1</v>
      </c>
      <c r="D5312" s="21">
        <f t="shared" si="235"/>
        <v>45868</v>
      </c>
      <c r="E5312" s="22">
        <f t="shared" si="236"/>
        <v>211</v>
      </c>
      <c r="F5312" s="50" t="s">
        <v>401</v>
      </c>
      <c r="H5312" s="17">
        <v>79</v>
      </c>
      <c r="I5312" s="17">
        <v>12</v>
      </c>
    </row>
    <row r="5313" spans="1:9" hidden="1" x14ac:dyDescent="0.2">
      <c r="A5313" s="50">
        <v>2025</v>
      </c>
      <c r="B5313" s="50" t="s">
        <v>967</v>
      </c>
      <c r="C5313" s="51" t="str">
        <f>set_totals!$C$769</f>
        <v>30Jul25-PRS-Gordon R-1</v>
      </c>
      <c r="D5313" s="21">
        <f t="shared" si="235"/>
        <v>45868</v>
      </c>
      <c r="E5313" s="22">
        <f t="shared" si="236"/>
        <v>211</v>
      </c>
      <c r="F5313" s="50" t="s">
        <v>401</v>
      </c>
      <c r="H5313" s="17">
        <v>79</v>
      </c>
      <c r="I5313" s="17">
        <v>12</v>
      </c>
    </row>
    <row r="5314" spans="1:9" hidden="1" x14ac:dyDescent="0.2">
      <c r="A5314" s="50">
        <v>2025</v>
      </c>
      <c r="B5314" s="50" t="s">
        <v>967</v>
      </c>
      <c r="C5314" s="51" t="str">
        <f>set_totals!$C$769</f>
        <v>30Jul25-PRS-Gordon R-1</v>
      </c>
      <c r="D5314" s="21">
        <f t="shared" si="235"/>
        <v>45868</v>
      </c>
      <c r="E5314" s="22">
        <f t="shared" si="236"/>
        <v>211</v>
      </c>
      <c r="F5314" s="50" t="s">
        <v>401</v>
      </c>
      <c r="H5314" s="17">
        <v>79</v>
      </c>
      <c r="I5314" s="17">
        <v>12</v>
      </c>
    </row>
    <row r="5315" spans="1:9" hidden="1" x14ac:dyDescent="0.2">
      <c r="A5315" s="50">
        <v>2025</v>
      </c>
      <c r="B5315" s="50" t="s">
        <v>967</v>
      </c>
      <c r="C5315" s="51" t="str">
        <f>set_totals!$C$769</f>
        <v>30Jul25-PRS-Gordon R-1</v>
      </c>
      <c r="D5315" s="21">
        <f t="shared" si="235"/>
        <v>45868</v>
      </c>
      <c r="E5315" s="22">
        <f t="shared" si="236"/>
        <v>211</v>
      </c>
      <c r="F5315" s="50" t="s">
        <v>410</v>
      </c>
      <c r="H5315" s="17">
        <v>85</v>
      </c>
      <c r="I5315" s="17">
        <v>12</v>
      </c>
    </row>
    <row r="5316" spans="1:9" hidden="1" x14ac:dyDescent="0.2">
      <c r="A5316" s="50">
        <v>2025</v>
      </c>
      <c r="B5316" s="50" t="s">
        <v>967</v>
      </c>
      <c r="C5316" s="51" t="str">
        <f>set_totals!$C$769</f>
        <v>30Jul25-PRS-Gordon R-1</v>
      </c>
      <c r="D5316" s="21">
        <f t="shared" si="235"/>
        <v>45868</v>
      </c>
      <c r="E5316" s="22">
        <f t="shared" si="236"/>
        <v>211</v>
      </c>
      <c r="F5316" s="50" t="s">
        <v>410</v>
      </c>
      <c r="H5316" s="17">
        <v>81</v>
      </c>
      <c r="I5316" s="17">
        <v>13</v>
      </c>
    </row>
    <row r="5317" spans="1:9" hidden="1" x14ac:dyDescent="0.2">
      <c r="A5317" s="50">
        <v>2025</v>
      </c>
      <c r="B5317" s="50" t="s">
        <v>967</v>
      </c>
      <c r="C5317" s="51" t="str">
        <f>set_totals!$C$769</f>
        <v>30Jul25-PRS-Gordon R-1</v>
      </c>
      <c r="D5317" s="21">
        <f t="shared" si="235"/>
        <v>45868</v>
      </c>
      <c r="E5317" s="22">
        <f t="shared" si="236"/>
        <v>211</v>
      </c>
      <c r="F5317" s="50" t="s">
        <v>401</v>
      </c>
      <c r="H5317" s="17">
        <v>79</v>
      </c>
      <c r="I5317" s="17">
        <v>13</v>
      </c>
    </row>
    <row r="5318" spans="1:9" hidden="1" x14ac:dyDescent="0.2">
      <c r="A5318" s="50">
        <v>2025</v>
      </c>
      <c r="B5318" s="50" t="s">
        <v>967</v>
      </c>
      <c r="C5318" s="51" t="str">
        <f>set_totals!$C$769</f>
        <v>30Jul25-PRS-Gordon R-1</v>
      </c>
      <c r="D5318" s="21">
        <f t="shared" si="235"/>
        <v>45868</v>
      </c>
      <c r="E5318" s="22">
        <f t="shared" si="236"/>
        <v>211</v>
      </c>
      <c r="F5318" s="50" t="s">
        <v>401</v>
      </c>
      <c r="H5318" s="17">
        <v>82</v>
      </c>
      <c r="I5318" s="17">
        <v>13</v>
      </c>
    </row>
    <row r="5319" spans="1:9" hidden="1" x14ac:dyDescent="0.2">
      <c r="A5319" s="50">
        <v>2025</v>
      </c>
      <c r="B5319" s="50" t="s">
        <v>967</v>
      </c>
      <c r="C5319" s="51" t="str">
        <f>set_totals!$C$769</f>
        <v>30Jul25-PRS-Gordon R-1</v>
      </c>
      <c r="D5319" s="21">
        <f t="shared" si="235"/>
        <v>45868</v>
      </c>
      <c r="E5319" s="22">
        <f t="shared" si="236"/>
        <v>211</v>
      </c>
      <c r="F5319" s="50" t="s">
        <v>401</v>
      </c>
      <c r="H5319" s="17">
        <v>78</v>
      </c>
      <c r="I5319" s="17">
        <v>14</v>
      </c>
    </row>
    <row r="5320" spans="1:9" hidden="1" x14ac:dyDescent="0.2">
      <c r="A5320" s="50">
        <v>2025</v>
      </c>
      <c r="B5320" s="50" t="s">
        <v>967</v>
      </c>
      <c r="C5320" s="51" t="str">
        <f>set_totals!$C$769</f>
        <v>30Jul25-PRS-Gordon R-1</v>
      </c>
      <c r="D5320" s="21">
        <f t="shared" si="235"/>
        <v>45868</v>
      </c>
      <c r="E5320" s="22">
        <f t="shared" si="236"/>
        <v>211</v>
      </c>
      <c r="F5320" s="50" t="s">
        <v>410</v>
      </c>
      <c r="H5320" s="17">
        <v>90</v>
      </c>
      <c r="I5320" s="17">
        <v>13</v>
      </c>
    </row>
    <row r="5321" spans="1:9" hidden="1" x14ac:dyDescent="0.2">
      <c r="A5321" s="50">
        <v>2025</v>
      </c>
      <c r="B5321" s="50" t="s">
        <v>967</v>
      </c>
      <c r="C5321" s="51" t="str">
        <f>set_totals!$C$769</f>
        <v>30Jul25-PRS-Gordon R-1</v>
      </c>
      <c r="D5321" s="21">
        <f t="shared" si="235"/>
        <v>45868</v>
      </c>
      <c r="E5321" s="22">
        <f t="shared" si="236"/>
        <v>211</v>
      </c>
      <c r="F5321" s="50" t="s">
        <v>401</v>
      </c>
      <c r="H5321" s="17">
        <v>75</v>
      </c>
      <c r="I5321" s="17">
        <v>12</v>
      </c>
    </row>
    <row r="5322" spans="1:9" hidden="1" x14ac:dyDescent="0.2">
      <c r="A5322" s="50">
        <v>2025</v>
      </c>
      <c r="B5322" s="50" t="s">
        <v>967</v>
      </c>
      <c r="C5322" s="51" t="str">
        <f>set_totals!$C$769</f>
        <v>30Jul25-PRS-Gordon R-1</v>
      </c>
      <c r="D5322" s="21">
        <f t="shared" si="235"/>
        <v>45868</v>
      </c>
      <c r="E5322" s="22">
        <f t="shared" si="236"/>
        <v>211</v>
      </c>
      <c r="F5322" s="50" t="s">
        <v>401</v>
      </c>
      <c r="H5322" s="17">
        <v>80</v>
      </c>
      <c r="I5322" s="17">
        <v>14</v>
      </c>
    </row>
    <row r="5323" spans="1:9" hidden="1" x14ac:dyDescent="0.2">
      <c r="A5323" s="50">
        <v>2025</v>
      </c>
      <c r="B5323" s="50" t="s">
        <v>967</v>
      </c>
      <c r="C5323" s="51" t="str">
        <f>set_totals!$C$769</f>
        <v>30Jul25-PRS-Gordon R-1</v>
      </c>
      <c r="D5323" s="21">
        <f t="shared" si="235"/>
        <v>45868</v>
      </c>
      <c r="E5323" s="22">
        <f t="shared" si="236"/>
        <v>211</v>
      </c>
      <c r="F5323" s="50" t="s">
        <v>401</v>
      </c>
      <c r="H5323" s="17">
        <v>79</v>
      </c>
      <c r="I5323" s="17">
        <v>13</v>
      </c>
    </row>
    <row r="5324" spans="1:9" hidden="1" x14ac:dyDescent="0.2">
      <c r="A5324" s="50">
        <v>2025</v>
      </c>
      <c r="B5324" s="50" t="s">
        <v>967</v>
      </c>
      <c r="C5324" s="51" t="str">
        <f>set_totals!$C$769</f>
        <v>30Jul25-PRS-Gordon R-1</v>
      </c>
      <c r="D5324" s="21">
        <f t="shared" si="235"/>
        <v>45868</v>
      </c>
      <c r="E5324" s="22">
        <f t="shared" si="236"/>
        <v>211</v>
      </c>
      <c r="F5324" s="50" t="s">
        <v>401</v>
      </c>
      <c r="H5324" s="17">
        <v>84</v>
      </c>
      <c r="I5324" s="17">
        <v>16</v>
      </c>
    </row>
    <row r="5325" spans="1:9" hidden="1" x14ac:dyDescent="0.2">
      <c r="A5325" s="50">
        <v>2025</v>
      </c>
      <c r="B5325" s="50" t="s">
        <v>967</v>
      </c>
      <c r="C5325" s="51" t="str">
        <f>set_totals!$C$769</f>
        <v>30Jul25-PRS-Gordon R-1</v>
      </c>
      <c r="D5325" s="21">
        <f t="shared" si="235"/>
        <v>45868</v>
      </c>
      <c r="E5325" s="22">
        <f t="shared" si="236"/>
        <v>211</v>
      </c>
      <c r="F5325" s="50" t="s">
        <v>401</v>
      </c>
      <c r="H5325" s="17">
        <v>82</v>
      </c>
      <c r="I5325" s="17">
        <v>13</v>
      </c>
    </row>
    <row r="5326" spans="1:9" hidden="1" x14ac:dyDescent="0.2">
      <c r="A5326" s="50">
        <v>2025</v>
      </c>
      <c r="B5326" s="50" t="s">
        <v>967</v>
      </c>
      <c r="C5326" s="51" t="str">
        <f>set_totals!$C$769</f>
        <v>30Jul25-PRS-Gordon R-1</v>
      </c>
      <c r="D5326" s="21">
        <f t="shared" si="235"/>
        <v>45868</v>
      </c>
      <c r="E5326" s="22">
        <f t="shared" si="236"/>
        <v>211</v>
      </c>
      <c r="F5326" s="50" t="s">
        <v>401</v>
      </c>
      <c r="H5326" s="17">
        <v>85</v>
      </c>
      <c r="I5326" s="17">
        <v>13</v>
      </c>
    </row>
    <row r="5327" spans="1:9" hidden="1" x14ac:dyDescent="0.2">
      <c r="A5327" s="50">
        <v>2025</v>
      </c>
      <c r="B5327" s="50" t="s">
        <v>967</v>
      </c>
      <c r="C5327" s="51" t="str">
        <f>set_totals!$C$769</f>
        <v>30Jul25-PRS-Gordon R-1</v>
      </c>
      <c r="D5327" s="21">
        <f t="shared" si="235"/>
        <v>45868</v>
      </c>
      <c r="E5327" s="22">
        <f t="shared" si="236"/>
        <v>211</v>
      </c>
      <c r="F5327" s="50" t="s">
        <v>401</v>
      </c>
      <c r="H5327" s="17">
        <v>86</v>
      </c>
      <c r="I5327" s="17">
        <v>16</v>
      </c>
    </row>
    <row r="5328" spans="1:9" hidden="1" x14ac:dyDescent="0.2">
      <c r="A5328" s="50">
        <v>2025</v>
      </c>
      <c r="B5328" s="50" t="s">
        <v>967</v>
      </c>
      <c r="C5328" s="51" t="str">
        <f>set_totals!$C$769</f>
        <v>30Jul25-PRS-Gordon R-1</v>
      </c>
      <c r="D5328" s="21">
        <f t="shared" si="235"/>
        <v>45868</v>
      </c>
      <c r="E5328" s="22">
        <f t="shared" si="236"/>
        <v>211</v>
      </c>
      <c r="F5328" s="50" t="s">
        <v>401</v>
      </c>
      <c r="H5328" s="17">
        <v>75</v>
      </c>
      <c r="I5328" s="17">
        <v>12</v>
      </c>
    </row>
    <row r="5329" spans="1:60" hidden="1" x14ac:dyDescent="0.2">
      <c r="A5329" s="50">
        <v>2025</v>
      </c>
      <c r="B5329" s="50" t="s">
        <v>967</v>
      </c>
      <c r="C5329" s="51" t="str">
        <f>set_totals!$C$769</f>
        <v>30Jul25-PRS-Gordon R-1</v>
      </c>
      <c r="D5329" s="21">
        <f t="shared" si="235"/>
        <v>45868</v>
      </c>
      <c r="E5329" s="22">
        <f t="shared" si="236"/>
        <v>211</v>
      </c>
      <c r="F5329" s="50" t="s">
        <v>401</v>
      </c>
      <c r="H5329" s="17">
        <v>96</v>
      </c>
      <c r="I5329" s="17">
        <v>17</v>
      </c>
    </row>
    <row r="5330" spans="1:60" hidden="1" x14ac:dyDescent="0.2">
      <c r="A5330" s="50">
        <v>2025</v>
      </c>
      <c r="B5330" s="50" t="s">
        <v>967</v>
      </c>
      <c r="C5330" s="51" t="str">
        <f>set_totals!$C$769</f>
        <v>30Jul25-PRS-Gordon R-1</v>
      </c>
      <c r="D5330" s="21">
        <f t="shared" si="235"/>
        <v>45868</v>
      </c>
      <c r="E5330" s="22">
        <f t="shared" si="236"/>
        <v>211</v>
      </c>
      <c r="F5330" s="50" t="s">
        <v>401</v>
      </c>
      <c r="H5330" s="17">
        <v>83</v>
      </c>
      <c r="I5330" s="17">
        <v>15</v>
      </c>
    </row>
    <row r="5331" spans="1:60" hidden="1" x14ac:dyDescent="0.2">
      <c r="A5331" s="50">
        <v>2025</v>
      </c>
      <c r="B5331" s="50" t="s">
        <v>967</v>
      </c>
      <c r="C5331" s="51" t="str">
        <f>set_totals!$C$769</f>
        <v>30Jul25-PRS-Gordon R-1</v>
      </c>
      <c r="D5331" s="21">
        <f t="shared" si="235"/>
        <v>45868</v>
      </c>
      <c r="E5331" s="22">
        <f t="shared" si="236"/>
        <v>211</v>
      </c>
      <c r="F5331" s="50" t="s">
        <v>401</v>
      </c>
      <c r="H5331" s="17">
        <v>79</v>
      </c>
      <c r="I5331" s="17">
        <v>13</v>
      </c>
    </row>
    <row r="5332" spans="1:60" hidden="1" x14ac:dyDescent="0.2">
      <c r="A5332" s="50">
        <v>2025</v>
      </c>
      <c r="B5332" s="50" t="s">
        <v>967</v>
      </c>
      <c r="C5332" s="51" t="str">
        <f>set_totals!$C$769</f>
        <v>30Jul25-PRS-Gordon R-1</v>
      </c>
      <c r="D5332" s="21">
        <f t="shared" si="235"/>
        <v>45868</v>
      </c>
      <c r="E5332" s="22">
        <f t="shared" si="236"/>
        <v>211</v>
      </c>
      <c r="F5332" s="50" t="s">
        <v>401</v>
      </c>
      <c r="H5332" s="17">
        <v>78</v>
      </c>
      <c r="I5332" s="17">
        <v>12</v>
      </c>
    </row>
    <row r="5333" spans="1:60" hidden="1" x14ac:dyDescent="0.2">
      <c r="A5333" s="50">
        <v>2025</v>
      </c>
      <c r="B5333" s="50" t="s">
        <v>967</v>
      </c>
      <c r="C5333" s="51" t="str">
        <f>set_totals!$C$769</f>
        <v>30Jul25-PRS-Gordon R-1</v>
      </c>
      <c r="D5333" s="21">
        <f t="shared" si="235"/>
        <v>45868</v>
      </c>
      <c r="E5333" s="22">
        <f t="shared" si="236"/>
        <v>211</v>
      </c>
      <c r="F5333" s="50" t="s">
        <v>401</v>
      </c>
      <c r="H5333" s="17">
        <v>84</v>
      </c>
      <c r="I5333" s="17">
        <v>14</v>
      </c>
    </row>
    <row r="5334" spans="1:60" hidden="1" x14ac:dyDescent="0.2">
      <c r="A5334" s="50">
        <v>2025</v>
      </c>
      <c r="B5334" s="50" t="s">
        <v>967</v>
      </c>
      <c r="C5334" s="51" t="str">
        <f>set_totals!$C$769</f>
        <v>30Jul25-PRS-Gordon R-1</v>
      </c>
      <c r="D5334" s="21">
        <f t="shared" si="235"/>
        <v>45868</v>
      </c>
      <c r="E5334" s="22">
        <f t="shared" si="236"/>
        <v>211</v>
      </c>
      <c r="F5334" s="50" t="s">
        <v>401</v>
      </c>
      <c r="H5334" s="17">
        <v>72</v>
      </c>
      <c r="I5334" s="17">
        <v>12</v>
      </c>
    </row>
    <row r="5335" spans="1:60" hidden="1" x14ac:dyDescent="0.2">
      <c r="A5335" s="50">
        <v>2025</v>
      </c>
      <c r="B5335" s="50" t="s">
        <v>967</v>
      </c>
      <c r="C5335" s="51" t="str">
        <f>set_totals!$C$769</f>
        <v>30Jul25-PRS-Gordon R-1</v>
      </c>
      <c r="D5335" s="21">
        <f t="shared" si="235"/>
        <v>45868</v>
      </c>
      <c r="E5335" s="22">
        <f t="shared" si="236"/>
        <v>211</v>
      </c>
      <c r="F5335" s="50" t="s">
        <v>401</v>
      </c>
      <c r="H5335" s="17">
        <v>82</v>
      </c>
      <c r="I5335" s="17">
        <v>14</v>
      </c>
    </row>
    <row r="5336" spans="1:60" hidden="1" x14ac:dyDescent="0.2">
      <c r="A5336" s="50">
        <v>2025</v>
      </c>
      <c r="B5336" s="50" t="s">
        <v>967</v>
      </c>
      <c r="C5336" s="51" t="str">
        <f>set_totals!$C$772</f>
        <v>30Jul25-PRS-Jap Rock-2</v>
      </c>
      <c r="D5336" s="21">
        <f t="shared" ref="D5336:D5362" si="237">DATEVALUE(LEFT(C5336, SEARCH("-", C5336) - 1))</f>
        <v>45868</v>
      </c>
      <c r="E5336" s="22">
        <f t="shared" ref="E5336:E5362" si="238" xml:space="preserve"> D5336 - DATE(YEAR(D5336), 1, 0)</f>
        <v>211</v>
      </c>
      <c r="F5336" s="50" t="s">
        <v>344</v>
      </c>
      <c r="G5336" s="50" t="s">
        <v>347</v>
      </c>
      <c r="H5336" s="17">
        <v>187</v>
      </c>
      <c r="I5336" s="17">
        <v>41</v>
      </c>
      <c r="K5336" s="50" t="s">
        <v>494</v>
      </c>
      <c r="P5336" s="50" t="s">
        <v>1982</v>
      </c>
      <c r="Q5336" s="50" t="s">
        <v>494</v>
      </c>
      <c r="BH5336" s="50" t="s">
        <v>2487</v>
      </c>
    </row>
    <row r="5337" spans="1:60" hidden="1" x14ac:dyDescent="0.2">
      <c r="A5337" s="50">
        <v>2025</v>
      </c>
      <c r="B5337" s="50" t="s">
        <v>967</v>
      </c>
      <c r="C5337" s="51" t="str">
        <f>set_totals!$C$772</f>
        <v>30Jul25-PRS-Jap Rock-2</v>
      </c>
      <c r="D5337" s="21">
        <f t="shared" si="237"/>
        <v>45868</v>
      </c>
      <c r="E5337" s="22">
        <f t="shared" si="238"/>
        <v>211</v>
      </c>
      <c r="F5337" s="50" t="s">
        <v>344</v>
      </c>
      <c r="G5337" s="50" t="s">
        <v>347</v>
      </c>
      <c r="H5337" s="17">
        <v>143</v>
      </c>
      <c r="I5337" s="17">
        <v>31</v>
      </c>
      <c r="K5337" s="50" t="s">
        <v>496</v>
      </c>
      <c r="P5337" s="50" t="s">
        <v>1983</v>
      </c>
      <c r="Q5337" s="50" t="s">
        <v>494</v>
      </c>
      <c r="AC5337" s="50">
        <v>1</v>
      </c>
      <c r="BH5337" s="50" t="s">
        <v>2487</v>
      </c>
    </row>
    <row r="5338" spans="1:60" x14ac:dyDescent="0.2">
      <c r="A5338" s="50">
        <v>2025</v>
      </c>
      <c r="B5338" s="50" t="s">
        <v>967</v>
      </c>
      <c r="C5338" s="51" t="str">
        <f>set_totals!$C$772</f>
        <v>30Jul25-PRS-Jap Rock-2</v>
      </c>
      <c r="D5338" s="21">
        <f t="shared" si="237"/>
        <v>45868</v>
      </c>
      <c r="E5338" s="22">
        <f t="shared" si="238"/>
        <v>211</v>
      </c>
      <c r="F5338" s="50" t="s">
        <v>344</v>
      </c>
      <c r="G5338" s="50" t="s">
        <v>347</v>
      </c>
      <c r="H5338" s="17">
        <v>125</v>
      </c>
      <c r="I5338" s="17">
        <v>27</v>
      </c>
      <c r="K5338" s="50" t="s">
        <v>496</v>
      </c>
      <c r="N5338" s="50" t="s">
        <v>1984</v>
      </c>
      <c r="P5338" s="50" t="s">
        <v>1984</v>
      </c>
      <c r="Q5338" s="50" t="s">
        <v>496</v>
      </c>
      <c r="R5338" s="50" t="s">
        <v>2351</v>
      </c>
      <c r="S5338" s="50" t="s">
        <v>2525</v>
      </c>
      <c r="AC5338" s="50">
        <v>1</v>
      </c>
      <c r="AD5338" s="50" t="s">
        <v>2473</v>
      </c>
      <c r="AF5338" s="50" t="s">
        <v>2469</v>
      </c>
      <c r="AG5338" s="200">
        <v>45902</v>
      </c>
      <c r="AH5338" s="50" t="s">
        <v>496</v>
      </c>
      <c r="AI5338" s="50" t="s">
        <v>494</v>
      </c>
      <c r="AL5338" s="50" t="s">
        <v>496</v>
      </c>
      <c r="AM5338" s="50">
        <v>150</v>
      </c>
      <c r="AN5338" s="50">
        <v>25</v>
      </c>
      <c r="AO5338" s="50">
        <v>18.68</v>
      </c>
      <c r="AP5338" s="50" t="s">
        <v>494</v>
      </c>
      <c r="AQ5338" s="50" t="s">
        <v>2470</v>
      </c>
      <c r="AR5338" s="50" t="s">
        <v>1984</v>
      </c>
      <c r="AU5338" s="50" t="s">
        <v>1984</v>
      </c>
      <c r="BH5338" s="50" t="s">
        <v>2487</v>
      </c>
    </row>
    <row r="5339" spans="1:60" hidden="1" x14ac:dyDescent="0.2">
      <c r="A5339" s="50">
        <v>2025</v>
      </c>
      <c r="B5339" s="50" t="s">
        <v>967</v>
      </c>
      <c r="C5339" s="51" t="str">
        <f>set_totals!$C$772</f>
        <v>30Jul25-PRS-Jap Rock-2</v>
      </c>
      <c r="D5339" s="21">
        <f t="shared" si="237"/>
        <v>45868</v>
      </c>
      <c r="E5339" s="22">
        <f t="shared" si="238"/>
        <v>211</v>
      </c>
      <c r="F5339" s="50" t="s">
        <v>344</v>
      </c>
      <c r="G5339" s="50" t="s">
        <v>347</v>
      </c>
      <c r="H5339" s="17">
        <v>149</v>
      </c>
      <c r="I5339" s="17">
        <v>36</v>
      </c>
      <c r="K5339" s="50" t="s">
        <v>496</v>
      </c>
      <c r="P5339" s="50" t="s">
        <v>1985</v>
      </c>
      <c r="Q5339" s="50" t="s">
        <v>494</v>
      </c>
      <c r="BH5339" s="50" t="s">
        <v>2487</v>
      </c>
    </row>
    <row r="5340" spans="1:60" hidden="1" x14ac:dyDescent="0.2">
      <c r="A5340" s="50">
        <v>2025</v>
      </c>
      <c r="B5340" s="50" t="s">
        <v>967</v>
      </c>
      <c r="C5340" s="51" t="str">
        <f>set_totals!$C$772</f>
        <v>30Jul25-PRS-Jap Rock-2</v>
      </c>
      <c r="D5340" s="21">
        <f t="shared" si="237"/>
        <v>45868</v>
      </c>
      <c r="E5340" s="22">
        <f t="shared" si="238"/>
        <v>211</v>
      </c>
      <c r="F5340" s="50" t="s">
        <v>344</v>
      </c>
      <c r="G5340" s="50" t="s">
        <v>347</v>
      </c>
      <c r="H5340" s="17">
        <v>119</v>
      </c>
      <c r="I5340" s="17">
        <v>24</v>
      </c>
      <c r="K5340" s="50" t="s">
        <v>496</v>
      </c>
      <c r="P5340" s="50" t="s">
        <v>1986</v>
      </c>
      <c r="Q5340" s="50" t="s">
        <v>494</v>
      </c>
      <c r="AC5340" s="50">
        <v>2</v>
      </c>
      <c r="BH5340" s="50" t="s">
        <v>2487</v>
      </c>
    </row>
    <row r="5341" spans="1:60" x14ac:dyDescent="0.2">
      <c r="A5341" s="50">
        <v>2025</v>
      </c>
      <c r="B5341" s="50" t="s">
        <v>967</v>
      </c>
      <c r="C5341" s="51" t="str">
        <f>set_totals!$C$772</f>
        <v>30Jul25-PRS-Jap Rock-2</v>
      </c>
      <c r="D5341" s="21">
        <f t="shared" si="237"/>
        <v>45868</v>
      </c>
      <c r="E5341" s="22">
        <f t="shared" si="238"/>
        <v>211</v>
      </c>
      <c r="F5341" s="50" t="s">
        <v>344</v>
      </c>
      <c r="G5341" s="50" t="s">
        <v>347</v>
      </c>
      <c r="H5341" s="17">
        <v>141</v>
      </c>
      <c r="I5341" s="17">
        <v>30</v>
      </c>
      <c r="K5341" s="50" t="s">
        <v>496</v>
      </c>
      <c r="N5341" s="50" t="s">
        <v>1987</v>
      </c>
      <c r="P5341" s="50" t="s">
        <v>1987</v>
      </c>
      <c r="Q5341" s="50" t="s">
        <v>496</v>
      </c>
      <c r="R5341" s="50" t="s">
        <v>2351</v>
      </c>
      <c r="S5341" s="50" t="s">
        <v>2525</v>
      </c>
      <c r="AF5341" s="50" t="s">
        <v>2469</v>
      </c>
      <c r="AG5341" s="200">
        <v>45902</v>
      </c>
      <c r="AH5341" s="50" t="s">
        <v>496</v>
      </c>
      <c r="AI5341" s="50" t="s">
        <v>494</v>
      </c>
      <c r="AL5341" s="50" t="s">
        <v>496</v>
      </c>
      <c r="AM5341" s="50">
        <v>125</v>
      </c>
      <c r="AN5341" s="50">
        <v>29</v>
      </c>
      <c r="AO5341" s="50">
        <v>25.811</v>
      </c>
      <c r="AP5341" s="50" t="s">
        <v>494</v>
      </c>
      <c r="AQ5341" s="50" t="s">
        <v>2470</v>
      </c>
      <c r="AR5341" s="50" t="s">
        <v>1987</v>
      </c>
      <c r="AU5341" s="50" t="s">
        <v>1987</v>
      </c>
      <c r="BH5341" s="50" t="s">
        <v>2488</v>
      </c>
    </row>
    <row r="5342" spans="1:60" hidden="1" x14ac:dyDescent="0.2">
      <c r="A5342" s="50">
        <v>2025</v>
      </c>
      <c r="B5342" s="50" t="s">
        <v>967</v>
      </c>
      <c r="C5342" s="51" t="str">
        <f>set_totals!$C$772</f>
        <v>30Jul25-PRS-Jap Rock-2</v>
      </c>
      <c r="D5342" s="21">
        <f t="shared" si="237"/>
        <v>45868</v>
      </c>
      <c r="E5342" s="22">
        <f t="shared" si="238"/>
        <v>211</v>
      </c>
      <c r="F5342" s="50" t="s">
        <v>344</v>
      </c>
      <c r="G5342" s="50" t="s">
        <v>347</v>
      </c>
      <c r="H5342" s="17">
        <v>134</v>
      </c>
      <c r="I5342" s="17">
        <v>28</v>
      </c>
      <c r="K5342" s="50" t="s">
        <v>496</v>
      </c>
      <c r="P5342" s="50" t="s">
        <v>1988</v>
      </c>
      <c r="Q5342" s="50" t="s">
        <v>494</v>
      </c>
      <c r="BH5342" s="50" t="s">
        <v>2488</v>
      </c>
    </row>
    <row r="5343" spans="1:60" hidden="1" x14ac:dyDescent="0.2">
      <c r="A5343" s="50">
        <v>2025</v>
      </c>
      <c r="B5343" s="50" t="s">
        <v>967</v>
      </c>
      <c r="C5343" s="51" t="str">
        <f>set_totals!$C$772</f>
        <v>30Jul25-PRS-Jap Rock-2</v>
      </c>
      <c r="D5343" s="21">
        <f t="shared" si="237"/>
        <v>45868</v>
      </c>
      <c r="E5343" s="22">
        <f t="shared" si="238"/>
        <v>211</v>
      </c>
      <c r="F5343" s="50" t="s">
        <v>344</v>
      </c>
      <c r="G5343" s="50" t="s">
        <v>347</v>
      </c>
      <c r="H5343" s="17">
        <v>99</v>
      </c>
      <c r="I5343" s="17">
        <v>23</v>
      </c>
      <c r="K5343" s="50" t="s">
        <v>496</v>
      </c>
      <c r="P5343" s="50" t="s">
        <v>1989</v>
      </c>
      <c r="Q5343" s="50" t="s">
        <v>494</v>
      </c>
      <c r="AC5343" s="50">
        <v>4</v>
      </c>
      <c r="BH5343" s="50" t="s">
        <v>2488</v>
      </c>
    </row>
    <row r="5344" spans="1:60" x14ac:dyDescent="0.2">
      <c r="A5344" s="50">
        <v>2025</v>
      </c>
      <c r="B5344" s="50" t="s">
        <v>967</v>
      </c>
      <c r="C5344" s="51" t="str">
        <f>set_totals!$C$772</f>
        <v>30Jul25-PRS-Jap Rock-2</v>
      </c>
      <c r="D5344" s="21">
        <f t="shared" si="237"/>
        <v>45868</v>
      </c>
      <c r="E5344" s="22">
        <f t="shared" si="238"/>
        <v>211</v>
      </c>
      <c r="F5344" s="50" t="s">
        <v>344</v>
      </c>
      <c r="G5344" s="50" t="s">
        <v>347</v>
      </c>
      <c r="H5344" s="16">
        <v>111</v>
      </c>
      <c r="I5344" s="17">
        <v>22</v>
      </c>
      <c r="K5344" s="50" t="s">
        <v>496</v>
      </c>
      <c r="N5344" s="50" t="s">
        <v>1990</v>
      </c>
      <c r="P5344" s="50" t="s">
        <v>1990</v>
      </c>
      <c r="Q5344" s="50" t="s">
        <v>496</v>
      </c>
      <c r="R5344" s="50" t="s">
        <v>2351</v>
      </c>
      <c r="S5344" s="50" t="s">
        <v>2525</v>
      </c>
      <c r="AC5344" s="50">
        <v>1</v>
      </c>
      <c r="AF5344" s="50" t="s">
        <v>2469</v>
      </c>
      <c r="AG5344" s="200">
        <v>45902</v>
      </c>
      <c r="AH5344" s="50" t="s">
        <v>496</v>
      </c>
      <c r="AI5344" s="50" t="s">
        <v>494</v>
      </c>
      <c r="AL5344" s="50" t="s">
        <v>496</v>
      </c>
      <c r="AM5344" s="50">
        <v>99</v>
      </c>
      <c r="AN5344" s="50">
        <v>21</v>
      </c>
      <c r="AO5344" s="50">
        <v>11.925000000000001</v>
      </c>
      <c r="AP5344" s="50" t="s">
        <v>494</v>
      </c>
      <c r="AQ5344" s="50" t="s">
        <v>2470</v>
      </c>
      <c r="AR5344" s="50" t="s">
        <v>1990</v>
      </c>
      <c r="AU5344" s="50" t="s">
        <v>1990</v>
      </c>
      <c r="BH5344" s="50" t="s">
        <v>2488</v>
      </c>
    </row>
    <row r="5345" spans="1:60" hidden="1" x14ac:dyDescent="0.2">
      <c r="A5345" s="50">
        <v>2025</v>
      </c>
      <c r="B5345" s="50" t="s">
        <v>967</v>
      </c>
      <c r="C5345" s="51" t="str">
        <f>set_totals!$C$772</f>
        <v>30Jul25-PRS-Jap Rock-2</v>
      </c>
      <c r="D5345" s="21">
        <f t="shared" si="237"/>
        <v>45868</v>
      </c>
      <c r="E5345" s="22">
        <f t="shared" si="238"/>
        <v>211</v>
      </c>
      <c r="F5345" s="50" t="s">
        <v>344</v>
      </c>
      <c r="G5345" s="50" t="s">
        <v>347</v>
      </c>
      <c r="H5345" s="17">
        <v>144</v>
      </c>
      <c r="I5345" s="17">
        <v>31</v>
      </c>
      <c r="K5345" s="50" t="s">
        <v>494</v>
      </c>
      <c r="P5345" s="50" t="s">
        <v>1991</v>
      </c>
      <c r="Q5345" s="50" t="s">
        <v>494</v>
      </c>
      <c r="BH5345" s="50" t="s">
        <v>2488</v>
      </c>
    </row>
    <row r="5346" spans="1:60" hidden="1" x14ac:dyDescent="0.2">
      <c r="A5346" s="50">
        <v>2025</v>
      </c>
      <c r="B5346" s="50" t="s">
        <v>967</v>
      </c>
      <c r="C5346" s="51" t="str">
        <f>set_totals!$C$772</f>
        <v>30Jul25-PRS-Jap Rock-2</v>
      </c>
      <c r="D5346" s="21">
        <f t="shared" si="237"/>
        <v>45868</v>
      </c>
      <c r="E5346" s="22">
        <f t="shared" si="238"/>
        <v>211</v>
      </c>
      <c r="F5346" s="50" t="s">
        <v>410</v>
      </c>
      <c r="H5346" s="17">
        <v>103</v>
      </c>
      <c r="I5346" s="17">
        <v>14</v>
      </c>
    </row>
    <row r="5347" spans="1:60" hidden="1" x14ac:dyDescent="0.2">
      <c r="A5347" s="50">
        <v>2025</v>
      </c>
      <c r="B5347" s="50" t="s">
        <v>967</v>
      </c>
      <c r="C5347" s="51" t="str">
        <f>set_totals!$C$772</f>
        <v>30Jul25-PRS-Jap Rock-2</v>
      </c>
      <c r="D5347" s="21">
        <f t="shared" si="237"/>
        <v>45868</v>
      </c>
      <c r="E5347" s="22">
        <f t="shared" si="238"/>
        <v>211</v>
      </c>
      <c r="F5347" s="50" t="s">
        <v>410</v>
      </c>
      <c r="H5347" s="17">
        <v>83</v>
      </c>
      <c r="I5347" s="17">
        <v>12</v>
      </c>
    </row>
    <row r="5348" spans="1:60" hidden="1" x14ac:dyDescent="0.2">
      <c r="A5348" s="50">
        <v>2025</v>
      </c>
      <c r="B5348" s="50" t="s">
        <v>967</v>
      </c>
      <c r="C5348" s="51" t="str">
        <f>set_totals!$C$772</f>
        <v>30Jul25-PRS-Jap Rock-2</v>
      </c>
      <c r="D5348" s="21">
        <f t="shared" si="237"/>
        <v>45868</v>
      </c>
      <c r="E5348" s="22">
        <f t="shared" si="238"/>
        <v>211</v>
      </c>
      <c r="F5348" s="50" t="s">
        <v>410</v>
      </c>
      <c r="H5348" s="17">
        <v>99</v>
      </c>
      <c r="I5348" s="17">
        <v>13</v>
      </c>
    </row>
    <row r="5349" spans="1:60" hidden="1" x14ac:dyDescent="0.2">
      <c r="A5349" s="50">
        <v>2025</v>
      </c>
      <c r="B5349" s="50" t="s">
        <v>967</v>
      </c>
      <c r="C5349" s="51" t="str">
        <f>set_totals!$C$772</f>
        <v>30Jul25-PRS-Jap Rock-2</v>
      </c>
      <c r="D5349" s="21">
        <f t="shared" si="237"/>
        <v>45868</v>
      </c>
      <c r="E5349" s="22">
        <f t="shared" si="238"/>
        <v>211</v>
      </c>
      <c r="F5349" s="50" t="s">
        <v>410</v>
      </c>
      <c r="H5349" s="17">
        <v>90</v>
      </c>
      <c r="I5349" s="17">
        <v>12</v>
      </c>
    </row>
    <row r="5350" spans="1:60" hidden="1" x14ac:dyDescent="0.2">
      <c r="A5350" s="50">
        <v>2025</v>
      </c>
      <c r="B5350" s="50" t="s">
        <v>967</v>
      </c>
      <c r="C5350" s="51" t="str">
        <f>set_totals!$C$772</f>
        <v>30Jul25-PRS-Jap Rock-2</v>
      </c>
      <c r="D5350" s="21">
        <f t="shared" si="237"/>
        <v>45868</v>
      </c>
      <c r="E5350" s="22">
        <f t="shared" si="238"/>
        <v>211</v>
      </c>
      <c r="F5350" s="50" t="s">
        <v>410</v>
      </c>
      <c r="H5350" s="17">
        <v>92</v>
      </c>
      <c r="I5350" s="17">
        <v>12</v>
      </c>
    </row>
    <row r="5351" spans="1:60" hidden="1" x14ac:dyDescent="0.2">
      <c r="A5351" s="50">
        <v>2025</v>
      </c>
      <c r="B5351" s="50" t="s">
        <v>967</v>
      </c>
      <c r="C5351" s="51" t="str">
        <f>set_totals!$C$772</f>
        <v>30Jul25-PRS-Jap Rock-2</v>
      </c>
      <c r="D5351" s="21">
        <f t="shared" si="237"/>
        <v>45868</v>
      </c>
      <c r="E5351" s="22">
        <f t="shared" si="238"/>
        <v>211</v>
      </c>
      <c r="F5351" s="50" t="s">
        <v>410</v>
      </c>
      <c r="H5351" s="17">
        <v>100</v>
      </c>
      <c r="I5351" s="17">
        <v>13</v>
      </c>
    </row>
    <row r="5352" spans="1:60" hidden="1" x14ac:dyDescent="0.2">
      <c r="A5352" s="50">
        <v>2025</v>
      </c>
      <c r="B5352" s="50" t="s">
        <v>967</v>
      </c>
      <c r="C5352" s="51" t="str">
        <f>set_totals!$C$772</f>
        <v>30Jul25-PRS-Jap Rock-2</v>
      </c>
      <c r="D5352" s="21">
        <f t="shared" si="237"/>
        <v>45868</v>
      </c>
      <c r="E5352" s="22">
        <f t="shared" si="238"/>
        <v>211</v>
      </c>
      <c r="F5352" s="50" t="s">
        <v>410</v>
      </c>
      <c r="H5352" s="17">
        <v>99</v>
      </c>
      <c r="I5352" s="17">
        <v>14</v>
      </c>
    </row>
    <row r="5353" spans="1:60" hidden="1" x14ac:dyDescent="0.2">
      <c r="A5353" s="50">
        <v>2025</v>
      </c>
      <c r="B5353" s="50" t="s">
        <v>967</v>
      </c>
      <c r="C5353" s="51" t="str">
        <f>set_totals!$C$772</f>
        <v>30Jul25-PRS-Jap Rock-2</v>
      </c>
      <c r="D5353" s="21">
        <f t="shared" si="237"/>
        <v>45868</v>
      </c>
      <c r="E5353" s="22">
        <f t="shared" si="238"/>
        <v>211</v>
      </c>
      <c r="F5353" s="50" t="s">
        <v>410</v>
      </c>
      <c r="H5353" s="17">
        <v>103</v>
      </c>
      <c r="I5353" s="17">
        <v>15</v>
      </c>
    </row>
    <row r="5354" spans="1:60" hidden="1" x14ac:dyDescent="0.2">
      <c r="A5354" s="50">
        <v>2025</v>
      </c>
      <c r="B5354" s="50" t="s">
        <v>967</v>
      </c>
      <c r="C5354" s="51" t="str">
        <f>set_totals!$C$772</f>
        <v>30Jul25-PRS-Jap Rock-2</v>
      </c>
      <c r="D5354" s="21">
        <f t="shared" si="237"/>
        <v>45868</v>
      </c>
      <c r="E5354" s="22">
        <f t="shared" si="238"/>
        <v>211</v>
      </c>
      <c r="F5354" s="50" t="s">
        <v>410</v>
      </c>
      <c r="H5354" s="17">
        <v>95</v>
      </c>
      <c r="I5354" s="17">
        <v>13</v>
      </c>
    </row>
    <row r="5355" spans="1:60" hidden="1" x14ac:dyDescent="0.2">
      <c r="A5355" s="50">
        <v>2025</v>
      </c>
      <c r="B5355" s="50" t="s">
        <v>967</v>
      </c>
      <c r="C5355" s="51" t="str">
        <f>set_totals!$C$772</f>
        <v>30Jul25-PRS-Jap Rock-2</v>
      </c>
      <c r="D5355" s="21">
        <f t="shared" si="237"/>
        <v>45868</v>
      </c>
      <c r="E5355" s="22">
        <f t="shared" si="238"/>
        <v>211</v>
      </c>
      <c r="F5355" s="50" t="s">
        <v>410</v>
      </c>
      <c r="H5355" s="17">
        <v>100</v>
      </c>
      <c r="I5355" s="17">
        <v>16</v>
      </c>
    </row>
    <row r="5356" spans="1:60" hidden="1" x14ac:dyDescent="0.2">
      <c r="A5356" s="50">
        <v>2025</v>
      </c>
      <c r="B5356" s="50" t="s">
        <v>967</v>
      </c>
      <c r="C5356" s="51" t="str">
        <f>set_totals!$C$772</f>
        <v>30Jul25-PRS-Jap Rock-2</v>
      </c>
      <c r="D5356" s="21">
        <f t="shared" si="237"/>
        <v>45868</v>
      </c>
      <c r="E5356" s="22">
        <f t="shared" si="238"/>
        <v>211</v>
      </c>
      <c r="F5356" s="50" t="s">
        <v>410</v>
      </c>
      <c r="H5356" s="17">
        <v>98</v>
      </c>
      <c r="I5356" s="17">
        <v>14</v>
      </c>
    </row>
    <row r="5357" spans="1:60" hidden="1" x14ac:dyDescent="0.2">
      <c r="A5357" s="50">
        <v>2025</v>
      </c>
      <c r="B5357" s="50" t="s">
        <v>967</v>
      </c>
      <c r="C5357" s="51" t="str">
        <f>set_totals!$C$772</f>
        <v>30Jul25-PRS-Jap Rock-2</v>
      </c>
      <c r="D5357" s="21">
        <f t="shared" si="237"/>
        <v>45868</v>
      </c>
      <c r="E5357" s="22">
        <f t="shared" si="238"/>
        <v>211</v>
      </c>
      <c r="F5357" s="50" t="s">
        <v>410</v>
      </c>
      <c r="H5357" s="17">
        <v>94</v>
      </c>
      <c r="I5357" s="17">
        <v>13</v>
      </c>
    </row>
    <row r="5358" spans="1:60" hidden="1" x14ac:dyDescent="0.2">
      <c r="A5358" s="50">
        <v>2025</v>
      </c>
      <c r="B5358" s="50" t="s">
        <v>967</v>
      </c>
      <c r="C5358" s="51" t="str">
        <f>set_totals!$C$772</f>
        <v>30Jul25-PRS-Jap Rock-2</v>
      </c>
      <c r="D5358" s="21">
        <f t="shared" si="237"/>
        <v>45868</v>
      </c>
      <c r="E5358" s="22">
        <f t="shared" si="238"/>
        <v>211</v>
      </c>
      <c r="F5358" s="50" t="s">
        <v>410</v>
      </c>
      <c r="H5358" s="17">
        <v>93</v>
      </c>
      <c r="I5358" s="17">
        <v>14</v>
      </c>
    </row>
    <row r="5359" spans="1:60" hidden="1" x14ac:dyDescent="0.2">
      <c r="A5359" s="50">
        <v>2025</v>
      </c>
      <c r="B5359" s="50" t="s">
        <v>967</v>
      </c>
      <c r="C5359" s="51" t="str">
        <f>set_totals!$C$772</f>
        <v>30Jul25-PRS-Jap Rock-2</v>
      </c>
      <c r="D5359" s="21">
        <f t="shared" si="237"/>
        <v>45868</v>
      </c>
      <c r="E5359" s="22">
        <f t="shared" si="238"/>
        <v>211</v>
      </c>
      <c r="F5359" s="50" t="s">
        <v>410</v>
      </c>
      <c r="H5359" s="17">
        <v>97</v>
      </c>
      <c r="I5359" s="17">
        <v>13</v>
      </c>
    </row>
    <row r="5360" spans="1:60" hidden="1" x14ac:dyDescent="0.2">
      <c r="A5360" s="50">
        <v>2025</v>
      </c>
      <c r="B5360" s="50" t="s">
        <v>967</v>
      </c>
      <c r="C5360" s="51" t="str">
        <f>set_totals!$C$772</f>
        <v>30Jul25-PRS-Jap Rock-2</v>
      </c>
      <c r="D5360" s="21">
        <f t="shared" si="237"/>
        <v>45868</v>
      </c>
      <c r="E5360" s="22">
        <f t="shared" si="238"/>
        <v>211</v>
      </c>
      <c r="F5360" s="50" t="s">
        <v>410</v>
      </c>
      <c r="H5360" s="17">
        <v>90</v>
      </c>
      <c r="I5360" s="17">
        <v>13</v>
      </c>
    </row>
    <row r="5361" spans="1:60" hidden="1" x14ac:dyDescent="0.2">
      <c r="A5361" s="50">
        <v>2025</v>
      </c>
      <c r="B5361" s="50" t="s">
        <v>967</v>
      </c>
      <c r="C5361" s="51" t="str">
        <f>set_totals!$C$772</f>
        <v>30Jul25-PRS-Jap Rock-2</v>
      </c>
      <c r="D5361" s="21">
        <f t="shared" si="237"/>
        <v>45868</v>
      </c>
      <c r="E5361" s="22">
        <f t="shared" si="238"/>
        <v>211</v>
      </c>
      <c r="F5361" s="50" t="s">
        <v>410</v>
      </c>
      <c r="H5361" s="17">
        <v>88</v>
      </c>
      <c r="I5361" s="17">
        <v>12</v>
      </c>
    </row>
    <row r="5362" spans="1:60" hidden="1" x14ac:dyDescent="0.2">
      <c r="A5362" s="50">
        <v>2025</v>
      </c>
      <c r="B5362" s="50" t="s">
        <v>967</v>
      </c>
      <c r="C5362" s="51" t="str">
        <f>set_totals!$C$772</f>
        <v>30Jul25-PRS-Jap Rock-2</v>
      </c>
      <c r="D5362" s="21">
        <f t="shared" si="237"/>
        <v>45868</v>
      </c>
      <c r="E5362" s="22">
        <f t="shared" si="238"/>
        <v>211</v>
      </c>
      <c r="F5362" s="50" t="s">
        <v>410</v>
      </c>
      <c r="H5362" s="17">
        <v>94</v>
      </c>
      <c r="I5362" s="17">
        <v>13</v>
      </c>
    </row>
    <row r="5363" spans="1:60" hidden="1" x14ac:dyDescent="0.2">
      <c r="A5363" s="50">
        <v>2025</v>
      </c>
      <c r="B5363" s="50" t="s">
        <v>967</v>
      </c>
      <c r="C5363" s="51" t="str">
        <f>set_totals!$C$772</f>
        <v>30Jul25-PRS-Jap Rock-2</v>
      </c>
      <c r="D5363" s="21">
        <f t="shared" ref="D5363:D5368" si="239">DATEVALUE(LEFT(C5363, SEARCH("-", C5363) - 1))</f>
        <v>45868</v>
      </c>
      <c r="E5363" s="22">
        <f t="shared" ref="E5363:E5368" si="240" xml:space="preserve"> D5363 - DATE(YEAR(D5363), 1, 0)</f>
        <v>211</v>
      </c>
      <c r="F5363" s="50" t="s">
        <v>410</v>
      </c>
      <c r="H5363" s="17">
        <v>82</v>
      </c>
      <c r="I5363" s="17">
        <v>10</v>
      </c>
    </row>
    <row r="5364" spans="1:60" hidden="1" x14ac:dyDescent="0.2">
      <c r="A5364" s="50">
        <v>2025</v>
      </c>
      <c r="B5364" s="50" t="s">
        <v>967</v>
      </c>
      <c r="C5364" s="51" t="str">
        <f>set_totals!$C$772</f>
        <v>30Jul25-PRS-Jap Rock-2</v>
      </c>
      <c r="D5364" s="21">
        <f t="shared" si="239"/>
        <v>45868</v>
      </c>
      <c r="E5364" s="22">
        <f t="shared" si="240"/>
        <v>211</v>
      </c>
      <c r="F5364" s="50" t="s">
        <v>410</v>
      </c>
      <c r="H5364" s="17">
        <v>100</v>
      </c>
      <c r="I5364" s="17">
        <v>15</v>
      </c>
    </row>
    <row r="5365" spans="1:60" hidden="1" x14ac:dyDescent="0.2">
      <c r="A5365" s="50">
        <v>2025</v>
      </c>
      <c r="B5365" s="50" t="s">
        <v>967</v>
      </c>
      <c r="C5365" s="51" t="str">
        <f>set_totals!$C$772</f>
        <v>30Jul25-PRS-Jap Rock-2</v>
      </c>
      <c r="D5365" s="21">
        <f t="shared" si="239"/>
        <v>45868</v>
      </c>
      <c r="E5365" s="22">
        <f t="shared" si="240"/>
        <v>211</v>
      </c>
      <c r="F5365" s="50" t="s">
        <v>410</v>
      </c>
      <c r="H5365" s="17">
        <v>99</v>
      </c>
      <c r="I5365" s="17">
        <v>14</v>
      </c>
    </row>
    <row r="5366" spans="1:60" hidden="1" x14ac:dyDescent="0.2">
      <c r="A5366" s="50">
        <v>2025</v>
      </c>
      <c r="B5366" s="50" t="s">
        <v>967</v>
      </c>
      <c r="C5366" s="51" t="str">
        <f>set_totals!$C$772</f>
        <v>30Jul25-PRS-Jap Rock-2</v>
      </c>
      <c r="D5366" s="21">
        <f t="shared" si="239"/>
        <v>45868</v>
      </c>
      <c r="E5366" s="22">
        <f t="shared" si="240"/>
        <v>211</v>
      </c>
      <c r="F5366" s="50" t="s">
        <v>410</v>
      </c>
      <c r="H5366" s="17">
        <v>101</v>
      </c>
      <c r="I5366" s="17">
        <v>15</v>
      </c>
    </row>
    <row r="5367" spans="1:60" hidden="1" x14ac:dyDescent="0.2">
      <c r="A5367" s="50">
        <v>2025</v>
      </c>
      <c r="B5367" s="50" t="s">
        <v>967</v>
      </c>
      <c r="C5367" s="51" t="str">
        <f>set_totals!$C$772</f>
        <v>30Jul25-PRS-Jap Rock-2</v>
      </c>
      <c r="D5367" s="21">
        <f t="shared" si="239"/>
        <v>45868</v>
      </c>
      <c r="E5367" s="22">
        <f t="shared" si="240"/>
        <v>211</v>
      </c>
      <c r="F5367" s="50" t="s">
        <v>410</v>
      </c>
      <c r="H5367" s="17">
        <v>88</v>
      </c>
      <c r="I5367" s="17">
        <v>13</v>
      </c>
    </row>
    <row r="5368" spans="1:60" hidden="1" x14ac:dyDescent="0.2">
      <c r="A5368" s="50">
        <v>2025</v>
      </c>
      <c r="B5368" s="50" t="s">
        <v>967</v>
      </c>
      <c r="C5368" s="51" t="str">
        <f>set_totals!$C$772</f>
        <v>30Jul25-PRS-Jap Rock-2</v>
      </c>
      <c r="D5368" s="21">
        <f t="shared" si="239"/>
        <v>45868</v>
      </c>
      <c r="E5368" s="22">
        <f t="shared" si="240"/>
        <v>211</v>
      </c>
      <c r="F5368" s="50" t="s">
        <v>410</v>
      </c>
      <c r="H5368" s="17">
        <v>91</v>
      </c>
      <c r="I5368" s="17">
        <v>13</v>
      </c>
    </row>
    <row r="5369" spans="1:60" hidden="1" x14ac:dyDescent="0.2">
      <c r="A5369" s="50">
        <v>2025</v>
      </c>
      <c r="B5369" s="50" t="s">
        <v>967</v>
      </c>
      <c r="C5369" s="51" t="str">
        <f>set_totals!$C$772</f>
        <v>30Jul25-PRS-Jap Rock-2</v>
      </c>
      <c r="D5369" s="21">
        <f t="shared" ref="D5369" si="241">DATEVALUE(LEFT(C5369, SEARCH("-", C5369) - 1))</f>
        <v>45868</v>
      </c>
      <c r="E5369" s="22">
        <f t="shared" ref="E5369" si="242" xml:space="preserve"> D5369 - DATE(YEAR(D5369), 1, 0)</f>
        <v>211</v>
      </c>
      <c r="F5369" s="50" t="s">
        <v>410</v>
      </c>
      <c r="H5369" s="17">
        <v>88</v>
      </c>
      <c r="I5369" s="17">
        <v>12</v>
      </c>
    </row>
    <row r="5370" spans="1:60" hidden="1" x14ac:dyDescent="0.2">
      <c r="A5370" s="50">
        <v>2025</v>
      </c>
      <c r="B5370" s="50" t="s">
        <v>967</v>
      </c>
      <c r="C5370" s="51" t="str">
        <f>set_totals!$C$776</f>
        <v>30Jul25-PRS-Thrasher-3</v>
      </c>
      <c r="D5370" s="21">
        <f t="shared" ref="D5370:D5371" si="243">DATEVALUE(LEFT(C5370, SEARCH("-", C5370) - 1))</f>
        <v>45868</v>
      </c>
      <c r="E5370" s="22">
        <f t="shared" ref="E5370:E5371" si="244" xml:space="preserve"> D5370 - DATE(YEAR(D5370), 1, 0)</f>
        <v>211</v>
      </c>
      <c r="F5370" s="50" t="s">
        <v>343</v>
      </c>
      <c r="G5370" s="50" t="s">
        <v>347</v>
      </c>
      <c r="H5370" s="17">
        <v>183</v>
      </c>
      <c r="I5370" s="17">
        <v>40</v>
      </c>
      <c r="K5370" s="50" t="s">
        <v>494</v>
      </c>
      <c r="Q5370" s="50" t="s">
        <v>494</v>
      </c>
    </row>
    <row r="5371" spans="1:60" hidden="1" x14ac:dyDescent="0.2">
      <c r="A5371" s="50">
        <v>2025</v>
      </c>
      <c r="B5371" s="50" t="s">
        <v>967</v>
      </c>
      <c r="C5371" s="51" t="str">
        <f>set_totals!$C$776</f>
        <v>30Jul25-PRS-Thrasher-3</v>
      </c>
      <c r="D5371" s="21">
        <f t="shared" si="243"/>
        <v>45868</v>
      </c>
      <c r="E5371" s="22">
        <f t="shared" si="244"/>
        <v>211</v>
      </c>
      <c r="F5371" s="50" t="s">
        <v>344</v>
      </c>
      <c r="G5371" s="50" t="s">
        <v>347</v>
      </c>
      <c r="H5371" s="17">
        <v>148</v>
      </c>
      <c r="I5371" s="17">
        <v>35</v>
      </c>
      <c r="K5371" s="50" t="s">
        <v>496</v>
      </c>
      <c r="P5371" s="50" t="s">
        <v>1992</v>
      </c>
      <c r="Q5371" s="50" t="s">
        <v>494</v>
      </c>
      <c r="BH5371" s="50" t="s">
        <v>2488</v>
      </c>
    </row>
    <row r="5372" spans="1:60" hidden="1" x14ac:dyDescent="0.2">
      <c r="A5372" s="50">
        <v>2025</v>
      </c>
      <c r="B5372" s="50" t="s">
        <v>967</v>
      </c>
      <c r="C5372" s="51" t="str">
        <f>set_totals!$C$779</f>
        <v>30Jul25-PRS-PRCD-5</v>
      </c>
      <c r="D5372" s="21">
        <f t="shared" ref="D5372" si="245">DATEVALUE(LEFT(C5372, SEARCH("-", C5372) - 1))</f>
        <v>45868</v>
      </c>
      <c r="E5372" s="22">
        <f t="shared" ref="E5372" si="246" xml:space="preserve"> D5372 - DATE(YEAR(D5372), 1, 0)</f>
        <v>211</v>
      </c>
      <c r="F5372" s="50" t="s">
        <v>344</v>
      </c>
      <c r="G5372" s="50" t="s">
        <v>347</v>
      </c>
      <c r="H5372" s="17">
        <v>143</v>
      </c>
      <c r="I5372" s="17">
        <v>30</v>
      </c>
      <c r="K5372" s="50" t="s">
        <v>496</v>
      </c>
      <c r="P5372" s="50" t="s">
        <v>1993</v>
      </c>
      <c r="Q5372" s="50" t="s">
        <v>494</v>
      </c>
      <c r="BH5372" s="50" t="s">
        <v>2488</v>
      </c>
    </row>
    <row r="5373" spans="1:60" hidden="1" x14ac:dyDescent="0.2">
      <c r="A5373" s="50">
        <v>2025</v>
      </c>
      <c r="B5373" s="50" t="s">
        <v>967</v>
      </c>
      <c r="C5373" s="51" t="str">
        <f>set_totals!$C$779</f>
        <v>30Jul25-PRS-PRCD-5</v>
      </c>
      <c r="D5373" s="21">
        <f t="shared" ref="D5373:D5378" si="247">DATEVALUE(LEFT(C5373, SEARCH("-", C5373) - 1))</f>
        <v>45868</v>
      </c>
      <c r="E5373" s="22">
        <f t="shared" ref="E5373:E5378" si="248" xml:space="preserve"> D5373 - DATE(YEAR(D5373), 1, 0)</f>
        <v>211</v>
      </c>
      <c r="F5373" s="50" t="s">
        <v>344</v>
      </c>
      <c r="G5373" s="50" t="s">
        <v>2539</v>
      </c>
      <c r="H5373" s="17">
        <v>380</v>
      </c>
      <c r="I5373" s="17">
        <v>101</v>
      </c>
      <c r="K5373" s="50" t="s">
        <v>494</v>
      </c>
      <c r="P5373" s="50" t="s">
        <v>1994</v>
      </c>
      <c r="Q5373" s="50" t="s">
        <v>494</v>
      </c>
      <c r="BH5373" s="50" t="s">
        <v>2488</v>
      </c>
    </row>
    <row r="5374" spans="1:60" hidden="1" x14ac:dyDescent="0.2">
      <c r="A5374" s="50">
        <v>2025</v>
      </c>
      <c r="B5374" s="50" t="s">
        <v>967</v>
      </c>
      <c r="C5374" s="51" t="str">
        <f>set_totals!$C$779</f>
        <v>30Jul25-PRS-PRCD-5</v>
      </c>
      <c r="D5374" s="21">
        <f t="shared" si="247"/>
        <v>45868</v>
      </c>
      <c r="E5374" s="22">
        <f t="shared" si="248"/>
        <v>211</v>
      </c>
      <c r="F5374" s="50" t="s">
        <v>344</v>
      </c>
      <c r="G5374" s="50" t="s">
        <v>2539</v>
      </c>
      <c r="H5374" s="17">
        <v>441</v>
      </c>
      <c r="I5374" s="17">
        <v>102</v>
      </c>
      <c r="K5374" s="50" t="s">
        <v>496</v>
      </c>
      <c r="P5374" s="50" t="s">
        <v>1995</v>
      </c>
      <c r="Q5374" s="50" t="s">
        <v>494</v>
      </c>
      <c r="BH5374" s="50" t="s">
        <v>2488</v>
      </c>
    </row>
    <row r="5375" spans="1:60" hidden="1" x14ac:dyDescent="0.2">
      <c r="A5375" s="50">
        <v>2025</v>
      </c>
      <c r="B5375" s="50" t="s">
        <v>967</v>
      </c>
      <c r="C5375" s="51" t="str">
        <f>set_totals!$C$779</f>
        <v>30Jul25-PRS-PRCD-5</v>
      </c>
      <c r="D5375" s="21">
        <f t="shared" si="247"/>
        <v>45868</v>
      </c>
      <c r="E5375" s="22">
        <f t="shared" si="248"/>
        <v>211</v>
      </c>
      <c r="F5375" s="50" t="s">
        <v>344</v>
      </c>
      <c r="G5375" s="50" t="s">
        <v>2539</v>
      </c>
      <c r="H5375" s="17">
        <v>498</v>
      </c>
      <c r="I5375" s="17">
        <v>109</v>
      </c>
      <c r="K5375" s="50" t="s">
        <v>496</v>
      </c>
      <c r="P5375" s="50" t="s">
        <v>1996</v>
      </c>
      <c r="Q5375" s="50" t="s">
        <v>494</v>
      </c>
      <c r="BH5375" s="50" t="s">
        <v>2488</v>
      </c>
    </row>
    <row r="5376" spans="1:60" x14ac:dyDescent="0.2">
      <c r="A5376" s="50">
        <v>2025</v>
      </c>
      <c r="B5376" s="50" t="s">
        <v>967</v>
      </c>
      <c r="C5376" s="51" t="str">
        <f>set_totals!$C$779</f>
        <v>30Jul25-PRS-PRCD-5</v>
      </c>
      <c r="D5376" s="21">
        <f t="shared" si="247"/>
        <v>45868</v>
      </c>
      <c r="E5376" s="22">
        <f t="shared" si="248"/>
        <v>211</v>
      </c>
      <c r="F5376" s="50" t="s">
        <v>344</v>
      </c>
      <c r="G5376" s="50" t="s">
        <v>347</v>
      </c>
      <c r="H5376" s="17">
        <v>147</v>
      </c>
      <c r="I5376" s="17">
        <v>32</v>
      </c>
      <c r="K5376" s="50" t="s">
        <v>496</v>
      </c>
      <c r="N5376" s="50" t="s">
        <v>1997</v>
      </c>
      <c r="P5376" s="50" t="s">
        <v>1997</v>
      </c>
      <c r="Q5376" s="50" t="s">
        <v>496</v>
      </c>
      <c r="R5376" s="50" t="s">
        <v>2351</v>
      </c>
      <c r="S5376" s="50" t="s">
        <v>2525</v>
      </c>
      <c r="AD5376" s="50" t="s">
        <v>2471</v>
      </c>
      <c r="AF5376" s="50" t="s">
        <v>2469</v>
      </c>
      <c r="AG5376" s="200">
        <v>45902</v>
      </c>
      <c r="AH5376" s="50" t="s">
        <v>496</v>
      </c>
      <c r="AI5376" s="50" t="s">
        <v>494</v>
      </c>
      <c r="AL5376" s="50" t="s">
        <v>496</v>
      </c>
      <c r="AM5376" s="50">
        <v>135</v>
      </c>
      <c r="AN5376" s="50">
        <v>30</v>
      </c>
      <c r="AO5376" s="50">
        <v>29.437999999999999</v>
      </c>
      <c r="AP5376" s="50" t="s">
        <v>494</v>
      </c>
      <c r="AQ5376" s="50" t="s">
        <v>2470</v>
      </c>
      <c r="AR5376" s="50" t="s">
        <v>1997</v>
      </c>
      <c r="AU5376" s="50" t="s">
        <v>1997</v>
      </c>
      <c r="BH5376" s="50" t="s">
        <v>2488</v>
      </c>
    </row>
    <row r="5377" spans="1:60" hidden="1" x14ac:dyDescent="0.2">
      <c r="A5377" s="50">
        <v>2025</v>
      </c>
      <c r="B5377" s="50" t="s">
        <v>967</v>
      </c>
      <c r="C5377" s="51" t="str">
        <f>set_totals!$C$779</f>
        <v>30Jul25-PRS-PRCD-5</v>
      </c>
      <c r="D5377" s="21">
        <f t="shared" si="247"/>
        <v>45868</v>
      </c>
      <c r="E5377" s="22">
        <f t="shared" si="248"/>
        <v>211</v>
      </c>
      <c r="F5377" s="50" t="s">
        <v>344</v>
      </c>
      <c r="G5377" s="50" t="s">
        <v>347</v>
      </c>
      <c r="H5377" s="17">
        <v>162</v>
      </c>
      <c r="I5377" s="17">
        <v>37</v>
      </c>
      <c r="K5377" s="50" t="s">
        <v>496</v>
      </c>
      <c r="P5377" s="50" t="s">
        <v>1998</v>
      </c>
      <c r="Q5377" s="50" t="s">
        <v>494</v>
      </c>
      <c r="BH5377" s="50" t="s">
        <v>2488</v>
      </c>
    </row>
    <row r="5378" spans="1:60" hidden="1" x14ac:dyDescent="0.2">
      <c r="A5378" s="50">
        <v>2025</v>
      </c>
      <c r="B5378" s="50" t="s">
        <v>967</v>
      </c>
      <c r="C5378" s="51" t="str">
        <f>set_totals!$C$779</f>
        <v>30Jul25-PRS-PRCD-5</v>
      </c>
      <c r="D5378" s="21">
        <f t="shared" si="247"/>
        <v>45868</v>
      </c>
      <c r="E5378" s="22">
        <f t="shared" si="248"/>
        <v>211</v>
      </c>
      <c r="F5378" s="50" t="s">
        <v>344</v>
      </c>
      <c r="G5378" s="50" t="s">
        <v>347</v>
      </c>
      <c r="H5378" s="17">
        <v>103</v>
      </c>
      <c r="I5378" s="17">
        <v>20</v>
      </c>
      <c r="K5378" s="50" t="s">
        <v>496</v>
      </c>
      <c r="P5378" s="50" t="s">
        <v>1999</v>
      </c>
      <c r="Q5378" s="50" t="s">
        <v>494</v>
      </c>
      <c r="BH5378" s="50" t="s">
        <v>2488</v>
      </c>
    </row>
    <row r="5379" spans="1:60" ht="15" x14ac:dyDescent="0.25">
      <c r="A5379" s="50">
        <v>2024</v>
      </c>
      <c r="B5379" s="50" t="s">
        <v>420</v>
      </c>
      <c r="C5379" s="51" t="str">
        <f>sample_event_meta!U249</f>
        <v>27May24-BS-BS07-1</v>
      </c>
      <c r="D5379" s="21">
        <f t="shared" ref="D5379:D5390" si="249">DATEVALUE(LEFT(C5379, SEARCH("-", C5379) - 1))</f>
        <v>45439</v>
      </c>
      <c r="E5379" s="22">
        <f t="shared" ref="E5379:E5390" si="250" xml:space="preserve"> D5379 - DATE(YEAR(D5379), 1, 0)</f>
        <v>148</v>
      </c>
      <c r="F5379" s="50" t="s">
        <v>344</v>
      </c>
      <c r="G5379" s="50" t="s">
        <v>347</v>
      </c>
      <c r="H5379" s="17">
        <v>66</v>
      </c>
      <c r="I5379" s="17">
        <v>12</v>
      </c>
      <c r="J5379" s="50">
        <v>2.31</v>
      </c>
      <c r="K5379" s="50" t="s">
        <v>494</v>
      </c>
      <c r="N5379" s="50" t="s">
        <v>2000</v>
      </c>
      <c r="P5379" s="50" t="s">
        <v>2000</v>
      </c>
      <c r="Q5379" s="50" t="s">
        <v>496</v>
      </c>
      <c r="R5379" s="50" t="s">
        <v>2350</v>
      </c>
      <c r="S5379" s="50" t="s">
        <v>2506</v>
      </c>
      <c r="AD5379" s="50" t="s">
        <v>2346</v>
      </c>
      <c r="AF5379" s="50" t="s">
        <v>2469</v>
      </c>
      <c r="AG5379" s="196">
        <v>45594</v>
      </c>
      <c r="AH5379" s="50" t="s">
        <v>494</v>
      </c>
      <c r="AI5379" s="50" t="s">
        <v>494</v>
      </c>
      <c r="AJ5379" s="50" t="s">
        <v>494</v>
      </c>
      <c r="AL5379" s="50" t="s">
        <v>494</v>
      </c>
      <c r="AM5379">
        <v>61</v>
      </c>
      <c r="AN5379">
        <v>11</v>
      </c>
      <c r="AO5379">
        <v>1.8</v>
      </c>
      <c r="AP5379" s="50" t="s">
        <v>496</v>
      </c>
      <c r="AQ5379" s="50" t="s">
        <v>2574</v>
      </c>
      <c r="AR5379" s="50" t="s">
        <v>2000</v>
      </c>
      <c r="AS5379" s="50" t="s">
        <v>494</v>
      </c>
      <c r="AT5379" s="50" t="s">
        <v>494</v>
      </c>
      <c r="AU5379" s="50" t="s">
        <v>2000</v>
      </c>
      <c r="AV5379" s="50" t="s">
        <v>494</v>
      </c>
      <c r="AW5379" s="50" t="s">
        <v>494</v>
      </c>
      <c r="AX5379" s="50" t="s">
        <v>494</v>
      </c>
      <c r="AY5379" s="50" t="s">
        <v>494</v>
      </c>
      <c r="AZ5379" s="50" t="s">
        <v>494</v>
      </c>
      <c r="BA5379" s="50" t="s">
        <v>494</v>
      </c>
      <c r="BB5379" s="50" t="s">
        <v>494</v>
      </c>
      <c r="BC5379" s="50" t="s">
        <v>494</v>
      </c>
      <c r="BD5379" s="50" t="s">
        <v>494</v>
      </c>
      <c r="BE5379" s="50" t="s">
        <v>494</v>
      </c>
    </row>
    <row r="5380" spans="1:60" hidden="1" x14ac:dyDescent="0.2">
      <c r="A5380" s="50">
        <v>2024</v>
      </c>
      <c r="B5380" s="50" t="s">
        <v>420</v>
      </c>
      <c r="C5380" s="51" t="str">
        <f>sample_event_meta!$U$253</f>
        <v>13Jun24-BS-BS18-1</v>
      </c>
      <c r="D5380" s="21">
        <f t="shared" si="249"/>
        <v>45456</v>
      </c>
      <c r="E5380" s="22">
        <f t="shared" si="250"/>
        <v>165</v>
      </c>
      <c r="F5380" s="50" t="s">
        <v>344</v>
      </c>
      <c r="G5380" s="50" t="s">
        <v>347</v>
      </c>
      <c r="H5380" s="17">
        <v>70</v>
      </c>
      <c r="I5380" s="17">
        <v>18</v>
      </c>
      <c r="J5380" s="50">
        <v>5.4</v>
      </c>
      <c r="K5380" s="50" t="s">
        <v>494</v>
      </c>
      <c r="P5380" s="50" t="s">
        <v>2001</v>
      </c>
      <c r="Q5380" s="50" t="s">
        <v>494</v>
      </c>
    </row>
    <row r="5381" spans="1:60" hidden="1" x14ac:dyDescent="0.2">
      <c r="A5381" s="50">
        <v>2024</v>
      </c>
      <c r="B5381" s="50" t="s">
        <v>420</v>
      </c>
      <c r="C5381" s="51" t="str">
        <f>sample_event_meta!$U$253</f>
        <v>13Jun24-BS-BS18-1</v>
      </c>
      <c r="D5381" s="21">
        <f t="shared" si="249"/>
        <v>45456</v>
      </c>
      <c r="E5381" s="22">
        <f t="shared" si="250"/>
        <v>165</v>
      </c>
      <c r="F5381" s="50" t="s">
        <v>344</v>
      </c>
      <c r="G5381" s="50" t="s">
        <v>347</v>
      </c>
      <c r="H5381" s="17">
        <v>72</v>
      </c>
      <c r="I5381" s="17">
        <v>14</v>
      </c>
      <c r="J5381" s="50">
        <v>3.33</v>
      </c>
      <c r="K5381" s="50" t="s">
        <v>494</v>
      </c>
      <c r="P5381" s="50" t="s">
        <v>2002</v>
      </c>
      <c r="Q5381" s="50" t="s">
        <v>494</v>
      </c>
      <c r="S5381" s="202"/>
    </row>
    <row r="5382" spans="1:60" x14ac:dyDescent="0.2">
      <c r="A5382" s="50">
        <v>2024</v>
      </c>
      <c r="B5382" s="50" t="s">
        <v>420</v>
      </c>
      <c r="C5382" s="51" t="str">
        <f>sample_event_meta!$U$253</f>
        <v>13Jun24-BS-BS18-1</v>
      </c>
      <c r="D5382" s="21">
        <f t="shared" si="249"/>
        <v>45456</v>
      </c>
      <c r="E5382" s="22">
        <f t="shared" si="250"/>
        <v>165</v>
      </c>
      <c r="F5382" s="50" t="s">
        <v>344</v>
      </c>
      <c r="G5382" s="50" t="s">
        <v>347</v>
      </c>
      <c r="H5382" s="17">
        <v>74</v>
      </c>
      <c r="I5382" s="17">
        <v>12</v>
      </c>
      <c r="J5382" s="50">
        <v>3.38</v>
      </c>
      <c r="K5382" s="50" t="s">
        <v>494</v>
      </c>
      <c r="N5382" s="50" t="s">
        <v>2003</v>
      </c>
      <c r="P5382" s="50" t="s">
        <v>2003</v>
      </c>
      <c r="Q5382" s="50" t="s">
        <v>496</v>
      </c>
      <c r="R5382" s="51" t="s">
        <v>2350</v>
      </c>
      <c r="S5382" s="207" t="s">
        <v>2506</v>
      </c>
      <c r="AD5382" s="50" t="s">
        <v>2579</v>
      </c>
      <c r="AF5382" s="50" t="s">
        <v>2469</v>
      </c>
      <c r="AG5382" s="200">
        <v>45554</v>
      </c>
      <c r="AH5382" s="50" t="s">
        <v>494</v>
      </c>
      <c r="AI5382" s="50" t="s">
        <v>494</v>
      </c>
      <c r="AJ5382" s="50" t="s">
        <v>494</v>
      </c>
      <c r="AL5382" s="50" t="s">
        <v>494</v>
      </c>
      <c r="AM5382" s="50">
        <v>69</v>
      </c>
      <c r="AN5382" s="50">
        <v>12</v>
      </c>
      <c r="AO5382" s="50">
        <v>3.6</v>
      </c>
      <c r="AP5382" s="50" t="s">
        <v>496</v>
      </c>
      <c r="AQ5382" s="50" t="s">
        <v>2575</v>
      </c>
      <c r="AR5382" s="50" t="s">
        <v>2002</v>
      </c>
      <c r="AS5382" s="50" t="s">
        <v>494</v>
      </c>
      <c r="AT5382" s="50" t="s">
        <v>494</v>
      </c>
      <c r="AU5382" s="50" t="s">
        <v>2002</v>
      </c>
      <c r="AV5382" s="50" t="s">
        <v>494</v>
      </c>
      <c r="AW5382" s="50" t="s">
        <v>494</v>
      </c>
      <c r="AX5382" s="50" t="s">
        <v>494</v>
      </c>
      <c r="AY5382" s="50" t="s">
        <v>494</v>
      </c>
      <c r="AZ5382" s="50" t="s">
        <v>494</v>
      </c>
      <c r="BA5382" s="50" t="s">
        <v>494</v>
      </c>
      <c r="BB5382" s="50" t="s">
        <v>494</v>
      </c>
      <c r="BC5382" s="50" t="s">
        <v>494</v>
      </c>
      <c r="BD5382" s="50" t="s">
        <v>494</v>
      </c>
      <c r="BE5382" s="50" t="s">
        <v>494</v>
      </c>
      <c r="BG5382" s="79" t="s">
        <v>2580</v>
      </c>
    </row>
    <row r="5383" spans="1:60" hidden="1" x14ac:dyDescent="0.2">
      <c r="A5383" s="50">
        <v>2024</v>
      </c>
      <c r="B5383" s="50" t="s">
        <v>420</v>
      </c>
      <c r="C5383" s="51" t="str">
        <f>sample_event_meta!$U$252</f>
        <v>13Jun24-BS-BS17-1</v>
      </c>
      <c r="D5383" s="21">
        <f t="shared" si="249"/>
        <v>45456</v>
      </c>
      <c r="E5383" s="22">
        <f t="shared" si="250"/>
        <v>165</v>
      </c>
      <c r="F5383" s="50" t="s">
        <v>344</v>
      </c>
      <c r="G5383" s="50" t="s">
        <v>347</v>
      </c>
      <c r="H5383" s="17">
        <v>74</v>
      </c>
      <c r="I5383" s="17">
        <v>16</v>
      </c>
      <c r="J5383" s="50">
        <v>5.08</v>
      </c>
      <c r="K5383" s="50" t="s">
        <v>494</v>
      </c>
      <c r="P5383" s="50" t="s">
        <v>2004</v>
      </c>
      <c r="Q5383" s="50" t="s">
        <v>494</v>
      </c>
    </row>
    <row r="5384" spans="1:60" hidden="1" x14ac:dyDescent="0.2">
      <c r="A5384" s="50">
        <v>2024</v>
      </c>
      <c r="B5384" s="50" t="s">
        <v>420</v>
      </c>
      <c r="C5384" s="51" t="str">
        <f>sample_event_meta!$U$252</f>
        <v>13Jun24-BS-BS17-1</v>
      </c>
      <c r="D5384" s="21">
        <f t="shared" si="249"/>
        <v>45456</v>
      </c>
      <c r="E5384" s="22">
        <f t="shared" si="250"/>
        <v>165</v>
      </c>
      <c r="F5384" s="50" t="s">
        <v>344</v>
      </c>
      <c r="G5384" s="50" t="s">
        <v>347</v>
      </c>
      <c r="H5384" s="17">
        <v>83</v>
      </c>
      <c r="I5384" s="17">
        <v>16</v>
      </c>
      <c r="J5384" s="50">
        <v>3.08</v>
      </c>
      <c r="K5384" s="50" t="s">
        <v>494</v>
      </c>
      <c r="P5384" s="50" t="s">
        <v>2005</v>
      </c>
      <c r="Q5384" s="50" t="s">
        <v>494</v>
      </c>
    </row>
    <row r="5385" spans="1:60" ht="15" x14ac:dyDescent="0.25">
      <c r="A5385" s="50">
        <v>2024</v>
      </c>
      <c r="B5385" s="50" t="s">
        <v>420</v>
      </c>
      <c r="C5385" s="51" t="str">
        <f>sample_event_meta!$U$252</f>
        <v>13Jun24-BS-BS17-1</v>
      </c>
      <c r="D5385" s="21">
        <f t="shared" si="249"/>
        <v>45456</v>
      </c>
      <c r="E5385" s="22">
        <f t="shared" si="250"/>
        <v>165</v>
      </c>
      <c r="F5385" s="50" t="s">
        <v>344</v>
      </c>
      <c r="G5385" s="50" t="s">
        <v>347</v>
      </c>
      <c r="H5385" s="17">
        <v>84</v>
      </c>
      <c r="I5385" s="17">
        <v>17</v>
      </c>
      <c r="J5385" s="50">
        <v>5.29</v>
      </c>
      <c r="K5385" s="50" t="s">
        <v>494</v>
      </c>
      <c r="N5385" s="50" t="s">
        <v>2006</v>
      </c>
      <c r="P5385" s="50" t="s">
        <v>2006</v>
      </c>
      <c r="Q5385" s="50" t="s">
        <v>496</v>
      </c>
      <c r="R5385" s="50" t="s">
        <v>2350</v>
      </c>
      <c r="S5385" s="50" t="s">
        <v>2506</v>
      </c>
      <c r="AF5385" s="50" t="s">
        <v>2469</v>
      </c>
      <c r="AG5385" s="196">
        <v>45561</v>
      </c>
      <c r="AH5385" s="50" t="s">
        <v>494</v>
      </c>
      <c r="AI5385" s="50" t="s">
        <v>494</v>
      </c>
      <c r="AJ5385" s="50" t="s">
        <v>494</v>
      </c>
      <c r="AL5385" s="50" t="s">
        <v>494</v>
      </c>
      <c r="AM5385">
        <v>75</v>
      </c>
      <c r="AN5385">
        <v>15</v>
      </c>
      <c r="AO5385">
        <v>5.2</v>
      </c>
      <c r="AP5385" s="50" t="s">
        <v>496</v>
      </c>
      <c r="AQ5385" s="50" t="s">
        <v>2575</v>
      </c>
      <c r="AR5385" s="50" t="s">
        <v>2006</v>
      </c>
      <c r="AS5385" s="50" t="s">
        <v>494</v>
      </c>
      <c r="AT5385" s="50" t="s">
        <v>494</v>
      </c>
      <c r="AU5385" s="50" t="s">
        <v>2006</v>
      </c>
      <c r="AV5385" s="50" t="s">
        <v>494</v>
      </c>
      <c r="AW5385" s="50" t="s">
        <v>494</v>
      </c>
      <c r="AX5385" s="50" t="s">
        <v>494</v>
      </c>
      <c r="AY5385" s="50" t="s">
        <v>494</v>
      </c>
      <c r="AZ5385" s="50" t="s">
        <v>494</v>
      </c>
      <c r="BA5385" s="50" t="s">
        <v>494</v>
      </c>
      <c r="BB5385" s="50" t="s">
        <v>494</v>
      </c>
      <c r="BC5385" s="50" t="s">
        <v>494</v>
      </c>
      <c r="BD5385" s="50" t="s">
        <v>494</v>
      </c>
      <c r="BE5385" s="50" t="s">
        <v>494</v>
      </c>
    </row>
    <row r="5386" spans="1:60" hidden="1" x14ac:dyDescent="0.2">
      <c r="A5386" s="50">
        <v>2024</v>
      </c>
      <c r="B5386" s="50" t="s">
        <v>420</v>
      </c>
      <c r="C5386" s="51" t="str">
        <f>sample_event_meta!$U$250</f>
        <v>13Jun24-BS-BS03B-1</v>
      </c>
      <c r="D5386" s="21">
        <f t="shared" si="249"/>
        <v>45456</v>
      </c>
      <c r="E5386" s="22">
        <f t="shared" si="250"/>
        <v>165</v>
      </c>
      <c r="F5386" s="50" t="s">
        <v>344</v>
      </c>
      <c r="G5386" s="50" t="s">
        <v>347</v>
      </c>
      <c r="H5386" s="17">
        <v>70</v>
      </c>
      <c r="I5386" s="17">
        <v>12</v>
      </c>
      <c r="J5386" s="50">
        <v>2.93</v>
      </c>
      <c r="K5386" s="50" t="s">
        <v>494</v>
      </c>
      <c r="P5386" s="50" t="s">
        <v>2007</v>
      </c>
      <c r="Q5386" s="50" t="s">
        <v>494</v>
      </c>
    </row>
    <row r="5387" spans="1:60" hidden="1" x14ac:dyDescent="0.2">
      <c r="A5387" s="50">
        <v>2024</v>
      </c>
      <c r="B5387" s="50" t="s">
        <v>420</v>
      </c>
      <c r="C5387" s="51" t="str">
        <f>sample_event_meta!$U$250</f>
        <v>13Jun24-BS-BS03B-1</v>
      </c>
      <c r="D5387" s="21">
        <f t="shared" si="249"/>
        <v>45456</v>
      </c>
      <c r="E5387" s="22">
        <f t="shared" si="250"/>
        <v>165</v>
      </c>
      <c r="F5387" s="50" t="s">
        <v>344</v>
      </c>
      <c r="G5387" s="50" t="s">
        <v>347</v>
      </c>
      <c r="H5387" s="17">
        <v>82</v>
      </c>
      <c r="I5387" s="17">
        <v>16</v>
      </c>
      <c r="J5387" s="50">
        <v>4.7300000000000004</v>
      </c>
      <c r="K5387" s="50" t="s">
        <v>494</v>
      </c>
      <c r="P5387" s="50" t="s">
        <v>2008</v>
      </c>
      <c r="Q5387" s="50" t="s">
        <v>494</v>
      </c>
    </row>
    <row r="5388" spans="1:60" x14ac:dyDescent="0.2">
      <c r="A5388" s="50">
        <v>2024</v>
      </c>
      <c r="B5388" s="50" t="s">
        <v>420</v>
      </c>
      <c r="C5388" s="51" t="str">
        <f>sample_event_meta!$U$250</f>
        <v>13Jun24-BS-BS03B-1</v>
      </c>
      <c r="D5388" s="21">
        <f t="shared" si="249"/>
        <v>45456</v>
      </c>
      <c r="E5388" s="22">
        <f t="shared" si="250"/>
        <v>165</v>
      </c>
      <c r="F5388" s="50" t="s">
        <v>344</v>
      </c>
      <c r="G5388" s="50" t="s">
        <v>347</v>
      </c>
      <c r="H5388" s="17">
        <v>77</v>
      </c>
      <c r="I5388" s="17">
        <v>16</v>
      </c>
      <c r="J5388" s="50">
        <v>4.05</v>
      </c>
      <c r="K5388" s="50" t="s">
        <v>494</v>
      </c>
      <c r="N5388" s="50" t="s">
        <v>2009</v>
      </c>
      <c r="P5388" s="50" t="s">
        <v>2009</v>
      </c>
      <c r="Q5388" s="50" t="s">
        <v>496</v>
      </c>
      <c r="R5388" s="50" t="s">
        <v>2350</v>
      </c>
      <c r="S5388" s="50" t="s">
        <v>2506</v>
      </c>
      <c r="AH5388" s="50" t="s">
        <v>2474</v>
      </c>
    </row>
    <row r="5389" spans="1:60" hidden="1" x14ac:dyDescent="0.2">
      <c r="A5389" s="50">
        <v>2024</v>
      </c>
      <c r="B5389" s="50" t="s">
        <v>420</v>
      </c>
      <c r="C5389" s="51" t="str">
        <f>sample_event_meta!$U$250</f>
        <v>13Jun24-BS-BS03B-1</v>
      </c>
      <c r="D5389" s="21">
        <f t="shared" si="249"/>
        <v>45456</v>
      </c>
      <c r="E5389" s="22">
        <f t="shared" si="250"/>
        <v>165</v>
      </c>
      <c r="F5389" s="50" t="s">
        <v>344</v>
      </c>
      <c r="G5389" s="50" t="s">
        <v>347</v>
      </c>
      <c r="H5389" s="17">
        <v>114</v>
      </c>
      <c r="I5389" s="17">
        <v>22</v>
      </c>
      <c r="J5389" s="50">
        <v>12.66</v>
      </c>
      <c r="K5389" s="50" t="s">
        <v>494</v>
      </c>
      <c r="P5389" s="50" t="s">
        <v>2010</v>
      </c>
      <c r="Q5389" s="50" t="s">
        <v>494</v>
      </c>
    </row>
    <row r="5390" spans="1:60" x14ac:dyDescent="0.2">
      <c r="A5390" s="50">
        <v>2024</v>
      </c>
      <c r="B5390" s="50" t="s">
        <v>420</v>
      </c>
      <c r="C5390" s="51" t="str">
        <f>sample_event_meta!$U$250</f>
        <v>13Jun24-BS-BS03B-1</v>
      </c>
      <c r="D5390" s="21">
        <f t="shared" si="249"/>
        <v>45456</v>
      </c>
      <c r="E5390" s="22">
        <f t="shared" si="250"/>
        <v>165</v>
      </c>
      <c r="F5390" s="50" t="s">
        <v>344</v>
      </c>
      <c r="G5390" s="50" t="s">
        <v>347</v>
      </c>
      <c r="H5390" s="17">
        <v>69</v>
      </c>
      <c r="I5390" s="17">
        <v>13</v>
      </c>
      <c r="J5390" s="50">
        <v>2.7</v>
      </c>
      <c r="K5390" s="50" t="s">
        <v>494</v>
      </c>
      <c r="N5390" s="79" t="s">
        <v>2011</v>
      </c>
      <c r="P5390" s="50" t="s">
        <v>2011</v>
      </c>
      <c r="Q5390" s="50" t="s">
        <v>496</v>
      </c>
      <c r="S5390" s="202"/>
      <c r="AD5390" s="79" t="s">
        <v>2585</v>
      </c>
      <c r="AF5390" s="50" t="s">
        <v>2469</v>
      </c>
      <c r="AG5390" s="196">
        <v>45594</v>
      </c>
      <c r="AH5390" s="50" t="s">
        <v>494</v>
      </c>
      <c r="AI5390" s="50" t="s">
        <v>494</v>
      </c>
      <c r="AJ5390" s="50" t="s">
        <v>494</v>
      </c>
      <c r="AL5390" s="50" t="s">
        <v>494</v>
      </c>
      <c r="AM5390" s="50">
        <v>65</v>
      </c>
      <c r="AN5390" s="50">
        <v>13</v>
      </c>
      <c r="AO5390" s="50">
        <v>2.8</v>
      </c>
      <c r="AP5390" s="50" t="s">
        <v>496</v>
      </c>
      <c r="AQ5390" s="50" t="s">
        <v>2574</v>
      </c>
      <c r="AR5390" s="50" t="s">
        <v>2011</v>
      </c>
      <c r="AS5390" s="50" t="s">
        <v>494</v>
      </c>
      <c r="AT5390" s="50" t="s">
        <v>494</v>
      </c>
      <c r="AU5390" s="50" t="s">
        <v>2011</v>
      </c>
      <c r="AV5390" s="50" t="s">
        <v>494</v>
      </c>
      <c r="AW5390" s="50" t="s">
        <v>494</v>
      </c>
      <c r="AX5390" s="50" t="s">
        <v>494</v>
      </c>
      <c r="AY5390" s="50" t="s">
        <v>494</v>
      </c>
      <c r="AZ5390" s="50" t="s">
        <v>494</v>
      </c>
      <c r="BA5390" s="50" t="s">
        <v>494</v>
      </c>
      <c r="BB5390" s="50" t="s">
        <v>494</v>
      </c>
      <c r="BC5390" s="50" t="s">
        <v>494</v>
      </c>
      <c r="BD5390" s="50" t="s">
        <v>494</v>
      </c>
      <c r="BE5390" s="50" t="s">
        <v>494</v>
      </c>
      <c r="BG5390" s="79" t="s">
        <v>2585</v>
      </c>
    </row>
    <row r="5391" spans="1:60" x14ac:dyDescent="0.2">
      <c r="A5391" s="50">
        <v>2024</v>
      </c>
      <c r="B5391" s="50" t="s">
        <v>420</v>
      </c>
      <c r="C5391" s="51" t="str">
        <f>sample_event_meta!$U$251</f>
        <v>13Jun24-BS-BS06-1</v>
      </c>
      <c r="D5391" s="21">
        <f t="shared" ref="D5391:D5454" si="251">DATEVALUE(LEFT(C5391, SEARCH("-", C5391) - 1))</f>
        <v>45456</v>
      </c>
      <c r="E5391" s="22">
        <f t="shared" ref="E5391:E5454" si="252" xml:space="preserve"> D5391 - DATE(YEAR(D5391), 1, 0)</f>
        <v>165</v>
      </c>
      <c r="F5391" s="50" t="s">
        <v>344</v>
      </c>
      <c r="G5391" s="50" t="s">
        <v>347</v>
      </c>
      <c r="H5391" s="17">
        <v>72</v>
      </c>
      <c r="I5391" s="17">
        <v>12</v>
      </c>
      <c r="J5391" s="50">
        <v>3.01</v>
      </c>
      <c r="K5391" s="50" t="s">
        <v>494</v>
      </c>
      <c r="N5391" s="50" t="s">
        <v>2012</v>
      </c>
      <c r="P5391" s="50" t="s">
        <v>2012</v>
      </c>
      <c r="Q5391" s="50" t="s">
        <v>496</v>
      </c>
      <c r="R5391" s="201" t="s">
        <v>2350</v>
      </c>
      <c r="S5391" s="201" t="s">
        <v>2506</v>
      </c>
    </row>
    <row r="5392" spans="1:60" hidden="1" x14ac:dyDescent="0.2">
      <c r="A5392" s="50">
        <v>2024</v>
      </c>
      <c r="B5392" s="50" t="s">
        <v>420</v>
      </c>
      <c r="C5392" s="51" t="str">
        <f>sample_event_meta!$U$251</f>
        <v>13Jun24-BS-BS06-1</v>
      </c>
      <c r="D5392" s="21">
        <f t="shared" si="251"/>
        <v>45456</v>
      </c>
      <c r="E5392" s="22">
        <f t="shared" si="252"/>
        <v>165</v>
      </c>
      <c r="F5392" s="50" t="s">
        <v>344</v>
      </c>
      <c r="G5392" s="50" t="s">
        <v>347</v>
      </c>
      <c r="H5392" s="17">
        <v>54</v>
      </c>
      <c r="I5392" s="17">
        <v>11</v>
      </c>
      <c r="J5392" s="50">
        <v>1.47</v>
      </c>
      <c r="K5392" s="50" t="s">
        <v>494</v>
      </c>
      <c r="P5392" s="50" t="s">
        <v>2013</v>
      </c>
      <c r="Q5392" s="50" t="s">
        <v>494</v>
      </c>
    </row>
    <row r="5393" spans="1:59" hidden="1" x14ac:dyDescent="0.2">
      <c r="A5393" s="50">
        <v>2024</v>
      </c>
      <c r="B5393" s="50" t="s">
        <v>420</v>
      </c>
      <c r="C5393" s="51" t="str">
        <f>sample_event_meta!$U$251</f>
        <v>13Jun24-BS-BS06-1</v>
      </c>
      <c r="D5393" s="21">
        <f t="shared" si="251"/>
        <v>45456</v>
      </c>
      <c r="E5393" s="22">
        <f t="shared" si="252"/>
        <v>165</v>
      </c>
      <c r="F5393" s="50" t="s">
        <v>344</v>
      </c>
      <c r="G5393" s="50" t="s">
        <v>347</v>
      </c>
      <c r="H5393" s="17">
        <v>75</v>
      </c>
      <c r="I5393" s="17">
        <v>15</v>
      </c>
      <c r="J5393" s="50">
        <v>3.98</v>
      </c>
      <c r="K5393" s="50" t="s">
        <v>494</v>
      </c>
      <c r="P5393" s="50" t="s">
        <v>2014</v>
      </c>
      <c r="Q5393" s="50" t="s">
        <v>494</v>
      </c>
    </row>
    <row r="5394" spans="1:59" ht="15" x14ac:dyDescent="0.25">
      <c r="A5394" s="50">
        <v>2024</v>
      </c>
      <c r="B5394" s="50" t="s">
        <v>420</v>
      </c>
      <c r="C5394" s="51" t="str">
        <f>sample_event_meta!$U$251</f>
        <v>13Jun24-BS-BS06-1</v>
      </c>
      <c r="D5394" s="21">
        <f t="shared" si="251"/>
        <v>45456</v>
      </c>
      <c r="E5394" s="22">
        <f t="shared" si="252"/>
        <v>165</v>
      </c>
      <c r="F5394" s="50" t="s">
        <v>344</v>
      </c>
      <c r="G5394" s="50" t="s">
        <v>347</v>
      </c>
      <c r="H5394" s="17">
        <v>92</v>
      </c>
      <c r="I5394" s="17">
        <v>19</v>
      </c>
      <c r="J5394" s="50">
        <v>7.03</v>
      </c>
      <c r="K5394" s="50" t="s">
        <v>494</v>
      </c>
      <c r="N5394" s="50" t="s">
        <v>2015</v>
      </c>
      <c r="P5394" s="50" t="s">
        <v>2015</v>
      </c>
      <c r="Q5394" s="50" t="s">
        <v>496</v>
      </c>
      <c r="R5394" s="50" t="s">
        <v>2350</v>
      </c>
      <c r="S5394" s="50" t="s">
        <v>2506</v>
      </c>
      <c r="AF5394" s="51" t="s">
        <v>2469</v>
      </c>
      <c r="AG5394" s="196">
        <v>45560</v>
      </c>
      <c r="AH5394" s="50" t="s">
        <v>494</v>
      </c>
      <c r="AI5394" s="50" t="s">
        <v>494</v>
      </c>
      <c r="AJ5394" s="50" t="s">
        <v>494</v>
      </c>
      <c r="AL5394" s="50" t="s">
        <v>494</v>
      </c>
      <c r="AM5394">
        <v>86</v>
      </c>
      <c r="AN5394">
        <v>18</v>
      </c>
      <c r="AO5394">
        <v>6.9</v>
      </c>
      <c r="AP5394" s="50" t="s">
        <v>496</v>
      </c>
      <c r="AQ5394" s="50" t="s">
        <v>2575</v>
      </c>
      <c r="AR5394" s="50" t="s">
        <v>2015</v>
      </c>
      <c r="AS5394" s="50" t="s">
        <v>494</v>
      </c>
      <c r="AT5394" s="50" t="s">
        <v>494</v>
      </c>
      <c r="AU5394" s="50" t="s">
        <v>2015</v>
      </c>
      <c r="AV5394" s="50" t="s">
        <v>494</v>
      </c>
      <c r="AW5394" s="51" t="s">
        <v>494</v>
      </c>
      <c r="AX5394" s="51" t="s">
        <v>494</v>
      </c>
      <c r="AY5394" s="51" t="s">
        <v>494</v>
      </c>
      <c r="AZ5394" s="51" t="s">
        <v>494</v>
      </c>
      <c r="BA5394" s="51" t="s">
        <v>494</v>
      </c>
      <c r="BB5394" s="51" t="s">
        <v>494</v>
      </c>
      <c r="BC5394" s="51" t="s">
        <v>494</v>
      </c>
      <c r="BD5394" s="51" t="s">
        <v>494</v>
      </c>
      <c r="BE5394" s="51" t="s">
        <v>494</v>
      </c>
    </row>
    <row r="5395" spans="1:59" ht="15" hidden="1" x14ac:dyDescent="0.25">
      <c r="A5395" s="50">
        <v>2024</v>
      </c>
      <c r="B5395" s="50" t="s">
        <v>420</v>
      </c>
      <c r="C5395" s="51" t="str">
        <f>sample_event_meta!$U$251</f>
        <v>13Jun24-BS-BS06-1</v>
      </c>
      <c r="D5395" s="21">
        <f t="shared" si="251"/>
        <v>45456</v>
      </c>
      <c r="E5395" s="22">
        <f t="shared" si="252"/>
        <v>165</v>
      </c>
      <c r="F5395" s="50" t="s">
        <v>344</v>
      </c>
      <c r="G5395" s="50" t="s">
        <v>347</v>
      </c>
      <c r="H5395" s="17">
        <v>72</v>
      </c>
      <c r="I5395" s="17">
        <v>12</v>
      </c>
      <c r="J5395" s="50">
        <v>3.56</v>
      </c>
      <c r="K5395" s="50" t="s">
        <v>494</v>
      </c>
      <c r="P5395" s="50" t="s">
        <v>2016</v>
      </c>
      <c r="Q5395" s="50" t="s">
        <v>494</v>
      </c>
      <c r="AM5395">
        <v>86</v>
      </c>
      <c r="AN5395">
        <v>18</v>
      </c>
      <c r="AO5395">
        <v>6.5</v>
      </c>
    </row>
    <row r="5396" spans="1:59" ht="15" hidden="1" x14ac:dyDescent="0.25">
      <c r="A5396" s="50">
        <v>2024</v>
      </c>
      <c r="B5396" s="50" t="s">
        <v>420</v>
      </c>
      <c r="C5396" s="51" t="str">
        <f>sample_event_meta!$U$251</f>
        <v>13Jun24-BS-BS06-1</v>
      </c>
      <c r="D5396" s="21">
        <f t="shared" si="251"/>
        <v>45456</v>
      </c>
      <c r="E5396" s="22">
        <f t="shared" si="252"/>
        <v>165</v>
      </c>
      <c r="F5396" s="50" t="s">
        <v>344</v>
      </c>
      <c r="G5396" s="50" t="s">
        <v>347</v>
      </c>
      <c r="H5396" s="17">
        <v>58</v>
      </c>
      <c r="I5396" s="17">
        <v>12</v>
      </c>
      <c r="J5396" s="50">
        <v>1.96</v>
      </c>
      <c r="K5396" s="50" t="s">
        <v>494</v>
      </c>
      <c r="P5396" s="50" t="s">
        <v>2017</v>
      </c>
      <c r="Q5396" s="50" t="s">
        <v>494</v>
      </c>
      <c r="AM5396">
        <v>63</v>
      </c>
      <c r="AN5396">
        <v>12</v>
      </c>
      <c r="AO5396">
        <v>2.7</v>
      </c>
    </row>
    <row r="5397" spans="1:59" ht="15" hidden="1" x14ac:dyDescent="0.25">
      <c r="A5397" s="50">
        <v>2024</v>
      </c>
      <c r="B5397" s="50" t="s">
        <v>420</v>
      </c>
      <c r="C5397" s="51" t="str">
        <f>sample_event_meta!$U$251</f>
        <v>13Jun24-BS-BS06-1</v>
      </c>
      <c r="D5397" s="21">
        <f t="shared" si="251"/>
        <v>45456</v>
      </c>
      <c r="E5397" s="22">
        <f t="shared" si="252"/>
        <v>165</v>
      </c>
      <c r="F5397" s="50" t="s">
        <v>344</v>
      </c>
      <c r="G5397" s="50" t="s">
        <v>347</v>
      </c>
      <c r="H5397" s="17">
        <v>52</v>
      </c>
      <c r="I5397" s="17">
        <v>12</v>
      </c>
      <c r="J5397" s="50">
        <v>2.09</v>
      </c>
      <c r="K5397" s="50" t="s">
        <v>494</v>
      </c>
      <c r="P5397" s="50" t="s">
        <v>2018</v>
      </c>
      <c r="Q5397" s="50" t="s">
        <v>494</v>
      </c>
      <c r="AM5397">
        <v>71</v>
      </c>
      <c r="AN5397">
        <v>15</v>
      </c>
      <c r="AO5397">
        <v>3.4</v>
      </c>
    </row>
    <row r="5398" spans="1:59" ht="15" x14ac:dyDescent="0.25">
      <c r="A5398" s="50">
        <v>2024</v>
      </c>
      <c r="B5398" s="50" t="s">
        <v>420</v>
      </c>
      <c r="C5398" s="51" t="str">
        <f>sample_event_meta!$U$251</f>
        <v>13Jun24-BS-BS06-1</v>
      </c>
      <c r="D5398" s="21">
        <f t="shared" si="251"/>
        <v>45456</v>
      </c>
      <c r="E5398" s="22">
        <f t="shared" si="252"/>
        <v>165</v>
      </c>
      <c r="F5398" s="50" t="s">
        <v>344</v>
      </c>
      <c r="G5398" s="50" t="s">
        <v>347</v>
      </c>
      <c r="H5398" s="17">
        <v>92</v>
      </c>
      <c r="I5398" s="17">
        <v>18</v>
      </c>
      <c r="J5398" s="50">
        <v>6.77</v>
      </c>
      <c r="K5398" s="50" t="s">
        <v>496</v>
      </c>
      <c r="N5398" s="50" t="s">
        <v>2019</v>
      </c>
      <c r="P5398" s="50" t="s">
        <v>2019</v>
      </c>
      <c r="Q5398" s="50" t="s">
        <v>496</v>
      </c>
      <c r="R5398" s="50" t="s">
        <v>2350</v>
      </c>
      <c r="S5398" s="50" t="s">
        <v>2506</v>
      </c>
      <c r="AF5398" s="51" t="s">
        <v>2469</v>
      </c>
      <c r="AG5398" s="214">
        <v>45560</v>
      </c>
      <c r="AH5398" s="51" t="s">
        <v>494</v>
      </c>
      <c r="AI5398" s="51" t="s">
        <v>494</v>
      </c>
      <c r="AJ5398" s="51" t="s">
        <v>496</v>
      </c>
      <c r="AK5398" s="51">
        <v>185076</v>
      </c>
      <c r="AL5398" s="51" t="s">
        <v>496</v>
      </c>
      <c r="AM5398" s="69">
        <v>86</v>
      </c>
      <c r="AN5398" s="69">
        <v>18</v>
      </c>
      <c r="AO5398" s="69">
        <v>6.5</v>
      </c>
      <c r="AP5398" s="51" t="s">
        <v>496</v>
      </c>
      <c r="AQ5398" s="51" t="s">
        <v>2575</v>
      </c>
      <c r="AR5398" s="51" t="s">
        <v>2019</v>
      </c>
      <c r="AS5398" s="51" t="s">
        <v>494</v>
      </c>
      <c r="AT5398" s="51" t="s">
        <v>494</v>
      </c>
      <c r="AU5398" s="51" t="s">
        <v>2019</v>
      </c>
      <c r="AV5398" s="51" t="s">
        <v>494</v>
      </c>
      <c r="AW5398" s="51" t="s">
        <v>494</v>
      </c>
      <c r="AX5398" s="51" t="s">
        <v>494</v>
      </c>
      <c r="AY5398" s="51" t="s">
        <v>494</v>
      </c>
      <c r="AZ5398" s="51" t="s">
        <v>494</v>
      </c>
      <c r="BA5398" s="51" t="s">
        <v>494</v>
      </c>
      <c r="BB5398" s="51" t="s">
        <v>494</v>
      </c>
      <c r="BC5398" s="51" t="s">
        <v>494</v>
      </c>
      <c r="BD5398" s="51" t="s">
        <v>494</v>
      </c>
      <c r="BE5398" s="51" t="s">
        <v>494</v>
      </c>
      <c r="BF5398" s="51"/>
      <c r="BG5398" s="51"/>
    </row>
    <row r="5399" spans="1:59" hidden="1" x14ac:dyDescent="0.2">
      <c r="A5399" s="50">
        <v>2024</v>
      </c>
      <c r="B5399" s="50" t="s">
        <v>420</v>
      </c>
      <c r="C5399" s="51" t="str">
        <f>sample_event_meta!$U$251</f>
        <v>13Jun24-BS-BS06-1</v>
      </c>
      <c r="D5399" s="21">
        <f t="shared" si="251"/>
        <v>45456</v>
      </c>
      <c r="E5399" s="22">
        <f t="shared" si="252"/>
        <v>165</v>
      </c>
      <c r="F5399" s="50" t="s">
        <v>344</v>
      </c>
      <c r="G5399" s="50" t="s">
        <v>347</v>
      </c>
      <c r="H5399" s="17">
        <v>64</v>
      </c>
      <c r="I5399" s="17">
        <v>12</v>
      </c>
      <c r="J5399" s="50">
        <v>2.42</v>
      </c>
      <c r="K5399" s="50" t="s">
        <v>494</v>
      </c>
      <c r="P5399" s="50" t="s">
        <v>2020</v>
      </c>
      <c r="Q5399" s="50" t="s">
        <v>494</v>
      </c>
    </row>
    <row r="5400" spans="1:59" hidden="1" x14ac:dyDescent="0.2">
      <c r="A5400" s="50">
        <v>2024</v>
      </c>
      <c r="B5400" s="50" t="s">
        <v>420</v>
      </c>
      <c r="C5400" s="51" t="str">
        <f>sample_event_meta!$U$251</f>
        <v>13Jun24-BS-BS06-1</v>
      </c>
      <c r="D5400" s="21">
        <f t="shared" si="251"/>
        <v>45456</v>
      </c>
      <c r="E5400" s="22">
        <f t="shared" si="252"/>
        <v>165</v>
      </c>
      <c r="F5400" s="50" t="s">
        <v>344</v>
      </c>
      <c r="G5400" s="50" t="s">
        <v>347</v>
      </c>
      <c r="H5400" s="17">
        <v>59</v>
      </c>
      <c r="I5400" s="17">
        <v>11</v>
      </c>
      <c r="J5400" s="50">
        <v>1.82</v>
      </c>
      <c r="K5400" s="50" t="s">
        <v>494</v>
      </c>
      <c r="P5400" s="50" t="s">
        <v>2021</v>
      </c>
      <c r="Q5400" s="50" t="s">
        <v>494</v>
      </c>
    </row>
    <row r="5401" spans="1:59" hidden="1" x14ac:dyDescent="0.2">
      <c r="A5401" s="50">
        <v>2024</v>
      </c>
      <c r="B5401" s="50" t="s">
        <v>420</v>
      </c>
      <c r="C5401" s="51" t="str">
        <f>sample_event_meta!$U$251</f>
        <v>13Jun24-BS-BS06-1</v>
      </c>
      <c r="D5401" s="21">
        <f t="shared" si="251"/>
        <v>45456</v>
      </c>
      <c r="E5401" s="22">
        <f t="shared" si="252"/>
        <v>165</v>
      </c>
      <c r="F5401" s="50" t="s">
        <v>344</v>
      </c>
      <c r="G5401" s="50" t="s">
        <v>347</v>
      </c>
      <c r="H5401" s="17">
        <v>76</v>
      </c>
      <c r="I5401" s="17">
        <v>13</v>
      </c>
      <c r="J5401" s="50">
        <v>4.03</v>
      </c>
      <c r="K5401" s="50" t="s">
        <v>494</v>
      </c>
      <c r="P5401" s="50" t="s">
        <v>2022</v>
      </c>
      <c r="Q5401" s="50" t="s">
        <v>494</v>
      </c>
    </row>
    <row r="5402" spans="1:59" ht="15" x14ac:dyDescent="0.25">
      <c r="A5402" s="50">
        <v>2024</v>
      </c>
      <c r="B5402" s="50" t="s">
        <v>420</v>
      </c>
      <c r="C5402" s="51" t="str">
        <f>sample_event_meta!$U$251</f>
        <v>13Jun24-BS-BS06-1</v>
      </c>
      <c r="D5402" s="21">
        <f t="shared" si="251"/>
        <v>45456</v>
      </c>
      <c r="E5402" s="22">
        <f t="shared" si="252"/>
        <v>165</v>
      </c>
      <c r="F5402" s="50" t="s">
        <v>344</v>
      </c>
      <c r="G5402" s="50" t="s">
        <v>347</v>
      </c>
      <c r="H5402" s="17">
        <v>67</v>
      </c>
      <c r="I5402" s="17">
        <v>13</v>
      </c>
      <c r="J5402" s="50">
        <v>2.77</v>
      </c>
      <c r="K5402" s="50" t="s">
        <v>494</v>
      </c>
      <c r="N5402" s="50" t="s">
        <v>2023</v>
      </c>
      <c r="P5402" s="50" t="s">
        <v>2023</v>
      </c>
      <c r="Q5402" s="50" t="s">
        <v>496</v>
      </c>
      <c r="AF5402" s="51" t="s">
        <v>2469</v>
      </c>
      <c r="AG5402" s="196">
        <v>45552</v>
      </c>
      <c r="AH5402" s="50" t="s">
        <v>494</v>
      </c>
      <c r="AI5402" s="50" t="s">
        <v>494</v>
      </c>
      <c r="AJ5402" s="50" t="s">
        <v>494</v>
      </c>
      <c r="AL5402" s="50" t="s">
        <v>494</v>
      </c>
      <c r="AM5402">
        <v>63</v>
      </c>
      <c r="AN5402">
        <v>12</v>
      </c>
      <c r="AO5402">
        <v>2.7</v>
      </c>
      <c r="AP5402" s="50" t="s">
        <v>496</v>
      </c>
      <c r="AQ5402" s="50" t="s">
        <v>2574</v>
      </c>
      <c r="AR5402" s="50" t="s">
        <v>2023</v>
      </c>
      <c r="AS5402" s="50" t="s">
        <v>494</v>
      </c>
      <c r="AT5402" s="50" t="s">
        <v>494</v>
      </c>
      <c r="AU5402" s="50" t="s">
        <v>2023</v>
      </c>
      <c r="AV5402" s="50" t="s">
        <v>494</v>
      </c>
      <c r="AW5402" s="51" t="s">
        <v>494</v>
      </c>
      <c r="AX5402" s="51" t="s">
        <v>494</v>
      </c>
      <c r="AY5402" s="51" t="s">
        <v>494</v>
      </c>
      <c r="AZ5402" s="51" t="s">
        <v>494</v>
      </c>
      <c r="BA5402" s="51" t="s">
        <v>494</v>
      </c>
      <c r="BB5402" s="51" t="s">
        <v>494</v>
      </c>
      <c r="BC5402" s="51" t="s">
        <v>494</v>
      </c>
      <c r="BD5402" s="51" t="s">
        <v>494</v>
      </c>
      <c r="BE5402" s="51" t="s">
        <v>494</v>
      </c>
    </row>
    <row r="5403" spans="1:59" hidden="1" x14ac:dyDescent="0.2">
      <c r="A5403" s="50">
        <v>2024</v>
      </c>
      <c r="B5403" s="50" t="s">
        <v>420</v>
      </c>
      <c r="C5403" s="51" t="str">
        <f>sample_event_meta!$U$251</f>
        <v>13Jun24-BS-BS06-1</v>
      </c>
      <c r="D5403" s="21">
        <f t="shared" si="251"/>
        <v>45456</v>
      </c>
      <c r="E5403" s="22">
        <f t="shared" si="252"/>
        <v>165</v>
      </c>
      <c r="F5403" s="50" t="s">
        <v>344</v>
      </c>
      <c r="G5403" s="50" t="s">
        <v>347</v>
      </c>
      <c r="H5403" s="17">
        <v>75</v>
      </c>
      <c r="I5403" s="17">
        <v>14</v>
      </c>
      <c r="J5403" s="50">
        <v>3.8</v>
      </c>
      <c r="K5403" s="50" t="s">
        <v>494</v>
      </c>
      <c r="P5403" s="50" t="s">
        <v>2024</v>
      </c>
      <c r="Q5403" s="50" t="s">
        <v>494</v>
      </c>
    </row>
    <row r="5404" spans="1:59" hidden="1" x14ac:dyDescent="0.2">
      <c r="A5404" s="50">
        <v>2024</v>
      </c>
      <c r="B5404" s="50" t="s">
        <v>420</v>
      </c>
      <c r="C5404" s="51" t="str">
        <f>sample_event_meta!$U$251</f>
        <v>13Jun24-BS-BS06-1</v>
      </c>
      <c r="D5404" s="21">
        <f t="shared" si="251"/>
        <v>45456</v>
      </c>
      <c r="E5404" s="22">
        <f t="shared" si="252"/>
        <v>165</v>
      </c>
      <c r="F5404" s="50" t="s">
        <v>344</v>
      </c>
      <c r="G5404" s="50" t="s">
        <v>347</v>
      </c>
      <c r="H5404" s="17">
        <v>73</v>
      </c>
      <c r="I5404" s="17">
        <v>13</v>
      </c>
      <c r="J5404" s="50">
        <v>2.84</v>
      </c>
      <c r="K5404" s="50" t="s">
        <v>494</v>
      </c>
      <c r="P5404" s="50" t="s">
        <v>2025</v>
      </c>
      <c r="Q5404" s="50" t="s">
        <v>494</v>
      </c>
    </row>
    <row r="5405" spans="1:59" ht="15" x14ac:dyDescent="0.25">
      <c r="A5405" s="50">
        <v>2024</v>
      </c>
      <c r="B5405" s="50" t="s">
        <v>420</v>
      </c>
      <c r="C5405" s="51" t="str">
        <f>sample_event_meta!$U$251</f>
        <v>13Jun24-BS-BS06-1</v>
      </c>
      <c r="D5405" s="21">
        <f t="shared" si="251"/>
        <v>45456</v>
      </c>
      <c r="E5405" s="22">
        <f t="shared" si="252"/>
        <v>165</v>
      </c>
      <c r="F5405" s="50" t="s">
        <v>344</v>
      </c>
      <c r="G5405" s="50" t="s">
        <v>347</v>
      </c>
      <c r="H5405" s="17">
        <v>77</v>
      </c>
      <c r="I5405" s="17">
        <v>14</v>
      </c>
      <c r="J5405" s="50">
        <v>4.08</v>
      </c>
      <c r="K5405" s="50" t="s">
        <v>494</v>
      </c>
      <c r="N5405" s="50" t="s">
        <v>2026</v>
      </c>
      <c r="P5405" s="50" t="s">
        <v>2026</v>
      </c>
      <c r="Q5405" s="50" t="s">
        <v>496</v>
      </c>
      <c r="R5405" s="50" t="s">
        <v>2350</v>
      </c>
      <c r="S5405" s="50" t="s">
        <v>2506</v>
      </c>
      <c r="AF5405" s="51" t="s">
        <v>2469</v>
      </c>
      <c r="AG5405" s="196">
        <v>45553</v>
      </c>
      <c r="AH5405" s="50" t="s">
        <v>494</v>
      </c>
      <c r="AI5405" s="50" t="s">
        <v>494</v>
      </c>
      <c r="AJ5405" s="50" t="s">
        <v>494</v>
      </c>
      <c r="AL5405" s="50" t="s">
        <v>494</v>
      </c>
      <c r="AM5405">
        <v>71</v>
      </c>
      <c r="AN5405">
        <v>15</v>
      </c>
      <c r="AO5405">
        <v>3.4</v>
      </c>
      <c r="AP5405" s="50" t="s">
        <v>496</v>
      </c>
      <c r="AQ5405" s="50" t="s">
        <v>2575</v>
      </c>
      <c r="AR5405" s="50" t="s">
        <v>2026</v>
      </c>
      <c r="AS5405" s="50" t="s">
        <v>494</v>
      </c>
      <c r="AT5405" s="50" t="s">
        <v>494</v>
      </c>
      <c r="AU5405" s="50" t="s">
        <v>2026</v>
      </c>
      <c r="AV5405" s="50" t="s">
        <v>494</v>
      </c>
      <c r="AW5405" s="51" t="s">
        <v>494</v>
      </c>
      <c r="AX5405" s="51" t="s">
        <v>494</v>
      </c>
      <c r="AY5405" s="51" t="s">
        <v>494</v>
      </c>
      <c r="AZ5405" s="51" t="s">
        <v>494</v>
      </c>
      <c r="BA5405" s="51" t="s">
        <v>494</v>
      </c>
      <c r="BB5405" s="51" t="s">
        <v>494</v>
      </c>
      <c r="BC5405" s="51" t="s">
        <v>494</v>
      </c>
      <c r="BD5405" s="51" t="s">
        <v>494</v>
      </c>
      <c r="BE5405" s="51" t="s">
        <v>494</v>
      </c>
    </row>
    <row r="5406" spans="1:59" hidden="1" x14ac:dyDescent="0.2">
      <c r="A5406" s="50">
        <v>2024</v>
      </c>
      <c r="B5406" s="50" t="s">
        <v>420</v>
      </c>
      <c r="C5406" s="51" t="str">
        <f>sample_event_meta!$U$251</f>
        <v>13Jun24-BS-BS06-1</v>
      </c>
      <c r="D5406" s="21">
        <f t="shared" si="251"/>
        <v>45456</v>
      </c>
      <c r="E5406" s="22">
        <f t="shared" si="252"/>
        <v>165</v>
      </c>
      <c r="F5406" s="50" t="s">
        <v>344</v>
      </c>
      <c r="G5406" s="50" t="s">
        <v>347</v>
      </c>
      <c r="H5406" s="17">
        <v>70</v>
      </c>
      <c r="I5406" s="17">
        <v>12</v>
      </c>
      <c r="J5406" s="50">
        <v>2.94</v>
      </c>
      <c r="K5406" s="50" t="s">
        <v>494</v>
      </c>
      <c r="P5406" s="50" t="s">
        <v>2027</v>
      </c>
      <c r="Q5406" s="50" t="s">
        <v>494</v>
      </c>
    </row>
    <row r="5407" spans="1:59" x14ac:dyDescent="0.2">
      <c r="A5407" s="50">
        <v>2024</v>
      </c>
      <c r="B5407" s="50" t="s">
        <v>420</v>
      </c>
      <c r="C5407" s="51" t="str">
        <f>sample_event_meta!$U$251</f>
        <v>13Jun24-BS-BS06-1</v>
      </c>
      <c r="D5407" s="21">
        <f t="shared" si="251"/>
        <v>45456</v>
      </c>
      <c r="E5407" s="22">
        <f t="shared" si="252"/>
        <v>165</v>
      </c>
      <c r="F5407" s="50" t="s">
        <v>344</v>
      </c>
      <c r="G5407" s="50" t="s">
        <v>347</v>
      </c>
      <c r="H5407" s="17">
        <v>80</v>
      </c>
      <c r="I5407" s="17">
        <v>16</v>
      </c>
      <c r="J5407" s="50">
        <v>4.6399999999999997</v>
      </c>
      <c r="K5407" s="50" t="s">
        <v>494</v>
      </c>
      <c r="N5407" s="50" t="s">
        <v>2028</v>
      </c>
      <c r="P5407" s="50" t="s">
        <v>2028</v>
      </c>
      <c r="Q5407" s="50" t="s">
        <v>496</v>
      </c>
      <c r="R5407" s="50" t="s">
        <v>2350</v>
      </c>
      <c r="S5407" s="50" t="s">
        <v>2506</v>
      </c>
      <c r="AD5407" s="50" t="s">
        <v>2347</v>
      </c>
      <c r="AF5407" s="50" t="s">
        <v>2469</v>
      </c>
      <c r="AG5407" s="196">
        <v>45614</v>
      </c>
      <c r="AH5407" s="50" t="s">
        <v>494</v>
      </c>
      <c r="AI5407" s="50" t="s">
        <v>494</v>
      </c>
      <c r="AJ5407" s="50" t="s">
        <v>494</v>
      </c>
      <c r="AL5407" s="50" t="s">
        <v>494</v>
      </c>
      <c r="AM5407" s="50">
        <v>78</v>
      </c>
      <c r="AN5407" s="50">
        <v>18</v>
      </c>
      <c r="AO5407" s="50">
        <v>4.7</v>
      </c>
      <c r="AP5407" s="50" t="s">
        <v>496</v>
      </c>
      <c r="AQ5407" s="50" t="s">
        <v>2586</v>
      </c>
      <c r="AR5407" s="50" t="s">
        <v>2028</v>
      </c>
      <c r="AS5407" s="50" t="s">
        <v>494</v>
      </c>
      <c r="AT5407" s="50" t="s">
        <v>494</v>
      </c>
      <c r="AU5407" s="50" t="s">
        <v>2028</v>
      </c>
      <c r="AV5407" s="50" t="s">
        <v>494</v>
      </c>
      <c r="AW5407" s="50" t="s">
        <v>494</v>
      </c>
      <c r="AX5407" s="50" t="s">
        <v>494</v>
      </c>
      <c r="AY5407" s="50" t="s">
        <v>494</v>
      </c>
      <c r="AZ5407" s="50" t="s">
        <v>494</v>
      </c>
      <c r="BA5407" s="50" t="s">
        <v>494</v>
      </c>
      <c r="BB5407" s="50" t="s">
        <v>494</v>
      </c>
      <c r="BC5407" s="50" t="s">
        <v>494</v>
      </c>
      <c r="BD5407" s="50" t="s">
        <v>494</v>
      </c>
      <c r="BE5407" s="50" t="s">
        <v>494</v>
      </c>
    </row>
    <row r="5408" spans="1:59" hidden="1" x14ac:dyDescent="0.2">
      <c r="A5408" s="50">
        <v>2024</v>
      </c>
      <c r="B5408" s="50" t="s">
        <v>420</v>
      </c>
      <c r="C5408" s="51" t="str">
        <f>sample_event_meta!$U$254</f>
        <v>13Jun24-BS-BS24-1</v>
      </c>
      <c r="D5408" s="21">
        <f t="shared" si="251"/>
        <v>45456</v>
      </c>
      <c r="E5408" s="22">
        <f t="shared" si="252"/>
        <v>165</v>
      </c>
      <c r="F5408" s="50" t="s">
        <v>344</v>
      </c>
      <c r="G5408" s="50" t="s">
        <v>347</v>
      </c>
      <c r="H5408" s="17">
        <v>81</v>
      </c>
      <c r="I5408" s="17">
        <v>18</v>
      </c>
      <c r="J5408" s="50">
        <v>5.0599999999999996</v>
      </c>
      <c r="K5408" s="50" t="s">
        <v>496</v>
      </c>
      <c r="P5408" s="50" t="s">
        <v>2029</v>
      </c>
      <c r="Q5408" s="50" t="s">
        <v>494</v>
      </c>
    </row>
    <row r="5409" spans="1:59" hidden="1" x14ac:dyDescent="0.2">
      <c r="A5409" s="50">
        <v>2024</v>
      </c>
      <c r="B5409" s="50" t="s">
        <v>420</v>
      </c>
      <c r="C5409" s="51" t="str">
        <f>sample_event_meta!$U$254</f>
        <v>13Jun24-BS-BS24-1</v>
      </c>
      <c r="D5409" s="21">
        <f t="shared" si="251"/>
        <v>45456</v>
      </c>
      <c r="E5409" s="22">
        <f t="shared" si="252"/>
        <v>165</v>
      </c>
      <c r="F5409" s="50" t="s">
        <v>344</v>
      </c>
      <c r="G5409" s="50" t="s">
        <v>347</v>
      </c>
      <c r="H5409" s="17">
        <v>84</v>
      </c>
      <c r="I5409" s="17">
        <v>17</v>
      </c>
      <c r="J5409" s="50">
        <v>5.18</v>
      </c>
      <c r="K5409" s="50" t="s">
        <v>494</v>
      </c>
      <c r="P5409" s="50" t="s">
        <v>2030</v>
      </c>
      <c r="Q5409" s="50" t="s">
        <v>494</v>
      </c>
    </row>
    <row r="5410" spans="1:59" ht="15" x14ac:dyDescent="0.25">
      <c r="A5410" s="50">
        <v>2024</v>
      </c>
      <c r="B5410" s="50" t="s">
        <v>420</v>
      </c>
      <c r="C5410" s="51" t="str">
        <f>sample_event_meta!$U$254</f>
        <v>13Jun24-BS-BS24-1</v>
      </c>
      <c r="D5410" s="21">
        <f t="shared" si="251"/>
        <v>45456</v>
      </c>
      <c r="E5410" s="22">
        <f t="shared" si="252"/>
        <v>165</v>
      </c>
      <c r="F5410" s="50" t="s">
        <v>344</v>
      </c>
      <c r="G5410" s="50" t="s">
        <v>347</v>
      </c>
      <c r="H5410" s="17">
        <v>73</v>
      </c>
      <c r="I5410" s="17">
        <v>15</v>
      </c>
      <c r="J5410" s="50">
        <v>3.85</v>
      </c>
      <c r="K5410" s="50" t="s">
        <v>494</v>
      </c>
      <c r="N5410" s="50" t="s">
        <v>2031</v>
      </c>
      <c r="P5410" s="50" t="s">
        <v>2031</v>
      </c>
      <c r="Q5410" s="50" t="s">
        <v>496</v>
      </c>
      <c r="R5410" s="50" t="s">
        <v>2350</v>
      </c>
      <c r="S5410" s="50" t="s">
        <v>2506</v>
      </c>
      <c r="AF5410" s="50" t="s">
        <v>2469</v>
      </c>
      <c r="AG5410" s="196">
        <v>45560</v>
      </c>
      <c r="AH5410" s="50" t="s">
        <v>494</v>
      </c>
      <c r="AI5410" s="50" t="s">
        <v>494</v>
      </c>
      <c r="AJ5410" s="50" t="s">
        <v>494</v>
      </c>
      <c r="AL5410" s="50" t="s">
        <v>494</v>
      </c>
      <c r="AM5410">
        <v>67</v>
      </c>
      <c r="AN5410">
        <v>15</v>
      </c>
      <c r="AO5410">
        <v>3.7</v>
      </c>
      <c r="AP5410" s="50" t="s">
        <v>496</v>
      </c>
      <c r="AQ5410" s="50" t="s">
        <v>2575</v>
      </c>
      <c r="AR5410" s="50" t="s">
        <v>2031</v>
      </c>
      <c r="AS5410" s="50" t="s">
        <v>494</v>
      </c>
      <c r="AT5410" s="50" t="s">
        <v>494</v>
      </c>
      <c r="AU5410" s="50" t="s">
        <v>2031</v>
      </c>
      <c r="AV5410" s="50" t="s">
        <v>494</v>
      </c>
      <c r="AW5410" s="50" t="s">
        <v>494</v>
      </c>
      <c r="AX5410" s="50" t="s">
        <v>494</v>
      </c>
      <c r="AY5410" s="50" t="s">
        <v>494</v>
      </c>
      <c r="AZ5410" s="50" t="s">
        <v>494</v>
      </c>
      <c r="BA5410" s="50" t="s">
        <v>494</v>
      </c>
      <c r="BB5410" s="50" t="s">
        <v>494</v>
      </c>
      <c r="BC5410" s="50" t="s">
        <v>494</v>
      </c>
      <c r="BD5410" s="50" t="s">
        <v>494</v>
      </c>
      <c r="BE5410" s="50" t="s">
        <v>494</v>
      </c>
    </row>
    <row r="5411" spans="1:59" hidden="1" x14ac:dyDescent="0.2">
      <c r="A5411" s="50">
        <v>2024</v>
      </c>
      <c r="B5411" s="50" t="s">
        <v>420</v>
      </c>
      <c r="C5411" s="51" t="str">
        <f>sample_event_meta!$U$254</f>
        <v>13Jun24-BS-BS24-1</v>
      </c>
      <c r="D5411" s="21">
        <f t="shared" si="251"/>
        <v>45456</v>
      </c>
      <c r="E5411" s="22">
        <f t="shared" si="252"/>
        <v>165</v>
      </c>
      <c r="F5411" s="50" t="s">
        <v>344</v>
      </c>
      <c r="G5411" s="50" t="s">
        <v>347</v>
      </c>
      <c r="H5411" s="17">
        <v>83</v>
      </c>
      <c r="I5411" s="17">
        <v>17</v>
      </c>
      <c r="J5411" s="50">
        <v>5.0599999999999996</v>
      </c>
      <c r="K5411" s="50" t="s">
        <v>494</v>
      </c>
      <c r="P5411" s="50" t="s">
        <v>2032</v>
      </c>
      <c r="Q5411" s="50" t="s">
        <v>494</v>
      </c>
    </row>
    <row r="5412" spans="1:59" hidden="1" x14ac:dyDescent="0.2">
      <c r="A5412" s="50">
        <v>2024</v>
      </c>
      <c r="B5412" s="50" t="s">
        <v>420</v>
      </c>
      <c r="C5412" s="51" t="str">
        <f>sample_event_meta!$U$254</f>
        <v>13Jun24-BS-BS24-1</v>
      </c>
      <c r="D5412" s="21">
        <f t="shared" si="251"/>
        <v>45456</v>
      </c>
      <c r="E5412" s="22">
        <f t="shared" si="252"/>
        <v>165</v>
      </c>
      <c r="F5412" s="50" t="s">
        <v>344</v>
      </c>
      <c r="G5412" s="50" t="s">
        <v>347</v>
      </c>
      <c r="H5412" s="17">
        <v>88</v>
      </c>
      <c r="I5412" s="17">
        <v>16</v>
      </c>
      <c r="J5412" s="50">
        <v>5.12</v>
      </c>
      <c r="K5412" s="50" t="s">
        <v>494</v>
      </c>
      <c r="P5412" s="50" t="s">
        <v>2033</v>
      </c>
      <c r="Q5412" s="50" t="s">
        <v>494</v>
      </c>
    </row>
    <row r="5413" spans="1:59" ht="15" x14ac:dyDescent="0.25">
      <c r="A5413" s="50">
        <v>2024</v>
      </c>
      <c r="B5413" s="50" t="s">
        <v>420</v>
      </c>
      <c r="C5413" s="51" t="str">
        <f>sample_event_meta!$U$254</f>
        <v>13Jun24-BS-BS24-1</v>
      </c>
      <c r="D5413" s="21">
        <f t="shared" si="251"/>
        <v>45456</v>
      </c>
      <c r="E5413" s="22">
        <f t="shared" si="252"/>
        <v>165</v>
      </c>
      <c r="F5413" s="50" t="s">
        <v>344</v>
      </c>
      <c r="G5413" s="50" t="s">
        <v>347</v>
      </c>
      <c r="H5413" s="17">
        <v>66</v>
      </c>
      <c r="I5413" s="17">
        <v>12</v>
      </c>
      <c r="J5413" s="50">
        <v>2.2999999999999998</v>
      </c>
      <c r="K5413" s="50" t="s">
        <v>494</v>
      </c>
      <c r="N5413" s="50" t="s">
        <v>2034</v>
      </c>
      <c r="P5413" s="50" t="s">
        <v>2034</v>
      </c>
      <c r="Q5413" s="50" t="s">
        <v>496</v>
      </c>
      <c r="R5413" s="50" t="s">
        <v>2350</v>
      </c>
      <c r="S5413" s="50" t="s">
        <v>2506</v>
      </c>
      <c r="AF5413" s="50" t="s">
        <v>2469</v>
      </c>
      <c r="AG5413" s="196">
        <v>45561</v>
      </c>
      <c r="AH5413" s="50" t="s">
        <v>494</v>
      </c>
      <c r="AI5413" s="50" t="s">
        <v>494</v>
      </c>
      <c r="AJ5413" s="50" t="s">
        <v>494</v>
      </c>
      <c r="AL5413" s="50" t="s">
        <v>494</v>
      </c>
      <c r="AM5413">
        <v>56</v>
      </c>
      <c r="AN5413">
        <v>11</v>
      </c>
      <c r="AO5413">
        <v>2.2999999999999998</v>
      </c>
      <c r="AP5413" s="50" t="s">
        <v>496</v>
      </c>
      <c r="AQ5413" s="50" t="s">
        <v>2575</v>
      </c>
      <c r="AR5413" s="50" t="s">
        <v>2034</v>
      </c>
      <c r="AS5413" s="50" t="s">
        <v>494</v>
      </c>
      <c r="AT5413" s="50" t="s">
        <v>494</v>
      </c>
      <c r="AU5413" s="50" t="s">
        <v>2034</v>
      </c>
      <c r="AV5413" s="50" t="s">
        <v>494</v>
      </c>
      <c r="AW5413" s="50" t="s">
        <v>494</v>
      </c>
      <c r="AX5413" s="50" t="s">
        <v>494</v>
      </c>
      <c r="AY5413" s="50" t="s">
        <v>494</v>
      </c>
      <c r="AZ5413" s="50" t="s">
        <v>494</v>
      </c>
      <c r="BA5413" s="50" t="s">
        <v>494</v>
      </c>
      <c r="BB5413" s="50" t="s">
        <v>494</v>
      </c>
      <c r="BC5413" s="50" t="s">
        <v>494</v>
      </c>
      <c r="BD5413" s="50" t="s">
        <v>494</v>
      </c>
      <c r="BE5413" s="50" t="s">
        <v>494</v>
      </c>
    </row>
    <row r="5414" spans="1:59" hidden="1" x14ac:dyDescent="0.2">
      <c r="A5414" s="50">
        <v>2024</v>
      </c>
      <c r="B5414" s="50" t="s">
        <v>420</v>
      </c>
      <c r="C5414" s="51" t="str">
        <f>sample_event_meta!$U$254</f>
        <v>13Jun24-BS-BS24-1</v>
      </c>
      <c r="D5414" s="21">
        <f t="shared" si="251"/>
        <v>45456</v>
      </c>
      <c r="E5414" s="22">
        <f t="shared" si="252"/>
        <v>165</v>
      </c>
      <c r="F5414" s="50" t="s">
        <v>344</v>
      </c>
      <c r="G5414" s="50" t="s">
        <v>347</v>
      </c>
      <c r="H5414" s="17">
        <v>73</v>
      </c>
      <c r="I5414" s="17">
        <v>13</v>
      </c>
      <c r="J5414" s="50">
        <v>2.92</v>
      </c>
      <c r="K5414" s="50" t="s">
        <v>494</v>
      </c>
      <c r="P5414" s="50" t="s">
        <v>2035</v>
      </c>
      <c r="Q5414" s="50" t="s">
        <v>494</v>
      </c>
    </row>
    <row r="5415" spans="1:59" hidden="1" x14ac:dyDescent="0.2">
      <c r="A5415" s="50">
        <v>2024</v>
      </c>
      <c r="B5415" s="50" t="s">
        <v>420</v>
      </c>
      <c r="C5415" s="51" t="str">
        <f>sample_event_meta!$U$254</f>
        <v>13Jun24-BS-BS24-1</v>
      </c>
      <c r="D5415" s="21">
        <f t="shared" si="251"/>
        <v>45456</v>
      </c>
      <c r="E5415" s="22">
        <f t="shared" si="252"/>
        <v>165</v>
      </c>
      <c r="F5415" s="50" t="s">
        <v>344</v>
      </c>
      <c r="G5415" s="50" t="s">
        <v>347</v>
      </c>
      <c r="H5415" s="17">
        <v>70</v>
      </c>
      <c r="I5415" s="17">
        <v>11</v>
      </c>
      <c r="J5415" s="50">
        <v>3.07</v>
      </c>
      <c r="K5415" s="50" t="s">
        <v>494</v>
      </c>
      <c r="P5415" s="50" t="s">
        <v>2036</v>
      </c>
      <c r="Q5415" s="50" t="s">
        <v>494</v>
      </c>
    </row>
    <row r="5416" spans="1:59" ht="15" x14ac:dyDescent="0.25">
      <c r="A5416" s="50">
        <v>2024</v>
      </c>
      <c r="B5416" s="50" t="s">
        <v>420</v>
      </c>
      <c r="C5416" s="51" t="str">
        <f>sample_event_meta!$U$254</f>
        <v>13Jun24-BS-BS24-1</v>
      </c>
      <c r="D5416" s="21">
        <f t="shared" si="251"/>
        <v>45456</v>
      </c>
      <c r="E5416" s="22">
        <f t="shared" si="252"/>
        <v>165</v>
      </c>
      <c r="F5416" s="50" t="s">
        <v>344</v>
      </c>
      <c r="G5416" s="50" t="s">
        <v>347</v>
      </c>
      <c r="H5416" s="17">
        <v>72</v>
      </c>
      <c r="I5416" s="17">
        <v>12</v>
      </c>
      <c r="J5416" s="50">
        <v>2.72</v>
      </c>
      <c r="K5416" s="50" t="s">
        <v>494</v>
      </c>
      <c r="N5416" s="50" t="s">
        <v>2037</v>
      </c>
      <c r="P5416" s="50" t="s">
        <v>2037</v>
      </c>
      <c r="Q5416" s="50" t="s">
        <v>496</v>
      </c>
      <c r="R5416" s="50" t="s">
        <v>2350</v>
      </c>
      <c r="S5416" s="50" t="s">
        <v>2506</v>
      </c>
      <c r="AF5416" s="50" t="s">
        <v>2469</v>
      </c>
      <c r="AG5416" s="196">
        <v>45582</v>
      </c>
      <c r="AH5416" s="50" t="s">
        <v>494</v>
      </c>
      <c r="AI5416" s="50" t="s">
        <v>494</v>
      </c>
      <c r="AJ5416" s="50" t="s">
        <v>494</v>
      </c>
      <c r="AL5416" s="50" t="s">
        <v>496</v>
      </c>
      <c r="AM5416">
        <v>66</v>
      </c>
      <c r="AN5416">
        <v>12</v>
      </c>
      <c r="AO5416">
        <v>3.1</v>
      </c>
      <c r="AP5416" s="50" t="s">
        <v>496</v>
      </c>
      <c r="AQ5416" s="50" t="s">
        <v>2574</v>
      </c>
      <c r="AR5416" s="50" t="s">
        <v>2037</v>
      </c>
      <c r="AS5416" s="50" t="s">
        <v>494</v>
      </c>
      <c r="AT5416" s="50" t="s">
        <v>494</v>
      </c>
      <c r="AU5416" s="50" t="s">
        <v>2037</v>
      </c>
      <c r="AV5416" s="50" t="s">
        <v>494</v>
      </c>
      <c r="AW5416" s="50" t="s">
        <v>494</v>
      </c>
      <c r="AX5416" s="50" t="s">
        <v>494</v>
      </c>
      <c r="AY5416" s="50" t="s">
        <v>494</v>
      </c>
      <c r="AZ5416" s="50" t="s">
        <v>494</v>
      </c>
      <c r="BA5416" s="50" t="s">
        <v>494</v>
      </c>
      <c r="BB5416" s="50" t="s">
        <v>494</v>
      </c>
      <c r="BC5416" s="50" t="s">
        <v>494</v>
      </c>
      <c r="BD5416" s="50" t="s">
        <v>494</v>
      </c>
      <c r="BE5416" s="50" t="s">
        <v>494</v>
      </c>
    </row>
    <row r="5417" spans="1:59" hidden="1" x14ac:dyDescent="0.2">
      <c r="A5417" s="50">
        <v>2024</v>
      </c>
      <c r="B5417" s="50" t="s">
        <v>420</v>
      </c>
      <c r="C5417" s="51" t="str">
        <f>sample_event_meta!$U$254</f>
        <v>13Jun24-BS-BS24-1</v>
      </c>
      <c r="D5417" s="21">
        <f t="shared" si="251"/>
        <v>45456</v>
      </c>
      <c r="E5417" s="22">
        <f t="shared" si="252"/>
        <v>165</v>
      </c>
      <c r="F5417" s="50" t="s">
        <v>344</v>
      </c>
      <c r="G5417" s="50" t="s">
        <v>347</v>
      </c>
      <c r="H5417" s="17">
        <v>67</v>
      </c>
      <c r="I5417" s="17">
        <v>10</v>
      </c>
      <c r="J5417" s="50">
        <v>2.66</v>
      </c>
      <c r="K5417" s="50" t="s">
        <v>494</v>
      </c>
      <c r="P5417" s="50" t="s">
        <v>2038</v>
      </c>
      <c r="Q5417" s="50" t="s">
        <v>494</v>
      </c>
    </row>
    <row r="5418" spans="1:59" hidden="1" x14ac:dyDescent="0.2">
      <c r="A5418" s="50">
        <v>2024</v>
      </c>
      <c r="B5418" s="50" t="s">
        <v>420</v>
      </c>
      <c r="C5418" s="51" t="str">
        <f>sample_event_meta!$U$254</f>
        <v>13Jun24-BS-BS24-1</v>
      </c>
      <c r="D5418" s="21">
        <f t="shared" si="251"/>
        <v>45456</v>
      </c>
      <c r="E5418" s="22">
        <f t="shared" si="252"/>
        <v>165</v>
      </c>
      <c r="F5418" s="50" t="s">
        <v>344</v>
      </c>
      <c r="G5418" s="50" t="s">
        <v>347</v>
      </c>
      <c r="H5418" s="17">
        <v>76</v>
      </c>
      <c r="I5418" s="17">
        <v>11</v>
      </c>
      <c r="J5418" s="50">
        <v>3.47</v>
      </c>
      <c r="K5418" s="50" t="s">
        <v>494</v>
      </c>
      <c r="P5418" s="50" t="s">
        <v>2039</v>
      </c>
      <c r="Q5418" s="50" t="s">
        <v>494</v>
      </c>
    </row>
    <row r="5419" spans="1:59" x14ac:dyDescent="0.2">
      <c r="A5419" s="50">
        <v>2024</v>
      </c>
      <c r="B5419" s="50" t="s">
        <v>420</v>
      </c>
      <c r="C5419" s="51" t="str">
        <f>sample_event_meta!$U$254</f>
        <v>13Jun24-BS-BS24-1</v>
      </c>
      <c r="D5419" s="21">
        <f t="shared" si="251"/>
        <v>45456</v>
      </c>
      <c r="E5419" s="22">
        <f t="shared" si="252"/>
        <v>165</v>
      </c>
      <c r="F5419" s="50" t="s">
        <v>344</v>
      </c>
      <c r="G5419" s="50" t="s">
        <v>347</v>
      </c>
      <c r="H5419" s="17">
        <v>90</v>
      </c>
      <c r="I5419" s="17">
        <v>16</v>
      </c>
      <c r="J5419" s="50">
        <v>6.54</v>
      </c>
      <c r="K5419" s="50" t="s">
        <v>494</v>
      </c>
      <c r="N5419" s="50" t="s">
        <v>2040</v>
      </c>
      <c r="P5419" s="50" t="s">
        <v>2040</v>
      </c>
      <c r="Q5419" s="50" t="s">
        <v>496</v>
      </c>
      <c r="R5419" s="50" t="s">
        <v>2350</v>
      </c>
      <c r="S5419" s="50" t="s">
        <v>2506</v>
      </c>
      <c r="AF5419" s="50" t="s">
        <v>2469</v>
      </c>
      <c r="AG5419" s="196">
        <v>45614</v>
      </c>
      <c r="AH5419" s="50" t="s">
        <v>494</v>
      </c>
      <c r="AI5419" s="50" t="s">
        <v>494</v>
      </c>
      <c r="AJ5419" s="50" t="s">
        <v>494</v>
      </c>
      <c r="AL5419" s="50" t="s">
        <v>494</v>
      </c>
      <c r="AM5419" s="50">
        <v>85</v>
      </c>
      <c r="AN5419" s="50">
        <v>20</v>
      </c>
      <c r="AO5419" s="50">
        <v>6.5</v>
      </c>
      <c r="AP5419" s="50" t="s">
        <v>496</v>
      </c>
      <c r="AQ5419" s="50" t="s">
        <v>2586</v>
      </c>
      <c r="AR5419" s="50" t="s">
        <v>2040</v>
      </c>
      <c r="AS5419" s="50" t="s">
        <v>494</v>
      </c>
      <c r="AT5419" s="50" t="s">
        <v>494</v>
      </c>
      <c r="AU5419" s="50" t="s">
        <v>2040</v>
      </c>
      <c r="AV5419" s="50" t="s">
        <v>494</v>
      </c>
      <c r="AW5419" s="50" t="s">
        <v>494</v>
      </c>
      <c r="AX5419" s="50" t="s">
        <v>494</v>
      </c>
      <c r="AY5419" s="50" t="s">
        <v>494</v>
      </c>
      <c r="AZ5419" s="50" t="s">
        <v>494</v>
      </c>
      <c r="BA5419" s="50" t="s">
        <v>494</v>
      </c>
      <c r="BB5419" s="50" t="s">
        <v>494</v>
      </c>
      <c r="BC5419" s="50" t="s">
        <v>494</v>
      </c>
      <c r="BD5419" s="50" t="s">
        <v>494</v>
      </c>
      <c r="BE5419" s="50" t="s">
        <v>494</v>
      </c>
    </row>
    <row r="5420" spans="1:59" hidden="1" x14ac:dyDescent="0.2">
      <c r="A5420" s="50">
        <v>2024</v>
      </c>
      <c r="B5420" s="50" t="s">
        <v>420</v>
      </c>
      <c r="C5420" s="51" t="str">
        <f>sample_event_meta!$U$254</f>
        <v>13Jun24-BS-BS24-1</v>
      </c>
      <c r="D5420" s="21">
        <f t="shared" si="251"/>
        <v>45456</v>
      </c>
      <c r="E5420" s="22">
        <f t="shared" si="252"/>
        <v>165</v>
      </c>
      <c r="F5420" s="50" t="s">
        <v>344</v>
      </c>
      <c r="G5420" s="50" t="s">
        <v>347</v>
      </c>
      <c r="H5420" s="17">
        <v>68</v>
      </c>
      <c r="I5420" s="17">
        <v>12</v>
      </c>
      <c r="J5420" s="50">
        <v>2.94</v>
      </c>
      <c r="K5420" s="50" t="s">
        <v>494</v>
      </c>
      <c r="P5420" s="50" t="s">
        <v>2041</v>
      </c>
      <c r="Q5420" s="50" t="s">
        <v>494</v>
      </c>
    </row>
    <row r="5421" spans="1:59" hidden="1" x14ac:dyDescent="0.2">
      <c r="A5421" s="50">
        <v>2024</v>
      </c>
      <c r="B5421" s="50" t="s">
        <v>420</v>
      </c>
      <c r="C5421" s="51" t="str">
        <f>sample_event_meta!$U$254</f>
        <v>13Jun24-BS-BS24-1</v>
      </c>
      <c r="D5421" s="21">
        <f t="shared" si="251"/>
        <v>45456</v>
      </c>
      <c r="E5421" s="22">
        <f t="shared" si="252"/>
        <v>165</v>
      </c>
      <c r="F5421" s="50" t="s">
        <v>344</v>
      </c>
      <c r="G5421" s="50" t="s">
        <v>347</v>
      </c>
      <c r="H5421" s="17">
        <v>77</v>
      </c>
      <c r="I5421" s="17">
        <v>12</v>
      </c>
      <c r="J5421" s="50">
        <v>3.95</v>
      </c>
      <c r="K5421" s="50" t="s">
        <v>494</v>
      </c>
      <c r="P5421" s="50" t="s">
        <v>2042</v>
      </c>
      <c r="Q5421" s="50" t="s">
        <v>494</v>
      </c>
    </row>
    <row r="5422" spans="1:59" ht="15" x14ac:dyDescent="0.25">
      <c r="A5422" s="50">
        <v>2024</v>
      </c>
      <c r="B5422" s="50" t="s">
        <v>420</v>
      </c>
      <c r="C5422" s="51" t="str">
        <f>sample_event_meta!$U$254</f>
        <v>13Jun24-BS-BS24-1</v>
      </c>
      <c r="D5422" s="21">
        <f t="shared" si="251"/>
        <v>45456</v>
      </c>
      <c r="E5422" s="22">
        <f t="shared" si="252"/>
        <v>165</v>
      </c>
      <c r="F5422" s="50" t="s">
        <v>344</v>
      </c>
      <c r="G5422" s="50" t="s">
        <v>347</v>
      </c>
      <c r="H5422" s="17">
        <v>82</v>
      </c>
      <c r="I5422" s="17">
        <v>13</v>
      </c>
      <c r="J5422" s="50">
        <v>4.5199999999999996</v>
      </c>
      <c r="K5422" s="50" t="s">
        <v>494</v>
      </c>
      <c r="N5422" s="50" t="s">
        <v>2043</v>
      </c>
      <c r="P5422" s="50" t="s">
        <v>2043</v>
      </c>
      <c r="Q5422" s="50" t="s">
        <v>496</v>
      </c>
      <c r="R5422" s="50" t="s">
        <v>2350</v>
      </c>
      <c r="S5422" s="50" t="s">
        <v>2506</v>
      </c>
      <c r="AF5422" s="50" t="s">
        <v>2469</v>
      </c>
      <c r="AG5422" s="196">
        <v>45554</v>
      </c>
      <c r="AH5422" s="50" t="s">
        <v>494</v>
      </c>
      <c r="AI5422" s="50" t="s">
        <v>494</v>
      </c>
      <c r="AJ5422" s="50" t="s">
        <v>494</v>
      </c>
      <c r="AL5422" s="50" t="s">
        <v>494</v>
      </c>
      <c r="AM5422">
        <v>74</v>
      </c>
      <c r="AN5422">
        <v>15</v>
      </c>
      <c r="AO5422">
        <v>4.4000000000000004</v>
      </c>
      <c r="AP5422" s="50" t="s">
        <v>496</v>
      </c>
      <c r="AQ5422" s="50" t="s">
        <v>2575</v>
      </c>
      <c r="AR5422" s="50" t="s">
        <v>2043</v>
      </c>
      <c r="AS5422" s="50" t="s">
        <v>494</v>
      </c>
      <c r="AT5422" s="50" t="s">
        <v>494</v>
      </c>
      <c r="AU5422" s="50" t="s">
        <v>2043</v>
      </c>
      <c r="AV5422" s="50" t="s">
        <v>494</v>
      </c>
      <c r="AW5422" s="50" t="s">
        <v>494</v>
      </c>
      <c r="AX5422" s="50" t="s">
        <v>494</v>
      </c>
      <c r="AY5422" s="50" t="s">
        <v>494</v>
      </c>
      <c r="AZ5422" s="50" t="s">
        <v>494</v>
      </c>
      <c r="BA5422" s="50" t="s">
        <v>494</v>
      </c>
      <c r="BB5422" s="50" t="s">
        <v>494</v>
      </c>
      <c r="BC5422" s="50" t="s">
        <v>494</v>
      </c>
      <c r="BD5422" s="50" t="s">
        <v>494</v>
      </c>
      <c r="BE5422" s="50" t="s">
        <v>494</v>
      </c>
    </row>
    <row r="5423" spans="1:59" hidden="1" x14ac:dyDescent="0.2">
      <c r="A5423" s="50">
        <v>2024</v>
      </c>
      <c r="B5423" s="50" t="s">
        <v>420</v>
      </c>
      <c r="C5423" s="51" t="str">
        <f>sample_event_meta!$U$254</f>
        <v>13Jun24-BS-BS24-1</v>
      </c>
      <c r="D5423" s="21">
        <f t="shared" si="251"/>
        <v>45456</v>
      </c>
      <c r="E5423" s="22">
        <f t="shared" si="252"/>
        <v>165</v>
      </c>
      <c r="F5423" s="50" t="s">
        <v>344</v>
      </c>
      <c r="G5423" s="50" t="s">
        <v>347</v>
      </c>
      <c r="H5423" s="17">
        <v>79</v>
      </c>
      <c r="I5423" s="17">
        <v>13</v>
      </c>
      <c r="J5423" s="50">
        <v>4.3499999999999996</v>
      </c>
      <c r="K5423" s="50" t="s">
        <v>494</v>
      </c>
      <c r="P5423" s="50" t="s">
        <v>2044</v>
      </c>
      <c r="Q5423" s="50" t="s">
        <v>494</v>
      </c>
    </row>
    <row r="5424" spans="1:59" hidden="1" x14ac:dyDescent="0.2">
      <c r="A5424" s="50">
        <v>2024</v>
      </c>
      <c r="B5424" s="50" t="s">
        <v>420</v>
      </c>
      <c r="C5424" s="51" t="str">
        <f>sample_event_meta!$U$254</f>
        <v>13Jun24-BS-BS24-1</v>
      </c>
      <c r="D5424" s="21">
        <f t="shared" si="251"/>
        <v>45456</v>
      </c>
      <c r="E5424" s="22">
        <f t="shared" si="252"/>
        <v>165</v>
      </c>
      <c r="F5424" s="50" t="s">
        <v>344</v>
      </c>
      <c r="G5424" s="50" t="s">
        <v>347</v>
      </c>
      <c r="H5424" s="17">
        <v>72</v>
      </c>
      <c r="I5424" s="17">
        <v>11</v>
      </c>
      <c r="J5424" s="50">
        <v>3.29</v>
      </c>
      <c r="K5424" s="50" t="s">
        <v>494</v>
      </c>
      <c r="N5424" s="50" t="s">
        <v>2045</v>
      </c>
      <c r="P5424" s="50" t="s">
        <v>2045</v>
      </c>
      <c r="Q5424" s="50" t="s">
        <v>494</v>
      </c>
      <c r="S5424" s="202"/>
      <c r="AF5424" s="51"/>
      <c r="AG5424" s="51"/>
      <c r="AH5424" s="51"/>
      <c r="AI5424" s="51"/>
      <c r="AJ5424" s="51"/>
      <c r="AK5424" s="51"/>
      <c r="AL5424" s="51"/>
      <c r="AM5424" s="51"/>
      <c r="AN5424" s="51"/>
      <c r="AO5424" s="51"/>
      <c r="AP5424" s="51"/>
      <c r="AQ5424" s="51"/>
      <c r="AR5424" s="51"/>
      <c r="AS5424" s="51"/>
      <c r="AT5424" s="51"/>
      <c r="AU5424" s="51"/>
      <c r="AV5424" s="51"/>
      <c r="AW5424" s="51"/>
      <c r="AX5424" s="51"/>
      <c r="AY5424" s="51"/>
      <c r="AZ5424" s="51"/>
      <c r="BA5424" s="51"/>
      <c r="BB5424" s="51"/>
      <c r="BC5424" s="51"/>
      <c r="BD5424" s="51"/>
      <c r="BE5424" s="51"/>
      <c r="BF5424" s="51"/>
      <c r="BG5424" s="51"/>
    </row>
    <row r="5425" spans="1:59" ht="15" x14ac:dyDescent="0.25">
      <c r="A5425" s="50">
        <v>2024</v>
      </c>
      <c r="B5425" s="50" t="s">
        <v>420</v>
      </c>
      <c r="C5425" s="51" t="str">
        <f>sample_event_meta!$U$254</f>
        <v>13Jun24-BS-BS24-1</v>
      </c>
      <c r="D5425" s="21">
        <f t="shared" si="251"/>
        <v>45456</v>
      </c>
      <c r="E5425" s="22">
        <f t="shared" si="252"/>
        <v>165</v>
      </c>
      <c r="F5425" s="50" t="s">
        <v>344</v>
      </c>
      <c r="G5425" s="50" t="s">
        <v>347</v>
      </c>
      <c r="H5425" s="17">
        <v>103</v>
      </c>
      <c r="I5425" s="17">
        <v>16</v>
      </c>
      <c r="J5425" s="50">
        <v>9.2200000000000006</v>
      </c>
      <c r="K5425" s="50" t="s">
        <v>496</v>
      </c>
      <c r="N5425" s="50" t="s">
        <v>2046</v>
      </c>
      <c r="P5425" s="50" t="s">
        <v>2046</v>
      </c>
      <c r="Q5425" s="50" t="s">
        <v>496</v>
      </c>
      <c r="R5425" s="51" t="s">
        <v>2350</v>
      </c>
      <c r="S5425" s="207" t="s">
        <v>2578</v>
      </c>
      <c r="AD5425" s="79" t="s">
        <v>2577</v>
      </c>
      <c r="AF5425" s="51" t="s">
        <v>2469</v>
      </c>
      <c r="AG5425" s="214">
        <v>45582</v>
      </c>
      <c r="AH5425" s="51" t="s">
        <v>494</v>
      </c>
      <c r="AI5425" s="51" t="s">
        <v>494</v>
      </c>
      <c r="AJ5425" s="51" t="s">
        <v>496</v>
      </c>
      <c r="AK5425" s="51">
        <v>185076</v>
      </c>
      <c r="AL5425" s="51" t="s">
        <v>496</v>
      </c>
      <c r="AM5425" s="69">
        <v>96</v>
      </c>
      <c r="AN5425" s="69">
        <v>20</v>
      </c>
      <c r="AO5425" s="69">
        <v>9.1999999999999993</v>
      </c>
      <c r="AP5425" s="51" t="s">
        <v>496</v>
      </c>
      <c r="AQ5425" s="51" t="s">
        <v>2574</v>
      </c>
      <c r="AR5425" s="51" t="s">
        <v>2045</v>
      </c>
      <c r="AS5425" s="51" t="s">
        <v>494</v>
      </c>
      <c r="AT5425" s="51" t="s">
        <v>494</v>
      </c>
      <c r="AU5425" s="51" t="s">
        <v>2045</v>
      </c>
      <c r="AV5425" s="51" t="s">
        <v>494</v>
      </c>
      <c r="AW5425" s="51" t="s">
        <v>494</v>
      </c>
      <c r="AX5425" s="51" t="s">
        <v>494</v>
      </c>
      <c r="AY5425" s="51" t="s">
        <v>494</v>
      </c>
      <c r="AZ5425" s="51" t="s">
        <v>494</v>
      </c>
      <c r="BA5425" s="51" t="s">
        <v>494</v>
      </c>
      <c r="BB5425" s="51" t="s">
        <v>494</v>
      </c>
      <c r="BC5425" s="51" t="s">
        <v>494</v>
      </c>
      <c r="BD5425" s="51" t="s">
        <v>494</v>
      </c>
      <c r="BE5425" s="51" t="s">
        <v>494</v>
      </c>
      <c r="BF5425" s="51"/>
      <c r="BG5425" s="79" t="s">
        <v>2576</v>
      </c>
    </row>
    <row r="5426" spans="1:59" hidden="1" x14ac:dyDescent="0.2">
      <c r="A5426" s="50">
        <v>2024</v>
      </c>
      <c r="B5426" s="50" t="s">
        <v>420</v>
      </c>
      <c r="C5426" s="51" t="str">
        <f>sample_event_meta!$U$254</f>
        <v>13Jun24-BS-BS24-1</v>
      </c>
      <c r="D5426" s="21">
        <f t="shared" si="251"/>
        <v>45456</v>
      </c>
      <c r="E5426" s="22">
        <f t="shared" si="252"/>
        <v>165</v>
      </c>
      <c r="F5426" s="50" t="s">
        <v>344</v>
      </c>
      <c r="G5426" s="50" t="s">
        <v>347</v>
      </c>
      <c r="H5426" s="17">
        <v>86</v>
      </c>
      <c r="I5426" s="17">
        <v>13</v>
      </c>
      <c r="J5426" s="50">
        <v>5.56</v>
      </c>
      <c r="K5426" s="50" t="s">
        <v>494</v>
      </c>
      <c r="P5426" s="50" t="s">
        <v>2047</v>
      </c>
      <c r="Q5426" s="50" t="s">
        <v>494</v>
      </c>
    </row>
    <row r="5427" spans="1:59" hidden="1" x14ac:dyDescent="0.2">
      <c r="A5427" s="50">
        <v>2024</v>
      </c>
      <c r="B5427" s="50" t="s">
        <v>420</v>
      </c>
      <c r="C5427" s="51" t="str">
        <f>sample_event_meta!$U$254</f>
        <v>13Jun24-BS-BS24-1</v>
      </c>
      <c r="D5427" s="21">
        <f t="shared" si="251"/>
        <v>45456</v>
      </c>
      <c r="E5427" s="22">
        <f t="shared" si="252"/>
        <v>165</v>
      </c>
      <c r="F5427" s="50" t="s">
        <v>344</v>
      </c>
      <c r="G5427" s="50" t="s">
        <v>347</v>
      </c>
      <c r="H5427" s="17">
        <v>83</v>
      </c>
      <c r="I5427" s="17">
        <v>12</v>
      </c>
      <c r="J5427" s="50">
        <v>5.03</v>
      </c>
      <c r="K5427" s="50" t="s">
        <v>494</v>
      </c>
      <c r="P5427" s="50" t="s">
        <v>2048</v>
      </c>
      <c r="Q5427" s="50" t="s">
        <v>494</v>
      </c>
    </row>
    <row r="5428" spans="1:59" x14ac:dyDescent="0.2">
      <c r="A5428" s="50">
        <v>2024</v>
      </c>
      <c r="B5428" s="50" t="s">
        <v>420</v>
      </c>
      <c r="C5428" s="51" t="str">
        <f>sample_event_meta!$U$254</f>
        <v>13Jun24-BS-BS24-1</v>
      </c>
      <c r="D5428" s="21">
        <f t="shared" si="251"/>
        <v>45456</v>
      </c>
      <c r="E5428" s="22">
        <f t="shared" si="252"/>
        <v>165</v>
      </c>
      <c r="F5428" s="50" t="s">
        <v>344</v>
      </c>
      <c r="G5428" s="50" t="s">
        <v>347</v>
      </c>
      <c r="H5428" s="17">
        <v>81</v>
      </c>
      <c r="I5428" s="17">
        <v>12</v>
      </c>
      <c r="J5428" s="50">
        <v>4.42</v>
      </c>
      <c r="K5428" s="50" t="s">
        <v>494</v>
      </c>
      <c r="N5428" s="50" t="s">
        <v>2049</v>
      </c>
      <c r="P5428" s="50" t="s">
        <v>2049</v>
      </c>
      <c r="Q5428" s="50" t="s">
        <v>496</v>
      </c>
      <c r="R5428" s="50" t="s">
        <v>2350</v>
      </c>
      <c r="S5428" s="50" t="s">
        <v>2506</v>
      </c>
    </row>
    <row r="5429" spans="1:59" hidden="1" x14ac:dyDescent="0.2">
      <c r="A5429" s="50">
        <v>2024</v>
      </c>
      <c r="B5429" s="50" t="s">
        <v>420</v>
      </c>
      <c r="C5429" s="51" t="str">
        <f>sample_event_meta!$U$254</f>
        <v>13Jun24-BS-BS24-1</v>
      </c>
      <c r="D5429" s="21">
        <f t="shared" si="251"/>
        <v>45456</v>
      </c>
      <c r="E5429" s="22">
        <f t="shared" si="252"/>
        <v>165</v>
      </c>
      <c r="F5429" s="50" t="s">
        <v>344</v>
      </c>
      <c r="G5429" s="50" t="s">
        <v>347</v>
      </c>
      <c r="H5429" s="17">
        <v>74</v>
      </c>
      <c r="I5429" s="17">
        <v>18</v>
      </c>
      <c r="J5429" s="50">
        <v>3.93</v>
      </c>
      <c r="K5429" s="50" t="s">
        <v>494</v>
      </c>
      <c r="P5429" s="50" t="s">
        <v>2050</v>
      </c>
      <c r="Q5429" s="50" t="s">
        <v>494</v>
      </c>
    </row>
    <row r="5430" spans="1:59" hidden="1" x14ac:dyDescent="0.2">
      <c r="A5430" s="50">
        <v>2024</v>
      </c>
      <c r="B5430" s="50" t="s">
        <v>420</v>
      </c>
      <c r="C5430" s="51" t="str">
        <f>sample_event_meta!$U$254</f>
        <v>13Jun24-BS-BS24-1</v>
      </c>
      <c r="D5430" s="21">
        <f t="shared" si="251"/>
        <v>45456</v>
      </c>
      <c r="E5430" s="22">
        <f t="shared" si="252"/>
        <v>165</v>
      </c>
      <c r="F5430" s="50" t="s">
        <v>344</v>
      </c>
      <c r="G5430" s="50" t="s">
        <v>347</v>
      </c>
      <c r="H5430" s="17">
        <v>73</v>
      </c>
      <c r="I5430" s="17">
        <v>11</v>
      </c>
      <c r="J5430" s="50">
        <v>3.53</v>
      </c>
      <c r="K5430" s="50" t="s">
        <v>494</v>
      </c>
      <c r="P5430" s="50" t="s">
        <v>2051</v>
      </c>
      <c r="Q5430" s="50" t="s">
        <v>494</v>
      </c>
    </row>
    <row r="5431" spans="1:59" x14ac:dyDescent="0.2">
      <c r="A5431" s="50">
        <v>2024</v>
      </c>
      <c r="B5431" s="50" t="s">
        <v>420</v>
      </c>
      <c r="C5431" s="51" t="str">
        <f>sample_event_meta!$U$254</f>
        <v>13Jun24-BS-BS24-1</v>
      </c>
      <c r="D5431" s="21">
        <f t="shared" si="251"/>
        <v>45456</v>
      </c>
      <c r="E5431" s="22">
        <f t="shared" si="252"/>
        <v>165</v>
      </c>
      <c r="F5431" s="50" t="s">
        <v>344</v>
      </c>
      <c r="G5431" s="50" t="s">
        <v>347</v>
      </c>
      <c r="H5431" s="17">
        <v>60</v>
      </c>
      <c r="I5431" s="17">
        <v>10</v>
      </c>
      <c r="J5431" s="50">
        <v>2.0099999999999998</v>
      </c>
      <c r="K5431" s="50" t="s">
        <v>494</v>
      </c>
      <c r="N5431" s="50" t="s">
        <v>2052</v>
      </c>
      <c r="P5431" s="50" t="s">
        <v>2052</v>
      </c>
      <c r="Q5431" s="50" t="s">
        <v>496</v>
      </c>
      <c r="R5431" s="50" t="s">
        <v>2350</v>
      </c>
      <c r="S5431" s="50" t="s">
        <v>2506</v>
      </c>
      <c r="AF5431" s="50" t="s">
        <v>2469</v>
      </c>
      <c r="AG5431" s="196">
        <v>45294</v>
      </c>
      <c r="AH5431" s="50" t="s">
        <v>494</v>
      </c>
      <c r="AI5431" s="50" t="s">
        <v>494</v>
      </c>
      <c r="AJ5431" s="50" t="s">
        <v>494</v>
      </c>
      <c r="AL5431" s="50" t="s">
        <v>494</v>
      </c>
      <c r="AM5431" s="50">
        <v>58</v>
      </c>
      <c r="AN5431" s="50">
        <v>12</v>
      </c>
      <c r="AO5431" s="50">
        <v>1.8</v>
      </c>
      <c r="AP5431" s="50" t="s">
        <v>496</v>
      </c>
      <c r="AQ5431" s="50" t="s">
        <v>2586</v>
      </c>
      <c r="AR5431" s="50" t="s">
        <v>2052</v>
      </c>
      <c r="AS5431" s="50" t="s">
        <v>494</v>
      </c>
      <c r="AT5431" s="50" t="s">
        <v>494</v>
      </c>
      <c r="AU5431" s="50" t="s">
        <v>2052</v>
      </c>
      <c r="AV5431" s="50" t="s">
        <v>494</v>
      </c>
      <c r="AW5431" s="50" t="s">
        <v>494</v>
      </c>
      <c r="AX5431" s="50" t="s">
        <v>494</v>
      </c>
      <c r="AY5431" s="50" t="s">
        <v>494</v>
      </c>
      <c r="AZ5431" s="50" t="s">
        <v>494</v>
      </c>
      <c r="BA5431" s="50" t="s">
        <v>494</v>
      </c>
      <c r="BB5431" s="50" t="s">
        <v>494</v>
      </c>
      <c r="BC5431" s="50" t="s">
        <v>494</v>
      </c>
      <c r="BD5431" s="50" t="s">
        <v>494</v>
      </c>
      <c r="BE5431" s="50" t="s">
        <v>494</v>
      </c>
    </row>
    <row r="5432" spans="1:59" hidden="1" x14ac:dyDescent="0.2">
      <c r="A5432" s="50">
        <v>2024</v>
      </c>
      <c r="B5432" s="50" t="s">
        <v>420</v>
      </c>
      <c r="C5432" s="51" t="str">
        <f>sample_event_meta!$U$254</f>
        <v>13Jun24-BS-BS24-1</v>
      </c>
      <c r="D5432" s="21">
        <f t="shared" si="251"/>
        <v>45456</v>
      </c>
      <c r="E5432" s="22">
        <f t="shared" si="252"/>
        <v>165</v>
      </c>
      <c r="F5432" s="50" t="s">
        <v>344</v>
      </c>
      <c r="G5432" s="50" t="s">
        <v>347</v>
      </c>
      <c r="H5432" s="17">
        <v>72</v>
      </c>
      <c r="I5432" s="17">
        <v>12</v>
      </c>
      <c r="J5432" s="50">
        <v>3.46</v>
      </c>
      <c r="K5432" s="50" t="s">
        <v>494</v>
      </c>
      <c r="P5432" s="50" t="s">
        <v>2053</v>
      </c>
      <c r="Q5432" s="50" t="s">
        <v>494</v>
      </c>
    </row>
    <row r="5433" spans="1:59" hidden="1" x14ac:dyDescent="0.2">
      <c r="A5433" s="50">
        <v>2024</v>
      </c>
      <c r="B5433" s="50" t="s">
        <v>420</v>
      </c>
      <c r="C5433" s="51" t="str">
        <f>sample_event_meta!$U$254</f>
        <v>13Jun24-BS-BS24-1</v>
      </c>
      <c r="D5433" s="21">
        <f t="shared" si="251"/>
        <v>45456</v>
      </c>
      <c r="E5433" s="22">
        <f t="shared" si="252"/>
        <v>165</v>
      </c>
      <c r="F5433" s="50" t="s">
        <v>344</v>
      </c>
      <c r="G5433" s="50" t="s">
        <v>347</v>
      </c>
      <c r="H5433" s="17">
        <v>86</v>
      </c>
      <c r="I5433" s="17">
        <v>14</v>
      </c>
      <c r="J5433" s="50">
        <v>5.91</v>
      </c>
      <c r="K5433" s="50" t="s">
        <v>494</v>
      </c>
      <c r="P5433" s="50" t="s">
        <v>2054</v>
      </c>
      <c r="Q5433" s="50" t="s">
        <v>494</v>
      </c>
    </row>
    <row r="5434" spans="1:59" ht="15" x14ac:dyDescent="0.25">
      <c r="A5434" s="50">
        <v>2024</v>
      </c>
      <c r="B5434" s="50" t="s">
        <v>420</v>
      </c>
      <c r="C5434" s="51" t="str">
        <f>sample_event_meta!$U$254</f>
        <v>13Jun24-BS-BS24-1</v>
      </c>
      <c r="D5434" s="21">
        <f t="shared" si="251"/>
        <v>45456</v>
      </c>
      <c r="E5434" s="22">
        <f t="shared" si="252"/>
        <v>165</v>
      </c>
      <c r="F5434" s="50" t="s">
        <v>344</v>
      </c>
      <c r="G5434" s="50" t="s">
        <v>347</v>
      </c>
      <c r="H5434" s="17">
        <v>86</v>
      </c>
      <c r="I5434" s="17">
        <v>12</v>
      </c>
      <c r="J5434" s="50">
        <v>5.17</v>
      </c>
      <c r="K5434" s="50" t="s">
        <v>494</v>
      </c>
      <c r="N5434" s="50" t="s">
        <v>2055</v>
      </c>
      <c r="P5434" s="50" t="s">
        <v>2055</v>
      </c>
      <c r="Q5434" s="50" t="s">
        <v>496</v>
      </c>
      <c r="R5434" s="50" t="s">
        <v>2350</v>
      </c>
      <c r="S5434" s="50" t="s">
        <v>2506</v>
      </c>
      <c r="AF5434" s="50" t="s">
        <v>2469</v>
      </c>
      <c r="AG5434" s="196">
        <v>45553</v>
      </c>
      <c r="AH5434" s="50" t="s">
        <v>494</v>
      </c>
      <c r="AI5434" s="50" t="s">
        <v>494</v>
      </c>
      <c r="AJ5434" s="50" t="s">
        <v>494</v>
      </c>
      <c r="AL5434" s="50" t="s">
        <v>494</v>
      </c>
      <c r="AM5434">
        <v>78</v>
      </c>
      <c r="AN5434">
        <v>14</v>
      </c>
      <c r="AO5434">
        <v>5.0999999999999996</v>
      </c>
      <c r="AP5434" s="50" t="s">
        <v>496</v>
      </c>
      <c r="AQ5434" s="50" t="s">
        <v>2575</v>
      </c>
      <c r="AR5434" s="50" t="s">
        <v>2055</v>
      </c>
      <c r="AS5434" s="50" t="s">
        <v>494</v>
      </c>
      <c r="AT5434" s="50" t="s">
        <v>494</v>
      </c>
      <c r="AU5434" s="50" t="s">
        <v>2055</v>
      </c>
      <c r="AV5434" s="50" t="s">
        <v>494</v>
      </c>
      <c r="AW5434" s="50" t="s">
        <v>494</v>
      </c>
      <c r="AX5434" s="50" t="s">
        <v>494</v>
      </c>
      <c r="AY5434" s="50" t="s">
        <v>494</v>
      </c>
      <c r="AZ5434" s="50" t="s">
        <v>494</v>
      </c>
      <c r="BA5434" s="50" t="s">
        <v>494</v>
      </c>
      <c r="BB5434" s="50" t="s">
        <v>494</v>
      </c>
      <c r="BC5434" s="50" t="s">
        <v>494</v>
      </c>
      <c r="BD5434" s="50" t="s">
        <v>494</v>
      </c>
      <c r="BE5434" s="50" t="s">
        <v>494</v>
      </c>
    </row>
    <row r="5435" spans="1:59" hidden="1" x14ac:dyDescent="0.2">
      <c r="A5435" s="50">
        <v>2024</v>
      </c>
      <c r="B5435" s="50" t="s">
        <v>420</v>
      </c>
      <c r="C5435" s="51" t="str">
        <f>sample_event_meta!$U$254</f>
        <v>13Jun24-BS-BS24-1</v>
      </c>
      <c r="D5435" s="21">
        <f t="shared" si="251"/>
        <v>45456</v>
      </c>
      <c r="E5435" s="22">
        <f t="shared" si="252"/>
        <v>165</v>
      </c>
      <c r="F5435" s="50" t="s">
        <v>344</v>
      </c>
      <c r="G5435" s="50" t="s">
        <v>347</v>
      </c>
      <c r="H5435" s="17">
        <v>84</v>
      </c>
      <c r="I5435" s="17">
        <v>17</v>
      </c>
      <c r="J5435" s="50">
        <v>5.0999999999999996</v>
      </c>
      <c r="K5435" s="50" t="s">
        <v>494</v>
      </c>
      <c r="P5435" s="50" t="s">
        <v>2056</v>
      </c>
      <c r="Q5435" s="50" t="s">
        <v>494</v>
      </c>
      <c r="AU5435" s="50" t="s">
        <v>2058</v>
      </c>
      <c r="AV5435" s="51" t="s">
        <v>494</v>
      </c>
      <c r="AW5435" s="51" t="s">
        <v>494</v>
      </c>
      <c r="AX5435" s="51" t="s">
        <v>494</v>
      </c>
      <c r="AY5435" s="51" t="s">
        <v>494</v>
      </c>
      <c r="AZ5435" s="51" t="s">
        <v>494</v>
      </c>
      <c r="BA5435" s="51" t="s">
        <v>494</v>
      </c>
      <c r="BB5435" s="51" t="s">
        <v>494</v>
      </c>
      <c r="BC5435" s="51" t="s">
        <v>494</v>
      </c>
      <c r="BD5435" s="51" t="s">
        <v>494</v>
      </c>
      <c r="BE5435" s="51" t="s">
        <v>494</v>
      </c>
    </row>
    <row r="5436" spans="1:59" hidden="1" x14ac:dyDescent="0.2">
      <c r="A5436" s="50">
        <v>2024</v>
      </c>
      <c r="B5436" s="50" t="s">
        <v>420</v>
      </c>
      <c r="C5436" s="51" t="str">
        <f>sample_event_meta!$U$254</f>
        <v>13Jun24-BS-BS24-1</v>
      </c>
      <c r="D5436" s="21">
        <f t="shared" si="251"/>
        <v>45456</v>
      </c>
      <c r="E5436" s="22">
        <f t="shared" si="252"/>
        <v>165</v>
      </c>
      <c r="F5436" s="50" t="s">
        <v>344</v>
      </c>
      <c r="G5436" s="50" t="s">
        <v>347</v>
      </c>
      <c r="H5436" s="17">
        <v>82</v>
      </c>
      <c r="I5436" s="17">
        <v>15</v>
      </c>
      <c r="J5436" s="50">
        <v>4.58</v>
      </c>
      <c r="K5436" s="50" t="s">
        <v>494</v>
      </c>
      <c r="P5436" s="50" t="s">
        <v>2057</v>
      </c>
      <c r="Q5436" s="50" t="s">
        <v>494</v>
      </c>
    </row>
    <row r="5437" spans="1:59" ht="15" x14ac:dyDescent="0.25">
      <c r="A5437" s="50">
        <v>2024</v>
      </c>
      <c r="B5437" s="50" t="s">
        <v>420</v>
      </c>
      <c r="C5437" s="51" t="str">
        <f>sample_event_meta!$U$254</f>
        <v>13Jun24-BS-BS24-1</v>
      </c>
      <c r="D5437" s="21">
        <f t="shared" si="251"/>
        <v>45456</v>
      </c>
      <c r="E5437" s="22">
        <f t="shared" si="252"/>
        <v>165</v>
      </c>
      <c r="F5437" s="50" t="s">
        <v>344</v>
      </c>
      <c r="G5437" s="50" t="s">
        <v>347</v>
      </c>
      <c r="H5437" s="17">
        <v>70</v>
      </c>
      <c r="I5437" s="17">
        <v>12</v>
      </c>
      <c r="J5437" s="50">
        <v>3.23</v>
      </c>
      <c r="K5437" s="50" t="s">
        <v>494</v>
      </c>
      <c r="N5437" s="50" t="s">
        <v>2058</v>
      </c>
      <c r="P5437" s="50" t="s">
        <v>2058</v>
      </c>
      <c r="Q5437" s="50" t="s">
        <v>496</v>
      </c>
      <c r="R5437" s="50" t="s">
        <v>2350</v>
      </c>
      <c r="S5437" s="50" t="s">
        <v>2506</v>
      </c>
      <c r="AF5437" s="50" t="s">
        <v>2469</v>
      </c>
      <c r="AG5437" s="196">
        <v>45582</v>
      </c>
      <c r="AH5437" s="50" t="s">
        <v>494</v>
      </c>
      <c r="AI5437" s="50" t="s">
        <v>494</v>
      </c>
      <c r="AJ5437" s="50" t="s">
        <v>494</v>
      </c>
      <c r="AL5437" s="50" t="s">
        <v>494</v>
      </c>
      <c r="AM5437">
        <v>65</v>
      </c>
      <c r="AN5437">
        <v>12</v>
      </c>
      <c r="AO5437">
        <v>3.1</v>
      </c>
      <c r="AP5437" s="50" t="s">
        <v>496</v>
      </c>
      <c r="AQ5437" s="50" t="s">
        <v>2574</v>
      </c>
      <c r="AR5437" s="50" t="s">
        <v>2058</v>
      </c>
      <c r="AS5437" s="50" t="s">
        <v>494</v>
      </c>
      <c r="AT5437" s="50" t="s">
        <v>494</v>
      </c>
      <c r="AU5437" s="50" t="s">
        <v>2058</v>
      </c>
      <c r="AV5437" s="50" t="s">
        <v>494</v>
      </c>
      <c r="AW5437" s="50" t="s">
        <v>494</v>
      </c>
      <c r="AX5437" s="50" t="s">
        <v>494</v>
      </c>
      <c r="AY5437" s="50" t="s">
        <v>494</v>
      </c>
      <c r="AZ5437" s="50" t="s">
        <v>494</v>
      </c>
      <c r="BA5437" s="50" t="s">
        <v>494</v>
      </c>
      <c r="BB5437" s="50" t="s">
        <v>494</v>
      </c>
      <c r="BC5437" s="50" t="s">
        <v>494</v>
      </c>
      <c r="BD5437" s="50" t="s">
        <v>494</v>
      </c>
      <c r="BE5437" s="50" t="s">
        <v>494</v>
      </c>
    </row>
    <row r="5438" spans="1:59" hidden="1" x14ac:dyDescent="0.2">
      <c r="A5438" s="50">
        <v>2024</v>
      </c>
      <c r="B5438" s="50" t="s">
        <v>420</v>
      </c>
      <c r="C5438" s="51" t="str">
        <f>sample_event_meta!$U$254</f>
        <v>13Jun24-BS-BS24-1</v>
      </c>
      <c r="D5438" s="21">
        <f t="shared" si="251"/>
        <v>45456</v>
      </c>
      <c r="E5438" s="22">
        <f t="shared" si="252"/>
        <v>165</v>
      </c>
      <c r="F5438" s="50" t="s">
        <v>344</v>
      </c>
      <c r="G5438" s="50" t="s">
        <v>347</v>
      </c>
      <c r="H5438" s="17">
        <v>70</v>
      </c>
      <c r="I5438" s="17">
        <v>12</v>
      </c>
      <c r="J5438" s="50">
        <v>3.33</v>
      </c>
      <c r="K5438" s="50" t="s">
        <v>494</v>
      </c>
      <c r="P5438" s="50" t="s">
        <v>2059</v>
      </c>
      <c r="Q5438" s="50" t="s">
        <v>494</v>
      </c>
      <c r="AU5438" s="50" t="s">
        <v>2068</v>
      </c>
      <c r="AV5438" s="51" t="s">
        <v>494</v>
      </c>
      <c r="AW5438" s="51" t="s">
        <v>494</v>
      </c>
      <c r="AX5438" s="51" t="s">
        <v>494</v>
      </c>
      <c r="AY5438" s="51" t="s">
        <v>494</v>
      </c>
      <c r="AZ5438" s="51" t="s">
        <v>494</v>
      </c>
      <c r="BA5438" s="51" t="s">
        <v>494</v>
      </c>
      <c r="BB5438" s="51" t="s">
        <v>494</v>
      </c>
      <c r="BC5438" s="51" t="s">
        <v>494</v>
      </c>
      <c r="BD5438" s="51" t="s">
        <v>494</v>
      </c>
      <c r="BE5438" s="51" t="s">
        <v>494</v>
      </c>
    </row>
    <row r="5439" spans="1:59" hidden="1" x14ac:dyDescent="0.2">
      <c r="A5439" s="50">
        <v>2024</v>
      </c>
      <c r="B5439" s="50" t="s">
        <v>420</v>
      </c>
      <c r="C5439" s="51" t="str">
        <f>sample_event_meta!$U$255</f>
        <v>14Jun24-BS-BS07-1</v>
      </c>
      <c r="D5439" s="21">
        <f t="shared" si="251"/>
        <v>45457</v>
      </c>
      <c r="E5439" s="22">
        <f t="shared" si="252"/>
        <v>166</v>
      </c>
      <c r="F5439" s="50" t="s">
        <v>344</v>
      </c>
      <c r="G5439" s="50" t="s">
        <v>347</v>
      </c>
      <c r="H5439" s="17">
        <v>82</v>
      </c>
      <c r="I5439" s="17">
        <v>18</v>
      </c>
      <c r="J5439" s="50">
        <v>5.7</v>
      </c>
      <c r="K5439" s="50" t="s">
        <v>494</v>
      </c>
      <c r="P5439" s="50" t="s">
        <v>2060</v>
      </c>
      <c r="Q5439" s="50" t="s">
        <v>494</v>
      </c>
    </row>
    <row r="5440" spans="1:59" hidden="1" x14ac:dyDescent="0.2">
      <c r="A5440" s="50">
        <v>2024</v>
      </c>
      <c r="B5440" s="50" t="s">
        <v>420</v>
      </c>
      <c r="C5440" s="51" t="str">
        <f>sample_event_meta!$U$255</f>
        <v>14Jun24-BS-BS07-1</v>
      </c>
      <c r="D5440" s="21">
        <f t="shared" si="251"/>
        <v>45457</v>
      </c>
      <c r="E5440" s="22">
        <f t="shared" si="252"/>
        <v>166</v>
      </c>
      <c r="F5440" s="50" t="s">
        <v>344</v>
      </c>
      <c r="G5440" s="50" t="s">
        <v>347</v>
      </c>
      <c r="H5440" s="17">
        <v>90</v>
      </c>
      <c r="I5440" s="17">
        <v>18</v>
      </c>
      <c r="J5440" s="50">
        <v>6.68</v>
      </c>
      <c r="K5440" s="50" t="s">
        <v>494</v>
      </c>
      <c r="P5440" s="50" t="s">
        <v>2061</v>
      </c>
      <c r="Q5440" s="50" t="s">
        <v>494</v>
      </c>
    </row>
    <row r="5441" spans="1:57" x14ac:dyDescent="0.2">
      <c r="A5441" s="50">
        <v>2024</v>
      </c>
      <c r="B5441" s="50" t="s">
        <v>420</v>
      </c>
      <c r="C5441" s="51" t="str">
        <f>sample_event_meta!$U$255</f>
        <v>14Jun24-BS-BS07-1</v>
      </c>
      <c r="D5441" s="21">
        <f t="shared" si="251"/>
        <v>45457</v>
      </c>
      <c r="E5441" s="22">
        <f t="shared" si="252"/>
        <v>166</v>
      </c>
      <c r="F5441" s="50" t="s">
        <v>344</v>
      </c>
      <c r="G5441" s="50" t="s">
        <v>347</v>
      </c>
      <c r="H5441" s="17">
        <v>80</v>
      </c>
      <c r="I5441" s="17">
        <v>17</v>
      </c>
      <c r="J5441" s="50">
        <v>5.27</v>
      </c>
      <c r="K5441" s="50" t="s">
        <v>494</v>
      </c>
      <c r="N5441" s="50" t="s">
        <v>2062</v>
      </c>
      <c r="P5441" s="50" t="s">
        <v>2062</v>
      </c>
      <c r="Q5441" s="50" t="s">
        <v>496</v>
      </c>
      <c r="R5441" s="50" t="s">
        <v>2350</v>
      </c>
      <c r="S5441" s="50" t="s">
        <v>2506</v>
      </c>
      <c r="AF5441" s="50" t="s">
        <v>2469</v>
      </c>
      <c r="AG5441" s="196">
        <v>45594</v>
      </c>
      <c r="AH5441" s="50" t="s">
        <v>494</v>
      </c>
      <c r="AI5441" s="50" t="s">
        <v>494</v>
      </c>
      <c r="AJ5441" s="50" t="s">
        <v>494</v>
      </c>
      <c r="AL5441" s="50" t="s">
        <v>494</v>
      </c>
      <c r="AM5441" s="50">
        <v>80</v>
      </c>
      <c r="AN5441" s="50">
        <v>16</v>
      </c>
      <c r="AO5441" s="50">
        <v>5.3</v>
      </c>
      <c r="AP5441" s="50" t="s">
        <v>496</v>
      </c>
      <c r="AQ5441" s="50" t="s">
        <v>2574</v>
      </c>
      <c r="AR5441" s="79" t="s">
        <v>2062</v>
      </c>
      <c r="AS5441" s="50" t="s">
        <v>494</v>
      </c>
      <c r="AT5441" s="50" t="s">
        <v>494</v>
      </c>
      <c r="AU5441" s="50" t="s">
        <v>2062</v>
      </c>
      <c r="AV5441" s="50" t="s">
        <v>494</v>
      </c>
      <c r="AW5441" s="50" t="s">
        <v>494</v>
      </c>
      <c r="AX5441" s="50" t="s">
        <v>494</v>
      </c>
      <c r="AY5441" s="50" t="s">
        <v>494</v>
      </c>
      <c r="AZ5441" s="50" t="s">
        <v>494</v>
      </c>
      <c r="BA5441" s="50" t="s">
        <v>494</v>
      </c>
      <c r="BB5441" s="50" t="s">
        <v>494</v>
      </c>
      <c r="BC5441" s="50" t="s">
        <v>494</v>
      </c>
      <c r="BD5441" s="50" t="s">
        <v>494</v>
      </c>
      <c r="BE5441" s="50" t="s">
        <v>494</v>
      </c>
    </row>
    <row r="5442" spans="1:57" hidden="1" x14ac:dyDescent="0.2">
      <c r="A5442" s="50">
        <v>2024</v>
      </c>
      <c r="B5442" s="50" t="s">
        <v>420</v>
      </c>
      <c r="C5442" s="51" t="str">
        <f>sample_event_meta!$U$255</f>
        <v>14Jun24-BS-BS07-1</v>
      </c>
      <c r="D5442" s="21">
        <f t="shared" si="251"/>
        <v>45457</v>
      </c>
      <c r="E5442" s="22">
        <f t="shared" si="252"/>
        <v>166</v>
      </c>
      <c r="F5442" s="50" t="s">
        <v>344</v>
      </c>
      <c r="G5442" s="50" t="s">
        <v>347</v>
      </c>
      <c r="H5442" s="17">
        <v>83</v>
      </c>
      <c r="I5442" s="17">
        <v>15</v>
      </c>
      <c r="J5442" s="50">
        <v>5.05</v>
      </c>
      <c r="K5442" s="50" t="s">
        <v>494</v>
      </c>
      <c r="P5442" s="50" t="s">
        <v>2063</v>
      </c>
      <c r="Q5442" s="50" t="s">
        <v>494</v>
      </c>
    </row>
    <row r="5443" spans="1:57" hidden="1" x14ac:dyDescent="0.2">
      <c r="A5443" s="50">
        <v>2024</v>
      </c>
      <c r="B5443" s="50" t="s">
        <v>420</v>
      </c>
      <c r="C5443" s="51" t="str">
        <f>sample_event_meta!$U$255</f>
        <v>14Jun24-BS-BS07-1</v>
      </c>
      <c r="D5443" s="21">
        <f t="shared" si="251"/>
        <v>45457</v>
      </c>
      <c r="E5443" s="22">
        <f t="shared" si="252"/>
        <v>166</v>
      </c>
      <c r="F5443" s="50" t="s">
        <v>344</v>
      </c>
      <c r="G5443" s="50" t="s">
        <v>347</v>
      </c>
      <c r="H5443" s="17">
        <v>82</v>
      </c>
      <c r="I5443" s="17">
        <v>17</v>
      </c>
      <c r="J5443" s="50">
        <v>5.05</v>
      </c>
      <c r="K5443" s="50" t="s">
        <v>494</v>
      </c>
      <c r="P5443" s="50" t="s">
        <v>2064</v>
      </c>
      <c r="Q5443" s="50" t="s">
        <v>494</v>
      </c>
    </row>
    <row r="5444" spans="1:57" ht="15" x14ac:dyDescent="0.25">
      <c r="A5444" s="50">
        <v>2024</v>
      </c>
      <c r="B5444" s="50" t="s">
        <v>420</v>
      </c>
      <c r="C5444" s="51" t="str">
        <f>sample_event_meta!$U$255</f>
        <v>14Jun24-BS-BS07-1</v>
      </c>
      <c r="D5444" s="21">
        <f t="shared" si="251"/>
        <v>45457</v>
      </c>
      <c r="E5444" s="22">
        <f t="shared" si="252"/>
        <v>166</v>
      </c>
      <c r="F5444" s="50" t="s">
        <v>344</v>
      </c>
      <c r="G5444" s="50" t="s">
        <v>347</v>
      </c>
      <c r="H5444" s="17">
        <v>86</v>
      </c>
      <c r="I5444" s="17">
        <v>16</v>
      </c>
      <c r="J5444" s="50">
        <v>5.38</v>
      </c>
      <c r="K5444" s="50" t="s">
        <v>494</v>
      </c>
      <c r="N5444" s="50" t="s">
        <v>2065</v>
      </c>
      <c r="P5444" s="50" t="s">
        <v>2065</v>
      </c>
      <c r="Q5444" s="50" t="s">
        <v>496</v>
      </c>
      <c r="R5444" s="50" t="s">
        <v>2350</v>
      </c>
      <c r="S5444" s="50" t="s">
        <v>2506</v>
      </c>
      <c r="AF5444" s="50" t="s">
        <v>2469</v>
      </c>
      <c r="AG5444" s="196">
        <v>45582</v>
      </c>
      <c r="AH5444" s="50" t="s">
        <v>494</v>
      </c>
      <c r="AI5444" s="50" t="s">
        <v>494</v>
      </c>
      <c r="AJ5444" s="50" t="s">
        <v>494</v>
      </c>
      <c r="AL5444" s="50" t="s">
        <v>494</v>
      </c>
      <c r="AM5444">
        <v>81</v>
      </c>
      <c r="AN5444">
        <v>15</v>
      </c>
      <c r="AO5444">
        <v>5.6</v>
      </c>
      <c r="AP5444" s="50" t="s">
        <v>496</v>
      </c>
      <c r="AQ5444" s="50" t="s">
        <v>2574</v>
      </c>
      <c r="AR5444" s="50" t="s">
        <v>2065</v>
      </c>
      <c r="AS5444" s="50" t="s">
        <v>494</v>
      </c>
      <c r="AT5444" s="50" t="s">
        <v>494</v>
      </c>
      <c r="AU5444" s="50" t="s">
        <v>2065</v>
      </c>
      <c r="AV5444" s="50" t="s">
        <v>494</v>
      </c>
      <c r="AW5444" s="50" t="s">
        <v>494</v>
      </c>
      <c r="AX5444" s="50" t="s">
        <v>494</v>
      </c>
      <c r="AY5444" s="50" t="s">
        <v>494</v>
      </c>
      <c r="AZ5444" s="50" t="s">
        <v>494</v>
      </c>
      <c r="BA5444" s="50" t="s">
        <v>494</v>
      </c>
      <c r="BB5444" s="50" t="s">
        <v>494</v>
      </c>
      <c r="BC5444" s="50" t="s">
        <v>494</v>
      </c>
      <c r="BD5444" s="50" t="s">
        <v>494</v>
      </c>
      <c r="BE5444" s="50" t="s">
        <v>494</v>
      </c>
    </row>
    <row r="5445" spans="1:57" hidden="1" x14ac:dyDescent="0.2">
      <c r="A5445" s="50">
        <v>2024</v>
      </c>
      <c r="B5445" s="50" t="s">
        <v>420</v>
      </c>
      <c r="C5445" s="51" t="str">
        <f>sample_event_meta!$U$257</f>
        <v>17Jun24-BS-BS21-1</v>
      </c>
      <c r="D5445" s="21">
        <f t="shared" si="251"/>
        <v>45460</v>
      </c>
      <c r="E5445" s="22">
        <f t="shared" si="252"/>
        <v>169</v>
      </c>
      <c r="F5445" s="50" t="s">
        <v>344</v>
      </c>
      <c r="G5445" s="50" t="s">
        <v>347</v>
      </c>
      <c r="H5445" s="17">
        <v>71</v>
      </c>
      <c r="I5445" s="17">
        <v>15</v>
      </c>
      <c r="J5445" s="50">
        <v>3.29</v>
      </c>
      <c r="K5445" s="50" t="s">
        <v>494</v>
      </c>
      <c r="P5445" s="50" t="s">
        <v>2066</v>
      </c>
      <c r="Q5445" s="50" t="s">
        <v>494</v>
      </c>
      <c r="AV5445" s="51" t="s">
        <v>494</v>
      </c>
      <c r="AW5445" s="51" t="s">
        <v>494</v>
      </c>
      <c r="AX5445" s="51" t="s">
        <v>494</v>
      </c>
      <c r="AY5445" s="51" t="s">
        <v>494</v>
      </c>
      <c r="AZ5445" s="51" t="s">
        <v>494</v>
      </c>
      <c r="BA5445" s="51" t="s">
        <v>494</v>
      </c>
      <c r="BB5445" s="51" t="s">
        <v>494</v>
      </c>
      <c r="BC5445" s="51" t="s">
        <v>494</v>
      </c>
      <c r="BD5445" s="51" t="s">
        <v>494</v>
      </c>
      <c r="BE5445" s="51" t="s">
        <v>494</v>
      </c>
    </row>
    <row r="5446" spans="1:57" hidden="1" x14ac:dyDescent="0.2">
      <c r="A5446" s="50">
        <v>2024</v>
      </c>
      <c r="B5446" s="50" t="s">
        <v>420</v>
      </c>
      <c r="C5446" s="51" t="str">
        <f>sample_event_meta!$U$257</f>
        <v>17Jun24-BS-BS21-1</v>
      </c>
      <c r="D5446" s="21">
        <f t="shared" si="251"/>
        <v>45460</v>
      </c>
      <c r="E5446" s="22">
        <f t="shared" si="252"/>
        <v>169</v>
      </c>
      <c r="F5446" s="50" t="s">
        <v>344</v>
      </c>
      <c r="G5446" s="50" t="s">
        <v>347</v>
      </c>
      <c r="H5446" s="17">
        <v>75</v>
      </c>
      <c r="I5446" s="17">
        <v>14</v>
      </c>
      <c r="J5446" s="50">
        <v>3.89</v>
      </c>
      <c r="K5446" s="50" t="s">
        <v>494</v>
      </c>
      <c r="P5446" s="50" t="s">
        <v>2067</v>
      </c>
      <c r="Q5446" s="50" t="s">
        <v>494</v>
      </c>
    </row>
    <row r="5447" spans="1:57" ht="15" x14ac:dyDescent="0.25">
      <c r="A5447" s="50">
        <v>2024</v>
      </c>
      <c r="B5447" s="50" t="s">
        <v>420</v>
      </c>
      <c r="C5447" s="51" t="str">
        <f>sample_event_meta!$U$257</f>
        <v>17Jun24-BS-BS21-1</v>
      </c>
      <c r="D5447" s="21">
        <f t="shared" si="251"/>
        <v>45460</v>
      </c>
      <c r="E5447" s="22">
        <f t="shared" si="252"/>
        <v>169</v>
      </c>
      <c r="F5447" s="50" t="s">
        <v>344</v>
      </c>
      <c r="G5447" s="50" t="s">
        <v>347</v>
      </c>
      <c r="H5447" s="17">
        <v>62</v>
      </c>
      <c r="I5447" s="17">
        <v>13</v>
      </c>
      <c r="J5447" s="50">
        <v>2.2400000000000002</v>
      </c>
      <c r="K5447" s="50" t="s">
        <v>494</v>
      </c>
      <c r="N5447" s="50" t="s">
        <v>2068</v>
      </c>
      <c r="P5447" s="50" t="s">
        <v>2068</v>
      </c>
      <c r="Q5447" s="50" t="s">
        <v>496</v>
      </c>
      <c r="R5447" s="50" t="s">
        <v>2350</v>
      </c>
      <c r="S5447" s="50" t="s">
        <v>2506</v>
      </c>
      <c r="AF5447" s="50" t="s">
        <v>2469</v>
      </c>
      <c r="AG5447" s="196">
        <v>45582</v>
      </c>
      <c r="AH5447" s="50" t="s">
        <v>494</v>
      </c>
      <c r="AI5447" s="50" t="s">
        <v>494</v>
      </c>
      <c r="AJ5447" s="50" t="s">
        <v>494</v>
      </c>
      <c r="AL5447" s="50" t="s">
        <v>494</v>
      </c>
      <c r="AM5447">
        <v>57</v>
      </c>
      <c r="AN5447">
        <v>12</v>
      </c>
      <c r="AO5447">
        <v>2.2000000000000002</v>
      </c>
      <c r="AP5447" s="50" t="s">
        <v>496</v>
      </c>
      <c r="AQ5447" s="50" t="s">
        <v>2574</v>
      </c>
      <c r="AR5447" s="50" t="s">
        <v>2068</v>
      </c>
      <c r="AS5447" s="50" t="s">
        <v>494</v>
      </c>
      <c r="AT5447" s="50" t="s">
        <v>494</v>
      </c>
      <c r="AU5447" s="50" t="s">
        <v>2068</v>
      </c>
      <c r="AV5447" s="50" t="s">
        <v>494</v>
      </c>
      <c r="AW5447" s="50" t="s">
        <v>494</v>
      </c>
      <c r="AX5447" s="50" t="s">
        <v>494</v>
      </c>
      <c r="AY5447" s="50" t="s">
        <v>494</v>
      </c>
      <c r="AZ5447" s="50" t="s">
        <v>494</v>
      </c>
      <c r="BA5447" s="50" t="s">
        <v>494</v>
      </c>
      <c r="BB5447" s="50" t="s">
        <v>494</v>
      </c>
      <c r="BC5447" s="50" t="s">
        <v>494</v>
      </c>
      <c r="BD5447" s="50" t="s">
        <v>494</v>
      </c>
      <c r="BE5447" s="50" t="s">
        <v>494</v>
      </c>
    </row>
    <row r="5448" spans="1:57" hidden="1" x14ac:dyDescent="0.2">
      <c r="A5448" s="50">
        <v>2024</v>
      </c>
      <c r="B5448" s="50" t="s">
        <v>420</v>
      </c>
      <c r="C5448" s="51" t="str">
        <f>sample_event_meta!$U$257</f>
        <v>17Jun24-BS-BS21-1</v>
      </c>
      <c r="D5448" s="21">
        <f t="shared" si="251"/>
        <v>45460</v>
      </c>
      <c r="E5448" s="22">
        <f t="shared" si="252"/>
        <v>169</v>
      </c>
      <c r="F5448" s="50" t="s">
        <v>344</v>
      </c>
      <c r="G5448" s="50" t="s">
        <v>347</v>
      </c>
      <c r="H5448" s="17">
        <v>72</v>
      </c>
      <c r="I5448" s="17">
        <v>15</v>
      </c>
      <c r="J5448" s="50">
        <v>3.53</v>
      </c>
      <c r="K5448" s="50" t="s">
        <v>494</v>
      </c>
      <c r="P5448" s="50" t="s">
        <v>2069</v>
      </c>
      <c r="Q5448" s="50" t="s">
        <v>494</v>
      </c>
      <c r="AV5448" s="51"/>
      <c r="AW5448" s="51"/>
      <c r="AX5448" s="51"/>
      <c r="AY5448" s="51"/>
      <c r="AZ5448" s="51"/>
      <c r="BA5448" s="51"/>
      <c r="BB5448" s="51"/>
      <c r="BC5448" s="51"/>
      <c r="BD5448" s="51"/>
      <c r="BE5448" s="51"/>
    </row>
    <row r="5449" spans="1:57" hidden="1" x14ac:dyDescent="0.2">
      <c r="A5449" s="50">
        <v>2024</v>
      </c>
      <c r="B5449" s="50" t="s">
        <v>420</v>
      </c>
      <c r="C5449" s="51" t="str">
        <f>sample_event_meta!$U$257</f>
        <v>17Jun24-BS-BS21-1</v>
      </c>
      <c r="D5449" s="21">
        <f t="shared" si="251"/>
        <v>45460</v>
      </c>
      <c r="E5449" s="22">
        <f t="shared" si="252"/>
        <v>169</v>
      </c>
      <c r="F5449" s="50" t="s">
        <v>344</v>
      </c>
      <c r="G5449" s="50" t="s">
        <v>347</v>
      </c>
      <c r="H5449" s="17">
        <v>84</v>
      </c>
      <c r="I5449" s="17">
        <v>16</v>
      </c>
      <c r="J5449" s="50">
        <v>5.34</v>
      </c>
      <c r="K5449" s="50" t="s">
        <v>494</v>
      </c>
      <c r="P5449" s="50" t="s">
        <v>2070</v>
      </c>
      <c r="Q5449" s="50" t="s">
        <v>494</v>
      </c>
    </row>
    <row r="5450" spans="1:57" x14ac:dyDescent="0.2">
      <c r="A5450" s="50">
        <v>2024</v>
      </c>
      <c r="B5450" s="50" t="s">
        <v>420</v>
      </c>
      <c r="C5450" s="51" t="str">
        <f>sample_event_meta!$U$257</f>
        <v>17Jun24-BS-BS21-1</v>
      </c>
      <c r="D5450" s="21">
        <f t="shared" si="251"/>
        <v>45460</v>
      </c>
      <c r="E5450" s="22">
        <f t="shared" si="252"/>
        <v>169</v>
      </c>
      <c r="F5450" s="50" t="s">
        <v>344</v>
      </c>
      <c r="G5450" s="50" t="s">
        <v>347</v>
      </c>
      <c r="H5450" s="17">
        <v>73</v>
      </c>
      <c r="I5450" s="17">
        <v>14</v>
      </c>
      <c r="J5450" s="50">
        <v>3.91</v>
      </c>
      <c r="K5450" s="50" t="s">
        <v>494</v>
      </c>
      <c r="N5450" s="50" t="s">
        <v>2071</v>
      </c>
      <c r="P5450" s="50" t="s">
        <v>2071</v>
      </c>
      <c r="Q5450" s="50" t="s">
        <v>496</v>
      </c>
      <c r="R5450" s="50" t="s">
        <v>2350</v>
      </c>
      <c r="S5450" s="50" t="s">
        <v>2506</v>
      </c>
      <c r="AF5450" s="50" t="s">
        <v>2469</v>
      </c>
      <c r="AG5450" s="196">
        <v>45660</v>
      </c>
      <c r="AH5450" s="50" t="s">
        <v>494</v>
      </c>
      <c r="AI5450" s="50" t="s">
        <v>494</v>
      </c>
      <c r="AJ5450" s="50" t="s">
        <v>494</v>
      </c>
      <c r="AL5450" s="50" t="s">
        <v>494</v>
      </c>
      <c r="AM5450" s="50">
        <v>72</v>
      </c>
      <c r="AN5450" s="50">
        <v>18</v>
      </c>
      <c r="AO5450" s="50">
        <v>3.8</v>
      </c>
      <c r="AP5450" s="50" t="s">
        <v>496</v>
      </c>
      <c r="AQ5450" s="50" t="s">
        <v>2586</v>
      </c>
      <c r="AR5450" s="50" t="s">
        <v>2071</v>
      </c>
      <c r="AS5450" s="50" t="s">
        <v>494</v>
      </c>
      <c r="AT5450" s="50" t="s">
        <v>494</v>
      </c>
      <c r="AU5450" s="50" t="s">
        <v>2071</v>
      </c>
      <c r="AV5450" s="50" t="s">
        <v>494</v>
      </c>
      <c r="AW5450" s="50" t="s">
        <v>494</v>
      </c>
      <c r="AX5450" s="50" t="s">
        <v>494</v>
      </c>
      <c r="AY5450" s="50" t="s">
        <v>494</v>
      </c>
      <c r="AZ5450" s="50" t="s">
        <v>494</v>
      </c>
      <c r="BA5450" s="50" t="s">
        <v>494</v>
      </c>
      <c r="BB5450" s="50" t="s">
        <v>494</v>
      </c>
      <c r="BC5450" s="50" t="s">
        <v>494</v>
      </c>
      <c r="BD5450" s="50" t="s">
        <v>494</v>
      </c>
      <c r="BE5450" s="50" t="s">
        <v>494</v>
      </c>
    </row>
    <row r="5451" spans="1:57" hidden="1" x14ac:dyDescent="0.2">
      <c r="A5451" s="50">
        <v>2024</v>
      </c>
      <c r="B5451" s="50" t="s">
        <v>420</v>
      </c>
      <c r="C5451" s="51" t="str">
        <f>sample_event_meta!$U$257</f>
        <v>17Jun24-BS-BS21-1</v>
      </c>
      <c r="D5451" s="21">
        <f t="shared" si="251"/>
        <v>45460</v>
      </c>
      <c r="E5451" s="22">
        <f t="shared" si="252"/>
        <v>169</v>
      </c>
      <c r="F5451" s="50" t="s">
        <v>344</v>
      </c>
      <c r="G5451" s="50" t="s">
        <v>347</v>
      </c>
      <c r="H5451" s="17">
        <v>76</v>
      </c>
      <c r="I5451" s="17">
        <v>15</v>
      </c>
      <c r="J5451" s="50">
        <v>3.69</v>
      </c>
      <c r="K5451" s="50" t="s">
        <v>494</v>
      </c>
      <c r="P5451" s="50" t="s">
        <v>2072</v>
      </c>
      <c r="Q5451" s="50" t="s">
        <v>494</v>
      </c>
    </row>
    <row r="5452" spans="1:57" hidden="1" x14ac:dyDescent="0.2">
      <c r="A5452" s="50">
        <v>2024</v>
      </c>
      <c r="B5452" s="50" t="s">
        <v>420</v>
      </c>
      <c r="C5452" s="51" t="str">
        <f>sample_event_meta!$U$257</f>
        <v>17Jun24-BS-BS21-1</v>
      </c>
      <c r="D5452" s="21">
        <f t="shared" si="251"/>
        <v>45460</v>
      </c>
      <c r="E5452" s="22">
        <f t="shared" si="252"/>
        <v>169</v>
      </c>
      <c r="F5452" s="50" t="s">
        <v>344</v>
      </c>
      <c r="G5452" s="50" t="s">
        <v>347</v>
      </c>
      <c r="H5452" s="17">
        <v>80</v>
      </c>
      <c r="I5452" s="17">
        <v>15</v>
      </c>
      <c r="J5452" s="50">
        <v>4.07</v>
      </c>
      <c r="K5452" s="50" t="s">
        <v>494</v>
      </c>
      <c r="P5452" s="50" t="s">
        <v>2073</v>
      </c>
      <c r="Q5452" s="50" t="s">
        <v>494</v>
      </c>
    </row>
    <row r="5453" spans="1:57" x14ac:dyDescent="0.2">
      <c r="A5453" s="50">
        <v>2024</v>
      </c>
      <c r="B5453" s="50" t="s">
        <v>420</v>
      </c>
      <c r="C5453" s="51" t="str">
        <f>sample_event_meta!$U$257</f>
        <v>17Jun24-BS-BS21-1</v>
      </c>
      <c r="D5453" s="21">
        <f t="shared" si="251"/>
        <v>45460</v>
      </c>
      <c r="E5453" s="22">
        <f t="shared" si="252"/>
        <v>169</v>
      </c>
      <c r="F5453" s="50" t="s">
        <v>344</v>
      </c>
      <c r="G5453" s="50" t="s">
        <v>347</v>
      </c>
      <c r="H5453" s="17">
        <v>75</v>
      </c>
      <c r="I5453" s="17">
        <v>14</v>
      </c>
      <c r="J5453" s="50">
        <v>3.73</v>
      </c>
      <c r="K5453" s="50" t="s">
        <v>494</v>
      </c>
      <c r="N5453" s="50" t="s">
        <v>2074</v>
      </c>
      <c r="P5453" s="50" t="s">
        <v>2074</v>
      </c>
      <c r="Q5453" s="50" t="s">
        <v>496</v>
      </c>
      <c r="R5453" s="50" t="s">
        <v>2350</v>
      </c>
      <c r="S5453" s="50" t="s">
        <v>2506</v>
      </c>
      <c r="AF5453" s="50" t="s">
        <v>2469</v>
      </c>
      <c r="AG5453" s="196">
        <v>45678</v>
      </c>
      <c r="AH5453" s="50" t="s">
        <v>494</v>
      </c>
      <c r="AI5453" s="50" t="s">
        <v>494</v>
      </c>
      <c r="AJ5453" s="50" t="s">
        <v>494</v>
      </c>
      <c r="AL5453" s="50" t="s">
        <v>494</v>
      </c>
      <c r="AM5453" s="50">
        <v>71</v>
      </c>
      <c r="AN5453" s="50">
        <v>17</v>
      </c>
      <c r="AO5453" s="50">
        <v>3.6</v>
      </c>
      <c r="AP5453" s="50" t="s">
        <v>496</v>
      </c>
      <c r="AQ5453" s="50" t="s">
        <v>1754</v>
      </c>
      <c r="AR5453" s="50" t="s">
        <v>2074</v>
      </c>
      <c r="AS5453" s="50" t="s">
        <v>494</v>
      </c>
      <c r="AT5453" s="50" t="s">
        <v>494</v>
      </c>
      <c r="AU5453" s="50" t="s">
        <v>2074</v>
      </c>
      <c r="AV5453" s="50" t="s">
        <v>494</v>
      </c>
      <c r="AW5453" s="50" t="s">
        <v>494</v>
      </c>
      <c r="AX5453" s="50" t="s">
        <v>494</v>
      </c>
      <c r="AY5453" s="50" t="s">
        <v>494</v>
      </c>
      <c r="AZ5453" s="50" t="s">
        <v>494</v>
      </c>
      <c r="BA5453" s="50" t="s">
        <v>494</v>
      </c>
      <c r="BB5453" s="50" t="s">
        <v>494</v>
      </c>
      <c r="BC5453" s="50" t="s">
        <v>494</v>
      </c>
      <c r="BD5453" s="50" t="s">
        <v>494</v>
      </c>
      <c r="BE5453" s="50" t="s">
        <v>494</v>
      </c>
    </row>
    <row r="5454" spans="1:57" hidden="1" x14ac:dyDescent="0.2">
      <c r="A5454" s="50">
        <v>2024</v>
      </c>
      <c r="B5454" s="50" t="s">
        <v>420</v>
      </c>
      <c r="C5454" s="51" t="str">
        <f>sample_event_meta!$U$257</f>
        <v>17Jun24-BS-BS21-1</v>
      </c>
      <c r="D5454" s="21">
        <f t="shared" si="251"/>
        <v>45460</v>
      </c>
      <c r="E5454" s="22">
        <f t="shared" si="252"/>
        <v>169</v>
      </c>
      <c r="F5454" s="50" t="s">
        <v>344</v>
      </c>
      <c r="G5454" s="50" t="s">
        <v>347</v>
      </c>
      <c r="H5454" s="17">
        <v>66</v>
      </c>
      <c r="I5454" s="17">
        <v>12</v>
      </c>
      <c r="J5454" s="50">
        <v>2.3199999999999998</v>
      </c>
      <c r="K5454" s="50" t="s">
        <v>494</v>
      </c>
      <c r="P5454" s="50" t="s">
        <v>2075</v>
      </c>
      <c r="Q5454" s="50" t="s">
        <v>494</v>
      </c>
    </row>
    <row r="5455" spans="1:57" hidden="1" x14ac:dyDescent="0.2">
      <c r="A5455" s="50">
        <v>2024</v>
      </c>
      <c r="B5455" s="50" t="s">
        <v>420</v>
      </c>
      <c r="C5455" s="51" t="str">
        <f>sample_event_meta!$U$257</f>
        <v>17Jun24-BS-BS21-1</v>
      </c>
      <c r="D5455" s="21">
        <f t="shared" ref="D5455:D5518" si="253">DATEVALUE(LEFT(C5455, SEARCH("-", C5455) - 1))</f>
        <v>45460</v>
      </c>
      <c r="E5455" s="22">
        <f t="shared" ref="E5455:E5518" si="254" xml:space="preserve"> D5455 - DATE(YEAR(D5455), 1, 0)</f>
        <v>169</v>
      </c>
      <c r="F5455" s="50" t="s">
        <v>344</v>
      </c>
      <c r="G5455" s="50" t="s">
        <v>347</v>
      </c>
      <c r="H5455" s="17">
        <v>88</v>
      </c>
      <c r="I5455" s="17">
        <v>17</v>
      </c>
      <c r="J5455" s="50">
        <v>5.74</v>
      </c>
      <c r="K5455" s="50" t="s">
        <v>494</v>
      </c>
      <c r="P5455" s="50" t="s">
        <v>2076</v>
      </c>
      <c r="Q5455" s="50" t="s">
        <v>494</v>
      </c>
    </row>
    <row r="5456" spans="1:57" x14ac:dyDescent="0.2">
      <c r="A5456" s="50">
        <v>2024</v>
      </c>
      <c r="B5456" s="50" t="s">
        <v>420</v>
      </c>
      <c r="C5456" s="51" t="str">
        <f>sample_event_meta!$U$257</f>
        <v>17Jun24-BS-BS21-1</v>
      </c>
      <c r="D5456" s="21">
        <f t="shared" si="253"/>
        <v>45460</v>
      </c>
      <c r="E5456" s="22">
        <f t="shared" si="254"/>
        <v>169</v>
      </c>
      <c r="F5456" s="50" t="s">
        <v>344</v>
      </c>
      <c r="G5456" s="50" t="s">
        <v>347</v>
      </c>
      <c r="H5456" s="17">
        <v>68</v>
      </c>
      <c r="I5456" s="17">
        <v>12</v>
      </c>
      <c r="J5456" s="50">
        <v>2.7</v>
      </c>
      <c r="K5456" s="50" t="s">
        <v>494</v>
      </c>
      <c r="N5456" s="50" t="s">
        <v>2077</v>
      </c>
      <c r="P5456" s="50" t="s">
        <v>2077</v>
      </c>
      <c r="Q5456" s="50" t="s">
        <v>496</v>
      </c>
      <c r="R5456" s="50" t="s">
        <v>2350</v>
      </c>
      <c r="S5456" s="50" t="s">
        <v>2506</v>
      </c>
      <c r="AF5456" s="50" t="s">
        <v>2469</v>
      </c>
      <c r="AG5456" s="196">
        <v>45614</v>
      </c>
      <c r="AH5456" s="50" t="s">
        <v>494</v>
      </c>
      <c r="AI5456" s="50" t="s">
        <v>494</v>
      </c>
      <c r="AJ5456" s="50" t="s">
        <v>494</v>
      </c>
      <c r="AL5456" s="50" t="s">
        <v>494</v>
      </c>
      <c r="AM5456" s="50">
        <v>64</v>
      </c>
      <c r="AN5456" s="50">
        <v>14</v>
      </c>
      <c r="AO5456" s="50">
        <v>2.5</v>
      </c>
      <c r="AP5456" s="50" t="s">
        <v>496</v>
      </c>
      <c r="AQ5456" s="50" t="s">
        <v>2586</v>
      </c>
      <c r="AR5456" s="50" t="s">
        <v>2077</v>
      </c>
      <c r="AS5456" s="50" t="s">
        <v>494</v>
      </c>
      <c r="AT5456" s="50" t="s">
        <v>494</v>
      </c>
      <c r="AU5456" s="50" t="s">
        <v>2077</v>
      </c>
      <c r="AV5456" s="50" t="s">
        <v>494</v>
      </c>
      <c r="AW5456" s="50" t="s">
        <v>494</v>
      </c>
      <c r="AX5456" s="50" t="s">
        <v>494</v>
      </c>
      <c r="AY5456" s="50" t="s">
        <v>494</v>
      </c>
      <c r="AZ5456" s="50" t="s">
        <v>494</v>
      </c>
      <c r="BA5456" s="50" t="s">
        <v>494</v>
      </c>
      <c r="BB5456" s="50" t="s">
        <v>494</v>
      </c>
      <c r="BC5456" s="50" t="s">
        <v>494</v>
      </c>
      <c r="BD5456" s="50" t="s">
        <v>494</v>
      </c>
      <c r="BE5456" s="50" t="s">
        <v>494</v>
      </c>
    </row>
    <row r="5457" spans="1:59" hidden="1" x14ac:dyDescent="0.2">
      <c r="A5457" s="50">
        <v>2024</v>
      </c>
      <c r="B5457" s="50" t="s">
        <v>420</v>
      </c>
      <c r="C5457" s="51" t="str">
        <f>sample_event_meta!$U$257</f>
        <v>17Jun24-BS-BS21-1</v>
      </c>
      <c r="D5457" s="21">
        <f t="shared" si="253"/>
        <v>45460</v>
      </c>
      <c r="E5457" s="22">
        <f t="shared" si="254"/>
        <v>169</v>
      </c>
      <c r="F5457" s="50" t="s">
        <v>344</v>
      </c>
      <c r="G5457" s="50" t="s">
        <v>347</v>
      </c>
      <c r="H5457" s="17">
        <v>74</v>
      </c>
      <c r="I5457" s="17">
        <v>12</v>
      </c>
      <c r="J5457" s="50">
        <v>3.4</v>
      </c>
      <c r="K5457" s="50" t="s">
        <v>494</v>
      </c>
      <c r="P5457" s="50" t="s">
        <v>2078</v>
      </c>
      <c r="Q5457" s="50" t="s">
        <v>494</v>
      </c>
    </row>
    <row r="5458" spans="1:59" hidden="1" x14ac:dyDescent="0.2">
      <c r="A5458" s="50">
        <v>2024</v>
      </c>
      <c r="B5458" s="50" t="s">
        <v>420</v>
      </c>
      <c r="C5458" s="51" t="str">
        <f>sample_event_meta!$U$257</f>
        <v>17Jun24-BS-BS21-1</v>
      </c>
      <c r="D5458" s="21">
        <f t="shared" si="253"/>
        <v>45460</v>
      </c>
      <c r="E5458" s="22">
        <f t="shared" si="254"/>
        <v>169</v>
      </c>
      <c r="F5458" s="50" t="s">
        <v>344</v>
      </c>
      <c r="G5458" s="50" t="s">
        <v>347</v>
      </c>
      <c r="H5458" s="17">
        <v>59</v>
      </c>
      <c r="I5458" s="17">
        <v>12</v>
      </c>
      <c r="J5458" s="50">
        <v>1.93</v>
      </c>
      <c r="K5458" s="50" t="s">
        <v>494</v>
      </c>
      <c r="P5458" s="50" t="s">
        <v>2079</v>
      </c>
      <c r="Q5458" s="50" t="s">
        <v>494</v>
      </c>
    </row>
    <row r="5459" spans="1:59" hidden="1" x14ac:dyDescent="0.2">
      <c r="A5459" s="50">
        <v>2024</v>
      </c>
      <c r="B5459" s="50" t="s">
        <v>420</v>
      </c>
      <c r="C5459" s="51" t="str">
        <f>sample_event_meta!$U$258</f>
        <v>17Jun24-BS-BS23-1</v>
      </c>
      <c r="D5459" s="21">
        <f t="shared" si="253"/>
        <v>45460</v>
      </c>
      <c r="E5459" s="22">
        <f t="shared" si="254"/>
        <v>169</v>
      </c>
      <c r="F5459" s="50" t="s">
        <v>344</v>
      </c>
      <c r="G5459" s="50" t="s">
        <v>347</v>
      </c>
      <c r="H5459" s="17">
        <v>63</v>
      </c>
      <c r="I5459" s="17">
        <v>12</v>
      </c>
      <c r="J5459" s="50">
        <v>1.99</v>
      </c>
      <c r="K5459" s="50" t="s">
        <v>494</v>
      </c>
      <c r="P5459" s="50" t="s">
        <v>2080</v>
      </c>
      <c r="Q5459" s="50" t="s">
        <v>494</v>
      </c>
    </row>
    <row r="5460" spans="1:59" hidden="1" x14ac:dyDescent="0.2">
      <c r="A5460" s="50">
        <v>2024</v>
      </c>
      <c r="B5460" s="50" t="s">
        <v>420</v>
      </c>
      <c r="C5460" s="51" t="str">
        <f>sample_event_meta!$U$258</f>
        <v>17Jun24-BS-BS23-1</v>
      </c>
      <c r="D5460" s="21">
        <f t="shared" si="253"/>
        <v>45460</v>
      </c>
      <c r="E5460" s="22">
        <f t="shared" si="254"/>
        <v>169</v>
      </c>
      <c r="F5460" s="50" t="s">
        <v>344</v>
      </c>
      <c r="G5460" s="50" t="s">
        <v>347</v>
      </c>
      <c r="H5460" s="17">
        <v>68</v>
      </c>
      <c r="I5460" s="17">
        <v>15</v>
      </c>
      <c r="J5460" s="50">
        <v>2.93</v>
      </c>
      <c r="K5460" s="50" t="s">
        <v>494</v>
      </c>
      <c r="P5460" s="50" t="s">
        <v>2081</v>
      </c>
      <c r="Q5460" s="50" t="s">
        <v>494</v>
      </c>
    </row>
    <row r="5461" spans="1:59" x14ac:dyDescent="0.2">
      <c r="A5461" s="50">
        <v>2024</v>
      </c>
      <c r="B5461" s="50" t="s">
        <v>420</v>
      </c>
      <c r="C5461" s="51" t="str">
        <f>sample_event_meta!$U$258</f>
        <v>17Jun24-BS-BS23-1</v>
      </c>
      <c r="D5461" s="21">
        <f t="shared" si="253"/>
        <v>45460</v>
      </c>
      <c r="E5461" s="22">
        <f t="shared" si="254"/>
        <v>169</v>
      </c>
      <c r="F5461" s="50" t="s">
        <v>344</v>
      </c>
      <c r="G5461" s="50" t="s">
        <v>347</v>
      </c>
      <c r="H5461" s="17">
        <v>85</v>
      </c>
      <c r="I5461" s="17">
        <v>17</v>
      </c>
      <c r="J5461" s="50">
        <v>5.14</v>
      </c>
      <c r="K5461" s="50" t="s">
        <v>494</v>
      </c>
      <c r="N5461" s="50" t="s">
        <v>2082</v>
      </c>
      <c r="P5461" s="50" t="s">
        <v>2082</v>
      </c>
      <c r="Q5461" s="50" t="s">
        <v>496</v>
      </c>
      <c r="R5461" s="50" t="s">
        <v>2350</v>
      </c>
      <c r="S5461" s="50" t="s">
        <v>2506</v>
      </c>
      <c r="AF5461" s="51" t="s">
        <v>2469</v>
      </c>
      <c r="AG5461" s="214">
        <v>45602</v>
      </c>
      <c r="AH5461" s="51" t="s">
        <v>494</v>
      </c>
      <c r="AI5461" s="51" t="s">
        <v>494</v>
      </c>
      <c r="AJ5461" s="51" t="s">
        <v>494</v>
      </c>
      <c r="AK5461" s="51">
        <v>185076</v>
      </c>
      <c r="AL5461" s="51" t="s">
        <v>496</v>
      </c>
      <c r="AM5461" s="51">
        <v>79</v>
      </c>
      <c r="AN5461" s="51">
        <v>18</v>
      </c>
      <c r="AO5461" s="51">
        <v>5</v>
      </c>
      <c r="AP5461" s="51" t="s">
        <v>496</v>
      </c>
      <c r="AQ5461" s="51" t="s">
        <v>2574</v>
      </c>
      <c r="AR5461" s="51" t="s">
        <v>2082</v>
      </c>
      <c r="AS5461" s="51" t="s">
        <v>494</v>
      </c>
      <c r="AT5461" s="51" t="s">
        <v>494</v>
      </c>
      <c r="AU5461" s="51" t="s">
        <v>2082</v>
      </c>
      <c r="AV5461" s="51" t="s">
        <v>494</v>
      </c>
      <c r="AW5461" s="51" t="s">
        <v>494</v>
      </c>
      <c r="AX5461" s="51" t="s">
        <v>494</v>
      </c>
      <c r="AY5461" s="51" t="s">
        <v>494</v>
      </c>
      <c r="AZ5461" s="51" t="s">
        <v>494</v>
      </c>
      <c r="BA5461" s="51" t="s">
        <v>494</v>
      </c>
      <c r="BB5461" s="51" t="s">
        <v>494</v>
      </c>
      <c r="BC5461" s="51" t="s">
        <v>494</v>
      </c>
      <c r="BD5461" s="51" t="s">
        <v>494</v>
      </c>
      <c r="BE5461" s="51" t="s">
        <v>494</v>
      </c>
      <c r="BF5461" s="51"/>
      <c r="BG5461" s="51"/>
    </row>
    <row r="5462" spans="1:59" hidden="1" x14ac:dyDescent="0.2">
      <c r="A5462" s="50">
        <v>2024</v>
      </c>
      <c r="B5462" s="50" t="s">
        <v>420</v>
      </c>
      <c r="C5462" s="51" t="str">
        <f>sample_event_meta!$U$258</f>
        <v>17Jun24-BS-BS23-1</v>
      </c>
      <c r="D5462" s="21">
        <f t="shared" si="253"/>
        <v>45460</v>
      </c>
      <c r="E5462" s="22">
        <f t="shared" si="254"/>
        <v>169</v>
      </c>
      <c r="F5462" s="50" t="s">
        <v>344</v>
      </c>
      <c r="G5462" s="50" t="s">
        <v>347</v>
      </c>
      <c r="H5462" s="17">
        <v>61</v>
      </c>
      <c r="I5462" s="17">
        <v>12</v>
      </c>
      <c r="J5462" s="50">
        <v>1.96</v>
      </c>
      <c r="K5462" s="50" t="s">
        <v>494</v>
      </c>
      <c r="P5462" s="50" t="s">
        <v>2083</v>
      </c>
      <c r="Q5462" s="50" t="s">
        <v>494</v>
      </c>
    </row>
    <row r="5463" spans="1:59" hidden="1" x14ac:dyDescent="0.2">
      <c r="A5463" s="50">
        <v>2024</v>
      </c>
      <c r="B5463" s="50" t="s">
        <v>420</v>
      </c>
      <c r="C5463" s="51" t="str">
        <f>sample_event_meta!$U$258</f>
        <v>17Jun24-BS-BS23-1</v>
      </c>
      <c r="D5463" s="21">
        <f t="shared" si="253"/>
        <v>45460</v>
      </c>
      <c r="E5463" s="22">
        <f t="shared" si="254"/>
        <v>169</v>
      </c>
      <c r="F5463" s="50" t="s">
        <v>344</v>
      </c>
      <c r="G5463" s="50" t="s">
        <v>347</v>
      </c>
      <c r="H5463" s="17">
        <v>74</v>
      </c>
      <c r="I5463" s="17">
        <v>14</v>
      </c>
      <c r="J5463" s="50">
        <v>3.09</v>
      </c>
      <c r="K5463" s="50" t="s">
        <v>494</v>
      </c>
      <c r="P5463" s="50" t="s">
        <v>2084</v>
      </c>
      <c r="Q5463" s="50" t="s">
        <v>494</v>
      </c>
    </row>
    <row r="5464" spans="1:59" x14ac:dyDescent="0.2">
      <c r="A5464" s="50">
        <v>2024</v>
      </c>
      <c r="B5464" s="50" t="s">
        <v>420</v>
      </c>
      <c r="C5464" s="51" t="str">
        <f>sample_event_meta!$U$258</f>
        <v>17Jun24-BS-BS23-1</v>
      </c>
      <c r="D5464" s="21">
        <f t="shared" si="253"/>
        <v>45460</v>
      </c>
      <c r="E5464" s="22">
        <f t="shared" si="254"/>
        <v>169</v>
      </c>
      <c r="F5464" s="50" t="s">
        <v>344</v>
      </c>
      <c r="G5464" s="50" t="s">
        <v>347</v>
      </c>
      <c r="H5464" s="17">
        <v>68</v>
      </c>
      <c r="I5464" s="17">
        <v>14</v>
      </c>
      <c r="J5464" s="50">
        <v>2.86</v>
      </c>
      <c r="K5464" s="50" t="s">
        <v>494</v>
      </c>
      <c r="N5464" s="50" t="s">
        <v>2085</v>
      </c>
      <c r="P5464" s="50" t="s">
        <v>2085</v>
      </c>
      <c r="Q5464" s="50" t="s">
        <v>496</v>
      </c>
      <c r="R5464" s="50" t="s">
        <v>2350</v>
      </c>
      <c r="S5464" s="50" t="s">
        <v>2506</v>
      </c>
      <c r="AF5464" s="50" t="s">
        <v>2469</v>
      </c>
      <c r="AG5464" s="196">
        <v>45602</v>
      </c>
      <c r="AH5464" s="50" t="s">
        <v>494</v>
      </c>
      <c r="AI5464" s="50" t="s">
        <v>494</v>
      </c>
      <c r="AJ5464" s="50" t="s">
        <v>494</v>
      </c>
      <c r="AL5464" s="50" t="s">
        <v>494</v>
      </c>
      <c r="AM5464" s="50">
        <v>65</v>
      </c>
      <c r="AN5464" s="50">
        <v>15</v>
      </c>
      <c r="AO5464" s="50">
        <v>2.9</v>
      </c>
      <c r="AP5464" s="50" t="s">
        <v>496</v>
      </c>
      <c r="AQ5464" s="50" t="s">
        <v>2574</v>
      </c>
      <c r="AR5464" s="50" t="s">
        <v>2085</v>
      </c>
      <c r="AS5464" s="50" t="s">
        <v>494</v>
      </c>
      <c r="AT5464" s="50" t="s">
        <v>494</v>
      </c>
      <c r="AU5464" s="50" t="s">
        <v>2085</v>
      </c>
      <c r="AV5464" s="51" t="s">
        <v>494</v>
      </c>
      <c r="AW5464" s="51" t="s">
        <v>494</v>
      </c>
      <c r="AX5464" s="51" t="s">
        <v>494</v>
      </c>
      <c r="AY5464" s="51" t="s">
        <v>494</v>
      </c>
      <c r="AZ5464" s="51" t="s">
        <v>494</v>
      </c>
      <c r="BA5464" s="51" t="s">
        <v>494</v>
      </c>
      <c r="BB5464" s="51" t="s">
        <v>494</v>
      </c>
      <c r="BC5464" s="51" t="s">
        <v>494</v>
      </c>
      <c r="BD5464" s="51" t="s">
        <v>494</v>
      </c>
      <c r="BE5464" s="51" t="s">
        <v>494</v>
      </c>
    </row>
    <row r="5465" spans="1:59" hidden="1" x14ac:dyDescent="0.2">
      <c r="A5465" s="50">
        <v>2024</v>
      </c>
      <c r="B5465" s="50" t="s">
        <v>420</v>
      </c>
      <c r="C5465" s="51" t="str">
        <f>sample_event_meta!$U$256</f>
        <v>17Jun24-BS-BS09-1</v>
      </c>
      <c r="D5465" s="21">
        <f t="shared" si="253"/>
        <v>45460</v>
      </c>
      <c r="E5465" s="22">
        <f t="shared" si="254"/>
        <v>169</v>
      </c>
      <c r="F5465" s="50" t="s">
        <v>344</v>
      </c>
      <c r="G5465" s="50" t="s">
        <v>347</v>
      </c>
      <c r="H5465" s="17">
        <v>88</v>
      </c>
      <c r="I5465" s="17">
        <v>17</v>
      </c>
      <c r="J5465" s="50">
        <v>4.7699999999999996</v>
      </c>
      <c r="K5465" s="50" t="s">
        <v>494</v>
      </c>
      <c r="P5465" s="50" t="s">
        <v>2086</v>
      </c>
      <c r="Q5465" s="50" t="s">
        <v>494</v>
      </c>
    </row>
    <row r="5466" spans="1:59" hidden="1" x14ac:dyDescent="0.2">
      <c r="A5466" s="50">
        <v>2024</v>
      </c>
      <c r="B5466" s="50" t="s">
        <v>420</v>
      </c>
      <c r="C5466" s="51" t="str">
        <f>sample_event_meta!$U$256</f>
        <v>17Jun24-BS-BS09-1</v>
      </c>
      <c r="D5466" s="21">
        <f t="shared" si="253"/>
        <v>45460</v>
      </c>
      <c r="E5466" s="22">
        <f t="shared" si="254"/>
        <v>169</v>
      </c>
      <c r="F5466" s="50" t="s">
        <v>344</v>
      </c>
      <c r="G5466" s="50" t="s">
        <v>347</v>
      </c>
      <c r="H5466" s="17">
        <v>86</v>
      </c>
      <c r="I5466" s="17">
        <v>17</v>
      </c>
      <c r="J5466" s="50">
        <v>5.34</v>
      </c>
      <c r="K5466" s="50" t="s">
        <v>494</v>
      </c>
      <c r="P5466" s="50" t="s">
        <v>2087</v>
      </c>
      <c r="Q5466" s="50" t="s">
        <v>494</v>
      </c>
    </row>
    <row r="5467" spans="1:59" x14ac:dyDescent="0.2">
      <c r="A5467" s="50">
        <v>2024</v>
      </c>
      <c r="B5467" s="50" t="s">
        <v>420</v>
      </c>
      <c r="C5467" s="51" t="str">
        <f>sample_event_meta!$U$256</f>
        <v>17Jun24-BS-BS09-1</v>
      </c>
      <c r="D5467" s="21">
        <f t="shared" si="253"/>
        <v>45460</v>
      </c>
      <c r="E5467" s="22">
        <f t="shared" si="254"/>
        <v>169</v>
      </c>
      <c r="F5467" s="50" t="s">
        <v>344</v>
      </c>
      <c r="G5467" s="50" t="s">
        <v>347</v>
      </c>
      <c r="H5467" s="17">
        <v>72</v>
      </c>
      <c r="I5467" s="17">
        <v>14</v>
      </c>
      <c r="J5467" s="50">
        <v>3.2</v>
      </c>
      <c r="K5467" s="50" t="s">
        <v>494</v>
      </c>
      <c r="N5467" s="50" t="s">
        <v>2088</v>
      </c>
      <c r="P5467" s="50" t="s">
        <v>2088</v>
      </c>
      <c r="Q5467" s="50" t="s">
        <v>496</v>
      </c>
      <c r="R5467" s="50" t="s">
        <v>2350</v>
      </c>
      <c r="S5467" s="50" t="s">
        <v>2506</v>
      </c>
      <c r="AF5467" s="50" t="s">
        <v>2469</v>
      </c>
      <c r="AG5467" s="196">
        <v>45561</v>
      </c>
      <c r="AH5467" s="50" t="s">
        <v>494</v>
      </c>
      <c r="AI5467" s="50" t="s">
        <v>494</v>
      </c>
      <c r="AJ5467" s="50" t="s">
        <v>494</v>
      </c>
      <c r="AL5467" s="50" t="s">
        <v>494</v>
      </c>
      <c r="AM5467" s="50">
        <v>66</v>
      </c>
      <c r="AN5467" s="50">
        <v>12</v>
      </c>
      <c r="AO5467" s="50">
        <v>3.1</v>
      </c>
      <c r="AP5467" s="50" t="s">
        <v>496</v>
      </c>
      <c r="AQ5467" s="50" t="s">
        <v>2575</v>
      </c>
      <c r="AR5467" s="50" t="s">
        <v>2088</v>
      </c>
      <c r="AS5467" s="50" t="s">
        <v>494</v>
      </c>
      <c r="AT5467" s="50" t="s">
        <v>494</v>
      </c>
      <c r="AU5467" s="50" t="s">
        <v>2088</v>
      </c>
      <c r="AV5467" s="51" t="s">
        <v>494</v>
      </c>
      <c r="AW5467" s="51" t="s">
        <v>494</v>
      </c>
      <c r="AX5467" s="51" t="s">
        <v>494</v>
      </c>
      <c r="AY5467" s="51" t="s">
        <v>494</v>
      </c>
      <c r="AZ5467" s="51" t="s">
        <v>494</v>
      </c>
      <c r="BA5467" s="51" t="s">
        <v>494</v>
      </c>
      <c r="BB5467" s="51" t="s">
        <v>494</v>
      </c>
      <c r="BC5467" s="51" t="s">
        <v>494</v>
      </c>
      <c r="BD5467" s="51" t="s">
        <v>494</v>
      </c>
      <c r="BE5467" s="51" t="s">
        <v>494</v>
      </c>
    </row>
    <row r="5468" spans="1:59" hidden="1" x14ac:dyDescent="0.2">
      <c r="A5468" s="50">
        <v>2024</v>
      </c>
      <c r="B5468" s="50" t="s">
        <v>420</v>
      </c>
      <c r="C5468" s="51" t="str">
        <f>sample_event_meta!$U$256</f>
        <v>17Jun24-BS-BS09-1</v>
      </c>
      <c r="D5468" s="21">
        <f t="shared" si="253"/>
        <v>45460</v>
      </c>
      <c r="E5468" s="22">
        <f t="shared" si="254"/>
        <v>169</v>
      </c>
      <c r="F5468" s="50" t="s">
        <v>344</v>
      </c>
      <c r="G5468" s="50" t="s">
        <v>347</v>
      </c>
      <c r="H5468" s="17">
        <v>78</v>
      </c>
      <c r="I5468" s="17">
        <v>13</v>
      </c>
      <c r="J5468" s="50">
        <v>3.57</v>
      </c>
      <c r="K5468" s="50" t="s">
        <v>494</v>
      </c>
      <c r="P5468" s="50" t="s">
        <v>2089</v>
      </c>
      <c r="Q5468" s="50" t="s">
        <v>494</v>
      </c>
    </row>
    <row r="5469" spans="1:59" x14ac:dyDescent="0.2">
      <c r="A5469" s="50">
        <v>2024</v>
      </c>
      <c r="B5469" s="50" t="s">
        <v>420</v>
      </c>
      <c r="C5469" s="51" t="str">
        <f>sample_event_meta!$U$256</f>
        <v>17Jun24-BS-BS09-1</v>
      </c>
      <c r="D5469" s="21">
        <f t="shared" si="253"/>
        <v>45460</v>
      </c>
      <c r="E5469" s="22">
        <f t="shared" si="254"/>
        <v>169</v>
      </c>
      <c r="F5469" s="50" t="s">
        <v>344</v>
      </c>
      <c r="G5469" s="50" t="s">
        <v>347</v>
      </c>
      <c r="H5469" s="17">
        <v>91</v>
      </c>
      <c r="I5469" s="17">
        <v>17</v>
      </c>
      <c r="J5469" s="50">
        <v>6.18</v>
      </c>
      <c r="K5469" s="50" t="s">
        <v>494</v>
      </c>
      <c r="N5469" s="50" t="s">
        <v>2090</v>
      </c>
      <c r="P5469" s="50" t="s">
        <v>2090</v>
      </c>
      <c r="Q5469" s="50" t="s">
        <v>496</v>
      </c>
      <c r="R5469" s="50" t="s">
        <v>2350</v>
      </c>
      <c r="S5469" s="50" t="s">
        <v>2506</v>
      </c>
      <c r="AF5469" s="50" t="s">
        <v>2469</v>
      </c>
      <c r="AG5469" s="196">
        <v>45614</v>
      </c>
      <c r="AH5469" s="50" t="s">
        <v>494</v>
      </c>
      <c r="AI5469" s="50" t="s">
        <v>494</v>
      </c>
      <c r="AJ5469" s="50" t="s">
        <v>494</v>
      </c>
      <c r="AL5469" s="50" t="s">
        <v>494</v>
      </c>
      <c r="AM5469" s="50">
        <v>86</v>
      </c>
      <c r="AN5469" s="50">
        <v>19</v>
      </c>
      <c r="AO5469" s="50">
        <v>6</v>
      </c>
      <c r="AP5469" s="50" t="s">
        <v>496</v>
      </c>
      <c r="AQ5469" s="50" t="s">
        <v>2586</v>
      </c>
      <c r="AR5469" s="50" t="s">
        <v>2090</v>
      </c>
      <c r="AS5469" s="50" t="s">
        <v>494</v>
      </c>
      <c r="AT5469" s="50" t="s">
        <v>494</v>
      </c>
      <c r="AU5469" s="50" t="s">
        <v>2090</v>
      </c>
      <c r="AV5469" s="51" t="s">
        <v>494</v>
      </c>
      <c r="AW5469" s="51" t="s">
        <v>494</v>
      </c>
      <c r="AX5469" s="51" t="s">
        <v>494</v>
      </c>
      <c r="AY5469" s="51" t="s">
        <v>494</v>
      </c>
      <c r="AZ5469" s="51" t="s">
        <v>494</v>
      </c>
      <c r="BA5469" s="51" t="s">
        <v>494</v>
      </c>
      <c r="BB5469" s="51" t="s">
        <v>494</v>
      </c>
      <c r="BC5469" s="51" t="s">
        <v>494</v>
      </c>
      <c r="BD5469" s="51" t="s">
        <v>494</v>
      </c>
      <c r="BE5469" s="51" t="s">
        <v>494</v>
      </c>
    </row>
    <row r="5470" spans="1:59" hidden="1" x14ac:dyDescent="0.2">
      <c r="A5470" s="50">
        <v>2024</v>
      </c>
      <c r="B5470" s="50" t="s">
        <v>420</v>
      </c>
      <c r="C5470" s="51" t="str">
        <f>sample_event_meta!$U$256</f>
        <v>17Jun24-BS-BS09-1</v>
      </c>
      <c r="D5470" s="21">
        <f t="shared" si="253"/>
        <v>45460</v>
      </c>
      <c r="E5470" s="22">
        <f t="shared" si="254"/>
        <v>169</v>
      </c>
      <c r="F5470" s="50" t="s">
        <v>344</v>
      </c>
      <c r="G5470" s="50" t="s">
        <v>347</v>
      </c>
      <c r="H5470" s="17">
        <v>91</v>
      </c>
      <c r="I5470" s="17">
        <v>19</v>
      </c>
      <c r="J5470" s="50">
        <v>6.36</v>
      </c>
      <c r="K5470" s="50" t="s">
        <v>496</v>
      </c>
      <c r="P5470" s="50" t="s">
        <v>2091</v>
      </c>
      <c r="Q5470" s="50" t="s">
        <v>494</v>
      </c>
    </row>
    <row r="5471" spans="1:59" hidden="1" x14ac:dyDescent="0.2">
      <c r="A5471" s="50">
        <v>2024</v>
      </c>
      <c r="B5471" s="50" t="s">
        <v>420</v>
      </c>
      <c r="C5471" s="51" t="str">
        <f>sample_event_meta!$U$256</f>
        <v>17Jun24-BS-BS09-1</v>
      </c>
      <c r="D5471" s="21">
        <f t="shared" si="253"/>
        <v>45460</v>
      </c>
      <c r="E5471" s="22">
        <f t="shared" si="254"/>
        <v>169</v>
      </c>
      <c r="F5471" s="50" t="s">
        <v>344</v>
      </c>
      <c r="G5471" s="50" t="s">
        <v>347</v>
      </c>
      <c r="H5471" s="17">
        <v>88</v>
      </c>
      <c r="I5471" s="17">
        <v>17</v>
      </c>
      <c r="J5471" s="50">
        <v>5.6</v>
      </c>
      <c r="K5471" s="50" t="s">
        <v>494</v>
      </c>
      <c r="P5471" s="50" t="s">
        <v>2092</v>
      </c>
      <c r="Q5471" s="50" t="s">
        <v>494</v>
      </c>
    </row>
    <row r="5472" spans="1:59" x14ac:dyDescent="0.2">
      <c r="A5472" s="50">
        <v>2024</v>
      </c>
      <c r="B5472" s="50" t="s">
        <v>420</v>
      </c>
      <c r="C5472" s="51" t="str">
        <f>sample_event_meta!$U$256</f>
        <v>17Jun24-BS-BS09-1</v>
      </c>
      <c r="D5472" s="21">
        <f t="shared" si="253"/>
        <v>45460</v>
      </c>
      <c r="E5472" s="22">
        <f t="shared" si="254"/>
        <v>169</v>
      </c>
      <c r="F5472" s="50" t="s">
        <v>344</v>
      </c>
      <c r="G5472" s="50" t="s">
        <v>347</v>
      </c>
      <c r="H5472" s="17">
        <v>87</v>
      </c>
      <c r="I5472" s="17">
        <v>16</v>
      </c>
      <c r="J5472" s="50">
        <v>5.4</v>
      </c>
      <c r="K5472" s="50" t="s">
        <v>494</v>
      </c>
      <c r="N5472" s="50" t="s">
        <v>2093</v>
      </c>
      <c r="P5472" s="50" t="s">
        <v>2093</v>
      </c>
      <c r="Q5472" s="50" t="s">
        <v>496</v>
      </c>
      <c r="R5472" s="50" t="s">
        <v>2350</v>
      </c>
      <c r="S5472" s="202" t="s">
        <v>2588</v>
      </c>
      <c r="AD5472" s="79" t="s">
        <v>2587</v>
      </c>
      <c r="AF5472" s="50" t="s">
        <v>2469</v>
      </c>
      <c r="AG5472" s="196">
        <v>45582</v>
      </c>
      <c r="AH5472" s="50" t="s">
        <v>494</v>
      </c>
      <c r="AI5472" s="50" t="s">
        <v>494</v>
      </c>
      <c r="AJ5472" s="50" t="s">
        <v>494</v>
      </c>
      <c r="AL5472" s="50" t="s">
        <v>494</v>
      </c>
      <c r="AM5472" s="50">
        <v>80</v>
      </c>
      <c r="AN5472" s="50">
        <v>16</v>
      </c>
      <c r="AO5472" s="50">
        <v>5.2</v>
      </c>
      <c r="AP5472" s="50" t="s">
        <v>496</v>
      </c>
      <c r="AQ5472" s="50" t="s">
        <v>2574</v>
      </c>
      <c r="AR5472" s="50" t="s">
        <v>2093</v>
      </c>
      <c r="AS5472" s="50" t="s">
        <v>494</v>
      </c>
      <c r="AT5472" s="50" t="s">
        <v>494</v>
      </c>
      <c r="AU5472" s="50" t="s">
        <v>2093</v>
      </c>
      <c r="AV5472" s="51" t="s">
        <v>494</v>
      </c>
      <c r="AW5472" s="51" t="s">
        <v>494</v>
      </c>
      <c r="AX5472" s="51" t="s">
        <v>494</v>
      </c>
      <c r="AY5472" s="51" t="s">
        <v>494</v>
      </c>
      <c r="AZ5472" s="51" t="s">
        <v>494</v>
      </c>
      <c r="BA5472" s="51" t="s">
        <v>494</v>
      </c>
      <c r="BB5472" s="51" t="s">
        <v>494</v>
      </c>
      <c r="BC5472" s="51" t="s">
        <v>494</v>
      </c>
      <c r="BD5472" s="51" t="s">
        <v>494</v>
      </c>
      <c r="BE5472" s="51" t="s">
        <v>494</v>
      </c>
      <c r="BG5472" s="79" t="s">
        <v>2587</v>
      </c>
    </row>
    <row r="5473" spans="1:59" hidden="1" x14ac:dyDescent="0.2">
      <c r="A5473" s="50">
        <v>2024</v>
      </c>
      <c r="B5473" s="50" t="s">
        <v>420</v>
      </c>
      <c r="C5473" s="51" t="str">
        <f>sample_event_meta!$U$256</f>
        <v>17Jun24-BS-BS09-1</v>
      </c>
      <c r="D5473" s="21">
        <f t="shared" si="253"/>
        <v>45460</v>
      </c>
      <c r="E5473" s="22">
        <f t="shared" si="254"/>
        <v>169</v>
      </c>
      <c r="F5473" s="50" t="s">
        <v>344</v>
      </c>
      <c r="G5473" s="50" t="s">
        <v>347</v>
      </c>
      <c r="H5473" s="17">
        <v>85</v>
      </c>
      <c r="I5473" s="17">
        <v>18</v>
      </c>
      <c r="J5473" s="50">
        <v>5.65</v>
      </c>
      <c r="K5473" s="50" t="s">
        <v>494</v>
      </c>
      <c r="P5473" s="50" t="s">
        <v>2094</v>
      </c>
      <c r="Q5473" s="50" t="s">
        <v>494</v>
      </c>
    </row>
    <row r="5474" spans="1:59" hidden="1" x14ac:dyDescent="0.2">
      <c r="A5474" s="50">
        <v>2024</v>
      </c>
      <c r="B5474" s="50" t="s">
        <v>420</v>
      </c>
      <c r="C5474" s="51" t="str">
        <f>sample_event_meta!$U$256</f>
        <v>17Jun24-BS-BS09-1</v>
      </c>
      <c r="D5474" s="21">
        <f t="shared" si="253"/>
        <v>45460</v>
      </c>
      <c r="E5474" s="22">
        <f t="shared" si="254"/>
        <v>169</v>
      </c>
      <c r="F5474" s="50" t="s">
        <v>344</v>
      </c>
      <c r="G5474" s="50" t="s">
        <v>347</v>
      </c>
      <c r="H5474" s="17">
        <v>88</v>
      </c>
      <c r="I5474" s="17">
        <v>17</v>
      </c>
      <c r="J5474" s="50">
        <v>5.7</v>
      </c>
      <c r="K5474" s="50" t="s">
        <v>494</v>
      </c>
      <c r="P5474" s="50" t="s">
        <v>2095</v>
      </c>
      <c r="Q5474" s="50" t="s">
        <v>494</v>
      </c>
    </row>
    <row r="5475" spans="1:59" x14ac:dyDescent="0.2">
      <c r="A5475" s="50">
        <v>2024</v>
      </c>
      <c r="B5475" s="50" t="s">
        <v>420</v>
      </c>
      <c r="C5475" s="51" t="str">
        <f>sample_event_meta!$U$256</f>
        <v>17Jun24-BS-BS09-1</v>
      </c>
      <c r="D5475" s="21">
        <f t="shared" si="253"/>
        <v>45460</v>
      </c>
      <c r="E5475" s="22">
        <f t="shared" si="254"/>
        <v>169</v>
      </c>
      <c r="F5475" s="50" t="s">
        <v>344</v>
      </c>
      <c r="G5475" s="50" t="s">
        <v>347</v>
      </c>
      <c r="H5475" s="17">
        <v>86</v>
      </c>
      <c r="I5475" s="17">
        <v>19</v>
      </c>
      <c r="J5475" s="50">
        <v>5.82</v>
      </c>
      <c r="K5475" s="50" t="s">
        <v>494</v>
      </c>
      <c r="N5475" s="50" t="s">
        <v>2096</v>
      </c>
      <c r="P5475" s="50" t="s">
        <v>2096</v>
      </c>
      <c r="Q5475" s="50" t="s">
        <v>496</v>
      </c>
      <c r="AD5475" s="79" t="s">
        <v>2587</v>
      </c>
      <c r="AF5475" s="50" t="s">
        <v>2469</v>
      </c>
      <c r="AG5475" s="196">
        <v>45664</v>
      </c>
      <c r="AH5475" s="50" t="s">
        <v>494</v>
      </c>
      <c r="AI5475" s="50" t="s">
        <v>494</v>
      </c>
      <c r="AJ5475" s="50" t="s">
        <v>494</v>
      </c>
      <c r="AL5475" s="50" t="s">
        <v>494</v>
      </c>
      <c r="AM5475" s="50">
        <v>81</v>
      </c>
      <c r="AN5475" s="50">
        <v>18</v>
      </c>
      <c r="AO5475" s="50">
        <v>5.7</v>
      </c>
      <c r="AP5475" s="50" t="s">
        <v>496</v>
      </c>
      <c r="AQ5475" s="50" t="s">
        <v>1754</v>
      </c>
      <c r="AR5475" s="50" t="s">
        <v>2093</v>
      </c>
      <c r="AS5475" s="50" t="s">
        <v>494</v>
      </c>
      <c r="AT5475" s="50" t="s">
        <v>494</v>
      </c>
      <c r="AU5475" s="50" t="s">
        <v>2093</v>
      </c>
      <c r="AV5475" s="50" t="s">
        <v>494</v>
      </c>
      <c r="AW5475" s="50" t="s">
        <v>494</v>
      </c>
      <c r="AX5475" s="50" t="s">
        <v>494</v>
      </c>
      <c r="AY5475" s="50" t="s">
        <v>494</v>
      </c>
      <c r="AZ5475" s="50" t="s">
        <v>494</v>
      </c>
      <c r="BA5475" s="50" t="s">
        <v>494</v>
      </c>
      <c r="BB5475" s="50" t="s">
        <v>494</v>
      </c>
      <c r="BC5475" s="50" t="s">
        <v>494</v>
      </c>
      <c r="BD5475" s="50" t="s">
        <v>494</v>
      </c>
      <c r="BE5475" s="50" t="s">
        <v>494</v>
      </c>
      <c r="BG5475" s="79" t="s">
        <v>2587</v>
      </c>
    </row>
    <row r="5476" spans="1:59" hidden="1" x14ac:dyDescent="0.2">
      <c r="A5476" s="50">
        <v>2024</v>
      </c>
      <c r="B5476" s="50" t="s">
        <v>420</v>
      </c>
      <c r="C5476" s="51" t="str">
        <f>sample_event_meta!$U$256</f>
        <v>17Jun24-BS-BS09-1</v>
      </c>
      <c r="D5476" s="21">
        <f t="shared" si="253"/>
        <v>45460</v>
      </c>
      <c r="E5476" s="22">
        <f t="shared" si="254"/>
        <v>169</v>
      </c>
      <c r="F5476" s="50" t="s">
        <v>344</v>
      </c>
      <c r="G5476" s="50" t="s">
        <v>347</v>
      </c>
      <c r="H5476" s="17">
        <v>68</v>
      </c>
      <c r="I5476" s="17">
        <v>13</v>
      </c>
      <c r="J5476" s="50">
        <v>2.13</v>
      </c>
      <c r="K5476" s="50" t="s">
        <v>494</v>
      </c>
      <c r="P5476" s="50" t="s">
        <v>2097</v>
      </c>
      <c r="Q5476" s="50" t="s">
        <v>494</v>
      </c>
    </row>
    <row r="5477" spans="1:59" hidden="1" x14ac:dyDescent="0.2">
      <c r="A5477" s="50">
        <v>2024</v>
      </c>
      <c r="B5477" s="50" t="s">
        <v>420</v>
      </c>
      <c r="C5477" s="51" t="str">
        <f>sample_event_meta!$U$256</f>
        <v>17Jun24-BS-BS09-1</v>
      </c>
      <c r="D5477" s="21">
        <f t="shared" si="253"/>
        <v>45460</v>
      </c>
      <c r="E5477" s="22">
        <f t="shared" si="254"/>
        <v>169</v>
      </c>
      <c r="F5477" s="50" t="s">
        <v>344</v>
      </c>
      <c r="G5477" s="50" t="s">
        <v>347</v>
      </c>
      <c r="H5477" s="17">
        <v>62</v>
      </c>
      <c r="I5477" s="17">
        <v>13</v>
      </c>
      <c r="J5477" s="50">
        <v>2.12</v>
      </c>
      <c r="K5477" s="50" t="s">
        <v>494</v>
      </c>
      <c r="P5477" s="50" t="s">
        <v>2098</v>
      </c>
      <c r="Q5477" s="50" t="s">
        <v>494</v>
      </c>
    </row>
    <row r="5478" spans="1:59" ht="15" x14ac:dyDescent="0.25">
      <c r="A5478" s="50">
        <v>2024</v>
      </c>
      <c r="B5478" s="50" t="s">
        <v>420</v>
      </c>
      <c r="C5478" s="51" t="str">
        <f>sample_event_meta!$U$256</f>
        <v>17Jun24-BS-BS09-1</v>
      </c>
      <c r="D5478" s="21">
        <f t="shared" si="253"/>
        <v>45460</v>
      </c>
      <c r="E5478" s="22">
        <f t="shared" si="254"/>
        <v>169</v>
      </c>
      <c r="F5478" s="50" t="s">
        <v>344</v>
      </c>
      <c r="G5478" s="50" t="s">
        <v>347</v>
      </c>
      <c r="H5478" s="17">
        <v>83</v>
      </c>
      <c r="I5478" s="17">
        <v>17</v>
      </c>
      <c r="J5478" s="50">
        <v>2.4</v>
      </c>
      <c r="K5478" s="50" t="s">
        <v>494</v>
      </c>
      <c r="N5478" s="50" t="s">
        <v>2099</v>
      </c>
      <c r="P5478" s="50" t="s">
        <v>2099</v>
      </c>
      <c r="Q5478" s="50" t="s">
        <v>496</v>
      </c>
      <c r="R5478" s="50" t="s">
        <v>2350</v>
      </c>
      <c r="S5478" s="50" t="s">
        <v>2506</v>
      </c>
      <c r="AF5478" s="50" t="s">
        <v>2469</v>
      </c>
      <c r="AG5478" s="196">
        <v>45660</v>
      </c>
      <c r="AH5478" s="50" t="s">
        <v>494</v>
      </c>
      <c r="AI5478" s="50" t="s">
        <v>494</v>
      </c>
      <c r="AJ5478" s="50" t="s">
        <v>494</v>
      </c>
      <c r="AL5478" s="50" t="s">
        <v>494</v>
      </c>
      <c r="AM5478">
        <v>78</v>
      </c>
      <c r="AN5478">
        <v>17</v>
      </c>
      <c r="AO5478">
        <v>4.9000000000000004</v>
      </c>
      <c r="AP5478" s="50" t="s">
        <v>494</v>
      </c>
      <c r="AQ5478" t="s">
        <v>2586</v>
      </c>
      <c r="AR5478" s="50" t="s">
        <v>2099</v>
      </c>
      <c r="AS5478" s="50" t="s">
        <v>494</v>
      </c>
      <c r="AT5478" s="50" t="s">
        <v>494</v>
      </c>
      <c r="AU5478" s="50" t="s">
        <v>2099</v>
      </c>
      <c r="AV5478" s="50" t="s">
        <v>494</v>
      </c>
      <c r="AW5478" s="50" t="s">
        <v>494</v>
      </c>
      <c r="AX5478" s="50" t="s">
        <v>494</v>
      </c>
      <c r="AY5478" s="50" t="s">
        <v>494</v>
      </c>
      <c r="AZ5478" s="50" t="s">
        <v>494</v>
      </c>
      <c r="BA5478" s="50" t="s">
        <v>494</v>
      </c>
      <c r="BB5478" s="50" t="s">
        <v>494</v>
      </c>
      <c r="BC5478" s="50" t="s">
        <v>494</v>
      </c>
      <c r="BD5478" s="50" t="s">
        <v>494</v>
      </c>
      <c r="BE5478" s="50" t="s">
        <v>494</v>
      </c>
    </row>
    <row r="5479" spans="1:59" hidden="1" x14ac:dyDescent="0.2">
      <c r="A5479" s="50">
        <v>2024</v>
      </c>
      <c r="B5479" s="50" t="s">
        <v>420</v>
      </c>
      <c r="C5479" s="51" t="str">
        <f>sample_event_meta!$U$256</f>
        <v>17Jun24-BS-BS09-1</v>
      </c>
      <c r="D5479" s="21">
        <f t="shared" si="253"/>
        <v>45460</v>
      </c>
      <c r="E5479" s="22">
        <f t="shared" si="254"/>
        <v>169</v>
      </c>
      <c r="F5479" s="50" t="s">
        <v>344</v>
      </c>
      <c r="G5479" s="50" t="s">
        <v>347</v>
      </c>
      <c r="H5479" s="17">
        <v>62</v>
      </c>
      <c r="I5479" s="17">
        <v>13</v>
      </c>
      <c r="J5479" s="50">
        <v>2.1800000000000002</v>
      </c>
      <c r="K5479" s="50" t="s">
        <v>494</v>
      </c>
      <c r="P5479" s="50" t="s">
        <v>2100</v>
      </c>
      <c r="Q5479" s="50" t="s">
        <v>494</v>
      </c>
    </row>
    <row r="5480" spans="1:59" hidden="1" x14ac:dyDescent="0.2">
      <c r="A5480" s="50">
        <v>2024</v>
      </c>
      <c r="B5480" s="50" t="s">
        <v>420</v>
      </c>
      <c r="C5480" s="51" t="str">
        <f>sample_event_meta!$U$256</f>
        <v>17Jun24-BS-BS09-1</v>
      </c>
      <c r="D5480" s="21">
        <f t="shared" si="253"/>
        <v>45460</v>
      </c>
      <c r="E5480" s="22">
        <f t="shared" si="254"/>
        <v>169</v>
      </c>
      <c r="F5480" s="50" t="s">
        <v>344</v>
      </c>
      <c r="G5480" s="50" t="s">
        <v>347</v>
      </c>
      <c r="H5480" s="17">
        <v>71</v>
      </c>
      <c r="I5480" s="17">
        <v>15</v>
      </c>
      <c r="J5480" s="50">
        <v>3.3</v>
      </c>
      <c r="K5480" s="50" t="s">
        <v>494</v>
      </c>
      <c r="P5480" s="50" t="s">
        <v>2101</v>
      </c>
      <c r="Q5480" s="50" t="s">
        <v>494</v>
      </c>
    </row>
    <row r="5481" spans="1:59" ht="15" x14ac:dyDescent="0.25">
      <c r="A5481" s="50">
        <v>2024</v>
      </c>
      <c r="B5481" s="50" t="s">
        <v>420</v>
      </c>
      <c r="C5481" s="51" t="str">
        <f>sample_event_meta!$U$256</f>
        <v>17Jun24-BS-BS09-1</v>
      </c>
      <c r="D5481" s="21">
        <f t="shared" si="253"/>
        <v>45460</v>
      </c>
      <c r="E5481" s="22">
        <f t="shared" si="254"/>
        <v>169</v>
      </c>
      <c r="F5481" s="50" t="s">
        <v>344</v>
      </c>
      <c r="G5481" s="50" t="s">
        <v>347</v>
      </c>
      <c r="H5481" s="17">
        <v>78</v>
      </c>
      <c r="I5481" s="17">
        <v>15</v>
      </c>
      <c r="J5481" s="50">
        <v>3.75</v>
      </c>
      <c r="K5481" s="50" t="s">
        <v>494</v>
      </c>
      <c r="N5481" s="50" t="s">
        <v>2102</v>
      </c>
      <c r="P5481" s="50" t="s">
        <v>2102</v>
      </c>
      <c r="Q5481" s="50" t="s">
        <v>496</v>
      </c>
      <c r="R5481" s="50" t="s">
        <v>2350</v>
      </c>
      <c r="S5481" s="50" t="s">
        <v>2506</v>
      </c>
      <c r="AF5481" s="50" t="s">
        <v>2469</v>
      </c>
      <c r="AG5481" s="196">
        <v>45554</v>
      </c>
      <c r="AH5481" s="50" t="s">
        <v>494</v>
      </c>
      <c r="AI5481" s="50" t="s">
        <v>494</v>
      </c>
      <c r="AJ5481" s="50" t="s">
        <v>494</v>
      </c>
      <c r="AL5481" s="50" t="s">
        <v>494</v>
      </c>
      <c r="AM5481">
        <v>71</v>
      </c>
      <c r="AN5481">
        <v>14</v>
      </c>
      <c r="AO5481">
        <v>3.7</v>
      </c>
      <c r="AP5481" s="50" t="s">
        <v>494</v>
      </c>
      <c r="AQ5481" t="s">
        <v>2575</v>
      </c>
      <c r="AR5481" s="50" t="s">
        <v>2102</v>
      </c>
      <c r="AS5481" s="50" t="s">
        <v>494</v>
      </c>
      <c r="AT5481" s="50" t="s">
        <v>494</v>
      </c>
      <c r="AU5481" s="50" t="s">
        <v>2102</v>
      </c>
      <c r="AV5481" s="50" t="s">
        <v>494</v>
      </c>
      <c r="AW5481" s="50" t="s">
        <v>494</v>
      </c>
      <c r="AX5481" s="50" t="s">
        <v>494</v>
      </c>
      <c r="AY5481" s="50" t="s">
        <v>494</v>
      </c>
      <c r="AZ5481" s="50" t="s">
        <v>494</v>
      </c>
      <c r="BA5481" s="50" t="s">
        <v>494</v>
      </c>
      <c r="BB5481" s="50" t="s">
        <v>494</v>
      </c>
      <c r="BC5481" s="50" t="s">
        <v>494</v>
      </c>
      <c r="BD5481" s="50" t="s">
        <v>494</v>
      </c>
      <c r="BE5481" s="50" t="s">
        <v>494</v>
      </c>
    </row>
    <row r="5482" spans="1:59" hidden="1" x14ac:dyDescent="0.2">
      <c r="A5482" s="50">
        <v>2024</v>
      </c>
      <c r="B5482" s="50" t="s">
        <v>420</v>
      </c>
      <c r="C5482" s="51" t="str">
        <f>sample_event_meta!$U$256</f>
        <v>17Jun24-BS-BS09-1</v>
      </c>
      <c r="D5482" s="21">
        <f t="shared" si="253"/>
        <v>45460</v>
      </c>
      <c r="E5482" s="22">
        <f t="shared" si="254"/>
        <v>169</v>
      </c>
      <c r="F5482" s="50" t="s">
        <v>344</v>
      </c>
      <c r="G5482" s="50" t="s">
        <v>347</v>
      </c>
      <c r="H5482" s="17">
        <v>71</v>
      </c>
      <c r="I5482" s="17">
        <v>14</v>
      </c>
      <c r="J5482" s="50">
        <v>3.07</v>
      </c>
      <c r="K5482" s="50" t="s">
        <v>494</v>
      </c>
      <c r="P5482" s="50" t="s">
        <v>2103</v>
      </c>
      <c r="Q5482" s="50" t="s">
        <v>494</v>
      </c>
    </row>
    <row r="5483" spans="1:59" hidden="1" x14ac:dyDescent="0.2">
      <c r="A5483" s="50">
        <v>2024</v>
      </c>
      <c r="B5483" s="50" t="s">
        <v>420</v>
      </c>
      <c r="C5483" s="51" t="str">
        <f>sample_event_meta!$U$256</f>
        <v>17Jun24-BS-BS09-1</v>
      </c>
      <c r="D5483" s="21">
        <f t="shared" si="253"/>
        <v>45460</v>
      </c>
      <c r="E5483" s="22">
        <f t="shared" si="254"/>
        <v>169</v>
      </c>
      <c r="F5483" s="50" t="s">
        <v>344</v>
      </c>
      <c r="G5483" s="50" t="s">
        <v>347</v>
      </c>
      <c r="H5483" s="17">
        <v>60</v>
      </c>
      <c r="I5483" s="17">
        <v>13</v>
      </c>
      <c r="J5483" s="50">
        <v>2.41</v>
      </c>
      <c r="K5483" s="50" t="s">
        <v>494</v>
      </c>
      <c r="P5483" s="50" t="s">
        <v>2104</v>
      </c>
      <c r="Q5483" s="50" t="s">
        <v>494</v>
      </c>
    </row>
    <row r="5484" spans="1:59" ht="15" x14ac:dyDescent="0.25">
      <c r="A5484" s="50">
        <v>2024</v>
      </c>
      <c r="B5484" s="50" t="s">
        <v>420</v>
      </c>
      <c r="C5484" s="51" t="str">
        <f>sample_event_meta!$U$256</f>
        <v>17Jun24-BS-BS09-1</v>
      </c>
      <c r="D5484" s="21">
        <f t="shared" si="253"/>
        <v>45460</v>
      </c>
      <c r="E5484" s="22">
        <f t="shared" si="254"/>
        <v>169</v>
      </c>
      <c r="F5484" s="50" t="s">
        <v>344</v>
      </c>
      <c r="G5484" s="50" t="s">
        <v>347</v>
      </c>
      <c r="H5484" s="17">
        <v>81</v>
      </c>
      <c r="I5484" s="17">
        <v>17</v>
      </c>
      <c r="J5484" s="50">
        <v>4.87</v>
      </c>
      <c r="K5484" s="50" t="s">
        <v>494</v>
      </c>
      <c r="N5484" s="50" t="s">
        <v>2105</v>
      </c>
      <c r="P5484" s="50" t="s">
        <v>2105</v>
      </c>
      <c r="Q5484" s="50" t="s">
        <v>496</v>
      </c>
      <c r="R5484" s="50" t="s">
        <v>2350</v>
      </c>
      <c r="S5484" s="50" t="s">
        <v>2506</v>
      </c>
      <c r="AF5484" s="50" t="s">
        <v>2469</v>
      </c>
      <c r="AG5484" s="196">
        <v>45560</v>
      </c>
      <c r="AH5484" s="50" t="s">
        <v>494</v>
      </c>
      <c r="AI5484" s="50" t="s">
        <v>494</v>
      </c>
      <c r="AJ5484" s="50" t="s">
        <v>494</v>
      </c>
      <c r="AL5484" s="50" t="s">
        <v>494</v>
      </c>
      <c r="AM5484">
        <v>75</v>
      </c>
      <c r="AN5484">
        <v>15</v>
      </c>
      <c r="AO5484">
        <v>4.8</v>
      </c>
      <c r="AP5484" s="50" t="s">
        <v>494</v>
      </c>
      <c r="AQ5484" t="s">
        <v>2575</v>
      </c>
      <c r="AR5484" s="50" t="s">
        <v>2105</v>
      </c>
      <c r="AS5484" s="50" t="s">
        <v>494</v>
      </c>
      <c r="AT5484" s="50" t="s">
        <v>494</v>
      </c>
      <c r="AU5484" s="50" t="s">
        <v>2105</v>
      </c>
      <c r="AV5484" s="50" t="s">
        <v>494</v>
      </c>
      <c r="AW5484" s="50" t="s">
        <v>494</v>
      </c>
      <c r="AX5484" s="50" t="s">
        <v>494</v>
      </c>
      <c r="AY5484" s="50" t="s">
        <v>494</v>
      </c>
      <c r="AZ5484" s="50" t="s">
        <v>494</v>
      </c>
      <c r="BA5484" s="50" t="s">
        <v>494</v>
      </c>
      <c r="BB5484" s="50" t="s">
        <v>494</v>
      </c>
      <c r="BC5484" s="50" t="s">
        <v>494</v>
      </c>
      <c r="BD5484" s="50" t="s">
        <v>494</v>
      </c>
      <c r="BE5484" s="50" t="s">
        <v>494</v>
      </c>
    </row>
    <row r="5485" spans="1:59" hidden="1" x14ac:dyDescent="0.2">
      <c r="A5485" s="50">
        <v>2024</v>
      </c>
      <c r="B5485" s="50" t="s">
        <v>420</v>
      </c>
      <c r="C5485" s="51" t="str">
        <f>sample_event_meta!$U$256</f>
        <v>17Jun24-BS-BS09-1</v>
      </c>
      <c r="D5485" s="21">
        <f t="shared" si="253"/>
        <v>45460</v>
      </c>
      <c r="E5485" s="22">
        <f t="shared" si="254"/>
        <v>169</v>
      </c>
      <c r="F5485" s="50" t="s">
        <v>344</v>
      </c>
      <c r="G5485" s="50" t="s">
        <v>347</v>
      </c>
      <c r="H5485" s="17">
        <v>67</v>
      </c>
      <c r="I5485" s="17">
        <v>13</v>
      </c>
      <c r="J5485" s="50">
        <v>2.67</v>
      </c>
      <c r="K5485" s="50" t="s">
        <v>494</v>
      </c>
      <c r="P5485" s="50" t="s">
        <v>2106</v>
      </c>
      <c r="Q5485" s="50" t="s">
        <v>494</v>
      </c>
    </row>
    <row r="5486" spans="1:59" hidden="1" x14ac:dyDescent="0.2">
      <c r="A5486" s="50">
        <v>2024</v>
      </c>
      <c r="B5486" s="50" t="s">
        <v>420</v>
      </c>
      <c r="C5486" s="51" t="str">
        <f>sample_event_meta!$U$256</f>
        <v>17Jun24-BS-BS09-1</v>
      </c>
      <c r="D5486" s="21">
        <f t="shared" si="253"/>
        <v>45460</v>
      </c>
      <c r="E5486" s="22">
        <f t="shared" si="254"/>
        <v>169</v>
      </c>
      <c r="F5486" s="50" t="s">
        <v>344</v>
      </c>
      <c r="G5486" s="50" t="s">
        <v>347</v>
      </c>
      <c r="H5486" s="17">
        <v>75</v>
      </c>
      <c r="I5486" s="17">
        <v>15</v>
      </c>
      <c r="J5486" s="50">
        <v>3.89</v>
      </c>
      <c r="K5486" s="50" t="s">
        <v>494</v>
      </c>
      <c r="P5486" s="50" t="s">
        <v>2107</v>
      </c>
      <c r="Q5486" s="50" t="s">
        <v>494</v>
      </c>
    </row>
    <row r="5487" spans="1:59" hidden="1" x14ac:dyDescent="0.2">
      <c r="A5487" s="50">
        <v>2024</v>
      </c>
      <c r="B5487" s="50" t="s">
        <v>420</v>
      </c>
      <c r="C5487" s="51" t="str">
        <f>sample_event_meta!$U$265</f>
        <v>25Jun24-BS-BS24-1</v>
      </c>
      <c r="D5487" s="21">
        <f t="shared" si="253"/>
        <v>45468</v>
      </c>
      <c r="E5487" s="22">
        <f t="shared" si="254"/>
        <v>177</v>
      </c>
      <c r="F5487" s="50" t="s">
        <v>344</v>
      </c>
      <c r="G5487" s="50" t="s">
        <v>347</v>
      </c>
      <c r="H5487" s="17">
        <v>71</v>
      </c>
      <c r="I5487" s="17">
        <v>13</v>
      </c>
      <c r="J5487" s="50">
        <v>3.09</v>
      </c>
      <c r="K5487" s="50" t="s">
        <v>494</v>
      </c>
      <c r="P5487" s="50" t="s">
        <v>2108</v>
      </c>
      <c r="Q5487" s="50" t="s">
        <v>494</v>
      </c>
    </row>
    <row r="5488" spans="1:59" hidden="1" x14ac:dyDescent="0.2">
      <c r="A5488" s="50">
        <v>2024</v>
      </c>
      <c r="B5488" s="50" t="s">
        <v>420</v>
      </c>
      <c r="C5488" s="51" t="str">
        <f>sample_event_meta!$U$265</f>
        <v>25Jun24-BS-BS24-1</v>
      </c>
      <c r="D5488" s="21">
        <f t="shared" si="253"/>
        <v>45468</v>
      </c>
      <c r="E5488" s="22">
        <f t="shared" si="254"/>
        <v>177</v>
      </c>
      <c r="F5488" s="50" t="s">
        <v>344</v>
      </c>
      <c r="G5488" s="50" t="s">
        <v>347</v>
      </c>
      <c r="H5488" s="17">
        <v>70</v>
      </c>
      <c r="I5488" s="17">
        <v>14</v>
      </c>
      <c r="J5488" s="50">
        <v>3.02</v>
      </c>
      <c r="K5488" s="50" t="s">
        <v>494</v>
      </c>
      <c r="P5488" s="50" t="s">
        <v>2109</v>
      </c>
      <c r="Q5488" s="50" t="s">
        <v>494</v>
      </c>
    </row>
    <row r="5489" spans="1:57" ht="15" x14ac:dyDescent="0.25">
      <c r="A5489" s="50">
        <v>2024</v>
      </c>
      <c r="B5489" s="50" t="s">
        <v>420</v>
      </c>
      <c r="C5489" s="51" t="str">
        <f>sample_event_meta!$U$265</f>
        <v>25Jun24-BS-BS24-1</v>
      </c>
      <c r="D5489" s="21">
        <f t="shared" si="253"/>
        <v>45468</v>
      </c>
      <c r="E5489" s="22">
        <f t="shared" si="254"/>
        <v>177</v>
      </c>
      <c r="F5489" s="50" t="s">
        <v>344</v>
      </c>
      <c r="G5489" s="50" t="s">
        <v>347</v>
      </c>
      <c r="H5489" s="17">
        <v>78</v>
      </c>
      <c r="I5489" s="17">
        <v>16</v>
      </c>
      <c r="J5489" s="50">
        <v>4.43</v>
      </c>
      <c r="K5489" s="50" t="s">
        <v>494</v>
      </c>
      <c r="N5489" s="50" t="s">
        <v>2110</v>
      </c>
      <c r="P5489" s="50" t="s">
        <v>2110</v>
      </c>
      <c r="Q5489" s="50" t="s">
        <v>496</v>
      </c>
      <c r="R5489" s="50" t="s">
        <v>2350</v>
      </c>
      <c r="S5489" s="50" t="s">
        <v>2506</v>
      </c>
      <c r="AF5489" s="50" t="s">
        <v>2469</v>
      </c>
      <c r="AG5489" s="196">
        <v>45582</v>
      </c>
      <c r="AH5489" s="50" t="s">
        <v>494</v>
      </c>
      <c r="AI5489" s="50" t="s">
        <v>494</v>
      </c>
      <c r="AJ5489" s="50" t="s">
        <v>494</v>
      </c>
      <c r="AL5489" s="50" t="s">
        <v>494</v>
      </c>
      <c r="AM5489">
        <v>71</v>
      </c>
      <c r="AN5489">
        <v>14</v>
      </c>
      <c r="AO5489">
        <v>4.3</v>
      </c>
      <c r="AP5489" s="50" t="s">
        <v>496</v>
      </c>
      <c r="AQ5489" s="50" t="s">
        <v>2574</v>
      </c>
      <c r="AR5489" s="50" t="s">
        <v>2110</v>
      </c>
      <c r="AS5489" s="50" t="s">
        <v>494</v>
      </c>
      <c r="AT5489" s="50" t="s">
        <v>494</v>
      </c>
      <c r="AU5489" s="50" t="s">
        <v>2110</v>
      </c>
      <c r="AV5489" s="50" t="s">
        <v>494</v>
      </c>
      <c r="AW5489" s="50" t="s">
        <v>494</v>
      </c>
      <c r="AX5489" s="50" t="s">
        <v>494</v>
      </c>
      <c r="AY5489" s="50" t="s">
        <v>494</v>
      </c>
      <c r="AZ5489" s="50" t="s">
        <v>494</v>
      </c>
      <c r="BA5489" s="50" t="s">
        <v>494</v>
      </c>
      <c r="BB5489" s="50" t="s">
        <v>494</v>
      </c>
      <c r="BC5489" s="50" t="s">
        <v>494</v>
      </c>
      <c r="BD5489" s="50" t="s">
        <v>494</v>
      </c>
      <c r="BE5489" s="50" t="s">
        <v>494</v>
      </c>
    </row>
    <row r="5490" spans="1:57" hidden="1" x14ac:dyDescent="0.2">
      <c r="A5490" s="50">
        <v>2024</v>
      </c>
      <c r="B5490" s="50" t="s">
        <v>420</v>
      </c>
      <c r="C5490" s="51" t="str">
        <f>sample_event_meta!$U$264</f>
        <v>25Jun24-BS-BS07-1</v>
      </c>
      <c r="D5490" s="21">
        <f t="shared" si="253"/>
        <v>45468</v>
      </c>
      <c r="E5490" s="22">
        <f t="shared" si="254"/>
        <v>177</v>
      </c>
      <c r="F5490" s="50" t="s">
        <v>344</v>
      </c>
      <c r="G5490" s="50" t="s">
        <v>347</v>
      </c>
      <c r="H5490" s="17">
        <v>92</v>
      </c>
      <c r="I5490" s="17">
        <v>20</v>
      </c>
      <c r="J5490" s="50">
        <v>6.9</v>
      </c>
      <c r="K5490" s="50" t="s">
        <v>494</v>
      </c>
      <c r="P5490" s="50" t="s">
        <v>2111</v>
      </c>
      <c r="Q5490" s="50" t="s">
        <v>494</v>
      </c>
    </row>
    <row r="5491" spans="1:57" hidden="1" x14ac:dyDescent="0.2">
      <c r="A5491" s="50">
        <v>2024</v>
      </c>
      <c r="B5491" s="50" t="s">
        <v>420</v>
      </c>
      <c r="C5491" s="51" t="str">
        <f>sample_event_meta!$U$264</f>
        <v>25Jun24-BS-BS07-1</v>
      </c>
      <c r="D5491" s="21">
        <f t="shared" si="253"/>
        <v>45468</v>
      </c>
      <c r="E5491" s="22">
        <f t="shared" si="254"/>
        <v>177</v>
      </c>
      <c r="F5491" s="50" t="s">
        <v>344</v>
      </c>
      <c r="G5491" s="50" t="s">
        <v>347</v>
      </c>
      <c r="H5491" s="17">
        <v>87</v>
      </c>
      <c r="I5491" s="17">
        <v>17</v>
      </c>
      <c r="J5491" s="50">
        <v>5.84</v>
      </c>
      <c r="K5491" s="50" t="s">
        <v>494</v>
      </c>
      <c r="P5491" s="50" t="s">
        <v>2112</v>
      </c>
      <c r="Q5491" s="50" t="s">
        <v>494</v>
      </c>
    </row>
    <row r="5492" spans="1:57" ht="15" x14ac:dyDescent="0.25">
      <c r="A5492" s="50">
        <v>2024</v>
      </c>
      <c r="B5492" s="50" t="s">
        <v>420</v>
      </c>
      <c r="C5492" s="51" t="str">
        <f>sample_event_meta!$U$264</f>
        <v>25Jun24-BS-BS07-1</v>
      </c>
      <c r="D5492" s="21">
        <f t="shared" si="253"/>
        <v>45468</v>
      </c>
      <c r="E5492" s="22">
        <f t="shared" si="254"/>
        <v>177</v>
      </c>
      <c r="F5492" s="50" t="s">
        <v>344</v>
      </c>
      <c r="G5492" s="50" t="s">
        <v>347</v>
      </c>
      <c r="H5492" s="17">
        <v>89</v>
      </c>
      <c r="I5492" s="17">
        <v>20</v>
      </c>
      <c r="J5492" s="50">
        <v>7.14</v>
      </c>
      <c r="K5492" s="50" t="s">
        <v>494</v>
      </c>
      <c r="N5492" s="50" t="s">
        <v>2113</v>
      </c>
      <c r="P5492" s="50" t="s">
        <v>2113</v>
      </c>
      <c r="Q5492" s="50" t="s">
        <v>496</v>
      </c>
      <c r="R5492" s="50" t="s">
        <v>2350</v>
      </c>
      <c r="S5492" s="50" t="s">
        <v>2506</v>
      </c>
      <c r="AF5492" s="50" t="s">
        <v>2469</v>
      </c>
      <c r="AG5492" s="196">
        <v>45582</v>
      </c>
      <c r="AH5492" s="50" t="s">
        <v>494</v>
      </c>
      <c r="AI5492" s="50" t="s">
        <v>494</v>
      </c>
      <c r="AJ5492" s="50" t="s">
        <v>494</v>
      </c>
      <c r="AL5492" s="50" t="s">
        <v>494</v>
      </c>
      <c r="AM5492">
        <v>84</v>
      </c>
      <c r="AN5492">
        <v>16</v>
      </c>
      <c r="AO5492">
        <v>7.1</v>
      </c>
      <c r="AP5492" s="50" t="s">
        <v>496</v>
      </c>
      <c r="AQ5492" s="50" t="s">
        <v>2574</v>
      </c>
      <c r="AR5492" s="50" t="s">
        <v>2113</v>
      </c>
      <c r="AS5492" s="50" t="s">
        <v>494</v>
      </c>
      <c r="AT5492" s="50" t="s">
        <v>494</v>
      </c>
      <c r="AU5492" s="50" t="s">
        <v>2113</v>
      </c>
      <c r="AV5492" s="50" t="s">
        <v>494</v>
      </c>
      <c r="AW5492" s="50" t="s">
        <v>494</v>
      </c>
      <c r="AX5492" s="50" t="s">
        <v>494</v>
      </c>
      <c r="AY5492" s="50" t="s">
        <v>494</v>
      </c>
      <c r="AZ5492" s="50" t="s">
        <v>494</v>
      </c>
      <c r="BA5492" s="50" t="s">
        <v>494</v>
      </c>
      <c r="BB5492" s="50" t="s">
        <v>494</v>
      </c>
      <c r="BC5492" s="50" t="s">
        <v>494</v>
      </c>
      <c r="BD5492" s="50" t="s">
        <v>494</v>
      </c>
      <c r="BE5492" s="50" t="s">
        <v>494</v>
      </c>
    </row>
    <row r="5493" spans="1:57" hidden="1" x14ac:dyDescent="0.2">
      <c r="A5493" s="50">
        <v>2024</v>
      </c>
      <c r="B5493" s="50" t="s">
        <v>420</v>
      </c>
      <c r="C5493" s="51" t="str">
        <f>sample_event_meta!$U$264</f>
        <v>25Jun24-BS-BS07-1</v>
      </c>
      <c r="D5493" s="21">
        <f t="shared" si="253"/>
        <v>45468</v>
      </c>
      <c r="E5493" s="22">
        <f t="shared" si="254"/>
        <v>177</v>
      </c>
      <c r="F5493" s="50" t="s">
        <v>344</v>
      </c>
      <c r="G5493" s="50" t="s">
        <v>347</v>
      </c>
      <c r="H5493" s="17">
        <v>80</v>
      </c>
      <c r="I5493" s="17">
        <v>15</v>
      </c>
      <c r="J5493" s="50">
        <v>4.42</v>
      </c>
      <c r="K5493" s="50" t="s">
        <v>494</v>
      </c>
      <c r="P5493" s="50" t="s">
        <v>2114</v>
      </c>
      <c r="Q5493" s="50" t="s">
        <v>494</v>
      </c>
    </row>
    <row r="5494" spans="1:57" hidden="1" x14ac:dyDescent="0.2">
      <c r="A5494" s="50">
        <v>2024</v>
      </c>
      <c r="B5494" s="50" t="s">
        <v>420</v>
      </c>
      <c r="C5494" s="51" t="str">
        <f>sample_event_meta!$U$264</f>
        <v>25Jun24-BS-BS07-1</v>
      </c>
      <c r="D5494" s="21">
        <f t="shared" si="253"/>
        <v>45468</v>
      </c>
      <c r="E5494" s="22">
        <f t="shared" si="254"/>
        <v>177</v>
      </c>
      <c r="F5494" s="50" t="s">
        <v>344</v>
      </c>
      <c r="G5494" s="50" t="s">
        <v>347</v>
      </c>
      <c r="H5494" s="17">
        <v>80</v>
      </c>
      <c r="I5494" s="17">
        <v>18</v>
      </c>
      <c r="J5494" s="50">
        <v>5.0599999999999996</v>
      </c>
      <c r="K5494" s="50" t="s">
        <v>494</v>
      </c>
      <c r="P5494" s="50" t="s">
        <v>2113</v>
      </c>
      <c r="Q5494" s="50" t="s">
        <v>494</v>
      </c>
    </row>
    <row r="5495" spans="1:57" x14ac:dyDescent="0.2">
      <c r="A5495" s="50">
        <v>2024</v>
      </c>
      <c r="B5495" s="50" t="s">
        <v>420</v>
      </c>
      <c r="C5495" s="51" t="str">
        <f>sample_event_meta!$U$264</f>
        <v>25Jun24-BS-BS07-1</v>
      </c>
      <c r="D5495" s="21">
        <f t="shared" si="253"/>
        <v>45468</v>
      </c>
      <c r="E5495" s="22">
        <f t="shared" si="254"/>
        <v>177</v>
      </c>
      <c r="F5495" s="50" t="s">
        <v>344</v>
      </c>
      <c r="G5495" s="50" t="s">
        <v>347</v>
      </c>
      <c r="H5495" s="17">
        <v>88</v>
      </c>
      <c r="I5495" s="17">
        <v>20</v>
      </c>
      <c r="J5495" s="50">
        <v>6.71</v>
      </c>
      <c r="K5495" s="50" t="s">
        <v>494</v>
      </c>
      <c r="N5495" s="50" t="s">
        <v>2114</v>
      </c>
      <c r="P5495" s="50" t="s">
        <v>2114</v>
      </c>
      <c r="Q5495" s="50" t="s">
        <v>496</v>
      </c>
      <c r="R5495" s="50" t="s">
        <v>2350</v>
      </c>
      <c r="S5495" s="50" t="s">
        <v>2506</v>
      </c>
    </row>
    <row r="5496" spans="1:57" hidden="1" x14ac:dyDescent="0.2">
      <c r="A5496" s="50">
        <v>2024</v>
      </c>
      <c r="B5496" s="50" t="s">
        <v>420</v>
      </c>
      <c r="C5496" s="51" t="str">
        <f>sample_event_meta!$U$264</f>
        <v>25Jun24-BS-BS07-1</v>
      </c>
      <c r="D5496" s="21">
        <f t="shared" si="253"/>
        <v>45468</v>
      </c>
      <c r="E5496" s="22">
        <f t="shared" si="254"/>
        <v>177</v>
      </c>
      <c r="F5496" s="50" t="s">
        <v>344</v>
      </c>
      <c r="G5496" s="50" t="s">
        <v>347</v>
      </c>
      <c r="H5496" s="17">
        <v>91</v>
      </c>
      <c r="I5496" s="17">
        <v>17</v>
      </c>
      <c r="J5496" s="50">
        <v>6.35</v>
      </c>
      <c r="K5496" s="50" t="s">
        <v>496</v>
      </c>
      <c r="P5496" s="50" t="s">
        <v>2115</v>
      </c>
      <c r="Q5496" s="50" t="s">
        <v>494</v>
      </c>
    </row>
    <row r="5497" spans="1:57" hidden="1" x14ac:dyDescent="0.2">
      <c r="A5497" s="50">
        <v>2024</v>
      </c>
      <c r="B5497" s="50" t="s">
        <v>420</v>
      </c>
      <c r="C5497" s="51" t="str">
        <f>sample_event_meta!$U$259</f>
        <v>24Jun24-BS-BS13-1</v>
      </c>
      <c r="D5497" s="21">
        <f t="shared" si="253"/>
        <v>45467</v>
      </c>
      <c r="E5497" s="22">
        <f t="shared" si="254"/>
        <v>176</v>
      </c>
      <c r="F5497" s="50" t="s">
        <v>344</v>
      </c>
      <c r="G5497" s="50" t="s">
        <v>347</v>
      </c>
      <c r="H5497" s="17">
        <v>83</v>
      </c>
      <c r="I5497" s="17">
        <v>17</v>
      </c>
      <c r="J5497" s="50">
        <v>5.22</v>
      </c>
      <c r="K5497" s="50" t="s">
        <v>494</v>
      </c>
      <c r="P5497" s="50" t="s">
        <v>2116</v>
      </c>
      <c r="Q5497" s="50" t="s">
        <v>494</v>
      </c>
    </row>
    <row r="5498" spans="1:57" hidden="1" x14ac:dyDescent="0.2">
      <c r="A5498" s="50">
        <v>2024</v>
      </c>
      <c r="B5498" s="50" t="s">
        <v>420</v>
      </c>
      <c r="C5498" s="51" t="str">
        <f>sample_event_meta!$U$259</f>
        <v>24Jun24-BS-BS13-1</v>
      </c>
      <c r="D5498" s="21">
        <f t="shared" si="253"/>
        <v>45467</v>
      </c>
      <c r="E5498" s="22">
        <f t="shared" si="254"/>
        <v>176</v>
      </c>
      <c r="F5498" s="50" t="s">
        <v>344</v>
      </c>
      <c r="G5498" s="50" t="s">
        <v>347</v>
      </c>
      <c r="H5498" s="17">
        <v>79</v>
      </c>
      <c r="I5498" s="17">
        <v>16</v>
      </c>
      <c r="J5498" s="50">
        <v>4.54</v>
      </c>
      <c r="K5498" s="50" t="s">
        <v>494</v>
      </c>
      <c r="P5498" s="50" t="s">
        <v>2117</v>
      </c>
      <c r="Q5498" s="50" t="s">
        <v>494</v>
      </c>
    </row>
    <row r="5499" spans="1:57" hidden="1" x14ac:dyDescent="0.2">
      <c r="A5499" s="50">
        <v>2024</v>
      </c>
      <c r="B5499" s="50" t="s">
        <v>420</v>
      </c>
      <c r="C5499" s="51" t="str">
        <f>sample_event_meta!$U$260</f>
        <v>24Jun24-BS-BS21-1</v>
      </c>
      <c r="D5499" s="21">
        <f t="shared" si="253"/>
        <v>45467</v>
      </c>
      <c r="E5499" s="22">
        <f t="shared" si="254"/>
        <v>176</v>
      </c>
      <c r="F5499" s="50" t="s">
        <v>344</v>
      </c>
      <c r="G5499" s="50" t="s">
        <v>347</v>
      </c>
      <c r="H5499" s="17">
        <v>77</v>
      </c>
      <c r="I5499" s="17">
        <v>14</v>
      </c>
      <c r="J5499" s="50">
        <v>3.33</v>
      </c>
      <c r="K5499" s="50" t="s">
        <v>494</v>
      </c>
      <c r="P5499" s="50" t="s">
        <v>2118</v>
      </c>
      <c r="Q5499" s="50" t="s">
        <v>494</v>
      </c>
    </row>
    <row r="5500" spans="1:57" hidden="1" x14ac:dyDescent="0.2">
      <c r="A5500" s="50">
        <v>2024</v>
      </c>
      <c r="B5500" s="50" t="s">
        <v>420</v>
      </c>
      <c r="C5500" s="51" t="str">
        <f>sample_event_meta!$U$260</f>
        <v>24Jun24-BS-BS21-1</v>
      </c>
      <c r="D5500" s="21">
        <f t="shared" si="253"/>
        <v>45467</v>
      </c>
      <c r="E5500" s="22">
        <f t="shared" si="254"/>
        <v>176</v>
      </c>
      <c r="F5500" s="50" t="s">
        <v>344</v>
      </c>
      <c r="G5500" s="50" t="s">
        <v>347</v>
      </c>
      <c r="H5500" s="17">
        <v>88</v>
      </c>
      <c r="I5500" s="17">
        <v>17</v>
      </c>
      <c r="J5500" s="50">
        <v>5.75</v>
      </c>
      <c r="K5500" s="50" t="s">
        <v>496</v>
      </c>
      <c r="P5500" s="50" t="s">
        <v>2119</v>
      </c>
      <c r="Q5500" s="50" t="s">
        <v>494</v>
      </c>
    </row>
    <row r="5501" spans="1:57" x14ac:dyDescent="0.2">
      <c r="A5501" s="50">
        <v>2024</v>
      </c>
      <c r="B5501" s="50" t="s">
        <v>420</v>
      </c>
      <c r="C5501" s="51" t="str">
        <f>sample_event_meta!$U$260</f>
        <v>24Jun24-BS-BS21-1</v>
      </c>
      <c r="D5501" s="21">
        <f t="shared" si="253"/>
        <v>45467</v>
      </c>
      <c r="E5501" s="22">
        <f t="shared" si="254"/>
        <v>176</v>
      </c>
      <c r="F5501" s="50" t="s">
        <v>344</v>
      </c>
      <c r="G5501" s="50" t="s">
        <v>347</v>
      </c>
      <c r="H5501" s="17">
        <v>78</v>
      </c>
      <c r="I5501" s="17">
        <v>17</v>
      </c>
      <c r="J5501" s="50">
        <v>4.29</v>
      </c>
      <c r="K5501" s="50" t="s">
        <v>494</v>
      </c>
      <c r="N5501" s="50" t="s">
        <v>2120</v>
      </c>
      <c r="P5501" s="50" t="s">
        <v>2120</v>
      </c>
      <c r="Q5501" s="50" t="s">
        <v>496</v>
      </c>
      <c r="R5501" s="50" t="s">
        <v>2350</v>
      </c>
      <c r="S5501" s="50" t="s">
        <v>2506</v>
      </c>
    </row>
    <row r="5502" spans="1:57" hidden="1" x14ac:dyDescent="0.2">
      <c r="A5502" s="50">
        <v>2024</v>
      </c>
      <c r="B5502" s="50" t="s">
        <v>420</v>
      </c>
      <c r="C5502" s="51" t="str">
        <f>sample_event_meta!$U$261</f>
        <v>24Jun24-BS-PS11-1-1</v>
      </c>
      <c r="D5502" s="21">
        <f t="shared" si="253"/>
        <v>45467</v>
      </c>
      <c r="E5502" s="22">
        <f t="shared" si="254"/>
        <v>176</v>
      </c>
      <c r="F5502" s="50" t="s">
        <v>344</v>
      </c>
      <c r="G5502" s="50" t="s">
        <v>347</v>
      </c>
      <c r="H5502" s="17">
        <v>67</v>
      </c>
      <c r="J5502" s="50">
        <v>0.98</v>
      </c>
      <c r="K5502" s="50" t="s">
        <v>494</v>
      </c>
      <c r="P5502" s="50" t="s">
        <v>2121</v>
      </c>
      <c r="Q5502" s="50" t="s">
        <v>494</v>
      </c>
    </row>
    <row r="5503" spans="1:57" hidden="1" x14ac:dyDescent="0.2">
      <c r="A5503" s="50">
        <v>2024</v>
      </c>
      <c r="B5503" s="50" t="s">
        <v>420</v>
      </c>
      <c r="C5503" s="51" t="str">
        <f>sample_event_meta!$U$265</f>
        <v>25Jun24-BS-BS24-1</v>
      </c>
      <c r="D5503" s="21">
        <f t="shared" si="253"/>
        <v>45468</v>
      </c>
      <c r="E5503" s="22">
        <f t="shared" si="254"/>
        <v>177</v>
      </c>
      <c r="F5503" s="50" t="s">
        <v>344</v>
      </c>
      <c r="G5503" s="50" t="s">
        <v>347</v>
      </c>
      <c r="H5503" s="17">
        <v>95</v>
      </c>
      <c r="I5503" s="17">
        <v>19</v>
      </c>
      <c r="J5503" s="50">
        <v>7.82</v>
      </c>
      <c r="K5503" s="50" t="s">
        <v>494</v>
      </c>
      <c r="P5503" s="50" t="s">
        <v>2122</v>
      </c>
      <c r="Q5503" s="50" t="s">
        <v>494</v>
      </c>
    </row>
    <row r="5504" spans="1:57" hidden="1" x14ac:dyDescent="0.2">
      <c r="A5504" s="50">
        <v>2024</v>
      </c>
      <c r="B5504" s="50" t="s">
        <v>420</v>
      </c>
      <c r="C5504" s="51" t="str">
        <f>sample_event_meta!$U$265</f>
        <v>25Jun24-BS-BS24-1</v>
      </c>
      <c r="D5504" s="21">
        <f t="shared" si="253"/>
        <v>45468</v>
      </c>
      <c r="E5504" s="22">
        <f t="shared" si="254"/>
        <v>177</v>
      </c>
      <c r="F5504" s="50" t="s">
        <v>344</v>
      </c>
      <c r="G5504" s="50" t="s">
        <v>347</v>
      </c>
      <c r="H5504" s="17">
        <v>93</v>
      </c>
      <c r="I5504" s="17">
        <v>19</v>
      </c>
      <c r="J5504" s="50">
        <v>6.96</v>
      </c>
      <c r="K5504" s="50" t="s">
        <v>496</v>
      </c>
      <c r="P5504" s="50" t="s">
        <v>2123</v>
      </c>
      <c r="Q5504" s="50" t="s">
        <v>494</v>
      </c>
    </row>
    <row r="5505" spans="1:57" x14ac:dyDescent="0.2">
      <c r="A5505" s="50">
        <v>2024</v>
      </c>
      <c r="B5505" s="50" t="s">
        <v>420</v>
      </c>
      <c r="C5505" s="51" t="str">
        <f>sample_event_meta!$U$265</f>
        <v>25Jun24-BS-BS24-1</v>
      </c>
      <c r="D5505" s="21">
        <f t="shared" si="253"/>
        <v>45468</v>
      </c>
      <c r="E5505" s="22">
        <f t="shared" si="254"/>
        <v>177</v>
      </c>
      <c r="F5505" s="50" t="s">
        <v>344</v>
      </c>
      <c r="G5505" s="50" t="s">
        <v>347</v>
      </c>
      <c r="H5505" s="17">
        <v>91</v>
      </c>
      <c r="I5505" s="17">
        <v>20</v>
      </c>
      <c r="J5505" s="50">
        <v>7.39</v>
      </c>
      <c r="K5505" s="50" t="s">
        <v>494</v>
      </c>
      <c r="N5505" s="50" t="s">
        <v>2124</v>
      </c>
      <c r="P5505" s="50" t="s">
        <v>2124</v>
      </c>
      <c r="Q5505" s="50" t="s">
        <v>496</v>
      </c>
      <c r="R5505" s="50" t="s">
        <v>2350</v>
      </c>
      <c r="S5505" s="50" t="s">
        <v>2506</v>
      </c>
    </row>
    <row r="5506" spans="1:57" hidden="1" x14ac:dyDescent="0.2">
      <c r="A5506" s="50">
        <v>2024</v>
      </c>
      <c r="B5506" s="50" t="s">
        <v>420</v>
      </c>
      <c r="C5506" s="51" t="str">
        <f>sample_event_meta!$U$265</f>
        <v>25Jun24-BS-BS24-1</v>
      </c>
      <c r="D5506" s="21">
        <f t="shared" si="253"/>
        <v>45468</v>
      </c>
      <c r="E5506" s="22">
        <f t="shared" si="254"/>
        <v>177</v>
      </c>
      <c r="F5506" s="50" t="s">
        <v>344</v>
      </c>
      <c r="G5506" s="50" t="s">
        <v>347</v>
      </c>
      <c r="H5506" s="17">
        <v>73</v>
      </c>
      <c r="I5506" s="17">
        <v>15</v>
      </c>
      <c r="J5506" s="50">
        <v>3.74</v>
      </c>
      <c r="K5506" s="50" t="s">
        <v>494</v>
      </c>
      <c r="P5506" s="50" t="s">
        <v>2125</v>
      </c>
      <c r="Q5506" s="50" t="s">
        <v>494</v>
      </c>
    </row>
    <row r="5507" spans="1:57" hidden="1" x14ac:dyDescent="0.2">
      <c r="A5507" s="50">
        <v>2024</v>
      </c>
      <c r="B5507" s="50" t="s">
        <v>420</v>
      </c>
      <c r="C5507" s="51" t="str">
        <f>sample_event_meta!U264</f>
        <v>25Jun24-BS-BS07-1</v>
      </c>
      <c r="D5507" s="21">
        <f t="shared" si="253"/>
        <v>45468</v>
      </c>
      <c r="E5507" s="22">
        <f t="shared" si="254"/>
        <v>177</v>
      </c>
      <c r="F5507" s="50" t="s">
        <v>344</v>
      </c>
      <c r="G5507" s="50" t="s">
        <v>347</v>
      </c>
      <c r="H5507" s="17">
        <v>89</v>
      </c>
      <c r="I5507" s="17">
        <v>19</v>
      </c>
      <c r="J5507" s="50">
        <v>6.8</v>
      </c>
      <c r="K5507" s="50" t="s">
        <v>494</v>
      </c>
      <c r="P5507" s="50" t="s">
        <v>2114</v>
      </c>
      <c r="Q5507" s="50" t="s">
        <v>494</v>
      </c>
    </row>
    <row r="5508" spans="1:57" hidden="1" x14ac:dyDescent="0.2">
      <c r="A5508" s="50">
        <v>2024</v>
      </c>
      <c r="B5508" s="50" t="s">
        <v>420</v>
      </c>
      <c r="C5508" s="51" t="str">
        <f>sample_event_meta!$U$263</f>
        <v>25Jun24-BS-BS06-1</v>
      </c>
      <c r="D5508" s="21">
        <f t="shared" si="253"/>
        <v>45468</v>
      </c>
      <c r="E5508" s="22">
        <f t="shared" si="254"/>
        <v>177</v>
      </c>
      <c r="F5508" s="50" t="s">
        <v>344</v>
      </c>
      <c r="G5508" s="50" t="s">
        <v>347</v>
      </c>
      <c r="H5508" s="17">
        <v>72</v>
      </c>
      <c r="I5508" s="17">
        <v>15</v>
      </c>
      <c r="J5508" s="50">
        <v>3.71</v>
      </c>
      <c r="K5508" s="50" t="s">
        <v>494</v>
      </c>
      <c r="P5508" s="50" t="s">
        <v>2115</v>
      </c>
      <c r="Q5508" s="50" t="s">
        <v>494</v>
      </c>
    </row>
    <row r="5509" spans="1:57" hidden="1" x14ac:dyDescent="0.2">
      <c r="A5509" s="50">
        <v>2024</v>
      </c>
      <c r="B5509" s="50" t="s">
        <v>420</v>
      </c>
      <c r="C5509" s="51" t="str">
        <f>sample_event_meta!$U$263</f>
        <v>25Jun24-BS-BS06-1</v>
      </c>
      <c r="D5509" s="21">
        <f t="shared" si="253"/>
        <v>45468</v>
      </c>
      <c r="E5509" s="22">
        <f t="shared" si="254"/>
        <v>177</v>
      </c>
      <c r="F5509" s="50" t="s">
        <v>344</v>
      </c>
      <c r="G5509" s="50" t="s">
        <v>347</v>
      </c>
      <c r="H5509" s="17">
        <v>85</v>
      </c>
      <c r="I5509" s="17">
        <v>18</v>
      </c>
      <c r="J5509" s="50">
        <v>5.66</v>
      </c>
      <c r="K5509" s="50" t="s">
        <v>494</v>
      </c>
      <c r="P5509" s="50" t="s">
        <v>2126</v>
      </c>
      <c r="Q5509" s="50" t="s">
        <v>494</v>
      </c>
    </row>
    <row r="5510" spans="1:57" ht="15" x14ac:dyDescent="0.25">
      <c r="A5510" s="50">
        <v>2024</v>
      </c>
      <c r="B5510" s="50" t="s">
        <v>420</v>
      </c>
      <c r="C5510" s="51" t="str">
        <f>sample_event_meta!$U$263</f>
        <v>25Jun24-BS-BS06-1</v>
      </c>
      <c r="D5510" s="21">
        <f t="shared" si="253"/>
        <v>45468</v>
      </c>
      <c r="E5510" s="22">
        <f t="shared" si="254"/>
        <v>177</v>
      </c>
      <c r="F5510" s="50" t="s">
        <v>344</v>
      </c>
      <c r="G5510" s="50" t="s">
        <v>347</v>
      </c>
      <c r="H5510" s="17">
        <v>88</v>
      </c>
      <c r="I5510" s="17">
        <v>19</v>
      </c>
      <c r="J5510" s="50">
        <v>6.39</v>
      </c>
      <c r="K5510" s="50" t="s">
        <v>494</v>
      </c>
      <c r="N5510" s="50" t="s">
        <v>2127</v>
      </c>
      <c r="P5510" s="50" t="s">
        <v>2127</v>
      </c>
      <c r="Q5510" s="50" t="s">
        <v>496</v>
      </c>
      <c r="R5510" s="50" t="s">
        <v>2350</v>
      </c>
      <c r="S5510" s="50" t="s">
        <v>2506</v>
      </c>
      <c r="AF5510" s="50" t="s">
        <v>2469</v>
      </c>
      <c r="AG5510" s="196">
        <v>45582</v>
      </c>
      <c r="AH5510" s="50" t="s">
        <v>494</v>
      </c>
      <c r="AI5510" s="50" t="s">
        <v>494</v>
      </c>
      <c r="AJ5510" s="50" t="s">
        <v>494</v>
      </c>
      <c r="AL5510" s="50" t="s">
        <v>494</v>
      </c>
      <c r="AM5510">
        <v>81</v>
      </c>
      <c r="AN5510">
        <v>13</v>
      </c>
      <c r="AO5510">
        <v>6.2</v>
      </c>
      <c r="AP5510" s="50" t="s">
        <v>496</v>
      </c>
      <c r="AQ5510" s="50" t="s">
        <v>2574</v>
      </c>
      <c r="AR5510" s="50" t="s">
        <v>2127</v>
      </c>
      <c r="AS5510" s="50" t="s">
        <v>494</v>
      </c>
      <c r="AT5510" s="50" t="s">
        <v>494</v>
      </c>
      <c r="AU5510" s="50" t="s">
        <v>2127</v>
      </c>
      <c r="AV5510" s="50" t="s">
        <v>494</v>
      </c>
      <c r="AW5510" s="50" t="s">
        <v>494</v>
      </c>
      <c r="AX5510" s="50" t="s">
        <v>494</v>
      </c>
      <c r="AY5510" s="50" t="s">
        <v>494</v>
      </c>
      <c r="AZ5510" s="50" t="s">
        <v>494</v>
      </c>
      <c r="BA5510" s="50" t="s">
        <v>494</v>
      </c>
      <c r="BB5510" s="50" t="s">
        <v>494</v>
      </c>
      <c r="BC5510" s="50" t="s">
        <v>494</v>
      </c>
      <c r="BD5510" s="50" t="s">
        <v>494</v>
      </c>
      <c r="BE5510" s="50" t="s">
        <v>494</v>
      </c>
    </row>
    <row r="5511" spans="1:57" hidden="1" x14ac:dyDescent="0.2">
      <c r="A5511" s="50">
        <v>2024</v>
      </c>
      <c r="B5511" s="50" t="s">
        <v>420</v>
      </c>
      <c r="C5511" s="51" t="str">
        <f>sample_event_meta!$U$263</f>
        <v>25Jun24-BS-BS06-1</v>
      </c>
      <c r="D5511" s="21">
        <f t="shared" si="253"/>
        <v>45468</v>
      </c>
      <c r="E5511" s="22">
        <f t="shared" si="254"/>
        <v>177</v>
      </c>
      <c r="F5511" s="50" t="s">
        <v>344</v>
      </c>
      <c r="G5511" s="50" t="s">
        <v>347</v>
      </c>
      <c r="H5511" s="17">
        <v>72</v>
      </c>
      <c r="I5511" s="17">
        <v>16</v>
      </c>
      <c r="J5511" s="50">
        <v>3.35</v>
      </c>
      <c r="K5511" s="50" t="s">
        <v>494</v>
      </c>
      <c r="P5511" s="50" t="s">
        <v>2128</v>
      </c>
      <c r="Q5511" s="50" t="s">
        <v>494</v>
      </c>
    </row>
    <row r="5512" spans="1:57" hidden="1" x14ac:dyDescent="0.2">
      <c r="A5512" s="50">
        <v>2024</v>
      </c>
      <c r="B5512" s="50" t="s">
        <v>420</v>
      </c>
      <c r="C5512" s="51" t="str">
        <f>sample_event_meta!$U$263</f>
        <v>25Jun24-BS-BS06-1</v>
      </c>
      <c r="D5512" s="21">
        <f t="shared" si="253"/>
        <v>45468</v>
      </c>
      <c r="E5512" s="22">
        <f t="shared" si="254"/>
        <v>177</v>
      </c>
      <c r="F5512" s="50" t="s">
        <v>344</v>
      </c>
      <c r="G5512" s="50" t="s">
        <v>347</v>
      </c>
      <c r="H5512" s="17">
        <v>78</v>
      </c>
      <c r="I5512" s="17">
        <v>12</v>
      </c>
      <c r="J5512" s="50">
        <v>2.72</v>
      </c>
      <c r="K5512" s="50" t="s">
        <v>494</v>
      </c>
      <c r="P5512" s="50" t="s">
        <v>2129</v>
      </c>
      <c r="Q5512" s="50" t="s">
        <v>494</v>
      </c>
    </row>
    <row r="5513" spans="1:57" ht="15" x14ac:dyDescent="0.25">
      <c r="A5513" s="50">
        <v>2024</v>
      </c>
      <c r="B5513" s="50" t="s">
        <v>420</v>
      </c>
      <c r="C5513" s="51" t="str">
        <f>sample_event_meta!$U$263</f>
        <v>25Jun24-BS-BS06-1</v>
      </c>
      <c r="D5513" s="21">
        <f t="shared" si="253"/>
        <v>45468</v>
      </c>
      <c r="E5513" s="22">
        <f t="shared" si="254"/>
        <v>177</v>
      </c>
      <c r="F5513" s="50" t="s">
        <v>344</v>
      </c>
      <c r="G5513" s="50" t="s">
        <v>347</v>
      </c>
      <c r="H5513" s="17">
        <v>82</v>
      </c>
      <c r="I5513" s="17">
        <v>16</v>
      </c>
      <c r="J5513" s="50">
        <v>4.8499999999999996</v>
      </c>
      <c r="K5513" s="50" t="s">
        <v>494</v>
      </c>
      <c r="N5513" s="50" t="s">
        <v>2130</v>
      </c>
      <c r="P5513" s="50" t="s">
        <v>2130</v>
      </c>
      <c r="Q5513" s="50" t="s">
        <v>496</v>
      </c>
      <c r="R5513" s="50" t="s">
        <v>2350</v>
      </c>
      <c r="S5513" s="50" t="s">
        <v>2506</v>
      </c>
      <c r="AF5513" s="50" t="s">
        <v>2469</v>
      </c>
      <c r="AG5513" s="196">
        <v>45561</v>
      </c>
      <c r="AH5513" s="50" t="s">
        <v>494</v>
      </c>
      <c r="AI5513" s="50" t="s">
        <v>494</v>
      </c>
      <c r="AJ5513" s="50" t="s">
        <v>494</v>
      </c>
      <c r="AL5513" s="50" t="s">
        <v>494</v>
      </c>
      <c r="AM5513">
        <v>74</v>
      </c>
      <c r="AN5513">
        <v>12</v>
      </c>
      <c r="AO5513">
        <v>4.9000000000000004</v>
      </c>
      <c r="AP5513" s="50" t="s">
        <v>496</v>
      </c>
      <c r="AQ5513" s="50" t="s">
        <v>2575</v>
      </c>
      <c r="AR5513" s="50" t="s">
        <v>2130</v>
      </c>
      <c r="AS5513" s="50" t="s">
        <v>494</v>
      </c>
      <c r="AT5513" s="50" t="s">
        <v>494</v>
      </c>
      <c r="AU5513" s="50" t="s">
        <v>2130</v>
      </c>
      <c r="AV5513" s="50" t="s">
        <v>494</v>
      </c>
      <c r="AW5513" s="50" t="s">
        <v>494</v>
      </c>
      <c r="AX5513" s="50" t="s">
        <v>494</v>
      </c>
      <c r="AY5513" s="50" t="s">
        <v>494</v>
      </c>
      <c r="AZ5513" s="50" t="s">
        <v>494</v>
      </c>
      <c r="BA5513" s="50" t="s">
        <v>494</v>
      </c>
      <c r="BB5513" s="50" t="s">
        <v>494</v>
      </c>
      <c r="BC5513" s="50" t="s">
        <v>494</v>
      </c>
      <c r="BD5513" s="50" t="s">
        <v>494</v>
      </c>
      <c r="BE5513" s="50" t="s">
        <v>494</v>
      </c>
    </row>
    <row r="5514" spans="1:57" hidden="1" x14ac:dyDescent="0.2">
      <c r="A5514" s="50">
        <v>2024</v>
      </c>
      <c r="B5514" s="50" t="s">
        <v>420</v>
      </c>
      <c r="C5514" s="51" t="str">
        <f>sample_event_meta!$U$263</f>
        <v>25Jun24-BS-BS06-1</v>
      </c>
      <c r="D5514" s="21">
        <f t="shared" si="253"/>
        <v>45468</v>
      </c>
      <c r="E5514" s="22">
        <f t="shared" si="254"/>
        <v>177</v>
      </c>
      <c r="F5514" s="50" t="s">
        <v>344</v>
      </c>
      <c r="G5514" s="50" t="s">
        <v>347</v>
      </c>
      <c r="H5514" s="17">
        <v>62</v>
      </c>
      <c r="I5514" s="17">
        <v>12</v>
      </c>
      <c r="J5514" s="50">
        <v>2.23</v>
      </c>
      <c r="K5514" s="50" t="s">
        <v>494</v>
      </c>
      <c r="P5514" s="50" t="s">
        <v>2131</v>
      </c>
      <c r="Q5514" s="50" t="s">
        <v>494</v>
      </c>
    </row>
    <row r="5515" spans="1:57" hidden="1" x14ac:dyDescent="0.2">
      <c r="A5515" s="50">
        <v>2024</v>
      </c>
      <c r="B5515" s="50" t="s">
        <v>420</v>
      </c>
      <c r="C5515" s="51" t="str">
        <f>sample_event_meta!$U$263</f>
        <v>25Jun24-BS-BS06-1</v>
      </c>
      <c r="D5515" s="21">
        <f t="shared" si="253"/>
        <v>45468</v>
      </c>
      <c r="E5515" s="22">
        <f t="shared" si="254"/>
        <v>177</v>
      </c>
      <c r="F5515" s="50" t="s">
        <v>344</v>
      </c>
      <c r="G5515" s="50" t="s">
        <v>347</v>
      </c>
      <c r="H5515" s="17">
        <v>65</v>
      </c>
      <c r="I5515" s="17">
        <v>13</v>
      </c>
      <c r="J5515" s="50">
        <v>2.42</v>
      </c>
      <c r="K5515" s="50" t="s">
        <v>494</v>
      </c>
      <c r="P5515" s="50" t="s">
        <v>2132</v>
      </c>
      <c r="Q5515" s="50" t="s">
        <v>494</v>
      </c>
    </row>
    <row r="5516" spans="1:57" ht="15" x14ac:dyDescent="0.25">
      <c r="A5516" s="50">
        <v>2024</v>
      </c>
      <c r="B5516" s="50" t="s">
        <v>420</v>
      </c>
      <c r="C5516" s="51" t="str">
        <f>sample_event_meta!$U$263</f>
        <v>25Jun24-BS-BS06-1</v>
      </c>
      <c r="D5516" s="21">
        <f t="shared" si="253"/>
        <v>45468</v>
      </c>
      <c r="E5516" s="22">
        <f t="shared" si="254"/>
        <v>177</v>
      </c>
      <c r="F5516" s="50" t="s">
        <v>344</v>
      </c>
      <c r="G5516" s="50" t="s">
        <v>347</v>
      </c>
      <c r="H5516" s="17">
        <v>90</v>
      </c>
      <c r="I5516" s="17">
        <v>20</v>
      </c>
      <c r="J5516" s="50">
        <v>6.85</v>
      </c>
      <c r="K5516" s="50" t="s">
        <v>494</v>
      </c>
      <c r="N5516" s="50" t="s">
        <v>2133</v>
      </c>
      <c r="P5516" s="50" t="s">
        <v>2133</v>
      </c>
      <c r="Q5516" s="50" t="s">
        <v>496</v>
      </c>
      <c r="R5516" s="50" t="s">
        <v>2350</v>
      </c>
      <c r="S5516" s="50" t="s">
        <v>2506</v>
      </c>
      <c r="AF5516" s="50" t="s">
        <v>2469</v>
      </c>
      <c r="AG5516" s="196">
        <v>45614</v>
      </c>
      <c r="AH5516" s="50" t="s">
        <v>494</v>
      </c>
      <c r="AI5516" s="50" t="s">
        <v>494</v>
      </c>
      <c r="AJ5516" s="50" t="s">
        <v>494</v>
      </c>
      <c r="AL5516" s="50" t="s">
        <v>494</v>
      </c>
      <c r="AM5516">
        <v>88</v>
      </c>
      <c r="AN5516">
        <v>18</v>
      </c>
      <c r="AO5516">
        <v>6.6</v>
      </c>
      <c r="AP5516" s="50" t="s">
        <v>496</v>
      </c>
      <c r="AQ5516" s="50" t="s">
        <v>2586</v>
      </c>
      <c r="AR5516" s="50" t="s">
        <v>2133</v>
      </c>
      <c r="AS5516" s="50" t="s">
        <v>494</v>
      </c>
      <c r="AT5516" s="50" t="s">
        <v>494</v>
      </c>
      <c r="AU5516" s="50" t="s">
        <v>2133</v>
      </c>
      <c r="AV5516" s="50" t="s">
        <v>494</v>
      </c>
      <c r="AW5516" s="50" t="s">
        <v>494</v>
      </c>
      <c r="AX5516" s="50" t="s">
        <v>494</v>
      </c>
      <c r="AY5516" s="50" t="s">
        <v>494</v>
      </c>
      <c r="AZ5516" s="50" t="s">
        <v>494</v>
      </c>
      <c r="BA5516" s="50" t="s">
        <v>494</v>
      </c>
      <c r="BB5516" s="50" t="s">
        <v>494</v>
      </c>
      <c r="BC5516" s="50" t="s">
        <v>494</v>
      </c>
      <c r="BD5516" s="50" t="s">
        <v>494</v>
      </c>
      <c r="BE5516" s="50" t="s">
        <v>494</v>
      </c>
    </row>
    <row r="5517" spans="1:57" hidden="1" x14ac:dyDescent="0.2">
      <c r="A5517" s="50">
        <v>2024</v>
      </c>
      <c r="B5517" s="50" t="s">
        <v>420</v>
      </c>
      <c r="C5517" s="51" t="str">
        <f>sample_event_meta!$U$263</f>
        <v>25Jun24-BS-BS06-1</v>
      </c>
      <c r="D5517" s="21">
        <f t="shared" si="253"/>
        <v>45468</v>
      </c>
      <c r="E5517" s="22">
        <f t="shared" si="254"/>
        <v>177</v>
      </c>
      <c r="F5517" s="50" t="s">
        <v>344</v>
      </c>
      <c r="G5517" s="50" t="s">
        <v>347</v>
      </c>
      <c r="H5517" s="17">
        <v>102</v>
      </c>
      <c r="I5517" s="17">
        <v>20</v>
      </c>
      <c r="J5517" s="50">
        <v>9.27</v>
      </c>
      <c r="K5517" s="50" t="s">
        <v>494</v>
      </c>
      <c r="P5517" s="50" t="s">
        <v>2134</v>
      </c>
      <c r="Q5517" s="50" t="s">
        <v>494</v>
      </c>
      <c r="AD5517" s="50" t="s">
        <v>2348</v>
      </c>
    </row>
    <row r="5518" spans="1:57" hidden="1" x14ac:dyDescent="0.2">
      <c r="A5518" s="50">
        <v>2024</v>
      </c>
      <c r="B5518" s="50" t="s">
        <v>420</v>
      </c>
      <c r="C5518" s="51" t="str">
        <f>sample_event_meta!$U$263</f>
        <v>25Jun24-BS-BS06-1</v>
      </c>
      <c r="D5518" s="21">
        <f t="shared" si="253"/>
        <v>45468</v>
      </c>
      <c r="E5518" s="22">
        <f t="shared" si="254"/>
        <v>177</v>
      </c>
      <c r="F5518" s="50" t="s">
        <v>344</v>
      </c>
      <c r="G5518" s="50" t="s">
        <v>347</v>
      </c>
      <c r="H5518" s="17">
        <v>79</v>
      </c>
      <c r="I5518" s="17">
        <v>18</v>
      </c>
      <c r="J5518" s="50">
        <v>4.5</v>
      </c>
      <c r="K5518" s="50" t="s">
        <v>494</v>
      </c>
      <c r="P5518" s="50" t="s">
        <v>2135</v>
      </c>
      <c r="Q5518" s="50" t="s">
        <v>494</v>
      </c>
    </row>
    <row r="5519" spans="1:57" hidden="1" x14ac:dyDescent="0.2">
      <c r="A5519" s="50">
        <v>2024</v>
      </c>
      <c r="B5519" s="50" t="s">
        <v>420</v>
      </c>
      <c r="C5519" s="51" t="str">
        <f>sample_event_meta!$U$263</f>
        <v>25Jun24-BS-BS06-1</v>
      </c>
      <c r="D5519" s="21">
        <f t="shared" ref="D5519:D5582" si="255">DATEVALUE(LEFT(C5519, SEARCH("-", C5519) - 1))</f>
        <v>45468</v>
      </c>
      <c r="E5519" s="22">
        <f t="shared" ref="E5519:E5582" si="256" xml:space="preserve"> D5519 - DATE(YEAR(D5519), 1, 0)</f>
        <v>177</v>
      </c>
      <c r="F5519" s="50" t="s">
        <v>344</v>
      </c>
      <c r="G5519" s="50" t="s">
        <v>347</v>
      </c>
      <c r="H5519" s="17">
        <v>96</v>
      </c>
      <c r="I5519" s="17">
        <v>18</v>
      </c>
      <c r="J5519" s="50">
        <v>7.16</v>
      </c>
      <c r="K5519" s="50" t="s">
        <v>494</v>
      </c>
      <c r="P5519" s="50" t="s">
        <v>2136</v>
      </c>
      <c r="Q5519" s="50" t="s">
        <v>494</v>
      </c>
    </row>
    <row r="5520" spans="1:57" ht="15" x14ac:dyDescent="0.25">
      <c r="A5520" s="50">
        <v>2024</v>
      </c>
      <c r="B5520" s="50" t="s">
        <v>420</v>
      </c>
      <c r="C5520" s="51" t="str">
        <f>sample_event_meta!$U$263</f>
        <v>25Jun24-BS-BS06-1</v>
      </c>
      <c r="D5520" s="21">
        <f t="shared" si="255"/>
        <v>45468</v>
      </c>
      <c r="E5520" s="22">
        <f t="shared" si="256"/>
        <v>177</v>
      </c>
      <c r="F5520" s="50" t="s">
        <v>344</v>
      </c>
      <c r="G5520" s="50" t="s">
        <v>347</v>
      </c>
      <c r="H5520" s="17">
        <v>79</v>
      </c>
      <c r="I5520" s="17">
        <v>16</v>
      </c>
      <c r="J5520" s="50">
        <v>4.49</v>
      </c>
      <c r="K5520" s="50" t="s">
        <v>494</v>
      </c>
      <c r="N5520" s="50" t="s">
        <v>2137</v>
      </c>
      <c r="P5520" s="50" t="s">
        <v>2137</v>
      </c>
      <c r="Q5520" s="50" t="s">
        <v>496</v>
      </c>
      <c r="R5520" s="50" t="s">
        <v>2350</v>
      </c>
      <c r="S5520" s="50" t="s">
        <v>2506</v>
      </c>
      <c r="AF5520" s="50" t="s">
        <v>2469</v>
      </c>
      <c r="AG5520" s="196">
        <v>45594</v>
      </c>
      <c r="AH5520" s="50" t="s">
        <v>494</v>
      </c>
      <c r="AI5520" s="50" t="s">
        <v>494</v>
      </c>
      <c r="AJ5520" s="50" t="s">
        <v>494</v>
      </c>
      <c r="AL5520" s="50" t="s">
        <v>494</v>
      </c>
      <c r="AM5520">
        <v>73</v>
      </c>
      <c r="AN5520">
        <v>16</v>
      </c>
      <c r="AO5520">
        <v>4.3</v>
      </c>
      <c r="AP5520" s="50" t="s">
        <v>496</v>
      </c>
      <c r="AQ5520" s="50" t="s">
        <v>2574</v>
      </c>
      <c r="AR5520" s="50" t="s">
        <v>2137</v>
      </c>
      <c r="AS5520" s="50" t="s">
        <v>494</v>
      </c>
      <c r="AT5520" s="50" t="s">
        <v>494</v>
      </c>
      <c r="AU5520" s="50" t="s">
        <v>2137</v>
      </c>
      <c r="AV5520" s="50" t="s">
        <v>494</v>
      </c>
      <c r="AW5520" s="50" t="s">
        <v>494</v>
      </c>
      <c r="AX5520" s="50" t="s">
        <v>494</v>
      </c>
      <c r="AY5520" s="50" t="s">
        <v>494</v>
      </c>
      <c r="AZ5520" s="50" t="s">
        <v>494</v>
      </c>
      <c r="BA5520" s="50" t="s">
        <v>494</v>
      </c>
      <c r="BB5520" s="50" t="s">
        <v>494</v>
      </c>
      <c r="BC5520" s="50" t="s">
        <v>494</v>
      </c>
      <c r="BD5520" s="50" t="s">
        <v>494</v>
      </c>
      <c r="BE5520" s="50" t="s">
        <v>494</v>
      </c>
    </row>
    <row r="5521" spans="1:59" hidden="1" x14ac:dyDescent="0.2">
      <c r="A5521" s="50">
        <v>2024</v>
      </c>
      <c r="B5521" s="50" t="s">
        <v>420</v>
      </c>
      <c r="C5521" s="51" t="str">
        <f>sample_event_meta!$U$263</f>
        <v>25Jun24-BS-BS06-1</v>
      </c>
      <c r="D5521" s="21">
        <f t="shared" si="255"/>
        <v>45468</v>
      </c>
      <c r="E5521" s="22">
        <f t="shared" si="256"/>
        <v>177</v>
      </c>
      <c r="F5521" s="50" t="s">
        <v>344</v>
      </c>
      <c r="G5521" s="50" t="s">
        <v>347</v>
      </c>
      <c r="H5521" s="17">
        <v>70</v>
      </c>
      <c r="I5521" s="17">
        <v>14</v>
      </c>
      <c r="J5521" s="50">
        <v>3.49</v>
      </c>
      <c r="K5521" s="50" t="s">
        <v>494</v>
      </c>
      <c r="P5521" s="50" t="s">
        <v>2138</v>
      </c>
      <c r="Q5521" s="50" t="s">
        <v>494</v>
      </c>
    </row>
    <row r="5522" spans="1:59" hidden="1" x14ac:dyDescent="0.2">
      <c r="A5522" s="50">
        <v>2024</v>
      </c>
      <c r="B5522" s="50" t="s">
        <v>420</v>
      </c>
      <c r="C5522" s="51" t="str">
        <f>sample_event_meta!$U$263</f>
        <v>25Jun24-BS-BS06-1</v>
      </c>
      <c r="D5522" s="21">
        <f t="shared" si="255"/>
        <v>45468</v>
      </c>
      <c r="E5522" s="22">
        <f t="shared" si="256"/>
        <v>177</v>
      </c>
      <c r="F5522" s="50" t="s">
        <v>344</v>
      </c>
      <c r="G5522" s="50" t="s">
        <v>347</v>
      </c>
      <c r="H5522" s="17">
        <v>83</v>
      </c>
      <c r="I5522" s="17">
        <v>16</v>
      </c>
      <c r="J5522" s="50">
        <v>5.2</v>
      </c>
      <c r="K5522" s="50" t="s">
        <v>494</v>
      </c>
      <c r="P5522" s="50" t="s">
        <v>2139</v>
      </c>
      <c r="Q5522" s="50" t="s">
        <v>494</v>
      </c>
    </row>
    <row r="5523" spans="1:59" ht="15" x14ac:dyDescent="0.25">
      <c r="A5523" s="50">
        <v>2024</v>
      </c>
      <c r="B5523" s="50" t="s">
        <v>420</v>
      </c>
      <c r="C5523" s="51" t="str">
        <f>sample_event_meta!$U$263</f>
        <v>25Jun24-BS-BS06-1</v>
      </c>
      <c r="D5523" s="21">
        <f t="shared" si="255"/>
        <v>45468</v>
      </c>
      <c r="E5523" s="22">
        <f t="shared" si="256"/>
        <v>177</v>
      </c>
      <c r="F5523" s="50" t="s">
        <v>344</v>
      </c>
      <c r="G5523" s="50" t="s">
        <v>347</v>
      </c>
      <c r="H5523" s="17">
        <v>74</v>
      </c>
      <c r="I5523" s="17">
        <v>13</v>
      </c>
      <c r="J5523" s="50">
        <v>3.27</v>
      </c>
      <c r="K5523" s="50" t="s">
        <v>494</v>
      </c>
      <c r="N5523" s="50" t="s">
        <v>2140</v>
      </c>
      <c r="P5523" s="50" t="s">
        <v>2140</v>
      </c>
      <c r="Q5523" s="50" t="s">
        <v>496</v>
      </c>
      <c r="R5523" s="50" t="s">
        <v>2350</v>
      </c>
      <c r="S5523" s="50" t="s">
        <v>2506</v>
      </c>
      <c r="AF5523" s="50" t="s">
        <v>2469</v>
      </c>
      <c r="AG5523" s="196">
        <v>45560</v>
      </c>
      <c r="AH5523" s="50" t="s">
        <v>494</v>
      </c>
      <c r="AI5523" s="50" t="s">
        <v>494</v>
      </c>
      <c r="AJ5523" s="50" t="s">
        <v>494</v>
      </c>
      <c r="AL5523" s="50" t="s">
        <v>494</v>
      </c>
      <c r="AM5523">
        <v>69</v>
      </c>
      <c r="AN5523">
        <v>13</v>
      </c>
      <c r="AO5523">
        <v>3.1</v>
      </c>
      <c r="AP5523" s="50" t="s">
        <v>496</v>
      </c>
      <c r="AQ5523" s="50" t="s">
        <v>2575</v>
      </c>
      <c r="AR5523" s="50" t="s">
        <v>2140</v>
      </c>
      <c r="AS5523" s="50" t="s">
        <v>494</v>
      </c>
      <c r="AT5523" s="50" t="s">
        <v>494</v>
      </c>
      <c r="AU5523" s="50" t="s">
        <v>2140</v>
      </c>
      <c r="AV5523" s="50" t="s">
        <v>494</v>
      </c>
      <c r="AW5523" s="50" t="s">
        <v>494</v>
      </c>
      <c r="AX5523" s="50" t="s">
        <v>494</v>
      </c>
      <c r="AY5523" s="50" t="s">
        <v>494</v>
      </c>
      <c r="AZ5523" s="50" t="s">
        <v>494</v>
      </c>
      <c r="BA5523" s="50" t="s">
        <v>494</v>
      </c>
      <c r="BB5523" s="50" t="s">
        <v>494</v>
      </c>
      <c r="BC5523" s="50" t="s">
        <v>494</v>
      </c>
      <c r="BD5523" s="50" t="s">
        <v>494</v>
      </c>
      <c r="BE5523" s="50" t="s">
        <v>494</v>
      </c>
    </row>
    <row r="5524" spans="1:59" hidden="1" x14ac:dyDescent="0.2">
      <c r="A5524" s="50">
        <v>2024</v>
      </c>
      <c r="B5524" s="50" t="s">
        <v>420</v>
      </c>
      <c r="C5524" s="51" t="str">
        <f>sample_event_meta!$U$263</f>
        <v>25Jun24-BS-BS06-1</v>
      </c>
      <c r="D5524" s="21">
        <f t="shared" si="255"/>
        <v>45468</v>
      </c>
      <c r="E5524" s="22">
        <f t="shared" si="256"/>
        <v>177</v>
      </c>
      <c r="F5524" s="50" t="s">
        <v>344</v>
      </c>
      <c r="G5524" s="50" t="s">
        <v>347</v>
      </c>
      <c r="H5524" s="17">
        <v>95</v>
      </c>
      <c r="I5524" s="17">
        <v>19</v>
      </c>
      <c r="J5524" s="50">
        <v>6.76</v>
      </c>
      <c r="K5524" s="50" t="s">
        <v>494</v>
      </c>
      <c r="P5524" s="50" t="s">
        <v>2141</v>
      </c>
      <c r="Q5524" s="50" t="s">
        <v>494</v>
      </c>
    </row>
    <row r="5525" spans="1:59" hidden="1" x14ac:dyDescent="0.2">
      <c r="A5525" s="50">
        <v>2024</v>
      </c>
      <c r="B5525" s="50" t="s">
        <v>420</v>
      </c>
      <c r="C5525" s="51" t="str">
        <f>sample_event_meta!$U$263</f>
        <v>25Jun24-BS-BS06-1</v>
      </c>
      <c r="D5525" s="21">
        <f t="shared" si="255"/>
        <v>45468</v>
      </c>
      <c r="E5525" s="22">
        <f t="shared" si="256"/>
        <v>177</v>
      </c>
      <c r="F5525" s="50" t="s">
        <v>344</v>
      </c>
      <c r="G5525" s="50" t="s">
        <v>347</v>
      </c>
      <c r="H5525" s="17">
        <v>83</v>
      </c>
      <c r="I5525" s="17">
        <v>15</v>
      </c>
      <c r="J5525" s="50">
        <v>4.5</v>
      </c>
      <c r="K5525" s="50" t="s">
        <v>494</v>
      </c>
      <c r="P5525" s="50" t="s">
        <v>2142</v>
      </c>
      <c r="Q5525" s="50" t="s">
        <v>494</v>
      </c>
    </row>
    <row r="5526" spans="1:59" ht="15" x14ac:dyDescent="0.25">
      <c r="A5526" s="50">
        <v>2024</v>
      </c>
      <c r="B5526" s="50" t="s">
        <v>420</v>
      </c>
      <c r="C5526" s="51" t="str">
        <f>sample_event_meta!$U$263</f>
        <v>25Jun24-BS-BS06-1</v>
      </c>
      <c r="D5526" s="21">
        <f t="shared" si="255"/>
        <v>45468</v>
      </c>
      <c r="E5526" s="22">
        <f t="shared" si="256"/>
        <v>177</v>
      </c>
      <c r="F5526" s="50" t="s">
        <v>344</v>
      </c>
      <c r="G5526" s="50" t="s">
        <v>347</v>
      </c>
      <c r="H5526" s="17">
        <v>74</v>
      </c>
      <c r="I5526" s="17">
        <v>13</v>
      </c>
      <c r="J5526" s="50">
        <v>3.19</v>
      </c>
      <c r="K5526" s="50" t="s">
        <v>1894</v>
      </c>
      <c r="N5526" s="50" t="s">
        <v>2143</v>
      </c>
      <c r="P5526" s="50" t="s">
        <v>2143</v>
      </c>
      <c r="Q5526" s="50" t="s">
        <v>496</v>
      </c>
      <c r="R5526" s="50" t="s">
        <v>2350</v>
      </c>
      <c r="S5526" s="50" t="s">
        <v>2506</v>
      </c>
      <c r="AF5526" s="50" t="s">
        <v>2469</v>
      </c>
      <c r="AG5526" s="196">
        <v>45582</v>
      </c>
      <c r="AH5526" s="50" t="s">
        <v>494</v>
      </c>
      <c r="AI5526" s="50" t="s">
        <v>494</v>
      </c>
      <c r="AJ5526" s="50" t="s">
        <v>494</v>
      </c>
      <c r="AL5526" s="50" t="s">
        <v>494</v>
      </c>
      <c r="AM5526">
        <v>67</v>
      </c>
      <c r="AN5526">
        <v>11</v>
      </c>
      <c r="AO5526">
        <v>3.2</v>
      </c>
      <c r="AP5526" s="50" t="s">
        <v>496</v>
      </c>
      <c r="AQ5526" s="50" t="s">
        <v>2574</v>
      </c>
      <c r="AR5526" s="50" t="s">
        <v>2143</v>
      </c>
      <c r="AS5526" s="50" t="s">
        <v>494</v>
      </c>
      <c r="AT5526" s="50" t="s">
        <v>494</v>
      </c>
      <c r="AU5526" s="50" t="s">
        <v>2143</v>
      </c>
      <c r="AV5526" s="50" t="s">
        <v>494</v>
      </c>
      <c r="AW5526" s="50" t="s">
        <v>494</v>
      </c>
      <c r="AX5526" s="50" t="s">
        <v>494</v>
      </c>
      <c r="AY5526" s="50" t="s">
        <v>494</v>
      </c>
      <c r="AZ5526" s="50" t="s">
        <v>494</v>
      </c>
      <c r="BA5526" s="50" t="s">
        <v>494</v>
      </c>
      <c r="BB5526" s="50" t="s">
        <v>494</v>
      </c>
      <c r="BC5526" s="50" t="s">
        <v>494</v>
      </c>
      <c r="BD5526" s="50" t="s">
        <v>494</v>
      </c>
      <c r="BE5526" s="50" t="s">
        <v>494</v>
      </c>
    </row>
    <row r="5527" spans="1:59" hidden="1" x14ac:dyDescent="0.2">
      <c r="A5527" s="50">
        <v>2024</v>
      </c>
      <c r="B5527" s="50" t="s">
        <v>420</v>
      </c>
      <c r="C5527" s="51" t="str">
        <f>sample_event_meta!$U$263</f>
        <v>25Jun24-BS-BS06-1</v>
      </c>
      <c r="D5527" s="21">
        <f t="shared" si="255"/>
        <v>45468</v>
      </c>
      <c r="E5527" s="22">
        <f t="shared" si="256"/>
        <v>177</v>
      </c>
      <c r="F5527" s="50" t="s">
        <v>344</v>
      </c>
      <c r="G5527" s="50" t="s">
        <v>347</v>
      </c>
      <c r="H5527" s="17">
        <v>83</v>
      </c>
      <c r="I5527" s="17">
        <v>18</v>
      </c>
      <c r="J5527" s="50">
        <v>5.88</v>
      </c>
      <c r="K5527" s="50" t="s">
        <v>494</v>
      </c>
      <c r="P5527" s="50" t="s">
        <v>2144</v>
      </c>
      <c r="Q5527" s="50" t="s">
        <v>494</v>
      </c>
    </row>
    <row r="5528" spans="1:59" hidden="1" x14ac:dyDescent="0.2">
      <c r="A5528" s="50">
        <v>2024</v>
      </c>
      <c r="B5528" s="50" t="s">
        <v>420</v>
      </c>
      <c r="C5528" s="51" t="str">
        <f>sample_event_meta!$U$263</f>
        <v>25Jun24-BS-BS06-1</v>
      </c>
      <c r="D5528" s="21">
        <f t="shared" si="255"/>
        <v>45468</v>
      </c>
      <c r="E5528" s="22">
        <f t="shared" si="256"/>
        <v>177</v>
      </c>
      <c r="F5528" s="50" t="s">
        <v>344</v>
      </c>
      <c r="G5528" s="50" t="s">
        <v>347</v>
      </c>
      <c r="H5528" s="17">
        <v>81</v>
      </c>
      <c r="I5528" s="17">
        <v>16</v>
      </c>
      <c r="J5528" s="50">
        <v>5.08</v>
      </c>
      <c r="K5528" s="50" t="s">
        <v>494</v>
      </c>
      <c r="P5528" s="50" t="s">
        <v>2145</v>
      </c>
      <c r="Q5528" s="50" t="s">
        <v>494</v>
      </c>
    </row>
    <row r="5529" spans="1:59" ht="15" x14ac:dyDescent="0.25">
      <c r="A5529" s="50">
        <v>2024</v>
      </c>
      <c r="B5529" s="50" t="s">
        <v>420</v>
      </c>
      <c r="C5529" s="51" t="str">
        <f>sample_event_meta!$U$263</f>
        <v>25Jun24-BS-BS06-1</v>
      </c>
      <c r="D5529" s="21">
        <f t="shared" si="255"/>
        <v>45468</v>
      </c>
      <c r="E5529" s="22">
        <f t="shared" si="256"/>
        <v>177</v>
      </c>
      <c r="F5529" s="50" t="s">
        <v>344</v>
      </c>
      <c r="G5529" s="50" t="s">
        <v>347</v>
      </c>
      <c r="H5529" s="17">
        <v>94</v>
      </c>
      <c r="I5529" s="17">
        <v>19</v>
      </c>
      <c r="J5529" s="50">
        <v>7.46</v>
      </c>
      <c r="K5529" s="50" t="s">
        <v>496</v>
      </c>
      <c r="N5529" s="50" t="s">
        <v>2146</v>
      </c>
      <c r="P5529" s="50" t="s">
        <v>2146</v>
      </c>
      <c r="Q5529" s="50" t="s">
        <v>496</v>
      </c>
      <c r="R5529" s="50" t="s">
        <v>2350</v>
      </c>
      <c r="S5529" s="50" t="s">
        <v>2506</v>
      </c>
      <c r="AF5529" s="50" t="s">
        <v>2469</v>
      </c>
      <c r="AG5529" s="196">
        <v>45554</v>
      </c>
      <c r="AH5529" s="50" t="s">
        <v>494</v>
      </c>
      <c r="AI5529" s="50" t="s">
        <v>494</v>
      </c>
      <c r="AJ5529" s="50" t="s">
        <v>494</v>
      </c>
      <c r="AL5529" s="50" t="s">
        <v>494</v>
      </c>
      <c r="AM5529">
        <v>86</v>
      </c>
      <c r="AN5529">
        <v>18</v>
      </c>
      <c r="AO5529">
        <v>7.1</v>
      </c>
      <c r="AP5529" s="50" t="s">
        <v>496</v>
      </c>
      <c r="AQ5529" s="50" t="s">
        <v>2575</v>
      </c>
      <c r="AR5529" s="50" t="s">
        <v>2146</v>
      </c>
      <c r="AS5529" s="50" t="s">
        <v>494</v>
      </c>
      <c r="AT5529" s="50" t="s">
        <v>494</v>
      </c>
      <c r="AU5529" s="50" t="s">
        <v>2146</v>
      </c>
      <c r="AV5529" s="50" t="s">
        <v>494</v>
      </c>
      <c r="AW5529" s="50" t="s">
        <v>494</v>
      </c>
      <c r="AX5529" s="50" t="s">
        <v>494</v>
      </c>
      <c r="AY5529" s="50" t="s">
        <v>494</v>
      </c>
      <c r="AZ5529" s="50" t="s">
        <v>494</v>
      </c>
      <c r="BA5529" s="50" t="s">
        <v>494</v>
      </c>
      <c r="BB5529" s="50" t="s">
        <v>494</v>
      </c>
      <c r="BC5529" s="50" t="s">
        <v>494</v>
      </c>
      <c r="BD5529" s="50" t="s">
        <v>494</v>
      </c>
      <c r="BE5529" s="50" t="s">
        <v>494</v>
      </c>
    </row>
    <row r="5530" spans="1:59" hidden="1" x14ac:dyDescent="0.2">
      <c r="A5530" s="50">
        <v>2024</v>
      </c>
      <c r="B5530" s="50" t="s">
        <v>420</v>
      </c>
      <c r="C5530" s="51" t="str">
        <f>sample_event_meta!$U$263</f>
        <v>25Jun24-BS-BS06-1</v>
      </c>
      <c r="D5530" s="21">
        <f t="shared" si="255"/>
        <v>45468</v>
      </c>
      <c r="E5530" s="22">
        <f t="shared" si="256"/>
        <v>177</v>
      </c>
      <c r="F5530" s="50" t="s">
        <v>344</v>
      </c>
      <c r="G5530" s="50" t="s">
        <v>347</v>
      </c>
      <c r="H5530" s="17">
        <v>80</v>
      </c>
      <c r="I5530" s="17">
        <v>15</v>
      </c>
      <c r="J5530" s="50">
        <v>4.46</v>
      </c>
      <c r="K5530" s="50" t="s">
        <v>494</v>
      </c>
      <c r="P5530" s="50" t="s">
        <v>2147</v>
      </c>
      <c r="Q5530" s="50" t="s">
        <v>494</v>
      </c>
    </row>
    <row r="5531" spans="1:59" hidden="1" x14ac:dyDescent="0.2">
      <c r="A5531" s="50">
        <v>2024</v>
      </c>
      <c r="B5531" s="50" t="s">
        <v>420</v>
      </c>
      <c r="C5531" s="51" t="str">
        <f>sample_event_meta!$U$263</f>
        <v>25Jun24-BS-BS06-1</v>
      </c>
      <c r="D5531" s="21">
        <f t="shared" si="255"/>
        <v>45468</v>
      </c>
      <c r="E5531" s="22">
        <f t="shared" si="256"/>
        <v>177</v>
      </c>
      <c r="F5531" s="50" t="s">
        <v>344</v>
      </c>
      <c r="G5531" s="50" t="s">
        <v>347</v>
      </c>
      <c r="H5531" s="17">
        <v>72</v>
      </c>
      <c r="I5531" s="17">
        <v>14</v>
      </c>
      <c r="J5531" s="50">
        <v>3.34</v>
      </c>
      <c r="K5531" s="50" t="s">
        <v>494</v>
      </c>
      <c r="P5531" s="50" t="s">
        <v>2148</v>
      </c>
      <c r="Q5531" s="50" t="s">
        <v>494</v>
      </c>
    </row>
    <row r="5532" spans="1:59" ht="15" x14ac:dyDescent="0.25">
      <c r="A5532" s="50">
        <v>2024</v>
      </c>
      <c r="B5532" s="50" t="s">
        <v>420</v>
      </c>
      <c r="C5532" s="51" t="str">
        <f>sample_event_meta!$U$263</f>
        <v>25Jun24-BS-BS06-1</v>
      </c>
      <c r="D5532" s="21">
        <f t="shared" si="255"/>
        <v>45468</v>
      </c>
      <c r="E5532" s="22">
        <f t="shared" si="256"/>
        <v>177</v>
      </c>
      <c r="F5532" s="50" t="s">
        <v>344</v>
      </c>
      <c r="G5532" s="50" t="s">
        <v>347</v>
      </c>
      <c r="H5532" s="17">
        <v>85</v>
      </c>
      <c r="I5532" s="17">
        <v>16</v>
      </c>
      <c r="J5532" s="50">
        <v>5.44</v>
      </c>
      <c r="K5532" s="50" t="s">
        <v>496</v>
      </c>
      <c r="N5532" s="50" t="s">
        <v>2149</v>
      </c>
      <c r="P5532" s="50" t="s">
        <v>2149</v>
      </c>
      <c r="Q5532" s="50" t="s">
        <v>496</v>
      </c>
      <c r="R5532" s="50" t="s">
        <v>2350</v>
      </c>
      <c r="S5532" s="50" t="s">
        <v>2506</v>
      </c>
      <c r="AF5532" s="50" t="s">
        <v>2469</v>
      </c>
      <c r="AG5532" s="196">
        <v>45561</v>
      </c>
      <c r="AH5532" s="50" t="s">
        <v>494</v>
      </c>
      <c r="AI5532" s="50" t="s">
        <v>494</v>
      </c>
      <c r="AJ5532" s="50" t="s">
        <v>494</v>
      </c>
      <c r="AL5532" s="50" t="s">
        <v>494</v>
      </c>
      <c r="AM5532">
        <v>77</v>
      </c>
      <c r="AN5532">
        <v>14</v>
      </c>
      <c r="AO5532">
        <v>5.2</v>
      </c>
      <c r="AP5532" s="50" t="s">
        <v>496</v>
      </c>
      <c r="AQ5532" s="50" t="s">
        <v>2575</v>
      </c>
      <c r="AR5532" s="50" t="s">
        <v>2149</v>
      </c>
      <c r="AS5532" s="50" t="s">
        <v>494</v>
      </c>
      <c r="AT5532" s="50" t="s">
        <v>494</v>
      </c>
      <c r="AU5532" s="50" t="s">
        <v>2149</v>
      </c>
      <c r="AV5532" s="50" t="s">
        <v>494</v>
      </c>
      <c r="AW5532" s="50" t="s">
        <v>494</v>
      </c>
      <c r="AX5532" s="50" t="s">
        <v>494</v>
      </c>
      <c r="AY5532" s="50" t="s">
        <v>494</v>
      </c>
      <c r="AZ5532" s="50" t="s">
        <v>494</v>
      </c>
      <c r="BA5532" s="50" t="s">
        <v>494</v>
      </c>
      <c r="BB5532" s="50" t="s">
        <v>494</v>
      </c>
      <c r="BC5532" s="50" t="s">
        <v>494</v>
      </c>
      <c r="BD5532" s="50" t="s">
        <v>494</v>
      </c>
      <c r="BE5532" s="50" t="s">
        <v>494</v>
      </c>
    </row>
    <row r="5533" spans="1:59" hidden="1" x14ac:dyDescent="0.2">
      <c r="A5533" s="50">
        <v>2024</v>
      </c>
      <c r="B5533" s="50" t="s">
        <v>420</v>
      </c>
      <c r="C5533" s="51" t="str">
        <f>sample_event_meta!$U$263</f>
        <v>25Jun24-BS-BS06-1</v>
      </c>
      <c r="D5533" s="21">
        <f t="shared" si="255"/>
        <v>45468</v>
      </c>
      <c r="E5533" s="22">
        <f t="shared" si="256"/>
        <v>177</v>
      </c>
      <c r="F5533" s="50" t="s">
        <v>344</v>
      </c>
      <c r="G5533" s="50" t="s">
        <v>347</v>
      </c>
      <c r="H5533" s="17">
        <v>78</v>
      </c>
      <c r="I5533" s="17">
        <v>16</v>
      </c>
      <c r="J5533" s="50">
        <v>4.4400000000000004</v>
      </c>
      <c r="K5533" s="50" t="s">
        <v>494</v>
      </c>
      <c r="P5533" s="50" t="s">
        <v>2150</v>
      </c>
      <c r="Q5533" s="50" t="s">
        <v>494</v>
      </c>
    </row>
    <row r="5534" spans="1:59" hidden="1" x14ac:dyDescent="0.2">
      <c r="A5534" s="50">
        <v>2024</v>
      </c>
      <c r="B5534" s="50" t="s">
        <v>420</v>
      </c>
      <c r="C5534" s="51" t="str">
        <f>sample_event_meta!$U$263</f>
        <v>25Jun24-BS-BS06-1</v>
      </c>
      <c r="D5534" s="21">
        <f t="shared" si="255"/>
        <v>45468</v>
      </c>
      <c r="E5534" s="22">
        <f t="shared" si="256"/>
        <v>177</v>
      </c>
      <c r="F5534" s="50" t="s">
        <v>344</v>
      </c>
      <c r="G5534" s="50" t="s">
        <v>347</v>
      </c>
      <c r="H5534" s="17">
        <v>79</v>
      </c>
      <c r="I5534" s="17">
        <v>15</v>
      </c>
      <c r="J5534" s="50">
        <v>4.29</v>
      </c>
      <c r="K5534" s="50" t="s">
        <v>494</v>
      </c>
      <c r="P5534" s="50" t="s">
        <v>2151</v>
      </c>
      <c r="Q5534" s="50" t="s">
        <v>494</v>
      </c>
    </row>
    <row r="5535" spans="1:59" ht="15" x14ac:dyDescent="0.25">
      <c r="A5535" s="50">
        <v>2024</v>
      </c>
      <c r="B5535" s="50" t="s">
        <v>420</v>
      </c>
      <c r="C5535" s="51" t="str">
        <f>sample_event_meta!$U$263</f>
        <v>25Jun24-BS-BS06-1</v>
      </c>
      <c r="D5535" s="21">
        <f t="shared" si="255"/>
        <v>45468</v>
      </c>
      <c r="E5535" s="22">
        <f t="shared" si="256"/>
        <v>177</v>
      </c>
      <c r="F5535" s="50" t="s">
        <v>344</v>
      </c>
      <c r="G5535" s="50" t="s">
        <v>347</v>
      </c>
      <c r="H5535" s="17">
        <v>86</v>
      </c>
      <c r="I5535" s="17">
        <v>15</v>
      </c>
      <c r="J5535" s="50">
        <v>5.03</v>
      </c>
      <c r="K5535" s="50" t="s">
        <v>494</v>
      </c>
      <c r="N5535" s="50" t="s">
        <v>2152</v>
      </c>
      <c r="P5535" s="50" t="s">
        <v>2152</v>
      </c>
      <c r="Q5535" s="50" t="s">
        <v>496</v>
      </c>
      <c r="R5535" s="51" t="s">
        <v>2350</v>
      </c>
      <c r="S5535" s="207" t="s">
        <v>2591</v>
      </c>
      <c r="AD5535" s="79" t="s">
        <v>2590</v>
      </c>
      <c r="AF5535" s="50" t="s">
        <v>2469</v>
      </c>
      <c r="AG5535" s="196">
        <v>45614</v>
      </c>
      <c r="AH5535" s="50" t="s">
        <v>494</v>
      </c>
      <c r="AI5535" s="50" t="s">
        <v>494</v>
      </c>
      <c r="AJ5535" s="50" t="s">
        <v>494</v>
      </c>
      <c r="AL5535" s="50" t="s">
        <v>494</v>
      </c>
      <c r="AM5535">
        <v>83</v>
      </c>
      <c r="AN5535">
        <v>18</v>
      </c>
      <c r="AO5535">
        <v>5</v>
      </c>
      <c r="AP5535" s="50" t="s">
        <v>496</v>
      </c>
      <c r="AQ5535" s="50" t="s">
        <v>2586</v>
      </c>
      <c r="AR5535" s="50" t="s">
        <v>2152</v>
      </c>
      <c r="AS5535" s="50" t="s">
        <v>494</v>
      </c>
      <c r="AT5535" s="50" t="s">
        <v>494</v>
      </c>
      <c r="AU5535" s="50" t="s">
        <v>2152</v>
      </c>
      <c r="AV5535" s="50" t="s">
        <v>494</v>
      </c>
      <c r="AW5535" s="50" t="s">
        <v>494</v>
      </c>
      <c r="AX5535" s="50" t="s">
        <v>494</v>
      </c>
      <c r="AY5535" s="50" t="s">
        <v>494</v>
      </c>
      <c r="AZ5535" s="50" t="s">
        <v>494</v>
      </c>
      <c r="BA5535" s="50" t="s">
        <v>494</v>
      </c>
      <c r="BB5535" s="50" t="s">
        <v>494</v>
      </c>
      <c r="BC5535" s="50" t="s">
        <v>494</v>
      </c>
      <c r="BD5535" s="50" t="s">
        <v>494</v>
      </c>
      <c r="BE5535" s="50" t="s">
        <v>494</v>
      </c>
      <c r="BG5535" s="79" t="s">
        <v>2590</v>
      </c>
    </row>
    <row r="5536" spans="1:59" hidden="1" x14ac:dyDescent="0.2">
      <c r="A5536" s="50">
        <v>2024</v>
      </c>
      <c r="B5536" s="50" t="s">
        <v>420</v>
      </c>
      <c r="C5536" s="51" t="str">
        <f>sample_event_meta!$U$263</f>
        <v>25Jun24-BS-BS06-1</v>
      </c>
      <c r="D5536" s="21">
        <f t="shared" si="255"/>
        <v>45468</v>
      </c>
      <c r="E5536" s="22">
        <f t="shared" si="256"/>
        <v>177</v>
      </c>
      <c r="F5536" s="50" t="s">
        <v>344</v>
      </c>
      <c r="G5536" s="50" t="s">
        <v>347</v>
      </c>
      <c r="H5536" s="17">
        <v>84</v>
      </c>
      <c r="I5536" s="17">
        <v>17</v>
      </c>
      <c r="J5536" s="50">
        <v>5.38</v>
      </c>
      <c r="K5536" s="50" t="s">
        <v>494</v>
      </c>
      <c r="P5536" s="50" t="s">
        <v>2153</v>
      </c>
      <c r="Q5536" s="50" t="s">
        <v>494</v>
      </c>
      <c r="S5536" s="202"/>
    </row>
    <row r="5537" spans="1:59" hidden="1" x14ac:dyDescent="0.2">
      <c r="A5537" s="50">
        <v>2024</v>
      </c>
      <c r="B5537" s="50" t="s">
        <v>420</v>
      </c>
      <c r="C5537" s="51" t="str">
        <f>sample_event_meta!$U$262</f>
        <v>25Jun24-BS-BS03B-1</v>
      </c>
      <c r="D5537" s="21">
        <f t="shared" si="255"/>
        <v>45468</v>
      </c>
      <c r="E5537" s="22">
        <f t="shared" si="256"/>
        <v>177</v>
      </c>
      <c r="F5537" s="50" t="s">
        <v>344</v>
      </c>
      <c r="G5537" s="50" t="s">
        <v>347</v>
      </c>
      <c r="H5537" s="17">
        <v>76</v>
      </c>
      <c r="I5537" s="17">
        <v>16</v>
      </c>
      <c r="J5537" s="50">
        <v>4.1900000000000004</v>
      </c>
      <c r="K5537" s="50" t="s">
        <v>494</v>
      </c>
      <c r="P5537" s="50" t="s">
        <v>2154</v>
      </c>
      <c r="Q5537" s="50" t="s">
        <v>494</v>
      </c>
    </row>
    <row r="5538" spans="1:59" ht="15" x14ac:dyDescent="0.25">
      <c r="A5538" s="50">
        <v>2024</v>
      </c>
      <c r="B5538" s="50" t="s">
        <v>420</v>
      </c>
      <c r="C5538" s="51" t="str">
        <f>sample_event_meta!$U$262</f>
        <v>25Jun24-BS-BS03B-1</v>
      </c>
      <c r="D5538" s="21">
        <f t="shared" si="255"/>
        <v>45468</v>
      </c>
      <c r="E5538" s="22">
        <f t="shared" si="256"/>
        <v>177</v>
      </c>
      <c r="F5538" s="50" t="s">
        <v>344</v>
      </c>
      <c r="G5538" s="50" t="s">
        <v>347</v>
      </c>
      <c r="H5538" s="17">
        <v>84</v>
      </c>
      <c r="I5538" s="17">
        <v>18</v>
      </c>
      <c r="J5538" s="50">
        <v>5.86</v>
      </c>
      <c r="K5538" s="50" t="s">
        <v>494</v>
      </c>
      <c r="N5538" s="50" t="s">
        <v>2155</v>
      </c>
      <c r="P5538" s="50" t="s">
        <v>2155</v>
      </c>
      <c r="Q5538" s="50" t="s">
        <v>496</v>
      </c>
      <c r="R5538" s="50" t="s">
        <v>2350</v>
      </c>
      <c r="S5538" s="50" t="s">
        <v>2506</v>
      </c>
      <c r="AF5538" s="50" t="s">
        <v>2469</v>
      </c>
      <c r="AG5538" s="196">
        <v>45678</v>
      </c>
      <c r="AH5538" s="50" t="s">
        <v>494</v>
      </c>
      <c r="AI5538" s="50" t="s">
        <v>494</v>
      </c>
      <c r="AJ5538" s="50" t="s">
        <v>494</v>
      </c>
      <c r="AL5538" s="50" t="s">
        <v>494</v>
      </c>
      <c r="AM5538">
        <v>82</v>
      </c>
      <c r="AN5538">
        <v>18</v>
      </c>
      <c r="AO5538">
        <v>5.7</v>
      </c>
      <c r="AP5538" s="50" t="s">
        <v>496</v>
      </c>
      <c r="AQ5538" s="50" t="s">
        <v>1754</v>
      </c>
      <c r="AR5538" s="50" t="s">
        <v>2155</v>
      </c>
      <c r="AS5538" s="50" t="s">
        <v>494</v>
      </c>
      <c r="AT5538" s="50" t="s">
        <v>494</v>
      </c>
      <c r="AU5538" s="50" t="s">
        <v>2155</v>
      </c>
      <c r="AV5538" s="50" t="s">
        <v>494</v>
      </c>
      <c r="AW5538" s="50" t="s">
        <v>494</v>
      </c>
      <c r="AX5538" s="50" t="s">
        <v>494</v>
      </c>
      <c r="AY5538" s="50" t="s">
        <v>494</v>
      </c>
      <c r="AZ5538" s="50" t="s">
        <v>494</v>
      </c>
      <c r="BA5538" s="50" t="s">
        <v>494</v>
      </c>
      <c r="BB5538" s="50" t="s">
        <v>494</v>
      </c>
      <c r="BC5538" s="50" t="s">
        <v>494</v>
      </c>
      <c r="BD5538" s="50" t="s">
        <v>494</v>
      </c>
      <c r="BE5538" s="50" t="s">
        <v>494</v>
      </c>
    </row>
    <row r="5539" spans="1:59" hidden="1" x14ac:dyDescent="0.2">
      <c r="A5539" s="50">
        <v>2024</v>
      </c>
      <c r="B5539" s="50" t="s">
        <v>420</v>
      </c>
      <c r="C5539" s="51" t="str">
        <f>sample_event_meta!$U$262</f>
        <v>25Jun24-BS-BS03B-1</v>
      </c>
      <c r="D5539" s="21">
        <f t="shared" si="255"/>
        <v>45468</v>
      </c>
      <c r="E5539" s="22">
        <f t="shared" si="256"/>
        <v>177</v>
      </c>
      <c r="F5539" s="50" t="s">
        <v>344</v>
      </c>
      <c r="G5539" s="50" t="s">
        <v>347</v>
      </c>
      <c r="H5539" s="17">
        <v>78</v>
      </c>
      <c r="I5539" s="17">
        <v>14</v>
      </c>
      <c r="J5539" s="50">
        <v>4.58</v>
      </c>
      <c r="K5539" s="50" t="s">
        <v>494</v>
      </c>
      <c r="P5539" s="50" t="s">
        <v>2156</v>
      </c>
      <c r="Q5539" s="50" t="s">
        <v>494</v>
      </c>
    </row>
    <row r="5540" spans="1:59" hidden="1" x14ac:dyDescent="0.2">
      <c r="A5540" s="50">
        <v>2024</v>
      </c>
      <c r="B5540" s="50" t="s">
        <v>420</v>
      </c>
      <c r="C5540" s="51" t="str">
        <f>sample_event_meta!$U$262</f>
        <v>25Jun24-BS-BS03B-1</v>
      </c>
      <c r="D5540" s="21">
        <f t="shared" si="255"/>
        <v>45468</v>
      </c>
      <c r="E5540" s="22">
        <f t="shared" si="256"/>
        <v>177</v>
      </c>
      <c r="F5540" s="50" t="s">
        <v>344</v>
      </c>
      <c r="G5540" s="50" t="s">
        <v>347</v>
      </c>
      <c r="H5540" s="17">
        <v>75</v>
      </c>
      <c r="I5540" s="17">
        <v>14</v>
      </c>
      <c r="J5540" s="50">
        <v>4.03</v>
      </c>
      <c r="K5540" s="50" t="s">
        <v>494</v>
      </c>
      <c r="P5540" s="50" t="s">
        <v>2157</v>
      </c>
      <c r="Q5540" s="50" t="s">
        <v>494</v>
      </c>
    </row>
    <row r="5541" spans="1:59" ht="15" x14ac:dyDescent="0.25">
      <c r="A5541" s="50">
        <v>2024</v>
      </c>
      <c r="B5541" s="50" t="s">
        <v>420</v>
      </c>
      <c r="C5541" s="51" t="str">
        <f>sample_event_meta!$U$262</f>
        <v>25Jun24-BS-BS03B-1</v>
      </c>
      <c r="D5541" s="21">
        <f t="shared" si="255"/>
        <v>45468</v>
      </c>
      <c r="E5541" s="22">
        <f t="shared" si="256"/>
        <v>177</v>
      </c>
      <c r="F5541" s="50" t="s">
        <v>344</v>
      </c>
      <c r="G5541" s="50" t="s">
        <v>347</v>
      </c>
      <c r="H5541" s="17">
        <v>86</v>
      </c>
      <c r="I5541" s="17">
        <v>16</v>
      </c>
      <c r="J5541" s="50">
        <v>5.7</v>
      </c>
      <c r="K5541" s="50" t="s">
        <v>494</v>
      </c>
      <c r="N5541" s="50" t="s">
        <v>2158</v>
      </c>
      <c r="P5541" s="50" t="s">
        <v>2158</v>
      </c>
      <c r="Q5541" s="50" t="s">
        <v>496</v>
      </c>
      <c r="R5541" s="50" t="s">
        <v>2350</v>
      </c>
      <c r="S5541" s="50" t="s">
        <v>2506</v>
      </c>
      <c r="AF5541" s="50" t="s">
        <v>2469</v>
      </c>
      <c r="AG5541" s="196">
        <v>45614</v>
      </c>
      <c r="AH5541" s="50" t="s">
        <v>494</v>
      </c>
      <c r="AI5541" s="50" t="s">
        <v>494</v>
      </c>
      <c r="AJ5541" s="50" t="s">
        <v>494</v>
      </c>
      <c r="AL5541" s="50" t="s">
        <v>494</v>
      </c>
      <c r="AM5541">
        <v>81</v>
      </c>
      <c r="AN5541">
        <v>18</v>
      </c>
      <c r="AO5541">
        <v>5.6</v>
      </c>
      <c r="AP5541" s="50" t="s">
        <v>496</v>
      </c>
      <c r="AQ5541" s="50" t="s">
        <v>2586</v>
      </c>
      <c r="AR5541" s="50" t="s">
        <v>2158</v>
      </c>
      <c r="AS5541" s="50" t="s">
        <v>494</v>
      </c>
      <c r="AT5541" s="50" t="s">
        <v>494</v>
      </c>
      <c r="AU5541" s="50" t="s">
        <v>2158</v>
      </c>
      <c r="AV5541" s="50" t="s">
        <v>494</v>
      </c>
      <c r="AW5541" s="50" t="s">
        <v>494</v>
      </c>
      <c r="AX5541" s="50" t="s">
        <v>494</v>
      </c>
      <c r="AY5541" s="50" t="s">
        <v>494</v>
      </c>
      <c r="AZ5541" s="50" t="s">
        <v>494</v>
      </c>
      <c r="BA5541" s="50" t="s">
        <v>494</v>
      </c>
      <c r="BB5541" s="50" t="s">
        <v>494</v>
      </c>
      <c r="BC5541" s="50" t="s">
        <v>494</v>
      </c>
      <c r="BD5541" s="50" t="s">
        <v>494</v>
      </c>
      <c r="BE5541" s="50" t="s">
        <v>494</v>
      </c>
    </row>
    <row r="5542" spans="1:59" hidden="1" x14ac:dyDescent="0.2">
      <c r="A5542" s="50">
        <v>2024</v>
      </c>
      <c r="B5542" s="50" t="s">
        <v>420</v>
      </c>
      <c r="C5542" s="51" t="str">
        <f>sample_event_meta!$U$262</f>
        <v>25Jun24-BS-BS03B-1</v>
      </c>
      <c r="D5542" s="21">
        <f t="shared" si="255"/>
        <v>45468</v>
      </c>
      <c r="E5542" s="22">
        <f t="shared" si="256"/>
        <v>177</v>
      </c>
      <c r="F5542" s="50" t="s">
        <v>344</v>
      </c>
      <c r="G5542" s="50" t="s">
        <v>347</v>
      </c>
      <c r="H5542" s="17">
        <v>76</v>
      </c>
      <c r="I5542" s="17">
        <v>15</v>
      </c>
      <c r="J5542" s="50">
        <v>4.03</v>
      </c>
      <c r="K5542" s="50" t="s">
        <v>494</v>
      </c>
      <c r="P5542" s="50" t="s">
        <v>2159</v>
      </c>
      <c r="Q5542" s="50" t="s">
        <v>494</v>
      </c>
    </row>
    <row r="5543" spans="1:59" hidden="1" x14ac:dyDescent="0.2">
      <c r="A5543" s="50">
        <v>2024</v>
      </c>
      <c r="B5543" s="50" t="s">
        <v>420</v>
      </c>
      <c r="C5543" s="51" t="str">
        <f>sample_event_meta!$U$262</f>
        <v>25Jun24-BS-BS03B-1</v>
      </c>
      <c r="D5543" s="21">
        <f t="shared" si="255"/>
        <v>45468</v>
      </c>
      <c r="E5543" s="22">
        <f t="shared" si="256"/>
        <v>177</v>
      </c>
      <c r="F5543" s="50" t="s">
        <v>344</v>
      </c>
      <c r="G5543" s="50" t="s">
        <v>347</v>
      </c>
      <c r="H5543" s="17">
        <v>76</v>
      </c>
      <c r="I5543" s="17">
        <v>14</v>
      </c>
      <c r="J5543" s="50">
        <v>3.79</v>
      </c>
      <c r="K5543" s="50" t="s">
        <v>494</v>
      </c>
      <c r="P5543" s="50" t="s">
        <v>2160</v>
      </c>
      <c r="Q5543" s="50" t="s">
        <v>494</v>
      </c>
    </row>
    <row r="5544" spans="1:59" ht="15" x14ac:dyDescent="0.25">
      <c r="A5544" s="50">
        <v>2024</v>
      </c>
      <c r="B5544" s="50" t="s">
        <v>420</v>
      </c>
      <c r="C5544" s="51" t="str">
        <f>sample_event_meta!$U$262</f>
        <v>25Jun24-BS-BS03B-1</v>
      </c>
      <c r="D5544" s="21">
        <f t="shared" si="255"/>
        <v>45468</v>
      </c>
      <c r="E5544" s="22">
        <f t="shared" si="256"/>
        <v>177</v>
      </c>
      <c r="F5544" s="50" t="s">
        <v>344</v>
      </c>
      <c r="G5544" s="50" t="s">
        <v>347</v>
      </c>
      <c r="H5544" s="17">
        <v>84</v>
      </c>
      <c r="I5544" s="17">
        <v>16</v>
      </c>
      <c r="J5544" s="50">
        <v>5</v>
      </c>
      <c r="K5544" s="50" t="s">
        <v>494</v>
      </c>
      <c r="N5544" s="50" t="s">
        <v>2161</v>
      </c>
      <c r="P5544" s="50" t="s">
        <v>2161</v>
      </c>
      <c r="Q5544" s="50" t="s">
        <v>496</v>
      </c>
      <c r="R5544" s="50" t="s">
        <v>2350</v>
      </c>
      <c r="S5544" s="50" t="s">
        <v>2506</v>
      </c>
      <c r="AF5544" s="50" t="s">
        <v>2469</v>
      </c>
      <c r="AG5544" s="196">
        <v>45614</v>
      </c>
      <c r="AH5544" s="50" t="s">
        <v>494</v>
      </c>
      <c r="AI5544" s="50" t="s">
        <v>494</v>
      </c>
      <c r="AJ5544" s="50" t="s">
        <v>494</v>
      </c>
      <c r="AL5544" s="50" t="s">
        <v>494</v>
      </c>
      <c r="AM5544">
        <v>78</v>
      </c>
      <c r="AN5544">
        <v>15</v>
      </c>
      <c r="AO5544">
        <v>4.3</v>
      </c>
      <c r="AP5544" s="50" t="s">
        <v>496</v>
      </c>
      <c r="AQ5544" s="50" t="s">
        <v>2586</v>
      </c>
      <c r="AR5544" s="50" t="s">
        <v>2161</v>
      </c>
      <c r="AS5544" s="50" t="s">
        <v>494</v>
      </c>
      <c r="AT5544" s="50" t="s">
        <v>494</v>
      </c>
      <c r="AU5544" s="50" t="s">
        <v>2161</v>
      </c>
      <c r="AV5544" s="50" t="s">
        <v>494</v>
      </c>
      <c r="AW5544" s="50" t="s">
        <v>494</v>
      </c>
      <c r="AX5544" s="50" t="s">
        <v>494</v>
      </c>
      <c r="AY5544" s="50" t="s">
        <v>494</v>
      </c>
      <c r="AZ5544" s="50" t="s">
        <v>494</v>
      </c>
      <c r="BA5544" s="50" t="s">
        <v>494</v>
      </c>
      <c r="BB5544" s="50" t="s">
        <v>494</v>
      </c>
      <c r="BC5544" s="50" t="s">
        <v>494</v>
      </c>
      <c r="BD5544" s="50" t="s">
        <v>494</v>
      </c>
      <c r="BE5544" s="50" t="s">
        <v>494</v>
      </c>
    </row>
    <row r="5545" spans="1:59" hidden="1" x14ac:dyDescent="0.2">
      <c r="A5545" s="50">
        <v>2024</v>
      </c>
      <c r="B5545" s="50" t="s">
        <v>420</v>
      </c>
      <c r="C5545" s="51" t="str">
        <f>sample_event_meta!$U$262</f>
        <v>25Jun24-BS-BS03B-1</v>
      </c>
      <c r="D5545" s="21">
        <f t="shared" si="255"/>
        <v>45468</v>
      </c>
      <c r="E5545" s="22">
        <f t="shared" si="256"/>
        <v>177</v>
      </c>
      <c r="F5545" s="50" t="s">
        <v>344</v>
      </c>
      <c r="G5545" s="50" t="s">
        <v>347</v>
      </c>
      <c r="H5545" s="17">
        <v>84</v>
      </c>
      <c r="I5545" s="17">
        <v>18</v>
      </c>
      <c r="J5545" s="50">
        <v>5.6</v>
      </c>
      <c r="K5545" s="50" t="s">
        <v>494</v>
      </c>
      <c r="P5545" s="50" t="s">
        <v>2162</v>
      </c>
      <c r="Q5545" s="50" t="s">
        <v>494</v>
      </c>
    </row>
    <row r="5546" spans="1:59" hidden="1" x14ac:dyDescent="0.2">
      <c r="A5546" s="50">
        <v>2024</v>
      </c>
      <c r="B5546" s="50" t="s">
        <v>420</v>
      </c>
      <c r="C5546" s="51" t="str">
        <f>sample_event_meta!$U$262</f>
        <v>25Jun24-BS-BS03B-1</v>
      </c>
      <c r="D5546" s="21">
        <f t="shared" si="255"/>
        <v>45468</v>
      </c>
      <c r="E5546" s="22">
        <f t="shared" si="256"/>
        <v>177</v>
      </c>
      <c r="F5546" s="50" t="s">
        <v>344</v>
      </c>
      <c r="G5546" s="50" t="s">
        <v>347</v>
      </c>
      <c r="H5546" s="17">
        <v>76</v>
      </c>
      <c r="I5546" s="17">
        <v>15</v>
      </c>
      <c r="J5546" s="50">
        <v>4.24</v>
      </c>
      <c r="K5546" s="50" t="s">
        <v>494</v>
      </c>
      <c r="P5546" s="50" t="s">
        <v>2163</v>
      </c>
      <c r="Q5546" s="50" t="s">
        <v>494</v>
      </c>
    </row>
    <row r="5547" spans="1:59" hidden="1" x14ac:dyDescent="0.2">
      <c r="A5547" s="50">
        <v>2024</v>
      </c>
      <c r="B5547" s="50" t="s">
        <v>420</v>
      </c>
      <c r="C5547" s="51" t="str">
        <f>sample_event_meta!$U$262</f>
        <v>25Jun24-BS-BS03B-1</v>
      </c>
      <c r="D5547" s="21">
        <f t="shared" si="255"/>
        <v>45468</v>
      </c>
      <c r="E5547" s="22">
        <f t="shared" si="256"/>
        <v>177</v>
      </c>
      <c r="F5547" s="50" t="s">
        <v>344</v>
      </c>
      <c r="G5547" s="50" t="s">
        <v>347</v>
      </c>
      <c r="H5547" s="17">
        <v>72</v>
      </c>
      <c r="I5547" s="17">
        <v>15</v>
      </c>
      <c r="J5547" s="50">
        <v>3.92</v>
      </c>
      <c r="K5547" s="50" t="s">
        <v>494</v>
      </c>
      <c r="P5547" s="50" t="s">
        <v>2164</v>
      </c>
      <c r="Q5547" s="50" t="s">
        <v>494</v>
      </c>
    </row>
    <row r="5548" spans="1:59" hidden="1" x14ac:dyDescent="0.2">
      <c r="A5548" s="50">
        <v>2024</v>
      </c>
      <c r="B5548" s="50" t="s">
        <v>420</v>
      </c>
      <c r="C5548" s="51" t="str">
        <f>sample_event_meta!$U$262</f>
        <v>25Jun24-BS-BS03B-1</v>
      </c>
      <c r="D5548" s="21">
        <f t="shared" si="255"/>
        <v>45468</v>
      </c>
      <c r="E5548" s="22">
        <f t="shared" si="256"/>
        <v>177</v>
      </c>
      <c r="F5548" s="50" t="s">
        <v>344</v>
      </c>
      <c r="G5548" s="50" t="s">
        <v>347</v>
      </c>
      <c r="H5548" s="17">
        <v>76</v>
      </c>
      <c r="I5548" s="17">
        <v>14</v>
      </c>
      <c r="J5548" s="50">
        <v>4.21</v>
      </c>
      <c r="K5548" s="50" t="s">
        <v>494</v>
      </c>
      <c r="P5548" s="50" t="s">
        <v>2165</v>
      </c>
      <c r="Q5548" s="50" t="s">
        <v>494</v>
      </c>
      <c r="S5548" s="202"/>
    </row>
    <row r="5549" spans="1:59" ht="15" x14ac:dyDescent="0.25">
      <c r="A5549" s="50">
        <v>2024</v>
      </c>
      <c r="B5549" s="50" t="s">
        <v>420</v>
      </c>
      <c r="C5549" s="51" t="str">
        <f>sample_event_meta!$U$262</f>
        <v>25Jun24-BS-BS03B-1</v>
      </c>
      <c r="D5549" s="21">
        <f t="shared" si="255"/>
        <v>45468</v>
      </c>
      <c r="E5549" s="22">
        <f t="shared" si="256"/>
        <v>177</v>
      </c>
      <c r="F5549" s="50" t="s">
        <v>344</v>
      </c>
      <c r="G5549" s="50" t="s">
        <v>347</v>
      </c>
      <c r="H5549" s="17">
        <v>94</v>
      </c>
      <c r="I5549" s="17">
        <v>18</v>
      </c>
      <c r="J5549" s="50">
        <v>7.26</v>
      </c>
      <c r="K5549" s="50" t="s">
        <v>496</v>
      </c>
      <c r="N5549" s="50" t="s">
        <v>2166</v>
      </c>
      <c r="P5549" s="50" t="s">
        <v>2166</v>
      </c>
      <c r="Q5549" s="50" t="s">
        <v>496</v>
      </c>
      <c r="R5549" s="51" t="s">
        <v>2350</v>
      </c>
      <c r="S5549" s="207" t="s">
        <v>2593</v>
      </c>
      <c r="AD5549" s="79" t="s">
        <v>2592</v>
      </c>
      <c r="AF5549" s="50" t="s">
        <v>2469</v>
      </c>
      <c r="AG5549" s="196">
        <v>45594</v>
      </c>
      <c r="AH5549" s="50" t="s">
        <v>494</v>
      </c>
      <c r="AI5549" s="50" t="s">
        <v>494</v>
      </c>
      <c r="AJ5549" s="50" t="s">
        <v>494</v>
      </c>
      <c r="AL5549" s="50" t="s">
        <v>494</v>
      </c>
      <c r="AM5549">
        <v>87</v>
      </c>
      <c r="AN5549">
        <v>16</v>
      </c>
      <c r="AO5549">
        <v>7</v>
      </c>
      <c r="AP5549" s="50" t="s">
        <v>496</v>
      </c>
      <c r="AQ5549" s="50" t="s">
        <v>2574</v>
      </c>
      <c r="AR5549" s="50" t="s">
        <v>2165</v>
      </c>
      <c r="AS5549" s="50" t="s">
        <v>494</v>
      </c>
      <c r="AT5549" s="50" t="s">
        <v>494</v>
      </c>
      <c r="AU5549" s="50" t="s">
        <v>2165</v>
      </c>
      <c r="AV5549" s="50" t="s">
        <v>494</v>
      </c>
      <c r="AW5549" s="50" t="s">
        <v>494</v>
      </c>
      <c r="AX5549" s="50" t="s">
        <v>494</v>
      </c>
      <c r="AY5549" s="50" t="s">
        <v>494</v>
      </c>
      <c r="AZ5549" s="50" t="s">
        <v>494</v>
      </c>
      <c r="BA5549" s="50" t="s">
        <v>494</v>
      </c>
      <c r="BB5549" s="50" t="s">
        <v>494</v>
      </c>
      <c r="BC5549" s="50" t="s">
        <v>494</v>
      </c>
      <c r="BD5549" s="50" t="s">
        <v>494</v>
      </c>
      <c r="BE5549" s="50" t="s">
        <v>494</v>
      </c>
      <c r="BG5549" s="79" t="s">
        <v>2592</v>
      </c>
    </row>
    <row r="5550" spans="1:59" hidden="1" x14ac:dyDescent="0.2">
      <c r="A5550" s="50">
        <v>2024</v>
      </c>
      <c r="B5550" s="50" t="s">
        <v>420</v>
      </c>
      <c r="C5550" s="51" t="str">
        <f>sample_event_meta!$U$262</f>
        <v>25Jun24-BS-BS03B-1</v>
      </c>
      <c r="D5550" s="21">
        <f t="shared" si="255"/>
        <v>45468</v>
      </c>
      <c r="E5550" s="22">
        <f t="shared" si="256"/>
        <v>177</v>
      </c>
      <c r="F5550" s="50" t="s">
        <v>344</v>
      </c>
      <c r="G5550" s="50" t="s">
        <v>347</v>
      </c>
      <c r="H5550" s="17">
        <v>75</v>
      </c>
      <c r="I5550" s="17">
        <v>12</v>
      </c>
      <c r="J5550" s="50">
        <v>3.27</v>
      </c>
      <c r="K5550" s="50" t="s">
        <v>494</v>
      </c>
      <c r="P5550" s="50" t="s">
        <v>2167</v>
      </c>
      <c r="Q5550" s="50" t="s">
        <v>494</v>
      </c>
    </row>
    <row r="5551" spans="1:59" hidden="1" x14ac:dyDescent="0.2">
      <c r="A5551" s="50">
        <v>2024</v>
      </c>
      <c r="B5551" s="50" t="s">
        <v>420</v>
      </c>
      <c r="C5551" s="51" t="str">
        <f>sample_event_meta!$U$262</f>
        <v>25Jun24-BS-BS03B-1</v>
      </c>
      <c r="D5551" s="21">
        <f t="shared" si="255"/>
        <v>45468</v>
      </c>
      <c r="E5551" s="22">
        <f t="shared" si="256"/>
        <v>177</v>
      </c>
      <c r="F5551" s="50" t="s">
        <v>344</v>
      </c>
      <c r="G5551" s="50" t="s">
        <v>347</v>
      </c>
      <c r="H5551" s="17">
        <v>84</v>
      </c>
      <c r="I5551" s="17">
        <v>16</v>
      </c>
      <c r="J5551" s="50">
        <v>4.9400000000000004</v>
      </c>
      <c r="K5551" s="50" t="s">
        <v>494</v>
      </c>
      <c r="P5551" s="50" t="s">
        <v>2168</v>
      </c>
      <c r="Q5551" s="50" t="s">
        <v>494</v>
      </c>
    </row>
    <row r="5552" spans="1:59" ht="15" x14ac:dyDescent="0.25">
      <c r="A5552" s="50">
        <v>2024</v>
      </c>
      <c r="B5552" s="50" t="s">
        <v>420</v>
      </c>
      <c r="C5552" s="51" t="str">
        <f>sample_event_meta!$U$262</f>
        <v>25Jun24-BS-BS03B-1</v>
      </c>
      <c r="D5552" s="21">
        <f t="shared" si="255"/>
        <v>45468</v>
      </c>
      <c r="E5552" s="22">
        <f t="shared" si="256"/>
        <v>177</v>
      </c>
      <c r="F5552" s="50" t="s">
        <v>344</v>
      </c>
      <c r="G5552" s="50" t="s">
        <v>347</v>
      </c>
      <c r="H5552" s="17">
        <v>94</v>
      </c>
      <c r="I5552" s="17">
        <v>20</v>
      </c>
      <c r="J5552" s="50">
        <v>7.64</v>
      </c>
      <c r="K5552" s="50" t="s">
        <v>496</v>
      </c>
      <c r="N5552" s="50" t="s">
        <v>2169</v>
      </c>
      <c r="P5552" s="50" t="s">
        <v>2169</v>
      </c>
      <c r="Q5552" s="50" t="s">
        <v>496</v>
      </c>
      <c r="R5552" s="50" t="s">
        <v>2350</v>
      </c>
      <c r="S5552" s="50" t="s">
        <v>2506</v>
      </c>
      <c r="AF5552" s="51" t="s">
        <v>520</v>
      </c>
      <c r="AG5552" s="214">
        <v>45582</v>
      </c>
      <c r="AH5552" s="51" t="s">
        <v>494</v>
      </c>
      <c r="AI5552" s="51" t="s">
        <v>494</v>
      </c>
      <c r="AJ5552" s="51" t="s">
        <v>496</v>
      </c>
      <c r="AK5552" s="51">
        <v>185076</v>
      </c>
      <c r="AL5552" s="69" t="s">
        <v>496</v>
      </c>
      <c r="AM5552" s="69">
        <v>87</v>
      </c>
      <c r="AN5552" s="69">
        <v>18</v>
      </c>
      <c r="AO5552" s="69">
        <v>7.5</v>
      </c>
      <c r="AP5552" s="51" t="s">
        <v>496</v>
      </c>
      <c r="AQ5552" s="51" t="s">
        <v>2574</v>
      </c>
      <c r="AR5552" s="69" t="s">
        <v>2169</v>
      </c>
      <c r="AS5552" s="51" t="s">
        <v>494</v>
      </c>
      <c r="AT5552" s="51" t="s">
        <v>494</v>
      </c>
      <c r="AU5552" s="51" t="s">
        <v>2169</v>
      </c>
      <c r="AV5552" s="51" t="s">
        <v>494</v>
      </c>
      <c r="AW5552" s="51" t="s">
        <v>494</v>
      </c>
      <c r="AX5552" s="51" t="s">
        <v>494</v>
      </c>
      <c r="AY5552" s="51" t="s">
        <v>494</v>
      </c>
      <c r="AZ5552" s="51" t="s">
        <v>494</v>
      </c>
      <c r="BA5552" s="51" t="s">
        <v>494</v>
      </c>
      <c r="BB5552" s="51" t="s">
        <v>494</v>
      </c>
      <c r="BC5552" s="51" t="s">
        <v>494</v>
      </c>
      <c r="BD5552" s="51" t="s">
        <v>494</v>
      </c>
      <c r="BE5552" s="51" t="s">
        <v>494</v>
      </c>
      <c r="BF5552" s="51"/>
      <c r="BG5552" s="51"/>
    </row>
    <row r="5553" spans="1:57" hidden="1" x14ac:dyDescent="0.2">
      <c r="A5553" s="50">
        <v>2024</v>
      </c>
      <c r="B5553" s="50" t="s">
        <v>420</v>
      </c>
      <c r="C5553" s="51" t="str">
        <f>sample_event_meta!$U$262</f>
        <v>25Jun24-BS-BS03B-1</v>
      </c>
      <c r="D5553" s="21">
        <f t="shared" si="255"/>
        <v>45468</v>
      </c>
      <c r="E5553" s="22">
        <f t="shared" si="256"/>
        <v>177</v>
      </c>
      <c r="F5553" s="50" t="s">
        <v>344</v>
      </c>
      <c r="G5553" s="50" t="s">
        <v>347</v>
      </c>
      <c r="H5553" s="17">
        <v>86</v>
      </c>
      <c r="I5553" s="17">
        <v>18</v>
      </c>
      <c r="J5553" s="50">
        <v>5.82</v>
      </c>
      <c r="K5553" s="50" t="s">
        <v>494</v>
      </c>
      <c r="P5553" s="50" t="s">
        <v>2170</v>
      </c>
      <c r="Q5553" s="50" t="s">
        <v>494</v>
      </c>
    </row>
    <row r="5554" spans="1:57" hidden="1" x14ac:dyDescent="0.2">
      <c r="A5554" s="50">
        <v>2024</v>
      </c>
      <c r="B5554" s="50" t="s">
        <v>420</v>
      </c>
      <c r="C5554" s="51" t="str">
        <f>sample_event_meta!$U$262</f>
        <v>25Jun24-BS-BS03B-1</v>
      </c>
      <c r="D5554" s="21">
        <f t="shared" si="255"/>
        <v>45468</v>
      </c>
      <c r="E5554" s="22">
        <f t="shared" si="256"/>
        <v>177</v>
      </c>
      <c r="F5554" s="50" t="s">
        <v>344</v>
      </c>
      <c r="G5554" s="50" t="s">
        <v>347</v>
      </c>
      <c r="H5554" s="17">
        <v>84</v>
      </c>
      <c r="I5554" s="17">
        <v>16</v>
      </c>
      <c r="J5554" s="50">
        <v>5.18</v>
      </c>
      <c r="K5554" s="50" t="s">
        <v>494</v>
      </c>
      <c r="P5554" s="50" t="s">
        <v>2171</v>
      </c>
      <c r="Q5554" s="50" t="s">
        <v>494</v>
      </c>
    </row>
    <row r="5555" spans="1:57" x14ac:dyDescent="0.2">
      <c r="A5555" s="50">
        <v>2024</v>
      </c>
      <c r="B5555" s="50" t="s">
        <v>420</v>
      </c>
      <c r="C5555" s="51" t="str">
        <f>sample_event_meta!$U$262</f>
        <v>25Jun24-BS-BS03B-1</v>
      </c>
      <c r="D5555" s="21">
        <f t="shared" si="255"/>
        <v>45468</v>
      </c>
      <c r="E5555" s="22">
        <f t="shared" si="256"/>
        <v>177</v>
      </c>
      <c r="F5555" s="50" t="s">
        <v>344</v>
      </c>
      <c r="G5555" s="50" t="s">
        <v>347</v>
      </c>
      <c r="H5555" s="17">
        <v>92</v>
      </c>
      <c r="I5555" s="17">
        <v>19</v>
      </c>
      <c r="K5555" s="50" t="s">
        <v>494</v>
      </c>
      <c r="N5555" s="50" t="s">
        <v>2172</v>
      </c>
      <c r="P5555" s="50" t="s">
        <v>2172</v>
      </c>
      <c r="Q5555" s="50" t="s">
        <v>496</v>
      </c>
      <c r="R5555" s="50" t="s">
        <v>2350</v>
      </c>
      <c r="S5555" s="50" t="s">
        <v>2506</v>
      </c>
      <c r="AF5555" s="50" t="s">
        <v>2469</v>
      </c>
      <c r="AG5555" s="196">
        <v>45560</v>
      </c>
      <c r="AH5555" s="50" t="s">
        <v>494</v>
      </c>
      <c r="AI5555" s="50" t="s">
        <v>494</v>
      </c>
      <c r="AJ5555" s="50" t="s">
        <v>494</v>
      </c>
      <c r="AL5555" s="50" t="s">
        <v>494</v>
      </c>
      <c r="AM5555" s="50">
        <v>86</v>
      </c>
      <c r="AN5555" s="50">
        <v>17</v>
      </c>
      <c r="AO5555" s="50">
        <v>6.8</v>
      </c>
      <c r="AP5555" s="50" t="s">
        <v>496</v>
      </c>
      <c r="AQ5555" s="50" t="s">
        <v>2575</v>
      </c>
      <c r="AR5555" s="50" t="s">
        <v>2172</v>
      </c>
      <c r="AS5555" s="50" t="s">
        <v>494</v>
      </c>
      <c r="AT5555" s="50" t="s">
        <v>494</v>
      </c>
      <c r="AU5555" s="50" t="s">
        <v>2172</v>
      </c>
      <c r="AV5555" s="50" t="s">
        <v>494</v>
      </c>
      <c r="AW5555" s="50" t="s">
        <v>494</v>
      </c>
      <c r="AX5555" s="50" t="s">
        <v>494</v>
      </c>
      <c r="AY5555" s="50" t="s">
        <v>494</v>
      </c>
      <c r="AZ5555" s="50" t="s">
        <v>494</v>
      </c>
      <c r="BA5555" s="50" t="s">
        <v>494</v>
      </c>
      <c r="BB5555" s="50" t="s">
        <v>494</v>
      </c>
      <c r="BC5555" s="50" t="s">
        <v>494</v>
      </c>
      <c r="BD5555" s="50" t="s">
        <v>494</v>
      </c>
      <c r="BE5555" s="50" t="s">
        <v>494</v>
      </c>
    </row>
    <row r="5556" spans="1:57" hidden="1" x14ac:dyDescent="0.2">
      <c r="A5556" s="50">
        <v>2024</v>
      </c>
      <c r="B5556" s="50" t="s">
        <v>420</v>
      </c>
      <c r="C5556" s="51" t="str">
        <f>sample_event_meta!$U$262</f>
        <v>25Jun24-BS-BS03B-1</v>
      </c>
      <c r="D5556" s="21">
        <f t="shared" si="255"/>
        <v>45468</v>
      </c>
      <c r="E5556" s="22">
        <f t="shared" si="256"/>
        <v>177</v>
      </c>
      <c r="F5556" s="50" t="s">
        <v>344</v>
      </c>
      <c r="G5556" s="50" t="s">
        <v>347</v>
      </c>
      <c r="H5556" s="17">
        <v>92</v>
      </c>
      <c r="I5556" s="17">
        <v>19</v>
      </c>
      <c r="J5556" s="50">
        <v>7.54</v>
      </c>
      <c r="K5556" s="50" t="s">
        <v>494</v>
      </c>
      <c r="P5556" s="50" t="s">
        <v>2173</v>
      </c>
      <c r="Q5556" s="50" t="s">
        <v>494</v>
      </c>
    </row>
    <row r="5557" spans="1:57" hidden="1" x14ac:dyDescent="0.2">
      <c r="A5557" s="50">
        <v>2024</v>
      </c>
      <c r="B5557" s="50" t="s">
        <v>420</v>
      </c>
      <c r="C5557" s="51" t="str">
        <f>sample_event_meta!$U$262</f>
        <v>25Jun24-BS-BS03B-1</v>
      </c>
      <c r="D5557" s="21">
        <f t="shared" si="255"/>
        <v>45468</v>
      </c>
      <c r="E5557" s="22">
        <f t="shared" si="256"/>
        <v>177</v>
      </c>
      <c r="F5557" s="50" t="s">
        <v>344</v>
      </c>
      <c r="G5557" s="50" t="s">
        <v>347</v>
      </c>
      <c r="H5557" s="17">
        <v>80</v>
      </c>
      <c r="I5557" s="17">
        <v>16</v>
      </c>
      <c r="J5557" s="50">
        <v>4.66</v>
      </c>
      <c r="K5557" s="50" t="s">
        <v>494</v>
      </c>
      <c r="P5557" s="50" t="s">
        <v>2174</v>
      </c>
      <c r="Q5557" s="50" t="s">
        <v>494</v>
      </c>
    </row>
    <row r="5558" spans="1:57" hidden="1" x14ac:dyDescent="0.2">
      <c r="A5558" s="50">
        <v>2024</v>
      </c>
      <c r="B5558" s="50" t="s">
        <v>420</v>
      </c>
      <c r="C5558" s="51" t="str">
        <f>sample_event_meta!$U$262</f>
        <v>25Jun24-BS-BS03B-1</v>
      </c>
      <c r="D5558" s="21">
        <f t="shared" si="255"/>
        <v>45468</v>
      </c>
      <c r="E5558" s="22">
        <f t="shared" si="256"/>
        <v>177</v>
      </c>
      <c r="F5558" s="50" t="s">
        <v>344</v>
      </c>
      <c r="G5558" s="50" t="s">
        <v>347</v>
      </c>
      <c r="H5558" s="17">
        <v>68</v>
      </c>
      <c r="I5558" s="17">
        <v>13</v>
      </c>
      <c r="J5558" s="50">
        <v>2.89</v>
      </c>
      <c r="K5558" s="50" t="s">
        <v>494</v>
      </c>
      <c r="P5558" s="50" t="s">
        <v>2175</v>
      </c>
      <c r="Q5558" s="50" t="s">
        <v>494</v>
      </c>
    </row>
    <row r="5559" spans="1:57" x14ac:dyDescent="0.2">
      <c r="A5559" s="50">
        <v>2024</v>
      </c>
      <c r="B5559" s="50" t="s">
        <v>420</v>
      </c>
      <c r="C5559" s="51" t="str">
        <f>sample_event_meta!$U$262</f>
        <v>25Jun24-BS-BS03B-1</v>
      </c>
      <c r="D5559" s="21">
        <f t="shared" si="255"/>
        <v>45468</v>
      </c>
      <c r="E5559" s="22">
        <f t="shared" si="256"/>
        <v>177</v>
      </c>
      <c r="F5559" s="50" t="s">
        <v>344</v>
      </c>
      <c r="G5559" s="50" t="s">
        <v>347</v>
      </c>
      <c r="H5559" s="17">
        <v>78</v>
      </c>
      <c r="I5559" s="17">
        <v>14</v>
      </c>
      <c r="J5559" s="50">
        <v>3.81</v>
      </c>
      <c r="K5559" s="50" t="s">
        <v>494</v>
      </c>
      <c r="N5559" s="50" t="s">
        <v>2176</v>
      </c>
      <c r="P5559" s="50" t="s">
        <v>2176</v>
      </c>
      <c r="Q5559" s="50" t="s">
        <v>496</v>
      </c>
      <c r="R5559" s="50" t="s">
        <v>2350</v>
      </c>
      <c r="S5559" s="50" t="s">
        <v>2506</v>
      </c>
    </row>
    <row r="5560" spans="1:57" hidden="1" x14ac:dyDescent="0.2">
      <c r="A5560" s="50">
        <v>2024</v>
      </c>
      <c r="B5560" s="50" t="s">
        <v>420</v>
      </c>
      <c r="C5560" s="51" t="str">
        <f>sample_event_meta!$U$262</f>
        <v>25Jun24-BS-BS03B-1</v>
      </c>
      <c r="D5560" s="21">
        <f t="shared" si="255"/>
        <v>45468</v>
      </c>
      <c r="E5560" s="22">
        <f t="shared" si="256"/>
        <v>177</v>
      </c>
      <c r="F5560" s="50" t="s">
        <v>344</v>
      </c>
      <c r="G5560" s="50" t="s">
        <v>347</v>
      </c>
      <c r="H5560" s="17">
        <v>69</v>
      </c>
      <c r="I5560" s="17">
        <v>13</v>
      </c>
      <c r="J5560" s="50">
        <v>3.03</v>
      </c>
      <c r="K5560" s="50" t="s">
        <v>494</v>
      </c>
      <c r="P5560" s="50" t="s">
        <v>2177</v>
      </c>
      <c r="Q5560" s="50" t="s">
        <v>494</v>
      </c>
    </row>
    <row r="5561" spans="1:57" hidden="1" x14ac:dyDescent="0.2">
      <c r="A5561" s="50">
        <v>2024</v>
      </c>
      <c r="B5561" s="50" t="s">
        <v>420</v>
      </c>
      <c r="C5561" s="51" t="str">
        <f>sample_event_meta!$U$266</f>
        <v>26Jun24-BS-BS14-1</v>
      </c>
      <c r="D5561" s="21">
        <f t="shared" si="255"/>
        <v>45469</v>
      </c>
      <c r="E5561" s="22">
        <f t="shared" si="256"/>
        <v>178</v>
      </c>
      <c r="F5561" s="50" t="s">
        <v>344</v>
      </c>
      <c r="G5561" s="50" t="s">
        <v>347</v>
      </c>
      <c r="H5561" s="17">
        <v>76</v>
      </c>
      <c r="I5561" s="17">
        <v>16</v>
      </c>
      <c r="J5561" s="50">
        <v>4.1500000000000004</v>
      </c>
      <c r="K5561" s="50" t="s">
        <v>494</v>
      </c>
      <c r="P5561" s="50" t="s">
        <v>2178</v>
      </c>
      <c r="Q5561" s="50" t="s">
        <v>494</v>
      </c>
    </row>
    <row r="5562" spans="1:57" hidden="1" x14ac:dyDescent="0.2">
      <c r="A5562" s="50">
        <v>2024</v>
      </c>
      <c r="B5562" s="50" t="s">
        <v>420</v>
      </c>
      <c r="C5562" s="51" t="str">
        <f>sample_event_meta!$U$266</f>
        <v>26Jun24-BS-BS14-1</v>
      </c>
      <c r="D5562" s="21">
        <f t="shared" si="255"/>
        <v>45469</v>
      </c>
      <c r="E5562" s="22">
        <f t="shared" si="256"/>
        <v>178</v>
      </c>
      <c r="F5562" s="50" t="s">
        <v>344</v>
      </c>
      <c r="G5562" s="50" t="s">
        <v>347</v>
      </c>
      <c r="H5562" s="17">
        <v>65</v>
      </c>
      <c r="I5562" s="17">
        <v>12</v>
      </c>
      <c r="J5562" s="50">
        <v>2.52</v>
      </c>
      <c r="K5562" s="50" t="s">
        <v>494</v>
      </c>
      <c r="P5562" s="50" t="s">
        <v>2179</v>
      </c>
      <c r="Q5562" s="50" t="s">
        <v>494</v>
      </c>
    </row>
    <row r="5563" spans="1:57" ht="15" x14ac:dyDescent="0.25">
      <c r="A5563" s="50">
        <v>2024</v>
      </c>
      <c r="B5563" s="50" t="s">
        <v>420</v>
      </c>
      <c r="C5563" s="51" t="str">
        <f>sample_event_meta!$U$266</f>
        <v>26Jun24-BS-BS14-1</v>
      </c>
      <c r="D5563" s="21">
        <f t="shared" si="255"/>
        <v>45469</v>
      </c>
      <c r="E5563" s="22">
        <f t="shared" si="256"/>
        <v>178</v>
      </c>
      <c r="F5563" s="50" t="s">
        <v>344</v>
      </c>
      <c r="G5563" s="50" t="s">
        <v>347</v>
      </c>
      <c r="H5563" s="17">
        <v>71</v>
      </c>
      <c r="I5563" s="17">
        <v>15</v>
      </c>
      <c r="J5563" s="50">
        <v>3.57</v>
      </c>
      <c r="K5563" s="50" t="s">
        <v>494</v>
      </c>
      <c r="N5563" s="50" t="s">
        <v>2180</v>
      </c>
      <c r="P5563" s="50" t="s">
        <v>2180</v>
      </c>
      <c r="Q5563" s="50" t="s">
        <v>496</v>
      </c>
      <c r="AF5563" s="50" t="s">
        <v>2469</v>
      </c>
      <c r="AG5563" s="196">
        <v>45660</v>
      </c>
      <c r="AH5563" s="50" t="s">
        <v>494</v>
      </c>
      <c r="AI5563" s="50" t="s">
        <v>494</v>
      </c>
      <c r="AJ5563" s="50" t="s">
        <v>494</v>
      </c>
      <c r="AL5563" s="50" t="s">
        <v>494</v>
      </c>
      <c r="AM5563">
        <v>66</v>
      </c>
      <c r="AN5563">
        <v>16</v>
      </c>
      <c r="AO5563">
        <v>3.5</v>
      </c>
      <c r="AP5563" s="50" t="s">
        <v>496</v>
      </c>
      <c r="AQ5563" s="50" t="s">
        <v>2586</v>
      </c>
      <c r="AR5563" s="50" t="s">
        <v>2180</v>
      </c>
      <c r="AS5563" s="50" t="s">
        <v>494</v>
      </c>
      <c r="AT5563" s="50" t="s">
        <v>494</v>
      </c>
      <c r="AU5563" s="50" t="s">
        <v>2180</v>
      </c>
      <c r="AV5563" s="50" t="s">
        <v>494</v>
      </c>
      <c r="AW5563" s="50" t="s">
        <v>494</v>
      </c>
      <c r="AX5563" s="50" t="s">
        <v>494</v>
      </c>
      <c r="AY5563" s="50" t="s">
        <v>494</v>
      </c>
      <c r="AZ5563" s="50" t="s">
        <v>494</v>
      </c>
      <c r="BA5563" s="50" t="s">
        <v>494</v>
      </c>
      <c r="BB5563" s="50" t="s">
        <v>494</v>
      </c>
      <c r="BC5563" s="50" t="s">
        <v>494</v>
      </c>
      <c r="BD5563" s="50" t="s">
        <v>494</v>
      </c>
      <c r="BE5563" s="50" t="s">
        <v>494</v>
      </c>
    </row>
    <row r="5564" spans="1:57" hidden="1" x14ac:dyDescent="0.2">
      <c r="A5564" s="50">
        <v>2024</v>
      </c>
      <c r="B5564" s="50" t="s">
        <v>420</v>
      </c>
      <c r="C5564" s="51" t="str">
        <f>sample_event_meta!$U$266</f>
        <v>26Jun24-BS-BS14-1</v>
      </c>
      <c r="D5564" s="21">
        <f t="shared" si="255"/>
        <v>45469</v>
      </c>
      <c r="E5564" s="22">
        <f t="shared" si="256"/>
        <v>178</v>
      </c>
      <c r="F5564" s="50" t="s">
        <v>344</v>
      </c>
      <c r="G5564" s="50" t="s">
        <v>347</v>
      </c>
      <c r="H5564" s="17">
        <v>67</v>
      </c>
      <c r="I5564" s="17">
        <v>13</v>
      </c>
      <c r="J5564" s="50">
        <v>2.72</v>
      </c>
      <c r="K5564" s="50" t="s">
        <v>494</v>
      </c>
      <c r="P5564" s="50" t="s">
        <v>2181</v>
      </c>
      <c r="Q5564" s="50" t="s">
        <v>494</v>
      </c>
    </row>
    <row r="5565" spans="1:57" hidden="1" x14ac:dyDescent="0.2">
      <c r="A5565" s="50">
        <v>2024</v>
      </c>
      <c r="B5565" s="50" t="s">
        <v>420</v>
      </c>
      <c r="C5565" s="51" t="str">
        <f>sample_event_meta!$U$266</f>
        <v>26Jun24-BS-BS14-1</v>
      </c>
      <c r="D5565" s="21">
        <f t="shared" si="255"/>
        <v>45469</v>
      </c>
      <c r="E5565" s="22">
        <f t="shared" si="256"/>
        <v>178</v>
      </c>
      <c r="F5565" s="50" t="s">
        <v>344</v>
      </c>
      <c r="G5565" s="50" t="s">
        <v>347</v>
      </c>
      <c r="H5565" s="17">
        <v>72</v>
      </c>
      <c r="I5565" s="17">
        <v>14</v>
      </c>
      <c r="J5565" s="50">
        <v>3.66</v>
      </c>
      <c r="K5565" s="50" t="s">
        <v>494</v>
      </c>
      <c r="P5565" s="50" t="s">
        <v>2182</v>
      </c>
      <c r="Q5565" s="50" t="s">
        <v>494</v>
      </c>
    </row>
    <row r="5566" spans="1:57" ht="15" x14ac:dyDescent="0.25">
      <c r="A5566" s="50">
        <v>2024</v>
      </c>
      <c r="B5566" s="50" t="s">
        <v>420</v>
      </c>
      <c r="C5566" s="51" t="str">
        <f>sample_event_meta!$U$266</f>
        <v>26Jun24-BS-BS14-1</v>
      </c>
      <c r="D5566" s="21">
        <f t="shared" si="255"/>
        <v>45469</v>
      </c>
      <c r="E5566" s="22">
        <f t="shared" si="256"/>
        <v>178</v>
      </c>
      <c r="F5566" s="50" t="s">
        <v>344</v>
      </c>
      <c r="G5566" s="50" t="s">
        <v>347</v>
      </c>
      <c r="H5566" s="17">
        <v>71</v>
      </c>
      <c r="I5566" s="17">
        <v>14</v>
      </c>
      <c r="J5566" s="50">
        <v>3.38</v>
      </c>
      <c r="K5566" s="50" t="s">
        <v>494</v>
      </c>
      <c r="N5566" s="50" t="s">
        <v>2183</v>
      </c>
      <c r="P5566" s="50" t="s">
        <v>2183</v>
      </c>
      <c r="Q5566" s="50" t="s">
        <v>496</v>
      </c>
      <c r="R5566" s="50" t="s">
        <v>2350</v>
      </c>
      <c r="S5566" s="50" t="s">
        <v>2506</v>
      </c>
      <c r="AF5566" s="50" t="s">
        <v>2469</v>
      </c>
      <c r="AG5566" s="196">
        <v>45664</v>
      </c>
      <c r="AH5566" s="50" t="s">
        <v>494</v>
      </c>
      <c r="AI5566" s="50" t="s">
        <v>494</v>
      </c>
      <c r="AJ5566" s="50" t="s">
        <v>494</v>
      </c>
      <c r="AL5566" s="50" t="s">
        <v>494</v>
      </c>
      <c r="AM5566">
        <v>69</v>
      </c>
      <c r="AN5566">
        <v>15</v>
      </c>
      <c r="AO5566">
        <v>3.3</v>
      </c>
      <c r="AP5566" s="50" t="s">
        <v>496</v>
      </c>
      <c r="AQ5566" s="50" t="s">
        <v>1754</v>
      </c>
      <c r="AR5566" s="50" t="s">
        <v>2183</v>
      </c>
      <c r="AS5566" s="50" t="s">
        <v>494</v>
      </c>
      <c r="AT5566" s="50" t="s">
        <v>494</v>
      </c>
      <c r="AU5566" s="50" t="s">
        <v>2183</v>
      </c>
      <c r="AV5566" s="50" t="s">
        <v>494</v>
      </c>
      <c r="AW5566" s="50" t="s">
        <v>494</v>
      </c>
      <c r="AX5566" s="50" t="s">
        <v>494</v>
      </c>
      <c r="AY5566" s="50" t="s">
        <v>494</v>
      </c>
      <c r="AZ5566" s="50" t="s">
        <v>494</v>
      </c>
      <c r="BA5566" s="50" t="s">
        <v>494</v>
      </c>
      <c r="BB5566" s="50" t="s">
        <v>494</v>
      </c>
      <c r="BC5566" s="50" t="s">
        <v>494</v>
      </c>
      <c r="BD5566" s="50" t="s">
        <v>494</v>
      </c>
      <c r="BE5566" s="50" t="s">
        <v>494</v>
      </c>
    </row>
    <row r="5567" spans="1:57" hidden="1" x14ac:dyDescent="0.2">
      <c r="A5567" s="50">
        <v>2024</v>
      </c>
      <c r="B5567" s="50" t="s">
        <v>420</v>
      </c>
      <c r="C5567" s="51" t="str">
        <f>sample_event_meta!$U$267</f>
        <v>27Jun24-BS-BS03-1</v>
      </c>
      <c r="D5567" s="21">
        <f t="shared" si="255"/>
        <v>45470</v>
      </c>
      <c r="E5567" s="22">
        <f t="shared" si="256"/>
        <v>179</v>
      </c>
      <c r="F5567" s="50" t="s">
        <v>344</v>
      </c>
      <c r="G5567" s="50" t="s">
        <v>347</v>
      </c>
      <c r="H5567" s="17">
        <v>81</v>
      </c>
      <c r="I5567" s="17">
        <v>20</v>
      </c>
      <c r="J5567" s="50">
        <v>7.56</v>
      </c>
      <c r="K5567" s="50" t="s">
        <v>494</v>
      </c>
      <c r="P5567" s="50" t="s">
        <v>2184</v>
      </c>
      <c r="Q5567" s="50" t="s">
        <v>494</v>
      </c>
    </row>
    <row r="5568" spans="1:57" hidden="1" x14ac:dyDescent="0.2">
      <c r="A5568" s="50">
        <v>2024</v>
      </c>
      <c r="B5568" s="50" t="s">
        <v>420</v>
      </c>
      <c r="C5568" s="51" t="str">
        <f>sample_event_meta!$U$267</f>
        <v>27Jun24-BS-BS03-1</v>
      </c>
      <c r="D5568" s="21">
        <f t="shared" si="255"/>
        <v>45470</v>
      </c>
      <c r="E5568" s="22">
        <f t="shared" si="256"/>
        <v>179</v>
      </c>
      <c r="F5568" s="50" t="s">
        <v>344</v>
      </c>
      <c r="G5568" s="50" t="s">
        <v>347</v>
      </c>
      <c r="H5568" s="17">
        <v>80</v>
      </c>
      <c r="I5568" s="17">
        <v>14</v>
      </c>
      <c r="J5568" s="50">
        <v>4.8099999999999996</v>
      </c>
      <c r="K5568" s="50" t="s">
        <v>494</v>
      </c>
      <c r="P5568" s="50" t="s">
        <v>2185</v>
      </c>
      <c r="Q5568" s="50" t="s">
        <v>494</v>
      </c>
    </row>
    <row r="5569" spans="1:59" x14ac:dyDescent="0.2">
      <c r="A5569" s="50">
        <v>2024</v>
      </c>
      <c r="B5569" s="50" t="s">
        <v>420</v>
      </c>
      <c r="C5569" s="51" t="str">
        <f>sample_event_meta!$U$267</f>
        <v>27Jun24-BS-BS03-1</v>
      </c>
      <c r="D5569" s="21">
        <f t="shared" si="255"/>
        <v>45470</v>
      </c>
      <c r="E5569" s="22">
        <f t="shared" si="256"/>
        <v>179</v>
      </c>
      <c r="F5569" s="50" t="s">
        <v>344</v>
      </c>
      <c r="G5569" s="50" t="s">
        <v>347</v>
      </c>
      <c r="H5569" s="17">
        <v>81</v>
      </c>
      <c r="I5569" s="17">
        <v>16</v>
      </c>
      <c r="J5569" s="50">
        <v>4.6900000000000004</v>
      </c>
      <c r="K5569" s="50" t="s">
        <v>494</v>
      </c>
      <c r="N5569" s="50" t="s">
        <v>2186</v>
      </c>
      <c r="P5569" s="50" t="s">
        <v>2186</v>
      </c>
      <c r="Q5569" s="50" t="s">
        <v>496</v>
      </c>
    </row>
    <row r="5570" spans="1:59" hidden="1" x14ac:dyDescent="0.2">
      <c r="A5570" s="50">
        <v>2024</v>
      </c>
      <c r="B5570" s="50" t="s">
        <v>420</v>
      </c>
      <c r="C5570" s="51" t="str">
        <f>sample_event_meta!$U$267</f>
        <v>27Jun24-BS-BS03-1</v>
      </c>
      <c r="D5570" s="21">
        <f t="shared" si="255"/>
        <v>45470</v>
      </c>
      <c r="E5570" s="22">
        <f t="shared" si="256"/>
        <v>179</v>
      </c>
      <c r="F5570" s="50" t="s">
        <v>344</v>
      </c>
      <c r="G5570" s="50" t="s">
        <v>347</v>
      </c>
      <c r="H5570" s="17">
        <v>84</v>
      </c>
      <c r="I5570" s="17">
        <v>16</v>
      </c>
      <c r="J5570" s="50">
        <v>5.1100000000000003</v>
      </c>
      <c r="K5570" s="50" t="s">
        <v>494</v>
      </c>
      <c r="P5570" s="50" t="s">
        <v>2187</v>
      </c>
      <c r="Q5570" s="50" t="s">
        <v>494</v>
      </c>
    </row>
    <row r="5571" spans="1:59" hidden="1" x14ac:dyDescent="0.2">
      <c r="A5571" s="50">
        <v>2024</v>
      </c>
      <c r="B5571" s="50" t="s">
        <v>420</v>
      </c>
      <c r="C5571" s="51" t="str">
        <f>sample_event_meta!$U$271</f>
        <v>02Jul24-BS-BS13-1</v>
      </c>
      <c r="D5571" s="21">
        <f t="shared" si="255"/>
        <v>45475</v>
      </c>
      <c r="E5571" s="22">
        <f t="shared" si="256"/>
        <v>184</v>
      </c>
      <c r="F5571" s="50" t="s">
        <v>344</v>
      </c>
      <c r="G5571" s="50" t="s">
        <v>347</v>
      </c>
      <c r="H5571" s="17">
        <v>71</v>
      </c>
      <c r="I5571" s="17">
        <v>14</v>
      </c>
      <c r="J5571" s="50">
        <v>3.37</v>
      </c>
      <c r="K5571" s="50" t="s">
        <v>494</v>
      </c>
      <c r="P5571" s="50" t="s">
        <v>2188</v>
      </c>
      <c r="Q5571" s="50" t="s">
        <v>494</v>
      </c>
    </row>
    <row r="5572" spans="1:59" hidden="1" x14ac:dyDescent="0.2">
      <c r="A5572" s="50">
        <v>2024</v>
      </c>
      <c r="B5572" s="50" t="s">
        <v>420</v>
      </c>
      <c r="C5572" s="51" t="str">
        <f>sample_event_meta!$U$271</f>
        <v>02Jul24-BS-BS13-1</v>
      </c>
      <c r="D5572" s="21">
        <f t="shared" si="255"/>
        <v>45475</v>
      </c>
      <c r="E5572" s="22">
        <f t="shared" si="256"/>
        <v>184</v>
      </c>
      <c r="F5572" s="50" t="s">
        <v>344</v>
      </c>
      <c r="G5572" s="50" t="s">
        <v>347</v>
      </c>
      <c r="H5572" s="17">
        <v>82</v>
      </c>
      <c r="I5572" s="17">
        <v>17</v>
      </c>
      <c r="J5572" s="50">
        <v>5.19</v>
      </c>
      <c r="K5572" s="50" t="s">
        <v>494</v>
      </c>
      <c r="P5572" s="50" t="s">
        <v>2189</v>
      </c>
      <c r="Q5572" s="50" t="s">
        <v>494</v>
      </c>
      <c r="R5572" s="50" t="s">
        <v>1894</v>
      </c>
      <c r="S5572" s="202" t="s">
        <v>2515</v>
      </c>
    </row>
    <row r="5573" spans="1:59" ht="15" x14ac:dyDescent="0.25">
      <c r="A5573" s="50">
        <v>2024</v>
      </c>
      <c r="B5573" s="50" t="s">
        <v>420</v>
      </c>
      <c r="C5573" s="51" t="str">
        <f>sample_event_meta!$U$271</f>
        <v>02Jul24-BS-BS13-1</v>
      </c>
      <c r="D5573" s="21">
        <f t="shared" si="255"/>
        <v>45475</v>
      </c>
      <c r="E5573" s="22">
        <f t="shared" si="256"/>
        <v>184</v>
      </c>
      <c r="F5573" s="50" t="s">
        <v>344</v>
      </c>
      <c r="G5573" s="50" t="s">
        <v>347</v>
      </c>
      <c r="H5573" s="17">
        <v>84</v>
      </c>
      <c r="I5573" s="17">
        <v>16</v>
      </c>
      <c r="J5573" s="50">
        <v>5.42</v>
      </c>
      <c r="K5573" s="50" t="s">
        <v>494</v>
      </c>
      <c r="N5573" s="50" t="s">
        <v>2190</v>
      </c>
      <c r="P5573" s="50" t="s">
        <v>2190</v>
      </c>
      <c r="Q5573" s="50" t="s">
        <v>496</v>
      </c>
      <c r="R5573" s="205" t="s">
        <v>1894</v>
      </c>
      <c r="S5573" s="202" t="s">
        <v>2515</v>
      </c>
      <c r="AD5573" s="79" t="s">
        <v>2594</v>
      </c>
      <c r="AF5573" s="50" t="s">
        <v>2469</v>
      </c>
      <c r="AG5573" s="196">
        <v>45664</v>
      </c>
      <c r="AH5573" s="50" t="s">
        <v>494</v>
      </c>
      <c r="AI5573" s="50" t="s">
        <v>494</v>
      </c>
      <c r="AJ5573" s="50" t="s">
        <v>494</v>
      </c>
      <c r="AL5573" s="50" t="s">
        <v>494</v>
      </c>
      <c r="AM5573">
        <v>82</v>
      </c>
      <c r="AN5573">
        <v>18</v>
      </c>
      <c r="AO5573">
        <v>5.3</v>
      </c>
      <c r="AP5573" s="50" t="s">
        <v>496</v>
      </c>
      <c r="AQ5573" s="50" t="s">
        <v>1754</v>
      </c>
      <c r="AR5573" s="50" t="s">
        <v>2189</v>
      </c>
      <c r="AS5573" s="50" t="s">
        <v>494</v>
      </c>
      <c r="AT5573" s="50" t="s">
        <v>494</v>
      </c>
      <c r="AU5573" s="50" t="s">
        <v>2189</v>
      </c>
      <c r="AV5573" s="50" t="s">
        <v>494</v>
      </c>
      <c r="AW5573" s="50" t="s">
        <v>494</v>
      </c>
      <c r="AX5573" s="50" t="s">
        <v>494</v>
      </c>
      <c r="AY5573" s="50" t="s">
        <v>494</v>
      </c>
      <c r="AZ5573" s="50" t="s">
        <v>494</v>
      </c>
      <c r="BA5573" s="50" t="s">
        <v>494</v>
      </c>
      <c r="BB5573" s="50" t="s">
        <v>494</v>
      </c>
      <c r="BC5573" s="50" t="s">
        <v>494</v>
      </c>
      <c r="BD5573" s="50" t="s">
        <v>494</v>
      </c>
      <c r="BE5573" s="50" t="s">
        <v>494</v>
      </c>
      <c r="BG5573" s="79" t="s">
        <v>2594</v>
      </c>
    </row>
    <row r="5574" spans="1:59" hidden="1" x14ac:dyDescent="0.2">
      <c r="A5574" s="50">
        <v>2024</v>
      </c>
      <c r="B5574" s="50" t="s">
        <v>420</v>
      </c>
      <c r="C5574" s="51" t="str">
        <f>sample_event_meta!$U$271</f>
        <v>02Jul24-BS-BS13-1</v>
      </c>
      <c r="D5574" s="21">
        <f t="shared" si="255"/>
        <v>45475</v>
      </c>
      <c r="E5574" s="22">
        <f t="shared" si="256"/>
        <v>184</v>
      </c>
      <c r="F5574" s="50" t="s">
        <v>344</v>
      </c>
      <c r="G5574" s="50" t="s">
        <v>347</v>
      </c>
      <c r="H5574" s="17">
        <v>76</v>
      </c>
      <c r="I5574" s="17">
        <v>14</v>
      </c>
      <c r="J5574" s="50">
        <v>4.26</v>
      </c>
      <c r="K5574" s="50" t="s">
        <v>494</v>
      </c>
      <c r="P5574" s="50" t="s">
        <v>2191</v>
      </c>
      <c r="Q5574" s="50" t="s">
        <v>494</v>
      </c>
    </row>
    <row r="5575" spans="1:59" hidden="1" x14ac:dyDescent="0.2">
      <c r="A5575" s="50">
        <v>2024</v>
      </c>
      <c r="B5575" s="50" t="s">
        <v>420</v>
      </c>
      <c r="C5575" s="51" t="str">
        <f>sample_event_meta!$U$271</f>
        <v>02Jul24-BS-BS13-1</v>
      </c>
      <c r="D5575" s="21">
        <f t="shared" si="255"/>
        <v>45475</v>
      </c>
      <c r="E5575" s="22">
        <f t="shared" si="256"/>
        <v>184</v>
      </c>
      <c r="F5575" s="50" t="s">
        <v>344</v>
      </c>
      <c r="G5575" s="50" t="s">
        <v>347</v>
      </c>
      <c r="H5575" s="17">
        <v>99</v>
      </c>
      <c r="I5575" s="17">
        <v>20</v>
      </c>
      <c r="J5575" s="50">
        <v>9.17</v>
      </c>
      <c r="K5575" s="50" t="s">
        <v>494</v>
      </c>
      <c r="P5575" s="50" t="s">
        <v>2192</v>
      </c>
      <c r="Q5575" s="50" t="s">
        <v>494</v>
      </c>
    </row>
    <row r="5576" spans="1:59" ht="15" x14ac:dyDescent="0.25">
      <c r="A5576" s="50">
        <v>2024</v>
      </c>
      <c r="B5576" s="50" t="s">
        <v>420</v>
      </c>
      <c r="C5576" s="51" t="str">
        <f>sample_event_meta!$U$271</f>
        <v>02Jul24-BS-BS13-1</v>
      </c>
      <c r="D5576" s="21">
        <f t="shared" si="255"/>
        <v>45475</v>
      </c>
      <c r="E5576" s="22">
        <f t="shared" si="256"/>
        <v>184</v>
      </c>
      <c r="F5576" s="50" t="s">
        <v>344</v>
      </c>
      <c r="G5576" s="50" t="s">
        <v>347</v>
      </c>
      <c r="H5576" s="17">
        <v>82</v>
      </c>
      <c r="I5576" s="17">
        <v>17</v>
      </c>
      <c r="J5576" s="50">
        <v>5.0599999999999996</v>
      </c>
      <c r="K5576" s="50" t="s">
        <v>494</v>
      </c>
      <c r="N5576" s="50" t="s">
        <v>2193</v>
      </c>
      <c r="P5576" s="50" t="s">
        <v>2193</v>
      </c>
      <c r="Q5576" s="50" t="s">
        <v>496</v>
      </c>
      <c r="R5576" s="50" t="s">
        <v>2350</v>
      </c>
      <c r="S5576" s="50" t="s">
        <v>2506</v>
      </c>
      <c r="AF5576" s="50" t="s">
        <v>2469</v>
      </c>
      <c r="AG5576" s="196">
        <v>45678</v>
      </c>
      <c r="AH5576" s="50" t="s">
        <v>494</v>
      </c>
      <c r="AI5576" s="50" t="s">
        <v>494</v>
      </c>
      <c r="AJ5576" s="50" t="s">
        <v>494</v>
      </c>
      <c r="AL5576" s="50" t="s">
        <v>494</v>
      </c>
      <c r="AM5576">
        <v>76</v>
      </c>
      <c r="AN5576">
        <v>18</v>
      </c>
      <c r="AO5576">
        <v>4.8</v>
      </c>
      <c r="AP5576" s="50" t="s">
        <v>496</v>
      </c>
      <c r="AQ5576" s="50" t="s">
        <v>1754</v>
      </c>
      <c r="AR5576" s="50" t="s">
        <v>2193</v>
      </c>
      <c r="AS5576" s="50" t="s">
        <v>494</v>
      </c>
      <c r="AT5576" s="50" t="s">
        <v>494</v>
      </c>
      <c r="AU5576" s="50" t="s">
        <v>2193</v>
      </c>
      <c r="AV5576" s="50" t="s">
        <v>494</v>
      </c>
      <c r="AW5576" s="50" t="s">
        <v>494</v>
      </c>
      <c r="AX5576" s="50" t="s">
        <v>494</v>
      </c>
      <c r="AY5576" s="50" t="s">
        <v>494</v>
      </c>
      <c r="AZ5576" s="50" t="s">
        <v>494</v>
      </c>
      <c r="BA5576" s="50" t="s">
        <v>494</v>
      </c>
      <c r="BB5576" s="50" t="s">
        <v>494</v>
      </c>
      <c r="BC5576" s="50" t="s">
        <v>494</v>
      </c>
      <c r="BD5576" s="50" t="s">
        <v>494</v>
      </c>
      <c r="BE5576" s="50" t="s">
        <v>494</v>
      </c>
    </row>
    <row r="5577" spans="1:59" hidden="1" x14ac:dyDescent="0.2">
      <c r="A5577" s="50">
        <v>2024</v>
      </c>
      <c r="B5577" s="50" t="s">
        <v>420</v>
      </c>
      <c r="C5577" s="51" t="str">
        <f>sample_event_meta!$U$271</f>
        <v>02Jul24-BS-BS13-1</v>
      </c>
      <c r="D5577" s="21">
        <f t="shared" si="255"/>
        <v>45475</v>
      </c>
      <c r="E5577" s="22">
        <f t="shared" si="256"/>
        <v>184</v>
      </c>
      <c r="F5577" s="50" t="s">
        <v>344</v>
      </c>
      <c r="G5577" s="50" t="s">
        <v>347</v>
      </c>
      <c r="H5577" s="17">
        <v>76</v>
      </c>
      <c r="I5577" s="17">
        <v>16</v>
      </c>
      <c r="J5577" s="50">
        <v>4.5199999999999996</v>
      </c>
      <c r="K5577" s="50" t="s">
        <v>494</v>
      </c>
      <c r="P5577" s="50" t="s">
        <v>2194</v>
      </c>
      <c r="Q5577" s="50" t="s">
        <v>494</v>
      </c>
    </row>
    <row r="5578" spans="1:59" hidden="1" x14ac:dyDescent="0.2">
      <c r="A5578" s="50">
        <v>2024</v>
      </c>
      <c r="B5578" s="50" t="s">
        <v>420</v>
      </c>
      <c r="C5578" s="51" t="str">
        <f>sample_event_meta!$U$271</f>
        <v>02Jul24-BS-BS13-1</v>
      </c>
      <c r="D5578" s="21">
        <f t="shared" si="255"/>
        <v>45475</v>
      </c>
      <c r="E5578" s="22">
        <f t="shared" si="256"/>
        <v>184</v>
      </c>
      <c r="F5578" s="50" t="s">
        <v>344</v>
      </c>
      <c r="G5578" s="50" t="s">
        <v>347</v>
      </c>
      <c r="H5578" s="17">
        <v>75</v>
      </c>
      <c r="I5578" s="17">
        <v>16</v>
      </c>
      <c r="J5578" s="50">
        <v>4.33</v>
      </c>
      <c r="K5578" s="50" t="s">
        <v>494</v>
      </c>
      <c r="P5578" s="50" t="s">
        <v>2195</v>
      </c>
      <c r="Q5578" s="50" t="s">
        <v>494</v>
      </c>
    </row>
    <row r="5579" spans="1:59" ht="15" x14ac:dyDescent="0.25">
      <c r="A5579" s="50">
        <v>2024</v>
      </c>
      <c r="B5579" s="50" t="s">
        <v>420</v>
      </c>
      <c r="C5579" s="51" t="str">
        <f>sample_event_meta!$U$271</f>
        <v>02Jul24-BS-BS13-1</v>
      </c>
      <c r="D5579" s="21">
        <f t="shared" si="255"/>
        <v>45475</v>
      </c>
      <c r="E5579" s="22">
        <f t="shared" si="256"/>
        <v>184</v>
      </c>
      <c r="F5579" s="50" t="s">
        <v>344</v>
      </c>
      <c r="G5579" s="50" t="s">
        <v>347</v>
      </c>
      <c r="H5579" s="17">
        <v>81</v>
      </c>
      <c r="I5579" s="17">
        <v>17</v>
      </c>
      <c r="J5579" s="50">
        <v>5.22</v>
      </c>
      <c r="K5579" s="50" t="s">
        <v>494</v>
      </c>
      <c r="N5579" s="50" t="s">
        <v>2196</v>
      </c>
      <c r="P5579" s="50" t="s">
        <v>2196</v>
      </c>
      <c r="Q5579" s="50" t="s">
        <v>496</v>
      </c>
      <c r="AF5579" s="50" t="s">
        <v>2469</v>
      </c>
      <c r="AG5579" s="196">
        <v>45614</v>
      </c>
      <c r="AH5579" s="50" t="s">
        <v>494</v>
      </c>
      <c r="AI5579" s="50" t="s">
        <v>494</v>
      </c>
      <c r="AJ5579" s="50" t="s">
        <v>494</v>
      </c>
      <c r="AL5579" s="50" t="s">
        <v>494</v>
      </c>
      <c r="AM5579">
        <v>78</v>
      </c>
      <c r="AN5579">
        <v>17</v>
      </c>
      <c r="AO5579">
        <v>5</v>
      </c>
      <c r="AP5579" s="50" t="s">
        <v>496</v>
      </c>
      <c r="AQ5579" s="50" t="s">
        <v>2586</v>
      </c>
      <c r="AR5579" s="50" t="s">
        <v>2196</v>
      </c>
      <c r="AS5579" s="50" t="s">
        <v>494</v>
      </c>
      <c r="AT5579" s="50" t="s">
        <v>494</v>
      </c>
      <c r="AU5579" s="50" t="s">
        <v>2196</v>
      </c>
      <c r="AV5579" s="50" t="s">
        <v>494</v>
      </c>
      <c r="AW5579" s="50" t="s">
        <v>494</v>
      </c>
      <c r="AX5579" s="50" t="s">
        <v>494</v>
      </c>
      <c r="AY5579" s="50" t="s">
        <v>494</v>
      </c>
      <c r="AZ5579" s="50" t="s">
        <v>494</v>
      </c>
      <c r="BA5579" s="50" t="s">
        <v>494</v>
      </c>
      <c r="BB5579" s="50" t="s">
        <v>494</v>
      </c>
      <c r="BC5579" s="50" t="s">
        <v>494</v>
      </c>
      <c r="BD5579" s="50" t="s">
        <v>494</v>
      </c>
      <c r="BE5579" s="50" t="s">
        <v>494</v>
      </c>
    </row>
    <row r="5580" spans="1:59" hidden="1" x14ac:dyDescent="0.2">
      <c r="A5580" s="50">
        <v>2024</v>
      </c>
      <c r="B5580" s="50" t="s">
        <v>420</v>
      </c>
      <c r="C5580" s="51" t="str">
        <f>sample_event_meta!$U$271</f>
        <v>02Jul24-BS-BS13-1</v>
      </c>
      <c r="D5580" s="21">
        <f t="shared" si="255"/>
        <v>45475</v>
      </c>
      <c r="E5580" s="22">
        <f t="shared" si="256"/>
        <v>184</v>
      </c>
      <c r="F5580" s="50" t="s">
        <v>344</v>
      </c>
      <c r="G5580" s="50" t="s">
        <v>347</v>
      </c>
      <c r="H5580" s="17">
        <v>82</v>
      </c>
      <c r="I5580" s="17">
        <v>16</v>
      </c>
      <c r="J5580" s="50">
        <v>4.7</v>
      </c>
      <c r="K5580" s="50" t="s">
        <v>494</v>
      </c>
      <c r="P5580" s="50" t="s">
        <v>2197</v>
      </c>
      <c r="Q5580" s="50" t="s">
        <v>494</v>
      </c>
    </row>
    <row r="5581" spans="1:59" hidden="1" x14ac:dyDescent="0.2">
      <c r="A5581" s="50">
        <v>2024</v>
      </c>
      <c r="B5581" s="50" t="s">
        <v>420</v>
      </c>
      <c r="C5581" s="51" t="str">
        <f>sample_event_meta!$U$271</f>
        <v>02Jul24-BS-BS13-1</v>
      </c>
      <c r="D5581" s="21">
        <f t="shared" si="255"/>
        <v>45475</v>
      </c>
      <c r="E5581" s="22">
        <f t="shared" si="256"/>
        <v>184</v>
      </c>
      <c r="F5581" s="50" t="s">
        <v>344</v>
      </c>
      <c r="G5581" s="50" t="s">
        <v>347</v>
      </c>
      <c r="H5581" s="17">
        <v>71</v>
      </c>
      <c r="I5581" s="17">
        <v>15</v>
      </c>
      <c r="J5581" s="50">
        <v>3.63</v>
      </c>
      <c r="K5581" s="50" t="s">
        <v>494</v>
      </c>
      <c r="P5581" s="50" t="s">
        <v>2198</v>
      </c>
      <c r="Q5581" s="50" t="s">
        <v>494</v>
      </c>
    </row>
    <row r="5582" spans="1:59" ht="15" x14ac:dyDescent="0.25">
      <c r="A5582" s="50">
        <v>2024</v>
      </c>
      <c r="B5582" s="50" t="s">
        <v>420</v>
      </c>
      <c r="C5582" s="51" t="str">
        <f>sample_event_meta!$U$271</f>
        <v>02Jul24-BS-BS13-1</v>
      </c>
      <c r="D5582" s="21">
        <f t="shared" si="255"/>
        <v>45475</v>
      </c>
      <c r="E5582" s="22">
        <f t="shared" si="256"/>
        <v>184</v>
      </c>
      <c r="F5582" s="50" t="s">
        <v>344</v>
      </c>
      <c r="G5582" s="50" t="s">
        <v>347</v>
      </c>
      <c r="H5582" s="17">
        <v>84</v>
      </c>
      <c r="I5582" s="17">
        <v>16</v>
      </c>
      <c r="J5582" s="50">
        <v>5.2</v>
      </c>
      <c r="K5582" s="50" t="s">
        <v>494</v>
      </c>
      <c r="N5582" s="50" t="s">
        <v>2199</v>
      </c>
      <c r="P5582" s="50" t="s">
        <v>2199</v>
      </c>
      <c r="Q5582" s="50" t="s">
        <v>496</v>
      </c>
      <c r="R5582" s="50" t="s">
        <v>2350</v>
      </c>
      <c r="S5582" s="50" t="s">
        <v>2506</v>
      </c>
      <c r="AF5582" s="51" t="s">
        <v>520</v>
      </c>
      <c r="AG5582" s="214">
        <v>45561</v>
      </c>
      <c r="AH5582" s="51" t="s">
        <v>494</v>
      </c>
      <c r="AI5582" s="51" t="s">
        <v>494</v>
      </c>
      <c r="AJ5582" s="51" t="s">
        <v>496</v>
      </c>
      <c r="AK5582" s="51">
        <v>185076</v>
      </c>
      <c r="AL5582" s="51" t="s">
        <v>494</v>
      </c>
      <c r="AM5582" s="69">
        <v>77</v>
      </c>
      <c r="AN5582" s="69">
        <v>16</v>
      </c>
      <c r="AO5582" s="69">
        <v>5</v>
      </c>
      <c r="AP5582" s="51" t="s">
        <v>496</v>
      </c>
      <c r="AQ5582" s="51" t="s">
        <v>2575</v>
      </c>
      <c r="AR5582" s="51" t="s">
        <v>2199</v>
      </c>
      <c r="AS5582" s="51" t="s">
        <v>494</v>
      </c>
      <c r="AT5582" s="51" t="s">
        <v>494</v>
      </c>
      <c r="AU5582" s="51" t="s">
        <v>2199</v>
      </c>
      <c r="AV5582" s="51" t="s">
        <v>494</v>
      </c>
      <c r="AW5582" s="51" t="s">
        <v>494</v>
      </c>
      <c r="AX5582" s="51" t="s">
        <v>494</v>
      </c>
      <c r="AY5582" s="51" t="s">
        <v>494</v>
      </c>
      <c r="AZ5582" s="51" t="s">
        <v>494</v>
      </c>
      <c r="BA5582" s="51" t="s">
        <v>494</v>
      </c>
      <c r="BB5582" s="51" t="s">
        <v>494</v>
      </c>
      <c r="BC5582" s="51" t="s">
        <v>494</v>
      </c>
      <c r="BD5582" s="51" t="s">
        <v>494</v>
      </c>
      <c r="BE5582" s="51" t="s">
        <v>494</v>
      </c>
      <c r="BF5582" s="51"/>
      <c r="BG5582" s="51"/>
    </row>
    <row r="5583" spans="1:59" hidden="1" x14ac:dyDescent="0.2">
      <c r="A5583" s="50">
        <v>2024</v>
      </c>
      <c r="B5583" s="50" t="s">
        <v>420</v>
      </c>
      <c r="C5583" s="51" t="str">
        <f>sample_event_meta!$U$271</f>
        <v>02Jul24-BS-BS13-1</v>
      </c>
      <c r="D5583" s="21">
        <f t="shared" ref="D5583:D5639" si="257">DATEVALUE(LEFT(C5583, SEARCH("-", C5583) - 1))</f>
        <v>45475</v>
      </c>
      <c r="E5583" s="22">
        <f t="shared" ref="E5583:E5639" si="258" xml:space="preserve"> D5583 - DATE(YEAR(D5583), 1, 0)</f>
        <v>184</v>
      </c>
      <c r="F5583" s="50" t="s">
        <v>344</v>
      </c>
      <c r="G5583" s="50" t="s">
        <v>347</v>
      </c>
      <c r="H5583" s="17">
        <v>70</v>
      </c>
      <c r="I5583" s="17">
        <v>16</v>
      </c>
      <c r="J5583" s="50">
        <v>3.86</v>
      </c>
      <c r="K5583" s="50" t="s">
        <v>494</v>
      </c>
      <c r="P5583" s="50" t="s">
        <v>2200</v>
      </c>
      <c r="Q5583" s="50" t="s">
        <v>494</v>
      </c>
    </row>
    <row r="5584" spans="1:59" hidden="1" x14ac:dyDescent="0.2">
      <c r="A5584" s="50">
        <v>2024</v>
      </c>
      <c r="B5584" s="50" t="s">
        <v>420</v>
      </c>
      <c r="C5584" s="51" t="str">
        <f>sample_event_meta!$U$271</f>
        <v>02Jul24-BS-BS13-1</v>
      </c>
      <c r="D5584" s="21">
        <f t="shared" si="257"/>
        <v>45475</v>
      </c>
      <c r="E5584" s="22">
        <f t="shared" si="258"/>
        <v>184</v>
      </c>
      <c r="F5584" s="50" t="s">
        <v>344</v>
      </c>
      <c r="G5584" s="50" t="s">
        <v>347</v>
      </c>
      <c r="H5584" s="17">
        <v>74</v>
      </c>
      <c r="I5584" s="17">
        <v>15</v>
      </c>
      <c r="J5584" s="50">
        <v>3.93</v>
      </c>
      <c r="K5584" s="50" t="s">
        <v>494</v>
      </c>
      <c r="P5584" s="50" t="s">
        <v>2201</v>
      </c>
      <c r="Q5584" s="50" t="s">
        <v>494</v>
      </c>
    </row>
    <row r="5585" spans="1:57" ht="15" x14ac:dyDescent="0.25">
      <c r="A5585" s="50">
        <v>2024</v>
      </c>
      <c r="B5585" s="50" t="s">
        <v>420</v>
      </c>
      <c r="C5585" s="51" t="str">
        <f>sample_event_meta!$U$271</f>
        <v>02Jul24-BS-BS13-1</v>
      </c>
      <c r="D5585" s="21">
        <f t="shared" si="257"/>
        <v>45475</v>
      </c>
      <c r="E5585" s="22">
        <f t="shared" si="258"/>
        <v>184</v>
      </c>
      <c r="F5585" s="50" t="s">
        <v>344</v>
      </c>
      <c r="G5585" s="50" t="s">
        <v>347</v>
      </c>
      <c r="H5585" s="17">
        <v>82</v>
      </c>
      <c r="I5585" s="17">
        <v>15</v>
      </c>
      <c r="J5585" s="50">
        <v>4.55</v>
      </c>
      <c r="K5585" s="50" t="s">
        <v>494</v>
      </c>
      <c r="N5585" s="50" t="s">
        <v>2202</v>
      </c>
      <c r="P5585" s="50" t="s">
        <v>2202</v>
      </c>
      <c r="Q5585" s="50" t="s">
        <v>496</v>
      </c>
      <c r="AF5585" s="50" t="s">
        <v>2469</v>
      </c>
      <c r="AG5585" s="196">
        <v>45582</v>
      </c>
      <c r="AH5585" s="50" t="s">
        <v>494</v>
      </c>
      <c r="AI5585" s="50" t="s">
        <v>494</v>
      </c>
      <c r="AJ5585" s="50" t="s">
        <v>494</v>
      </c>
      <c r="AL5585" s="50" t="s">
        <v>494</v>
      </c>
      <c r="AM5585">
        <v>74</v>
      </c>
      <c r="AN5585">
        <v>14</v>
      </c>
      <c r="AO5585">
        <v>4.2</v>
      </c>
      <c r="AP5585" s="50" t="s">
        <v>496</v>
      </c>
      <c r="AQ5585" s="50" t="s">
        <v>2574</v>
      </c>
      <c r="AR5585" s="50" t="s">
        <v>2202</v>
      </c>
      <c r="AS5585" s="50" t="s">
        <v>494</v>
      </c>
      <c r="AT5585" s="50" t="s">
        <v>494</v>
      </c>
      <c r="AU5585" s="50" t="s">
        <v>2202</v>
      </c>
      <c r="AV5585" s="50" t="s">
        <v>494</v>
      </c>
      <c r="AW5585" s="50" t="s">
        <v>494</v>
      </c>
      <c r="AX5585" s="50" t="s">
        <v>494</v>
      </c>
      <c r="AY5585" s="50" t="s">
        <v>494</v>
      </c>
      <c r="AZ5585" s="50" t="s">
        <v>494</v>
      </c>
      <c r="BA5585" s="50" t="s">
        <v>494</v>
      </c>
      <c r="BB5585" s="50" t="s">
        <v>494</v>
      </c>
      <c r="BC5585" s="50" t="s">
        <v>494</v>
      </c>
      <c r="BD5585" s="50" t="s">
        <v>494</v>
      </c>
      <c r="BE5585" s="50" t="s">
        <v>494</v>
      </c>
    </row>
    <row r="5586" spans="1:57" hidden="1" x14ac:dyDescent="0.2">
      <c r="A5586" s="50">
        <v>2024</v>
      </c>
      <c r="B5586" s="50" t="s">
        <v>420</v>
      </c>
      <c r="C5586" s="51" t="str">
        <f>sample_event_meta!$U$271</f>
        <v>02Jul24-BS-BS13-1</v>
      </c>
      <c r="D5586" s="21">
        <f t="shared" si="257"/>
        <v>45475</v>
      </c>
      <c r="E5586" s="22">
        <f t="shared" si="258"/>
        <v>184</v>
      </c>
      <c r="F5586" s="50" t="s">
        <v>344</v>
      </c>
      <c r="G5586" s="50" t="s">
        <v>347</v>
      </c>
      <c r="H5586" s="17">
        <v>60</v>
      </c>
      <c r="I5586" s="17">
        <v>11</v>
      </c>
      <c r="J5586" s="50">
        <v>2.19</v>
      </c>
      <c r="K5586" s="50" t="s">
        <v>494</v>
      </c>
      <c r="P5586" s="50" t="s">
        <v>2203</v>
      </c>
      <c r="Q5586" s="50" t="s">
        <v>494</v>
      </c>
    </row>
    <row r="5587" spans="1:57" hidden="1" x14ac:dyDescent="0.2">
      <c r="A5587" s="50">
        <v>2024</v>
      </c>
      <c r="B5587" s="50" t="s">
        <v>420</v>
      </c>
      <c r="C5587" s="51" t="str">
        <f>sample_event_meta!$U$271</f>
        <v>02Jul24-BS-BS13-1</v>
      </c>
      <c r="D5587" s="21">
        <f t="shared" si="257"/>
        <v>45475</v>
      </c>
      <c r="E5587" s="22">
        <f t="shared" si="258"/>
        <v>184</v>
      </c>
      <c r="F5587" s="50" t="s">
        <v>344</v>
      </c>
      <c r="G5587" s="50" t="s">
        <v>347</v>
      </c>
      <c r="H5587" s="17">
        <v>68</v>
      </c>
      <c r="I5587" s="17">
        <v>14</v>
      </c>
      <c r="J5587" s="50">
        <v>3.06</v>
      </c>
      <c r="K5587" s="50" t="s">
        <v>494</v>
      </c>
      <c r="P5587" s="50" t="s">
        <v>2204</v>
      </c>
      <c r="Q5587" s="50" t="s">
        <v>494</v>
      </c>
    </row>
    <row r="5588" spans="1:57" ht="15" x14ac:dyDescent="0.25">
      <c r="A5588" s="50">
        <v>2024</v>
      </c>
      <c r="B5588" s="50" t="s">
        <v>420</v>
      </c>
      <c r="C5588" s="51" t="str">
        <f>sample_event_meta!$U$271</f>
        <v>02Jul24-BS-BS13-1</v>
      </c>
      <c r="D5588" s="21">
        <f t="shared" si="257"/>
        <v>45475</v>
      </c>
      <c r="E5588" s="22">
        <f t="shared" si="258"/>
        <v>184</v>
      </c>
      <c r="F5588" s="50" t="s">
        <v>344</v>
      </c>
      <c r="G5588" s="50" t="s">
        <v>347</v>
      </c>
      <c r="H5588" s="17">
        <v>80</v>
      </c>
      <c r="I5588" s="17">
        <v>16</v>
      </c>
      <c r="J5588" s="50">
        <v>4.93</v>
      </c>
      <c r="K5588" s="50" t="s">
        <v>494</v>
      </c>
      <c r="N5588" s="50" t="s">
        <v>2205</v>
      </c>
      <c r="P5588" s="50" t="s">
        <v>2205</v>
      </c>
      <c r="Q5588" s="50" t="s">
        <v>496</v>
      </c>
      <c r="R5588" s="50" t="s">
        <v>2350</v>
      </c>
      <c r="S5588" s="50" t="s">
        <v>2506</v>
      </c>
      <c r="AF5588" s="50" t="s">
        <v>2469</v>
      </c>
      <c r="AG5588" s="196">
        <v>45959</v>
      </c>
      <c r="AH5588" s="50" t="s">
        <v>494</v>
      </c>
      <c r="AI5588" s="50" t="s">
        <v>494</v>
      </c>
      <c r="AJ5588" s="50" t="s">
        <v>494</v>
      </c>
      <c r="AL5588" s="50" t="s">
        <v>494</v>
      </c>
      <c r="AM5588">
        <v>77</v>
      </c>
      <c r="AN5588">
        <v>16</v>
      </c>
      <c r="AO5588">
        <v>4.5999999999999996</v>
      </c>
      <c r="AP5588" s="50" t="s">
        <v>496</v>
      </c>
      <c r="AQ5588" s="50" t="s">
        <v>2574</v>
      </c>
      <c r="AR5588" s="50" t="s">
        <v>2205</v>
      </c>
      <c r="AS5588" s="50" t="s">
        <v>494</v>
      </c>
      <c r="AT5588" s="50" t="s">
        <v>494</v>
      </c>
      <c r="AU5588" s="50" t="s">
        <v>2205</v>
      </c>
      <c r="AV5588" s="50" t="s">
        <v>494</v>
      </c>
      <c r="AW5588" s="50" t="s">
        <v>494</v>
      </c>
      <c r="AX5588" s="50" t="s">
        <v>494</v>
      </c>
      <c r="AY5588" s="50" t="s">
        <v>494</v>
      </c>
      <c r="AZ5588" s="50" t="s">
        <v>494</v>
      </c>
      <c r="BA5588" s="50" t="s">
        <v>494</v>
      </c>
      <c r="BB5588" s="50" t="s">
        <v>494</v>
      </c>
      <c r="BC5588" s="50" t="s">
        <v>494</v>
      </c>
      <c r="BD5588" s="50" t="s">
        <v>494</v>
      </c>
      <c r="BE5588" s="50" t="s">
        <v>494</v>
      </c>
    </row>
    <row r="5589" spans="1:57" hidden="1" x14ac:dyDescent="0.2">
      <c r="A5589" s="50">
        <v>2024</v>
      </c>
      <c r="B5589" s="50" t="s">
        <v>420</v>
      </c>
      <c r="C5589" s="51" t="str">
        <f>sample_event_meta!$U$271</f>
        <v>02Jul24-BS-BS13-1</v>
      </c>
      <c r="D5589" s="21">
        <f t="shared" si="257"/>
        <v>45475</v>
      </c>
      <c r="E5589" s="22">
        <f t="shared" si="258"/>
        <v>184</v>
      </c>
      <c r="F5589" s="50" t="s">
        <v>344</v>
      </c>
      <c r="G5589" s="50" t="s">
        <v>347</v>
      </c>
      <c r="H5589" s="17">
        <v>68</v>
      </c>
      <c r="I5589" s="17">
        <v>13</v>
      </c>
      <c r="J5589" s="50">
        <v>2.79</v>
      </c>
      <c r="K5589" s="50" t="s">
        <v>494</v>
      </c>
      <c r="P5589" s="50" t="s">
        <v>2206</v>
      </c>
      <c r="Q5589" s="50" t="s">
        <v>494</v>
      </c>
    </row>
    <row r="5590" spans="1:57" hidden="1" x14ac:dyDescent="0.2">
      <c r="A5590" s="50">
        <v>2024</v>
      </c>
      <c r="B5590" s="50" t="s">
        <v>420</v>
      </c>
      <c r="C5590" s="51" t="str">
        <f>sample_event_meta!$U$272</f>
        <v>02Jul24-BS-BS21-1</v>
      </c>
      <c r="D5590" s="21">
        <f t="shared" si="257"/>
        <v>45475</v>
      </c>
      <c r="E5590" s="22">
        <f t="shared" si="258"/>
        <v>184</v>
      </c>
      <c r="F5590" s="50" t="s">
        <v>344</v>
      </c>
      <c r="G5590" s="50" t="s">
        <v>347</v>
      </c>
      <c r="H5590" s="17">
        <v>74</v>
      </c>
      <c r="I5590" s="17">
        <v>14</v>
      </c>
      <c r="J5590" s="50">
        <v>3.75</v>
      </c>
      <c r="K5590" s="50" t="s">
        <v>494</v>
      </c>
      <c r="P5590" s="50" t="s">
        <v>2207</v>
      </c>
      <c r="Q5590" s="50" t="s">
        <v>494</v>
      </c>
    </row>
    <row r="5591" spans="1:57" hidden="1" x14ac:dyDescent="0.2">
      <c r="A5591" s="50">
        <v>2024</v>
      </c>
      <c r="B5591" s="50" t="s">
        <v>420</v>
      </c>
      <c r="C5591" s="51" t="str">
        <f>sample_event_meta!$U$272</f>
        <v>02Jul24-BS-BS21-1</v>
      </c>
      <c r="D5591" s="21">
        <f t="shared" si="257"/>
        <v>45475</v>
      </c>
      <c r="E5591" s="22">
        <f t="shared" si="258"/>
        <v>184</v>
      </c>
      <c r="F5591" s="50" t="s">
        <v>344</v>
      </c>
      <c r="G5591" s="50" t="s">
        <v>347</v>
      </c>
      <c r="H5591" s="17">
        <v>82</v>
      </c>
      <c r="I5591" s="17">
        <v>18</v>
      </c>
      <c r="J5591" s="50">
        <v>5.44</v>
      </c>
      <c r="K5591" s="50" t="s">
        <v>494</v>
      </c>
      <c r="P5591" s="50" t="s">
        <v>2208</v>
      </c>
      <c r="Q5591" s="50" t="s">
        <v>494</v>
      </c>
    </row>
    <row r="5592" spans="1:57" ht="15" x14ac:dyDescent="0.25">
      <c r="A5592" s="50">
        <v>2024</v>
      </c>
      <c r="B5592" s="50" t="s">
        <v>420</v>
      </c>
      <c r="C5592" s="51" t="str">
        <f>sample_event_meta!$U$272</f>
        <v>02Jul24-BS-BS21-1</v>
      </c>
      <c r="D5592" s="21">
        <f t="shared" si="257"/>
        <v>45475</v>
      </c>
      <c r="E5592" s="22">
        <f t="shared" si="258"/>
        <v>184</v>
      </c>
      <c r="F5592" s="50" t="s">
        <v>344</v>
      </c>
      <c r="G5592" s="50" t="s">
        <v>347</v>
      </c>
      <c r="H5592" s="17">
        <v>77</v>
      </c>
      <c r="I5592" s="17">
        <v>16</v>
      </c>
      <c r="J5592" s="50">
        <v>4.16</v>
      </c>
      <c r="K5592" s="50" t="s">
        <v>494</v>
      </c>
      <c r="N5592" s="50" t="s">
        <v>2209</v>
      </c>
      <c r="P5592" s="50" t="s">
        <v>2209</v>
      </c>
      <c r="Q5592" s="50" t="s">
        <v>496</v>
      </c>
      <c r="R5592" s="50" t="s">
        <v>2350</v>
      </c>
      <c r="S5592" s="202" t="s">
        <v>2516</v>
      </c>
      <c r="AF5592" s="50" t="s">
        <v>2469</v>
      </c>
      <c r="AG5592" s="196">
        <v>45678</v>
      </c>
      <c r="AH5592" s="50" t="s">
        <v>494</v>
      </c>
      <c r="AI5592" s="50" t="s">
        <v>494</v>
      </c>
      <c r="AJ5592" s="50" t="s">
        <v>494</v>
      </c>
      <c r="AL5592" s="50" t="s">
        <v>494</v>
      </c>
      <c r="AM5592">
        <v>64</v>
      </c>
      <c r="AN5592">
        <v>17</v>
      </c>
      <c r="AO5592">
        <v>4.0999999999999996</v>
      </c>
      <c r="AP5592" s="50" t="s">
        <v>496</v>
      </c>
      <c r="AQ5592" s="50" t="s">
        <v>1754</v>
      </c>
      <c r="AR5592" s="50" t="s">
        <v>2209</v>
      </c>
      <c r="AS5592" s="50" t="s">
        <v>494</v>
      </c>
      <c r="AT5592" s="50" t="s">
        <v>494</v>
      </c>
      <c r="AU5592" s="50" t="s">
        <v>2209</v>
      </c>
      <c r="AV5592" s="50" t="s">
        <v>494</v>
      </c>
      <c r="AW5592" s="50" t="s">
        <v>494</v>
      </c>
      <c r="AX5592" s="50" t="s">
        <v>494</v>
      </c>
      <c r="AY5592" s="50" t="s">
        <v>494</v>
      </c>
      <c r="AZ5592" s="50" t="s">
        <v>494</v>
      </c>
      <c r="BA5592" s="50" t="s">
        <v>494</v>
      </c>
      <c r="BB5592" s="50" t="s">
        <v>494</v>
      </c>
      <c r="BC5592" s="50" t="s">
        <v>494</v>
      </c>
      <c r="BD5592" s="50" t="s">
        <v>494</v>
      </c>
      <c r="BE5592" s="50" t="s">
        <v>494</v>
      </c>
    </row>
    <row r="5593" spans="1:57" hidden="1" x14ac:dyDescent="0.2">
      <c r="A5593" s="50">
        <v>2024</v>
      </c>
      <c r="B5593" s="50" t="s">
        <v>420</v>
      </c>
      <c r="C5593" s="51" t="str">
        <f>sample_event_meta!$U$272</f>
        <v>02Jul24-BS-BS21-1</v>
      </c>
      <c r="D5593" s="21">
        <f t="shared" si="257"/>
        <v>45475</v>
      </c>
      <c r="E5593" s="22">
        <f t="shared" si="258"/>
        <v>184</v>
      </c>
      <c r="F5593" s="50" t="s">
        <v>344</v>
      </c>
      <c r="G5593" s="50" t="s">
        <v>347</v>
      </c>
      <c r="H5593" s="17">
        <v>65</v>
      </c>
      <c r="I5593" s="17">
        <v>13</v>
      </c>
      <c r="J5593" s="50">
        <v>2.58</v>
      </c>
      <c r="K5593" s="50" t="s">
        <v>494</v>
      </c>
      <c r="P5593" s="50" t="s">
        <v>2210</v>
      </c>
      <c r="Q5593" s="50" t="s">
        <v>494</v>
      </c>
    </row>
    <row r="5594" spans="1:57" hidden="1" x14ac:dyDescent="0.2">
      <c r="A5594" s="50">
        <v>2024</v>
      </c>
      <c r="B5594" s="50" t="s">
        <v>420</v>
      </c>
      <c r="C5594" s="51" t="str">
        <f>sample_event_meta!$U$269</f>
        <v>02Jul24-BS-BS09-1</v>
      </c>
      <c r="D5594" s="21">
        <f t="shared" si="257"/>
        <v>45475</v>
      </c>
      <c r="E5594" s="22">
        <f t="shared" si="258"/>
        <v>184</v>
      </c>
      <c r="F5594" s="50" t="s">
        <v>344</v>
      </c>
      <c r="G5594" s="50" t="s">
        <v>347</v>
      </c>
      <c r="H5594" s="17">
        <v>77</v>
      </c>
      <c r="I5594" s="17">
        <v>16</v>
      </c>
      <c r="J5594" s="50">
        <v>4.2699999999999996</v>
      </c>
      <c r="K5594" s="50" t="s">
        <v>494</v>
      </c>
      <c r="P5594" s="50" t="s">
        <v>2211</v>
      </c>
      <c r="Q5594" s="50" t="s">
        <v>494</v>
      </c>
    </row>
    <row r="5595" spans="1:57" hidden="1" x14ac:dyDescent="0.2">
      <c r="A5595" s="50">
        <v>2024</v>
      </c>
      <c r="B5595" s="50" t="s">
        <v>420</v>
      </c>
      <c r="C5595" s="51" t="str">
        <f>sample_event_meta!$U$269</f>
        <v>02Jul24-BS-BS09-1</v>
      </c>
      <c r="D5595" s="21">
        <f t="shared" si="257"/>
        <v>45475</v>
      </c>
      <c r="E5595" s="22">
        <f t="shared" si="258"/>
        <v>184</v>
      </c>
      <c r="F5595" s="50" t="s">
        <v>344</v>
      </c>
      <c r="G5595" s="50" t="s">
        <v>347</v>
      </c>
      <c r="H5595" s="17">
        <v>75</v>
      </c>
      <c r="I5595" s="17">
        <v>14</v>
      </c>
      <c r="J5595" s="50">
        <v>3.86</v>
      </c>
      <c r="K5595" s="50" t="s">
        <v>494</v>
      </c>
      <c r="P5595" s="50" t="s">
        <v>2212</v>
      </c>
      <c r="Q5595" s="50" t="s">
        <v>494</v>
      </c>
    </row>
    <row r="5596" spans="1:57" ht="15" x14ac:dyDescent="0.25">
      <c r="A5596" s="50">
        <v>2024</v>
      </c>
      <c r="B5596" s="50" t="s">
        <v>420</v>
      </c>
      <c r="C5596" s="51" t="str">
        <f>sample_event_meta!$U$269</f>
        <v>02Jul24-BS-BS09-1</v>
      </c>
      <c r="D5596" s="21">
        <f t="shared" si="257"/>
        <v>45475</v>
      </c>
      <c r="E5596" s="22">
        <f t="shared" si="258"/>
        <v>184</v>
      </c>
      <c r="F5596" s="50" t="s">
        <v>344</v>
      </c>
      <c r="G5596" s="50" t="s">
        <v>347</v>
      </c>
      <c r="H5596" s="17">
        <v>70</v>
      </c>
      <c r="I5596" s="17">
        <v>17</v>
      </c>
      <c r="J5596" s="50">
        <v>4.6399999999999997</v>
      </c>
      <c r="K5596" s="50" t="s">
        <v>494</v>
      </c>
      <c r="N5596" s="50" t="s">
        <v>2213</v>
      </c>
      <c r="P5596" s="50" t="s">
        <v>2213</v>
      </c>
      <c r="Q5596" s="50" t="s">
        <v>496</v>
      </c>
      <c r="R5596" s="50" t="s">
        <v>2350</v>
      </c>
      <c r="S5596" s="50" t="s">
        <v>2506</v>
      </c>
      <c r="AF5596" s="50" t="s">
        <v>2469</v>
      </c>
      <c r="AG5596" s="196">
        <v>45614</v>
      </c>
      <c r="AH5596" s="50" t="s">
        <v>494</v>
      </c>
      <c r="AI5596" s="50" t="s">
        <v>494</v>
      </c>
      <c r="AJ5596" s="50" t="s">
        <v>494</v>
      </c>
      <c r="AL5596" s="50" t="s">
        <v>494</v>
      </c>
      <c r="AM5596">
        <v>76</v>
      </c>
      <c r="AN5596">
        <v>16</v>
      </c>
      <c r="AO5596">
        <v>4.5</v>
      </c>
      <c r="AP5596" s="50" t="s">
        <v>496</v>
      </c>
      <c r="AQ5596" s="50" t="s">
        <v>2586</v>
      </c>
      <c r="AR5596" s="50" t="s">
        <v>2213</v>
      </c>
      <c r="AS5596" s="50" t="s">
        <v>494</v>
      </c>
      <c r="AT5596" s="50" t="s">
        <v>494</v>
      </c>
      <c r="AU5596" s="50" t="s">
        <v>2213</v>
      </c>
      <c r="AV5596" s="50" t="s">
        <v>494</v>
      </c>
      <c r="AW5596" s="50" t="s">
        <v>494</v>
      </c>
      <c r="AX5596" s="50" t="s">
        <v>494</v>
      </c>
      <c r="AY5596" s="50" t="s">
        <v>494</v>
      </c>
      <c r="AZ5596" s="50" t="s">
        <v>494</v>
      </c>
      <c r="BA5596" s="50" t="s">
        <v>494</v>
      </c>
      <c r="BB5596" s="50" t="s">
        <v>494</v>
      </c>
      <c r="BC5596" s="50" t="s">
        <v>494</v>
      </c>
      <c r="BD5596" s="50" t="s">
        <v>494</v>
      </c>
      <c r="BE5596" s="50" t="s">
        <v>494</v>
      </c>
    </row>
    <row r="5597" spans="1:57" hidden="1" x14ac:dyDescent="0.2">
      <c r="A5597" s="50">
        <v>2024</v>
      </c>
      <c r="B5597" s="50" t="s">
        <v>420</v>
      </c>
      <c r="C5597" s="51" t="str">
        <f>sample_event_meta!$U$269</f>
        <v>02Jul24-BS-BS09-1</v>
      </c>
      <c r="D5597" s="21">
        <f t="shared" si="257"/>
        <v>45475</v>
      </c>
      <c r="E5597" s="22">
        <f t="shared" si="258"/>
        <v>184</v>
      </c>
      <c r="F5597" s="50" t="s">
        <v>344</v>
      </c>
      <c r="G5597" s="50" t="s">
        <v>347</v>
      </c>
      <c r="H5597" s="17">
        <v>78</v>
      </c>
      <c r="I5597" s="17">
        <v>17</v>
      </c>
      <c r="J5597" s="50">
        <v>4.76</v>
      </c>
      <c r="K5597" s="50" t="s">
        <v>494</v>
      </c>
      <c r="P5597" s="50" t="s">
        <v>2214</v>
      </c>
      <c r="Q5597" s="50" t="s">
        <v>494</v>
      </c>
    </row>
    <row r="5598" spans="1:57" hidden="1" x14ac:dyDescent="0.2">
      <c r="A5598" s="50">
        <v>2024</v>
      </c>
      <c r="B5598" s="50" t="s">
        <v>420</v>
      </c>
      <c r="C5598" s="51" t="str">
        <f>sample_event_meta!$U$269</f>
        <v>02Jul24-BS-BS09-1</v>
      </c>
      <c r="D5598" s="21">
        <f t="shared" si="257"/>
        <v>45475</v>
      </c>
      <c r="E5598" s="22">
        <f t="shared" si="258"/>
        <v>184</v>
      </c>
      <c r="F5598" s="50" t="s">
        <v>344</v>
      </c>
      <c r="G5598" s="50" t="s">
        <v>347</v>
      </c>
      <c r="H5598" s="17">
        <v>79</v>
      </c>
      <c r="I5598" s="17">
        <v>17</v>
      </c>
      <c r="J5598" s="50">
        <v>4.66</v>
      </c>
      <c r="K5598" s="50" t="s">
        <v>494</v>
      </c>
      <c r="P5598" s="50" t="s">
        <v>2215</v>
      </c>
      <c r="Q5598" s="50" t="s">
        <v>494</v>
      </c>
    </row>
    <row r="5599" spans="1:57" ht="15" x14ac:dyDescent="0.25">
      <c r="A5599" s="50">
        <v>2024</v>
      </c>
      <c r="B5599" s="50" t="s">
        <v>420</v>
      </c>
      <c r="C5599" s="51" t="str">
        <f>sample_event_meta!$U$269</f>
        <v>02Jul24-BS-BS09-1</v>
      </c>
      <c r="D5599" s="21">
        <f t="shared" si="257"/>
        <v>45475</v>
      </c>
      <c r="E5599" s="22">
        <f t="shared" si="258"/>
        <v>184</v>
      </c>
      <c r="F5599" s="50" t="s">
        <v>344</v>
      </c>
      <c r="G5599" s="50" t="s">
        <v>347</v>
      </c>
      <c r="H5599" s="17">
        <v>80</v>
      </c>
      <c r="I5599" s="17">
        <v>17</v>
      </c>
      <c r="J5599" s="50">
        <v>5.18</v>
      </c>
      <c r="K5599" s="50" t="s">
        <v>494</v>
      </c>
      <c r="N5599" s="50" t="s">
        <v>2216</v>
      </c>
      <c r="P5599" s="50" t="s">
        <v>2216</v>
      </c>
      <c r="Q5599" s="50" t="s">
        <v>496</v>
      </c>
      <c r="R5599" s="50" t="s">
        <v>2350</v>
      </c>
      <c r="S5599" s="50" t="s">
        <v>2506</v>
      </c>
      <c r="AF5599" s="50" t="s">
        <v>2469</v>
      </c>
      <c r="AG5599" s="196">
        <v>45560</v>
      </c>
      <c r="AH5599" s="50" t="s">
        <v>494</v>
      </c>
      <c r="AI5599" s="50" t="s">
        <v>494</v>
      </c>
      <c r="AJ5599" s="50" t="s">
        <v>494</v>
      </c>
      <c r="AL5599" s="50" t="s">
        <v>494</v>
      </c>
      <c r="AM5599">
        <v>74</v>
      </c>
      <c r="AN5599">
        <v>16</v>
      </c>
      <c r="AO5599">
        <v>5.0999999999999996</v>
      </c>
      <c r="AP5599" s="50" t="s">
        <v>496</v>
      </c>
      <c r="AQ5599" s="50" t="s">
        <v>2575</v>
      </c>
      <c r="AR5599" s="50" t="s">
        <v>2216</v>
      </c>
      <c r="AS5599" s="50" t="s">
        <v>494</v>
      </c>
      <c r="AT5599" s="50" t="s">
        <v>494</v>
      </c>
      <c r="AU5599" s="50" t="s">
        <v>2216</v>
      </c>
      <c r="AV5599" s="50" t="s">
        <v>494</v>
      </c>
      <c r="AW5599" s="50" t="s">
        <v>494</v>
      </c>
      <c r="AX5599" s="50" t="s">
        <v>494</v>
      </c>
      <c r="AY5599" s="50" t="s">
        <v>494</v>
      </c>
      <c r="AZ5599" s="50" t="s">
        <v>494</v>
      </c>
      <c r="BA5599" s="50" t="s">
        <v>494</v>
      </c>
      <c r="BB5599" s="50" t="s">
        <v>494</v>
      </c>
      <c r="BC5599" s="50" t="s">
        <v>494</v>
      </c>
      <c r="BD5599" s="50" t="s">
        <v>494</v>
      </c>
      <c r="BE5599" s="50" t="s">
        <v>494</v>
      </c>
    </row>
    <row r="5600" spans="1:57" hidden="1" x14ac:dyDescent="0.2">
      <c r="A5600" s="50">
        <v>2024</v>
      </c>
      <c r="B5600" s="50" t="s">
        <v>420</v>
      </c>
      <c r="C5600" s="51" t="str">
        <f>sample_event_meta!$U$269</f>
        <v>02Jul24-BS-BS09-1</v>
      </c>
      <c r="D5600" s="21">
        <f t="shared" si="257"/>
        <v>45475</v>
      </c>
      <c r="E5600" s="22">
        <f t="shared" si="258"/>
        <v>184</v>
      </c>
      <c r="F5600" s="50" t="s">
        <v>344</v>
      </c>
      <c r="G5600" s="50" t="s">
        <v>347</v>
      </c>
      <c r="H5600" s="17">
        <v>71</v>
      </c>
      <c r="I5600" s="17">
        <v>15</v>
      </c>
      <c r="J5600" s="50">
        <v>3.72</v>
      </c>
      <c r="K5600" s="50" t="s">
        <v>494</v>
      </c>
      <c r="P5600" s="50" t="s">
        <v>2217</v>
      </c>
      <c r="Q5600" s="50" t="s">
        <v>494</v>
      </c>
    </row>
    <row r="5601" spans="1:57" hidden="1" x14ac:dyDescent="0.2">
      <c r="A5601" s="50">
        <v>2024</v>
      </c>
      <c r="B5601" s="50" t="s">
        <v>420</v>
      </c>
      <c r="C5601" s="51" t="str">
        <f>sample_event_meta!$U$269</f>
        <v>02Jul24-BS-BS09-1</v>
      </c>
      <c r="D5601" s="21">
        <f t="shared" si="257"/>
        <v>45475</v>
      </c>
      <c r="E5601" s="22">
        <f t="shared" si="258"/>
        <v>184</v>
      </c>
      <c r="F5601" s="50" t="s">
        <v>344</v>
      </c>
      <c r="G5601" s="50" t="s">
        <v>347</v>
      </c>
      <c r="H5601" s="17">
        <v>77</v>
      </c>
      <c r="I5601" s="17">
        <v>16</v>
      </c>
      <c r="J5601" s="50">
        <v>4.74</v>
      </c>
      <c r="K5601" s="50" t="s">
        <v>494</v>
      </c>
      <c r="P5601" s="50" t="s">
        <v>2218</v>
      </c>
      <c r="Q5601" s="50" t="s">
        <v>494</v>
      </c>
    </row>
    <row r="5602" spans="1:57" ht="15" x14ac:dyDescent="0.25">
      <c r="A5602" s="50">
        <v>2024</v>
      </c>
      <c r="B5602" s="50" t="s">
        <v>420</v>
      </c>
      <c r="C5602" s="51" t="str">
        <f>sample_event_meta!$U$269</f>
        <v>02Jul24-BS-BS09-1</v>
      </c>
      <c r="D5602" s="21">
        <f t="shared" si="257"/>
        <v>45475</v>
      </c>
      <c r="E5602" s="22">
        <f t="shared" si="258"/>
        <v>184</v>
      </c>
      <c r="F5602" s="50" t="s">
        <v>344</v>
      </c>
      <c r="G5602" s="50" t="s">
        <v>347</v>
      </c>
      <c r="H5602" s="17">
        <v>83</v>
      </c>
      <c r="I5602" s="17">
        <v>18</v>
      </c>
      <c r="J5602" s="50">
        <v>5.66</v>
      </c>
      <c r="K5602" s="50" t="s">
        <v>494</v>
      </c>
      <c r="N5602" s="50" t="s">
        <v>2219</v>
      </c>
      <c r="P5602" s="50" t="s">
        <v>2219</v>
      </c>
      <c r="Q5602" s="50" t="s">
        <v>496</v>
      </c>
      <c r="R5602" s="50" t="s">
        <v>2350</v>
      </c>
      <c r="S5602" s="50" t="s">
        <v>2506</v>
      </c>
      <c r="AF5602" s="50" t="s">
        <v>2469</v>
      </c>
      <c r="AG5602" s="196">
        <v>45614</v>
      </c>
      <c r="AH5602" s="50" t="s">
        <v>494</v>
      </c>
      <c r="AI5602" s="50" t="s">
        <v>494</v>
      </c>
      <c r="AJ5602" s="50" t="s">
        <v>494</v>
      </c>
      <c r="AL5602" s="50" t="s">
        <v>494</v>
      </c>
      <c r="AM5602">
        <v>81</v>
      </c>
      <c r="AN5602">
        <v>19</v>
      </c>
      <c r="AO5602">
        <v>5.6</v>
      </c>
      <c r="AP5602" s="50" t="s">
        <v>496</v>
      </c>
      <c r="AQ5602" s="50" t="s">
        <v>2586</v>
      </c>
      <c r="AR5602" s="50" t="s">
        <v>2219</v>
      </c>
      <c r="AS5602" s="50" t="s">
        <v>494</v>
      </c>
      <c r="AT5602" s="50" t="s">
        <v>494</v>
      </c>
      <c r="AU5602" s="50" t="s">
        <v>2219</v>
      </c>
      <c r="AV5602" s="50" t="s">
        <v>494</v>
      </c>
      <c r="AW5602" s="50" t="s">
        <v>494</v>
      </c>
      <c r="AX5602" s="50" t="s">
        <v>494</v>
      </c>
      <c r="AY5602" s="50" t="s">
        <v>494</v>
      </c>
      <c r="AZ5602" s="50" t="s">
        <v>494</v>
      </c>
      <c r="BA5602" s="50" t="s">
        <v>494</v>
      </c>
      <c r="BB5602" s="50" t="s">
        <v>494</v>
      </c>
      <c r="BC5602" s="50" t="s">
        <v>494</v>
      </c>
      <c r="BD5602" s="50" t="s">
        <v>494</v>
      </c>
      <c r="BE5602" s="50" t="s">
        <v>494</v>
      </c>
    </row>
    <row r="5603" spans="1:57" hidden="1" x14ac:dyDescent="0.2">
      <c r="A5603" s="50">
        <v>2024</v>
      </c>
      <c r="B5603" s="50" t="s">
        <v>420</v>
      </c>
      <c r="C5603" s="51" t="str">
        <f>sample_event_meta!$U$269</f>
        <v>02Jul24-BS-BS09-1</v>
      </c>
      <c r="D5603" s="21">
        <f t="shared" si="257"/>
        <v>45475</v>
      </c>
      <c r="E5603" s="22">
        <f t="shared" si="258"/>
        <v>184</v>
      </c>
      <c r="F5603" s="50" t="s">
        <v>344</v>
      </c>
      <c r="G5603" s="50" t="s">
        <v>347</v>
      </c>
      <c r="H5603" s="17">
        <v>69</v>
      </c>
      <c r="I5603" s="17">
        <v>16</v>
      </c>
      <c r="J5603" s="50">
        <v>3.33</v>
      </c>
      <c r="K5603" s="50" t="s">
        <v>494</v>
      </c>
      <c r="P5603" s="50" t="s">
        <v>2220</v>
      </c>
      <c r="Q5603" s="50" t="s">
        <v>494</v>
      </c>
    </row>
    <row r="5604" spans="1:57" hidden="1" x14ac:dyDescent="0.2">
      <c r="A5604" s="50">
        <v>2024</v>
      </c>
      <c r="B5604" s="50" t="s">
        <v>420</v>
      </c>
      <c r="C5604" s="51" t="str">
        <f>sample_event_meta!$U$269</f>
        <v>02Jul24-BS-BS09-1</v>
      </c>
      <c r="D5604" s="21">
        <f t="shared" si="257"/>
        <v>45475</v>
      </c>
      <c r="E5604" s="22">
        <f t="shared" si="258"/>
        <v>184</v>
      </c>
      <c r="F5604" s="50" t="s">
        <v>344</v>
      </c>
      <c r="G5604" s="50" t="s">
        <v>347</v>
      </c>
      <c r="H5604" s="17">
        <v>78</v>
      </c>
      <c r="I5604" s="17">
        <v>16</v>
      </c>
      <c r="J5604" s="50">
        <v>4.47</v>
      </c>
      <c r="K5604" s="50" t="s">
        <v>494</v>
      </c>
      <c r="P5604" s="50" t="s">
        <v>2221</v>
      </c>
      <c r="Q5604" s="50" t="s">
        <v>494</v>
      </c>
    </row>
    <row r="5605" spans="1:57" ht="15" x14ac:dyDescent="0.25">
      <c r="A5605" s="50">
        <v>2024</v>
      </c>
      <c r="B5605" s="50" t="s">
        <v>420</v>
      </c>
      <c r="C5605" s="51" t="str">
        <f>sample_event_meta!$U$269</f>
        <v>02Jul24-BS-BS09-1</v>
      </c>
      <c r="D5605" s="21">
        <f t="shared" si="257"/>
        <v>45475</v>
      </c>
      <c r="E5605" s="22">
        <f t="shared" si="258"/>
        <v>184</v>
      </c>
      <c r="F5605" s="50" t="s">
        <v>344</v>
      </c>
      <c r="G5605" s="50" t="s">
        <v>347</v>
      </c>
      <c r="H5605" s="17">
        <v>84</v>
      </c>
      <c r="I5605" s="17">
        <v>18</v>
      </c>
      <c r="J5605" s="50">
        <v>6.01</v>
      </c>
      <c r="K5605" s="50" t="s">
        <v>494</v>
      </c>
      <c r="N5605" s="50" t="s">
        <v>2222</v>
      </c>
      <c r="P5605" s="50" t="s">
        <v>2222</v>
      </c>
      <c r="Q5605" s="50" t="s">
        <v>496</v>
      </c>
      <c r="R5605" s="50" t="s">
        <v>2350</v>
      </c>
      <c r="S5605" s="50" t="s">
        <v>2506</v>
      </c>
      <c r="AF5605" s="50" t="s">
        <v>2469</v>
      </c>
      <c r="AG5605" s="196">
        <v>45660</v>
      </c>
      <c r="AH5605" s="50" t="s">
        <v>494</v>
      </c>
      <c r="AI5605" s="50" t="s">
        <v>494</v>
      </c>
      <c r="AJ5605" s="50" t="s">
        <v>494</v>
      </c>
      <c r="AL5605" s="50" t="s">
        <v>494</v>
      </c>
      <c r="AM5605">
        <v>81</v>
      </c>
      <c r="AN5605">
        <v>18</v>
      </c>
      <c r="AO5605">
        <v>5.9</v>
      </c>
      <c r="AP5605" s="50" t="s">
        <v>496</v>
      </c>
      <c r="AQ5605" s="50" t="s">
        <v>2586</v>
      </c>
      <c r="AR5605" s="50" t="s">
        <v>2222</v>
      </c>
      <c r="AS5605" s="50" t="s">
        <v>494</v>
      </c>
      <c r="AT5605" s="50" t="s">
        <v>494</v>
      </c>
      <c r="AU5605" s="50" t="s">
        <v>2222</v>
      </c>
      <c r="AV5605" s="50" t="s">
        <v>494</v>
      </c>
      <c r="AW5605" s="50" t="s">
        <v>494</v>
      </c>
      <c r="AX5605" s="50" t="s">
        <v>494</v>
      </c>
      <c r="AY5605" s="50" t="s">
        <v>494</v>
      </c>
      <c r="AZ5605" s="50" t="s">
        <v>494</v>
      </c>
      <c r="BA5605" s="50" t="s">
        <v>494</v>
      </c>
      <c r="BB5605" s="50" t="s">
        <v>494</v>
      </c>
      <c r="BC5605" s="50" t="s">
        <v>494</v>
      </c>
      <c r="BD5605" s="50" t="s">
        <v>494</v>
      </c>
      <c r="BE5605" s="50" t="s">
        <v>494</v>
      </c>
    </row>
    <row r="5606" spans="1:57" hidden="1" x14ac:dyDescent="0.2">
      <c r="A5606" s="50">
        <v>2024</v>
      </c>
      <c r="B5606" s="50" t="s">
        <v>420</v>
      </c>
      <c r="C5606" s="51" t="str">
        <f>sample_event_meta!$U$269</f>
        <v>02Jul24-BS-BS09-1</v>
      </c>
      <c r="D5606" s="21">
        <f t="shared" si="257"/>
        <v>45475</v>
      </c>
      <c r="E5606" s="22">
        <f t="shared" si="258"/>
        <v>184</v>
      </c>
      <c r="F5606" s="50" t="s">
        <v>344</v>
      </c>
      <c r="G5606" s="50" t="s">
        <v>347</v>
      </c>
      <c r="H5606" s="17">
        <v>74</v>
      </c>
      <c r="I5606" s="17">
        <v>16</v>
      </c>
      <c r="J5606" s="50">
        <v>3.87</v>
      </c>
      <c r="K5606" s="50" t="s">
        <v>494</v>
      </c>
      <c r="P5606" s="50" t="s">
        <v>2223</v>
      </c>
      <c r="Q5606" s="50" t="s">
        <v>494</v>
      </c>
    </row>
    <row r="5607" spans="1:57" hidden="1" x14ac:dyDescent="0.2">
      <c r="A5607" s="50">
        <v>2024</v>
      </c>
      <c r="B5607" s="50" t="s">
        <v>420</v>
      </c>
      <c r="C5607" s="51" t="str">
        <f>sample_event_meta!$U$269</f>
        <v>02Jul24-BS-BS09-1</v>
      </c>
      <c r="D5607" s="21">
        <f t="shared" si="257"/>
        <v>45475</v>
      </c>
      <c r="E5607" s="22">
        <f t="shared" si="258"/>
        <v>184</v>
      </c>
      <c r="F5607" s="50" t="s">
        <v>344</v>
      </c>
      <c r="G5607" s="50" t="s">
        <v>347</v>
      </c>
      <c r="H5607" s="17">
        <v>70</v>
      </c>
      <c r="I5607" s="17">
        <v>14</v>
      </c>
      <c r="J5607" s="50">
        <v>3.48</v>
      </c>
      <c r="K5607" s="50" t="s">
        <v>494</v>
      </c>
      <c r="P5607" s="50" t="s">
        <v>2224</v>
      </c>
      <c r="Q5607" s="50" t="s">
        <v>494</v>
      </c>
    </row>
    <row r="5608" spans="1:57" hidden="1" x14ac:dyDescent="0.2">
      <c r="A5608" s="50">
        <v>2024</v>
      </c>
      <c r="B5608" s="50" t="s">
        <v>420</v>
      </c>
      <c r="C5608" s="51" t="str">
        <f>sample_event_meta!$U$268</f>
        <v>02Jul24-BS-BS08-1</v>
      </c>
      <c r="D5608" s="21">
        <f t="shared" si="257"/>
        <v>45475</v>
      </c>
      <c r="E5608" s="22">
        <f t="shared" si="258"/>
        <v>184</v>
      </c>
      <c r="F5608" s="50" t="s">
        <v>344</v>
      </c>
      <c r="G5608" s="50" t="s">
        <v>347</v>
      </c>
      <c r="H5608" s="17">
        <v>65</v>
      </c>
      <c r="I5608" s="17">
        <v>11</v>
      </c>
      <c r="J5608" s="50">
        <v>2.25</v>
      </c>
      <c r="K5608" s="50" t="s">
        <v>494</v>
      </c>
      <c r="P5608" s="50" t="s">
        <v>2225</v>
      </c>
      <c r="Q5608" s="50" t="s">
        <v>494</v>
      </c>
    </row>
    <row r="5609" spans="1:57" hidden="1" x14ac:dyDescent="0.2">
      <c r="A5609" s="50">
        <v>2024</v>
      </c>
      <c r="B5609" s="50" t="s">
        <v>420</v>
      </c>
      <c r="C5609" s="51" t="str">
        <f>sample_event_meta!$U$268</f>
        <v>02Jul24-BS-BS08-1</v>
      </c>
      <c r="D5609" s="21">
        <f t="shared" si="257"/>
        <v>45475</v>
      </c>
      <c r="E5609" s="22">
        <f t="shared" si="258"/>
        <v>184</v>
      </c>
      <c r="F5609" s="50" t="s">
        <v>344</v>
      </c>
      <c r="G5609" s="50" t="s">
        <v>347</v>
      </c>
      <c r="H5609" s="17">
        <v>74</v>
      </c>
      <c r="I5609" s="17">
        <v>14</v>
      </c>
      <c r="J5609" s="50">
        <v>3.5</v>
      </c>
      <c r="K5609" s="50" t="s">
        <v>494</v>
      </c>
      <c r="P5609" s="50" t="s">
        <v>2226</v>
      </c>
      <c r="Q5609" s="50" t="s">
        <v>494</v>
      </c>
    </row>
    <row r="5610" spans="1:57" ht="15" x14ac:dyDescent="0.25">
      <c r="A5610" s="50">
        <v>2024</v>
      </c>
      <c r="B5610" s="50" t="s">
        <v>420</v>
      </c>
      <c r="C5610" s="51" t="str">
        <f>sample_event_meta!$U$268</f>
        <v>02Jul24-BS-BS08-1</v>
      </c>
      <c r="D5610" s="21">
        <f t="shared" si="257"/>
        <v>45475</v>
      </c>
      <c r="E5610" s="22">
        <f t="shared" si="258"/>
        <v>184</v>
      </c>
      <c r="F5610" s="50" t="s">
        <v>344</v>
      </c>
      <c r="G5610" s="50" t="s">
        <v>347</v>
      </c>
      <c r="H5610" s="17">
        <v>74</v>
      </c>
      <c r="I5610" s="17">
        <v>13</v>
      </c>
      <c r="J5610" s="50">
        <v>3.29</v>
      </c>
      <c r="K5610" s="50" t="s">
        <v>496</v>
      </c>
      <c r="N5610" s="50" t="s">
        <v>2227</v>
      </c>
      <c r="P5610" s="50" t="s">
        <v>2227</v>
      </c>
      <c r="Q5610" s="50" t="s">
        <v>496</v>
      </c>
      <c r="R5610" s="50" t="s">
        <v>2350</v>
      </c>
      <c r="S5610" s="50" t="s">
        <v>2506</v>
      </c>
      <c r="AF5610" s="50" t="s">
        <v>2469</v>
      </c>
      <c r="AG5610" s="196">
        <v>45560</v>
      </c>
      <c r="AH5610" s="50" t="s">
        <v>496</v>
      </c>
      <c r="AI5610" s="50" t="s">
        <v>494</v>
      </c>
      <c r="AJ5610" s="50" t="s">
        <v>494</v>
      </c>
      <c r="AL5610" s="50" t="s">
        <v>494</v>
      </c>
      <c r="AM5610">
        <v>71</v>
      </c>
      <c r="AN5610">
        <v>13</v>
      </c>
      <c r="AO5610">
        <v>3.2</v>
      </c>
      <c r="AQ5610" s="50" t="s">
        <v>2575</v>
      </c>
      <c r="AR5610" s="50" t="s">
        <v>2227</v>
      </c>
      <c r="AS5610" s="50" t="s">
        <v>494</v>
      </c>
      <c r="AT5610" s="50" t="s">
        <v>494</v>
      </c>
      <c r="AU5610" s="50" t="s">
        <v>2227</v>
      </c>
      <c r="AV5610" s="50" t="s">
        <v>494</v>
      </c>
      <c r="AW5610" s="50" t="s">
        <v>494</v>
      </c>
      <c r="AX5610" s="50" t="s">
        <v>494</v>
      </c>
      <c r="AY5610" s="50" t="s">
        <v>494</v>
      </c>
      <c r="AZ5610" s="50" t="s">
        <v>494</v>
      </c>
      <c r="BA5610" s="50" t="s">
        <v>494</v>
      </c>
      <c r="BB5610" s="50" t="s">
        <v>494</v>
      </c>
      <c r="BC5610" s="50" t="s">
        <v>494</v>
      </c>
      <c r="BD5610" s="50" t="s">
        <v>494</v>
      </c>
      <c r="BE5610" s="50" t="s">
        <v>494</v>
      </c>
    </row>
    <row r="5611" spans="1:57" hidden="1" x14ac:dyDescent="0.2">
      <c r="A5611" s="50">
        <v>2024</v>
      </c>
      <c r="B5611" s="50" t="s">
        <v>420</v>
      </c>
      <c r="C5611" s="51" t="str">
        <f>sample_event_meta!$U$274</f>
        <v>11Jul24-BS-BS24-1</v>
      </c>
      <c r="D5611" s="21">
        <f t="shared" si="257"/>
        <v>45484</v>
      </c>
      <c r="E5611" s="22">
        <f t="shared" si="258"/>
        <v>193</v>
      </c>
      <c r="F5611" s="50" t="s">
        <v>344</v>
      </c>
      <c r="G5611" s="50" t="s">
        <v>347</v>
      </c>
      <c r="H5611" s="17">
        <v>91</v>
      </c>
      <c r="I5611" s="17">
        <v>16</v>
      </c>
      <c r="J5611" s="50">
        <v>7.54</v>
      </c>
      <c r="K5611" s="50" t="s">
        <v>494</v>
      </c>
      <c r="P5611" s="50" t="s">
        <v>2227</v>
      </c>
      <c r="Q5611" s="50" t="s">
        <v>494</v>
      </c>
    </row>
    <row r="5612" spans="1:57" hidden="1" x14ac:dyDescent="0.2">
      <c r="A5612" s="50">
        <v>2024</v>
      </c>
      <c r="B5612" s="50" t="s">
        <v>420</v>
      </c>
      <c r="C5612" s="51" t="str">
        <f>sample_event_meta!$U$274</f>
        <v>11Jul24-BS-BS24-1</v>
      </c>
      <c r="D5612" s="21">
        <f t="shared" si="257"/>
        <v>45484</v>
      </c>
      <c r="E5612" s="22">
        <f t="shared" si="258"/>
        <v>193</v>
      </c>
      <c r="F5612" s="50" t="s">
        <v>344</v>
      </c>
      <c r="G5612" s="50" t="s">
        <v>347</v>
      </c>
      <c r="H5612" s="17">
        <v>83</v>
      </c>
      <c r="I5612" s="17">
        <v>14</v>
      </c>
      <c r="J5612" s="50">
        <v>5.09</v>
      </c>
      <c r="K5612" s="50" t="s">
        <v>494</v>
      </c>
      <c r="P5612" s="50" t="s">
        <v>2228</v>
      </c>
      <c r="Q5612" s="50" t="s">
        <v>494</v>
      </c>
    </row>
    <row r="5613" spans="1:57" ht="15" x14ac:dyDescent="0.25">
      <c r="A5613" s="50">
        <v>2024</v>
      </c>
      <c r="B5613" s="50" t="s">
        <v>420</v>
      </c>
      <c r="C5613" s="51" t="str">
        <f>sample_event_meta!$U$274</f>
        <v>11Jul24-BS-BS24-1</v>
      </c>
      <c r="D5613" s="21">
        <f t="shared" si="257"/>
        <v>45484</v>
      </c>
      <c r="E5613" s="22">
        <f t="shared" si="258"/>
        <v>193</v>
      </c>
      <c r="F5613" s="50" t="s">
        <v>344</v>
      </c>
      <c r="G5613" s="50" t="s">
        <v>347</v>
      </c>
      <c r="H5613" s="17">
        <v>90</v>
      </c>
      <c r="I5613" s="17">
        <v>16</v>
      </c>
      <c r="J5613" s="50">
        <v>6.67</v>
      </c>
      <c r="K5613" s="50" t="s">
        <v>496</v>
      </c>
      <c r="N5613" s="50" t="s">
        <v>2229</v>
      </c>
      <c r="P5613" s="50" t="s">
        <v>2229</v>
      </c>
      <c r="Q5613" s="50" t="s">
        <v>496</v>
      </c>
      <c r="R5613" s="50" t="s">
        <v>2350</v>
      </c>
      <c r="S5613" s="50" t="s">
        <v>2506</v>
      </c>
      <c r="AF5613" s="50" t="s">
        <v>2469</v>
      </c>
      <c r="AG5613" s="196">
        <v>45554</v>
      </c>
      <c r="AH5613" s="50" t="s">
        <v>494</v>
      </c>
      <c r="AI5613" s="50" t="s">
        <v>494</v>
      </c>
      <c r="AJ5613" s="50" t="s">
        <v>494</v>
      </c>
      <c r="AL5613" s="50" t="s">
        <v>494</v>
      </c>
      <c r="AM5613">
        <v>86</v>
      </c>
      <c r="AN5613">
        <v>21</v>
      </c>
      <c r="AO5613">
        <v>6.5</v>
      </c>
      <c r="AQ5613" s="50" t="s">
        <v>2586</v>
      </c>
      <c r="AR5613" s="50" t="s">
        <v>2229</v>
      </c>
      <c r="AS5613" s="50" t="s">
        <v>494</v>
      </c>
      <c r="AT5613" s="50" t="s">
        <v>494</v>
      </c>
      <c r="AU5613" s="50" t="s">
        <v>2229</v>
      </c>
      <c r="AV5613" s="50" t="s">
        <v>494</v>
      </c>
      <c r="AW5613" s="50" t="s">
        <v>494</v>
      </c>
      <c r="AX5613" s="50" t="s">
        <v>494</v>
      </c>
      <c r="AY5613" s="50" t="s">
        <v>494</v>
      </c>
      <c r="AZ5613" s="50" t="s">
        <v>494</v>
      </c>
      <c r="BA5613" s="50" t="s">
        <v>494</v>
      </c>
      <c r="BB5613" s="50" t="s">
        <v>494</v>
      </c>
      <c r="BC5613" s="50" t="s">
        <v>494</v>
      </c>
      <c r="BD5613" s="50" t="s">
        <v>494</v>
      </c>
      <c r="BE5613" s="50" t="s">
        <v>494</v>
      </c>
    </row>
    <row r="5614" spans="1:57" hidden="1" x14ac:dyDescent="0.2">
      <c r="A5614" s="50">
        <v>2024</v>
      </c>
      <c r="B5614" s="50" t="s">
        <v>420</v>
      </c>
      <c r="C5614" s="51" t="str">
        <f>sample_event_meta!$U$274</f>
        <v>11Jul24-BS-BS24-1</v>
      </c>
      <c r="D5614" s="21">
        <f t="shared" si="257"/>
        <v>45484</v>
      </c>
      <c r="E5614" s="22">
        <f t="shared" si="258"/>
        <v>193</v>
      </c>
      <c r="F5614" s="50" t="s">
        <v>344</v>
      </c>
      <c r="G5614" s="50" t="s">
        <v>347</v>
      </c>
      <c r="H5614" s="17">
        <v>79</v>
      </c>
      <c r="I5614" s="17">
        <v>13</v>
      </c>
      <c r="J5614" s="50">
        <v>4.32</v>
      </c>
      <c r="K5614" s="50" t="s">
        <v>494</v>
      </c>
      <c r="P5614" s="50" t="s">
        <v>2230</v>
      </c>
      <c r="Q5614" s="50" t="s">
        <v>494</v>
      </c>
    </row>
    <row r="5615" spans="1:57" hidden="1" x14ac:dyDescent="0.2">
      <c r="A5615" s="50">
        <v>2024</v>
      </c>
      <c r="B5615" s="50" t="s">
        <v>420</v>
      </c>
      <c r="C5615" s="51" t="str">
        <f>sample_event_meta!$U$274</f>
        <v>11Jul24-BS-BS24-1</v>
      </c>
      <c r="D5615" s="21">
        <f t="shared" si="257"/>
        <v>45484</v>
      </c>
      <c r="E5615" s="22">
        <f t="shared" si="258"/>
        <v>193</v>
      </c>
      <c r="F5615" s="50" t="s">
        <v>344</v>
      </c>
      <c r="G5615" s="50" t="s">
        <v>347</v>
      </c>
      <c r="H5615" s="17">
        <v>88</v>
      </c>
      <c r="I5615" s="17">
        <v>15</v>
      </c>
      <c r="J5615" s="50">
        <v>6.13</v>
      </c>
      <c r="K5615" s="50" t="s">
        <v>494</v>
      </c>
      <c r="P5615" s="50" t="s">
        <v>2231</v>
      </c>
      <c r="Q5615" s="50" t="s">
        <v>494</v>
      </c>
    </row>
    <row r="5616" spans="1:57" ht="15" x14ac:dyDescent="0.25">
      <c r="A5616" s="50">
        <v>2024</v>
      </c>
      <c r="B5616" s="50" t="s">
        <v>420</v>
      </c>
      <c r="C5616" s="51" t="str">
        <f>sample_event_meta!$U$274</f>
        <v>11Jul24-BS-BS24-1</v>
      </c>
      <c r="D5616" s="21">
        <f t="shared" si="257"/>
        <v>45484</v>
      </c>
      <c r="E5616" s="22">
        <f t="shared" si="258"/>
        <v>193</v>
      </c>
      <c r="F5616" s="50" t="s">
        <v>344</v>
      </c>
      <c r="G5616" s="50" t="s">
        <v>347</v>
      </c>
      <c r="H5616" s="17">
        <v>81</v>
      </c>
      <c r="I5616" s="17">
        <v>14</v>
      </c>
      <c r="J5616" s="50">
        <v>4.82</v>
      </c>
      <c r="K5616" s="50" t="s">
        <v>496</v>
      </c>
      <c r="N5616" s="50" t="s">
        <v>2232</v>
      </c>
      <c r="P5616" s="50" t="s">
        <v>2232</v>
      </c>
      <c r="Q5616" s="50" t="s">
        <v>496</v>
      </c>
      <c r="R5616" s="50" t="s">
        <v>2350</v>
      </c>
      <c r="S5616" s="50" t="s">
        <v>2506</v>
      </c>
      <c r="AF5616" s="50" t="s">
        <v>2469</v>
      </c>
      <c r="AG5616" s="196">
        <v>45561</v>
      </c>
      <c r="AH5616" s="50" t="s">
        <v>494</v>
      </c>
      <c r="AI5616" s="50" t="s">
        <v>494</v>
      </c>
      <c r="AJ5616" s="50" t="s">
        <v>494</v>
      </c>
      <c r="AL5616" s="50" t="s">
        <v>494</v>
      </c>
      <c r="AM5616">
        <v>73</v>
      </c>
      <c r="AN5616">
        <v>15</v>
      </c>
      <c r="AO5616">
        <v>4.7</v>
      </c>
      <c r="AQ5616" s="50" t="s">
        <v>2575</v>
      </c>
      <c r="AR5616" s="50" t="s">
        <v>2232</v>
      </c>
      <c r="AS5616" s="50" t="s">
        <v>494</v>
      </c>
      <c r="AT5616" s="50" t="s">
        <v>494</v>
      </c>
      <c r="AU5616" s="50" t="s">
        <v>2232</v>
      </c>
      <c r="AV5616" s="50" t="s">
        <v>494</v>
      </c>
      <c r="AW5616" s="50" t="s">
        <v>494</v>
      </c>
      <c r="AX5616" s="50" t="s">
        <v>494</v>
      </c>
      <c r="AY5616" s="50" t="s">
        <v>494</v>
      </c>
      <c r="AZ5616" s="50" t="s">
        <v>494</v>
      </c>
      <c r="BA5616" s="50" t="s">
        <v>494</v>
      </c>
      <c r="BB5616" s="50" t="s">
        <v>494</v>
      </c>
      <c r="BC5616" s="50" t="s">
        <v>494</v>
      </c>
      <c r="BD5616" s="50" t="s">
        <v>494</v>
      </c>
      <c r="BE5616" s="50" t="s">
        <v>494</v>
      </c>
    </row>
    <row r="5617" spans="1:57" hidden="1" x14ac:dyDescent="0.2">
      <c r="A5617" s="50">
        <v>2024</v>
      </c>
      <c r="B5617" s="50" t="s">
        <v>420</v>
      </c>
      <c r="C5617" s="51" t="str">
        <f>sample_event_meta!$U$274</f>
        <v>11Jul24-BS-BS24-1</v>
      </c>
      <c r="D5617" s="21">
        <f t="shared" si="257"/>
        <v>45484</v>
      </c>
      <c r="E5617" s="22">
        <f t="shared" si="258"/>
        <v>193</v>
      </c>
      <c r="F5617" s="50" t="s">
        <v>344</v>
      </c>
      <c r="G5617" s="50" t="s">
        <v>347</v>
      </c>
      <c r="H5617" s="17">
        <v>72</v>
      </c>
      <c r="I5617" s="17">
        <v>12</v>
      </c>
      <c r="J5617" s="50">
        <v>3.32</v>
      </c>
      <c r="K5617" s="50" t="s">
        <v>494</v>
      </c>
      <c r="P5617" s="50" t="s">
        <v>2233</v>
      </c>
      <c r="Q5617" s="50" t="s">
        <v>494</v>
      </c>
    </row>
    <row r="5618" spans="1:57" hidden="1" x14ac:dyDescent="0.2">
      <c r="A5618" s="50">
        <v>2024</v>
      </c>
      <c r="B5618" s="50" t="s">
        <v>420</v>
      </c>
      <c r="C5618" s="51" t="str">
        <f>sample_event_meta!$U$274</f>
        <v>11Jul24-BS-BS24-1</v>
      </c>
      <c r="D5618" s="21">
        <f t="shared" si="257"/>
        <v>45484</v>
      </c>
      <c r="E5618" s="22">
        <f t="shared" si="258"/>
        <v>193</v>
      </c>
      <c r="F5618" s="50" t="s">
        <v>344</v>
      </c>
      <c r="G5618" s="50" t="s">
        <v>347</v>
      </c>
      <c r="H5618" s="17">
        <v>77</v>
      </c>
      <c r="I5618" s="17">
        <v>13</v>
      </c>
      <c r="J5618" s="50">
        <v>4.22</v>
      </c>
      <c r="K5618" s="50" t="s">
        <v>494</v>
      </c>
      <c r="P5618" s="50" t="s">
        <v>2234</v>
      </c>
      <c r="Q5618" s="50" t="s">
        <v>494</v>
      </c>
    </row>
    <row r="5619" spans="1:57" ht="15" x14ac:dyDescent="0.25">
      <c r="A5619" s="50">
        <v>2024</v>
      </c>
      <c r="B5619" s="50" t="s">
        <v>420</v>
      </c>
      <c r="C5619" s="51" t="str">
        <f>sample_event_meta!$U$274</f>
        <v>11Jul24-BS-BS24-1</v>
      </c>
      <c r="D5619" s="21">
        <f t="shared" si="257"/>
        <v>45484</v>
      </c>
      <c r="E5619" s="22">
        <f t="shared" si="258"/>
        <v>193</v>
      </c>
      <c r="F5619" s="50" t="s">
        <v>344</v>
      </c>
      <c r="G5619" s="50" t="s">
        <v>347</v>
      </c>
      <c r="H5619" s="17">
        <v>88</v>
      </c>
      <c r="I5619" s="17">
        <v>15</v>
      </c>
      <c r="J5619" s="50">
        <v>6.25</v>
      </c>
      <c r="K5619" s="50" t="s">
        <v>494</v>
      </c>
      <c r="N5619" s="50" t="s">
        <v>2235</v>
      </c>
      <c r="P5619" s="50" t="s">
        <v>2235</v>
      </c>
      <c r="Q5619" s="50" t="s">
        <v>496</v>
      </c>
      <c r="R5619" s="50" t="s">
        <v>2350</v>
      </c>
      <c r="S5619" s="50" t="s">
        <v>2506</v>
      </c>
      <c r="AF5619" s="50" t="s">
        <v>2469</v>
      </c>
      <c r="AG5619" s="196">
        <v>45554</v>
      </c>
      <c r="AH5619" s="50" t="s">
        <v>494</v>
      </c>
      <c r="AI5619" s="50" t="s">
        <v>494</v>
      </c>
      <c r="AJ5619" s="50" t="s">
        <v>494</v>
      </c>
      <c r="AL5619" s="50" t="s">
        <v>494</v>
      </c>
      <c r="AM5619">
        <v>81</v>
      </c>
      <c r="AN5619">
        <v>16</v>
      </c>
      <c r="AO5619">
        <v>6.1</v>
      </c>
      <c r="AQ5619" s="50" t="s">
        <v>2575</v>
      </c>
      <c r="AR5619" s="50" t="s">
        <v>2235</v>
      </c>
      <c r="AS5619" s="50" t="s">
        <v>494</v>
      </c>
      <c r="AT5619" s="50" t="s">
        <v>494</v>
      </c>
      <c r="AU5619" s="50" t="s">
        <v>2235</v>
      </c>
      <c r="AV5619" s="50" t="s">
        <v>494</v>
      </c>
      <c r="AW5619" s="50" t="s">
        <v>494</v>
      </c>
      <c r="AX5619" s="50" t="s">
        <v>494</v>
      </c>
      <c r="AY5619" s="50" t="s">
        <v>494</v>
      </c>
      <c r="AZ5619" s="50" t="s">
        <v>494</v>
      </c>
      <c r="BA5619" s="50" t="s">
        <v>494</v>
      </c>
      <c r="BB5619" s="50" t="s">
        <v>494</v>
      </c>
      <c r="BC5619" s="50" t="s">
        <v>494</v>
      </c>
      <c r="BD5619" s="50" t="s">
        <v>494</v>
      </c>
      <c r="BE5619" s="50" t="s">
        <v>494</v>
      </c>
    </row>
    <row r="5620" spans="1:57" hidden="1" x14ac:dyDescent="0.2">
      <c r="A5620" s="50">
        <v>2024</v>
      </c>
      <c r="B5620" s="50" t="s">
        <v>420</v>
      </c>
      <c r="C5620" s="51" t="str">
        <f>sample_event_meta!$U$274</f>
        <v>11Jul24-BS-BS24-1</v>
      </c>
      <c r="D5620" s="21">
        <f t="shared" si="257"/>
        <v>45484</v>
      </c>
      <c r="E5620" s="22">
        <f t="shared" si="258"/>
        <v>193</v>
      </c>
      <c r="F5620" s="50" t="s">
        <v>344</v>
      </c>
      <c r="G5620" s="50" t="s">
        <v>347</v>
      </c>
      <c r="H5620" s="17">
        <v>89</v>
      </c>
      <c r="I5620" s="17">
        <v>15</v>
      </c>
      <c r="J5620" s="50">
        <v>6.24</v>
      </c>
      <c r="K5620" s="50" t="s">
        <v>494</v>
      </c>
      <c r="P5620" s="50" t="s">
        <v>2236</v>
      </c>
      <c r="Q5620" s="50" t="s">
        <v>494</v>
      </c>
    </row>
    <row r="5621" spans="1:57" hidden="1" x14ac:dyDescent="0.2">
      <c r="A5621" s="50">
        <v>2024</v>
      </c>
      <c r="B5621" s="50" t="s">
        <v>420</v>
      </c>
      <c r="C5621" s="51" t="str">
        <f>sample_event_meta!$U$274</f>
        <v>11Jul24-BS-BS24-1</v>
      </c>
      <c r="D5621" s="21">
        <f t="shared" si="257"/>
        <v>45484</v>
      </c>
      <c r="E5621" s="22">
        <f t="shared" si="258"/>
        <v>193</v>
      </c>
      <c r="F5621" s="50" t="s">
        <v>344</v>
      </c>
      <c r="G5621" s="50" t="s">
        <v>347</v>
      </c>
      <c r="H5621" s="17">
        <v>93</v>
      </c>
      <c r="I5621" s="17">
        <v>16</v>
      </c>
      <c r="J5621" s="50">
        <v>7.05</v>
      </c>
      <c r="K5621" s="50" t="s">
        <v>494</v>
      </c>
      <c r="P5621" s="50" t="s">
        <v>2237</v>
      </c>
      <c r="Q5621" s="50" t="s">
        <v>494</v>
      </c>
    </row>
    <row r="5622" spans="1:57" ht="15" x14ac:dyDescent="0.25">
      <c r="A5622" s="50">
        <v>2024</v>
      </c>
      <c r="B5622" s="50" t="s">
        <v>420</v>
      </c>
      <c r="C5622" s="51" t="str">
        <f>sample_event_meta!$U$274</f>
        <v>11Jul24-BS-BS24-1</v>
      </c>
      <c r="D5622" s="21">
        <f t="shared" si="257"/>
        <v>45484</v>
      </c>
      <c r="E5622" s="22">
        <f t="shared" si="258"/>
        <v>193</v>
      </c>
      <c r="F5622" s="50" t="s">
        <v>344</v>
      </c>
      <c r="G5622" s="50" t="s">
        <v>347</v>
      </c>
      <c r="H5622" s="17">
        <v>85</v>
      </c>
      <c r="I5622" s="17">
        <v>13</v>
      </c>
      <c r="J5622" s="50">
        <v>4.95</v>
      </c>
      <c r="K5622" s="50" t="s">
        <v>494</v>
      </c>
      <c r="N5622" s="50" t="s">
        <v>2238</v>
      </c>
      <c r="P5622" s="50" t="s">
        <v>2238</v>
      </c>
      <c r="Q5622" s="50" t="s">
        <v>496</v>
      </c>
      <c r="R5622" s="50" t="s">
        <v>2350</v>
      </c>
      <c r="S5622" s="50" t="s">
        <v>2506</v>
      </c>
      <c r="AF5622" s="50" t="s">
        <v>2469</v>
      </c>
      <c r="AG5622" s="196">
        <v>45554</v>
      </c>
      <c r="AH5622" s="50" t="s">
        <v>494</v>
      </c>
      <c r="AI5622" s="50" t="s">
        <v>494</v>
      </c>
      <c r="AJ5622" s="50" t="s">
        <v>494</v>
      </c>
      <c r="AL5622" s="50" t="s">
        <v>494</v>
      </c>
      <c r="AM5622">
        <v>78</v>
      </c>
      <c r="AN5622">
        <v>15</v>
      </c>
      <c r="AO5622">
        <v>4.5999999999999996</v>
      </c>
      <c r="AP5622" s="50" t="s">
        <v>496</v>
      </c>
      <c r="AQ5622" s="50" t="s">
        <v>2575</v>
      </c>
      <c r="AR5622" s="50" t="s">
        <v>2238</v>
      </c>
      <c r="AS5622" s="50" t="s">
        <v>494</v>
      </c>
      <c r="AT5622" s="50" t="s">
        <v>494</v>
      </c>
      <c r="AU5622" s="50" t="s">
        <v>2238</v>
      </c>
      <c r="AV5622" s="50" t="s">
        <v>494</v>
      </c>
      <c r="AW5622" s="50" t="s">
        <v>494</v>
      </c>
      <c r="AX5622" s="50" t="s">
        <v>494</v>
      </c>
      <c r="AY5622" s="50" t="s">
        <v>494</v>
      </c>
      <c r="AZ5622" s="50" t="s">
        <v>494</v>
      </c>
      <c r="BA5622" s="50" t="s">
        <v>494</v>
      </c>
      <c r="BB5622" s="50" t="s">
        <v>494</v>
      </c>
      <c r="BC5622" s="50" t="s">
        <v>494</v>
      </c>
      <c r="BD5622" s="50" t="s">
        <v>494</v>
      </c>
      <c r="BE5622" s="50" t="s">
        <v>494</v>
      </c>
    </row>
    <row r="5623" spans="1:57" hidden="1" x14ac:dyDescent="0.2">
      <c r="A5623" s="50">
        <v>2024</v>
      </c>
      <c r="B5623" s="50" t="s">
        <v>420</v>
      </c>
      <c r="C5623" s="51" t="str">
        <f>sample_event_meta!$U$274</f>
        <v>11Jul24-BS-BS24-1</v>
      </c>
      <c r="D5623" s="21">
        <f t="shared" si="257"/>
        <v>45484</v>
      </c>
      <c r="E5623" s="22">
        <f t="shared" si="258"/>
        <v>193</v>
      </c>
      <c r="F5623" s="50" t="s">
        <v>344</v>
      </c>
      <c r="G5623" s="50" t="s">
        <v>347</v>
      </c>
      <c r="H5623" s="17">
        <v>142</v>
      </c>
      <c r="I5623" s="17">
        <v>24</v>
      </c>
      <c r="J5623" s="50">
        <v>27.91</v>
      </c>
      <c r="K5623" s="50" t="s">
        <v>494</v>
      </c>
      <c r="P5623" s="50" t="s">
        <v>2239</v>
      </c>
      <c r="Q5623" s="50" t="s">
        <v>494</v>
      </c>
    </row>
    <row r="5624" spans="1:57" hidden="1" x14ac:dyDescent="0.2">
      <c r="A5624" s="50">
        <v>2024</v>
      </c>
      <c r="B5624" s="50" t="s">
        <v>420</v>
      </c>
      <c r="C5624" s="51" t="str">
        <f>sample_event_meta!$U$274</f>
        <v>11Jul24-BS-BS24-1</v>
      </c>
      <c r="D5624" s="21">
        <f t="shared" si="257"/>
        <v>45484</v>
      </c>
      <c r="E5624" s="22">
        <f t="shared" si="258"/>
        <v>193</v>
      </c>
      <c r="F5624" s="50" t="s">
        <v>344</v>
      </c>
      <c r="G5624" s="50" t="s">
        <v>347</v>
      </c>
      <c r="H5624" s="17">
        <v>89</v>
      </c>
      <c r="I5624" s="17">
        <v>15</v>
      </c>
      <c r="J5624" s="50">
        <v>6.39</v>
      </c>
      <c r="K5624" s="50" t="s">
        <v>494</v>
      </c>
      <c r="P5624" s="50" t="s">
        <v>2240</v>
      </c>
      <c r="Q5624" s="50" t="s">
        <v>494</v>
      </c>
    </row>
    <row r="5625" spans="1:57" hidden="1" x14ac:dyDescent="0.2">
      <c r="A5625" s="50">
        <v>2024</v>
      </c>
      <c r="B5625" s="50" t="s">
        <v>420</v>
      </c>
      <c r="C5625" s="51" t="str">
        <f>sample_event_meta!$U$273</f>
        <v>11Jul24-BS-BS07-1</v>
      </c>
      <c r="D5625" s="21">
        <f t="shared" si="257"/>
        <v>45484</v>
      </c>
      <c r="E5625" s="22">
        <f t="shared" si="258"/>
        <v>193</v>
      </c>
      <c r="F5625" s="50" t="s">
        <v>344</v>
      </c>
      <c r="G5625" s="50" t="s">
        <v>347</v>
      </c>
      <c r="H5625" s="17">
        <v>86</v>
      </c>
      <c r="I5625" s="17">
        <v>18</v>
      </c>
      <c r="J5625" s="50">
        <v>6.2</v>
      </c>
      <c r="K5625" s="50" t="s">
        <v>494</v>
      </c>
      <c r="P5625" s="50" t="s">
        <v>2241</v>
      </c>
      <c r="Q5625" s="50" t="s">
        <v>494</v>
      </c>
    </row>
    <row r="5626" spans="1:57" hidden="1" x14ac:dyDescent="0.2">
      <c r="A5626" s="50">
        <v>2024</v>
      </c>
      <c r="B5626" s="50" t="s">
        <v>420</v>
      </c>
      <c r="C5626" s="51" t="str">
        <f>sample_event_meta!$U$273</f>
        <v>11Jul24-BS-BS07-1</v>
      </c>
      <c r="D5626" s="21">
        <f t="shared" si="257"/>
        <v>45484</v>
      </c>
      <c r="E5626" s="22">
        <f t="shared" si="258"/>
        <v>193</v>
      </c>
      <c r="F5626" s="50" t="s">
        <v>344</v>
      </c>
      <c r="G5626" s="50" t="s">
        <v>347</v>
      </c>
      <c r="H5626" s="17">
        <v>83</v>
      </c>
      <c r="I5626" s="17">
        <v>14</v>
      </c>
      <c r="J5626" s="50">
        <v>5.16</v>
      </c>
      <c r="K5626" s="50" t="s">
        <v>494</v>
      </c>
      <c r="P5626" s="50" t="s">
        <v>2242</v>
      </c>
      <c r="Q5626" s="50" t="s">
        <v>494</v>
      </c>
    </row>
    <row r="5627" spans="1:57" ht="15" x14ac:dyDescent="0.25">
      <c r="A5627" s="50">
        <v>2024</v>
      </c>
      <c r="B5627" s="50" t="s">
        <v>420</v>
      </c>
      <c r="C5627" s="51" t="str">
        <f>sample_event_meta!$U$273</f>
        <v>11Jul24-BS-BS07-1</v>
      </c>
      <c r="D5627" s="21">
        <f t="shared" si="257"/>
        <v>45484</v>
      </c>
      <c r="E5627" s="22">
        <f t="shared" si="258"/>
        <v>193</v>
      </c>
      <c r="F5627" s="50" t="s">
        <v>344</v>
      </c>
      <c r="G5627" s="50" t="s">
        <v>347</v>
      </c>
      <c r="H5627" s="17">
        <v>96</v>
      </c>
      <c r="I5627" s="17">
        <v>19</v>
      </c>
      <c r="J5627" s="50">
        <v>8.14</v>
      </c>
      <c r="K5627" s="50" t="s">
        <v>494</v>
      </c>
      <c r="N5627" s="50" t="s">
        <v>2243</v>
      </c>
      <c r="P5627" s="50" t="s">
        <v>2243</v>
      </c>
      <c r="Q5627" s="50" t="s">
        <v>496</v>
      </c>
      <c r="R5627" s="50" t="s">
        <v>2350</v>
      </c>
      <c r="S5627" s="50" t="s">
        <v>2506</v>
      </c>
      <c r="AF5627" s="50" t="s">
        <v>2469</v>
      </c>
      <c r="AG5627" s="196">
        <v>45554</v>
      </c>
      <c r="AH5627" s="50" t="s">
        <v>494</v>
      </c>
      <c r="AI5627" s="50" t="s">
        <v>494</v>
      </c>
      <c r="AJ5627" s="50" t="s">
        <v>494</v>
      </c>
      <c r="AL5627" s="50" t="s">
        <v>494</v>
      </c>
      <c r="AM5627">
        <v>89</v>
      </c>
      <c r="AN5627">
        <v>18</v>
      </c>
      <c r="AO5627">
        <v>8.1999999999999993</v>
      </c>
      <c r="AP5627" s="50" t="s">
        <v>496</v>
      </c>
      <c r="AQ5627" s="50" t="s">
        <v>2575</v>
      </c>
      <c r="AR5627" s="50" t="s">
        <v>2243</v>
      </c>
      <c r="AS5627" s="50" t="s">
        <v>494</v>
      </c>
      <c r="AT5627" s="50" t="s">
        <v>494</v>
      </c>
      <c r="AU5627" s="50" t="s">
        <v>2243</v>
      </c>
      <c r="AV5627" s="50" t="s">
        <v>494</v>
      </c>
      <c r="AW5627" s="50" t="s">
        <v>494</v>
      </c>
      <c r="AX5627" s="50" t="s">
        <v>494</v>
      </c>
      <c r="AY5627" s="50" t="s">
        <v>494</v>
      </c>
      <c r="AZ5627" s="50" t="s">
        <v>494</v>
      </c>
      <c r="BA5627" s="50" t="s">
        <v>494</v>
      </c>
      <c r="BB5627" s="50" t="s">
        <v>494</v>
      </c>
      <c r="BC5627" s="50" t="s">
        <v>494</v>
      </c>
      <c r="BD5627" s="50" t="s">
        <v>494</v>
      </c>
      <c r="BE5627" s="50" t="s">
        <v>494</v>
      </c>
    </row>
    <row r="5628" spans="1:57" hidden="1" x14ac:dyDescent="0.2">
      <c r="A5628" s="50">
        <v>2024</v>
      </c>
      <c r="B5628" s="50" t="s">
        <v>420</v>
      </c>
      <c r="C5628" s="51" t="str">
        <f>sample_event_meta!$U$273</f>
        <v>11Jul24-BS-BS07-1</v>
      </c>
      <c r="D5628" s="21">
        <f t="shared" si="257"/>
        <v>45484</v>
      </c>
      <c r="E5628" s="22">
        <f t="shared" si="258"/>
        <v>193</v>
      </c>
      <c r="F5628" s="50" t="s">
        <v>344</v>
      </c>
      <c r="G5628" s="50" t="s">
        <v>347</v>
      </c>
      <c r="H5628" s="17">
        <v>91</v>
      </c>
      <c r="I5628" s="17">
        <v>19</v>
      </c>
      <c r="J5628" s="50">
        <v>7.34</v>
      </c>
      <c r="K5628" s="50" t="s">
        <v>494</v>
      </c>
      <c r="P5628" s="50" t="s">
        <v>2244</v>
      </c>
      <c r="Q5628" s="50" t="s">
        <v>494</v>
      </c>
    </row>
    <row r="5629" spans="1:57" hidden="1" x14ac:dyDescent="0.2">
      <c r="A5629" s="50">
        <v>2024</v>
      </c>
      <c r="B5629" s="50" t="s">
        <v>420</v>
      </c>
      <c r="C5629" s="51" t="str">
        <f>sample_event_meta!$U$273</f>
        <v>11Jul24-BS-BS07-1</v>
      </c>
      <c r="D5629" s="21">
        <f t="shared" si="257"/>
        <v>45484</v>
      </c>
      <c r="E5629" s="22">
        <f t="shared" si="258"/>
        <v>193</v>
      </c>
      <c r="F5629" s="50" t="s">
        <v>344</v>
      </c>
      <c r="G5629" s="50" t="s">
        <v>347</v>
      </c>
      <c r="H5629" s="17">
        <v>73</v>
      </c>
      <c r="I5629" s="17">
        <v>14</v>
      </c>
      <c r="J5629" s="50">
        <v>6.57</v>
      </c>
      <c r="K5629" s="50" t="s">
        <v>494</v>
      </c>
      <c r="P5629" s="50" t="s">
        <v>2245</v>
      </c>
      <c r="Q5629" s="50" t="s">
        <v>494</v>
      </c>
    </row>
    <row r="5630" spans="1:57" ht="15" x14ac:dyDescent="0.25">
      <c r="A5630" s="50">
        <v>2024</v>
      </c>
      <c r="B5630" s="50" t="s">
        <v>420</v>
      </c>
      <c r="C5630" s="51" t="str">
        <f>sample_event_meta!$U$273</f>
        <v>11Jul24-BS-BS07-1</v>
      </c>
      <c r="D5630" s="21">
        <f t="shared" si="257"/>
        <v>45484</v>
      </c>
      <c r="E5630" s="22">
        <f t="shared" si="258"/>
        <v>193</v>
      </c>
      <c r="F5630" s="50" t="s">
        <v>344</v>
      </c>
      <c r="G5630" s="50" t="s">
        <v>347</v>
      </c>
      <c r="H5630" s="17">
        <v>92</v>
      </c>
      <c r="I5630" s="17">
        <v>19</v>
      </c>
      <c r="J5630" s="50">
        <v>7.52</v>
      </c>
      <c r="K5630" s="50" t="s">
        <v>494</v>
      </c>
      <c r="N5630" s="50" t="s">
        <v>2246</v>
      </c>
      <c r="P5630" s="50" t="s">
        <v>2246</v>
      </c>
      <c r="Q5630" s="50" t="s">
        <v>496</v>
      </c>
      <c r="R5630" s="50" t="s">
        <v>2350</v>
      </c>
      <c r="S5630" s="50" t="s">
        <v>2506</v>
      </c>
      <c r="AF5630" s="50" t="s">
        <v>2469</v>
      </c>
      <c r="AG5630" s="196">
        <v>45560</v>
      </c>
      <c r="AH5630" s="50" t="s">
        <v>494</v>
      </c>
      <c r="AI5630" s="50" t="s">
        <v>494</v>
      </c>
      <c r="AJ5630" s="50" t="s">
        <v>494</v>
      </c>
      <c r="AL5630" s="50" t="s">
        <v>494</v>
      </c>
      <c r="AM5630">
        <v>86</v>
      </c>
      <c r="AN5630">
        <v>18</v>
      </c>
      <c r="AO5630">
        <v>7.3</v>
      </c>
      <c r="AP5630" s="50" t="s">
        <v>496</v>
      </c>
      <c r="AQ5630" s="50" t="s">
        <v>2575</v>
      </c>
      <c r="AR5630" s="50" t="s">
        <v>2246</v>
      </c>
      <c r="AS5630" s="50" t="s">
        <v>494</v>
      </c>
      <c r="AT5630" s="50" t="s">
        <v>494</v>
      </c>
      <c r="AU5630" s="50" t="s">
        <v>2246</v>
      </c>
      <c r="AV5630" s="50" t="s">
        <v>494</v>
      </c>
      <c r="AW5630" s="50" t="s">
        <v>494</v>
      </c>
      <c r="AX5630" s="50" t="s">
        <v>494</v>
      </c>
      <c r="AY5630" s="50" t="s">
        <v>494</v>
      </c>
      <c r="AZ5630" s="50" t="s">
        <v>494</v>
      </c>
      <c r="BA5630" s="50" t="s">
        <v>494</v>
      </c>
      <c r="BB5630" s="50" t="s">
        <v>494</v>
      </c>
      <c r="BC5630" s="50" t="s">
        <v>494</v>
      </c>
      <c r="BD5630" s="50" t="s">
        <v>494</v>
      </c>
      <c r="BE5630" s="50" t="s">
        <v>494</v>
      </c>
    </row>
    <row r="5631" spans="1:57" hidden="1" x14ac:dyDescent="0.2">
      <c r="A5631" s="50">
        <v>2024</v>
      </c>
      <c r="B5631" s="50" t="s">
        <v>420</v>
      </c>
      <c r="C5631" s="51" t="str">
        <f>sample_event_meta!$U$273</f>
        <v>11Jul24-BS-BS07-1</v>
      </c>
      <c r="D5631" s="21">
        <f t="shared" si="257"/>
        <v>45484</v>
      </c>
      <c r="E5631" s="22">
        <f t="shared" si="258"/>
        <v>193</v>
      </c>
      <c r="F5631" s="50" t="s">
        <v>344</v>
      </c>
      <c r="G5631" s="50" t="s">
        <v>347</v>
      </c>
      <c r="H5631" s="17">
        <v>73</v>
      </c>
      <c r="I5631" s="17">
        <v>14</v>
      </c>
      <c r="J5631" s="50">
        <v>3.34</v>
      </c>
      <c r="K5631" s="50" t="s">
        <v>494</v>
      </c>
      <c r="P5631" s="50" t="s">
        <v>2247</v>
      </c>
      <c r="Q5631" s="50" t="s">
        <v>494</v>
      </c>
    </row>
    <row r="5632" spans="1:57" hidden="1" x14ac:dyDescent="0.2">
      <c r="A5632" s="50">
        <v>2024</v>
      </c>
      <c r="B5632" s="50" t="s">
        <v>420</v>
      </c>
      <c r="C5632" s="51" t="str">
        <f>sample_event_meta!$U$273</f>
        <v>11Jul24-BS-BS07-1</v>
      </c>
      <c r="D5632" s="21">
        <f t="shared" si="257"/>
        <v>45484</v>
      </c>
      <c r="E5632" s="22">
        <f t="shared" si="258"/>
        <v>193</v>
      </c>
      <c r="F5632" s="50" t="s">
        <v>344</v>
      </c>
      <c r="G5632" s="50" t="s">
        <v>347</v>
      </c>
      <c r="H5632" s="17">
        <v>81</v>
      </c>
      <c r="I5632" s="17">
        <v>15</v>
      </c>
      <c r="J5632" s="50">
        <v>4.8099999999999996</v>
      </c>
      <c r="K5632" s="50" t="s">
        <v>494</v>
      </c>
      <c r="P5632" s="50" t="s">
        <v>2248</v>
      </c>
      <c r="Q5632" s="50" t="s">
        <v>494</v>
      </c>
    </row>
    <row r="5633" spans="1:57" ht="15" x14ac:dyDescent="0.25">
      <c r="A5633" s="50">
        <v>2024</v>
      </c>
      <c r="B5633" s="50" t="s">
        <v>420</v>
      </c>
      <c r="C5633" s="51" t="str">
        <f>sample_event_meta!$U$273</f>
        <v>11Jul24-BS-BS07-1</v>
      </c>
      <c r="D5633" s="21">
        <f t="shared" si="257"/>
        <v>45484</v>
      </c>
      <c r="E5633" s="22">
        <f t="shared" si="258"/>
        <v>193</v>
      </c>
      <c r="F5633" s="50" t="s">
        <v>344</v>
      </c>
      <c r="G5633" s="50" t="s">
        <v>347</v>
      </c>
      <c r="H5633" s="17">
        <v>99</v>
      </c>
      <c r="I5633" s="17">
        <v>21</v>
      </c>
      <c r="J5633" s="50">
        <v>9.5399999999999991</v>
      </c>
      <c r="K5633" s="50" t="s">
        <v>494</v>
      </c>
      <c r="N5633" s="50" t="s">
        <v>2249</v>
      </c>
      <c r="P5633" s="50" t="s">
        <v>2249</v>
      </c>
      <c r="Q5633" s="50" t="s">
        <v>496</v>
      </c>
      <c r="R5633" s="50" t="s">
        <v>2350</v>
      </c>
      <c r="S5633" s="50" t="s">
        <v>2506</v>
      </c>
      <c r="AF5633" s="50" t="s">
        <v>2469</v>
      </c>
      <c r="AG5633" s="196">
        <v>45664</v>
      </c>
      <c r="AH5633" s="50" t="s">
        <v>494</v>
      </c>
      <c r="AI5633" s="50" t="s">
        <v>494</v>
      </c>
      <c r="AJ5633" s="50" t="s">
        <v>494</v>
      </c>
      <c r="AL5633" s="50" t="s">
        <v>494</v>
      </c>
      <c r="AM5633">
        <v>95</v>
      </c>
      <c r="AN5633">
        <v>21</v>
      </c>
      <c r="AO5633">
        <v>9.1</v>
      </c>
      <c r="AP5633" s="50" t="s">
        <v>496</v>
      </c>
      <c r="AQ5633" s="50" t="s">
        <v>1754</v>
      </c>
      <c r="AR5633" s="50" t="s">
        <v>2249</v>
      </c>
      <c r="AS5633" s="50" t="s">
        <v>494</v>
      </c>
      <c r="AT5633" s="50" t="s">
        <v>494</v>
      </c>
      <c r="AU5633" s="50" t="s">
        <v>2249</v>
      </c>
      <c r="AV5633" s="50" t="s">
        <v>494</v>
      </c>
      <c r="AW5633" s="50" t="s">
        <v>494</v>
      </c>
      <c r="AX5633" s="50" t="s">
        <v>494</v>
      </c>
      <c r="AY5633" s="50" t="s">
        <v>494</v>
      </c>
      <c r="AZ5633" s="50" t="s">
        <v>494</v>
      </c>
      <c r="BA5633" s="50" t="s">
        <v>494</v>
      </c>
      <c r="BB5633" s="50" t="s">
        <v>494</v>
      </c>
      <c r="BC5633" s="50" t="s">
        <v>494</v>
      </c>
      <c r="BD5633" s="50" t="s">
        <v>494</v>
      </c>
      <c r="BE5633" s="50" t="s">
        <v>494</v>
      </c>
    </row>
    <row r="5634" spans="1:57" hidden="1" x14ac:dyDescent="0.2">
      <c r="A5634" s="50">
        <v>2024</v>
      </c>
      <c r="B5634" s="50" t="s">
        <v>420</v>
      </c>
      <c r="C5634" s="51" t="str">
        <f>sample_event_meta!$U$273</f>
        <v>11Jul24-BS-BS07-1</v>
      </c>
      <c r="D5634" s="21">
        <f t="shared" si="257"/>
        <v>45484</v>
      </c>
      <c r="E5634" s="22">
        <f t="shared" si="258"/>
        <v>193</v>
      </c>
      <c r="F5634" s="50" t="s">
        <v>344</v>
      </c>
      <c r="G5634" s="50" t="s">
        <v>347</v>
      </c>
      <c r="H5634" s="17">
        <v>55</v>
      </c>
      <c r="I5634" s="17">
        <v>18</v>
      </c>
      <c r="J5634" s="50">
        <v>6.6</v>
      </c>
      <c r="K5634" s="50" t="s">
        <v>494</v>
      </c>
      <c r="P5634" s="50" t="s">
        <v>2250</v>
      </c>
      <c r="Q5634" s="50" t="s">
        <v>494</v>
      </c>
    </row>
    <row r="5635" spans="1:57" hidden="1" x14ac:dyDescent="0.2">
      <c r="A5635" s="50">
        <v>2024</v>
      </c>
      <c r="B5635" s="50" t="s">
        <v>420</v>
      </c>
      <c r="C5635" s="51" t="str">
        <f>sample_event_meta!$U$273</f>
        <v>11Jul24-BS-BS07-1</v>
      </c>
      <c r="D5635" s="21">
        <f t="shared" si="257"/>
        <v>45484</v>
      </c>
      <c r="E5635" s="22">
        <f t="shared" si="258"/>
        <v>193</v>
      </c>
      <c r="F5635" s="50" t="s">
        <v>344</v>
      </c>
      <c r="G5635" s="50" t="s">
        <v>347</v>
      </c>
      <c r="H5635" s="17">
        <v>79</v>
      </c>
      <c r="I5635" s="17">
        <v>16</v>
      </c>
      <c r="J5635" s="50">
        <v>4.68</v>
      </c>
      <c r="K5635" s="50" t="s">
        <v>494</v>
      </c>
      <c r="P5635" s="50" t="s">
        <v>2251</v>
      </c>
      <c r="Q5635" s="50" t="s">
        <v>494</v>
      </c>
    </row>
    <row r="5636" spans="1:57" ht="15" x14ac:dyDescent="0.25">
      <c r="A5636" s="50">
        <v>2024</v>
      </c>
      <c r="B5636" s="50" t="s">
        <v>420</v>
      </c>
      <c r="C5636" s="51" t="str">
        <f>sample_event_meta!$U$273</f>
        <v>11Jul24-BS-BS07-1</v>
      </c>
      <c r="D5636" s="21">
        <f t="shared" si="257"/>
        <v>45484</v>
      </c>
      <c r="E5636" s="22">
        <f t="shared" si="258"/>
        <v>193</v>
      </c>
      <c r="F5636" s="50" t="s">
        <v>344</v>
      </c>
      <c r="G5636" s="50" t="s">
        <v>347</v>
      </c>
      <c r="H5636" s="17">
        <v>95</v>
      </c>
      <c r="I5636" s="17">
        <v>19</v>
      </c>
      <c r="J5636" s="50">
        <v>7.77</v>
      </c>
      <c r="K5636" s="50" t="s">
        <v>494</v>
      </c>
      <c r="N5636" s="50" t="s">
        <v>2252</v>
      </c>
      <c r="P5636" s="50" t="s">
        <v>2252</v>
      </c>
      <c r="Q5636" s="50" t="s">
        <v>496</v>
      </c>
      <c r="R5636" s="50" t="s">
        <v>2350</v>
      </c>
      <c r="S5636" s="50" t="s">
        <v>2506</v>
      </c>
      <c r="AF5636" s="50" t="s">
        <v>2469</v>
      </c>
      <c r="AG5636" s="196">
        <v>45554</v>
      </c>
      <c r="AH5636" s="50" t="s">
        <v>494</v>
      </c>
      <c r="AI5636" s="50" t="s">
        <v>494</v>
      </c>
      <c r="AJ5636" s="50" t="s">
        <v>494</v>
      </c>
      <c r="AL5636" s="50" t="s">
        <v>494</v>
      </c>
      <c r="AM5636">
        <v>88</v>
      </c>
      <c r="AN5636">
        <v>17</v>
      </c>
      <c r="AO5636">
        <v>7.6</v>
      </c>
      <c r="AP5636" s="50" t="s">
        <v>496</v>
      </c>
      <c r="AQ5636" s="50" t="s">
        <v>2575</v>
      </c>
      <c r="AR5636" s="50" t="s">
        <v>2252</v>
      </c>
      <c r="AS5636" s="50" t="s">
        <v>494</v>
      </c>
      <c r="AT5636" s="50" t="s">
        <v>494</v>
      </c>
      <c r="AU5636" s="50" t="s">
        <v>2252</v>
      </c>
      <c r="AV5636" s="50" t="s">
        <v>494</v>
      </c>
      <c r="AW5636" s="50" t="s">
        <v>494</v>
      </c>
      <c r="AX5636" s="50" t="s">
        <v>494</v>
      </c>
      <c r="AY5636" s="50" t="s">
        <v>494</v>
      </c>
      <c r="AZ5636" s="50" t="s">
        <v>494</v>
      </c>
      <c r="BA5636" s="50" t="s">
        <v>494</v>
      </c>
      <c r="BB5636" s="50" t="s">
        <v>494</v>
      </c>
      <c r="BC5636" s="50" t="s">
        <v>494</v>
      </c>
      <c r="BD5636" s="50" t="s">
        <v>494</v>
      </c>
      <c r="BE5636" s="50" t="s">
        <v>494</v>
      </c>
    </row>
    <row r="5637" spans="1:57" hidden="1" x14ac:dyDescent="0.2">
      <c r="A5637" s="50">
        <v>2024</v>
      </c>
      <c r="B5637" s="50" t="s">
        <v>420</v>
      </c>
      <c r="C5637" s="51" t="str">
        <f>sample_event_meta!$U$273</f>
        <v>11Jul24-BS-BS07-1</v>
      </c>
      <c r="D5637" s="21">
        <f t="shared" si="257"/>
        <v>45484</v>
      </c>
      <c r="E5637" s="22">
        <f t="shared" si="258"/>
        <v>193</v>
      </c>
      <c r="F5637" s="50" t="s">
        <v>344</v>
      </c>
      <c r="G5637" s="50" t="s">
        <v>347</v>
      </c>
      <c r="H5637" s="17">
        <v>69</v>
      </c>
      <c r="I5637" s="17">
        <v>12</v>
      </c>
      <c r="J5637" s="50">
        <v>3.05</v>
      </c>
      <c r="K5637" s="50" t="s">
        <v>494</v>
      </c>
      <c r="P5637" s="50" t="s">
        <v>2253</v>
      </c>
      <c r="Q5637" s="50" t="s">
        <v>494</v>
      </c>
    </row>
    <row r="5638" spans="1:57" hidden="1" x14ac:dyDescent="0.2">
      <c r="A5638" s="50">
        <v>2024</v>
      </c>
      <c r="B5638" s="50" t="s">
        <v>420</v>
      </c>
      <c r="C5638" s="51" t="str">
        <f>sample_event_meta!$U$273</f>
        <v>11Jul24-BS-BS07-1</v>
      </c>
      <c r="D5638" s="21">
        <f t="shared" si="257"/>
        <v>45484</v>
      </c>
      <c r="E5638" s="22">
        <f t="shared" si="258"/>
        <v>193</v>
      </c>
      <c r="F5638" s="50" t="s">
        <v>344</v>
      </c>
      <c r="G5638" s="50" t="s">
        <v>347</v>
      </c>
      <c r="H5638" s="17">
        <v>82</v>
      </c>
      <c r="I5638" s="17">
        <v>16</v>
      </c>
      <c r="J5638" s="50">
        <v>5.09</v>
      </c>
      <c r="K5638" s="50" t="s">
        <v>494</v>
      </c>
      <c r="P5638" s="50" t="s">
        <v>2254</v>
      </c>
      <c r="Q5638" s="50" t="s">
        <v>494</v>
      </c>
    </row>
    <row r="5639" spans="1:57" ht="15" x14ac:dyDescent="0.25">
      <c r="A5639" s="50">
        <v>2024</v>
      </c>
      <c r="B5639" s="50" t="s">
        <v>420</v>
      </c>
      <c r="C5639" s="51" t="str">
        <f>sample_event_meta!$U$273</f>
        <v>11Jul24-BS-BS07-1</v>
      </c>
      <c r="D5639" s="21">
        <f t="shared" si="257"/>
        <v>45484</v>
      </c>
      <c r="E5639" s="22">
        <f t="shared" si="258"/>
        <v>193</v>
      </c>
      <c r="F5639" s="50" t="s">
        <v>344</v>
      </c>
      <c r="G5639" s="50" t="s">
        <v>347</v>
      </c>
      <c r="H5639" s="17">
        <v>87</v>
      </c>
      <c r="I5639" s="17">
        <v>18</v>
      </c>
      <c r="J5639" s="50">
        <v>5.99</v>
      </c>
      <c r="K5639" s="50" t="s">
        <v>496</v>
      </c>
      <c r="N5639" s="50" t="s">
        <v>2255</v>
      </c>
      <c r="P5639" s="50" t="s">
        <v>2255</v>
      </c>
      <c r="Q5639" s="50" t="s">
        <v>496</v>
      </c>
      <c r="R5639" s="50" t="s">
        <v>2350</v>
      </c>
      <c r="S5639" s="50" t="s">
        <v>2506</v>
      </c>
      <c r="AF5639" s="50" t="s">
        <v>2469</v>
      </c>
      <c r="AG5639" s="196">
        <v>45554</v>
      </c>
      <c r="AH5639" s="50" t="s">
        <v>494</v>
      </c>
      <c r="AI5639" s="50" t="s">
        <v>494</v>
      </c>
      <c r="AJ5639" s="50" t="s">
        <v>494</v>
      </c>
      <c r="AL5639" s="50" t="s">
        <v>496</v>
      </c>
      <c r="AM5639">
        <v>81</v>
      </c>
      <c r="AN5639">
        <v>17</v>
      </c>
      <c r="AO5639">
        <v>5.9</v>
      </c>
      <c r="AP5639" s="50" t="s">
        <v>496</v>
      </c>
      <c r="AQ5639" s="50" t="s">
        <v>2575</v>
      </c>
      <c r="AR5639" s="50" t="s">
        <v>2255</v>
      </c>
      <c r="AS5639" s="50" t="s">
        <v>494</v>
      </c>
      <c r="AT5639" s="50" t="s">
        <v>494</v>
      </c>
      <c r="AU5639" s="50" t="s">
        <v>2255</v>
      </c>
      <c r="AV5639" s="50" t="s">
        <v>494</v>
      </c>
      <c r="AW5639" s="50" t="s">
        <v>494</v>
      </c>
      <c r="AX5639" s="50" t="s">
        <v>494</v>
      </c>
      <c r="AY5639" s="50" t="s">
        <v>494</v>
      </c>
      <c r="AZ5639" s="50" t="s">
        <v>494</v>
      </c>
      <c r="BA5639" s="50" t="s">
        <v>494</v>
      </c>
      <c r="BB5639" s="50" t="s">
        <v>494</v>
      </c>
      <c r="BC5639" s="50" t="s">
        <v>494</v>
      </c>
      <c r="BD5639" s="50" t="s">
        <v>494</v>
      </c>
      <c r="BE5639" s="50" t="s">
        <v>494</v>
      </c>
    </row>
    <row r="5640" spans="1:57" hidden="1" x14ac:dyDescent="0.2">
      <c r="A5640" s="50">
        <v>2024</v>
      </c>
      <c r="B5640" s="50" t="s">
        <v>420</v>
      </c>
      <c r="C5640" s="51" t="str">
        <f>sample_event_meta!$U$273</f>
        <v>11Jul24-BS-BS07-1</v>
      </c>
      <c r="D5640" s="21">
        <f t="shared" ref="D5640:D5703" si="259">DATEVALUE(LEFT(C5640, SEARCH("-", C5640) - 1))</f>
        <v>45484</v>
      </c>
      <c r="E5640" s="22">
        <f t="shared" ref="E5640:E5703" si="260" xml:space="preserve"> D5640 - DATE(YEAR(D5640), 1, 0)</f>
        <v>193</v>
      </c>
      <c r="F5640" s="50" t="s">
        <v>344</v>
      </c>
      <c r="G5640" s="50" t="s">
        <v>347</v>
      </c>
      <c r="H5640" s="17">
        <v>66</v>
      </c>
      <c r="I5640" s="17">
        <v>14</v>
      </c>
      <c r="J5640" s="50">
        <v>2.69</v>
      </c>
      <c r="K5640" s="50" t="s">
        <v>494</v>
      </c>
      <c r="P5640" s="50" t="s">
        <v>2256</v>
      </c>
      <c r="Q5640" s="50" t="s">
        <v>494</v>
      </c>
    </row>
    <row r="5641" spans="1:57" hidden="1" x14ac:dyDescent="0.2">
      <c r="A5641" s="50">
        <v>2024</v>
      </c>
      <c r="B5641" s="50" t="s">
        <v>420</v>
      </c>
      <c r="C5641" s="51" t="str">
        <f>sample_event_meta!$U$273</f>
        <v>11Jul24-BS-BS07-1</v>
      </c>
      <c r="D5641" s="21">
        <f t="shared" si="259"/>
        <v>45484</v>
      </c>
      <c r="E5641" s="22">
        <f t="shared" si="260"/>
        <v>193</v>
      </c>
      <c r="F5641" s="50" t="s">
        <v>344</v>
      </c>
      <c r="G5641" s="50" t="s">
        <v>347</v>
      </c>
      <c r="H5641" s="17">
        <v>71</v>
      </c>
      <c r="I5641" s="17">
        <v>14</v>
      </c>
      <c r="J5641" s="50">
        <v>3.42</v>
      </c>
      <c r="K5641" s="50" t="s">
        <v>494</v>
      </c>
      <c r="P5641" s="50" t="s">
        <v>2257</v>
      </c>
      <c r="Q5641" s="50" t="s">
        <v>494</v>
      </c>
    </row>
    <row r="5642" spans="1:57" ht="15" x14ac:dyDescent="0.25">
      <c r="A5642" s="50">
        <v>2024</v>
      </c>
      <c r="B5642" s="50" t="s">
        <v>420</v>
      </c>
      <c r="C5642" s="51" t="str">
        <f>sample_event_meta!$U$273</f>
        <v>11Jul24-BS-BS07-1</v>
      </c>
      <c r="D5642" s="21">
        <f t="shared" si="259"/>
        <v>45484</v>
      </c>
      <c r="E5642" s="22">
        <f t="shared" si="260"/>
        <v>193</v>
      </c>
      <c r="F5642" s="50" t="s">
        <v>344</v>
      </c>
      <c r="G5642" s="50" t="s">
        <v>347</v>
      </c>
      <c r="H5642" s="17">
        <v>79</v>
      </c>
      <c r="I5642" s="17">
        <v>16</v>
      </c>
      <c r="J5642" s="50">
        <v>4.7699999999999996</v>
      </c>
      <c r="K5642" s="50" t="s">
        <v>494</v>
      </c>
      <c r="N5642" s="50" t="s">
        <v>2258</v>
      </c>
      <c r="P5642" s="50" t="s">
        <v>2258</v>
      </c>
      <c r="Q5642" s="50" t="s">
        <v>496</v>
      </c>
      <c r="R5642" s="50" t="s">
        <v>2350</v>
      </c>
      <c r="S5642" s="50" t="s">
        <v>2506</v>
      </c>
      <c r="AF5642" s="50" t="s">
        <v>2469</v>
      </c>
      <c r="AG5642" s="196">
        <v>45614</v>
      </c>
      <c r="AH5642" s="50" t="s">
        <v>494</v>
      </c>
      <c r="AI5642" s="50" t="s">
        <v>494</v>
      </c>
      <c r="AJ5642" s="50" t="s">
        <v>494</v>
      </c>
      <c r="AL5642" s="50" t="s">
        <v>494</v>
      </c>
      <c r="AM5642">
        <v>76</v>
      </c>
      <c r="AN5642">
        <v>16</v>
      </c>
      <c r="AO5642">
        <v>4.5999999999999996</v>
      </c>
      <c r="AP5642" s="50" t="s">
        <v>496</v>
      </c>
      <c r="AQ5642" s="50" t="s">
        <v>2586</v>
      </c>
      <c r="AR5642" s="50" t="s">
        <v>2258</v>
      </c>
      <c r="AS5642" s="50" t="s">
        <v>494</v>
      </c>
      <c r="AT5642" s="50" t="s">
        <v>494</v>
      </c>
      <c r="AU5642" s="50" t="s">
        <v>2258</v>
      </c>
      <c r="AV5642" s="50" t="s">
        <v>494</v>
      </c>
      <c r="AW5642" s="50" t="s">
        <v>494</v>
      </c>
      <c r="AX5642" s="50" t="s">
        <v>494</v>
      </c>
      <c r="AY5642" s="50" t="s">
        <v>494</v>
      </c>
      <c r="AZ5642" s="50" t="s">
        <v>494</v>
      </c>
      <c r="BA5642" s="50" t="s">
        <v>494</v>
      </c>
      <c r="BB5642" s="50" t="s">
        <v>494</v>
      </c>
      <c r="BC5642" s="50" t="s">
        <v>494</v>
      </c>
      <c r="BD5642" s="50" t="s">
        <v>494</v>
      </c>
      <c r="BE5642" s="50" t="s">
        <v>494</v>
      </c>
    </row>
    <row r="5643" spans="1:57" hidden="1" x14ac:dyDescent="0.2">
      <c r="A5643" s="50">
        <v>2024</v>
      </c>
      <c r="B5643" s="50" t="s">
        <v>420</v>
      </c>
      <c r="C5643" s="51" t="str">
        <f>sample_event_meta!$U$273</f>
        <v>11Jul24-BS-BS07-1</v>
      </c>
      <c r="D5643" s="21">
        <f t="shared" si="259"/>
        <v>45484</v>
      </c>
      <c r="E5643" s="22">
        <f t="shared" si="260"/>
        <v>193</v>
      </c>
      <c r="F5643" s="50" t="s">
        <v>344</v>
      </c>
      <c r="G5643" s="50" t="s">
        <v>347</v>
      </c>
      <c r="H5643" s="17">
        <v>96</v>
      </c>
      <c r="I5643" s="17">
        <v>21</v>
      </c>
      <c r="J5643" s="50">
        <v>9.24</v>
      </c>
      <c r="K5643" s="50" t="s">
        <v>494</v>
      </c>
      <c r="P5643" s="50" t="s">
        <v>2259</v>
      </c>
      <c r="Q5643" s="50" t="s">
        <v>494</v>
      </c>
      <c r="AD5643" s="50" t="s">
        <v>2349</v>
      </c>
    </row>
    <row r="5644" spans="1:57" hidden="1" x14ac:dyDescent="0.2">
      <c r="A5644" s="50">
        <v>2024</v>
      </c>
      <c r="B5644" s="50" t="s">
        <v>420</v>
      </c>
      <c r="C5644" s="51" t="str">
        <f>sample_event_meta!$U$273</f>
        <v>11Jul24-BS-BS07-1</v>
      </c>
      <c r="D5644" s="21">
        <f t="shared" si="259"/>
        <v>45484</v>
      </c>
      <c r="E5644" s="22">
        <f t="shared" si="260"/>
        <v>193</v>
      </c>
      <c r="F5644" s="50" t="s">
        <v>344</v>
      </c>
      <c r="G5644" s="50" t="s">
        <v>347</v>
      </c>
      <c r="H5644" s="17">
        <v>97</v>
      </c>
      <c r="I5644" s="17">
        <v>21</v>
      </c>
      <c r="J5644" s="50">
        <v>8.57</v>
      </c>
      <c r="K5644" s="50" t="s">
        <v>496</v>
      </c>
      <c r="P5644" s="50" t="s">
        <v>2260</v>
      </c>
      <c r="Q5644" s="50" t="s">
        <v>494</v>
      </c>
      <c r="AD5644" s="50" t="s">
        <v>2349</v>
      </c>
    </row>
    <row r="5645" spans="1:57" ht="15" x14ac:dyDescent="0.25">
      <c r="A5645" s="50">
        <v>2024</v>
      </c>
      <c r="B5645" s="50" t="s">
        <v>420</v>
      </c>
      <c r="C5645" s="51" t="str">
        <f>sample_event_meta!$U$273</f>
        <v>11Jul24-BS-BS07-1</v>
      </c>
      <c r="D5645" s="21">
        <f t="shared" si="259"/>
        <v>45484</v>
      </c>
      <c r="E5645" s="22">
        <f t="shared" si="260"/>
        <v>193</v>
      </c>
      <c r="F5645" s="50" t="s">
        <v>344</v>
      </c>
      <c r="G5645" s="50" t="s">
        <v>347</v>
      </c>
      <c r="H5645" s="17">
        <v>98</v>
      </c>
      <c r="I5645" s="17">
        <v>21</v>
      </c>
      <c r="J5645" s="50">
        <v>9.33</v>
      </c>
      <c r="K5645" s="50" t="s">
        <v>496</v>
      </c>
      <c r="N5645" s="50" t="s">
        <v>2261</v>
      </c>
      <c r="P5645" s="50" t="s">
        <v>2261</v>
      </c>
      <c r="Q5645" s="50" t="s">
        <v>496</v>
      </c>
      <c r="R5645" s="50" t="s">
        <v>2350</v>
      </c>
      <c r="S5645" s="50" t="s">
        <v>2506</v>
      </c>
      <c r="AD5645" s="50" t="s">
        <v>2349</v>
      </c>
      <c r="AF5645" s="50" t="s">
        <v>2469</v>
      </c>
      <c r="AG5645" s="196">
        <v>45561</v>
      </c>
      <c r="AH5645" s="50" t="s">
        <v>494</v>
      </c>
      <c r="AI5645" s="50" t="s">
        <v>494</v>
      </c>
      <c r="AJ5645" s="50" t="s">
        <v>494</v>
      </c>
      <c r="AL5645" s="50" t="s">
        <v>496</v>
      </c>
      <c r="AM5645">
        <v>92</v>
      </c>
      <c r="AN5645">
        <v>18</v>
      </c>
      <c r="AO5645">
        <v>9.1999999999999993</v>
      </c>
      <c r="AP5645" s="50" t="s">
        <v>496</v>
      </c>
      <c r="AQ5645" s="50" t="s">
        <v>2575</v>
      </c>
      <c r="AR5645" s="50" t="s">
        <v>2261</v>
      </c>
      <c r="AS5645" s="50" t="s">
        <v>494</v>
      </c>
      <c r="AT5645" s="50" t="s">
        <v>494</v>
      </c>
      <c r="AU5645" s="50" t="s">
        <v>2261</v>
      </c>
      <c r="AV5645" s="50" t="s">
        <v>494</v>
      </c>
      <c r="AW5645" s="50" t="s">
        <v>494</v>
      </c>
      <c r="AX5645" s="50" t="s">
        <v>494</v>
      </c>
      <c r="AY5645" s="50" t="s">
        <v>494</v>
      </c>
      <c r="AZ5645" s="50" t="s">
        <v>494</v>
      </c>
      <c r="BA5645" s="50" t="s">
        <v>494</v>
      </c>
      <c r="BB5645" s="50" t="s">
        <v>494</v>
      </c>
      <c r="BC5645" s="50" t="s">
        <v>494</v>
      </c>
      <c r="BD5645" s="50" t="s">
        <v>494</v>
      </c>
      <c r="BE5645" s="50" t="s">
        <v>494</v>
      </c>
    </row>
    <row r="5646" spans="1:57" hidden="1" x14ac:dyDescent="0.2">
      <c r="A5646" s="50">
        <v>2024</v>
      </c>
      <c r="B5646" s="50" t="s">
        <v>420</v>
      </c>
      <c r="C5646" s="51" t="str">
        <f>sample_event_meta!$U$273</f>
        <v>11Jul24-BS-BS07-1</v>
      </c>
      <c r="D5646" s="21">
        <f t="shared" si="259"/>
        <v>45484</v>
      </c>
      <c r="E5646" s="22">
        <f t="shared" si="260"/>
        <v>193</v>
      </c>
      <c r="F5646" s="50" t="s">
        <v>344</v>
      </c>
      <c r="G5646" s="50" t="s">
        <v>347</v>
      </c>
      <c r="H5646" s="17">
        <v>108</v>
      </c>
      <c r="I5646" s="17">
        <v>25</v>
      </c>
      <c r="J5646" s="50">
        <v>13.07</v>
      </c>
      <c r="K5646" s="50" t="s">
        <v>494</v>
      </c>
      <c r="P5646" s="50" t="s">
        <v>2262</v>
      </c>
      <c r="Q5646" s="50" t="s">
        <v>494</v>
      </c>
      <c r="AD5646" s="50" t="s">
        <v>2349</v>
      </c>
    </row>
    <row r="5647" spans="1:57" hidden="1" x14ac:dyDescent="0.2">
      <c r="A5647" s="50">
        <v>2024</v>
      </c>
      <c r="B5647" s="50" t="s">
        <v>420</v>
      </c>
      <c r="C5647" s="51" t="str">
        <f>sample_event_meta!$U$273</f>
        <v>11Jul24-BS-BS07-1</v>
      </c>
      <c r="D5647" s="21">
        <f t="shared" si="259"/>
        <v>45484</v>
      </c>
      <c r="E5647" s="22">
        <f t="shared" si="260"/>
        <v>193</v>
      </c>
      <c r="F5647" s="50" t="s">
        <v>344</v>
      </c>
      <c r="G5647" s="50" t="s">
        <v>347</v>
      </c>
      <c r="H5647" s="17">
        <v>93</v>
      </c>
      <c r="I5647" s="17">
        <v>19</v>
      </c>
      <c r="J5647" s="50">
        <v>7.8</v>
      </c>
      <c r="K5647" s="50" t="s">
        <v>494</v>
      </c>
      <c r="P5647" s="50" t="s">
        <v>2263</v>
      </c>
      <c r="Q5647" s="50" t="s">
        <v>494</v>
      </c>
      <c r="AD5647" s="50" t="s">
        <v>2349</v>
      </c>
    </row>
    <row r="5648" spans="1:57" ht="15" x14ac:dyDescent="0.25">
      <c r="A5648" s="50">
        <v>2024</v>
      </c>
      <c r="B5648" s="50" t="s">
        <v>420</v>
      </c>
      <c r="C5648" s="51" t="str">
        <f>sample_event_meta!$U$273</f>
        <v>11Jul24-BS-BS07-1</v>
      </c>
      <c r="D5648" s="21">
        <f t="shared" si="259"/>
        <v>45484</v>
      </c>
      <c r="E5648" s="22">
        <f t="shared" si="260"/>
        <v>193</v>
      </c>
      <c r="F5648" s="50" t="s">
        <v>344</v>
      </c>
      <c r="G5648" s="50" t="s">
        <v>347</v>
      </c>
      <c r="H5648" s="17">
        <v>100</v>
      </c>
      <c r="I5648" s="17">
        <v>22</v>
      </c>
      <c r="J5648" s="50">
        <v>10.07</v>
      </c>
      <c r="K5648" s="50" t="s">
        <v>494</v>
      </c>
      <c r="N5648" s="50" t="s">
        <v>2264</v>
      </c>
      <c r="P5648" s="50" t="s">
        <v>2264</v>
      </c>
      <c r="Q5648" s="50" t="s">
        <v>496</v>
      </c>
      <c r="R5648" s="50" t="s">
        <v>2350</v>
      </c>
      <c r="S5648" s="50" t="s">
        <v>2506</v>
      </c>
      <c r="AD5648" s="50" t="s">
        <v>2349</v>
      </c>
      <c r="AF5648" s="50" t="s">
        <v>2469</v>
      </c>
      <c r="AG5648" s="196">
        <v>45582</v>
      </c>
      <c r="AH5648" s="50" t="s">
        <v>494</v>
      </c>
      <c r="AI5648" s="50" t="s">
        <v>494</v>
      </c>
      <c r="AJ5648" s="50" t="s">
        <v>494</v>
      </c>
      <c r="AL5648" s="50" t="s">
        <v>494</v>
      </c>
      <c r="AM5648">
        <v>87</v>
      </c>
      <c r="AN5648">
        <v>20</v>
      </c>
      <c r="AO5648">
        <v>9.8000000000000007</v>
      </c>
      <c r="AP5648" s="50" t="s">
        <v>496</v>
      </c>
      <c r="AQ5648" s="50" t="s">
        <v>2574</v>
      </c>
      <c r="AR5648" s="50" t="s">
        <v>2264</v>
      </c>
      <c r="AS5648" s="50" t="s">
        <v>494</v>
      </c>
      <c r="AT5648" s="50" t="s">
        <v>494</v>
      </c>
      <c r="AU5648" s="50" t="s">
        <v>2264</v>
      </c>
      <c r="AV5648" s="50" t="s">
        <v>494</v>
      </c>
      <c r="AW5648" s="50" t="s">
        <v>494</v>
      </c>
      <c r="AX5648" s="50" t="s">
        <v>494</v>
      </c>
      <c r="AY5648" s="50" t="s">
        <v>494</v>
      </c>
      <c r="AZ5648" s="50" t="s">
        <v>494</v>
      </c>
      <c r="BA5648" s="50" t="s">
        <v>494</v>
      </c>
      <c r="BB5648" s="50" t="s">
        <v>494</v>
      </c>
      <c r="BC5648" s="50" t="s">
        <v>494</v>
      </c>
      <c r="BD5648" s="50" t="s">
        <v>494</v>
      </c>
      <c r="BE5648" s="50" t="s">
        <v>494</v>
      </c>
    </row>
    <row r="5649" spans="1:57" hidden="1" x14ac:dyDescent="0.2">
      <c r="A5649" s="50">
        <v>2024</v>
      </c>
      <c r="B5649" s="50" t="s">
        <v>420</v>
      </c>
      <c r="C5649" s="51" t="str">
        <f>sample_event_meta!$U$273</f>
        <v>11Jul24-BS-BS07-1</v>
      </c>
      <c r="D5649" s="21">
        <f t="shared" si="259"/>
        <v>45484</v>
      </c>
      <c r="E5649" s="22">
        <f t="shared" si="260"/>
        <v>193</v>
      </c>
      <c r="F5649" s="50" t="s">
        <v>344</v>
      </c>
      <c r="G5649" s="50" t="s">
        <v>347</v>
      </c>
      <c r="H5649" s="17">
        <v>104</v>
      </c>
      <c r="I5649" s="17">
        <v>23</v>
      </c>
      <c r="J5649" s="50">
        <v>11.01</v>
      </c>
      <c r="K5649" s="50" t="s">
        <v>494</v>
      </c>
      <c r="P5649" s="50" t="s">
        <v>2265</v>
      </c>
      <c r="Q5649" s="50" t="s">
        <v>494</v>
      </c>
      <c r="AD5649" s="50" t="s">
        <v>2349</v>
      </c>
    </row>
    <row r="5650" spans="1:57" hidden="1" x14ac:dyDescent="0.2">
      <c r="A5650" s="50">
        <v>2024</v>
      </c>
      <c r="B5650" s="50" t="s">
        <v>420</v>
      </c>
      <c r="C5650" s="51" t="str">
        <f>sample_event_meta!$U$273</f>
        <v>11Jul24-BS-BS07-1</v>
      </c>
      <c r="D5650" s="21">
        <f t="shared" si="259"/>
        <v>45484</v>
      </c>
      <c r="E5650" s="22">
        <f t="shared" si="260"/>
        <v>193</v>
      </c>
      <c r="F5650" s="50" t="s">
        <v>344</v>
      </c>
      <c r="G5650" s="50" t="s">
        <v>347</v>
      </c>
      <c r="H5650" s="17">
        <v>96</v>
      </c>
      <c r="I5650" s="17">
        <v>23</v>
      </c>
      <c r="J5650" s="50">
        <v>9.65</v>
      </c>
      <c r="K5650" s="50" t="s">
        <v>494</v>
      </c>
      <c r="P5650" s="50" t="s">
        <v>2266</v>
      </c>
      <c r="Q5650" s="50" t="s">
        <v>494</v>
      </c>
      <c r="AD5650" s="50" t="s">
        <v>2349</v>
      </c>
    </row>
    <row r="5651" spans="1:57" ht="15" x14ac:dyDescent="0.25">
      <c r="A5651" s="50">
        <v>2024</v>
      </c>
      <c r="B5651" s="50" t="s">
        <v>420</v>
      </c>
      <c r="C5651" s="51" t="str">
        <f>sample_event_meta!$U$273</f>
        <v>11Jul24-BS-BS07-1</v>
      </c>
      <c r="D5651" s="21">
        <f t="shared" si="259"/>
        <v>45484</v>
      </c>
      <c r="E5651" s="22">
        <f t="shared" si="260"/>
        <v>193</v>
      </c>
      <c r="F5651" s="50" t="s">
        <v>344</v>
      </c>
      <c r="G5651" s="50" t="s">
        <v>347</v>
      </c>
      <c r="H5651" s="17">
        <v>105</v>
      </c>
      <c r="I5651" s="17">
        <v>25</v>
      </c>
      <c r="J5651" s="50">
        <v>12.99</v>
      </c>
      <c r="K5651" s="50" t="s">
        <v>494</v>
      </c>
      <c r="N5651" s="50" t="s">
        <v>2267</v>
      </c>
      <c r="P5651" s="50" t="s">
        <v>2267</v>
      </c>
      <c r="Q5651" s="50" t="s">
        <v>496</v>
      </c>
      <c r="R5651" s="50" t="s">
        <v>2350</v>
      </c>
      <c r="S5651" s="50" t="s">
        <v>2506</v>
      </c>
      <c r="AD5651" s="50" t="s">
        <v>2349</v>
      </c>
      <c r="AF5651" s="50" t="s">
        <v>2469</v>
      </c>
      <c r="AG5651" s="196">
        <v>45582</v>
      </c>
      <c r="AH5651" s="50" t="s">
        <v>494</v>
      </c>
      <c r="AI5651" s="50" t="s">
        <v>494</v>
      </c>
      <c r="AJ5651" s="50" t="s">
        <v>494</v>
      </c>
      <c r="AL5651" s="50" t="s">
        <v>494</v>
      </c>
      <c r="AM5651">
        <v>102</v>
      </c>
      <c r="AN5651">
        <v>21</v>
      </c>
      <c r="AO5651">
        <v>12.9</v>
      </c>
      <c r="AP5651" s="50" t="s">
        <v>496</v>
      </c>
      <c r="AQ5651" s="50" t="s">
        <v>2574</v>
      </c>
      <c r="AR5651" s="50" t="s">
        <v>2267</v>
      </c>
      <c r="AS5651" s="50" t="s">
        <v>494</v>
      </c>
      <c r="AT5651" s="50" t="s">
        <v>494</v>
      </c>
      <c r="AU5651" s="50" t="s">
        <v>2267</v>
      </c>
      <c r="AV5651" s="50" t="s">
        <v>494</v>
      </c>
      <c r="AW5651" s="50" t="s">
        <v>494</v>
      </c>
      <c r="AX5651" s="50" t="s">
        <v>494</v>
      </c>
      <c r="AY5651" s="50" t="s">
        <v>494</v>
      </c>
      <c r="AZ5651" s="50" t="s">
        <v>494</v>
      </c>
      <c r="BA5651" s="50" t="s">
        <v>494</v>
      </c>
      <c r="BB5651" s="50" t="s">
        <v>494</v>
      </c>
      <c r="BC5651" s="50" t="s">
        <v>494</v>
      </c>
      <c r="BD5651" s="50" t="s">
        <v>494</v>
      </c>
      <c r="BE5651" s="50" t="s">
        <v>494</v>
      </c>
    </row>
    <row r="5652" spans="1:57" hidden="1" x14ac:dyDescent="0.2">
      <c r="A5652" s="50">
        <v>2024</v>
      </c>
      <c r="B5652" s="50" t="s">
        <v>420</v>
      </c>
      <c r="C5652" s="51" t="str">
        <f>sample_event_meta!$U$273</f>
        <v>11Jul24-BS-BS07-1</v>
      </c>
      <c r="D5652" s="21">
        <f t="shared" si="259"/>
        <v>45484</v>
      </c>
      <c r="E5652" s="22">
        <f t="shared" si="260"/>
        <v>193</v>
      </c>
      <c r="F5652" s="50" t="s">
        <v>344</v>
      </c>
      <c r="G5652" s="50" t="s">
        <v>347</v>
      </c>
      <c r="H5652" s="17">
        <v>99</v>
      </c>
      <c r="I5652" s="17">
        <v>22</v>
      </c>
      <c r="J5652" s="50">
        <v>9.7799999999999994</v>
      </c>
      <c r="K5652" s="50" t="s">
        <v>494</v>
      </c>
      <c r="P5652" s="50" t="s">
        <v>2268</v>
      </c>
      <c r="Q5652" s="50" t="s">
        <v>494</v>
      </c>
      <c r="AD5652" s="50" t="s">
        <v>2349</v>
      </c>
    </row>
    <row r="5653" spans="1:57" hidden="1" x14ac:dyDescent="0.2">
      <c r="A5653" s="50">
        <v>2024</v>
      </c>
      <c r="B5653" s="50" t="s">
        <v>420</v>
      </c>
      <c r="C5653" s="51" t="str">
        <f>sample_event_meta!$U$273</f>
        <v>11Jul24-BS-BS07-1</v>
      </c>
      <c r="D5653" s="21">
        <f t="shared" si="259"/>
        <v>45484</v>
      </c>
      <c r="E5653" s="22">
        <f t="shared" si="260"/>
        <v>193</v>
      </c>
      <c r="F5653" s="50" t="s">
        <v>344</v>
      </c>
      <c r="G5653" s="50" t="s">
        <v>347</v>
      </c>
      <c r="H5653" s="17">
        <v>87</v>
      </c>
      <c r="I5653" s="17">
        <v>18</v>
      </c>
      <c r="J5653" s="50">
        <v>6.64</v>
      </c>
      <c r="K5653" s="50" t="s">
        <v>494</v>
      </c>
      <c r="P5653" s="50" t="s">
        <v>2269</v>
      </c>
      <c r="Q5653" s="50" t="s">
        <v>494</v>
      </c>
      <c r="AD5653" s="50" t="s">
        <v>2349</v>
      </c>
    </row>
    <row r="5654" spans="1:57" x14ac:dyDescent="0.2">
      <c r="A5654" s="50">
        <v>2024</v>
      </c>
      <c r="B5654" s="50" t="s">
        <v>420</v>
      </c>
      <c r="C5654" s="51" t="str">
        <f>sample_event_meta!$U$273</f>
        <v>11Jul24-BS-BS07-1</v>
      </c>
      <c r="D5654" s="21">
        <f t="shared" si="259"/>
        <v>45484</v>
      </c>
      <c r="E5654" s="22">
        <f t="shared" si="260"/>
        <v>193</v>
      </c>
      <c r="F5654" s="50" t="s">
        <v>344</v>
      </c>
      <c r="G5654" s="50" t="s">
        <v>347</v>
      </c>
      <c r="H5654" s="17">
        <v>96</v>
      </c>
      <c r="I5654" s="17">
        <v>20</v>
      </c>
      <c r="J5654" s="50">
        <v>8.51</v>
      </c>
      <c r="K5654" s="50" t="s">
        <v>494</v>
      </c>
      <c r="N5654" s="50" t="s">
        <v>2270</v>
      </c>
      <c r="P5654" s="50" t="s">
        <v>2270</v>
      </c>
      <c r="Q5654" s="50" t="s">
        <v>496</v>
      </c>
      <c r="R5654" s="50" t="s">
        <v>2350</v>
      </c>
      <c r="S5654" s="50" t="s">
        <v>2506</v>
      </c>
      <c r="AD5654" s="50" t="s">
        <v>2349</v>
      </c>
      <c r="AF5654" s="50" t="s">
        <v>2469</v>
      </c>
      <c r="AG5654" s="196">
        <v>45561</v>
      </c>
      <c r="AH5654" s="50" t="s">
        <v>494</v>
      </c>
      <c r="AI5654" s="50" t="s">
        <v>494</v>
      </c>
      <c r="AJ5654" s="50" t="s">
        <v>494</v>
      </c>
      <c r="AL5654" s="50" t="s">
        <v>494</v>
      </c>
      <c r="AM5654" s="50">
        <v>89</v>
      </c>
      <c r="AN5654" s="50">
        <v>19</v>
      </c>
      <c r="AO5654" s="50">
        <v>8.3000000000000007</v>
      </c>
      <c r="AP5654" s="50" t="s">
        <v>496</v>
      </c>
      <c r="AQ5654" s="50" t="s">
        <v>2575</v>
      </c>
      <c r="AR5654" s="50" t="s">
        <v>2270</v>
      </c>
      <c r="AS5654" s="50" t="s">
        <v>494</v>
      </c>
      <c r="AT5654" s="50" t="s">
        <v>494</v>
      </c>
      <c r="AU5654" s="50" t="s">
        <v>2270</v>
      </c>
      <c r="AV5654" s="50" t="s">
        <v>494</v>
      </c>
      <c r="AW5654" s="50" t="s">
        <v>494</v>
      </c>
      <c r="AX5654" s="50" t="s">
        <v>494</v>
      </c>
      <c r="AY5654" s="50" t="s">
        <v>494</v>
      </c>
      <c r="AZ5654" s="50" t="s">
        <v>494</v>
      </c>
      <c r="BA5654" s="50" t="s">
        <v>494</v>
      </c>
      <c r="BB5654" s="50" t="s">
        <v>494</v>
      </c>
      <c r="BC5654" s="50" t="s">
        <v>494</v>
      </c>
      <c r="BD5654" s="50" t="s">
        <v>494</v>
      </c>
      <c r="BE5654" s="50" t="s">
        <v>494</v>
      </c>
    </row>
    <row r="5655" spans="1:57" hidden="1" x14ac:dyDescent="0.2">
      <c r="A5655" s="50">
        <v>2024</v>
      </c>
      <c r="B5655" s="50" t="s">
        <v>420</v>
      </c>
      <c r="C5655" s="51" t="str">
        <f>sample_event_meta!$U$273</f>
        <v>11Jul24-BS-BS07-1</v>
      </c>
      <c r="D5655" s="21">
        <f t="shared" si="259"/>
        <v>45484</v>
      </c>
      <c r="E5655" s="22">
        <f t="shared" si="260"/>
        <v>193</v>
      </c>
      <c r="F5655" s="50" t="s">
        <v>344</v>
      </c>
      <c r="G5655" s="50" t="s">
        <v>347</v>
      </c>
      <c r="H5655" s="17">
        <v>99</v>
      </c>
      <c r="I5655" s="17">
        <v>21</v>
      </c>
      <c r="J5655" s="50">
        <v>9.5399999999999991</v>
      </c>
      <c r="K5655" s="50" t="s">
        <v>494</v>
      </c>
      <c r="P5655" s="50" t="s">
        <v>2271</v>
      </c>
      <c r="Q5655" s="50" t="s">
        <v>494</v>
      </c>
      <c r="AD5655" s="50" t="s">
        <v>2349</v>
      </c>
    </row>
    <row r="5656" spans="1:57" hidden="1" x14ac:dyDescent="0.2">
      <c r="A5656" s="50">
        <v>2024</v>
      </c>
      <c r="B5656" s="50" t="s">
        <v>420</v>
      </c>
      <c r="C5656" s="51" t="str">
        <f>sample_event_meta!$U$273</f>
        <v>11Jul24-BS-BS07-1</v>
      </c>
      <c r="D5656" s="21">
        <f t="shared" si="259"/>
        <v>45484</v>
      </c>
      <c r="E5656" s="22">
        <f t="shared" si="260"/>
        <v>193</v>
      </c>
      <c r="F5656" s="50" t="s">
        <v>344</v>
      </c>
      <c r="G5656" s="50" t="s">
        <v>347</v>
      </c>
      <c r="H5656" s="17">
        <v>100</v>
      </c>
      <c r="I5656" s="17">
        <v>22</v>
      </c>
      <c r="J5656" s="50">
        <v>9.85</v>
      </c>
      <c r="K5656" s="50" t="s">
        <v>494</v>
      </c>
      <c r="P5656" s="50" t="s">
        <v>2272</v>
      </c>
      <c r="Q5656" s="50" t="s">
        <v>494</v>
      </c>
      <c r="AD5656" s="50" t="s">
        <v>2349</v>
      </c>
    </row>
    <row r="5657" spans="1:57" x14ac:dyDescent="0.2">
      <c r="A5657" s="50">
        <v>2024</v>
      </c>
      <c r="B5657" s="50" t="s">
        <v>420</v>
      </c>
      <c r="C5657" s="51" t="str">
        <f>sample_event_meta!$U$273</f>
        <v>11Jul24-BS-BS07-1</v>
      </c>
      <c r="D5657" s="21">
        <f t="shared" si="259"/>
        <v>45484</v>
      </c>
      <c r="E5657" s="22">
        <f t="shared" si="260"/>
        <v>193</v>
      </c>
      <c r="F5657" s="50" t="s">
        <v>344</v>
      </c>
      <c r="G5657" s="50" t="s">
        <v>347</v>
      </c>
      <c r="H5657" s="17">
        <v>106</v>
      </c>
      <c r="I5657" s="17">
        <v>23</v>
      </c>
      <c r="J5657" s="50">
        <v>11.62</v>
      </c>
      <c r="K5657" s="50" t="s">
        <v>494</v>
      </c>
      <c r="N5657" s="50" t="s">
        <v>2273</v>
      </c>
      <c r="P5657" s="50" t="s">
        <v>2273</v>
      </c>
      <c r="Q5657" s="50" t="s">
        <v>496</v>
      </c>
      <c r="R5657" s="50" t="s">
        <v>2350</v>
      </c>
      <c r="S5657" s="50" t="s">
        <v>2514</v>
      </c>
      <c r="AD5657" s="50" t="s">
        <v>2349</v>
      </c>
      <c r="AF5657" s="50" t="s">
        <v>2469</v>
      </c>
      <c r="AG5657" s="196">
        <v>45554</v>
      </c>
      <c r="AH5657" s="50" t="s">
        <v>494</v>
      </c>
      <c r="AI5657" s="50" t="s">
        <v>494</v>
      </c>
      <c r="AJ5657" s="50" t="s">
        <v>494</v>
      </c>
      <c r="AL5657" s="50" t="s">
        <v>494</v>
      </c>
      <c r="AM5657" s="50">
        <v>98</v>
      </c>
      <c r="AN5657" s="50">
        <v>20</v>
      </c>
      <c r="AO5657" s="50">
        <v>11.6</v>
      </c>
      <c r="AP5657" s="50" t="s">
        <v>496</v>
      </c>
      <c r="AQ5657" s="50" t="s">
        <v>2575</v>
      </c>
      <c r="AR5657" s="50" t="s">
        <v>2273</v>
      </c>
      <c r="AS5657" s="50" t="s">
        <v>494</v>
      </c>
      <c r="AT5657" s="50" t="s">
        <v>494</v>
      </c>
      <c r="AU5657" s="50" t="s">
        <v>2273</v>
      </c>
      <c r="AV5657" s="50" t="s">
        <v>494</v>
      </c>
      <c r="AW5657" s="50" t="s">
        <v>494</v>
      </c>
      <c r="AX5657" s="50" t="s">
        <v>494</v>
      </c>
      <c r="AY5657" s="50" t="s">
        <v>494</v>
      </c>
      <c r="AZ5657" s="50" t="s">
        <v>494</v>
      </c>
      <c r="BA5657" s="50" t="s">
        <v>494</v>
      </c>
      <c r="BB5657" s="50" t="s">
        <v>494</v>
      </c>
      <c r="BC5657" s="50" t="s">
        <v>494</v>
      </c>
      <c r="BD5657" s="50" t="s">
        <v>494</v>
      </c>
      <c r="BE5657" s="50" t="s">
        <v>494</v>
      </c>
    </row>
    <row r="5658" spans="1:57" hidden="1" x14ac:dyDescent="0.2">
      <c r="A5658" s="50">
        <v>2024</v>
      </c>
      <c r="B5658" s="50" t="s">
        <v>420</v>
      </c>
      <c r="C5658" s="51" t="str">
        <f>sample_event_meta!$U$273</f>
        <v>11Jul24-BS-BS07-1</v>
      </c>
      <c r="D5658" s="21">
        <f t="shared" si="259"/>
        <v>45484</v>
      </c>
      <c r="E5658" s="22">
        <f t="shared" si="260"/>
        <v>193</v>
      </c>
      <c r="F5658" s="50" t="s">
        <v>344</v>
      </c>
      <c r="G5658" s="50" t="s">
        <v>347</v>
      </c>
      <c r="H5658" s="17">
        <v>80</v>
      </c>
      <c r="I5658" s="17">
        <v>18</v>
      </c>
      <c r="J5658" s="50">
        <v>5.05</v>
      </c>
      <c r="K5658" s="50" t="s">
        <v>494</v>
      </c>
      <c r="P5658" s="50" t="s">
        <v>2274</v>
      </c>
      <c r="Q5658" s="50" t="s">
        <v>494</v>
      </c>
      <c r="AD5658" s="50" t="s">
        <v>2349</v>
      </c>
    </row>
    <row r="5659" spans="1:57" hidden="1" x14ac:dyDescent="0.2">
      <c r="A5659" s="50">
        <v>2024</v>
      </c>
      <c r="B5659" s="50" t="s">
        <v>420</v>
      </c>
      <c r="C5659" s="51" t="str">
        <f>sample_event_meta!$U$273</f>
        <v>11Jul24-BS-BS07-1</v>
      </c>
      <c r="D5659" s="21">
        <f t="shared" si="259"/>
        <v>45484</v>
      </c>
      <c r="E5659" s="22">
        <f t="shared" si="260"/>
        <v>193</v>
      </c>
      <c r="F5659" s="50" t="s">
        <v>344</v>
      </c>
      <c r="G5659" s="50" t="s">
        <v>347</v>
      </c>
      <c r="H5659" s="17">
        <v>87</v>
      </c>
      <c r="I5659" s="17">
        <v>19</v>
      </c>
      <c r="J5659" s="50">
        <v>6.57</v>
      </c>
      <c r="K5659" s="50" t="s">
        <v>494</v>
      </c>
      <c r="P5659" s="50" t="s">
        <v>2275</v>
      </c>
      <c r="Q5659" s="50" t="s">
        <v>494</v>
      </c>
      <c r="AD5659" s="50" t="s">
        <v>2349</v>
      </c>
    </row>
    <row r="5660" spans="1:57" hidden="1" x14ac:dyDescent="0.2">
      <c r="A5660" s="50">
        <v>2024</v>
      </c>
      <c r="B5660" s="50" t="s">
        <v>420</v>
      </c>
      <c r="C5660" s="51" t="str">
        <f>sample_event_meta!$U$273</f>
        <v>11Jul24-BS-BS07-1</v>
      </c>
      <c r="D5660" s="21">
        <f t="shared" si="259"/>
        <v>45484</v>
      </c>
      <c r="E5660" s="22">
        <f t="shared" si="260"/>
        <v>193</v>
      </c>
      <c r="F5660" s="50" t="s">
        <v>344</v>
      </c>
      <c r="G5660" s="50" t="s">
        <v>347</v>
      </c>
      <c r="H5660" s="17">
        <v>80</v>
      </c>
      <c r="I5660" s="17">
        <v>17</v>
      </c>
      <c r="J5660" s="50">
        <v>5.03</v>
      </c>
      <c r="K5660" s="50" t="s">
        <v>494</v>
      </c>
      <c r="P5660" s="50" t="s">
        <v>2276</v>
      </c>
      <c r="Q5660" s="50" t="s">
        <v>494</v>
      </c>
      <c r="AD5660" s="50" t="s">
        <v>2349</v>
      </c>
    </row>
    <row r="5661" spans="1:57" hidden="1" x14ac:dyDescent="0.2">
      <c r="A5661" s="50">
        <v>2024</v>
      </c>
      <c r="B5661" s="50" t="s">
        <v>420</v>
      </c>
      <c r="C5661" s="51" t="str">
        <f>sample_event_meta!$U$273</f>
        <v>11Jul24-BS-BS07-1</v>
      </c>
      <c r="D5661" s="21">
        <f t="shared" si="259"/>
        <v>45484</v>
      </c>
      <c r="E5661" s="22">
        <f t="shared" si="260"/>
        <v>193</v>
      </c>
      <c r="F5661" s="50" t="s">
        <v>344</v>
      </c>
      <c r="G5661" s="50" t="s">
        <v>347</v>
      </c>
      <c r="H5661" s="17">
        <v>83</v>
      </c>
      <c r="I5661" s="17">
        <v>14</v>
      </c>
      <c r="J5661" s="50">
        <v>5.16</v>
      </c>
      <c r="K5661" s="50" t="s">
        <v>494</v>
      </c>
      <c r="P5661" s="50" t="s">
        <v>2277</v>
      </c>
      <c r="Q5661" s="50" t="s">
        <v>494</v>
      </c>
      <c r="AD5661" s="50" t="s">
        <v>2349</v>
      </c>
    </row>
    <row r="5662" spans="1:57" hidden="1" x14ac:dyDescent="0.2">
      <c r="A5662" s="50">
        <v>2024</v>
      </c>
      <c r="B5662" s="50" t="s">
        <v>420</v>
      </c>
      <c r="C5662" s="51" t="str">
        <f>sample_event_meta!$U$273</f>
        <v>11Jul24-BS-BS07-1</v>
      </c>
      <c r="D5662" s="21">
        <f t="shared" si="259"/>
        <v>45484</v>
      </c>
      <c r="E5662" s="22">
        <f t="shared" si="260"/>
        <v>193</v>
      </c>
      <c r="F5662" s="50" t="s">
        <v>344</v>
      </c>
      <c r="G5662" s="50" t="s">
        <v>347</v>
      </c>
      <c r="H5662" s="17">
        <v>95</v>
      </c>
      <c r="I5662" s="17">
        <v>20</v>
      </c>
      <c r="J5662" s="50">
        <v>8.08</v>
      </c>
      <c r="K5662" s="50" t="s">
        <v>494</v>
      </c>
      <c r="P5662" s="50" t="s">
        <v>2278</v>
      </c>
      <c r="Q5662" s="50" t="s">
        <v>494</v>
      </c>
      <c r="AD5662" s="50" t="s">
        <v>2349</v>
      </c>
    </row>
    <row r="5663" spans="1:57" hidden="1" x14ac:dyDescent="0.2">
      <c r="A5663" s="50">
        <v>2024</v>
      </c>
      <c r="B5663" s="50" t="s">
        <v>420</v>
      </c>
      <c r="C5663" s="51" t="str">
        <f>sample_event_meta!$U$273</f>
        <v>11Jul24-BS-BS07-1</v>
      </c>
      <c r="D5663" s="21">
        <f t="shared" si="259"/>
        <v>45484</v>
      </c>
      <c r="E5663" s="22">
        <f t="shared" si="260"/>
        <v>193</v>
      </c>
      <c r="F5663" s="50" t="s">
        <v>344</v>
      </c>
      <c r="G5663" s="50" t="s">
        <v>347</v>
      </c>
      <c r="H5663" s="17">
        <v>94</v>
      </c>
      <c r="I5663" s="17">
        <v>20</v>
      </c>
      <c r="J5663" s="50">
        <v>7.96</v>
      </c>
      <c r="K5663" s="50" t="s">
        <v>494</v>
      </c>
      <c r="P5663" s="50" t="s">
        <v>2279</v>
      </c>
      <c r="Q5663" s="50" t="s">
        <v>494</v>
      </c>
      <c r="AD5663" s="50" t="s">
        <v>2349</v>
      </c>
    </row>
    <row r="5664" spans="1:57" hidden="1" x14ac:dyDescent="0.2">
      <c r="A5664" s="50">
        <v>2024</v>
      </c>
      <c r="B5664" s="50" t="s">
        <v>420</v>
      </c>
      <c r="C5664" s="51" t="str">
        <f>sample_event_meta!$U$273</f>
        <v>11Jul24-BS-BS07-1</v>
      </c>
      <c r="D5664" s="21">
        <f t="shared" si="259"/>
        <v>45484</v>
      </c>
      <c r="E5664" s="22">
        <f t="shared" si="260"/>
        <v>193</v>
      </c>
      <c r="F5664" s="50" t="s">
        <v>344</v>
      </c>
      <c r="G5664" s="50" t="s">
        <v>347</v>
      </c>
      <c r="H5664" s="17">
        <v>89</v>
      </c>
      <c r="I5664" s="17">
        <v>17</v>
      </c>
      <c r="J5664" s="50">
        <v>6.38</v>
      </c>
      <c r="K5664" s="50" t="s">
        <v>494</v>
      </c>
      <c r="P5664" s="50" t="s">
        <v>2280</v>
      </c>
      <c r="Q5664" s="50" t="s">
        <v>494</v>
      </c>
      <c r="AD5664" s="50" t="s">
        <v>2349</v>
      </c>
    </row>
    <row r="5665" spans="1:59" hidden="1" x14ac:dyDescent="0.2">
      <c r="A5665" s="50">
        <v>2024</v>
      </c>
      <c r="B5665" s="50" t="s">
        <v>420</v>
      </c>
      <c r="C5665" s="51" t="str">
        <f>sample_event_meta!$U$273</f>
        <v>11Jul24-BS-BS07-1</v>
      </c>
      <c r="D5665" s="21">
        <f t="shared" si="259"/>
        <v>45484</v>
      </c>
      <c r="E5665" s="22">
        <f t="shared" si="260"/>
        <v>193</v>
      </c>
      <c r="F5665" s="50" t="s">
        <v>344</v>
      </c>
      <c r="G5665" s="50" t="s">
        <v>347</v>
      </c>
      <c r="H5665" s="17">
        <v>91</v>
      </c>
      <c r="I5665" s="17">
        <v>18</v>
      </c>
      <c r="J5665" s="50">
        <v>7.8</v>
      </c>
      <c r="K5665" s="50" t="s">
        <v>494</v>
      </c>
      <c r="P5665" s="50" t="s">
        <v>2281</v>
      </c>
      <c r="Q5665" s="50" t="s">
        <v>494</v>
      </c>
      <c r="AD5665" s="50" t="s">
        <v>2349</v>
      </c>
    </row>
    <row r="5666" spans="1:59" hidden="1" x14ac:dyDescent="0.2">
      <c r="A5666" s="50">
        <v>2024</v>
      </c>
      <c r="B5666" s="50" t="s">
        <v>420</v>
      </c>
      <c r="C5666" s="51" t="str">
        <f>sample_event_meta!$U$273</f>
        <v>11Jul24-BS-BS07-1</v>
      </c>
      <c r="D5666" s="21">
        <f t="shared" si="259"/>
        <v>45484</v>
      </c>
      <c r="E5666" s="22">
        <f t="shared" si="260"/>
        <v>193</v>
      </c>
      <c r="F5666" s="50" t="s">
        <v>344</v>
      </c>
      <c r="G5666" s="50" t="s">
        <v>347</v>
      </c>
      <c r="H5666" s="17">
        <v>88</v>
      </c>
      <c r="I5666" s="17">
        <v>20</v>
      </c>
      <c r="J5666" s="50">
        <v>6.72</v>
      </c>
      <c r="K5666" s="50" t="s">
        <v>494</v>
      </c>
      <c r="P5666" s="50" t="s">
        <v>2282</v>
      </c>
      <c r="Q5666" s="50" t="s">
        <v>494</v>
      </c>
      <c r="AD5666" s="50" t="s">
        <v>2349</v>
      </c>
    </row>
    <row r="5667" spans="1:59" hidden="1" x14ac:dyDescent="0.2">
      <c r="A5667" s="50">
        <v>2024</v>
      </c>
      <c r="B5667" s="50" t="s">
        <v>420</v>
      </c>
      <c r="C5667" s="51" t="str">
        <f>sample_event_meta!$U$273</f>
        <v>11Jul24-BS-BS07-1</v>
      </c>
      <c r="D5667" s="21">
        <f t="shared" si="259"/>
        <v>45484</v>
      </c>
      <c r="E5667" s="22">
        <f t="shared" si="260"/>
        <v>193</v>
      </c>
      <c r="F5667" s="50" t="s">
        <v>344</v>
      </c>
      <c r="G5667" s="50" t="s">
        <v>347</v>
      </c>
      <c r="H5667" s="17">
        <v>102</v>
      </c>
      <c r="I5667" s="17">
        <v>21</v>
      </c>
      <c r="J5667" s="50">
        <v>10.220000000000001</v>
      </c>
      <c r="K5667" s="50" t="s">
        <v>494</v>
      </c>
      <c r="P5667" s="50" t="s">
        <v>2283</v>
      </c>
      <c r="Q5667" s="50" t="s">
        <v>494</v>
      </c>
      <c r="AD5667" s="50" t="s">
        <v>2349</v>
      </c>
    </row>
    <row r="5668" spans="1:59" hidden="1" x14ac:dyDescent="0.2">
      <c r="A5668" s="50">
        <v>2024</v>
      </c>
      <c r="B5668" s="50" t="s">
        <v>420</v>
      </c>
      <c r="C5668" s="51" t="str">
        <f>sample_event_meta!$U$273</f>
        <v>11Jul24-BS-BS07-1</v>
      </c>
      <c r="D5668" s="21">
        <f t="shared" si="259"/>
        <v>45484</v>
      </c>
      <c r="E5668" s="22">
        <f t="shared" si="260"/>
        <v>193</v>
      </c>
      <c r="F5668" s="50" t="s">
        <v>344</v>
      </c>
      <c r="G5668" s="50" t="s">
        <v>347</v>
      </c>
      <c r="H5668" s="17">
        <v>106</v>
      </c>
      <c r="I5668" s="17">
        <v>22</v>
      </c>
      <c r="J5668" s="50">
        <v>12.51</v>
      </c>
      <c r="K5668" s="50" t="s">
        <v>496</v>
      </c>
      <c r="P5668" s="50" t="s">
        <v>2284</v>
      </c>
      <c r="Q5668" s="50" t="s">
        <v>494</v>
      </c>
      <c r="AD5668" s="50" t="s">
        <v>2349</v>
      </c>
    </row>
    <row r="5669" spans="1:59" hidden="1" x14ac:dyDescent="0.2">
      <c r="A5669" s="50">
        <v>2024</v>
      </c>
      <c r="B5669" s="50" t="s">
        <v>420</v>
      </c>
      <c r="C5669" s="51" t="str">
        <f>sample_event_meta!$U$273</f>
        <v>11Jul24-BS-BS07-1</v>
      </c>
      <c r="D5669" s="21">
        <f t="shared" si="259"/>
        <v>45484</v>
      </c>
      <c r="E5669" s="22">
        <f t="shared" si="260"/>
        <v>193</v>
      </c>
      <c r="F5669" s="50" t="s">
        <v>344</v>
      </c>
      <c r="G5669" s="50" t="s">
        <v>347</v>
      </c>
      <c r="H5669" s="17">
        <v>97</v>
      </c>
      <c r="I5669" s="17">
        <v>19</v>
      </c>
      <c r="J5669" s="50">
        <v>8</v>
      </c>
      <c r="K5669" s="50" t="s">
        <v>494</v>
      </c>
      <c r="P5669" s="50" t="s">
        <v>2285</v>
      </c>
      <c r="Q5669" s="50" t="s">
        <v>494</v>
      </c>
      <c r="AD5669" s="50" t="s">
        <v>2349</v>
      </c>
    </row>
    <row r="5670" spans="1:59" hidden="1" x14ac:dyDescent="0.2">
      <c r="A5670" s="50">
        <v>2024</v>
      </c>
      <c r="B5670" s="50" t="s">
        <v>420</v>
      </c>
      <c r="C5670" s="51" t="str">
        <f>sample_event_meta!$U$273</f>
        <v>11Jul24-BS-BS07-1</v>
      </c>
      <c r="D5670" s="21">
        <f t="shared" si="259"/>
        <v>45484</v>
      </c>
      <c r="E5670" s="22">
        <f t="shared" si="260"/>
        <v>193</v>
      </c>
      <c r="F5670" s="50" t="s">
        <v>344</v>
      </c>
      <c r="G5670" s="50" t="s">
        <v>347</v>
      </c>
      <c r="H5670" s="17">
        <v>94</v>
      </c>
      <c r="I5670" s="17">
        <v>20</v>
      </c>
      <c r="J5670" s="50">
        <v>8.18</v>
      </c>
      <c r="K5670" s="50" t="s">
        <v>494</v>
      </c>
      <c r="P5670" s="50" t="s">
        <v>2286</v>
      </c>
      <c r="Q5670" s="50" t="s">
        <v>494</v>
      </c>
      <c r="AD5670" s="50" t="s">
        <v>2349</v>
      </c>
    </row>
    <row r="5671" spans="1:59" hidden="1" x14ac:dyDescent="0.2">
      <c r="A5671" s="50">
        <v>2024</v>
      </c>
      <c r="B5671" s="50" t="s">
        <v>420</v>
      </c>
      <c r="C5671" s="51" t="str">
        <f>sample_event_meta!$U$273</f>
        <v>11Jul24-BS-BS07-1</v>
      </c>
      <c r="D5671" s="21">
        <f t="shared" si="259"/>
        <v>45484</v>
      </c>
      <c r="E5671" s="22">
        <f t="shared" si="260"/>
        <v>193</v>
      </c>
      <c r="F5671" s="50" t="s">
        <v>344</v>
      </c>
      <c r="G5671" s="50" t="s">
        <v>347</v>
      </c>
      <c r="H5671" s="17">
        <v>93</v>
      </c>
      <c r="I5671" s="17">
        <v>19</v>
      </c>
      <c r="J5671" s="50">
        <v>7.86</v>
      </c>
      <c r="K5671" s="50" t="s">
        <v>494</v>
      </c>
      <c r="P5671" s="50" t="s">
        <v>2287</v>
      </c>
      <c r="Q5671" s="50" t="s">
        <v>494</v>
      </c>
      <c r="AD5671" s="50" t="s">
        <v>2349</v>
      </c>
    </row>
    <row r="5672" spans="1:59" hidden="1" x14ac:dyDescent="0.2">
      <c r="A5672" s="50">
        <v>2024</v>
      </c>
      <c r="B5672" s="50" t="s">
        <v>420</v>
      </c>
      <c r="C5672" s="51" t="str">
        <f>sample_event_meta!$U$273</f>
        <v>11Jul24-BS-BS07-1</v>
      </c>
      <c r="D5672" s="21">
        <f t="shared" si="259"/>
        <v>45484</v>
      </c>
      <c r="E5672" s="22">
        <f t="shared" si="260"/>
        <v>193</v>
      </c>
      <c r="F5672" s="50" t="s">
        <v>344</v>
      </c>
      <c r="G5672" s="50" t="s">
        <v>347</v>
      </c>
      <c r="H5672" s="17">
        <v>95</v>
      </c>
      <c r="I5672" s="17">
        <v>20</v>
      </c>
      <c r="J5672" s="50">
        <v>7.85</v>
      </c>
      <c r="K5672" s="50" t="s">
        <v>494</v>
      </c>
      <c r="P5672" s="50" t="s">
        <v>2288</v>
      </c>
      <c r="Q5672" s="50" t="s">
        <v>494</v>
      </c>
      <c r="AD5672" s="50" t="s">
        <v>2349</v>
      </c>
    </row>
    <row r="5673" spans="1:59" hidden="1" x14ac:dyDescent="0.2">
      <c r="A5673" s="50">
        <v>2024</v>
      </c>
      <c r="B5673" s="50" t="s">
        <v>420</v>
      </c>
      <c r="C5673" s="51" t="str">
        <f>sample_event_meta!$U$277</f>
        <v>16Jul24-BS-BS07-1</v>
      </c>
      <c r="D5673" s="21">
        <f t="shared" si="259"/>
        <v>45489</v>
      </c>
      <c r="E5673" s="22">
        <f t="shared" si="260"/>
        <v>198</v>
      </c>
      <c r="F5673" s="50" t="s">
        <v>344</v>
      </c>
      <c r="G5673" s="50" t="s">
        <v>347</v>
      </c>
      <c r="H5673" s="17">
        <v>94</v>
      </c>
      <c r="I5673" s="17">
        <v>18</v>
      </c>
      <c r="J5673" s="50">
        <v>8.16</v>
      </c>
      <c r="K5673" s="50" t="s">
        <v>494</v>
      </c>
      <c r="P5673" s="50" t="s">
        <v>2289</v>
      </c>
      <c r="Q5673" s="50" t="s">
        <v>494</v>
      </c>
      <c r="AD5673" s="50" t="s">
        <v>2349</v>
      </c>
    </row>
    <row r="5674" spans="1:59" hidden="1" x14ac:dyDescent="0.2">
      <c r="A5674" s="50">
        <v>2024</v>
      </c>
      <c r="B5674" s="50" t="s">
        <v>420</v>
      </c>
      <c r="C5674" s="51" t="str">
        <f>sample_event_meta!$U$277</f>
        <v>16Jul24-BS-BS07-1</v>
      </c>
      <c r="D5674" s="21">
        <f t="shared" si="259"/>
        <v>45489</v>
      </c>
      <c r="E5674" s="22">
        <f t="shared" si="260"/>
        <v>198</v>
      </c>
      <c r="F5674" s="50" t="s">
        <v>344</v>
      </c>
      <c r="G5674" s="50" t="s">
        <v>347</v>
      </c>
      <c r="H5674" s="17">
        <v>82</v>
      </c>
      <c r="I5674" s="17">
        <v>17</v>
      </c>
      <c r="J5674" s="50">
        <v>5.25</v>
      </c>
      <c r="K5674" s="50" t="s">
        <v>494</v>
      </c>
      <c r="P5674" s="50" t="s">
        <v>2290</v>
      </c>
      <c r="Q5674" s="50" t="s">
        <v>494</v>
      </c>
      <c r="AD5674" s="50" t="s">
        <v>2349</v>
      </c>
    </row>
    <row r="5675" spans="1:59" hidden="1" x14ac:dyDescent="0.2">
      <c r="A5675" s="50">
        <v>2024</v>
      </c>
      <c r="B5675" s="50" t="s">
        <v>420</v>
      </c>
      <c r="C5675" s="51" t="str">
        <f>sample_event_meta!$U$277</f>
        <v>16Jul24-BS-BS07-1</v>
      </c>
      <c r="D5675" s="21">
        <f t="shared" si="259"/>
        <v>45489</v>
      </c>
      <c r="E5675" s="22">
        <f t="shared" si="260"/>
        <v>198</v>
      </c>
      <c r="F5675" s="50" t="s">
        <v>344</v>
      </c>
      <c r="G5675" s="50" t="s">
        <v>347</v>
      </c>
      <c r="H5675" s="17">
        <v>81</v>
      </c>
      <c r="I5675" s="17">
        <v>18</v>
      </c>
      <c r="J5675" s="50">
        <v>5.98</v>
      </c>
      <c r="K5675" s="50" t="s">
        <v>494</v>
      </c>
      <c r="P5675" s="50" t="s">
        <v>2291</v>
      </c>
      <c r="Q5675" s="50" t="s">
        <v>494</v>
      </c>
      <c r="AD5675" s="50" t="s">
        <v>2349</v>
      </c>
    </row>
    <row r="5676" spans="1:59" ht="15" x14ac:dyDescent="0.25">
      <c r="A5676" s="50">
        <v>2024</v>
      </c>
      <c r="B5676" s="50" t="s">
        <v>420</v>
      </c>
      <c r="C5676" s="51" t="str">
        <f>sample_event_meta!$U$277</f>
        <v>16Jul24-BS-BS07-1</v>
      </c>
      <c r="D5676" s="21">
        <f t="shared" si="259"/>
        <v>45489</v>
      </c>
      <c r="E5676" s="22">
        <f t="shared" si="260"/>
        <v>198</v>
      </c>
      <c r="F5676" s="50" t="s">
        <v>344</v>
      </c>
      <c r="G5676" s="50" t="s">
        <v>347</v>
      </c>
      <c r="H5676" s="17">
        <v>105</v>
      </c>
      <c r="I5676" s="17">
        <v>18</v>
      </c>
      <c r="J5676" s="50">
        <v>13.29</v>
      </c>
      <c r="K5676" s="50" t="s">
        <v>494</v>
      </c>
      <c r="N5676" s="50" t="s">
        <v>2292</v>
      </c>
      <c r="P5676" s="50" t="s">
        <v>2292</v>
      </c>
      <c r="Q5676" s="50" t="s">
        <v>496</v>
      </c>
      <c r="R5676" s="205" t="s">
        <v>1894</v>
      </c>
      <c r="S5676" s="202" t="s">
        <v>2517</v>
      </c>
      <c r="AD5676" s="79" t="s">
        <v>2596</v>
      </c>
      <c r="AF5676" s="50" t="s">
        <v>2469</v>
      </c>
      <c r="AG5676" s="196">
        <v>45594</v>
      </c>
      <c r="AH5676" s="50" t="s">
        <v>494</v>
      </c>
      <c r="AI5676" s="50" t="s">
        <v>494</v>
      </c>
      <c r="AJ5676" s="50" t="s">
        <v>494</v>
      </c>
      <c r="AL5676" s="50" t="s">
        <v>494</v>
      </c>
      <c r="AM5676">
        <v>96</v>
      </c>
      <c r="AN5676">
        <v>24</v>
      </c>
      <c r="AO5676">
        <v>12.8</v>
      </c>
      <c r="AP5676" s="50" t="s">
        <v>496</v>
      </c>
      <c r="AQ5676" s="50" t="s">
        <v>2574</v>
      </c>
      <c r="AR5676" s="50" t="s">
        <v>2595</v>
      </c>
      <c r="AS5676" s="50" t="s">
        <v>494</v>
      </c>
      <c r="AT5676" s="50" t="s">
        <v>494</v>
      </c>
      <c r="AU5676" s="50" t="s">
        <v>2595</v>
      </c>
      <c r="AV5676" s="50" t="s">
        <v>494</v>
      </c>
      <c r="AW5676" s="50" t="s">
        <v>494</v>
      </c>
      <c r="AX5676" s="50" t="s">
        <v>494</v>
      </c>
      <c r="AY5676" s="50" t="s">
        <v>494</v>
      </c>
      <c r="AZ5676" s="50" t="s">
        <v>494</v>
      </c>
      <c r="BA5676" s="50" t="s">
        <v>494</v>
      </c>
      <c r="BB5676" s="50" t="s">
        <v>494</v>
      </c>
      <c r="BC5676" s="50" t="s">
        <v>494</v>
      </c>
      <c r="BD5676" s="50" t="s">
        <v>494</v>
      </c>
      <c r="BE5676" s="50" t="s">
        <v>494</v>
      </c>
      <c r="BG5676" s="79" t="s">
        <v>2597</v>
      </c>
    </row>
    <row r="5677" spans="1:59" hidden="1" x14ac:dyDescent="0.2">
      <c r="A5677" s="50">
        <v>2024</v>
      </c>
      <c r="B5677" s="50" t="s">
        <v>420</v>
      </c>
      <c r="C5677" s="51" t="str">
        <f>sample_event_meta!$U$276</f>
        <v>12Jul24-BS-BS14-1</v>
      </c>
      <c r="D5677" s="21">
        <f t="shared" si="259"/>
        <v>45485</v>
      </c>
      <c r="E5677" s="22">
        <f t="shared" si="260"/>
        <v>194</v>
      </c>
      <c r="F5677" s="50" t="s">
        <v>344</v>
      </c>
      <c r="G5677" s="50" t="s">
        <v>347</v>
      </c>
      <c r="H5677" s="17">
        <v>79</v>
      </c>
      <c r="I5677" s="17">
        <v>17</v>
      </c>
      <c r="J5677" s="50">
        <v>4.97</v>
      </c>
      <c r="K5677" s="50" t="s">
        <v>494</v>
      </c>
      <c r="P5677" s="50" t="s">
        <v>2293</v>
      </c>
      <c r="Q5677" s="50" t="s">
        <v>494</v>
      </c>
    </row>
    <row r="5678" spans="1:59" hidden="1" x14ac:dyDescent="0.2">
      <c r="A5678" s="50">
        <v>2024</v>
      </c>
      <c r="B5678" s="50" t="s">
        <v>420</v>
      </c>
      <c r="C5678" s="51" t="str">
        <f>sample_event_meta!$U$275</f>
        <v>12Jul24-BS-BS06-1</v>
      </c>
      <c r="D5678" s="21">
        <f t="shared" si="259"/>
        <v>45485</v>
      </c>
      <c r="E5678" s="22">
        <f t="shared" si="260"/>
        <v>194</v>
      </c>
      <c r="F5678" s="50" t="s">
        <v>344</v>
      </c>
      <c r="G5678" s="50" t="s">
        <v>347</v>
      </c>
      <c r="H5678" s="17">
        <v>91</v>
      </c>
      <c r="I5678" s="17">
        <v>19</v>
      </c>
      <c r="J5678" s="50">
        <v>7.29</v>
      </c>
      <c r="K5678" s="50" t="s">
        <v>494</v>
      </c>
      <c r="P5678" s="50" t="s">
        <v>2294</v>
      </c>
      <c r="Q5678" s="50" t="s">
        <v>494</v>
      </c>
    </row>
    <row r="5679" spans="1:59" hidden="1" x14ac:dyDescent="0.2">
      <c r="A5679" s="50">
        <v>2024</v>
      </c>
      <c r="B5679" s="50" t="s">
        <v>420</v>
      </c>
      <c r="C5679" s="51" t="str">
        <f>sample_event_meta!$U$275</f>
        <v>12Jul24-BS-BS06-1</v>
      </c>
      <c r="D5679" s="21">
        <f t="shared" si="259"/>
        <v>45485</v>
      </c>
      <c r="E5679" s="22">
        <f t="shared" si="260"/>
        <v>194</v>
      </c>
      <c r="F5679" s="50" t="s">
        <v>344</v>
      </c>
      <c r="G5679" s="50" t="s">
        <v>347</v>
      </c>
      <c r="H5679" s="17">
        <v>108</v>
      </c>
      <c r="I5679" s="17">
        <v>25</v>
      </c>
      <c r="J5679" s="50">
        <v>13.2</v>
      </c>
      <c r="K5679" s="50" t="s">
        <v>494</v>
      </c>
      <c r="P5679" s="50" t="s">
        <v>2295</v>
      </c>
      <c r="Q5679" s="50" t="s">
        <v>494</v>
      </c>
    </row>
    <row r="5680" spans="1:59" ht="15" x14ac:dyDescent="0.25">
      <c r="A5680" s="50">
        <v>2024</v>
      </c>
      <c r="B5680" s="50" t="s">
        <v>420</v>
      </c>
      <c r="C5680" s="51" t="str">
        <f>sample_event_meta!$U$275</f>
        <v>12Jul24-BS-BS06-1</v>
      </c>
      <c r="D5680" s="21">
        <f t="shared" si="259"/>
        <v>45485</v>
      </c>
      <c r="E5680" s="22">
        <f t="shared" si="260"/>
        <v>194</v>
      </c>
      <c r="F5680" s="50" t="s">
        <v>344</v>
      </c>
      <c r="G5680" s="50" t="s">
        <v>347</v>
      </c>
      <c r="H5680" s="17">
        <v>77</v>
      </c>
      <c r="I5680" s="17">
        <v>14</v>
      </c>
      <c r="J5680" s="50">
        <v>3.92</v>
      </c>
      <c r="K5680" s="50" t="s">
        <v>494</v>
      </c>
      <c r="N5680" s="50" t="s">
        <v>2296</v>
      </c>
      <c r="P5680" s="50" t="s">
        <v>2296</v>
      </c>
      <c r="Q5680" s="50" t="s">
        <v>496</v>
      </c>
      <c r="R5680" s="50" t="s">
        <v>2350</v>
      </c>
      <c r="S5680" s="50" t="s">
        <v>2506</v>
      </c>
      <c r="AF5680" s="50" t="s">
        <v>2469</v>
      </c>
      <c r="AG5680" s="196">
        <v>45553</v>
      </c>
      <c r="AH5680" s="50" t="s">
        <v>494</v>
      </c>
      <c r="AI5680" s="50" t="s">
        <v>494</v>
      </c>
      <c r="AJ5680" s="50" t="s">
        <v>494</v>
      </c>
      <c r="AL5680" s="50" t="s">
        <v>494</v>
      </c>
      <c r="AM5680">
        <v>70</v>
      </c>
      <c r="AN5680">
        <v>14</v>
      </c>
      <c r="AO5680">
        <v>3.7</v>
      </c>
      <c r="AP5680" s="50" t="s">
        <v>496</v>
      </c>
      <c r="AQ5680" s="50" t="s">
        <v>2575</v>
      </c>
      <c r="AR5680" s="50" t="s">
        <v>2296</v>
      </c>
      <c r="AS5680" s="50" t="s">
        <v>494</v>
      </c>
      <c r="AT5680" s="50" t="s">
        <v>494</v>
      </c>
      <c r="AU5680" s="50" t="s">
        <v>2296</v>
      </c>
      <c r="AV5680" s="50" t="s">
        <v>494</v>
      </c>
      <c r="AW5680" s="50" t="s">
        <v>494</v>
      </c>
      <c r="AX5680" s="50" t="s">
        <v>494</v>
      </c>
      <c r="AY5680" s="50" t="s">
        <v>494</v>
      </c>
      <c r="AZ5680" s="50" t="s">
        <v>494</v>
      </c>
      <c r="BA5680" s="50" t="s">
        <v>494</v>
      </c>
      <c r="BB5680" s="50" t="s">
        <v>494</v>
      </c>
      <c r="BC5680" s="50" t="s">
        <v>494</v>
      </c>
      <c r="BD5680" s="50" t="s">
        <v>494</v>
      </c>
      <c r="BE5680" s="50" t="s">
        <v>494</v>
      </c>
    </row>
    <row r="5681" spans="1:57" hidden="1" x14ac:dyDescent="0.2">
      <c r="A5681" s="50">
        <v>2024</v>
      </c>
      <c r="B5681" s="50" t="s">
        <v>420</v>
      </c>
      <c r="C5681" s="51" t="str">
        <f>sample_event_meta!$U$275</f>
        <v>12Jul24-BS-BS06-1</v>
      </c>
      <c r="D5681" s="21">
        <f t="shared" si="259"/>
        <v>45485</v>
      </c>
      <c r="E5681" s="22">
        <f t="shared" si="260"/>
        <v>194</v>
      </c>
      <c r="F5681" s="50" t="s">
        <v>344</v>
      </c>
      <c r="G5681" s="50" t="s">
        <v>347</v>
      </c>
      <c r="H5681" s="17">
        <v>69</v>
      </c>
      <c r="I5681" s="17">
        <v>13</v>
      </c>
      <c r="J5681" s="50">
        <v>2.9</v>
      </c>
      <c r="K5681" s="50" t="s">
        <v>494</v>
      </c>
      <c r="P5681" s="50" t="s">
        <v>2297</v>
      </c>
      <c r="Q5681" s="50" t="s">
        <v>494</v>
      </c>
    </row>
    <row r="5682" spans="1:57" hidden="1" x14ac:dyDescent="0.2">
      <c r="A5682" s="50">
        <v>2024</v>
      </c>
      <c r="B5682" s="50" t="s">
        <v>420</v>
      </c>
      <c r="C5682" s="51" t="str">
        <f>sample_event_meta!$U$275</f>
        <v>12Jul24-BS-BS06-1</v>
      </c>
      <c r="D5682" s="21">
        <f t="shared" si="259"/>
        <v>45485</v>
      </c>
      <c r="E5682" s="22">
        <f t="shared" si="260"/>
        <v>194</v>
      </c>
      <c r="F5682" s="50" t="s">
        <v>344</v>
      </c>
      <c r="G5682" s="50" t="s">
        <v>347</v>
      </c>
      <c r="H5682" s="17">
        <v>71</v>
      </c>
      <c r="I5682" s="17">
        <v>14</v>
      </c>
      <c r="J5682" s="50">
        <v>3.29</v>
      </c>
      <c r="K5682" s="50" t="s">
        <v>494</v>
      </c>
      <c r="P5682" s="50" t="s">
        <v>2298</v>
      </c>
      <c r="Q5682" s="50" t="s">
        <v>494</v>
      </c>
      <c r="AV5682" s="50" t="s">
        <v>494</v>
      </c>
      <c r="AW5682" s="50" t="s">
        <v>494</v>
      </c>
      <c r="AX5682" s="50" t="s">
        <v>494</v>
      </c>
      <c r="AY5682" s="50" t="s">
        <v>494</v>
      </c>
      <c r="AZ5682" s="50" t="s">
        <v>494</v>
      </c>
      <c r="BA5682" s="50" t="s">
        <v>494</v>
      </c>
      <c r="BB5682" s="50" t="s">
        <v>494</v>
      </c>
      <c r="BC5682" s="50" t="s">
        <v>494</v>
      </c>
      <c r="BD5682" s="50" t="s">
        <v>494</v>
      </c>
      <c r="BE5682" s="50" t="s">
        <v>494</v>
      </c>
    </row>
    <row r="5683" spans="1:57" ht="15" x14ac:dyDescent="0.25">
      <c r="A5683" s="50">
        <v>2024</v>
      </c>
      <c r="B5683" s="50" t="s">
        <v>420</v>
      </c>
      <c r="C5683" s="51" t="str">
        <f>sample_event_meta!$U$275</f>
        <v>12Jul24-BS-BS06-1</v>
      </c>
      <c r="D5683" s="21">
        <f t="shared" si="259"/>
        <v>45485</v>
      </c>
      <c r="E5683" s="22">
        <f t="shared" si="260"/>
        <v>194</v>
      </c>
      <c r="F5683" s="50" t="s">
        <v>344</v>
      </c>
      <c r="G5683" s="50" t="s">
        <v>347</v>
      </c>
      <c r="H5683" s="17">
        <v>84</v>
      </c>
      <c r="I5683" s="17">
        <v>17</v>
      </c>
      <c r="J5683" s="50">
        <v>5.28</v>
      </c>
      <c r="K5683" s="50" t="s">
        <v>494</v>
      </c>
      <c r="P5683" s="50" t="s">
        <v>2299</v>
      </c>
      <c r="Q5683" s="50" t="s">
        <v>496</v>
      </c>
      <c r="AF5683" s="50" t="s">
        <v>2469</v>
      </c>
      <c r="AG5683" s="196">
        <v>45614</v>
      </c>
      <c r="AH5683" s="50" t="s">
        <v>494</v>
      </c>
      <c r="AI5683" s="50" t="s">
        <v>494</v>
      </c>
      <c r="AJ5683" s="50" t="s">
        <v>494</v>
      </c>
      <c r="AL5683" s="50" t="s">
        <v>494</v>
      </c>
      <c r="AM5683">
        <v>79</v>
      </c>
      <c r="AN5683">
        <v>18</v>
      </c>
      <c r="AO5683">
        <v>5</v>
      </c>
      <c r="AP5683" s="50" t="s">
        <v>496</v>
      </c>
      <c r="AQ5683" s="50" t="s">
        <v>2586</v>
      </c>
      <c r="AR5683" s="50" t="s">
        <v>2299</v>
      </c>
      <c r="AS5683" s="50" t="s">
        <v>494</v>
      </c>
      <c r="AT5683" s="50" t="s">
        <v>494</v>
      </c>
      <c r="AU5683" s="50" t="s">
        <v>2299</v>
      </c>
    </row>
    <row r="5684" spans="1:57" hidden="1" x14ac:dyDescent="0.2">
      <c r="A5684" s="50">
        <v>2024</v>
      </c>
      <c r="B5684" s="50" t="s">
        <v>420</v>
      </c>
      <c r="C5684" s="51" t="str">
        <f>sample_event_meta!$U$275</f>
        <v>12Jul24-BS-BS06-1</v>
      </c>
      <c r="D5684" s="21">
        <f t="shared" si="259"/>
        <v>45485</v>
      </c>
      <c r="E5684" s="22">
        <f t="shared" si="260"/>
        <v>194</v>
      </c>
      <c r="F5684" s="50" t="s">
        <v>344</v>
      </c>
      <c r="G5684" s="50" t="s">
        <v>347</v>
      </c>
      <c r="H5684" s="17">
        <v>78</v>
      </c>
      <c r="I5684" s="17">
        <v>16</v>
      </c>
      <c r="J5684" s="50">
        <v>4.5</v>
      </c>
      <c r="P5684" s="50" t="s">
        <v>2300</v>
      </c>
      <c r="Q5684" s="50" t="s">
        <v>494</v>
      </c>
    </row>
    <row r="5685" spans="1:57" ht="15" x14ac:dyDescent="0.25">
      <c r="A5685" s="50">
        <v>2024</v>
      </c>
      <c r="B5685" s="50" t="s">
        <v>420</v>
      </c>
      <c r="C5685" s="51" t="str">
        <f>sample_event_meta!$U$275</f>
        <v>12Jul24-BS-BS06-1</v>
      </c>
      <c r="D5685" s="21">
        <f t="shared" si="259"/>
        <v>45485</v>
      </c>
      <c r="E5685" s="22">
        <f t="shared" si="260"/>
        <v>194</v>
      </c>
      <c r="F5685" s="50" t="s">
        <v>344</v>
      </c>
      <c r="G5685" s="50" t="s">
        <v>347</v>
      </c>
      <c r="H5685" s="17">
        <v>63</v>
      </c>
      <c r="I5685" s="17">
        <v>13</v>
      </c>
      <c r="J5685" s="50">
        <v>2.41</v>
      </c>
      <c r="P5685" s="50" t="s">
        <v>2301</v>
      </c>
      <c r="Q5685" s="50" t="s">
        <v>496</v>
      </c>
      <c r="AF5685" s="50" t="s">
        <v>2469</v>
      </c>
      <c r="AG5685" s="196">
        <v>45554</v>
      </c>
      <c r="AH5685" s="50" t="s">
        <v>494</v>
      </c>
      <c r="AI5685" s="50" t="s">
        <v>494</v>
      </c>
      <c r="AJ5685" s="50" t="s">
        <v>494</v>
      </c>
      <c r="AL5685" s="50" t="s">
        <v>494</v>
      </c>
      <c r="AM5685">
        <v>77</v>
      </c>
      <c r="AN5685">
        <v>14</v>
      </c>
      <c r="AO5685">
        <v>4.8</v>
      </c>
      <c r="AP5685" s="50" t="s">
        <v>496</v>
      </c>
      <c r="AQ5685" s="50" t="s">
        <v>2575</v>
      </c>
      <c r="AR5685" s="50" t="s">
        <v>2301</v>
      </c>
      <c r="AS5685" s="50" t="s">
        <v>494</v>
      </c>
      <c r="AT5685" s="50" t="s">
        <v>494</v>
      </c>
      <c r="AU5685" s="50" t="s">
        <v>2301</v>
      </c>
      <c r="AV5685" s="50" t="s">
        <v>494</v>
      </c>
      <c r="AW5685" s="50" t="s">
        <v>494</v>
      </c>
      <c r="AX5685" s="50" t="s">
        <v>494</v>
      </c>
      <c r="AY5685" s="50" t="s">
        <v>494</v>
      </c>
      <c r="AZ5685" s="50" t="s">
        <v>494</v>
      </c>
      <c r="BA5685" s="50" t="s">
        <v>494</v>
      </c>
      <c r="BB5685" s="50" t="s">
        <v>494</v>
      </c>
      <c r="BC5685" s="50" t="s">
        <v>494</v>
      </c>
      <c r="BD5685" s="50" t="s">
        <v>494</v>
      </c>
      <c r="BE5685" s="50" t="s">
        <v>494</v>
      </c>
    </row>
    <row r="5686" spans="1:57" x14ac:dyDescent="0.2">
      <c r="A5686" s="50">
        <v>2024</v>
      </c>
      <c r="B5686" s="50" t="s">
        <v>420</v>
      </c>
      <c r="C5686" s="51" t="str">
        <f>sample_event_meta!$U$275</f>
        <v>12Jul24-BS-BS06-1</v>
      </c>
      <c r="D5686" s="21">
        <f t="shared" si="259"/>
        <v>45485</v>
      </c>
      <c r="E5686" s="22">
        <f t="shared" si="260"/>
        <v>194</v>
      </c>
      <c r="F5686" s="50" t="s">
        <v>344</v>
      </c>
      <c r="G5686" s="50" t="s">
        <v>347</v>
      </c>
      <c r="H5686" s="17">
        <v>64</v>
      </c>
      <c r="I5686" s="17">
        <v>14</v>
      </c>
      <c r="J5686" s="50">
        <v>2.92</v>
      </c>
      <c r="Q5686" s="50" t="s">
        <v>496</v>
      </c>
    </row>
    <row r="5687" spans="1:57" hidden="1" x14ac:dyDescent="0.2">
      <c r="A5687" s="50">
        <v>2024</v>
      </c>
      <c r="B5687" s="50" t="s">
        <v>420</v>
      </c>
      <c r="C5687" s="51" t="str">
        <f>sample_event_meta!$U$275</f>
        <v>12Jul24-BS-BS06-1</v>
      </c>
      <c r="D5687" s="21">
        <f t="shared" si="259"/>
        <v>45485</v>
      </c>
      <c r="E5687" s="22">
        <f t="shared" si="260"/>
        <v>194</v>
      </c>
      <c r="F5687" s="50" t="s">
        <v>344</v>
      </c>
      <c r="G5687" s="50" t="s">
        <v>347</v>
      </c>
      <c r="H5687" s="17">
        <v>82</v>
      </c>
      <c r="I5687" s="17">
        <v>16</v>
      </c>
      <c r="J5687" s="50">
        <v>4.92</v>
      </c>
      <c r="K5687" s="50" t="s">
        <v>494</v>
      </c>
      <c r="Q5687" s="50" t="s">
        <v>494</v>
      </c>
    </row>
    <row r="5688" spans="1:57" hidden="1" x14ac:dyDescent="0.2">
      <c r="A5688" s="50">
        <v>2024</v>
      </c>
      <c r="B5688" s="50" t="s">
        <v>420</v>
      </c>
      <c r="C5688" s="51" t="str">
        <f>sample_event_meta!$U$275</f>
        <v>12Jul24-BS-BS06-1</v>
      </c>
      <c r="D5688" s="21">
        <f t="shared" si="259"/>
        <v>45485</v>
      </c>
      <c r="E5688" s="22">
        <f t="shared" si="260"/>
        <v>194</v>
      </c>
      <c r="F5688" s="50" t="s">
        <v>344</v>
      </c>
      <c r="G5688" s="50" t="s">
        <v>347</v>
      </c>
      <c r="H5688" s="17">
        <v>85</v>
      </c>
      <c r="I5688" s="17">
        <v>19</v>
      </c>
      <c r="J5688" s="50">
        <v>6.07</v>
      </c>
      <c r="K5688" s="50" t="s">
        <v>494</v>
      </c>
      <c r="Q5688" s="50" t="s">
        <v>494</v>
      </c>
    </row>
    <row r="5689" spans="1:57" hidden="1" x14ac:dyDescent="0.2">
      <c r="A5689" s="50">
        <v>2024</v>
      </c>
      <c r="B5689" s="50" t="s">
        <v>420</v>
      </c>
      <c r="C5689" s="51" t="str">
        <f>sample_event_meta!$U$275</f>
        <v>12Jul24-BS-BS06-1</v>
      </c>
      <c r="D5689" s="21">
        <f t="shared" si="259"/>
        <v>45485</v>
      </c>
      <c r="E5689" s="22">
        <f t="shared" si="260"/>
        <v>194</v>
      </c>
      <c r="F5689" s="50" t="s">
        <v>344</v>
      </c>
      <c r="G5689" s="50" t="s">
        <v>347</v>
      </c>
      <c r="H5689" s="17">
        <v>79</v>
      </c>
      <c r="I5689" s="17">
        <v>17</v>
      </c>
      <c r="J5689" s="50">
        <v>4.76</v>
      </c>
      <c r="K5689" s="50" t="s">
        <v>494</v>
      </c>
      <c r="P5689" s="50" t="s">
        <v>2302</v>
      </c>
      <c r="Q5689" s="50" t="s">
        <v>494</v>
      </c>
    </row>
    <row r="5690" spans="1:57" ht="15" hidden="1" x14ac:dyDescent="0.25">
      <c r="A5690" s="50">
        <v>2024</v>
      </c>
      <c r="B5690" s="50" t="s">
        <v>420</v>
      </c>
      <c r="C5690" s="51" t="str">
        <f>sample_event_meta!$U$275</f>
        <v>12Jul24-BS-BS06-1</v>
      </c>
      <c r="D5690" s="21">
        <f t="shared" si="259"/>
        <v>45485</v>
      </c>
      <c r="E5690" s="22">
        <f t="shared" si="260"/>
        <v>194</v>
      </c>
      <c r="F5690" s="50" t="s">
        <v>344</v>
      </c>
      <c r="G5690" s="50" t="s">
        <v>347</v>
      </c>
      <c r="H5690" s="17">
        <v>70</v>
      </c>
      <c r="I5690" s="17">
        <v>14</v>
      </c>
      <c r="J5690" s="50">
        <v>3.22</v>
      </c>
      <c r="K5690" s="50" t="s">
        <v>494</v>
      </c>
      <c r="P5690" s="50" t="s">
        <v>2303</v>
      </c>
      <c r="Q5690" s="50" t="s">
        <v>494</v>
      </c>
      <c r="AF5690" s="50" t="s">
        <v>2469</v>
      </c>
      <c r="AG5690" s="196">
        <v>45554</v>
      </c>
      <c r="AH5690" s="50" t="s">
        <v>494</v>
      </c>
      <c r="AI5690" s="50" t="s">
        <v>494</v>
      </c>
      <c r="AJ5690" s="50" t="s">
        <v>494</v>
      </c>
      <c r="AL5690" s="50" t="s">
        <v>494</v>
      </c>
      <c r="AM5690">
        <v>59</v>
      </c>
      <c r="AN5690">
        <v>12</v>
      </c>
      <c r="AO5690">
        <v>2.5</v>
      </c>
      <c r="AP5690" s="50" t="s">
        <v>496</v>
      </c>
      <c r="AQ5690" s="50" t="s">
        <v>2575</v>
      </c>
      <c r="AR5690" s="50" t="s">
        <v>2303</v>
      </c>
      <c r="AS5690" s="50" t="s">
        <v>494</v>
      </c>
      <c r="AT5690" s="50" t="s">
        <v>494</v>
      </c>
      <c r="AU5690" s="50" t="s">
        <v>2303</v>
      </c>
      <c r="AV5690" s="50" t="s">
        <v>494</v>
      </c>
      <c r="AW5690" s="50" t="s">
        <v>494</v>
      </c>
      <c r="AX5690" s="50" t="s">
        <v>494</v>
      </c>
      <c r="AY5690" s="50" t="s">
        <v>494</v>
      </c>
      <c r="AZ5690" s="50" t="s">
        <v>494</v>
      </c>
      <c r="BA5690" s="50" t="s">
        <v>494</v>
      </c>
      <c r="BB5690" s="50" t="s">
        <v>494</v>
      </c>
      <c r="BC5690" s="50" t="s">
        <v>494</v>
      </c>
      <c r="BD5690" s="50" t="s">
        <v>494</v>
      </c>
      <c r="BE5690" s="50" t="s">
        <v>494</v>
      </c>
    </row>
    <row r="5691" spans="1:57" x14ac:dyDescent="0.2">
      <c r="A5691" s="50">
        <v>2024</v>
      </c>
      <c r="B5691" s="50" t="s">
        <v>420</v>
      </c>
      <c r="C5691" s="51" t="str">
        <f>sample_event_meta!$U$275</f>
        <v>12Jul24-BS-BS06-1</v>
      </c>
      <c r="D5691" s="21">
        <f t="shared" si="259"/>
        <v>45485</v>
      </c>
      <c r="E5691" s="22">
        <f t="shared" si="260"/>
        <v>194</v>
      </c>
      <c r="F5691" s="50" t="s">
        <v>344</v>
      </c>
      <c r="G5691" s="50" t="s">
        <v>347</v>
      </c>
      <c r="H5691" s="17">
        <v>65</v>
      </c>
      <c r="I5691" s="17">
        <v>14</v>
      </c>
      <c r="J5691" s="50">
        <v>2.71</v>
      </c>
      <c r="K5691" s="50" t="s">
        <v>494</v>
      </c>
      <c r="N5691" s="50" t="s">
        <v>2304</v>
      </c>
      <c r="P5691" s="50" t="s">
        <v>2304</v>
      </c>
      <c r="Q5691" s="50" t="s">
        <v>496</v>
      </c>
    </row>
    <row r="5692" spans="1:57" hidden="1" x14ac:dyDescent="0.2">
      <c r="A5692" s="50">
        <v>2024</v>
      </c>
      <c r="B5692" s="50" t="s">
        <v>420</v>
      </c>
      <c r="C5692" s="51" t="str">
        <f>sample_event_meta!$U$275</f>
        <v>12Jul24-BS-BS06-1</v>
      </c>
      <c r="D5692" s="21">
        <f t="shared" si="259"/>
        <v>45485</v>
      </c>
      <c r="E5692" s="22">
        <f t="shared" si="260"/>
        <v>194</v>
      </c>
      <c r="F5692" s="50" t="s">
        <v>344</v>
      </c>
      <c r="G5692" s="50" t="s">
        <v>347</v>
      </c>
      <c r="H5692" s="17">
        <v>74</v>
      </c>
      <c r="I5692" s="17">
        <v>15</v>
      </c>
      <c r="J5692" s="50">
        <v>3.23</v>
      </c>
      <c r="K5692" s="50" t="s">
        <v>494</v>
      </c>
      <c r="P5692" s="50" t="s">
        <v>2305</v>
      </c>
      <c r="Q5692" s="50" t="s">
        <v>494</v>
      </c>
    </row>
    <row r="5693" spans="1:57" hidden="1" x14ac:dyDescent="0.2">
      <c r="A5693" s="50">
        <v>2024</v>
      </c>
      <c r="B5693" s="50" t="s">
        <v>420</v>
      </c>
      <c r="C5693" s="51" t="str">
        <f>sample_event_meta!$U$275</f>
        <v>12Jul24-BS-BS06-1</v>
      </c>
      <c r="D5693" s="21">
        <f t="shared" si="259"/>
        <v>45485</v>
      </c>
      <c r="E5693" s="22">
        <f t="shared" si="260"/>
        <v>194</v>
      </c>
      <c r="F5693" s="50" t="s">
        <v>344</v>
      </c>
      <c r="G5693" s="50" t="s">
        <v>347</v>
      </c>
      <c r="H5693" s="17">
        <v>70</v>
      </c>
      <c r="I5693" s="17">
        <v>13</v>
      </c>
      <c r="J5693" s="50">
        <v>3.4</v>
      </c>
      <c r="K5693" s="50" t="s">
        <v>494</v>
      </c>
      <c r="P5693" s="50" t="s">
        <v>2306</v>
      </c>
      <c r="Q5693" s="50" t="s">
        <v>494</v>
      </c>
    </row>
    <row r="5694" spans="1:57" hidden="1" x14ac:dyDescent="0.2">
      <c r="A5694" s="50">
        <v>2024</v>
      </c>
      <c r="B5694" s="50" t="s">
        <v>420</v>
      </c>
      <c r="C5694" s="51" t="str">
        <f>sample_event_meta!$U$279</f>
        <v>23Jul24-BS-BS07-1</v>
      </c>
      <c r="D5694" s="21">
        <f t="shared" si="259"/>
        <v>45496</v>
      </c>
      <c r="E5694" s="22">
        <f t="shared" si="260"/>
        <v>205</v>
      </c>
      <c r="F5694" s="50" t="s">
        <v>344</v>
      </c>
      <c r="G5694" s="50" t="s">
        <v>347</v>
      </c>
      <c r="H5694" s="17">
        <v>88</v>
      </c>
      <c r="J5694" s="50">
        <v>7.04</v>
      </c>
      <c r="K5694" s="50" t="s">
        <v>494</v>
      </c>
      <c r="P5694" s="50" t="s">
        <v>2307</v>
      </c>
      <c r="Q5694" s="50" t="s">
        <v>494</v>
      </c>
    </row>
    <row r="5695" spans="1:57" hidden="1" x14ac:dyDescent="0.2">
      <c r="A5695" s="50">
        <v>2024</v>
      </c>
      <c r="B5695" s="50" t="s">
        <v>420</v>
      </c>
      <c r="C5695" s="51" t="str">
        <f>sample_event_meta!$U$279</f>
        <v>23Jul24-BS-BS07-1</v>
      </c>
      <c r="D5695" s="21">
        <f t="shared" si="259"/>
        <v>45496</v>
      </c>
      <c r="E5695" s="22">
        <f t="shared" si="260"/>
        <v>205</v>
      </c>
      <c r="F5695" s="50" t="s">
        <v>344</v>
      </c>
      <c r="G5695" s="50" t="s">
        <v>347</v>
      </c>
      <c r="H5695" s="17">
        <v>96</v>
      </c>
      <c r="I5695" s="17">
        <v>21</v>
      </c>
      <c r="J5695" s="50">
        <v>9.34</v>
      </c>
      <c r="K5695" s="50" t="s">
        <v>494</v>
      </c>
      <c r="P5695" s="50" t="s">
        <v>2308</v>
      </c>
      <c r="Q5695" s="50" t="s">
        <v>494</v>
      </c>
    </row>
    <row r="5696" spans="1:57" ht="15" x14ac:dyDescent="0.25">
      <c r="A5696" s="50">
        <v>2024</v>
      </c>
      <c r="B5696" s="50" t="s">
        <v>420</v>
      </c>
      <c r="C5696" s="51" t="str">
        <f>sample_event_meta!$U$279</f>
        <v>23Jul24-BS-BS07-1</v>
      </c>
      <c r="D5696" s="21">
        <f t="shared" si="259"/>
        <v>45496</v>
      </c>
      <c r="E5696" s="22">
        <f t="shared" si="260"/>
        <v>205</v>
      </c>
      <c r="F5696" s="50" t="s">
        <v>344</v>
      </c>
      <c r="G5696" s="50" t="s">
        <v>347</v>
      </c>
      <c r="H5696" s="17">
        <v>74</v>
      </c>
      <c r="I5696" s="17">
        <v>14</v>
      </c>
      <c r="J5696" s="50">
        <v>3.97</v>
      </c>
      <c r="K5696" s="50" t="s">
        <v>494</v>
      </c>
      <c r="N5696" s="50" t="s">
        <v>2309</v>
      </c>
      <c r="P5696" s="50" t="s">
        <v>2309</v>
      </c>
      <c r="Q5696" s="50" t="s">
        <v>496</v>
      </c>
      <c r="R5696" s="50" t="s">
        <v>2350</v>
      </c>
      <c r="S5696" s="50" t="s">
        <v>2506</v>
      </c>
      <c r="AF5696" s="50" t="s">
        <v>2469</v>
      </c>
      <c r="AG5696" s="196">
        <v>45594</v>
      </c>
      <c r="AH5696" s="50" t="s">
        <v>494</v>
      </c>
      <c r="AI5696" s="50" t="s">
        <v>494</v>
      </c>
      <c r="AJ5696" s="50" t="s">
        <v>494</v>
      </c>
      <c r="AL5696" s="50" t="s">
        <v>494</v>
      </c>
      <c r="AM5696">
        <v>71</v>
      </c>
      <c r="AN5696">
        <v>14</v>
      </c>
      <c r="AO5696">
        <v>3.9</v>
      </c>
      <c r="AP5696" s="50" t="s">
        <v>496</v>
      </c>
      <c r="AQ5696" s="50" t="s">
        <v>2574</v>
      </c>
      <c r="AR5696" s="50" t="s">
        <v>2309</v>
      </c>
      <c r="AS5696" s="50" t="s">
        <v>494</v>
      </c>
      <c r="AT5696" s="50" t="s">
        <v>494</v>
      </c>
      <c r="AU5696" s="50" t="s">
        <v>2309</v>
      </c>
      <c r="AV5696" s="50" t="s">
        <v>494</v>
      </c>
      <c r="AW5696" s="50" t="s">
        <v>494</v>
      </c>
      <c r="AX5696" s="50" t="s">
        <v>494</v>
      </c>
      <c r="AY5696" s="50" t="s">
        <v>494</v>
      </c>
      <c r="AZ5696" s="50" t="s">
        <v>494</v>
      </c>
      <c r="BA5696" s="50" t="s">
        <v>494</v>
      </c>
      <c r="BB5696" s="50" t="s">
        <v>494</v>
      </c>
      <c r="BC5696" s="50" t="s">
        <v>494</v>
      </c>
      <c r="BD5696" s="50" t="s">
        <v>494</v>
      </c>
      <c r="BE5696" s="50" t="s">
        <v>494</v>
      </c>
    </row>
    <row r="5697" spans="1:59" hidden="1" x14ac:dyDescent="0.2">
      <c r="A5697" s="50">
        <v>2024</v>
      </c>
      <c r="B5697" s="50" t="s">
        <v>420</v>
      </c>
      <c r="C5697" s="51" t="str">
        <f>sample_event_meta!$U$279</f>
        <v>23Jul24-BS-BS07-1</v>
      </c>
      <c r="D5697" s="21">
        <f t="shared" si="259"/>
        <v>45496</v>
      </c>
      <c r="E5697" s="22">
        <f t="shared" si="260"/>
        <v>205</v>
      </c>
      <c r="F5697" s="50" t="s">
        <v>344</v>
      </c>
      <c r="G5697" s="50" t="s">
        <v>347</v>
      </c>
      <c r="H5697" s="17">
        <v>104</v>
      </c>
      <c r="I5697" s="17">
        <v>21</v>
      </c>
      <c r="J5697" s="50">
        <v>11.79</v>
      </c>
      <c r="K5697" s="50" t="s">
        <v>494</v>
      </c>
      <c r="P5697" s="50" t="s">
        <v>2310</v>
      </c>
      <c r="Q5697" s="50" t="s">
        <v>494</v>
      </c>
    </row>
    <row r="5698" spans="1:59" hidden="1" x14ac:dyDescent="0.2">
      <c r="A5698" s="50">
        <v>2024</v>
      </c>
      <c r="B5698" s="50" t="s">
        <v>420</v>
      </c>
      <c r="C5698" s="51" t="str">
        <f>sample_event_meta!$U$278</f>
        <v>23Jul24-BS-BS06-1</v>
      </c>
      <c r="D5698" s="21">
        <f t="shared" si="259"/>
        <v>45496</v>
      </c>
      <c r="E5698" s="22">
        <f t="shared" si="260"/>
        <v>205</v>
      </c>
      <c r="F5698" s="50" t="s">
        <v>344</v>
      </c>
      <c r="G5698" s="50" t="s">
        <v>347</v>
      </c>
      <c r="H5698" s="17">
        <v>94</v>
      </c>
      <c r="I5698" s="17">
        <v>20</v>
      </c>
      <c r="J5698" s="50">
        <v>8.56</v>
      </c>
      <c r="K5698" s="50" t="s">
        <v>494</v>
      </c>
      <c r="P5698" s="50" t="s">
        <v>2311</v>
      </c>
      <c r="Q5698" s="50" t="s">
        <v>494</v>
      </c>
    </row>
    <row r="5699" spans="1:59" hidden="1" x14ac:dyDescent="0.2">
      <c r="A5699" s="50">
        <v>2024</v>
      </c>
      <c r="B5699" s="50" t="s">
        <v>420</v>
      </c>
      <c r="C5699" s="51" t="str">
        <f>sample_event_meta!$U$278</f>
        <v>23Jul24-BS-BS06-1</v>
      </c>
      <c r="D5699" s="21">
        <f t="shared" si="259"/>
        <v>45496</v>
      </c>
      <c r="E5699" s="22">
        <f t="shared" si="260"/>
        <v>205</v>
      </c>
      <c r="F5699" s="50" t="s">
        <v>344</v>
      </c>
      <c r="G5699" s="50" t="s">
        <v>347</v>
      </c>
      <c r="H5699" s="17">
        <v>104</v>
      </c>
      <c r="I5699" s="17">
        <v>32</v>
      </c>
      <c r="J5699" s="50">
        <v>8.56</v>
      </c>
      <c r="K5699" s="50" t="s">
        <v>494</v>
      </c>
      <c r="P5699" s="50" t="s">
        <v>2312</v>
      </c>
      <c r="Q5699" s="50" t="s">
        <v>494</v>
      </c>
    </row>
    <row r="5700" spans="1:59" ht="15" x14ac:dyDescent="0.25">
      <c r="A5700" s="50">
        <v>2024</v>
      </c>
      <c r="B5700" s="50" t="s">
        <v>420</v>
      </c>
      <c r="C5700" s="51" t="str">
        <f>sample_event_meta!$U$278</f>
        <v>23Jul24-BS-BS06-1</v>
      </c>
      <c r="D5700" s="21">
        <f t="shared" si="259"/>
        <v>45496</v>
      </c>
      <c r="E5700" s="22">
        <f t="shared" si="260"/>
        <v>205</v>
      </c>
      <c r="F5700" s="50" t="s">
        <v>344</v>
      </c>
      <c r="G5700" s="50" t="s">
        <v>347</v>
      </c>
      <c r="H5700" s="17">
        <v>68</v>
      </c>
      <c r="I5700" s="17">
        <v>12</v>
      </c>
      <c r="J5700" s="50">
        <v>3.02</v>
      </c>
      <c r="K5700" s="50" t="s">
        <v>494</v>
      </c>
      <c r="N5700" s="50" t="s">
        <v>2313</v>
      </c>
      <c r="P5700" s="50" t="s">
        <v>2313</v>
      </c>
      <c r="Q5700" s="50" t="s">
        <v>496</v>
      </c>
      <c r="R5700" s="50" t="s">
        <v>2350</v>
      </c>
      <c r="S5700" s="50" t="s">
        <v>2506</v>
      </c>
      <c r="AF5700" s="50" t="s">
        <v>2469</v>
      </c>
      <c r="AG5700" s="196">
        <v>45561</v>
      </c>
      <c r="AH5700" s="50" t="s">
        <v>494</v>
      </c>
      <c r="AI5700" s="50" t="s">
        <v>494</v>
      </c>
      <c r="AJ5700" s="50" t="s">
        <v>494</v>
      </c>
      <c r="AL5700" s="50" t="s">
        <v>494</v>
      </c>
      <c r="AM5700">
        <v>62</v>
      </c>
      <c r="AN5700">
        <v>12</v>
      </c>
      <c r="AO5700">
        <v>3</v>
      </c>
      <c r="AP5700" s="50" t="s">
        <v>496</v>
      </c>
      <c r="AQ5700" s="50" t="s">
        <v>2575</v>
      </c>
      <c r="AR5700" s="50" t="s">
        <v>2313</v>
      </c>
      <c r="AS5700" s="50" t="s">
        <v>494</v>
      </c>
      <c r="AT5700" s="50" t="s">
        <v>494</v>
      </c>
      <c r="AU5700" s="50" t="s">
        <v>2313</v>
      </c>
      <c r="AV5700" s="50" t="s">
        <v>494</v>
      </c>
      <c r="AW5700" s="50" t="s">
        <v>494</v>
      </c>
      <c r="AX5700" s="50" t="s">
        <v>494</v>
      </c>
      <c r="AY5700" s="50" t="s">
        <v>494</v>
      </c>
      <c r="AZ5700" s="50" t="s">
        <v>494</v>
      </c>
      <c r="BA5700" s="50" t="s">
        <v>494</v>
      </c>
      <c r="BB5700" s="50" t="s">
        <v>494</v>
      </c>
      <c r="BC5700" s="50" t="s">
        <v>494</v>
      </c>
      <c r="BD5700" s="50" t="s">
        <v>494</v>
      </c>
      <c r="BE5700" s="50" t="s">
        <v>494</v>
      </c>
    </row>
    <row r="5701" spans="1:59" hidden="1" x14ac:dyDescent="0.2">
      <c r="A5701" s="50">
        <v>2024</v>
      </c>
      <c r="B5701" s="50" t="s">
        <v>420</v>
      </c>
      <c r="C5701" s="51" t="str">
        <f>sample_event_meta!$U$278</f>
        <v>23Jul24-BS-BS06-1</v>
      </c>
      <c r="D5701" s="21">
        <f t="shared" si="259"/>
        <v>45496</v>
      </c>
      <c r="E5701" s="22">
        <f t="shared" si="260"/>
        <v>205</v>
      </c>
      <c r="F5701" s="50" t="s">
        <v>344</v>
      </c>
      <c r="G5701" s="50" t="s">
        <v>347</v>
      </c>
      <c r="H5701" s="17">
        <v>69</v>
      </c>
      <c r="I5701" s="17">
        <v>12</v>
      </c>
      <c r="J5701" s="50">
        <v>3.02</v>
      </c>
      <c r="K5701" s="50" t="s">
        <v>494</v>
      </c>
      <c r="P5701" s="50" t="s">
        <v>2314</v>
      </c>
      <c r="Q5701" s="50" t="s">
        <v>494</v>
      </c>
    </row>
    <row r="5702" spans="1:59" hidden="1" x14ac:dyDescent="0.2">
      <c r="A5702" s="50">
        <v>2024</v>
      </c>
      <c r="B5702" s="50" t="s">
        <v>420</v>
      </c>
      <c r="C5702" s="51" t="str">
        <f>sample_event_meta!$U$278</f>
        <v>23Jul24-BS-BS06-1</v>
      </c>
      <c r="D5702" s="21">
        <f t="shared" si="259"/>
        <v>45496</v>
      </c>
      <c r="E5702" s="22">
        <f t="shared" si="260"/>
        <v>205</v>
      </c>
      <c r="F5702" s="50" t="s">
        <v>344</v>
      </c>
      <c r="G5702" s="50" t="s">
        <v>347</v>
      </c>
      <c r="H5702" s="17">
        <v>94</v>
      </c>
      <c r="I5702" s="17">
        <v>20</v>
      </c>
      <c r="J5702" s="50">
        <v>8.2899999999999991</v>
      </c>
      <c r="K5702" s="50" t="s">
        <v>494</v>
      </c>
      <c r="P5702" s="50" t="s">
        <v>2315</v>
      </c>
      <c r="Q5702" s="50" t="s">
        <v>494</v>
      </c>
    </row>
    <row r="5703" spans="1:59" ht="15" x14ac:dyDescent="0.25">
      <c r="A5703" s="50">
        <v>2024</v>
      </c>
      <c r="B5703" s="50" t="s">
        <v>420</v>
      </c>
      <c r="C5703" s="51" t="str">
        <f>sample_event_meta!$U$278</f>
        <v>23Jul24-BS-BS06-1</v>
      </c>
      <c r="D5703" s="21">
        <f t="shared" si="259"/>
        <v>45496</v>
      </c>
      <c r="E5703" s="22">
        <f t="shared" si="260"/>
        <v>205</v>
      </c>
      <c r="F5703" s="50" t="s">
        <v>344</v>
      </c>
      <c r="G5703" s="50" t="s">
        <v>347</v>
      </c>
      <c r="H5703" s="17">
        <v>89</v>
      </c>
      <c r="I5703" s="17">
        <v>18</v>
      </c>
      <c r="J5703" s="50">
        <v>6.97</v>
      </c>
      <c r="K5703" s="50" t="s">
        <v>494</v>
      </c>
      <c r="N5703" s="50" t="s">
        <v>2316</v>
      </c>
      <c r="P5703" s="50" t="s">
        <v>2316</v>
      </c>
      <c r="Q5703" s="50" t="s">
        <v>496</v>
      </c>
      <c r="R5703" s="50" t="s">
        <v>2350</v>
      </c>
      <c r="S5703" s="50" t="s">
        <v>2506</v>
      </c>
      <c r="AF5703" s="50" t="s">
        <v>2469</v>
      </c>
      <c r="AG5703" s="196">
        <v>45553</v>
      </c>
      <c r="AH5703" s="50" t="s">
        <v>494</v>
      </c>
      <c r="AI5703" s="50" t="s">
        <v>494</v>
      </c>
      <c r="AJ5703" s="50" t="s">
        <v>494</v>
      </c>
      <c r="AL5703" s="50" t="s">
        <v>494</v>
      </c>
      <c r="AM5703">
        <v>82</v>
      </c>
      <c r="AN5703">
        <v>17</v>
      </c>
      <c r="AO5703">
        <v>6.9</v>
      </c>
      <c r="AP5703" s="50" t="s">
        <v>496</v>
      </c>
      <c r="AQ5703" s="50" t="s">
        <v>2575</v>
      </c>
      <c r="AR5703" s="50" t="s">
        <v>2316</v>
      </c>
      <c r="AS5703" s="50" t="s">
        <v>494</v>
      </c>
      <c r="AT5703" s="50" t="s">
        <v>494</v>
      </c>
      <c r="AU5703" s="50" t="s">
        <v>2316</v>
      </c>
      <c r="AV5703" s="50" t="s">
        <v>494</v>
      </c>
      <c r="AW5703" s="50" t="s">
        <v>494</v>
      </c>
      <c r="AX5703" s="50" t="s">
        <v>494</v>
      </c>
      <c r="AY5703" s="50" t="s">
        <v>494</v>
      </c>
      <c r="AZ5703" s="50" t="s">
        <v>494</v>
      </c>
      <c r="BA5703" s="50" t="s">
        <v>494</v>
      </c>
      <c r="BB5703" s="50" t="s">
        <v>494</v>
      </c>
      <c r="BC5703" s="50" t="s">
        <v>494</v>
      </c>
      <c r="BD5703" s="50" t="s">
        <v>494</v>
      </c>
      <c r="BE5703" s="50" t="s">
        <v>494</v>
      </c>
    </row>
    <row r="5704" spans="1:59" hidden="1" x14ac:dyDescent="0.2">
      <c r="A5704" s="50">
        <v>2024</v>
      </c>
      <c r="B5704" s="50" t="s">
        <v>420</v>
      </c>
      <c r="C5704" s="51" t="str">
        <f>sample_event_meta!$U$278</f>
        <v>23Jul24-BS-BS06-1</v>
      </c>
      <c r="D5704" s="21">
        <f t="shared" ref="D5704:D5739" si="261">DATEVALUE(LEFT(C5704, SEARCH("-", C5704) - 1))</f>
        <v>45496</v>
      </c>
      <c r="E5704" s="22">
        <f t="shared" ref="E5704:E5739" si="262" xml:space="preserve"> D5704 - DATE(YEAR(D5704), 1, 0)</f>
        <v>205</v>
      </c>
      <c r="F5704" s="50" t="s">
        <v>344</v>
      </c>
      <c r="G5704" s="50" t="s">
        <v>347</v>
      </c>
      <c r="H5704" s="17">
        <v>88</v>
      </c>
      <c r="I5704" s="17">
        <v>18</v>
      </c>
      <c r="J5704" s="50">
        <v>6.45</v>
      </c>
      <c r="K5704" s="50" t="s">
        <v>494</v>
      </c>
      <c r="Q5704" s="50" t="s">
        <v>494</v>
      </c>
    </row>
    <row r="5705" spans="1:59" hidden="1" x14ac:dyDescent="0.2">
      <c r="A5705" s="50">
        <v>2024</v>
      </c>
      <c r="B5705" s="50" t="s">
        <v>420</v>
      </c>
      <c r="C5705" s="51" t="str">
        <f>sample_event_meta!$U$278</f>
        <v>23Jul24-BS-BS06-1</v>
      </c>
      <c r="D5705" s="21">
        <f t="shared" si="261"/>
        <v>45496</v>
      </c>
      <c r="E5705" s="22">
        <f t="shared" si="262"/>
        <v>205</v>
      </c>
      <c r="F5705" s="50" t="s">
        <v>344</v>
      </c>
      <c r="G5705" s="50" t="s">
        <v>347</v>
      </c>
      <c r="H5705" s="17">
        <v>74</v>
      </c>
      <c r="I5705" s="17">
        <v>16</v>
      </c>
      <c r="J5705" s="50">
        <v>4.18</v>
      </c>
      <c r="K5705" s="50" t="s">
        <v>494</v>
      </c>
      <c r="Q5705" s="50" t="s">
        <v>494</v>
      </c>
    </row>
    <row r="5706" spans="1:59" hidden="1" x14ac:dyDescent="0.2">
      <c r="A5706" s="50">
        <v>2024</v>
      </c>
      <c r="B5706" s="50" t="s">
        <v>420</v>
      </c>
      <c r="C5706" s="51" t="str">
        <f>sample_event_meta!$U$278</f>
        <v>23Jul24-BS-BS06-1</v>
      </c>
      <c r="D5706" s="21">
        <f t="shared" si="261"/>
        <v>45496</v>
      </c>
      <c r="E5706" s="22">
        <f t="shared" si="262"/>
        <v>205</v>
      </c>
      <c r="F5706" s="50" t="s">
        <v>344</v>
      </c>
      <c r="G5706" s="50" t="s">
        <v>347</v>
      </c>
      <c r="H5706" s="17">
        <v>72</v>
      </c>
      <c r="I5706" s="17">
        <v>14</v>
      </c>
      <c r="J5706" s="50">
        <v>6.65</v>
      </c>
      <c r="K5706" s="50" t="s">
        <v>494</v>
      </c>
      <c r="P5706" s="50" t="s">
        <v>2317</v>
      </c>
      <c r="Q5706" s="50" t="s">
        <v>494</v>
      </c>
      <c r="R5706" s="50" t="s">
        <v>1894</v>
      </c>
      <c r="S5706" s="202" t="s">
        <v>2518</v>
      </c>
    </row>
    <row r="5707" spans="1:59" ht="15" x14ac:dyDescent="0.25">
      <c r="A5707" s="50">
        <v>2024</v>
      </c>
      <c r="B5707" s="50" t="s">
        <v>420</v>
      </c>
      <c r="C5707" s="51" t="str">
        <f>sample_event_meta!$U$278</f>
        <v>23Jul24-BS-BS06-1</v>
      </c>
      <c r="D5707" s="21">
        <f t="shared" si="261"/>
        <v>45496</v>
      </c>
      <c r="E5707" s="22">
        <f t="shared" si="262"/>
        <v>205</v>
      </c>
      <c r="F5707" s="50" t="s">
        <v>344</v>
      </c>
      <c r="G5707" s="50" t="s">
        <v>347</v>
      </c>
      <c r="H5707" s="17">
        <v>97</v>
      </c>
      <c r="I5707" s="17">
        <v>20</v>
      </c>
      <c r="J5707" s="50">
        <v>9.34</v>
      </c>
      <c r="K5707" s="50" t="s">
        <v>494</v>
      </c>
      <c r="N5707" s="50" t="s">
        <v>2318</v>
      </c>
      <c r="P5707" s="50" t="s">
        <v>2318</v>
      </c>
      <c r="Q5707" s="50" t="s">
        <v>496</v>
      </c>
      <c r="R5707" s="205" t="s">
        <v>1894</v>
      </c>
      <c r="S5707" s="202" t="s">
        <v>2518</v>
      </c>
      <c r="AD5707" s="79" t="s">
        <v>2589</v>
      </c>
      <c r="AF5707" s="50" t="s">
        <v>2469</v>
      </c>
      <c r="AG5707" s="196">
        <v>45678</v>
      </c>
      <c r="AH5707" s="50" t="s">
        <v>494</v>
      </c>
      <c r="AI5707" s="50" t="s">
        <v>494</v>
      </c>
      <c r="AJ5707" s="50" t="s">
        <v>494</v>
      </c>
      <c r="AL5707" s="50" t="s">
        <v>494</v>
      </c>
      <c r="AM5707">
        <v>67</v>
      </c>
      <c r="AN5707">
        <v>14</v>
      </c>
      <c r="AO5707">
        <v>3.5</v>
      </c>
      <c r="AQ5707" s="50" t="s">
        <v>1754</v>
      </c>
      <c r="AR5707" s="50" t="s">
        <v>2318</v>
      </c>
      <c r="AS5707" s="50" t="s">
        <v>494</v>
      </c>
      <c r="AT5707" s="50" t="s">
        <v>494</v>
      </c>
      <c r="AU5707" s="50" t="s">
        <v>2318</v>
      </c>
      <c r="AV5707" s="50" t="s">
        <v>494</v>
      </c>
      <c r="AW5707" s="50" t="s">
        <v>494</v>
      </c>
      <c r="AX5707" s="50" t="s">
        <v>494</v>
      </c>
      <c r="AY5707" s="50" t="s">
        <v>494</v>
      </c>
      <c r="AZ5707" s="50" t="s">
        <v>494</v>
      </c>
      <c r="BA5707" s="50" t="s">
        <v>494</v>
      </c>
      <c r="BB5707" s="50" t="s">
        <v>494</v>
      </c>
      <c r="BC5707" s="50" t="s">
        <v>494</v>
      </c>
      <c r="BD5707" s="50" t="s">
        <v>494</v>
      </c>
      <c r="BE5707" s="50" t="s">
        <v>494</v>
      </c>
      <c r="BG5707" s="79" t="s">
        <v>2589</v>
      </c>
    </row>
    <row r="5708" spans="1:59" hidden="1" x14ac:dyDescent="0.2">
      <c r="A5708" s="50">
        <v>2024</v>
      </c>
      <c r="B5708" s="50" t="s">
        <v>420</v>
      </c>
      <c r="C5708" s="51" t="str">
        <f>sample_event_meta!$U$278</f>
        <v>23Jul24-BS-BS06-1</v>
      </c>
      <c r="D5708" s="21">
        <f t="shared" si="261"/>
        <v>45496</v>
      </c>
      <c r="E5708" s="22">
        <f t="shared" si="262"/>
        <v>205</v>
      </c>
      <c r="F5708" s="50" t="s">
        <v>344</v>
      </c>
      <c r="G5708" s="50" t="s">
        <v>347</v>
      </c>
      <c r="H5708" s="17">
        <v>82</v>
      </c>
      <c r="I5708" s="17">
        <v>16</v>
      </c>
      <c r="J5708" s="50">
        <v>5.16</v>
      </c>
      <c r="K5708" s="50" t="s">
        <v>494</v>
      </c>
      <c r="P5708" s="50" t="s">
        <v>2319</v>
      </c>
      <c r="Q5708" s="50" t="s">
        <v>494</v>
      </c>
    </row>
    <row r="5709" spans="1:59" hidden="1" x14ac:dyDescent="0.2">
      <c r="A5709" s="50">
        <v>2024</v>
      </c>
      <c r="B5709" s="50" t="s">
        <v>420</v>
      </c>
      <c r="C5709" s="51" t="str">
        <f>sample_event_meta!$U$278</f>
        <v>23Jul24-BS-BS06-1</v>
      </c>
      <c r="D5709" s="21">
        <f t="shared" si="261"/>
        <v>45496</v>
      </c>
      <c r="E5709" s="22">
        <f t="shared" si="262"/>
        <v>205</v>
      </c>
      <c r="F5709" s="50" t="s">
        <v>344</v>
      </c>
      <c r="G5709" s="50" t="s">
        <v>347</v>
      </c>
      <c r="H5709" s="17">
        <v>75</v>
      </c>
      <c r="I5709" s="17">
        <v>15</v>
      </c>
      <c r="J5709" s="50">
        <v>3.99</v>
      </c>
      <c r="K5709" s="50" t="s">
        <v>494</v>
      </c>
      <c r="P5709" s="50" t="s">
        <v>2320</v>
      </c>
      <c r="Q5709" s="50" t="s">
        <v>494</v>
      </c>
    </row>
    <row r="5710" spans="1:59" ht="15" x14ac:dyDescent="0.25">
      <c r="A5710" s="50">
        <v>2024</v>
      </c>
      <c r="B5710" s="50" t="s">
        <v>420</v>
      </c>
      <c r="C5710" s="51" t="str">
        <f>sample_event_meta!$U$278</f>
        <v>23Jul24-BS-BS06-1</v>
      </c>
      <c r="D5710" s="21">
        <f t="shared" si="261"/>
        <v>45496</v>
      </c>
      <c r="E5710" s="22">
        <f t="shared" si="262"/>
        <v>205</v>
      </c>
      <c r="F5710" s="50" t="s">
        <v>344</v>
      </c>
      <c r="G5710" s="50" t="s">
        <v>347</v>
      </c>
      <c r="H5710" s="17">
        <v>80</v>
      </c>
      <c r="I5710" s="17">
        <v>18</v>
      </c>
      <c r="J5710" s="50">
        <v>5.49</v>
      </c>
      <c r="K5710" s="50" t="s">
        <v>494</v>
      </c>
      <c r="N5710" s="50" t="s">
        <v>2321</v>
      </c>
      <c r="P5710" s="50" t="s">
        <v>2321</v>
      </c>
      <c r="Q5710" s="50" t="s">
        <v>496</v>
      </c>
      <c r="R5710" s="50" t="s">
        <v>2350</v>
      </c>
      <c r="S5710" s="50" t="s">
        <v>2506</v>
      </c>
      <c r="AF5710" s="50" t="s">
        <v>2469</v>
      </c>
      <c r="AG5710" s="196">
        <v>45561</v>
      </c>
      <c r="AH5710" s="50" t="s">
        <v>494</v>
      </c>
      <c r="AI5710" s="50" t="s">
        <v>494</v>
      </c>
      <c r="AJ5710" s="50" t="s">
        <v>494</v>
      </c>
      <c r="AL5710" s="50" t="s">
        <v>494</v>
      </c>
      <c r="AM5710">
        <v>75</v>
      </c>
      <c r="AN5710">
        <v>15</v>
      </c>
      <c r="AO5710">
        <v>5.3</v>
      </c>
      <c r="AP5710" s="50" t="s">
        <v>496</v>
      </c>
      <c r="AQ5710" s="50" t="s">
        <v>2575</v>
      </c>
      <c r="AR5710" s="50" t="s">
        <v>2321</v>
      </c>
      <c r="AS5710" s="50" t="s">
        <v>494</v>
      </c>
      <c r="AT5710" s="50" t="s">
        <v>494</v>
      </c>
      <c r="AU5710" s="50" t="s">
        <v>2321</v>
      </c>
      <c r="AV5710" s="50" t="s">
        <v>494</v>
      </c>
      <c r="AW5710" s="50" t="s">
        <v>494</v>
      </c>
      <c r="AX5710" s="50" t="s">
        <v>494</v>
      </c>
      <c r="AY5710" s="50" t="s">
        <v>494</v>
      </c>
      <c r="AZ5710" s="50" t="s">
        <v>494</v>
      </c>
      <c r="BA5710" s="50" t="s">
        <v>494</v>
      </c>
      <c r="BB5710" s="50" t="s">
        <v>494</v>
      </c>
      <c r="BC5710" s="50" t="s">
        <v>494</v>
      </c>
      <c r="BD5710" s="50" t="s">
        <v>494</v>
      </c>
      <c r="BE5710" s="50" t="s">
        <v>494</v>
      </c>
    </row>
    <row r="5711" spans="1:59" hidden="1" x14ac:dyDescent="0.2">
      <c r="A5711" s="50">
        <v>2024</v>
      </c>
      <c r="B5711" s="50" t="s">
        <v>420</v>
      </c>
      <c r="C5711" s="51" t="str">
        <f>sample_event_meta!$U$278</f>
        <v>23Jul24-BS-BS06-1</v>
      </c>
      <c r="D5711" s="21">
        <f t="shared" si="261"/>
        <v>45496</v>
      </c>
      <c r="E5711" s="22">
        <f t="shared" si="262"/>
        <v>205</v>
      </c>
      <c r="F5711" s="50" t="s">
        <v>344</v>
      </c>
      <c r="G5711" s="50" t="s">
        <v>347</v>
      </c>
      <c r="H5711" s="17">
        <v>88</v>
      </c>
      <c r="I5711" s="17">
        <v>18</v>
      </c>
      <c r="J5711" s="50">
        <v>6.25</v>
      </c>
      <c r="K5711" s="50" t="s">
        <v>494</v>
      </c>
      <c r="P5711" s="50" t="s">
        <v>2322</v>
      </c>
      <c r="Q5711" s="50" t="s">
        <v>494</v>
      </c>
    </row>
    <row r="5712" spans="1:59" hidden="1" x14ac:dyDescent="0.2">
      <c r="A5712" s="50">
        <v>2024</v>
      </c>
      <c r="B5712" s="50" t="s">
        <v>420</v>
      </c>
      <c r="C5712" s="51" t="str">
        <f>sample_event_meta!$U$278</f>
        <v>23Jul24-BS-BS06-1</v>
      </c>
      <c r="D5712" s="21">
        <f t="shared" si="261"/>
        <v>45496</v>
      </c>
      <c r="E5712" s="22">
        <f t="shared" si="262"/>
        <v>205</v>
      </c>
      <c r="F5712" s="50" t="s">
        <v>344</v>
      </c>
      <c r="G5712" s="50" t="s">
        <v>347</v>
      </c>
      <c r="H5712" s="17">
        <v>80</v>
      </c>
      <c r="I5712" s="17">
        <v>15</v>
      </c>
      <c r="J5712" s="50">
        <v>4.46</v>
      </c>
      <c r="K5712" s="50" t="s">
        <v>494</v>
      </c>
      <c r="P5712" s="50" t="s">
        <v>2323</v>
      </c>
      <c r="Q5712" s="50" t="s">
        <v>494</v>
      </c>
    </row>
    <row r="5713" spans="1:57" ht="15" x14ac:dyDescent="0.25">
      <c r="A5713" s="50">
        <v>2024</v>
      </c>
      <c r="B5713" s="50" t="s">
        <v>420</v>
      </c>
      <c r="C5713" s="51" t="str">
        <f>sample_event_meta!$U$278</f>
        <v>23Jul24-BS-BS06-1</v>
      </c>
      <c r="D5713" s="21">
        <f t="shared" si="261"/>
        <v>45496</v>
      </c>
      <c r="E5713" s="22">
        <f t="shared" si="262"/>
        <v>205</v>
      </c>
      <c r="F5713" s="50" t="s">
        <v>344</v>
      </c>
      <c r="G5713" s="50" t="s">
        <v>347</v>
      </c>
      <c r="H5713" s="17">
        <v>85</v>
      </c>
      <c r="I5713" s="17">
        <v>17</v>
      </c>
      <c r="J5713" s="50">
        <v>5.56</v>
      </c>
      <c r="K5713" s="50" t="s">
        <v>494</v>
      </c>
      <c r="N5713" s="50" t="s">
        <v>2324</v>
      </c>
      <c r="P5713" s="50" t="s">
        <v>2324</v>
      </c>
      <c r="Q5713" s="50" t="s">
        <v>496</v>
      </c>
      <c r="R5713" s="50" t="s">
        <v>2350</v>
      </c>
      <c r="S5713" s="50" t="s">
        <v>2506</v>
      </c>
      <c r="AF5713" s="50" t="s">
        <v>2469</v>
      </c>
      <c r="AG5713" s="196">
        <v>45554</v>
      </c>
      <c r="AH5713" s="50" t="s">
        <v>494</v>
      </c>
      <c r="AI5713" s="50" t="s">
        <v>494</v>
      </c>
      <c r="AJ5713" s="50" t="s">
        <v>494</v>
      </c>
      <c r="AL5713" s="50" t="s">
        <v>494</v>
      </c>
      <c r="AM5713">
        <v>79</v>
      </c>
      <c r="AN5713">
        <v>15</v>
      </c>
      <c r="AO5713">
        <v>5.6</v>
      </c>
      <c r="AP5713" s="50" t="s">
        <v>496</v>
      </c>
      <c r="AQ5713" s="50" t="s">
        <v>2574</v>
      </c>
      <c r="AR5713" s="50" t="s">
        <v>2324</v>
      </c>
      <c r="AS5713" s="50" t="s">
        <v>494</v>
      </c>
      <c r="AT5713" s="50" t="s">
        <v>494</v>
      </c>
      <c r="AU5713" s="50" t="s">
        <v>2324</v>
      </c>
      <c r="AV5713" s="50" t="s">
        <v>494</v>
      </c>
      <c r="AW5713" s="50" t="s">
        <v>494</v>
      </c>
      <c r="AX5713" s="50" t="s">
        <v>494</v>
      </c>
      <c r="AY5713" s="50" t="s">
        <v>494</v>
      </c>
      <c r="AZ5713" s="50" t="s">
        <v>494</v>
      </c>
      <c r="BA5713" s="50" t="s">
        <v>494</v>
      </c>
      <c r="BB5713" s="50" t="s">
        <v>494</v>
      </c>
      <c r="BC5713" s="50" t="s">
        <v>494</v>
      </c>
      <c r="BD5713" s="50" t="s">
        <v>494</v>
      </c>
      <c r="BE5713" s="50" t="s">
        <v>494</v>
      </c>
    </row>
    <row r="5714" spans="1:57" hidden="1" x14ac:dyDescent="0.2">
      <c r="A5714" s="50">
        <v>2024</v>
      </c>
      <c r="B5714" s="50" t="s">
        <v>420</v>
      </c>
      <c r="C5714" s="51" t="str">
        <f>sample_event_meta!$U$280</f>
        <v>31Jul24-BS-BS07-1</v>
      </c>
      <c r="D5714" s="21">
        <f t="shared" si="261"/>
        <v>45504</v>
      </c>
      <c r="E5714" s="22">
        <f t="shared" si="262"/>
        <v>213</v>
      </c>
      <c r="F5714" s="50" t="s">
        <v>344</v>
      </c>
      <c r="G5714" s="50" t="s">
        <v>347</v>
      </c>
      <c r="H5714" s="17">
        <v>106</v>
      </c>
      <c r="I5714" s="17">
        <v>24</v>
      </c>
      <c r="J5714" s="50">
        <v>12.95</v>
      </c>
      <c r="K5714" s="50" t="s">
        <v>494</v>
      </c>
      <c r="P5714" s="50" t="s">
        <v>2325</v>
      </c>
      <c r="Q5714" s="50" t="s">
        <v>494</v>
      </c>
      <c r="AD5714" s="50" t="s">
        <v>2349</v>
      </c>
    </row>
    <row r="5715" spans="1:57" hidden="1" x14ac:dyDescent="0.2">
      <c r="A5715" s="50">
        <v>2024</v>
      </c>
      <c r="B5715" s="50" t="s">
        <v>420</v>
      </c>
      <c r="C5715" s="51" t="str">
        <f>sample_event_meta!$U$280</f>
        <v>31Jul24-BS-BS07-1</v>
      </c>
      <c r="D5715" s="21">
        <f t="shared" si="261"/>
        <v>45504</v>
      </c>
      <c r="E5715" s="22">
        <f t="shared" si="262"/>
        <v>213</v>
      </c>
      <c r="F5715" s="50" t="s">
        <v>344</v>
      </c>
      <c r="G5715" s="50" t="s">
        <v>347</v>
      </c>
      <c r="H5715" s="17">
        <v>120</v>
      </c>
      <c r="I5715" s="17">
        <v>25</v>
      </c>
      <c r="J5715" s="50">
        <v>17.03</v>
      </c>
      <c r="K5715" s="50" t="s">
        <v>494</v>
      </c>
      <c r="P5715" s="50" t="s">
        <v>2326</v>
      </c>
      <c r="Q5715" s="50" t="s">
        <v>494</v>
      </c>
      <c r="AD5715" s="50" t="s">
        <v>2349</v>
      </c>
    </row>
    <row r="5716" spans="1:57" ht="15" x14ac:dyDescent="0.25">
      <c r="A5716" s="50">
        <v>2024</v>
      </c>
      <c r="B5716" s="50" t="s">
        <v>420</v>
      </c>
      <c r="C5716" s="51" t="str">
        <f>sample_event_meta!$U$280</f>
        <v>31Jul24-BS-BS07-1</v>
      </c>
      <c r="D5716" s="21">
        <f t="shared" si="261"/>
        <v>45504</v>
      </c>
      <c r="E5716" s="22">
        <f t="shared" si="262"/>
        <v>213</v>
      </c>
      <c r="F5716" s="50" t="s">
        <v>344</v>
      </c>
      <c r="G5716" s="50" t="s">
        <v>347</v>
      </c>
      <c r="H5716" s="17">
        <v>110</v>
      </c>
      <c r="I5716" s="17">
        <v>23</v>
      </c>
      <c r="J5716" s="50">
        <v>13.31</v>
      </c>
      <c r="K5716" s="50" t="s">
        <v>494</v>
      </c>
      <c r="N5716" s="50" t="s">
        <v>2327</v>
      </c>
      <c r="P5716" s="50" t="s">
        <v>2327</v>
      </c>
      <c r="Q5716" s="50" t="s">
        <v>496</v>
      </c>
      <c r="R5716" s="50" t="s">
        <v>2350</v>
      </c>
      <c r="S5716" s="50" t="s">
        <v>2506</v>
      </c>
      <c r="AD5716" s="50" t="s">
        <v>2349</v>
      </c>
      <c r="AF5716" s="50" t="s">
        <v>2469</v>
      </c>
      <c r="AG5716" s="196">
        <v>45554</v>
      </c>
      <c r="AH5716" s="50" t="s">
        <v>494</v>
      </c>
      <c r="AI5716" s="50" t="s">
        <v>494</v>
      </c>
      <c r="AJ5716" s="50" t="s">
        <v>494</v>
      </c>
      <c r="AL5716" s="50" t="s">
        <v>494</v>
      </c>
      <c r="AM5716">
        <v>99</v>
      </c>
      <c r="AN5716">
        <v>19</v>
      </c>
      <c r="AO5716">
        <v>11.4</v>
      </c>
      <c r="AP5716" s="50" t="s">
        <v>496</v>
      </c>
      <c r="AQ5716" s="50" t="s">
        <v>2575</v>
      </c>
      <c r="AR5716" s="50" t="s">
        <v>2327</v>
      </c>
      <c r="AS5716" s="50" t="s">
        <v>494</v>
      </c>
      <c r="AT5716" s="50" t="s">
        <v>494</v>
      </c>
      <c r="AU5716" s="50" t="s">
        <v>2327</v>
      </c>
      <c r="AV5716" s="50" t="s">
        <v>494</v>
      </c>
      <c r="AW5716" s="50" t="s">
        <v>494</v>
      </c>
      <c r="AX5716" s="50" t="s">
        <v>494</v>
      </c>
      <c r="AY5716" s="50" t="s">
        <v>494</v>
      </c>
      <c r="AZ5716" s="50" t="s">
        <v>494</v>
      </c>
      <c r="BA5716" s="50" t="s">
        <v>494</v>
      </c>
      <c r="BB5716" s="50" t="s">
        <v>494</v>
      </c>
      <c r="BC5716" s="50" t="s">
        <v>494</v>
      </c>
      <c r="BD5716" s="50" t="s">
        <v>494</v>
      </c>
      <c r="BE5716" s="50" t="s">
        <v>494</v>
      </c>
    </row>
    <row r="5717" spans="1:57" hidden="1" x14ac:dyDescent="0.2">
      <c r="A5717" s="50">
        <v>2024</v>
      </c>
      <c r="B5717" s="50" t="s">
        <v>420</v>
      </c>
      <c r="C5717" s="51" t="str">
        <f>sample_event_meta!$U$280</f>
        <v>31Jul24-BS-BS07-1</v>
      </c>
      <c r="D5717" s="21">
        <f t="shared" si="261"/>
        <v>45504</v>
      </c>
      <c r="E5717" s="22">
        <f t="shared" si="262"/>
        <v>213</v>
      </c>
      <c r="F5717" s="50" t="s">
        <v>344</v>
      </c>
      <c r="G5717" s="50" t="s">
        <v>347</v>
      </c>
      <c r="H5717" s="17">
        <v>120</v>
      </c>
      <c r="I5717" s="17">
        <v>21</v>
      </c>
      <c r="J5717" s="50">
        <v>9.5299999999999994</v>
      </c>
      <c r="K5717" s="50" t="s">
        <v>494</v>
      </c>
      <c r="P5717" s="50" t="s">
        <v>2328</v>
      </c>
      <c r="Q5717" s="50" t="s">
        <v>494</v>
      </c>
      <c r="AD5717" s="50" t="s">
        <v>2349</v>
      </c>
    </row>
    <row r="5718" spans="1:57" hidden="1" x14ac:dyDescent="0.2">
      <c r="A5718" s="50">
        <v>2024</v>
      </c>
      <c r="B5718" s="50" t="s">
        <v>420</v>
      </c>
      <c r="C5718" s="51" t="str">
        <f>sample_event_meta!$U$280</f>
        <v>31Jul24-BS-BS07-1</v>
      </c>
      <c r="D5718" s="21">
        <f t="shared" si="261"/>
        <v>45504</v>
      </c>
      <c r="E5718" s="22">
        <f t="shared" si="262"/>
        <v>213</v>
      </c>
      <c r="F5718" s="50" t="s">
        <v>344</v>
      </c>
      <c r="G5718" s="50" t="s">
        <v>347</v>
      </c>
      <c r="H5718" s="17">
        <v>100</v>
      </c>
      <c r="I5718" s="17">
        <v>23</v>
      </c>
      <c r="J5718" s="50">
        <v>12.95</v>
      </c>
      <c r="K5718" s="50" t="s">
        <v>494</v>
      </c>
      <c r="P5718" s="50" t="s">
        <v>2329</v>
      </c>
      <c r="Q5718" s="50" t="s">
        <v>494</v>
      </c>
      <c r="AD5718" s="50" t="s">
        <v>2349</v>
      </c>
    </row>
    <row r="5719" spans="1:57" hidden="1" x14ac:dyDescent="0.2">
      <c r="A5719" s="50">
        <v>2024</v>
      </c>
      <c r="B5719" s="50" t="s">
        <v>420</v>
      </c>
      <c r="C5719" s="51" t="str">
        <f>sample_event_meta!$U$280</f>
        <v>31Jul24-BS-BS07-1</v>
      </c>
      <c r="D5719" s="21">
        <f t="shared" si="261"/>
        <v>45504</v>
      </c>
      <c r="E5719" s="22">
        <f t="shared" si="262"/>
        <v>213</v>
      </c>
      <c r="F5719" s="50" t="s">
        <v>344</v>
      </c>
      <c r="G5719" s="50" t="s">
        <v>347</v>
      </c>
      <c r="H5719" s="17">
        <v>135</v>
      </c>
      <c r="I5719" s="17">
        <v>30</v>
      </c>
      <c r="J5719" s="50">
        <v>24.92</v>
      </c>
      <c r="K5719" s="50" t="s">
        <v>494</v>
      </c>
      <c r="P5719" s="50" t="s">
        <v>2330</v>
      </c>
      <c r="Q5719" s="50" t="s">
        <v>494</v>
      </c>
      <c r="AD5719" s="50" t="s">
        <v>2349</v>
      </c>
    </row>
    <row r="5720" spans="1:57" ht="15" x14ac:dyDescent="0.25">
      <c r="A5720" s="50">
        <v>2024</v>
      </c>
      <c r="B5720" s="50" t="s">
        <v>420</v>
      </c>
      <c r="C5720" s="51" t="str">
        <f>sample_event_meta!$U$280</f>
        <v>31Jul24-BS-BS07-1</v>
      </c>
      <c r="D5720" s="21">
        <f t="shared" si="261"/>
        <v>45504</v>
      </c>
      <c r="E5720" s="22">
        <f t="shared" si="262"/>
        <v>213</v>
      </c>
      <c r="F5720" s="50" t="s">
        <v>344</v>
      </c>
      <c r="G5720" s="50" t="s">
        <v>347</v>
      </c>
      <c r="H5720" s="17">
        <v>106</v>
      </c>
      <c r="I5720" s="17">
        <v>22</v>
      </c>
      <c r="J5720" s="50">
        <v>10.96</v>
      </c>
      <c r="K5720" s="50" t="s">
        <v>494</v>
      </c>
      <c r="N5720" s="50" t="s">
        <v>2331</v>
      </c>
      <c r="P5720" s="50" t="s">
        <v>2331</v>
      </c>
      <c r="Q5720" s="50" t="s">
        <v>496</v>
      </c>
      <c r="R5720" s="50" t="s">
        <v>2350</v>
      </c>
      <c r="S5720" s="50" t="s">
        <v>2506</v>
      </c>
      <c r="AD5720" s="50" t="s">
        <v>2349</v>
      </c>
      <c r="AF5720" s="50" t="s">
        <v>2469</v>
      </c>
      <c r="AG5720" s="196">
        <v>45554</v>
      </c>
      <c r="AH5720" s="50" t="s">
        <v>494</v>
      </c>
      <c r="AI5720" s="50" t="s">
        <v>494</v>
      </c>
      <c r="AJ5720" s="50" t="s">
        <v>494</v>
      </c>
      <c r="AL5720" s="50" t="s">
        <v>494</v>
      </c>
      <c r="AM5720">
        <v>95</v>
      </c>
      <c r="AN5720">
        <v>20</v>
      </c>
      <c r="AO5720">
        <v>10.8</v>
      </c>
      <c r="AP5720" s="50" t="s">
        <v>496</v>
      </c>
      <c r="AQ5720" s="50" t="s">
        <v>2575</v>
      </c>
      <c r="AR5720" s="50" t="s">
        <v>2331</v>
      </c>
      <c r="AS5720" s="50" t="s">
        <v>494</v>
      </c>
      <c r="AT5720" s="50" t="s">
        <v>494</v>
      </c>
      <c r="AU5720" s="50" t="s">
        <v>2331</v>
      </c>
      <c r="AV5720" s="50" t="s">
        <v>494</v>
      </c>
      <c r="AW5720" s="50" t="s">
        <v>494</v>
      </c>
      <c r="AX5720" s="50" t="s">
        <v>494</v>
      </c>
      <c r="AY5720" s="50" t="s">
        <v>494</v>
      </c>
      <c r="AZ5720" s="50" t="s">
        <v>494</v>
      </c>
      <c r="BA5720" s="50" t="s">
        <v>494</v>
      </c>
      <c r="BB5720" s="50" t="s">
        <v>494</v>
      </c>
      <c r="BC5720" s="50" t="s">
        <v>494</v>
      </c>
      <c r="BD5720" s="50" t="s">
        <v>494</v>
      </c>
      <c r="BE5720" s="50" t="s">
        <v>494</v>
      </c>
    </row>
    <row r="5721" spans="1:57" hidden="1" x14ac:dyDescent="0.2">
      <c r="A5721" s="50">
        <v>2024</v>
      </c>
      <c r="B5721" s="50" t="s">
        <v>420</v>
      </c>
      <c r="C5721" s="51" t="str">
        <f>sample_event_meta!$U$280</f>
        <v>31Jul24-BS-BS07-1</v>
      </c>
      <c r="D5721" s="21">
        <f t="shared" si="261"/>
        <v>45504</v>
      </c>
      <c r="E5721" s="22">
        <f t="shared" si="262"/>
        <v>213</v>
      </c>
      <c r="F5721" s="50" t="s">
        <v>344</v>
      </c>
      <c r="G5721" s="50" t="s">
        <v>347</v>
      </c>
      <c r="H5721" s="17">
        <v>121</v>
      </c>
      <c r="I5721" s="17">
        <v>26</v>
      </c>
      <c r="J5721" s="50">
        <v>12.07</v>
      </c>
      <c r="K5721" s="50" t="s">
        <v>494</v>
      </c>
      <c r="P5721" s="50" t="s">
        <v>2332</v>
      </c>
      <c r="Q5721" s="50" t="s">
        <v>494</v>
      </c>
      <c r="AD5721" s="50" t="s">
        <v>2349</v>
      </c>
    </row>
    <row r="5722" spans="1:57" hidden="1" x14ac:dyDescent="0.2">
      <c r="A5722" s="50">
        <v>2024</v>
      </c>
      <c r="B5722" s="50" t="s">
        <v>420</v>
      </c>
      <c r="C5722" s="51" t="str">
        <f>sample_event_meta!$U$280</f>
        <v>31Jul24-BS-BS07-1</v>
      </c>
      <c r="D5722" s="21">
        <f t="shared" si="261"/>
        <v>45504</v>
      </c>
      <c r="E5722" s="22">
        <f t="shared" si="262"/>
        <v>213</v>
      </c>
      <c r="F5722" s="50" t="s">
        <v>344</v>
      </c>
      <c r="G5722" s="50" t="s">
        <v>347</v>
      </c>
      <c r="H5722" s="17">
        <v>102</v>
      </c>
      <c r="I5722" s="17">
        <v>21</v>
      </c>
      <c r="J5722" s="50">
        <v>10.16</v>
      </c>
      <c r="K5722" s="50" t="s">
        <v>494</v>
      </c>
      <c r="P5722" s="50" t="s">
        <v>2333</v>
      </c>
      <c r="Q5722" s="50" t="s">
        <v>494</v>
      </c>
      <c r="AD5722" s="50" t="s">
        <v>2349</v>
      </c>
    </row>
    <row r="5723" spans="1:57" ht="15" x14ac:dyDescent="0.25">
      <c r="A5723" s="50">
        <v>2024</v>
      </c>
      <c r="B5723" s="50" t="s">
        <v>420</v>
      </c>
      <c r="C5723" s="51" t="str">
        <f>sample_event_meta!$U$280</f>
        <v>31Jul24-BS-BS07-1</v>
      </c>
      <c r="D5723" s="21">
        <f t="shared" si="261"/>
        <v>45504</v>
      </c>
      <c r="E5723" s="22">
        <f t="shared" si="262"/>
        <v>213</v>
      </c>
      <c r="F5723" s="50" t="s">
        <v>344</v>
      </c>
      <c r="G5723" s="50" t="s">
        <v>347</v>
      </c>
      <c r="H5723" s="17">
        <v>93</v>
      </c>
      <c r="I5723" s="17">
        <v>19</v>
      </c>
      <c r="J5723" s="50">
        <v>7.51</v>
      </c>
      <c r="K5723" s="50" t="s">
        <v>494</v>
      </c>
      <c r="N5723" s="50" t="s">
        <v>2334</v>
      </c>
      <c r="P5723" s="50" t="s">
        <v>2334</v>
      </c>
      <c r="Q5723" s="50" t="s">
        <v>496</v>
      </c>
      <c r="R5723" s="50" t="s">
        <v>2350</v>
      </c>
      <c r="S5723" s="50" t="s">
        <v>2506</v>
      </c>
      <c r="AD5723" s="50" t="s">
        <v>2349</v>
      </c>
      <c r="AF5723" s="50" t="s">
        <v>2469</v>
      </c>
      <c r="AG5723" s="196">
        <v>45554</v>
      </c>
      <c r="AH5723" s="50" t="s">
        <v>494</v>
      </c>
      <c r="AI5723" s="50" t="s">
        <v>494</v>
      </c>
      <c r="AJ5723" s="50" t="s">
        <v>494</v>
      </c>
      <c r="AL5723" s="50" t="s">
        <v>494</v>
      </c>
      <c r="AM5723">
        <v>85</v>
      </c>
      <c r="AN5723">
        <v>15</v>
      </c>
      <c r="AO5723">
        <v>7.3</v>
      </c>
      <c r="AP5723" s="50" t="s">
        <v>496</v>
      </c>
      <c r="AQ5723" s="50" t="s">
        <v>2575</v>
      </c>
      <c r="AR5723" s="50" t="s">
        <v>2334</v>
      </c>
      <c r="AS5723" s="50" t="s">
        <v>494</v>
      </c>
      <c r="AT5723" s="50" t="s">
        <v>494</v>
      </c>
      <c r="AU5723" s="50" t="s">
        <v>2334</v>
      </c>
      <c r="AV5723" s="50" t="s">
        <v>494</v>
      </c>
      <c r="AW5723" s="50" t="s">
        <v>494</v>
      </c>
      <c r="AX5723" s="50" t="s">
        <v>494</v>
      </c>
      <c r="AY5723" s="50" t="s">
        <v>494</v>
      </c>
      <c r="AZ5723" s="50" t="s">
        <v>494</v>
      </c>
      <c r="BA5723" s="50" t="s">
        <v>494</v>
      </c>
      <c r="BB5723" s="50" t="s">
        <v>494</v>
      </c>
      <c r="BC5723" s="50" t="s">
        <v>494</v>
      </c>
      <c r="BD5723" s="50" t="s">
        <v>494</v>
      </c>
      <c r="BE5723" s="50" t="s">
        <v>494</v>
      </c>
    </row>
    <row r="5724" spans="1:57" hidden="1" x14ac:dyDescent="0.2">
      <c r="A5724" s="50">
        <v>2024</v>
      </c>
      <c r="B5724" s="50" t="s">
        <v>420</v>
      </c>
      <c r="C5724" s="51" t="str">
        <f>sample_event_meta!$U$280</f>
        <v>31Jul24-BS-BS07-1</v>
      </c>
      <c r="D5724" s="21">
        <f t="shared" si="261"/>
        <v>45504</v>
      </c>
      <c r="E5724" s="22">
        <f t="shared" si="262"/>
        <v>213</v>
      </c>
      <c r="F5724" s="50" t="s">
        <v>344</v>
      </c>
      <c r="G5724" s="50" t="s">
        <v>347</v>
      </c>
      <c r="H5724" s="17">
        <v>121</v>
      </c>
      <c r="I5724" s="17">
        <v>17</v>
      </c>
      <c r="J5724" s="50">
        <v>17.37</v>
      </c>
      <c r="K5724" s="50" t="s">
        <v>496</v>
      </c>
      <c r="P5724" s="50" t="s">
        <v>2335</v>
      </c>
      <c r="Q5724" s="50" t="s">
        <v>494</v>
      </c>
      <c r="AD5724" s="50" t="s">
        <v>2349</v>
      </c>
    </row>
    <row r="5725" spans="1:57" hidden="1" x14ac:dyDescent="0.2">
      <c r="A5725" s="50">
        <v>2024</v>
      </c>
      <c r="B5725" s="50" t="s">
        <v>420</v>
      </c>
      <c r="C5725" s="51" t="str">
        <f>sample_event_meta!$U$280</f>
        <v>31Jul24-BS-BS07-1</v>
      </c>
      <c r="D5725" s="21">
        <f t="shared" si="261"/>
        <v>45504</v>
      </c>
      <c r="E5725" s="22">
        <f t="shared" si="262"/>
        <v>213</v>
      </c>
      <c r="F5725" s="50" t="s">
        <v>344</v>
      </c>
      <c r="G5725" s="50" t="s">
        <v>347</v>
      </c>
      <c r="H5725" s="17">
        <v>116</v>
      </c>
      <c r="I5725" s="17">
        <v>24</v>
      </c>
      <c r="J5725" s="50">
        <v>14.77</v>
      </c>
      <c r="K5725" s="50" t="s">
        <v>494</v>
      </c>
      <c r="P5725" s="50" t="s">
        <v>2336</v>
      </c>
      <c r="Q5725" s="50" t="s">
        <v>494</v>
      </c>
      <c r="AD5725" s="50" t="s">
        <v>2349</v>
      </c>
    </row>
    <row r="5726" spans="1:57" ht="15" x14ac:dyDescent="0.25">
      <c r="A5726" s="50">
        <v>2024</v>
      </c>
      <c r="B5726" s="50" t="s">
        <v>420</v>
      </c>
      <c r="C5726" s="51" t="str">
        <f>sample_event_meta!$U$280</f>
        <v>31Jul24-BS-BS07-1</v>
      </c>
      <c r="D5726" s="21">
        <f t="shared" si="261"/>
        <v>45504</v>
      </c>
      <c r="E5726" s="22">
        <f t="shared" si="262"/>
        <v>213</v>
      </c>
      <c r="F5726" s="50" t="s">
        <v>344</v>
      </c>
      <c r="G5726" s="50" t="s">
        <v>347</v>
      </c>
      <c r="H5726" s="17">
        <v>110</v>
      </c>
      <c r="I5726" s="17">
        <v>22</v>
      </c>
      <c r="J5726" s="50">
        <v>12.46</v>
      </c>
      <c r="K5726" s="50" t="s">
        <v>494</v>
      </c>
      <c r="N5726" s="50" t="s">
        <v>2337</v>
      </c>
      <c r="P5726" s="50" t="s">
        <v>2337</v>
      </c>
      <c r="Q5726" s="50" t="s">
        <v>496</v>
      </c>
      <c r="R5726" s="50" t="s">
        <v>2350</v>
      </c>
      <c r="S5726" s="50" t="s">
        <v>2506</v>
      </c>
      <c r="AD5726" s="50" t="s">
        <v>2349</v>
      </c>
      <c r="AF5726" s="50" t="s">
        <v>2469</v>
      </c>
      <c r="AG5726" s="196">
        <v>45554</v>
      </c>
      <c r="AH5726" s="50" t="s">
        <v>494</v>
      </c>
      <c r="AI5726" s="50" t="s">
        <v>494</v>
      </c>
      <c r="AJ5726" s="50" t="s">
        <v>494</v>
      </c>
      <c r="AL5726" s="50" t="s">
        <v>494</v>
      </c>
      <c r="AM5726">
        <v>97</v>
      </c>
      <c r="AN5726">
        <v>21</v>
      </c>
      <c r="AO5726">
        <v>12.1</v>
      </c>
      <c r="AP5726" s="50" t="s">
        <v>496</v>
      </c>
      <c r="AQ5726" s="50" t="s">
        <v>2575</v>
      </c>
      <c r="AR5726" s="50" t="s">
        <v>2337</v>
      </c>
      <c r="AS5726" s="50" t="s">
        <v>494</v>
      </c>
      <c r="AT5726" s="50" t="s">
        <v>494</v>
      </c>
      <c r="AU5726" s="50" t="s">
        <v>2337</v>
      </c>
      <c r="AV5726" s="50" t="s">
        <v>494</v>
      </c>
      <c r="AW5726" s="50" t="s">
        <v>494</v>
      </c>
      <c r="AX5726" s="50" t="s">
        <v>494</v>
      </c>
      <c r="AY5726" s="50" t="s">
        <v>494</v>
      </c>
      <c r="AZ5726" s="50" t="s">
        <v>494</v>
      </c>
      <c r="BA5726" s="50" t="s">
        <v>494</v>
      </c>
      <c r="BB5726" s="50" t="s">
        <v>494</v>
      </c>
      <c r="BC5726" s="50" t="s">
        <v>494</v>
      </c>
      <c r="BD5726" s="50" t="s">
        <v>494</v>
      </c>
      <c r="BE5726" s="50" t="s">
        <v>494</v>
      </c>
    </row>
    <row r="5727" spans="1:57" hidden="1" x14ac:dyDescent="0.2">
      <c r="A5727" s="50">
        <v>2024</v>
      </c>
      <c r="B5727" s="50" t="s">
        <v>420</v>
      </c>
      <c r="C5727" s="51" t="str">
        <f>sample_event_meta!$U$280</f>
        <v>31Jul24-BS-BS07-1</v>
      </c>
      <c r="D5727" s="21">
        <f t="shared" si="261"/>
        <v>45504</v>
      </c>
      <c r="E5727" s="22">
        <f t="shared" si="262"/>
        <v>213</v>
      </c>
      <c r="F5727" s="50" t="s">
        <v>344</v>
      </c>
      <c r="G5727" s="50" t="s">
        <v>347</v>
      </c>
      <c r="H5727" s="17">
        <v>97</v>
      </c>
      <c r="I5727" s="17">
        <v>20</v>
      </c>
      <c r="J5727" s="50">
        <v>8.0120000000000005</v>
      </c>
      <c r="K5727" s="50" t="s">
        <v>494</v>
      </c>
      <c r="P5727" s="50" t="s">
        <v>2338</v>
      </c>
      <c r="Q5727" s="50" t="s">
        <v>494</v>
      </c>
      <c r="AD5727" s="50" t="s">
        <v>2349</v>
      </c>
    </row>
    <row r="5728" spans="1:57" hidden="1" x14ac:dyDescent="0.2">
      <c r="A5728" s="50">
        <v>2024</v>
      </c>
      <c r="B5728" s="50" t="s">
        <v>420</v>
      </c>
      <c r="C5728" s="51" t="str">
        <f>sample_event_meta!$U$280</f>
        <v>31Jul24-BS-BS07-1</v>
      </c>
      <c r="D5728" s="21">
        <f t="shared" si="261"/>
        <v>45504</v>
      </c>
      <c r="E5728" s="22">
        <f t="shared" si="262"/>
        <v>213</v>
      </c>
      <c r="F5728" s="50" t="s">
        <v>344</v>
      </c>
      <c r="G5728" s="50" t="s">
        <v>347</v>
      </c>
      <c r="H5728" s="17">
        <v>100</v>
      </c>
      <c r="I5728" s="17">
        <v>22</v>
      </c>
      <c r="J5728" s="50">
        <v>9.4700000000000006</v>
      </c>
      <c r="K5728" s="50" t="s">
        <v>494</v>
      </c>
      <c r="P5728" s="50" t="s">
        <v>2339</v>
      </c>
      <c r="Q5728" s="50" t="s">
        <v>494</v>
      </c>
      <c r="AD5728" s="50" t="s">
        <v>2349</v>
      </c>
    </row>
    <row r="5729" spans="1:60" ht="15" x14ac:dyDescent="0.25">
      <c r="A5729" s="50">
        <v>2024</v>
      </c>
      <c r="B5729" s="50" t="s">
        <v>420</v>
      </c>
      <c r="C5729" s="51" t="str">
        <f>sample_event_meta!$U$280</f>
        <v>31Jul24-BS-BS07-1</v>
      </c>
      <c r="D5729" s="21">
        <f t="shared" si="261"/>
        <v>45504</v>
      </c>
      <c r="E5729" s="22">
        <f t="shared" si="262"/>
        <v>213</v>
      </c>
      <c r="F5729" s="50" t="s">
        <v>344</v>
      </c>
      <c r="G5729" s="50" t="s">
        <v>347</v>
      </c>
      <c r="H5729" s="17">
        <v>127</v>
      </c>
      <c r="I5729" s="17">
        <v>24</v>
      </c>
      <c r="J5729" s="50">
        <v>12.09</v>
      </c>
      <c r="K5729" s="50" t="s">
        <v>494</v>
      </c>
      <c r="N5729" s="50" t="s">
        <v>2340</v>
      </c>
      <c r="P5729" s="50" t="s">
        <v>2340</v>
      </c>
      <c r="Q5729" s="50" t="s">
        <v>496</v>
      </c>
      <c r="R5729" s="50" t="s">
        <v>2350</v>
      </c>
      <c r="S5729" s="50" t="s">
        <v>2506</v>
      </c>
      <c r="AD5729" s="50" t="s">
        <v>2349</v>
      </c>
      <c r="AF5729" s="50" t="s">
        <v>2469</v>
      </c>
      <c r="AG5729" s="196">
        <v>45554</v>
      </c>
      <c r="AH5729" s="50" t="s">
        <v>494</v>
      </c>
      <c r="AI5729" s="50" t="s">
        <v>494</v>
      </c>
      <c r="AJ5729" s="50" t="s">
        <v>494</v>
      </c>
      <c r="AL5729" s="50" t="s">
        <v>494</v>
      </c>
      <c r="AM5729">
        <v>95</v>
      </c>
      <c r="AN5729">
        <v>21</v>
      </c>
      <c r="AO5729">
        <v>11.8</v>
      </c>
      <c r="AP5729" s="50" t="s">
        <v>496</v>
      </c>
      <c r="AQ5729" s="50" t="s">
        <v>2575</v>
      </c>
      <c r="AR5729" s="50" t="s">
        <v>2340</v>
      </c>
      <c r="AS5729" s="50" t="s">
        <v>494</v>
      </c>
      <c r="AT5729" s="50" t="s">
        <v>494</v>
      </c>
      <c r="AU5729" s="50" t="s">
        <v>2340</v>
      </c>
      <c r="AV5729" s="50" t="s">
        <v>494</v>
      </c>
      <c r="AW5729" s="50" t="s">
        <v>494</v>
      </c>
      <c r="AX5729" s="50" t="s">
        <v>494</v>
      </c>
      <c r="AY5729" s="50" t="s">
        <v>494</v>
      </c>
      <c r="AZ5729" s="50" t="s">
        <v>494</v>
      </c>
      <c r="BA5729" s="50" t="s">
        <v>494</v>
      </c>
      <c r="BB5729" s="50" t="s">
        <v>494</v>
      </c>
      <c r="BC5729" s="50" t="s">
        <v>494</v>
      </c>
      <c r="BD5729" s="50" t="s">
        <v>494</v>
      </c>
      <c r="BE5729" s="50" t="s">
        <v>494</v>
      </c>
    </row>
    <row r="5730" spans="1:60" hidden="1" x14ac:dyDescent="0.2">
      <c r="A5730" s="50">
        <v>2024</v>
      </c>
      <c r="B5730" s="50" t="s">
        <v>420</v>
      </c>
      <c r="C5730" s="51" t="str">
        <f>sample_event_meta!$U$280</f>
        <v>31Jul24-BS-BS07-1</v>
      </c>
      <c r="D5730" s="21">
        <f t="shared" si="261"/>
        <v>45504</v>
      </c>
      <c r="E5730" s="22">
        <f t="shared" si="262"/>
        <v>213</v>
      </c>
      <c r="F5730" s="50" t="s">
        <v>344</v>
      </c>
      <c r="G5730" s="50" t="s">
        <v>347</v>
      </c>
      <c r="H5730" s="17">
        <v>91</v>
      </c>
      <c r="I5730" s="17">
        <v>18</v>
      </c>
      <c r="J5730" s="50">
        <v>6.6</v>
      </c>
      <c r="K5730" s="50" t="s">
        <v>494</v>
      </c>
      <c r="P5730" s="50" t="s">
        <v>2341</v>
      </c>
      <c r="Q5730" s="50" t="s">
        <v>494</v>
      </c>
      <c r="AD5730" s="50" t="s">
        <v>2349</v>
      </c>
    </row>
    <row r="5731" spans="1:60" hidden="1" x14ac:dyDescent="0.2">
      <c r="A5731" s="50">
        <v>2024</v>
      </c>
      <c r="B5731" s="50" t="s">
        <v>420</v>
      </c>
      <c r="C5731" s="51" t="str">
        <f>sample_event_meta!$U$280</f>
        <v>31Jul24-BS-BS07-1</v>
      </c>
      <c r="D5731" s="21">
        <f t="shared" si="261"/>
        <v>45504</v>
      </c>
      <c r="E5731" s="22">
        <f t="shared" si="262"/>
        <v>213</v>
      </c>
      <c r="F5731" s="50" t="s">
        <v>344</v>
      </c>
      <c r="G5731" s="50" t="s">
        <v>347</v>
      </c>
      <c r="H5731" s="17">
        <v>114</v>
      </c>
      <c r="I5731" s="17">
        <v>25</v>
      </c>
      <c r="J5731" s="50">
        <v>14.25</v>
      </c>
      <c r="K5731" s="50" t="s">
        <v>494</v>
      </c>
      <c r="P5731" s="50" t="s">
        <v>2342</v>
      </c>
      <c r="Q5731" s="50" t="s">
        <v>494</v>
      </c>
      <c r="AD5731" s="50" t="s">
        <v>2349</v>
      </c>
    </row>
    <row r="5732" spans="1:60" ht="15" x14ac:dyDescent="0.25">
      <c r="A5732" s="50">
        <v>2024</v>
      </c>
      <c r="B5732" s="50" t="s">
        <v>420</v>
      </c>
      <c r="C5732" s="51" t="str">
        <f>sample_event_meta!$U$280</f>
        <v>31Jul24-BS-BS07-1</v>
      </c>
      <c r="D5732" s="21">
        <f t="shared" si="261"/>
        <v>45504</v>
      </c>
      <c r="E5732" s="22">
        <f t="shared" si="262"/>
        <v>213</v>
      </c>
      <c r="F5732" s="50" t="s">
        <v>344</v>
      </c>
      <c r="G5732" s="50" t="s">
        <v>347</v>
      </c>
      <c r="H5732" s="17">
        <v>112</v>
      </c>
      <c r="I5732" s="17">
        <v>23</v>
      </c>
      <c r="J5732" s="50">
        <v>13</v>
      </c>
      <c r="K5732" s="50" t="s">
        <v>494</v>
      </c>
      <c r="N5732" s="50" t="s">
        <v>2343</v>
      </c>
      <c r="P5732" s="50" t="s">
        <v>2343</v>
      </c>
      <c r="Q5732" s="50" t="s">
        <v>496</v>
      </c>
      <c r="R5732" s="50" t="s">
        <v>2350</v>
      </c>
      <c r="S5732" s="50" t="s">
        <v>2506</v>
      </c>
      <c r="AD5732" s="50" t="s">
        <v>2349</v>
      </c>
      <c r="AF5732" s="50" t="s">
        <v>2469</v>
      </c>
      <c r="AG5732" s="196">
        <v>45554</v>
      </c>
      <c r="AH5732" s="50" t="s">
        <v>494</v>
      </c>
      <c r="AI5732" s="50" t="s">
        <v>494</v>
      </c>
      <c r="AJ5732" s="50" t="s">
        <v>494</v>
      </c>
      <c r="AL5732" s="50" t="s">
        <v>494</v>
      </c>
      <c r="AM5732">
        <v>101</v>
      </c>
      <c r="AN5732">
        <v>22</v>
      </c>
      <c r="AO5732">
        <v>12.6</v>
      </c>
      <c r="AP5732" s="50" t="s">
        <v>496</v>
      </c>
      <c r="AQ5732" s="50" t="s">
        <v>2575</v>
      </c>
      <c r="AR5732" s="50" t="s">
        <v>2343</v>
      </c>
      <c r="AS5732" s="50" t="s">
        <v>494</v>
      </c>
      <c r="AT5732" s="50" t="s">
        <v>494</v>
      </c>
      <c r="AU5732" s="50" t="s">
        <v>2343</v>
      </c>
      <c r="AV5732" s="50" t="s">
        <v>494</v>
      </c>
      <c r="AW5732" s="50" t="s">
        <v>494</v>
      </c>
      <c r="AX5732" s="50" t="s">
        <v>494</v>
      </c>
      <c r="AY5732" s="50" t="s">
        <v>494</v>
      </c>
      <c r="AZ5732" s="50" t="s">
        <v>494</v>
      </c>
      <c r="BA5732" s="50" t="s">
        <v>494</v>
      </c>
      <c r="BB5732" s="50" t="s">
        <v>494</v>
      </c>
      <c r="BC5732" s="50" t="s">
        <v>494</v>
      </c>
      <c r="BD5732" s="50" t="s">
        <v>494</v>
      </c>
      <c r="BE5732" s="50" t="s">
        <v>494</v>
      </c>
    </row>
    <row r="5733" spans="1:60" hidden="1" x14ac:dyDescent="0.2">
      <c r="A5733" s="50">
        <v>2024</v>
      </c>
      <c r="B5733" s="50" t="s">
        <v>420</v>
      </c>
      <c r="C5733" s="51" t="str">
        <f>sample_event_meta!$U$280</f>
        <v>31Jul24-BS-BS07-1</v>
      </c>
      <c r="D5733" s="21">
        <f t="shared" si="261"/>
        <v>45504</v>
      </c>
      <c r="E5733" s="22">
        <f t="shared" si="262"/>
        <v>213</v>
      </c>
      <c r="F5733" s="50" t="s">
        <v>344</v>
      </c>
      <c r="G5733" s="50" t="s">
        <v>347</v>
      </c>
      <c r="H5733" s="17">
        <v>80</v>
      </c>
      <c r="I5733" s="17">
        <v>16</v>
      </c>
      <c r="J5733" s="50">
        <v>4.4400000000000004</v>
      </c>
      <c r="K5733" s="50" t="s">
        <v>494</v>
      </c>
      <c r="P5733" s="50" t="s">
        <v>2344</v>
      </c>
      <c r="Q5733" s="50" t="s">
        <v>494</v>
      </c>
      <c r="AD5733" s="50" t="s">
        <v>2349</v>
      </c>
    </row>
    <row r="5734" spans="1:60" ht="15" x14ac:dyDescent="0.25">
      <c r="A5734" s="50">
        <v>2024</v>
      </c>
      <c r="B5734" s="50" t="s">
        <v>420</v>
      </c>
      <c r="C5734" s="51" t="str">
        <f>sample_event_meta!U281</f>
        <v>31Aug24-BS-BS17-1</v>
      </c>
      <c r="D5734" s="21">
        <f t="shared" si="261"/>
        <v>45535</v>
      </c>
      <c r="E5734" s="22">
        <f t="shared" si="262"/>
        <v>244</v>
      </c>
      <c r="F5734" s="50" t="s">
        <v>344</v>
      </c>
      <c r="G5734" s="50" t="s">
        <v>347</v>
      </c>
      <c r="H5734" s="17">
        <v>85</v>
      </c>
      <c r="I5734" s="17">
        <v>15</v>
      </c>
      <c r="J5734" s="50">
        <v>5.14</v>
      </c>
      <c r="K5734" s="50" t="s">
        <v>494</v>
      </c>
      <c r="N5734" s="50" t="s">
        <v>2345</v>
      </c>
      <c r="P5734" s="50" t="s">
        <v>2345</v>
      </c>
      <c r="Q5734" s="50" t="s">
        <v>496</v>
      </c>
      <c r="R5734" s="50" t="s">
        <v>2350</v>
      </c>
      <c r="S5734" s="50" t="s">
        <v>2506</v>
      </c>
      <c r="AF5734" s="50" t="s">
        <v>2469</v>
      </c>
      <c r="AG5734" s="196">
        <v>45554</v>
      </c>
      <c r="AH5734" s="50" t="s">
        <v>494</v>
      </c>
      <c r="AI5734" s="50" t="s">
        <v>494</v>
      </c>
      <c r="AJ5734" s="50" t="s">
        <v>494</v>
      </c>
      <c r="AL5734" s="50" t="s">
        <v>494</v>
      </c>
      <c r="AM5734">
        <v>76</v>
      </c>
      <c r="AN5734">
        <v>16</v>
      </c>
      <c r="AO5734">
        <v>4.9000000000000004</v>
      </c>
      <c r="AP5734" s="50" t="s">
        <v>496</v>
      </c>
      <c r="AQ5734" s="50" t="s">
        <v>2575</v>
      </c>
      <c r="AR5734" s="50" t="s">
        <v>2345</v>
      </c>
      <c r="AS5734" s="50" t="s">
        <v>494</v>
      </c>
      <c r="AT5734" s="50" t="s">
        <v>494</v>
      </c>
      <c r="AU5734" s="50" t="s">
        <v>2345</v>
      </c>
      <c r="AV5734" s="50" t="s">
        <v>494</v>
      </c>
      <c r="AW5734" s="50" t="s">
        <v>494</v>
      </c>
      <c r="AX5734" s="50" t="s">
        <v>494</v>
      </c>
      <c r="AY5734" s="50" t="s">
        <v>494</v>
      </c>
      <c r="AZ5734" s="50" t="s">
        <v>494</v>
      </c>
      <c r="BA5734" s="50" t="s">
        <v>494</v>
      </c>
      <c r="BB5734" s="50" t="s">
        <v>494</v>
      </c>
      <c r="BC5734" s="50" t="s">
        <v>494</v>
      </c>
      <c r="BD5734" s="50" t="s">
        <v>494</v>
      </c>
      <c r="BE5734" s="50" t="s">
        <v>494</v>
      </c>
    </row>
    <row r="5735" spans="1:60" hidden="1" x14ac:dyDescent="0.2">
      <c r="A5735" s="50">
        <v>2025</v>
      </c>
      <c r="B5735" s="50" t="s">
        <v>967</v>
      </c>
      <c r="C5735" s="51" t="str">
        <f>set_totals!$C$786</f>
        <v>27Aug25-PRS-PRCD-1</v>
      </c>
      <c r="D5735" s="21">
        <f t="shared" si="261"/>
        <v>45896</v>
      </c>
      <c r="E5735" s="22">
        <f t="shared" si="262"/>
        <v>239</v>
      </c>
      <c r="F5735" s="50" t="s">
        <v>344</v>
      </c>
      <c r="G5735" s="50" t="s">
        <v>347</v>
      </c>
      <c r="H5735" s="17">
        <v>164</v>
      </c>
      <c r="I5735" s="17">
        <v>39</v>
      </c>
      <c r="K5735" s="50" t="s">
        <v>496</v>
      </c>
      <c r="P5735" s="50" t="s">
        <v>2436</v>
      </c>
      <c r="Q5735" s="50" t="s">
        <v>494</v>
      </c>
      <c r="AC5735" s="50">
        <v>0</v>
      </c>
      <c r="AD5735" s="50" t="s">
        <v>2449</v>
      </c>
      <c r="BH5735" s="50" t="s">
        <v>2488</v>
      </c>
    </row>
    <row r="5736" spans="1:60" hidden="1" x14ac:dyDescent="0.2">
      <c r="A5736" s="50">
        <v>2025</v>
      </c>
      <c r="B5736" s="50" t="s">
        <v>967</v>
      </c>
      <c r="C5736" s="51" t="str">
        <f>set_totals!$C$786</f>
        <v>27Aug25-PRS-PRCD-1</v>
      </c>
      <c r="D5736" s="21">
        <f t="shared" si="261"/>
        <v>45896</v>
      </c>
      <c r="E5736" s="22">
        <f t="shared" si="262"/>
        <v>239</v>
      </c>
      <c r="F5736" s="50" t="s">
        <v>344</v>
      </c>
      <c r="G5736" s="50" t="s">
        <v>347</v>
      </c>
      <c r="H5736" s="17">
        <v>172</v>
      </c>
      <c r="I5736" s="17">
        <v>38</v>
      </c>
      <c r="K5736" s="50" t="s">
        <v>496</v>
      </c>
      <c r="P5736" s="50" t="s">
        <v>2437</v>
      </c>
      <c r="Q5736" s="50" t="s">
        <v>494</v>
      </c>
      <c r="AC5736" s="50">
        <v>0</v>
      </c>
      <c r="BH5736" s="50" t="s">
        <v>2488</v>
      </c>
    </row>
    <row r="5737" spans="1:60" x14ac:dyDescent="0.2">
      <c r="A5737" s="50">
        <v>2025</v>
      </c>
      <c r="B5737" s="50" t="s">
        <v>967</v>
      </c>
      <c r="C5737" s="51" t="str">
        <f>set_totals!$C$786</f>
        <v>27Aug25-PRS-PRCD-1</v>
      </c>
      <c r="D5737" s="21">
        <f t="shared" si="261"/>
        <v>45896</v>
      </c>
      <c r="E5737" s="22">
        <f t="shared" si="262"/>
        <v>239</v>
      </c>
      <c r="F5737" s="50" t="s">
        <v>344</v>
      </c>
      <c r="G5737" s="50" t="s">
        <v>347</v>
      </c>
      <c r="H5737" s="17">
        <v>170</v>
      </c>
      <c r="I5737" s="17">
        <v>36</v>
      </c>
      <c r="K5737" s="50" t="s">
        <v>496</v>
      </c>
      <c r="N5737" s="50" t="s">
        <v>2438</v>
      </c>
      <c r="P5737" s="50" t="s">
        <v>2438</v>
      </c>
      <c r="Q5737" s="50" t="s">
        <v>496</v>
      </c>
      <c r="R5737" s="50" t="s">
        <v>2351</v>
      </c>
      <c r="S5737" s="50" t="s">
        <v>2525</v>
      </c>
      <c r="AC5737" s="50">
        <v>0</v>
      </c>
      <c r="AF5737" s="50" t="s">
        <v>2469</v>
      </c>
      <c r="AG5737" s="200">
        <v>45898</v>
      </c>
      <c r="AH5737" s="50" t="s">
        <v>496</v>
      </c>
      <c r="AI5737" s="50" t="s">
        <v>494</v>
      </c>
      <c r="AJ5737" s="50" t="s">
        <v>494</v>
      </c>
      <c r="AL5737" s="50" t="s">
        <v>496</v>
      </c>
      <c r="AM5737" s="50">
        <v>169</v>
      </c>
      <c r="AN5737" s="50">
        <v>38</v>
      </c>
      <c r="AO5737" s="50">
        <v>54.829000000000001</v>
      </c>
      <c r="AP5737" s="50" t="s">
        <v>494</v>
      </c>
      <c r="AQ5737" s="50" t="s">
        <v>2470</v>
      </c>
      <c r="AR5737" s="50" t="s">
        <v>2438</v>
      </c>
      <c r="AU5737" s="50" t="s">
        <v>2438</v>
      </c>
      <c r="BH5737" s="50" t="s">
        <v>2488</v>
      </c>
    </row>
    <row r="5738" spans="1:60" hidden="1" x14ac:dyDescent="0.2">
      <c r="A5738" s="50">
        <v>2025</v>
      </c>
      <c r="B5738" s="50" t="s">
        <v>967</v>
      </c>
      <c r="C5738" s="51" t="str">
        <f>set_totals!$C$786</f>
        <v>27Aug25-PRS-PRCD-1</v>
      </c>
      <c r="D5738" s="21">
        <f t="shared" si="261"/>
        <v>45896</v>
      </c>
      <c r="E5738" s="22">
        <f t="shared" si="262"/>
        <v>239</v>
      </c>
      <c r="F5738" s="50" t="s">
        <v>344</v>
      </c>
      <c r="G5738" s="50" t="s">
        <v>347</v>
      </c>
      <c r="H5738" s="17">
        <v>144</v>
      </c>
      <c r="I5738" s="17">
        <v>29</v>
      </c>
      <c r="K5738" s="50" t="s">
        <v>496</v>
      </c>
      <c r="P5738" s="50" t="s">
        <v>2439</v>
      </c>
      <c r="Q5738" s="50" t="s">
        <v>494</v>
      </c>
      <c r="AC5738" s="50">
        <v>0</v>
      </c>
      <c r="BH5738" s="50" t="s">
        <v>2488</v>
      </c>
    </row>
    <row r="5739" spans="1:60" hidden="1" x14ac:dyDescent="0.2">
      <c r="A5739" s="50">
        <v>2025</v>
      </c>
      <c r="B5739" s="50" t="s">
        <v>967</v>
      </c>
      <c r="C5739" s="51" t="str">
        <f>set_totals!$C$786</f>
        <v>27Aug25-PRS-PRCD-1</v>
      </c>
      <c r="D5739" s="21">
        <f t="shared" si="261"/>
        <v>45896</v>
      </c>
      <c r="E5739" s="22">
        <f t="shared" si="262"/>
        <v>239</v>
      </c>
      <c r="F5739" s="50" t="s">
        <v>344</v>
      </c>
      <c r="G5739" s="50" t="s">
        <v>347</v>
      </c>
      <c r="H5739" s="17">
        <v>166</v>
      </c>
      <c r="I5739" s="17">
        <v>33</v>
      </c>
      <c r="K5739" s="50" t="s">
        <v>494</v>
      </c>
      <c r="P5739" s="50" t="s">
        <v>2440</v>
      </c>
      <c r="Q5739" s="50" t="s">
        <v>494</v>
      </c>
      <c r="AC5739" s="50">
        <v>0</v>
      </c>
      <c r="BH5739" s="50" t="s">
        <v>2488</v>
      </c>
    </row>
    <row r="5740" spans="1:60" x14ac:dyDescent="0.2">
      <c r="A5740" s="50">
        <v>2025</v>
      </c>
      <c r="B5740" s="50" t="s">
        <v>967</v>
      </c>
      <c r="C5740" s="51" t="str">
        <f>set_totals!$C$786</f>
        <v>27Aug25-PRS-PRCD-1</v>
      </c>
      <c r="D5740" s="21">
        <f t="shared" ref="D5740:D5789" si="263">DATEVALUE(LEFT(C5740, SEARCH("-", C5740) - 1))</f>
        <v>45896</v>
      </c>
      <c r="E5740" s="22">
        <f t="shared" ref="E5740:E5789" si="264" xml:space="preserve"> D5740 - DATE(YEAR(D5740), 1, 0)</f>
        <v>239</v>
      </c>
      <c r="F5740" s="50" t="s">
        <v>344</v>
      </c>
      <c r="G5740" s="50" t="s">
        <v>347</v>
      </c>
      <c r="H5740" s="17">
        <v>149</v>
      </c>
      <c r="I5740" s="17">
        <v>30</v>
      </c>
      <c r="K5740" s="50" t="s">
        <v>496</v>
      </c>
      <c r="N5740" s="50" t="s">
        <v>2441</v>
      </c>
      <c r="P5740" s="50" t="s">
        <v>2441</v>
      </c>
      <c r="Q5740" s="50" t="s">
        <v>496</v>
      </c>
      <c r="R5740" s="50" t="s">
        <v>2351</v>
      </c>
      <c r="S5740" s="50" t="s">
        <v>2525</v>
      </c>
      <c r="AC5740" s="50">
        <v>6</v>
      </c>
      <c r="AF5740" s="50" t="s">
        <v>2469</v>
      </c>
      <c r="AG5740" s="200">
        <v>45902</v>
      </c>
      <c r="AH5740" s="50" t="s">
        <v>496</v>
      </c>
      <c r="AI5740" s="50" t="s">
        <v>494</v>
      </c>
      <c r="AJ5740" s="50" t="s">
        <v>494</v>
      </c>
      <c r="AL5740" s="50" t="s">
        <v>496</v>
      </c>
      <c r="AM5740" s="50">
        <v>143</v>
      </c>
      <c r="AN5740" s="50">
        <v>38</v>
      </c>
      <c r="AO5740" s="50">
        <v>40.621000000000002</v>
      </c>
      <c r="AP5740" s="50" t="s">
        <v>494</v>
      </c>
      <c r="AQ5740" s="50" t="s">
        <v>2470</v>
      </c>
      <c r="AR5740" s="50" t="s">
        <v>2441</v>
      </c>
      <c r="AU5740" s="50" t="s">
        <v>2441</v>
      </c>
      <c r="BH5740" s="50" t="s">
        <v>2488</v>
      </c>
    </row>
    <row r="5741" spans="1:60" hidden="1" x14ac:dyDescent="0.2">
      <c r="A5741" s="50">
        <v>2025</v>
      </c>
      <c r="B5741" s="50" t="s">
        <v>967</v>
      </c>
      <c r="C5741" s="51" t="str">
        <f>set_totals!$C$786</f>
        <v>27Aug25-PRS-PRCD-1</v>
      </c>
      <c r="D5741" s="21">
        <f t="shared" si="263"/>
        <v>45896</v>
      </c>
      <c r="E5741" s="22">
        <f t="shared" si="264"/>
        <v>239</v>
      </c>
      <c r="F5741" s="50" t="s">
        <v>344</v>
      </c>
      <c r="G5741" s="50" t="s">
        <v>347</v>
      </c>
      <c r="H5741" s="17">
        <v>185</v>
      </c>
      <c r="I5741" s="17">
        <v>37</v>
      </c>
      <c r="K5741" s="50" t="s">
        <v>496</v>
      </c>
      <c r="P5741" s="50" t="s">
        <v>2442</v>
      </c>
      <c r="Q5741" s="50" t="s">
        <v>494</v>
      </c>
      <c r="AC5741" s="50">
        <v>4</v>
      </c>
      <c r="BH5741" s="50" t="s">
        <v>2488</v>
      </c>
    </row>
    <row r="5742" spans="1:60" hidden="1" x14ac:dyDescent="0.2">
      <c r="A5742" s="50">
        <v>2025</v>
      </c>
      <c r="B5742" s="50" t="s">
        <v>967</v>
      </c>
      <c r="C5742" s="51" t="str">
        <f>set_totals!$C$786</f>
        <v>27Aug25-PRS-PRCD-1</v>
      </c>
      <c r="D5742" s="21">
        <f t="shared" si="263"/>
        <v>45896</v>
      </c>
      <c r="E5742" s="22">
        <f t="shared" si="264"/>
        <v>239</v>
      </c>
      <c r="F5742" s="50" t="s">
        <v>344</v>
      </c>
      <c r="G5742" s="50" t="s">
        <v>347</v>
      </c>
      <c r="H5742" s="17">
        <v>155</v>
      </c>
      <c r="I5742" s="17">
        <v>32</v>
      </c>
      <c r="K5742" s="50" t="s">
        <v>496</v>
      </c>
      <c r="P5742" s="50" t="s">
        <v>2443</v>
      </c>
      <c r="Q5742" s="50" t="s">
        <v>494</v>
      </c>
      <c r="AC5742" s="50">
        <v>1</v>
      </c>
      <c r="BH5742" s="50" t="s">
        <v>2488</v>
      </c>
    </row>
    <row r="5743" spans="1:60" x14ac:dyDescent="0.2">
      <c r="A5743" s="50">
        <v>2025</v>
      </c>
      <c r="B5743" s="50" t="s">
        <v>967</v>
      </c>
      <c r="C5743" s="51" t="str">
        <f>set_totals!$C$786</f>
        <v>27Aug25-PRS-PRCD-1</v>
      </c>
      <c r="D5743" s="21">
        <f t="shared" si="263"/>
        <v>45896</v>
      </c>
      <c r="E5743" s="22">
        <f t="shared" si="264"/>
        <v>239</v>
      </c>
      <c r="F5743" s="50" t="s">
        <v>344</v>
      </c>
      <c r="G5743" s="50" t="s">
        <v>347</v>
      </c>
      <c r="H5743" s="17">
        <v>176</v>
      </c>
      <c r="I5743" s="17">
        <v>37</v>
      </c>
      <c r="K5743" s="50" t="s">
        <v>496</v>
      </c>
      <c r="N5743" s="50" t="s">
        <v>2444</v>
      </c>
      <c r="P5743" s="50" t="s">
        <v>2444</v>
      </c>
      <c r="Q5743" s="50" t="s">
        <v>496</v>
      </c>
      <c r="R5743" s="50" t="s">
        <v>2351</v>
      </c>
      <c r="S5743" s="50" t="s">
        <v>2525</v>
      </c>
      <c r="AC5743" s="50">
        <v>2</v>
      </c>
      <c r="AF5743" s="50" t="s">
        <v>2469</v>
      </c>
      <c r="AG5743" s="200">
        <v>45898</v>
      </c>
      <c r="AH5743" s="50" t="s">
        <v>496</v>
      </c>
      <c r="AI5743" s="50" t="s">
        <v>494</v>
      </c>
      <c r="AJ5743" s="50" t="s">
        <v>494</v>
      </c>
      <c r="AL5743" s="50" t="s">
        <v>496</v>
      </c>
      <c r="AM5743" s="50">
        <v>173</v>
      </c>
      <c r="AN5743" s="50">
        <v>42</v>
      </c>
      <c r="AO5743" s="50">
        <v>66.245000000000005</v>
      </c>
      <c r="AP5743" s="50" t="s">
        <v>494</v>
      </c>
      <c r="AQ5743" s="50" t="s">
        <v>2470</v>
      </c>
      <c r="AR5743" s="50" t="s">
        <v>2444</v>
      </c>
      <c r="AU5743" s="50" t="s">
        <v>2444</v>
      </c>
      <c r="BH5743" s="50" t="s">
        <v>2488</v>
      </c>
    </row>
    <row r="5744" spans="1:60" hidden="1" x14ac:dyDescent="0.2">
      <c r="A5744" s="50">
        <v>2025</v>
      </c>
      <c r="B5744" s="50" t="s">
        <v>967</v>
      </c>
      <c r="C5744" s="51" t="str">
        <f>set_totals!$C$786</f>
        <v>27Aug25-PRS-PRCD-1</v>
      </c>
      <c r="D5744" s="21">
        <f t="shared" si="263"/>
        <v>45896</v>
      </c>
      <c r="E5744" s="22">
        <f t="shared" si="264"/>
        <v>239</v>
      </c>
      <c r="F5744" s="50" t="s">
        <v>344</v>
      </c>
      <c r="G5744" s="50" t="s">
        <v>347</v>
      </c>
      <c r="H5744" s="17">
        <v>165</v>
      </c>
      <c r="I5744" s="17">
        <v>34</v>
      </c>
      <c r="K5744" s="50" t="s">
        <v>494</v>
      </c>
      <c r="P5744" s="50" t="s">
        <v>2445</v>
      </c>
      <c r="Q5744" s="50" t="s">
        <v>494</v>
      </c>
      <c r="AC5744" s="50">
        <v>1</v>
      </c>
      <c r="BH5744" s="50" t="s">
        <v>2488</v>
      </c>
    </row>
    <row r="5745" spans="1:60" hidden="1" x14ac:dyDescent="0.2">
      <c r="A5745" s="50">
        <v>2025</v>
      </c>
      <c r="B5745" s="50" t="s">
        <v>967</v>
      </c>
      <c r="C5745" s="51" t="str">
        <f>set_totals!$C$786</f>
        <v>27Aug25-PRS-PRCD-1</v>
      </c>
      <c r="D5745" s="21">
        <f t="shared" si="263"/>
        <v>45896</v>
      </c>
      <c r="E5745" s="22">
        <f t="shared" si="264"/>
        <v>239</v>
      </c>
      <c r="F5745" s="50" t="s">
        <v>344</v>
      </c>
      <c r="G5745" s="50" t="s">
        <v>347</v>
      </c>
      <c r="H5745" s="17">
        <v>190</v>
      </c>
      <c r="I5745" s="17">
        <v>39</v>
      </c>
      <c r="K5745" s="50" t="s">
        <v>496</v>
      </c>
      <c r="P5745" s="50" t="s">
        <v>2446</v>
      </c>
      <c r="Q5745" s="50" t="s">
        <v>494</v>
      </c>
      <c r="AC5745" s="50">
        <v>4</v>
      </c>
      <c r="BH5745" s="50" t="s">
        <v>2488</v>
      </c>
    </row>
    <row r="5746" spans="1:60" hidden="1" x14ac:dyDescent="0.2">
      <c r="A5746" s="50">
        <v>2025</v>
      </c>
      <c r="B5746" s="50" t="s">
        <v>967</v>
      </c>
      <c r="C5746" s="51" t="str">
        <f>set_totals!$C$786</f>
        <v>27Aug25-PRS-PRCD-1</v>
      </c>
      <c r="D5746" s="21">
        <f t="shared" si="263"/>
        <v>45896</v>
      </c>
      <c r="E5746" s="22">
        <f t="shared" si="264"/>
        <v>239</v>
      </c>
      <c r="F5746" s="50" t="s">
        <v>2435</v>
      </c>
      <c r="G5746" s="50" t="s">
        <v>347</v>
      </c>
      <c r="H5746" s="17">
        <v>173</v>
      </c>
      <c r="I5746" s="17">
        <v>35</v>
      </c>
      <c r="K5746" s="50" t="s">
        <v>496</v>
      </c>
      <c r="P5746" s="50" t="s">
        <v>2447</v>
      </c>
      <c r="Q5746" s="50" t="s">
        <v>494</v>
      </c>
      <c r="AC5746" s="50">
        <v>0</v>
      </c>
      <c r="BH5746" s="50" t="s">
        <v>2488</v>
      </c>
    </row>
    <row r="5747" spans="1:60" x14ac:dyDescent="0.2">
      <c r="A5747" s="50">
        <v>2025</v>
      </c>
      <c r="B5747" s="50" t="s">
        <v>967</v>
      </c>
      <c r="C5747" s="51" t="str">
        <f>set_totals!$C$786</f>
        <v>27Aug25-PRS-PRCD-1</v>
      </c>
      <c r="D5747" s="21">
        <f t="shared" si="263"/>
        <v>45896</v>
      </c>
      <c r="E5747" s="22">
        <f t="shared" si="264"/>
        <v>239</v>
      </c>
      <c r="F5747" s="50" t="s">
        <v>344</v>
      </c>
      <c r="G5747" s="50" t="s">
        <v>347</v>
      </c>
      <c r="H5747" s="17">
        <v>154</v>
      </c>
      <c r="I5747" s="17">
        <v>31</v>
      </c>
      <c r="K5747" s="50" t="s">
        <v>494</v>
      </c>
      <c r="N5747" s="50" t="s">
        <v>2448</v>
      </c>
      <c r="P5747" s="50" t="s">
        <v>2448</v>
      </c>
      <c r="Q5747" s="50" t="s">
        <v>496</v>
      </c>
      <c r="R5747" s="50" t="s">
        <v>2351</v>
      </c>
      <c r="S5747" s="50" t="s">
        <v>2525</v>
      </c>
      <c r="AC5747" s="50">
        <v>0</v>
      </c>
      <c r="AF5747" s="50" t="s">
        <v>2469</v>
      </c>
      <c r="AG5747" s="200">
        <v>45902</v>
      </c>
      <c r="AH5747" s="50" t="s">
        <v>496</v>
      </c>
      <c r="AI5747" s="50" t="s">
        <v>494</v>
      </c>
      <c r="AJ5747" s="50" t="s">
        <v>494</v>
      </c>
      <c r="AL5747" s="50" t="s">
        <v>494</v>
      </c>
      <c r="AM5747" s="50">
        <v>150</v>
      </c>
      <c r="AN5747" s="50">
        <v>36</v>
      </c>
      <c r="AO5747" s="50">
        <v>41.744</v>
      </c>
      <c r="AP5747" s="50" t="s">
        <v>494</v>
      </c>
      <c r="AQ5747" s="50" t="s">
        <v>2470</v>
      </c>
      <c r="AR5747" s="50" t="s">
        <v>2448</v>
      </c>
      <c r="AU5747" s="50" t="s">
        <v>2448</v>
      </c>
      <c r="BH5747" s="50" t="s">
        <v>2488</v>
      </c>
    </row>
    <row r="5748" spans="1:60" hidden="1" x14ac:dyDescent="0.2">
      <c r="A5748" s="50">
        <v>2025</v>
      </c>
      <c r="B5748" s="50" t="s">
        <v>967</v>
      </c>
      <c r="C5748" s="51" t="str">
        <f>set_totals!$C$786</f>
        <v>27Aug25-PRS-PRCD-1</v>
      </c>
      <c r="D5748" s="21">
        <f t="shared" si="263"/>
        <v>45896</v>
      </c>
      <c r="E5748" s="22">
        <f t="shared" si="264"/>
        <v>239</v>
      </c>
      <c r="F5748" s="50" t="s">
        <v>410</v>
      </c>
      <c r="H5748" s="17">
        <v>113</v>
      </c>
      <c r="I5748" s="17">
        <v>14</v>
      </c>
    </row>
    <row r="5749" spans="1:60" hidden="1" x14ac:dyDescent="0.2">
      <c r="A5749" s="50">
        <v>2025</v>
      </c>
      <c r="B5749" s="50" t="s">
        <v>967</v>
      </c>
      <c r="C5749" s="51" t="str">
        <f>set_totals!$C$786</f>
        <v>27Aug25-PRS-PRCD-1</v>
      </c>
      <c r="D5749" s="21">
        <f t="shared" si="263"/>
        <v>45896</v>
      </c>
      <c r="E5749" s="22">
        <f t="shared" si="264"/>
        <v>239</v>
      </c>
      <c r="F5749" s="50" t="s">
        <v>410</v>
      </c>
      <c r="H5749" s="17">
        <v>111</v>
      </c>
      <c r="I5749" s="17">
        <v>15</v>
      </c>
    </row>
    <row r="5750" spans="1:60" hidden="1" x14ac:dyDescent="0.2">
      <c r="A5750" s="50">
        <v>2025</v>
      </c>
      <c r="B5750" s="50" t="s">
        <v>967</v>
      </c>
      <c r="C5750" s="51" t="str">
        <f>set_totals!$C$786</f>
        <v>27Aug25-PRS-PRCD-1</v>
      </c>
      <c r="D5750" s="21">
        <f t="shared" si="263"/>
        <v>45896</v>
      </c>
      <c r="E5750" s="22">
        <f t="shared" si="264"/>
        <v>239</v>
      </c>
      <c r="F5750" s="50" t="s">
        <v>410</v>
      </c>
      <c r="H5750" s="17">
        <v>114</v>
      </c>
      <c r="I5750" s="17">
        <v>15</v>
      </c>
    </row>
    <row r="5751" spans="1:60" hidden="1" x14ac:dyDescent="0.2">
      <c r="A5751" s="50">
        <v>2025</v>
      </c>
      <c r="B5751" s="50" t="s">
        <v>967</v>
      </c>
      <c r="C5751" s="51" t="str">
        <f>set_totals!$C$786</f>
        <v>27Aug25-PRS-PRCD-1</v>
      </c>
      <c r="D5751" s="21">
        <f t="shared" si="263"/>
        <v>45896</v>
      </c>
      <c r="E5751" s="22">
        <f t="shared" si="264"/>
        <v>239</v>
      </c>
      <c r="F5751" s="50" t="s">
        <v>410</v>
      </c>
      <c r="H5751" s="17">
        <v>112</v>
      </c>
      <c r="I5751" s="17">
        <v>14</v>
      </c>
    </row>
    <row r="5752" spans="1:60" hidden="1" x14ac:dyDescent="0.2">
      <c r="A5752" s="50">
        <v>2025</v>
      </c>
      <c r="B5752" s="50" t="s">
        <v>967</v>
      </c>
      <c r="C5752" s="51" t="str">
        <f>set_totals!$C$786</f>
        <v>27Aug25-PRS-PRCD-1</v>
      </c>
      <c r="D5752" s="21">
        <f t="shared" si="263"/>
        <v>45896</v>
      </c>
      <c r="E5752" s="22">
        <f t="shared" si="264"/>
        <v>239</v>
      </c>
      <c r="F5752" s="50" t="s">
        <v>410</v>
      </c>
      <c r="H5752" s="17">
        <v>111</v>
      </c>
      <c r="I5752" s="17">
        <v>15</v>
      </c>
    </row>
    <row r="5753" spans="1:60" hidden="1" x14ac:dyDescent="0.2">
      <c r="A5753" s="50">
        <v>2025</v>
      </c>
      <c r="B5753" s="50" t="s">
        <v>967</v>
      </c>
      <c r="C5753" s="51" t="str">
        <f>set_totals!$C$786</f>
        <v>27Aug25-PRS-PRCD-1</v>
      </c>
      <c r="D5753" s="21">
        <f t="shared" si="263"/>
        <v>45896</v>
      </c>
      <c r="E5753" s="22">
        <f t="shared" si="264"/>
        <v>239</v>
      </c>
      <c r="F5753" s="50" t="s">
        <v>410</v>
      </c>
      <c r="H5753" s="17">
        <v>105</v>
      </c>
      <c r="I5753" s="17">
        <v>13</v>
      </c>
    </row>
    <row r="5754" spans="1:60" hidden="1" x14ac:dyDescent="0.2">
      <c r="A5754" s="50">
        <v>2025</v>
      </c>
      <c r="B5754" s="50" t="s">
        <v>967</v>
      </c>
      <c r="C5754" s="51" t="str">
        <f>set_totals!$C$786</f>
        <v>27Aug25-PRS-PRCD-1</v>
      </c>
      <c r="D5754" s="21">
        <f t="shared" si="263"/>
        <v>45896</v>
      </c>
      <c r="E5754" s="22">
        <f t="shared" si="264"/>
        <v>239</v>
      </c>
      <c r="F5754" s="50" t="s">
        <v>410</v>
      </c>
      <c r="H5754" s="17">
        <v>102</v>
      </c>
      <c r="I5754" s="17">
        <v>13</v>
      </c>
    </row>
    <row r="5755" spans="1:60" hidden="1" x14ac:dyDescent="0.2">
      <c r="A5755" s="50">
        <v>2025</v>
      </c>
      <c r="B5755" s="50" t="s">
        <v>967</v>
      </c>
      <c r="C5755" s="51" t="str">
        <f>set_totals!$C$786</f>
        <v>27Aug25-PRS-PRCD-1</v>
      </c>
      <c r="D5755" s="21">
        <f t="shared" si="263"/>
        <v>45896</v>
      </c>
      <c r="E5755" s="22">
        <f t="shared" si="264"/>
        <v>239</v>
      </c>
      <c r="F5755" s="50" t="s">
        <v>410</v>
      </c>
      <c r="H5755" s="17">
        <v>101</v>
      </c>
      <c r="I5755" s="17">
        <v>12</v>
      </c>
    </row>
    <row r="5756" spans="1:60" hidden="1" x14ac:dyDescent="0.2">
      <c r="A5756" s="50">
        <v>2025</v>
      </c>
      <c r="B5756" s="50" t="s">
        <v>967</v>
      </c>
      <c r="C5756" s="51" t="str">
        <f>set_totals!$C$786</f>
        <v>27Aug25-PRS-PRCD-1</v>
      </c>
      <c r="D5756" s="21">
        <f t="shared" si="263"/>
        <v>45896</v>
      </c>
      <c r="E5756" s="22">
        <f t="shared" si="264"/>
        <v>239</v>
      </c>
      <c r="F5756" s="50" t="s">
        <v>410</v>
      </c>
      <c r="H5756" s="17">
        <v>104</v>
      </c>
      <c r="I5756" s="17">
        <v>14</v>
      </c>
    </row>
    <row r="5757" spans="1:60" hidden="1" x14ac:dyDescent="0.2">
      <c r="A5757" s="50">
        <v>2025</v>
      </c>
      <c r="B5757" s="50" t="s">
        <v>967</v>
      </c>
      <c r="C5757" s="51" t="str">
        <f>set_totals!$C$786</f>
        <v>27Aug25-PRS-PRCD-1</v>
      </c>
      <c r="D5757" s="21">
        <f t="shared" si="263"/>
        <v>45896</v>
      </c>
      <c r="E5757" s="22">
        <f t="shared" si="264"/>
        <v>239</v>
      </c>
      <c r="F5757" s="50" t="s">
        <v>410</v>
      </c>
      <c r="H5757" s="17">
        <v>99</v>
      </c>
      <c r="I5757" s="17">
        <v>13</v>
      </c>
    </row>
    <row r="5758" spans="1:60" hidden="1" x14ac:dyDescent="0.2">
      <c r="A5758" s="50">
        <v>2025</v>
      </c>
      <c r="B5758" s="50" t="s">
        <v>967</v>
      </c>
      <c r="C5758" s="51" t="str">
        <f>set_totals!$C$786</f>
        <v>27Aug25-PRS-PRCD-1</v>
      </c>
      <c r="D5758" s="21">
        <f t="shared" si="263"/>
        <v>45896</v>
      </c>
      <c r="E5758" s="22">
        <f t="shared" si="264"/>
        <v>239</v>
      </c>
      <c r="F5758" s="50" t="s">
        <v>410</v>
      </c>
      <c r="H5758" s="17">
        <v>109</v>
      </c>
      <c r="I5758" s="17">
        <v>15</v>
      </c>
    </row>
    <row r="5759" spans="1:60" hidden="1" x14ac:dyDescent="0.2">
      <c r="A5759" s="50">
        <v>2025</v>
      </c>
      <c r="B5759" s="50" t="s">
        <v>967</v>
      </c>
      <c r="C5759" s="51" t="str">
        <f>set_totals!$C$786</f>
        <v>27Aug25-PRS-PRCD-1</v>
      </c>
      <c r="D5759" s="21">
        <f t="shared" si="263"/>
        <v>45896</v>
      </c>
      <c r="E5759" s="22">
        <f t="shared" si="264"/>
        <v>239</v>
      </c>
      <c r="F5759" s="50" t="s">
        <v>410</v>
      </c>
      <c r="H5759" s="17">
        <v>143</v>
      </c>
      <c r="I5759" s="17">
        <v>20</v>
      </c>
    </row>
    <row r="5760" spans="1:60" hidden="1" x14ac:dyDescent="0.2">
      <c r="A5760" s="50">
        <v>2025</v>
      </c>
      <c r="B5760" s="50" t="s">
        <v>967</v>
      </c>
      <c r="C5760" s="51" t="str">
        <f>set_totals!$C$786</f>
        <v>27Aug25-PRS-PRCD-1</v>
      </c>
      <c r="D5760" s="21">
        <f t="shared" si="263"/>
        <v>45896</v>
      </c>
      <c r="E5760" s="22">
        <f t="shared" si="264"/>
        <v>239</v>
      </c>
      <c r="F5760" s="50" t="s">
        <v>410</v>
      </c>
      <c r="H5760" s="17">
        <v>108</v>
      </c>
      <c r="I5760" s="17">
        <v>15</v>
      </c>
    </row>
    <row r="5761" spans="1:60" hidden="1" x14ac:dyDescent="0.2">
      <c r="A5761" s="50">
        <v>2025</v>
      </c>
      <c r="B5761" s="50" t="s">
        <v>967</v>
      </c>
      <c r="C5761" s="51" t="str">
        <f>set_totals!$C$786</f>
        <v>27Aug25-PRS-PRCD-1</v>
      </c>
      <c r="D5761" s="21">
        <f t="shared" si="263"/>
        <v>45896</v>
      </c>
      <c r="E5761" s="22">
        <f t="shared" si="264"/>
        <v>239</v>
      </c>
      <c r="F5761" s="50" t="s">
        <v>410</v>
      </c>
      <c r="H5761" s="17">
        <v>113</v>
      </c>
      <c r="I5761" s="17">
        <v>16</v>
      </c>
    </row>
    <row r="5762" spans="1:60" hidden="1" x14ac:dyDescent="0.2">
      <c r="A5762" s="50">
        <v>2025</v>
      </c>
      <c r="B5762" s="50" t="s">
        <v>967</v>
      </c>
      <c r="C5762" s="51" t="str">
        <f>set_totals!$C$786</f>
        <v>27Aug25-PRS-PRCD-1</v>
      </c>
      <c r="D5762" s="21">
        <f t="shared" si="263"/>
        <v>45896</v>
      </c>
      <c r="E5762" s="22">
        <f t="shared" si="264"/>
        <v>239</v>
      </c>
      <c r="F5762" s="50" t="s">
        <v>410</v>
      </c>
      <c r="H5762" s="17">
        <v>105</v>
      </c>
      <c r="I5762" s="17">
        <v>13</v>
      </c>
    </row>
    <row r="5763" spans="1:60" hidden="1" x14ac:dyDescent="0.2">
      <c r="A5763" s="50">
        <v>2025</v>
      </c>
      <c r="B5763" s="50" t="s">
        <v>967</v>
      </c>
      <c r="C5763" s="51" t="str">
        <f>set_totals!$C$786</f>
        <v>27Aug25-PRS-PRCD-1</v>
      </c>
      <c r="D5763" s="21">
        <f t="shared" si="263"/>
        <v>45896</v>
      </c>
      <c r="E5763" s="22">
        <f t="shared" si="264"/>
        <v>239</v>
      </c>
      <c r="F5763" s="50" t="s">
        <v>410</v>
      </c>
      <c r="H5763" s="17">
        <v>111</v>
      </c>
      <c r="I5763" s="17">
        <v>14</v>
      </c>
    </row>
    <row r="5764" spans="1:60" hidden="1" x14ac:dyDescent="0.2">
      <c r="A5764" s="50">
        <v>2025</v>
      </c>
      <c r="B5764" s="50" t="s">
        <v>967</v>
      </c>
      <c r="C5764" s="51" t="str">
        <f>set_totals!$C$786</f>
        <v>27Aug25-PRS-PRCD-1</v>
      </c>
      <c r="D5764" s="21">
        <f t="shared" si="263"/>
        <v>45896</v>
      </c>
      <c r="E5764" s="22">
        <f t="shared" si="264"/>
        <v>239</v>
      </c>
      <c r="F5764" s="50" t="s">
        <v>410</v>
      </c>
      <c r="H5764" s="17">
        <v>113</v>
      </c>
      <c r="I5764" s="17">
        <v>15</v>
      </c>
    </row>
    <row r="5765" spans="1:60" hidden="1" x14ac:dyDescent="0.2">
      <c r="A5765" s="50">
        <v>2025</v>
      </c>
      <c r="B5765" s="50" t="s">
        <v>967</v>
      </c>
      <c r="C5765" s="51" t="str">
        <f>set_totals!$C$786</f>
        <v>27Aug25-PRS-PRCD-1</v>
      </c>
      <c r="D5765" s="21">
        <f t="shared" si="263"/>
        <v>45896</v>
      </c>
      <c r="E5765" s="22">
        <f t="shared" si="264"/>
        <v>239</v>
      </c>
      <c r="F5765" s="50" t="s">
        <v>410</v>
      </c>
      <c r="H5765" s="17">
        <v>113</v>
      </c>
      <c r="I5765" s="17">
        <v>14</v>
      </c>
    </row>
    <row r="5766" spans="1:60" hidden="1" x14ac:dyDescent="0.2">
      <c r="A5766" s="50">
        <v>2025</v>
      </c>
      <c r="B5766" s="50" t="s">
        <v>967</v>
      </c>
      <c r="C5766" s="51" t="str">
        <f>set_totals!$C$786</f>
        <v>27Aug25-PRS-PRCD-1</v>
      </c>
      <c r="D5766" s="21">
        <f t="shared" si="263"/>
        <v>45896</v>
      </c>
      <c r="E5766" s="22">
        <f t="shared" si="264"/>
        <v>239</v>
      </c>
      <c r="F5766" s="50" t="s">
        <v>410</v>
      </c>
      <c r="H5766" s="17">
        <v>114</v>
      </c>
      <c r="I5766" s="17">
        <v>13</v>
      </c>
    </row>
    <row r="5767" spans="1:60" hidden="1" x14ac:dyDescent="0.2">
      <c r="A5767" s="50">
        <v>2025</v>
      </c>
      <c r="B5767" s="50" t="s">
        <v>967</v>
      </c>
      <c r="C5767" s="51" t="str">
        <f>set_totals!$C$786</f>
        <v>27Aug25-PRS-PRCD-1</v>
      </c>
      <c r="D5767" s="21">
        <f t="shared" si="263"/>
        <v>45896</v>
      </c>
      <c r="E5767" s="22">
        <f t="shared" si="264"/>
        <v>239</v>
      </c>
      <c r="F5767" s="50" t="s">
        <v>410</v>
      </c>
      <c r="H5767" s="17">
        <v>104</v>
      </c>
      <c r="I5767" s="17">
        <v>12</v>
      </c>
    </row>
    <row r="5768" spans="1:60" hidden="1" x14ac:dyDescent="0.2">
      <c r="A5768" s="50">
        <v>2025</v>
      </c>
      <c r="B5768" s="50" t="s">
        <v>967</v>
      </c>
      <c r="C5768" s="51" t="str">
        <f>set_totals!$C$786</f>
        <v>27Aug25-PRS-PRCD-1</v>
      </c>
      <c r="D5768" s="21">
        <f t="shared" si="263"/>
        <v>45896</v>
      </c>
      <c r="E5768" s="22">
        <f t="shared" si="264"/>
        <v>239</v>
      </c>
      <c r="F5768" s="50" t="s">
        <v>410</v>
      </c>
      <c r="H5768" s="17">
        <v>112</v>
      </c>
      <c r="I5768" s="17">
        <v>14</v>
      </c>
    </row>
    <row r="5769" spans="1:60" hidden="1" x14ac:dyDescent="0.2">
      <c r="A5769" s="50">
        <v>2025</v>
      </c>
      <c r="B5769" s="50" t="s">
        <v>967</v>
      </c>
      <c r="C5769" s="51" t="str">
        <f>set_totals!$C$789</f>
        <v>27Aug25-PRS-Mill Bay-2</v>
      </c>
      <c r="D5769" s="21">
        <f t="shared" si="263"/>
        <v>45896</v>
      </c>
      <c r="E5769" s="22">
        <f t="shared" si="264"/>
        <v>239</v>
      </c>
      <c r="F5769" s="50" t="s">
        <v>344</v>
      </c>
      <c r="G5769" s="50" t="s">
        <v>347</v>
      </c>
      <c r="H5769" s="17">
        <v>163</v>
      </c>
      <c r="I5769" s="17">
        <v>35</v>
      </c>
      <c r="K5769" s="50" t="s">
        <v>496</v>
      </c>
      <c r="P5769" s="50" t="s">
        <v>2450</v>
      </c>
      <c r="Q5769" s="50" t="s">
        <v>494</v>
      </c>
      <c r="AC5769" s="50">
        <v>3</v>
      </c>
      <c r="BH5769" s="50" t="s">
        <v>2488</v>
      </c>
    </row>
    <row r="5770" spans="1:60" hidden="1" x14ac:dyDescent="0.2">
      <c r="A5770" s="50">
        <v>2025</v>
      </c>
      <c r="B5770" s="50" t="s">
        <v>967</v>
      </c>
      <c r="C5770" s="51" t="str">
        <f>set_totals!$C$789</f>
        <v>27Aug25-PRS-Mill Bay-2</v>
      </c>
      <c r="D5770" s="21">
        <f t="shared" si="263"/>
        <v>45896</v>
      </c>
      <c r="E5770" s="22">
        <f t="shared" si="264"/>
        <v>239</v>
      </c>
      <c r="F5770" s="50" t="s">
        <v>344</v>
      </c>
      <c r="G5770" s="50" t="s">
        <v>347</v>
      </c>
      <c r="H5770" s="17">
        <v>179</v>
      </c>
      <c r="I5770" s="17">
        <v>37</v>
      </c>
      <c r="K5770" s="50" t="s">
        <v>494</v>
      </c>
      <c r="P5770" s="50" t="s">
        <v>2451</v>
      </c>
      <c r="Q5770" s="50" t="s">
        <v>494</v>
      </c>
      <c r="AC5770" s="50">
        <v>0</v>
      </c>
      <c r="BH5770" s="50" t="s">
        <v>2488</v>
      </c>
    </row>
    <row r="5771" spans="1:60" x14ac:dyDescent="0.2">
      <c r="A5771" s="50">
        <v>2025</v>
      </c>
      <c r="B5771" s="50" t="s">
        <v>967</v>
      </c>
      <c r="C5771" s="51" t="str">
        <f>set_totals!$C$789</f>
        <v>27Aug25-PRS-Mill Bay-2</v>
      </c>
      <c r="D5771" s="21">
        <f t="shared" si="263"/>
        <v>45896</v>
      </c>
      <c r="E5771" s="22">
        <f t="shared" si="264"/>
        <v>239</v>
      </c>
      <c r="F5771" s="50" t="s">
        <v>344</v>
      </c>
      <c r="G5771" s="50" t="s">
        <v>347</v>
      </c>
      <c r="H5771" s="17">
        <v>144</v>
      </c>
      <c r="I5771" s="17">
        <v>29</v>
      </c>
      <c r="K5771" s="50" t="s">
        <v>496</v>
      </c>
      <c r="N5771" s="50" t="s">
        <v>2452</v>
      </c>
      <c r="P5771" s="50" t="s">
        <v>2452</v>
      </c>
      <c r="Q5771" s="50" t="s">
        <v>496</v>
      </c>
      <c r="R5771" s="50" t="s">
        <v>2351</v>
      </c>
      <c r="S5771" s="50" t="s">
        <v>2525</v>
      </c>
      <c r="AC5771" s="50">
        <v>2</v>
      </c>
      <c r="BH5771" s="50" t="s">
        <v>2488</v>
      </c>
    </row>
    <row r="5772" spans="1:60" x14ac:dyDescent="0.2">
      <c r="A5772" s="50">
        <v>2025</v>
      </c>
      <c r="B5772" s="50" t="s">
        <v>967</v>
      </c>
      <c r="C5772" s="51" t="str">
        <f>set_totals!$C$789</f>
        <v>27Aug25-PRS-Mill Bay-2</v>
      </c>
      <c r="D5772" s="21">
        <f t="shared" si="263"/>
        <v>45896</v>
      </c>
      <c r="E5772" s="22">
        <f t="shared" si="264"/>
        <v>239</v>
      </c>
      <c r="F5772" s="50" t="s">
        <v>344</v>
      </c>
      <c r="G5772" s="50" t="s">
        <v>347</v>
      </c>
      <c r="H5772" s="17">
        <v>166</v>
      </c>
      <c r="I5772" s="17">
        <v>34</v>
      </c>
      <c r="K5772" s="50" t="s">
        <v>494</v>
      </c>
      <c r="N5772" s="50" t="s">
        <v>2453</v>
      </c>
      <c r="P5772" s="50" t="s">
        <v>2453</v>
      </c>
      <c r="Q5772" s="50" t="s">
        <v>496</v>
      </c>
      <c r="R5772" s="50" t="s">
        <v>2351</v>
      </c>
      <c r="S5772" s="50" t="s">
        <v>2525</v>
      </c>
      <c r="AC5772" s="50">
        <v>1</v>
      </c>
      <c r="AD5772" s="50" t="s">
        <v>2472</v>
      </c>
      <c r="AF5772" s="50" t="s">
        <v>2469</v>
      </c>
      <c r="AG5772" s="200">
        <v>45902</v>
      </c>
      <c r="AH5772" s="50" t="s">
        <v>496</v>
      </c>
      <c r="AI5772" s="50" t="s">
        <v>494</v>
      </c>
      <c r="AJ5772" s="50" t="s">
        <v>494</v>
      </c>
      <c r="AL5772" s="50" t="s">
        <v>496</v>
      </c>
      <c r="AM5772" s="50">
        <v>138</v>
      </c>
      <c r="AN5772" s="50">
        <v>37</v>
      </c>
      <c r="AO5772" s="50">
        <v>34.723999999999997</v>
      </c>
      <c r="AP5772" s="50" t="s">
        <v>494</v>
      </c>
      <c r="AQ5772" s="50" t="s">
        <v>2470</v>
      </c>
      <c r="AR5772" s="50" t="s">
        <v>2453</v>
      </c>
      <c r="AU5772" s="50" t="s">
        <v>2453</v>
      </c>
      <c r="BH5772" s="50" t="s">
        <v>2488</v>
      </c>
    </row>
    <row r="5773" spans="1:60" hidden="1" x14ac:dyDescent="0.2">
      <c r="A5773" s="50">
        <v>2025</v>
      </c>
      <c r="B5773" s="50" t="s">
        <v>967</v>
      </c>
      <c r="C5773" s="51" t="str">
        <f>set_totals!$C$789</f>
        <v>27Aug25-PRS-Mill Bay-2</v>
      </c>
      <c r="D5773" s="21">
        <f t="shared" si="263"/>
        <v>45896</v>
      </c>
      <c r="E5773" s="22">
        <f t="shared" si="264"/>
        <v>239</v>
      </c>
      <c r="F5773" s="50" t="s">
        <v>344</v>
      </c>
      <c r="G5773" s="50" t="s">
        <v>347</v>
      </c>
      <c r="H5773" s="17">
        <v>169</v>
      </c>
      <c r="I5773" s="17">
        <v>33</v>
      </c>
      <c r="K5773" s="50" t="s">
        <v>496</v>
      </c>
      <c r="P5773" s="50" t="s">
        <v>2454</v>
      </c>
      <c r="Q5773" s="50" t="s">
        <v>494</v>
      </c>
      <c r="AC5773" s="50">
        <v>0</v>
      </c>
      <c r="BH5773" s="50" t="s">
        <v>2488</v>
      </c>
    </row>
    <row r="5774" spans="1:60" hidden="1" x14ac:dyDescent="0.2">
      <c r="A5774" s="50">
        <v>2025</v>
      </c>
      <c r="B5774" s="50" t="s">
        <v>967</v>
      </c>
      <c r="C5774" s="51" t="str">
        <f>set_totals!$C$792</f>
        <v>27Aug25-PRS-Thrasher-4</v>
      </c>
      <c r="D5774" s="21">
        <f t="shared" si="263"/>
        <v>45896</v>
      </c>
      <c r="E5774" s="22">
        <f t="shared" si="264"/>
        <v>239</v>
      </c>
      <c r="F5774" s="50" t="s">
        <v>410</v>
      </c>
      <c r="H5774" s="17">
        <v>152</v>
      </c>
      <c r="I5774" s="17">
        <v>23</v>
      </c>
    </row>
    <row r="5775" spans="1:60" hidden="1" x14ac:dyDescent="0.2">
      <c r="A5775" s="50">
        <v>2025</v>
      </c>
      <c r="B5775" s="50" t="s">
        <v>967</v>
      </c>
      <c r="C5775" s="51" t="str">
        <f>set_totals!$C$792</f>
        <v>27Aug25-PRS-Thrasher-4</v>
      </c>
      <c r="D5775" s="21">
        <f t="shared" si="263"/>
        <v>45896</v>
      </c>
      <c r="E5775" s="22">
        <f t="shared" si="264"/>
        <v>239</v>
      </c>
      <c r="F5775" s="50" t="s">
        <v>410</v>
      </c>
      <c r="H5775" s="17">
        <v>160</v>
      </c>
      <c r="I5775" s="17">
        <v>24</v>
      </c>
    </row>
    <row r="5776" spans="1:60" hidden="1" x14ac:dyDescent="0.2">
      <c r="A5776" s="50">
        <v>2025</v>
      </c>
      <c r="B5776" s="50" t="s">
        <v>967</v>
      </c>
      <c r="C5776" s="51" t="str">
        <f>set_totals!$C$792</f>
        <v>27Aug25-PRS-Thrasher-4</v>
      </c>
      <c r="D5776" s="21">
        <f t="shared" si="263"/>
        <v>45896</v>
      </c>
      <c r="E5776" s="22">
        <f t="shared" si="264"/>
        <v>239</v>
      </c>
      <c r="F5776" s="50" t="s">
        <v>410</v>
      </c>
      <c r="H5776" s="17">
        <v>194</v>
      </c>
      <c r="I5776" s="17">
        <v>32</v>
      </c>
    </row>
    <row r="5777" spans="1:9" hidden="1" x14ac:dyDescent="0.2">
      <c r="A5777" s="50">
        <v>2025</v>
      </c>
      <c r="B5777" s="50" t="s">
        <v>967</v>
      </c>
      <c r="C5777" s="51" t="str">
        <f>set_totals!$C$792</f>
        <v>27Aug25-PRS-Thrasher-4</v>
      </c>
      <c r="D5777" s="21">
        <f t="shared" si="263"/>
        <v>45896</v>
      </c>
      <c r="E5777" s="22">
        <f t="shared" si="264"/>
        <v>239</v>
      </c>
      <c r="F5777" s="50" t="s">
        <v>410</v>
      </c>
      <c r="H5777" s="17">
        <v>156</v>
      </c>
      <c r="I5777" s="17">
        <v>23</v>
      </c>
    </row>
    <row r="5778" spans="1:9" hidden="1" x14ac:dyDescent="0.2">
      <c r="A5778" s="50">
        <v>2025</v>
      </c>
      <c r="B5778" s="50" t="s">
        <v>967</v>
      </c>
      <c r="C5778" s="51" t="str">
        <f>set_totals!$C$792</f>
        <v>27Aug25-PRS-Thrasher-4</v>
      </c>
      <c r="D5778" s="21">
        <f t="shared" si="263"/>
        <v>45896</v>
      </c>
      <c r="E5778" s="22">
        <f t="shared" si="264"/>
        <v>239</v>
      </c>
      <c r="F5778" s="50" t="s">
        <v>410</v>
      </c>
      <c r="H5778" s="17">
        <v>164</v>
      </c>
      <c r="I5778" s="17">
        <v>28</v>
      </c>
    </row>
    <row r="5779" spans="1:9" hidden="1" x14ac:dyDescent="0.2">
      <c r="A5779" s="50">
        <v>2025</v>
      </c>
      <c r="B5779" s="50" t="s">
        <v>967</v>
      </c>
      <c r="C5779" s="51" t="str">
        <f>set_totals!$C$792</f>
        <v>27Aug25-PRS-Thrasher-4</v>
      </c>
      <c r="D5779" s="21">
        <f t="shared" si="263"/>
        <v>45896</v>
      </c>
      <c r="E5779" s="22">
        <f t="shared" si="264"/>
        <v>239</v>
      </c>
      <c r="F5779" s="50" t="s">
        <v>410</v>
      </c>
      <c r="H5779" s="17">
        <v>178</v>
      </c>
      <c r="I5779" s="17">
        <v>27</v>
      </c>
    </row>
    <row r="5780" spans="1:9" hidden="1" x14ac:dyDescent="0.2">
      <c r="A5780" s="50">
        <v>2025</v>
      </c>
      <c r="B5780" s="50" t="s">
        <v>967</v>
      </c>
      <c r="C5780" s="51" t="str">
        <f>set_totals!$C$792</f>
        <v>27Aug25-PRS-Thrasher-4</v>
      </c>
      <c r="D5780" s="21">
        <f t="shared" si="263"/>
        <v>45896</v>
      </c>
      <c r="E5780" s="22">
        <f t="shared" si="264"/>
        <v>239</v>
      </c>
      <c r="F5780" s="50" t="s">
        <v>410</v>
      </c>
      <c r="H5780" s="17">
        <v>123</v>
      </c>
      <c r="I5780" s="17">
        <v>22</v>
      </c>
    </row>
    <row r="5781" spans="1:9" hidden="1" x14ac:dyDescent="0.2">
      <c r="A5781" s="50">
        <v>2025</v>
      </c>
      <c r="B5781" s="50" t="s">
        <v>967</v>
      </c>
      <c r="C5781" s="51" t="str">
        <f>set_totals!$C$792</f>
        <v>27Aug25-PRS-Thrasher-4</v>
      </c>
      <c r="D5781" s="21">
        <f t="shared" si="263"/>
        <v>45896</v>
      </c>
      <c r="E5781" s="22">
        <f t="shared" si="264"/>
        <v>239</v>
      </c>
      <c r="F5781" s="50" t="s">
        <v>408</v>
      </c>
      <c r="H5781" s="17">
        <v>174</v>
      </c>
      <c r="I5781" s="17">
        <v>33</v>
      </c>
    </row>
    <row r="5782" spans="1:9" hidden="1" x14ac:dyDescent="0.2">
      <c r="A5782" s="50">
        <v>2025</v>
      </c>
      <c r="B5782" s="50" t="s">
        <v>967</v>
      </c>
      <c r="C5782" s="51" t="str">
        <f>set_totals!$C$792</f>
        <v>27Aug25-PRS-Thrasher-4</v>
      </c>
      <c r="D5782" s="21">
        <f t="shared" si="263"/>
        <v>45896</v>
      </c>
      <c r="E5782" s="22">
        <f t="shared" si="264"/>
        <v>239</v>
      </c>
      <c r="F5782" s="50" t="s">
        <v>401</v>
      </c>
      <c r="H5782" s="17">
        <v>164</v>
      </c>
      <c r="I5782" s="17">
        <v>32</v>
      </c>
    </row>
    <row r="5783" spans="1:9" hidden="1" x14ac:dyDescent="0.2">
      <c r="A5783" s="50">
        <v>2025</v>
      </c>
      <c r="B5783" s="50" t="s">
        <v>967</v>
      </c>
      <c r="C5783" s="51" t="str">
        <f>set_totals!$C$792</f>
        <v>27Aug25-PRS-Thrasher-4</v>
      </c>
      <c r="D5783" s="21">
        <f t="shared" si="263"/>
        <v>45896</v>
      </c>
      <c r="E5783" s="22">
        <f t="shared" si="264"/>
        <v>239</v>
      </c>
      <c r="F5783" s="50" t="s">
        <v>401</v>
      </c>
      <c r="H5783" s="17">
        <v>146</v>
      </c>
      <c r="I5783" s="17">
        <v>29</v>
      </c>
    </row>
    <row r="5784" spans="1:9" hidden="1" x14ac:dyDescent="0.2">
      <c r="A5784" s="50">
        <v>2025</v>
      </c>
      <c r="B5784" s="50" t="s">
        <v>967</v>
      </c>
      <c r="C5784" s="51" t="str">
        <f>set_totals!$C$792</f>
        <v>27Aug25-PRS-Thrasher-4</v>
      </c>
      <c r="D5784" s="21">
        <f t="shared" si="263"/>
        <v>45896</v>
      </c>
      <c r="E5784" s="22">
        <f t="shared" si="264"/>
        <v>239</v>
      </c>
      <c r="F5784" s="50" t="s">
        <v>410</v>
      </c>
      <c r="H5784" s="17">
        <v>151</v>
      </c>
      <c r="I5784" s="17">
        <v>22</v>
      </c>
    </row>
    <row r="5785" spans="1:9" hidden="1" x14ac:dyDescent="0.2">
      <c r="A5785" s="50">
        <v>2025</v>
      </c>
      <c r="B5785" s="50" t="s">
        <v>967</v>
      </c>
      <c r="C5785" s="51" t="str">
        <f>set_totals!$C$792</f>
        <v>27Aug25-PRS-Thrasher-4</v>
      </c>
      <c r="D5785" s="21">
        <f t="shared" si="263"/>
        <v>45896</v>
      </c>
      <c r="E5785" s="22">
        <f t="shared" si="264"/>
        <v>239</v>
      </c>
      <c r="F5785" s="50" t="s">
        <v>401</v>
      </c>
      <c r="H5785" s="17">
        <v>150</v>
      </c>
      <c r="I5785" s="17">
        <v>28</v>
      </c>
    </row>
    <row r="5786" spans="1:9" hidden="1" x14ac:dyDescent="0.2">
      <c r="A5786" s="50">
        <v>2025</v>
      </c>
      <c r="B5786" s="50" t="s">
        <v>967</v>
      </c>
      <c r="C5786" s="51" t="str">
        <f>set_totals!$C$792</f>
        <v>27Aug25-PRS-Thrasher-4</v>
      </c>
      <c r="D5786" s="21">
        <f t="shared" si="263"/>
        <v>45896</v>
      </c>
      <c r="E5786" s="22">
        <f t="shared" si="264"/>
        <v>239</v>
      </c>
      <c r="F5786" s="50" t="s">
        <v>410</v>
      </c>
      <c r="H5786" s="17">
        <v>148</v>
      </c>
      <c r="I5786" s="17">
        <v>30</v>
      </c>
    </row>
    <row r="5787" spans="1:9" hidden="1" x14ac:dyDescent="0.2">
      <c r="A5787" s="50">
        <v>2025</v>
      </c>
      <c r="B5787" s="50" t="s">
        <v>967</v>
      </c>
      <c r="C5787" s="51" t="str">
        <f>set_totals!$C$792</f>
        <v>27Aug25-PRS-Thrasher-4</v>
      </c>
      <c r="D5787" s="21">
        <f t="shared" si="263"/>
        <v>45896</v>
      </c>
      <c r="E5787" s="22">
        <f t="shared" si="264"/>
        <v>239</v>
      </c>
      <c r="F5787" s="50" t="s">
        <v>401</v>
      </c>
      <c r="H5787" s="17">
        <v>120</v>
      </c>
      <c r="I5787" s="17">
        <v>23</v>
      </c>
    </row>
    <row r="5788" spans="1:9" hidden="1" x14ac:dyDescent="0.2">
      <c r="A5788" s="50">
        <v>2025</v>
      </c>
      <c r="B5788" s="50" t="s">
        <v>967</v>
      </c>
      <c r="C5788" s="51" t="str">
        <f>set_totals!$C$792</f>
        <v>27Aug25-PRS-Thrasher-4</v>
      </c>
      <c r="D5788" s="21">
        <f t="shared" si="263"/>
        <v>45896</v>
      </c>
      <c r="E5788" s="22">
        <f t="shared" si="264"/>
        <v>239</v>
      </c>
      <c r="F5788" s="50" t="s">
        <v>401</v>
      </c>
      <c r="H5788" s="17">
        <v>114</v>
      </c>
      <c r="I5788" s="17">
        <v>21</v>
      </c>
    </row>
    <row r="5789" spans="1:9" hidden="1" x14ac:dyDescent="0.2">
      <c r="A5789" s="50">
        <v>2025</v>
      </c>
      <c r="B5789" s="50" t="s">
        <v>967</v>
      </c>
      <c r="C5789" s="51" t="str">
        <f>set_totals!$C$792</f>
        <v>27Aug25-PRS-Thrasher-4</v>
      </c>
      <c r="D5789" s="21">
        <f t="shared" si="263"/>
        <v>45896</v>
      </c>
      <c r="E5789" s="22">
        <f t="shared" si="264"/>
        <v>239</v>
      </c>
      <c r="F5789" s="50" t="s">
        <v>401</v>
      </c>
      <c r="H5789" s="17">
        <v>146</v>
      </c>
      <c r="I5789" s="17">
        <v>27</v>
      </c>
    </row>
    <row r="5790" spans="1:9" hidden="1" x14ac:dyDescent="0.2">
      <c r="A5790" s="50">
        <v>2025</v>
      </c>
      <c r="B5790" s="50" t="s">
        <v>967</v>
      </c>
      <c r="C5790" s="51" t="str">
        <f>set_totals!$C$792</f>
        <v>27Aug25-PRS-Thrasher-4</v>
      </c>
      <c r="D5790" s="21">
        <f t="shared" ref="D5790:D5792" si="265">DATEVALUE(LEFT(C5790, SEARCH("-", C5790) - 1))</f>
        <v>45896</v>
      </c>
      <c r="E5790" s="22">
        <f t="shared" ref="E5790:E5792" si="266" xml:space="preserve"> D5790 - DATE(YEAR(D5790), 1, 0)</f>
        <v>239</v>
      </c>
      <c r="F5790" s="50" t="s">
        <v>401</v>
      </c>
      <c r="H5790" s="17">
        <v>119</v>
      </c>
      <c r="I5790" s="17">
        <v>22</v>
      </c>
    </row>
    <row r="5791" spans="1:9" hidden="1" x14ac:dyDescent="0.2">
      <c r="A5791" s="50">
        <v>2025</v>
      </c>
      <c r="B5791" s="50" t="s">
        <v>967</v>
      </c>
      <c r="C5791" s="51" t="str">
        <f>set_totals!$C$792</f>
        <v>27Aug25-PRS-Thrasher-4</v>
      </c>
      <c r="D5791" s="21">
        <f t="shared" si="265"/>
        <v>45896</v>
      </c>
      <c r="E5791" s="22">
        <f t="shared" si="266"/>
        <v>239</v>
      </c>
      <c r="F5791" s="50" t="s">
        <v>401</v>
      </c>
      <c r="H5791" s="17">
        <v>132</v>
      </c>
      <c r="I5791" s="17">
        <v>24</v>
      </c>
    </row>
    <row r="5792" spans="1:9" hidden="1" x14ac:dyDescent="0.2">
      <c r="A5792" s="50">
        <v>2025</v>
      </c>
      <c r="B5792" s="50" t="s">
        <v>967</v>
      </c>
      <c r="C5792" s="51" t="str">
        <f>set_totals!$C$792</f>
        <v>27Aug25-PRS-Thrasher-4</v>
      </c>
      <c r="D5792" s="21">
        <f t="shared" si="265"/>
        <v>45896</v>
      </c>
      <c r="E5792" s="22">
        <f t="shared" si="266"/>
        <v>239</v>
      </c>
      <c r="F5792" s="50" t="s">
        <v>401</v>
      </c>
      <c r="H5792" s="17">
        <v>124</v>
      </c>
      <c r="I5792" s="17">
        <v>22</v>
      </c>
    </row>
    <row r="5793" spans="1:60" hidden="1" x14ac:dyDescent="0.2">
      <c r="A5793" s="50">
        <v>2025</v>
      </c>
      <c r="B5793" s="50" t="s">
        <v>967</v>
      </c>
      <c r="C5793" s="51" t="str">
        <f>set_totals!$C$796</f>
        <v>27Aug25-PRS-Jap Rock-5</v>
      </c>
      <c r="D5793" s="21">
        <f t="shared" ref="D5793:D5805" si="267">DATEVALUE(LEFT(C5793, SEARCH("-", C5793) - 1))</f>
        <v>45896</v>
      </c>
      <c r="E5793" s="22">
        <f t="shared" ref="E5793:E5805" si="268" xml:space="preserve"> D5793 - DATE(YEAR(D5793), 1, 0)</f>
        <v>239</v>
      </c>
      <c r="F5793" s="50" t="s">
        <v>344</v>
      </c>
      <c r="G5793" s="50" t="s">
        <v>347</v>
      </c>
      <c r="H5793" s="17">
        <v>106</v>
      </c>
      <c r="I5793" s="17">
        <v>39</v>
      </c>
      <c r="K5793" s="50" t="s">
        <v>496</v>
      </c>
      <c r="P5793" s="50" t="s">
        <v>2455</v>
      </c>
      <c r="Q5793" s="50" t="s">
        <v>494</v>
      </c>
      <c r="BH5793" s="50" t="s">
        <v>2488</v>
      </c>
    </row>
    <row r="5794" spans="1:60" hidden="1" x14ac:dyDescent="0.2">
      <c r="A5794" s="50">
        <v>2025</v>
      </c>
      <c r="B5794" s="50" t="s">
        <v>967</v>
      </c>
      <c r="C5794" s="51" t="str">
        <f>set_totals!$C$796</f>
        <v>27Aug25-PRS-Jap Rock-5</v>
      </c>
      <c r="D5794" s="21">
        <f t="shared" si="267"/>
        <v>45896</v>
      </c>
      <c r="E5794" s="22">
        <f t="shared" si="268"/>
        <v>239</v>
      </c>
      <c r="F5794" s="50" t="s">
        <v>401</v>
      </c>
      <c r="H5794" s="17">
        <v>104</v>
      </c>
      <c r="I5794" s="17">
        <v>19</v>
      </c>
    </row>
    <row r="5795" spans="1:60" hidden="1" x14ac:dyDescent="0.2">
      <c r="A5795" s="50">
        <v>2025</v>
      </c>
      <c r="B5795" s="50" t="s">
        <v>967</v>
      </c>
      <c r="C5795" s="51" t="str">
        <f>set_totals!$C$796</f>
        <v>27Aug25-PRS-Jap Rock-5</v>
      </c>
      <c r="D5795" s="21">
        <f t="shared" si="267"/>
        <v>45896</v>
      </c>
      <c r="E5795" s="22">
        <f t="shared" si="268"/>
        <v>239</v>
      </c>
      <c r="F5795" s="50" t="s">
        <v>401</v>
      </c>
      <c r="H5795" s="17">
        <v>104</v>
      </c>
      <c r="I5795" s="17">
        <v>19</v>
      </c>
    </row>
    <row r="5796" spans="1:60" hidden="1" x14ac:dyDescent="0.2">
      <c r="A5796" s="50">
        <v>2025</v>
      </c>
      <c r="B5796" s="50" t="s">
        <v>967</v>
      </c>
      <c r="C5796" s="51" t="str">
        <f>set_totals!$C$796</f>
        <v>27Aug25-PRS-Jap Rock-5</v>
      </c>
      <c r="D5796" s="21">
        <f t="shared" si="267"/>
        <v>45896</v>
      </c>
      <c r="E5796" s="22">
        <f t="shared" si="268"/>
        <v>239</v>
      </c>
      <c r="F5796" s="50" t="s">
        <v>401</v>
      </c>
      <c r="H5796" s="17">
        <v>104</v>
      </c>
      <c r="I5796" s="17">
        <v>18</v>
      </c>
    </row>
    <row r="5797" spans="1:60" hidden="1" x14ac:dyDescent="0.2">
      <c r="A5797" s="50">
        <v>2025</v>
      </c>
      <c r="B5797" s="50" t="s">
        <v>967</v>
      </c>
      <c r="C5797" s="51" t="str">
        <f>set_totals!$C$796</f>
        <v>27Aug25-PRS-Jap Rock-5</v>
      </c>
      <c r="D5797" s="21">
        <f t="shared" si="267"/>
        <v>45896</v>
      </c>
      <c r="E5797" s="22">
        <f t="shared" si="268"/>
        <v>239</v>
      </c>
      <c r="F5797" s="50" t="s">
        <v>401</v>
      </c>
      <c r="H5797" s="17">
        <v>102</v>
      </c>
      <c r="I5797" s="17">
        <v>18</v>
      </c>
    </row>
    <row r="5798" spans="1:60" hidden="1" x14ac:dyDescent="0.2">
      <c r="A5798" s="50">
        <v>2025</v>
      </c>
      <c r="B5798" s="50" t="s">
        <v>967</v>
      </c>
      <c r="C5798" s="51" t="str">
        <f>set_totals!$C$796</f>
        <v>27Aug25-PRS-Jap Rock-5</v>
      </c>
      <c r="D5798" s="21">
        <f t="shared" si="267"/>
        <v>45896</v>
      </c>
      <c r="E5798" s="22">
        <f t="shared" si="268"/>
        <v>239</v>
      </c>
      <c r="F5798" s="50" t="s">
        <v>401</v>
      </c>
      <c r="H5798" s="17">
        <v>104</v>
      </c>
      <c r="I5798" s="17">
        <v>18</v>
      </c>
    </row>
    <row r="5799" spans="1:60" hidden="1" x14ac:dyDescent="0.2">
      <c r="A5799" s="50">
        <v>2025</v>
      </c>
      <c r="B5799" s="50" t="s">
        <v>967</v>
      </c>
      <c r="C5799" s="51" t="str">
        <f>set_totals!$C$796</f>
        <v>27Aug25-PRS-Jap Rock-5</v>
      </c>
      <c r="D5799" s="21">
        <f t="shared" si="267"/>
        <v>45896</v>
      </c>
      <c r="E5799" s="22">
        <f t="shared" si="268"/>
        <v>239</v>
      </c>
      <c r="F5799" s="50" t="s">
        <v>401</v>
      </c>
      <c r="H5799" s="17">
        <v>100</v>
      </c>
      <c r="I5799" s="17">
        <v>18</v>
      </c>
    </row>
    <row r="5800" spans="1:60" hidden="1" x14ac:dyDescent="0.2">
      <c r="A5800" s="50">
        <v>2025</v>
      </c>
      <c r="B5800" s="50" t="s">
        <v>967</v>
      </c>
      <c r="C5800" s="51" t="str">
        <f>set_totals!$C$796</f>
        <v>27Aug25-PRS-Jap Rock-5</v>
      </c>
      <c r="D5800" s="21">
        <f t="shared" si="267"/>
        <v>45896</v>
      </c>
      <c r="E5800" s="22">
        <f t="shared" si="268"/>
        <v>239</v>
      </c>
      <c r="F5800" s="50" t="s">
        <v>401</v>
      </c>
      <c r="H5800" s="17">
        <v>112</v>
      </c>
      <c r="I5800" s="17">
        <v>20</v>
      </c>
    </row>
    <row r="5801" spans="1:60" hidden="1" x14ac:dyDescent="0.2">
      <c r="A5801" s="50">
        <v>2025</v>
      </c>
      <c r="B5801" s="50" t="s">
        <v>967</v>
      </c>
      <c r="C5801" s="51" t="str">
        <f>set_totals!$C$796</f>
        <v>27Aug25-PRS-Jap Rock-5</v>
      </c>
      <c r="D5801" s="21">
        <f t="shared" si="267"/>
        <v>45896</v>
      </c>
      <c r="E5801" s="22">
        <f t="shared" si="268"/>
        <v>239</v>
      </c>
      <c r="F5801" s="50" t="s">
        <v>401</v>
      </c>
      <c r="H5801" s="17">
        <v>112</v>
      </c>
      <c r="I5801" s="17">
        <v>20</v>
      </c>
    </row>
    <row r="5802" spans="1:60" hidden="1" x14ac:dyDescent="0.2">
      <c r="A5802" s="50">
        <v>2025</v>
      </c>
      <c r="B5802" s="50" t="s">
        <v>967</v>
      </c>
      <c r="C5802" s="51" t="str">
        <f>set_totals!$C$799</f>
        <v>27Aug25-PRS-Gordon R-6</v>
      </c>
      <c r="D5802" s="21">
        <f t="shared" si="267"/>
        <v>45896</v>
      </c>
      <c r="E5802" s="22">
        <f t="shared" si="268"/>
        <v>239</v>
      </c>
      <c r="F5802" s="50" t="s">
        <v>344</v>
      </c>
      <c r="G5802" s="50" t="s">
        <v>347</v>
      </c>
      <c r="H5802" s="17">
        <v>160</v>
      </c>
      <c r="I5802" s="17">
        <v>34</v>
      </c>
      <c r="K5802" s="50" t="s">
        <v>494</v>
      </c>
      <c r="P5802" s="50" t="s">
        <v>2456</v>
      </c>
      <c r="Q5802" s="50" t="s">
        <v>494</v>
      </c>
      <c r="BH5802" s="50" t="s">
        <v>2488</v>
      </c>
    </row>
    <row r="5803" spans="1:60" hidden="1" x14ac:dyDescent="0.2">
      <c r="A5803" s="50">
        <v>2025</v>
      </c>
      <c r="B5803" s="50" t="s">
        <v>967</v>
      </c>
      <c r="C5803" s="51" t="str">
        <f>set_totals!$C$799</f>
        <v>27Aug25-PRS-Gordon R-6</v>
      </c>
      <c r="D5803" s="21">
        <f t="shared" si="267"/>
        <v>45896</v>
      </c>
      <c r="E5803" s="22">
        <f t="shared" si="268"/>
        <v>239</v>
      </c>
      <c r="F5803" s="50" t="s">
        <v>344</v>
      </c>
      <c r="G5803" s="50" t="s">
        <v>347</v>
      </c>
      <c r="H5803" s="17">
        <v>208</v>
      </c>
      <c r="I5803" s="17">
        <v>52</v>
      </c>
      <c r="K5803" s="50" t="s">
        <v>494</v>
      </c>
      <c r="P5803" s="50" t="s">
        <v>2457</v>
      </c>
      <c r="Q5803" s="50" t="s">
        <v>494</v>
      </c>
      <c r="BH5803" s="50" t="s">
        <v>2488</v>
      </c>
    </row>
    <row r="5804" spans="1:60" x14ac:dyDescent="0.2">
      <c r="A5804" s="50">
        <v>2025</v>
      </c>
      <c r="B5804" s="50" t="s">
        <v>967</v>
      </c>
      <c r="C5804" s="51" t="str">
        <f>set_totals!$C$799</f>
        <v>27Aug25-PRS-Gordon R-6</v>
      </c>
      <c r="D5804" s="21">
        <f t="shared" si="267"/>
        <v>45896</v>
      </c>
      <c r="E5804" s="22">
        <f t="shared" si="268"/>
        <v>239</v>
      </c>
      <c r="F5804" s="50" t="s">
        <v>344</v>
      </c>
      <c r="G5804" s="50" t="s">
        <v>347</v>
      </c>
      <c r="H5804" s="17">
        <v>198</v>
      </c>
      <c r="I5804" s="17">
        <v>50</v>
      </c>
      <c r="K5804" s="50" t="s">
        <v>494</v>
      </c>
      <c r="N5804" s="50" t="s">
        <v>2458</v>
      </c>
      <c r="P5804" s="50" t="s">
        <v>2458</v>
      </c>
      <c r="Q5804" s="50" t="s">
        <v>496</v>
      </c>
      <c r="R5804" s="50" t="s">
        <v>2351</v>
      </c>
      <c r="S5804" s="50" t="s">
        <v>2525</v>
      </c>
      <c r="AF5804" s="50" t="s">
        <v>2469</v>
      </c>
      <c r="AG5804" s="200">
        <v>45902</v>
      </c>
      <c r="AH5804" s="50" t="s">
        <v>496</v>
      </c>
      <c r="AI5804" s="50" t="s">
        <v>494</v>
      </c>
      <c r="AJ5804" s="50" t="s">
        <v>494</v>
      </c>
      <c r="AL5804" s="50" t="s">
        <v>494</v>
      </c>
      <c r="AM5804" s="50">
        <v>194</v>
      </c>
      <c r="AN5804" s="50">
        <v>51</v>
      </c>
      <c r="AO5804" s="50">
        <v>109.22199999999999</v>
      </c>
      <c r="AP5804" s="50" t="s">
        <v>494</v>
      </c>
      <c r="AQ5804" s="50" t="s">
        <v>2470</v>
      </c>
      <c r="AR5804" s="50" t="s">
        <v>2458</v>
      </c>
      <c r="AU5804" s="50" t="s">
        <v>2458</v>
      </c>
      <c r="BH5804" s="50" t="s">
        <v>2488</v>
      </c>
    </row>
    <row r="5805" spans="1:60" hidden="1" x14ac:dyDescent="0.2">
      <c r="A5805" s="50">
        <v>2025</v>
      </c>
      <c r="B5805" s="50" t="s">
        <v>967</v>
      </c>
      <c r="C5805" s="51" t="str">
        <f>set_totals!$C$799</f>
        <v>27Aug25-PRS-Gordon R-6</v>
      </c>
      <c r="D5805" s="21">
        <f t="shared" si="267"/>
        <v>45896</v>
      </c>
      <c r="E5805" s="22">
        <f t="shared" si="268"/>
        <v>239</v>
      </c>
      <c r="F5805" s="50" t="s">
        <v>344</v>
      </c>
      <c r="G5805" s="50" t="s">
        <v>347</v>
      </c>
      <c r="H5805" s="17">
        <v>170</v>
      </c>
      <c r="I5805" s="17">
        <v>38</v>
      </c>
      <c r="K5805" s="50" t="s">
        <v>494</v>
      </c>
      <c r="P5805" s="50" t="s">
        <v>2459</v>
      </c>
      <c r="Q5805" s="50" t="s">
        <v>494</v>
      </c>
      <c r="BH5805" s="50" t="s">
        <v>2488</v>
      </c>
    </row>
    <row r="5806" spans="1:60" hidden="1" x14ac:dyDescent="0.2">
      <c r="A5806" s="50">
        <v>2025</v>
      </c>
      <c r="B5806" s="50" t="s">
        <v>967</v>
      </c>
      <c r="C5806" s="51" t="str">
        <f>set_totals!$C$799</f>
        <v>27Aug25-PRS-Gordon R-6</v>
      </c>
      <c r="D5806" s="21">
        <f t="shared" ref="D5806:D5824" si="269">DATEVALUE(LEFT(C5806, SEARCH("-", C5806) - 1))</f>
        <v>45896</v>
      </c>
      <c r="E5806" s="22">
        <f t="shared" ref="E5806:E5824" si="270" xml:space="preserve"> D5806 - DATE(YEAR(D5806), 1, 0)</f>
        <v>239</v>
      </c>
      <c r="F5806" s="50" t="s">
        <v>344</v>
      </c>
      <c r="G5806" s="50" t="s">
        <v>347</v>
      </c>
      <c r="H5806" s="17">
        <v>185</v>
      </c>
      <c r="I5806" s="17">
        <v>43</v>
      </c>
      <c r="K5806" s="50" t="s">
        <v>496</v>
      </c>
      <c r="P5806" s="50" t="s">
        <v>2460</v>
      </c>
      <c r="Q5806" s="50" t="s">
        <v>494</v>
      </c>
      <c r="BH5806" s="50" t="s">
        <v>2488</v>
      </c>
    </row>
    <row r="5807" spans="1:60" x14ac:dyDescent="0.2">
      <c r="A5807" s="50">
        <v>2025</v>
      </c>
      <c r="B5807" s="50" t="s">
        <v>967</v>
      </c>
      <c r="C5807" s="51" t="str">
        <f>set_totals!$C$799</f>
        <v>27Aug25-PRS-Gordon R-6</v>
      </c>
      <c r="D5807" s="21">
        <f t="shared" si="269"/>
        <v>45896</v>
      </c>
      <c r="E5807" s="22">
        <f t="shared" si="270"/>
        <v>239</v>
      </c>
      <c r="F5807" s="50" t="s">
        <v>344</v>
      </c>
      <c r="G5807" s="50" t="s">
        <v>347</v>
      </c>
      <c r="H5807" s="17">
        <v>178</v>
      </c>
      <c r="I5807" s="17">
        <v>40</v>
      </c>
      <c r="K5807" s="50" t="s">
        <v>496</v>
      </c>
      <c r="N5807" s="50" t="s">
        <v>2461</v>
      </c>
      <c r="P5807" s="51" t="s">
        <v>2461</v>
      </c>
      <c r="Q5807" s="50" t="s">
        <v>496</v>
      </c>
      <c r="R5807" s="50" t="s">
        <v>2351</v>
      </c>
      <c r="S5807" s="50" t="s">
        <v>2525</v>
      </c>
      <c r="AF5807" s="50" t="s">
        <v>2469</v>
      </c>
      <c r="AG5807" s="200">
        <v>45902</v>
      </c>
      <c r="AH5807" s="50" t="s">
        <v>496</v>
      </c>
      <c r="AI5807" s="50" t="s">
        <v>494</v>
      </c>
      <c r="AJ5807" s="50" t="s">
        <v>494</v>
      </c>
      <c r="AL5807" s="50" t="s">
        <v>496</v>
      </c>
      <c r="AM5807" s="50">
        <v>175</v>
      </c>
      <c r="AN5807" s="50">
        <v>41</v>
      </c>
      <c r="AO5807" s="50">
        <v>68.328000000000003</v>
      </c>
      <c r="AP5807" s="50" t="s">
        <v>494</v>
      </c>
      <c r="AQ5807" s="50" t="s">
        <v>2470</v>
      </c>
      <c r="AR5807" s="50" t="s">
        <v>2461</v>
      </c>
      <c r="AU5807" s="50" t="s">
        <v>2461</v>
      </c>
      <c r="BH5807" s="50" t="s">
        <v>2488</v>
      </c>
    </row>
    <row r="5808" spans="1:60" hidden="1" x14ac:dyDescent="0.2">
      <c r="A5808" s="50">
        <v>2025</v>
      </c>
      <c r="B5808" s="50" t="s">
        <v>967</v>
      </c>
      <c r="C5808" s="51" t="str">
        <f>set_totals!$C$799</f>
        <v>27Aug25-PRS-Gordon R-6</v>
      </c>
      <c r="D5808" s="21">
        <f t="shared" si="269"/>
        <v>45896</v>
      </c>
      <c r="E5808" s="22">
        <f t="shared" si="270"/>
        <v>239</v>
      </c>
      <c r="F5808" s="50" t="s">
        <v>344</v>
      </c>
      <c r="G5808" s="50" t="s">
        <v>347</v>
      </c>
      <c r="H5808" s="17">
        <v>122</v>
      </c>
      <c r="I5808" s="17">
        <v>25</v>
      </c>
      <c r="K5808" s="50" t="s">
        <v>494</v>
      </c>
      <c r="P5808" s="50" t="s">
        <v>2462</v>
      </c>
      <c r="Q5808" s="50" t="s">
        <v>494</v>
      </c>
      <c r="BH5808" s="50" t="s">
        <v>2488</v>
      </c>
    </row>
    <row r="5809" spans="1:60" hidden="1" x14ac:dyDescent="0.2">
      <c r="A5809" s="50">
        <v>2025</v>
      </c>
      <c r="B5809" s="50" t="s">
        <v>967</v>
      </c>
      <c r="C5809" s="51" t="str">
        <f>set_totals!$C$799</f>
        <v>27Aug25-PRS-Gordon R-6</v>
      </c>
      <c r="D5809" s="21">
        <f t="shared" si="269"/>
        <v>45896</v>
      </c>
      <c r="E5809" s="22">
        <f t="shared" si="270"/>
        <v>239</v>
      </c>
      <c r="F5809" s="50" t="s">
        <v>344</v>
      </c>
      <c r="G5809" s="50" t="s">
        <v>347</v>
      </c>
      <c r="H5809" s="17">
        <v>159</v>
      </c>
      <c r="I5809" s="17">
        <v>37</v>
      </c>
      <c r="K5809" s="50" t="s">
        <v>494</v>
      </c>
      <c r="P5809" s="50" t="s">
        <v>2463</v>
      </c>
      <c r="Q5809" s="50" t="s">
        <v>494</v>
      </c>
      <c r="BH5809" s="50" t="s">
        <v>2488</v>
      </c>
    </row>
    <row r="5810" spans="1:60" x14ac:dyDescent="0.2">
      <c r="A5810" s="50">
        <v>2025</v>
      </c>
      <c r="B5810" s="50" t="s">
        <v>967</v>
      </c>
      <c r="C5810" s="51" t="str">
        <f>set_totals!$C$799</f>
        <v>27Aug25-PRS-Gordon R-6</v>
      </c>
      <c r="D5810" s="21">
        <f t="shared" si="269"/>
        <v>45896</v>
      </c>
      <c r="E5810" s="22">
        <f t="shared" si="270"/>
        <v>239</v>
      </c>
      <c r="F5810" s="50" t="s">
        <v>344</v>
      </c>
      <c r="G5810" s="50" t="s">
        <v>347</v>
      </c>
      <c r="H5810" s="17">
        <v>169</v>
      </c>
      <c r="I5810" s="17">
        <v>42</v>
      </c>
      <c r="K5810" s="50" t="s">
        <v>496</v>
      </c>
      <c r="N5810" s="50" t="s">
        <v>2464</v>
      </c>
      <c r="P5810" s="50" t="s">
        <v>2464</v>
      </c>
      <c r="Q5810" s="50" t="s">
        <v>496</v>
      </c>
      <c r="R5810" s="50" t="s">
        <v>2351</v>
      </c>
      <c r="S5810" s="50" t="s">
        <v>2525</v>
      </c>
      <c r="AF5810" s="50" t="s">
        <v>2469</v>
      </c>
      <c r="AG5810" s="200">
        <v>45902</v>
      </c>
      <c r="AH5810" s="50" t="s">
        <v>496</v>
      </c>
      <c r="AI5810" s="50" t="s">
        <v>494</v>
      </c>
      <c r="AJ5810" s="50" t="s">
        <v>494</v>
      </c>
      <c r="AL5810" s="50" t="s">
        <v>496</v>
      </c>
      <c r="AM5810" s="50">
        <v>169</v>
      </c>
      <c r="AN5810" s="50">
        <v>41</v>
      </c>
      <c r="AO5810" s="50">
        <v>64.108999999999995</v>
      </c>
      <c r="AP5810" s="50" t="s">
        <v>494</v>
      </c>
      <c r="AQ5810" s="50" t="s">
        <v>2470</v>
      </c>
      <c r="AR5810" s="50" t="s">
        <v>2464</v>
      </c>
      <c r="AU5810" s="50" t="s">
        <v>2464</v>
      </c>
      <c r="BH5810" s="50" t="s">
        <v>2488</v>
      </c>
    </row>
    <row r="5811" spans="1:60" hidden="1" x14ac:dyDescent="0.2">
      <c r="A5811" s="50">
        <v>2025</v>
      </c>
      <c r="B5811" s="50" t="s">
        <v>967</v>
      </c>
      <c r="C5811" s="51" t="str">
        <f>set_totals!$C$799</f>
        <v>27Aug25-PRS-Gordon R-6</v>
      </c>
      <c r="D5811" s="21">
        <f t="shared" si="269"/>
        <v>45896</v>
      </c>
      <c r="E5811" s="22">
        <f t="shared" si="270"/>
        <v>239</v>
      </c>
      <c r="F5811" s="50" t="s">
        <v>344</v>
      </c>
      <c r="G5811" s="50" t="s">
        <v>347</v>
      </c>
      <c r="H5811" s="17">
        <v>188</v>
      </c>
      <c r="I5811" s="17">
        <v>43</v>
      </c>
      <c r="K5811" s="50" t="s">
        <v>496</v>
      </c>
      <c r="P5811" s="50" t="s">
        <v>2465</v>
      </c>
      <c r="Q5811" s="50" t="s">
        <v>494</v>
      </c>
      <c r="BH5811" s="50" t="s">
        <v>2488</v>
      </c>
    </row>
    <row r="5812" spans="1:60" hidden="1" x14ac:dyDescent="0.2">
      <c r="A5812" s="50">
        <v>2025</v>
      </c>
      <c r="B5812" s="50" t="s">
        <v>967</v>
      </c>
      <c r="C5812" s="51" t="str">
        <f>set_totals!$C$799</f>
        <v>27Aug25-PRS-Gordon R-6</v>
      </c>
      <c r="D5812" s="21">
        <f t="shared" si="269"/>
        <v>45896</v>
      </c>
      <c r="E5812" s="22">
        <f t="shared" si="270"/>
        <v>239</v>
      </c>
      <c r="F5812" s="50" t="s">
        <v>344</v>
      </c>
      <c r="G5812" s="50" t="s">
        <v>347</v>
      </c>
      <c r="H5812" s="17">
        <v>238</v>
      </c>
      <c r="I5812" s="17">
        <v>57</v>
      </c>
      <c r="K5812" s="50" t="s">
        <v>496</v>
      </c>
      <c r="P5812" s="50" t="s">
        <v>2466</v>
      </c>
      <c r="Q5812" s="50" t="s">
        <v>494</v>
      </c>
      <c r="BH5812" s="50" t="s">
        <v>2488</v>
      </c>
    </row>
    <row r="5813" spans="1:60" x14ac:dyDescent="0.2">
      <c r="A5813" s="50">
        <v>2025</v>
      </c>
      <c r="B5813" s="50" t="s">
        <v>967</v>
      </c>
      <c r="C5813" s="51" t="str">
        <f>set_totals!$C$799</f>
        <v>27Aug25-PRS-Gordon R-6</v>
      </c>
      <c r="D5813" s="21">
        <f t="shared" si="269"/>
        <v>45896</v>
      </c>
      <c r="E5813" s="22">
        <f t="shared" si="270"/>
        <v>239</v>
      </c>
      <c r="F5813" s="50" t="s">
        <v>344</v>
      </c>
      <c r="G5813" s="50" t="s">
        <v>347</v>
      </c>
      <c r="H5813" s="17">
        <v>160</v>
      </c>
      <c r="I5813" s="17">
        <v>38</v>
      </c>
      <c r="K5813" s="50" t="s">
        <v>496</v>
      </c>
      <c r="N5813" s="50" t="s">
        <v>2467</v>
      </c>
      <c r="P5813" s="50" t="s">
        <v>2467</v>
      </c>
      <c r="Q5813" s="50" t="s">
        <v>496</v>
      </c>
      <c r="R5813" s="50" t="s">
        <v>2351</v>
      </c>
      <c r="S5813" s="50" t="s">
        <v>2525</v>
      </c>
      <c r="AF5813" s="50" t="s">
        <v>2469</v>
      </c>
      <c r="AG5813" s="200">
        <v>45902</v>
      </c>
      <c r="AH5813" s="50" t="s">
        <v>496</v>
      </c>
      <c r="AI5813" s="50" t="s">
        <v>494</v>
      </c>
      <c r="AJ5813" s="50" t="s">
        <v>494</v>
      </c>
      <c r="AL5813" s="50" t="s">
        <v>496</v>
      </c>
      <c r="AM5813" s="50">
        <v>160</v>
      </c>
      <c r="AN5813" s="50">
        <v>37</v>
      </c>
      <c r="AO5813" s="50">
        <v>54.185000000000002</v>
      </c>
      <c r="AP5813" s="50" t="s">
        <v>494</v>
      </c>
      <c r="AQ5813" s="50" t="s">
        <v>2470</v>
      </c>
      <c r="AR5813" s="50" t="s">
        <v>2467</v>
      </c>
      <c r="AU5813" s="50" t="s">
        <v>2467</v>
      </c>
      <c r="BH5813" s="50" t="s">
        <v>2488</v>
      </c>
    </row>
    <row r="5814" spans="1:60" hidden="1" x14ac:dyDescent="0.2">
      <c r="A5814" s="50">
        <v>2025</v>
      </c>
      <c r="B5814" s="50" t="s">
        <v>967</v>
      </c>
      <c r="C5814" s="51" t="str">
        <f>set_totals!$C$799</f>
        <v>27Aug25-PRS-Gordon R-6</v>
      </c>
      <c r="D5814" s="21">
        <f t="shared" si="269"/>
        <v>45896</v>
      </c>
      <c r="E5814" s="22">
        <f t="shared" si="270"/>
        <v>239</v>
      </c>
      <c r="F5814" s="50" t="s">
        <v>344</v>
      </c>
      <c r="G5814" s="50" t="s">
        <v>347</v>
      </c>
      <c r="H5814" s="17">
        <v>239</v>
      </c>
      <c r="I5814" s="17">
        <v>56</v>
      </c>
      <c r="K5814" s="50" t="s">
        <v>496</v>
      </c>
      <c r="P5814" s="50" t="s">
        <v>2468</v>
      </c>
      <c r="Q5814" s="50" t="s">
        <v>494</v>
      </c>
      <c r="BH5814" s="50" t="s">
        <v>2488</v>
      </c>
    </row>
    <row r="5815" spans="1:60" hidden="1" x14ac:dyDescent="0.2">
      <c r="A5815" s="50">
        <v>2025</v>
      </c>
      <c r="B5815" s="50" t="s">
        <v>967</v>
      </c>
      <c r="C5815" s="51" t="str">
        <f>set_totals!$C$799</f>
        <v>27Aug25-PRS-Gordon R-6</v>
      </c>
      <c r="D5815" s="21">
        <f t="shared" si="269"/>
        <v>45896</v>
      </c>
      <c r="E5815" s="22">
        <f t="shared" si="270"/>
        <v>239</v>
      </c>
      <c r="F5815" s="50" t="s">
        <v>408</v>
      </c>
      <c r="H5815" s="17">
        <v>200</v>
      </c>
      <c r="I5815" s="17">
        <v>47</v>
      </c>
    </row>
    <row r="5816" spans="1:60" hidden="1" x14ac:dyDescent="0.2">
      <c r="A5816" s="50">
        <v>2025</v>
      </c>
      <c r="B5816" s="50" t="s">
        <v>967</v>
      </c>
      <c r="C5816" s="51" t="str">
        <f>set_totals!$C$799</f>
        <v>27Aug25-PRS-Gordon R-6</v>
      </c>
      <c r="D5816" s="21">
        <f t="shared" si="269"/>
        <v>45896</v>
      </c>
      <c r="E5816" s="22">
        <f t="shared" si="270"/>
        <v>239</v>
      </c>
      <c r="F5816" s="50" t="s">
        <v>401</v>
      </c>
      <c r="H5816" s="17">
        <v>90</v>
      </c>
      <c r="I5816" s="17">
        <v>16</v>
      </c>
    </row>
    <row r="5817" spans="1:60" hidden="1" x14ac:dyDescent="0.2">
      <c r="A5817" s="50">
        <v>2025</v>
      </c>
      <c r="B5817" s="50" t="s">
        <v>967</v>
      </c>
      <c r="C5817" s="51" t="str">
        <f>set_totals!$C$799</f>
        <v>27Aug25-PRS-Gordon R-6</v>
      </c>
      <c r="D5817" s="21">
        <f t="shared" si="269"/>
        <v>45896</v>
      </c>
      <c r="E5817" s="22">
        <f t="shared" si="270"/>
        <v>239</v>
      </c>
      <c r="F5817" s="50" t="s">
        <v>401</v>
      </c>
      <c r="H5817" s="17">
        <v>111</v>
      </c>
      <c r="I5817" s="17">
        <v>20</v>
      </c>
    </row>
    <row r="5818" spans="1:60" hidden="1" x14ac:dyDescent="0.2">
      <c r="A5818" s="50">
        <v>2025</v>
      </c>
      <c r="B5818" s="50" t="s">
        <v>967</v>
      </c>
      <c r="C5818" s="51" t="str">
        <f>set_totals!$C$799</f>
        <v>27Aug25-PRS-Gordon R-6</v>
      </c>
      <c r="D5818" s="21">
        <f t="shared" si="269"/>
        <v>45896</v>
      </c>
      <c r="E5818" s="22">
        <f t="shared" si="270"/>
        <v>239</v>
      </c>
      <c r="F5818" s="50" t="s">
        <v>401</v>
      </c>
      <c r="H5818" s="17">
        <v>108</v>
      </c>
      <c r="I5818" s="17">
        <v>20</v>
      </c>
      <c r="AC5818" s="50">
        <v>1</v>
      </c>
    </row>
    <row r="5819" spans="1:60" hidden="1" x14ac:dyDescent="0.2">
      <c r="A5819" s="50">
        <v>2025</v>
      </c>
      <c r="B5819" s="50" t="s">
        <v>967</v>
      </c>
      <c r="C5819" s="51" t="str">
        <f>set_totals!$C$799</f>
        <v>27Aug25-PRS-Gordon R-6</v>
      </c>
      <c r="D5819" s="21">
        <f t="shared" si="269"/>
        <v>45896</v>
      </c>
      <c r="E5819" s="22">
        <f t="shared" si="270"/>
        <v>239</v>
      </c>
      <c r="F5819" s="50" t="s">
        <v>401</v>
      </c>
      <c r="H5819" s="17">
        <v>124</v>
      </c>
      <c r="I5819" s="17">
        <v>25</v>
      </c>
    </row>
    <row r="5820" spans="1:60" hidden="1" x14ac:dyDescent="0.2">
      <c r="A5820" s="50">
        <v>2025</v>
      </c>
      <c r="B5820" s="50" t="s">
        <v>967</v>
      </c>
      <c r="C5820" s="51" t="str">
        <f>set_totals!$C$799</f>
        <v>27Aug25-PRS-Gordon R-6</v>
      </c>
      <c r="D5820" s="21">
        <f t="shared" si="269"/>
        <v>45896</v>
      </c>
      <c r="E5820" s="22">
        <f t="shared" si="270"/>
        <v>239</v>
      </c>
      <c r="F5820" s="50" t="s">
        <v>401</v>
      </c>
      <c r="H5820" s="17">
        <v>102</v>
      </c>
      <c r="I5820" s="17">
        <v>19</v>
      </c>
    </row>
    <row r="5821" spans="1:60" hidden="1" x14ac:dyDescent="0.2">
      <c r="A5821" s="50">
        <v>2025</v>
      </c>
      <c r="B5821" s="50" t="s">
        <v>967</v>
      </c>
      <c r="C5821" s="51" t="str">
        <f>set_totals!$C$799</f>
        <v>27Aug25-PRS-Gordon R-6</v>
      </c>
      <c r="D5821" s="21">
        <f t="shared" si="269"/>
        <v>45896</v>
      </c>
      <c r="E5821" s="22">
        <f t="shared" si="270"/>
        <v>239</v>
      </c>
      <c r="F5821" s="50" t="s">
        <v>401</v>
      </c>
      <c r="H5821" s="17">
        <v>102</v>
      </c>
      <c r="I5821" s="17">
        <v>20</v>
      </c>
    </row>
    <row r="5822" spans="1:60" hidden="1" x14ac:dyDescent="0.2">
      <c r="A5822" s="50">
        <v>2025</v>
      </c>
      <c r="B5822" s="50" t="s">
        <v>967</v>
      </c>
      <c r="C5822" s="51" t="str">
        <f>set_totals!$C$799</f>
        <v>27Aug25-PRS-Gordon R-6</v>
      </c>
      <c r="D5822" s="21">
        <f t="shared" si="269"/>
        <v>45896</v>
      </c>
      <c r="E5822" s="22">
        <f t="shared" si="270"/>
        <v>239</v>
      </c>
      <c r="F5822" s="50" t="s">
        <v>401</v>
      </c>
      <c r="H5822" s="17">
        <v>104</v>
      </c>
      <c r="I5822" s="17">
        <v>20</v>
      </c>
    </row>
    <row r="5823" spans="1:60" hidden="1" x14ac:dyDescent="0.2">
      <c r="A5823" s="50">
        <v>2025</v>
      </c>
      <c r="B5823" s="50" t="s">
        <v>967</v>
      </c>
      <c r="C5823" s="51" t="str">
        <f>set_totals!$C$799</f>
        <v>27Aug25-PRS-Gordon R-6</v>
      </c>
      <c r="D5823" s="21">
        <f t="shared" si="269"/>
        <v>45896</v>
      </c>
      <c r="E5823" s="22">
        <f t="shared" si="270"/>
        <v>239</v>
      </c>
      <c r="F5823" s="50" t="s">
        <v>401</v>
      </c>
      <c r="H5823" s="17">
        <v>94</v>
      </c>
      <c r="I5823" s="17">
        <v>16</v>
      </c>
    </row>
    <row r="5824" spans="1:60" hidden="1" x14ac:dyDescent="0.2">
      <c r="A5824" s="50">
        <v>2025</v>
      </c>
      <c r="B5824" s="50" t="s">
        <v>967</v>
      </c>
      <c r="C5824" s="51" t="str">
        <f>set_totals!$C$799</f>
        <v>27Aug25-PRS-Gordon R-6</v>
      </c>
      <c r="D5824" s="21">
        <f t="shared" si="269"/>
        <v>45896</v>
      </c>
      <c r="E5824" s="22">
        <f t="shared" si="270"/>
        <v>239</v>
      </c>
      <c r="F5824" s="50" t="s">
        <v>401</v>
      </c>
      <c r="H5824" s="17">
        <v>100</v>
      </c>
      <c r="I5824" s="17">
        <v>19</v>
      </c>
    </row>
    <row r="5825" spans="1:19" hidden="1" x14ac:dyDescent="0.2">
      <c r="A5825" s="50">
        <v>2025</v>
      </c>
      <c r="B5825" s="50" t="s">
        <v>967</v>
      </c>
      <c r="C5825" s="51" t="str">
        <f>set_totals!$C$799</f>
        <v>27Aug25-PRS-Gordon R-6</v>
      </c>
      <c r="D5825" s="21">
        <f t="shared" ref="D5825:D5846" si="271">DATEVALUE(LEFT(C5825, SEARCH("-", C5825) - 1))</f>
        <v>45896</v>
      </c>
      <c r="E5825" s="22">
        <f t="shared" ref="E5825:E5846" si="272" xml:space="preserve"> D5825 - DATE(YEAR(D5825), 1, 0)</f>
        <v>239</v>
      </c>
      <c r="F5825" s="50" t="s">
        <v>401</v>
      </c>
      <c r="H5825" s="17">
        <v>100</v>
      </c>
      <c r="I5825" s="17">
        <v>18</v>
      </c>
    </row>
    <row r="5826" spans="1:19" hidden="1" x14ac:dyDescent="0.2">
      <c r="A5826" s="50">
        <v>2025</v>
      </c>
      <c r="B5826" s="50" t="s">
        <v>967</v>
      </c>
      <c r="C5826" s="51" t="str">
        <f>set_totals!$C$799</f>
        <v>27Aug25-PRS-Gordon R-6</v>
      </c>
      <c r="D5826" s="21">
        <f t="shared" si="271"/>
        <v>45896</v>
      </c>
      <c r="E5826" s="22">
        <f t="shared" si="272"/>
        <v>239</v>
      </c>
      <c r="F5826" s="50" t="s">
        <v>401</v>
      </c>
      <c r="H5826" s="17">
        <v>112</v>
      </c>
      <c r="I5826" s="17">
        <v>20</v>
      </c>
    </row>
    <row r="5827" spans="1:19" hidden="1" x14ac:dyDescent="0.2">
      <c r="A5827" s="50">
        <v>2025</v>
      </c>
      <c r="B5827" s="50" t="s">
        <v>967</v>
      </c>
      <c r="C5827" s="51" t="str">
        <f>set_totals!$C$799</f>
        <v>27Aug25-PRS-Gordon R-6</v>
      </c>
      <c r="D5827" s="21">
        <f t="shared" si="271"/>
        <v>45896</v>
      </c>
      <c r="E5827" s="22">
        <f t="shared" si="272"/>
        <v>239</v>
      </c>
      <c r="F5827" s="50" t="s">
        <v>401</v>
      </c>
      <c r="H5827" s="17">
        <v>94</v>
      </c>
      <c r="I5827" s="17">
        <v>18</v>
      </c>
    </row>
    <row r="5828" spans="1:19" hidden="1" x14ac:dyDescent="0.2">
      <c r="A5828" s="50">
        <v>2025</v>
      </c>
      <c r="B5828" s="50" t="s">
        <v>967</v>
      </c>
      <c r="C5828" s="51" t="str">
        <f>set_totals!$C$799</f>
        <v>27Aug25-PRS-Gordon R-6</v>
      </c>
      <c r="D5828" s="21">
        <f t="shared" si="271"/>
        <v>45896</v>
      </c>
      <c r="E5828" s="22">
        <f t="shared" si="272"/>
        <v>239</v>
      </c>
      <c r="F5828" s="50" t="s">
        <v>401</v>
      </c>
      <c r="H5828" s="17">
        <v>100</v>
      </c>
      <c r="I5828" s="17">
        <v>16</v>
      </c>
    </row>
    <row r="5829" spans="1:19" hidden="1" x14ac:dyDescent="0.2">
      <c r="A5829" s="50">
        <v>2025</v>
      </c>
      <c r="B5829" s="50" t="s">
        <v>967</v>
      </c>
      <c r="C5829" s="51" t="str">
        <f>set_totals!$C$799</f>
        <v>27Aug25-PRS-Gordon R-6</v>
      </c>
      <c r="D5829" s="21">
        <f t="shared" si="271"/>
        <v>45896</v>
      </c>
      <c r="E5829" s="22">
        <f t="shared" si="272"/>
        <v>239</v>
      </c>
      <c r="F5829" s="50" t="s">
        <v>401</v>
      </c>
      <c r="H5829" s="17">
        <v>98</v>
      </c>
      <c r="I5829" s="17">
        <v>18</v>
      </c>
    </row>
    <row r="5830" spans="1:19" x14ac:dyDescent="0.2">
      <c r="A5830" s="50">
        <v>2025</v>
      </c>
      <c r="B5830" s="50" t="s">
        <v>420</v>
      </c>
      <c r="C5830" s="79" t="s">
        <v>2537</v>
      </c>
      <c r="D5830" s="209" t="s">
        <v>2536</v>
      </c>
      <c r="E5830" s="210"/>
      <c r="F5830" s="51" t="s">
        <v>344</v>
      </c>
      <c r="H5830" s="20">
        <v>91</v>
      </c>
      <c r="I5830" s="20">
        <v>20</v>
      </c>
      <c r="J5830" s="79">
        <v>7.36</v>
      </c>
      <c r="N5830" s="51" t="s">
        <v>2494</v>
      </c>
      <c r="Q5830" s="50" t="s">
        <v>496</v>
      </c>
      <c r="R5830" s="50" t="s">
        <v>2350</v>
      </c>
      <c r="S5830" s="50" t="s">
        <v>2506</v>
      </c>
    </row>
    <row r="5831" spans="1:19" x14ac:dyDescent="0.2">
      <c r="A5831" s="50">
        <v>2025</v>
      </c>
      <c r="B5831" s="50" t="s">
        <v>420</v>
      </c>
      <c r="C5831" s="51" t="str">
        <f>sample_event_meta!U246</f>
        <v>02Jul25-BS-BS09-1</v>
      </c>
      <c r="D5831" s="21">
        <f t="shared" si="271"/>
        <v>45840</v>
      </c>
      <c r="E5831" s="22">
        <f t="shared" si="272"/>
        <v>183</v>
      </c>
      <c r="F5831" s="51" t="s">
        <v>344</v>
      </c>
      <c r="H5831" s="17">
        <v>64</v>
      </c>
      <c r="I5831" s="17">
        <v>11</v>
      </c>
      <c r="J5831" s="50">
        <v>2</v>
      </c>
      <c r="K5831" s="50" t="s">
        <v>494</v>
      </c>
      <c r="M5831" s="50" t="s">
        <v>494</v>
      </c>
      <c r="N5831" s="51" t="s">
        <v>2495</v>
      </c>
      <c r="Q5831" s="50" t="s">
        <v>496</v>
      </c>
      <c r="R5831" s="50" t="s">
        <v>2350</v>
      </c>
      <c r="S5831" s="50" t="s">
        <v>2506</v>
      </c>
    </row>
    <row r="5832" spans="1:19" x14ac:dyDescent="0.2">
      <c r="A5832" s="50">
        <v>2025</v>
      </c>
      <c r="B5832" s="50" t="s">
        <v>420</v>
      </c>
      <c r="C5832" s="79" t="s">
        <v>2537</v>
      </c>
      <c r="D5832" s="209" t="s">
        <v>2536</v>
      </c>
      <c r="E5832" s="210"/>
      <c r="F5832" s="51" t="s">
        <v>344</v>
      </c>
      <c r="H5832" s="20">
        <v>106</v>
      </c>
      <c r="I5832" s="20">
        <v>52</v>
      </c>
      <c r="J5832" s="79">
        <v>10.72</v>
      </c>
      <c r="N5832" s="51" t="s">
        <v>2496</v>
      </c>
      <c r="Q5832" s="50" t="s">
        <v>496</v>
      </c>
      <c r="R5832" s="50" t="s">
        <v>2350</v>
      </c>
      <c r="S5832" s="50" t="s">
        <v>2506</v>
      </c>
    </row>
    <row r="5833" spans="1:19" x14ac:dyDescent="0.2">
      <c r="A5833" s="50">
        <v>2025</v>
      </c>
      <c r="B5833" s="50" t="s">
        <v>420</v>
      </c>
      <c r="C5833" s="51" t="str">
        <f>sample_event_meta!$U$247</f>
        <v>02Jul25-BS-BS24-1</v>
      </c>
      <c r="D5833" s="21">
        <f t="shared" si="271"/>
        <v>45840</v>
      </c>
      <c r="E5833" s="22">
        <f t="shared" si="272"/>
        <v>183</v>
      </c>
      <c r="F5833" s="51" t="s">
        <v>344</v>
      </c>
      <c r="H5833" s="17">
        <v>85</v>
      </c>
      <c r="I5833" s="17">
        <v>19</v>
      </c>
      <c r="J5833" s="50">
        <v>5.88</v>
      </c>
      <c r="K5833" s="50" t="s">
        <v>496</v>
      </c>
      <c r="M5833" s="50" t="s">
        <v>496</v>
      </c>
      <c r="N5833" s="51" t="s">
        <v>2497</v>
      </c>
      <c r="Q5833" s="50" t="s">
        <v>496</v>
      </c>
      <c r="R5833" s="50" t="s">
        <v>2350</v>
      </c>
      <c r="S5833" s="50" t="s">
        <v>2506</v>
      </c>
    </row>
    <row r="5834" spans="1:19" x14ac:dyDescent="0.2">
      <c r="A5834" s="50">
        <v>2025</v>
      </c>
      <c r="B5834" s="50" t="s">
        <v>420</v>
      </c>
      <c r="C5834" s="51" t="str">
        <f>sample_event_meta!$U$246</f>
        <v>02Jul25-BS-BS09-1</v>
      </c>
      <c r="D5834" s="21">
        <f t="shared" si="271"/>
        <v>45840</v>
      </c>
      <c r="E5834" s="22">
        <f t="shared" si="272"/>
        <v>183</v>
      </c>
      <c r="F5834" s="51" t="s">
        <v>344</v>
      </c>
      <c r="H5834" s="17">
        <v>78</v>
      </c>
      <c r="I5834" s="17">
        <v>16</v>
      </c>
      <c r="J5834" s="50">
        <v>4.09</v>
      </c>
      <c r="K5834" s="50" t="s">
        <v>494</v>
      </c>
      <c r="M5834" s="50" t="s">
        <v>494</v>
      </c>
      <c r="N5834" s="51" t="s">
        <v>2498</v>
      </c>
      <c r="Q5834" s="50" t="s">
        <v>496</v>
      </c>
      <c r="R5834" s="50" t="s">
        <v>2350</v>
      </c>
      <c r="S5834" s="50" t="s">
        <v>2506</v>
      </c>
    </row>
    <row r="5835" spans="1:19" x14ac:dyDescent="0.2">
      <c r="A5835" s="50">
        <v>2025</v>
      </c>
      <c r="B5835" s="50" t="s">
        <v>420</v>
      </c>
      <c r="C5835" s="51" t="str">
        <f>sample_event_meta!$U$246</f>
        <v>02Jul25-BS-BS09-1</v>
      </c>
      <c r="D5835" s="21">
        <f t="shared" si="271"/>
        <v>45840</v>
      </c>
      <c r="E5835" s="22">
        <f t="shared" si="272"/>
        <v>183</v>
      </c>
      <c r="F5835" s="51" t="s">
        <v>344</v>
      </c>
      <c r="H5835" s="17">
        <v>66</v>
      </c>
      <c r="I5835" s="17">
        <v>12</v>
      </c>
      <c r="J5835" s="50">
        <v>2.12</v>
      </c>
      <c r="K5835" s="50" t="s">
        <v>494</v>
      </c>
      <c r="M5835" s="50" t="s">
        <v>494</v>
      </c>
      <c r="N5835" s="51" t="s">
        <v>2499</v>
      </c>
      <c r="Q5835" s="50" t="s">
        <v>496</v>
      </c>
      <c r="R5835" s="50" t="s">
        <v>2350</v>
      </c>
      <c r="S5835" s="50" t="s">
        <v>2506</v>
      </c>
    </row>
    <row r="5836" spans="1:19" x14ac:dyDescent="0.2">
      <c r="A5836" s="50">
        <v>2025</v>
      </c>
      <c r="B5836" s="50" t="s">
        <v>420</v>
      </c>
      <c r="C5836" s="79" t="s">
        <v>2537</v>
      </c>
      <c r="D5836" s="209" t="s">
        <v>2536</v>
      </c>
      <c r="E5836" s="210"/>
      <c r="F5836" s="51" t="s">
        <v>344</v>
      </c>
      <c r="H5836" s="20">
        <v>82</v>
      </c>
      <c r="I5836" s="20">
        <v>17</v>
      </c>
      <c r="J5836" s="79">
        <v>5.1100000000000003</v>
      </c>
      <c r="N5836" s="51" t="s">
        <v>2500</v>
      </c>
      <c r="Q5836" s="50" t="s">
        <v>496</v>
      </c>
      <c r="R5836" s="50" t="s">
        <v>2350</v>
      </c>
      <c r="S5836" s="50" t="s">
        <v>2506</v>
      </c>
    </row>
    <row r="5837" spans="1:19" x14ac:dyDescent="0.2">
      <c r="A5837" s="50">
        <v>2025</v>
      </c>
      <c r="B5837" s="50" t="s">
        <v>420</v>
      </c>
      <c r="C5837" s="51" t="str">
        <f>sample_event_meta!$U$247</f>
        <v>02Jul25-BS-BS24-1</v>
      </c>
      <c r="D5837" s="21">
        <f t="shared" si="271"/>
        <v>45840</v>
      </c>
      <c r="E5837" s="22">
        <f t="shared" si="272"/>
        <v>183</v>
      </c>
      <c r="F5837" s="51" t="s">
        <v>344</v>
      </c>
      <c r="H5837" s="17">
        <v>84</v>
      </c>
      <c r="I5837" s="17">
        <v>16</v>
      </c>
      <c r="J5837" s="50">
        <v>4.95</v>
      </c>
      <c r="K5837" s="50" t="s">
        <v>494</v>
      </c>
      <c r="M5837" s="50" t="s">
        <v>494</v>
      </c>
      <c r="N5837" s="51" t="s">
        <v>2501</v>
      </c>
      <c r="Q5837" s="50" t="s">
        <v>496</v>
      </c>
      <c r="R5837" s="50" t="s">
        <v>2350</v>
      </c>
      <c r="S5837" s="50" t="s">
        <v>2506</v>
      </c>
    </row>
    <row r="5838" spans="1:19" x14ac:dyDescent="0.2">
      <c r="A5838" s="50">
        <v>2025</v>
      </c>
      <c r="B5838" s="50" t="s">
        <v>420</v>
      </c>
      <c r="C5838" s="51" t="str">
        <f>sample_event_meta!$U$246</f>
        <v>02Jul25-BS-BS09-1</v>
      </c>
      <c r="D5838" s="21">
        <f t="shared" si="271"/>
        <v>45840</v>
      </c>
      <c r="E5838" s="22">
        <f t="shared" si="272"/>
        <v>183</v>
      </c>
      <c r="F5838" s="51" t="s">
        <v>344</v>
      </c>
      <c r="H5838" s="17">
        <v>66</v>
      </c>
      <c r="I5838" s="17">
        <v>13</v>
      </c>
      <c r="J5838" s="50">
        <v>2.48</v>
      </c>
      <c r="K5838" s="50" t="s">
        <v>494</v>
      </c>
      <c r="M5838" s="50" t="s">
        <v>494</v>
      </c>
      <c r="N5838" s="51" t="s">
        <v>2502</v>
      </c>
      <c r="Q5838" s="50" t="s">
        <v>496</v>
      </c>
      <c r="R5838" s="50" t="s">
        <v>2350</v>
      </c>
      <c r="S5838" s="50" t="s">
        <v>2506</v>
      </c>
    </row>
    <row r="5839" spans="1:19" x14ac:dyDescent="0.2">
      <c r="A5839" s="50">
        <v>2025</v>
      </c>
      <c r="B5839" s="50" t="s">
        <v>420</v>
      </c>
      <c r="C5839" s="51" t="str">
        <f>sample_event_meta!$U$247</f>
        <v>02Jul25-BS-BS24-1</v>
      </c>
      <c r="D5839" s="21">
        <f t="shared" si="271"/>
        <v>45840</v>
      </c>
      <c r="E5839" s="22">
        <f t="shared" si="272"/>
        <v>183</v>
      </c>
      <c r="F5839" s="51" t="s">
        <v>344</v>
      </c>
      <c r="H5839" s="17">
        <v>79</v>
      </c>
      <c r="I5839" s="17">
        <v>16</v>
      </c>
      <c r="J5839" s="50">
        <v>4.3899999999999997</v>
      </c>
      <c r="K5839" s="50" t="s">
        <v>494</v>
      </c>
      <c r="M5839" s="50" t="s">
        <v>494</v>
      </c>
      <c r="N5839" s="51" t="s">
        <v>2503</v>
      </c>
      <c r="Q5839" s="50" t="s">
        <v>496</v>
      </c>
      <c r="R5839" s="50" t="s">
        <v>2350</v>
      </c>
      <c r="S5839" s="50" t="s">
        <v>2506</v>
      </c>
    </row>
    <row r="5840" spans="1:19" x14ac:dyDescent="0.2">
      <c r="A5840" s="50">
        <v>2025</v>
      </c>
      <c r="B5840" s="50" t="s">
        <v>420</v>
      </c>
      <c r="C5840" s="51" t="str">
        <f>sample_event_meta!$U$247</f>
        <v>02Jul25-BS-BS24-1</v>
      </c>
      <c r="D5840" s="21">
        <f t="shared" si="271"/>
        <v>45840</v>
      </c>
      <c r="E5840" s="22">
        <f t="shared" si="272"/>
        <v>183</v>
      </c>
      <c r="F5840" s="51" t="s">
        <v>344</v>
      </c>
      <c r="H5840" s="17">
        <v>88</v>
      </c>
      <c r="I5840" s="17">
        <v>18</v>
      </c>
      <c r="J5840" s="50">
        <v>5.0199999999999996</v>
      </c>
      <c r="K5840" s="50" t="s">
        <v>494</v>
      </c>
      <c r="M5840" s="50" t="s">
        <v>494</v>
      </c>
      <c r="N5840" s="51" t="s">
        <v>2504</v>
      </c>
      <c r="Q5840" s="50" t="s">
        <v>496</v>
      </c>
      <c r="R5840" s="50" t="s">
        <v>2350</v>
      </c>
      <c r="S5840" s="50" t="s">
        <v>2506</v>
      </c>
    </row>
    <row r="5841" spans="1:30" hidden="1" x14ac:dyDescent="0.2">
      <c r="A5841" s="50">
        <v>2025</v>
      </c>
      <c r="B5841" s="50" t="s">
        <v>420</v>
      </c>
      <c r="C5841" s="51" t="str">
        <f>sample_event_meta!$U$248</f>
        <v>21Jul25-BS-BS07-1</v>
      </c>
      <c r="D5841" s="21">
        <f t="shared" si="271"/>
        <v>45859</v>
      </c>
      <c r="E5841" s="22">
        <f t="shared" si="272"/>
        <v>202</v>
      </c>
      <c r="F5841" s="50" t="s">
        <v>344</v>
      </c>
      <c r="H5841" s="20">
        <v>90</v>
      </c>
      <c r="I5841" s="20"/>
      <c r="J5841" s="79">
        <v>7.7</v>
      </c>
      <c r="K5841" s="50" t="s">
        <v>494</v>
      </c>
      <c r="M5841" s="50" t="s">
        <v>494</v>
      </c>
      <c r="N5841" s="79"/>
      <c r="Q5841" s="79"/>
      <c r="AD5841" s="50" t="s">
        <v>2538</v>
      </c>
    </row>
    <row r="5842" spans="1:30" hidden="1" x14ac:dyDescent="0.2">
      <c r="A5842" s="50">
        <v>2025</v>
      </c>
      <c r="B5842" s="50" t="s">
        <v>420</v>
      </c>
      <c r="C5842" s="51" t="str">
        <f>sample_event_meta!$U$248</f>
        <v>21Jul25-BS-BS07-1</v>
      </c>
      <c r="D5842" s="21">
        <f t="shared" si="271"/>
        <v>45859</v>
      </c>
      <c r="E5842" s="22">
        <f t="shared" si="272"/>
        <v>202</v>
      </c>
      <c r="F5842" s="50" t="s">
        <v>344</v>
      </c>
      <c r="H5842" s="17">
        <v>68</v>
      </c>
      <c r="J5842" s="50">
        <v>3.46</v>
      </c>
      <c r="K5842" s="50" t="s">
        <v>494</v>
      </c>
      <c r="M5842" s="50" t="s">
        <v>494</v>
      </c>
      <c r="N5842" s="79"/>
      <c r="Q5842" s="79"/>
      <c r="AD5842" s="50" t="s">
        <v>2538</v>
      </c>
    </row>
    <row r="5843" spans="1:30" hidden="1" x14ac:dyDescent="0.2">
      <c r="A5843" s="50">
        <v>2025</v>
      </c>
      <c r="B5843" s="50" t="s">
        <v>420</v>
      </c>
      <c r="C5843" s="51" t="str">
        <f>sample_event_meta!$U$248</f>
        <v>21Jul25-BS-BS07-1</v>
      </c>
      <c r="D5843" s="21">
        <f t="shared" si="271"/>
        <v>45859</v>
      </c>
      <c r="E5843" s="22">
        <f t="shared" si="272"/>
        <v>202</v>
      </c>
      <c r="F5843" s="50" t="s">
        <v>344</v>
      </c>
      <c r="H5843" s="20">
        <v>106</v>
      </c>
      <c r="I5843" s="20">
        <v>22</v>
      </c>
      <c r="J5843" s="79">
        <v>10.72</v>
      </c>
      <c r="K5843" s="50" t="s">
        <v>494</v>
      </c>
      <c r="M5843" s="50" t="s">
        <v>494</v>
      </c>
      <c r="N5843" s="79"/>
      <c r="Q5843" s="79"/>
      <c r="AD5843" s="50" t="s">
        <v>2538</v>
      </c>
    </row>
    <row r="5844" spans="1:30" hidden="1" x14ac:dyDescent="0.2">
      <c r="A5844" s="50">
        <v>2025</v>
      </c>
      <c r="B5844" s="50" t="s">
        <v>420</v>
      </c>
      <c r="C5844" s="51" t="str">
        <f>sample_event_meta!$U$248</f>
        <v>21Jul25-BS-BS07-1</v>
      </c>
      <c r="D5844" s="21">
        <f t="shared" si="271"/>
        <v>45859</v>
      </c>
      <c r="E5844" s="22">
        <f t="shared" si="272"/>
        <v>202</v>
      </c>
      <c r="F5844" s="50" t="s">
        <v>344</v>
      </c>
      <c r="H5844" s="17">
        <v>87</v>
      </c>
      <c r="J5844" s="50">
        <v>7.42</v>
      </c>
      <c r="K5844" s="50" t="s">
        <v>494</v>
      </c>
      <c r="M5844" s="50" t="s">
        <v>494</v>
      </c>
      <c r="N5844" s="79"/>
      <c r="Q5844" s="79"/>
      <c r="AD5844" s="50" t="s">
        <v>2538</v>
      </c>
    </row>
    <row r="5845" spans="1:30" hidden="1" x14ac:dyDescent="0.2">
      <c r="A5845" s="50">
        <v>2025</v>
      </c>
      <c r="B5845" s="50" t="s">
        <v>420</v>
      </c>
      <c r="C5845" s="51" t="str">
        <f>sample_event_meta!$U$248</f>
        <v>21Jul25-BS-BS07-1</v>
      </c>
      <c r="D5845" s="21">
        <f t="shared" si="271"/>
        <v>45859</v>
      </c>
      <c r="E5845" s="22">
        <f t="shared" si="272"/>
        <v>202</v>
      </c>
      <c r="F5845" s="50" t="s">
        <v>344</v>
      </c>
      <c r="H5845" s="17">
        <v>100</v>
      </c>
      <c r="J5845" s="50">
        <v>12.02</v>
      </c>
      <c r="K5845" s="50" t="s">
        <v>494</v>
      </c>
      <c r="M5845" s="50" t="s">
        <v>494</v>
      </c>
      <c r="N5845" s="79"/>
      <c r="Q5845" s="79"/>
      <c r="AD5845" s="50" t="s">
        <v>2538</v>
      </c>
    </row>
    <row r="5846" spans="1:30" hidden="1" x14ac:dyDescent="0.2">
      <c r="A5846" s="50">
        <v>2025</v>
      </c>
      <c r="B5846" s="50" t="s">
        <v>420</v>
      </c>
      <c r="C5846" s="51" t="str">
        <f>sample_event_meta!$U$248</f>
        <v>21Jul25-BS-BS07-1</v>
      </c>
      <c r="D5846" s="21">
        <f t="shared" si="271"/>
        <v>45859</v>
      </c>
      <c r="E5846" s="22">
        <f t="shared" si="272"/>
        <v>202</v>
      </c>
      <c r="F5846" s="50" t="s">
        <v>344</v>
      </c>
      <c r="H5846" s="20">
        <v>82</v>
      </c>
      <c r="I5846" s="20">
        <v>17</v>
      </c>
      <c r="J5846" s="79">
        <v>5.1100000000000003</v>
      </c>
      <c r="K5846" s="50" t="s">
        <v>494</v>
      </c>
      <c r="M5846" s="50" t="s">
        <v>494</v>
      </c>
      <c r="N5846" s="79"/>
      <c r="Q5846" s="79"/>
      <c r="AD5846" s="50" t="s">
        <v>2538</v>
      </c>
    </row>
  </sheetData>
  <autoFilter ref="A1:BH5846" xr:uid="{64C89E27-1680-4C73-B755-B442F7E02398}">
    <filterColumn colId="16">
      <filters>
        <filter val="Y"/>
      </filters>
    </filterColumn>
  </autoFilter>
  <phoneticPr fontId="20" type="noConversion"/>
  <conditionalFormatting sqref="C570:C628">
    <cfRule type="containsText" dxfId="8" priority="12" operator="containsText" text="FLAG">
      <formula>NOT(ISERROR(SEARCH("FLAG",C570)))</formula>
    </cfRule>
  </conditionalFormatting>
  <conditionalFormatting sqref="C1114:C1122">
    <cfRule type="containsText" dxfId="7" priority="11" operator="containsText" text="FLAG">
      <formula>NOT(ISERROR(SEARCH("FLAG",C1114)))</formula>
    </cfRule>
  </conditionalFormatting>
  <conditionalFormatting sqref="C1129:C1134">
    <cfRule type="containsText" dxfId="6" priority="9" operator="containsText" text="FLAG">
      <formula>NOT(ISERROR(SEARCH("FLAG",C1129)))</formula>
    </cfRule>
  </conditionalFormatting>
  <conditionalFormatting sqref="C1411:C1426">
    <cfRule type="containsText" dxfId="5" priority="5" operator="containsText" text="FLAG">
      <formula>NOT(ISERROR(SEARCH("FLAG",C1411)))</formula>
    </cfRule>
  </conditionalFormatting>
  <conditionalFormatting sqref="C1:E1">
    <cfRule type="containsText" dxfId="4" priority="14" operator="containsText" text="FLAG">
      <formula>NOT(ISERROR(SEARCH("FLAG",C1)))</formula>
    </cfRule>
  </conditionalFormatting>
  <conditionalFormatting sqref="AE2:AE2924">
    <cfRule type="cellIs" dxfId="3" priority="6" operator="between">
      <formula>1.50000001</formula>
      <formula>99999</formula>
    </cfRule>
    <cfRule type="cellIs" dxfId="2" priority="7" operator="between">
      <formula>0</formula>
      <formula>0.499999</formula>
    </cfRule>
    <cfRule type="cellIs" dxfId="1" priority="8" operator="between">
      <formula>0.5</formula>
      <formula>1.5</formula>
    </cfRule>
  </conditionalFormatting>
  <conditionalFormatting sqref="AE2925:AE3545">
    <cfRule type="cellIs" dxfId="0" priority="2" operator="between">
      <formula>3</formula>
      <formula>8.5</formula>
    </cfRule>
  </conditionalFormatting>
  <pageMargins left="0.7" right="0.7" top="0.75" bottom="0.75" header="0.3" footer="0.3"/>
  <pageSetup orientation="portrait" r:id="rId1"/>
  <headerFooter>
    <oddHeader>&amp;R&amp;"Calibri"&amp;12&amp;K000000 Unclassified - Non-Classifié&amp;1#_x000D_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4531-A59A-4092-A9AB-45941B66A898}">
  <dimension ref="A1:M198"/>
  <sheetViews>
    <sheetView zoomScale="85" zoomScaleNormal="85" workbookViewId="0">
      <pane ySplit="1" topLeftCell="A91" activePane="bottomLeft" state="frozen"/>
      <selection pane="bottomLeft" activeCell="B112" sqref="B112"/>
    </sheetView>
  </sheetViews>
  <sheetFormatPr defaultRowHeight="15" x14ac:dyDescent="0.25"/>
  <cols>
    <col min="1" max="1" width="12.140625" style="9" bestFit="1" customWidth="1"/>
    <col min="2" max="2" width="12.5703125" style="9" bestFit="1" customWidth="1"/>
    <col min="3" max="3" width="12.7109375" bestFit="1" customWidth="1"/>
    <col min="4" max="4" width="19.28515625" bestFit="1" customWidth="1"/>
    <col min="5" max="5" width="20.85546875" bestFit="1" customWidth="1"/>
    <col min="6" max="6" width="18.5703125" bestFit="1" customWidth="1"/>
    <col min="7" max="7" width="18" bestFit="1" customWidth="1"/>
    <col min="8" max="8" width="12.85546875" bestFit="1" customWidth="1"/>
    <col min="9" max="9" width="7.7109375" customWidth="1"/>
    <col min="10" max="10" width="9.7109375" bestFit="1" customWidth="1"/>
    <col min="11" max="11" width="14.42578125" bestFit="1" customWidth="1"/>
    <col min="12" max="12" width="14" bestFit="1" customWidth="1"/>
    <col min="13" max="13" width="10.28515625" bestFit="1" customWidth="1"/>
  </cols>
  <sheetData>
    <row r="1" spans="1:13" s="10" customFormat="1" x14ac:dyDescent="0.25">
      <c r="A1" s="24" t="s">
        <v>434</v>
      </c>
      <c r="B1" s="24" t="s">
        <v>435</v>
      </c>
      <c r="C1" s="10" t="s">
        <v>436</v>
      </c>
      <c r="D1" s="10" t="s">
        <v>442</v>
      </c>
      <c r="E1" s="10" t="s">
        <v>443</v>
      </c>
      <c r="F1" s="10" t="s">
        <v>438</v>
      </c>
      <c r="G1" s="10" t="s">
        <v>439</v>
      </c>
      <c r="H1" s="10" t="s">
        <v>437</v>
      </c>
      <c r="I1" s="10" t="s">
        <v>333</v>
      </c>
      <c r="J1" s="10" t="s">
        <v>334</v>
      </c>
      <c r="K1" s="10" t="s">
        <v>440</v>
      </c>
      <c r="L1" s="10" t="s">
        <v>441</v>
      </c>
      <c r="M1" s="10" t="s">
        <v>12</v>
      </c>
    </row>
    <row r="2" spans="1:13" x14ac:dyDescent="0.25">
      <c r="A2" s="9">
        <v>45364</v>
      </c>
      <c r="B2" s="9">
        <v>45364</v>
      </c>
      <c r="C2" s="177" t="s">
        <v>1757</v>
      </c>
      <c r="D2">
        <v>48.577767999999999</v>
      </c>
      <c r="E2">
        <v>-124.299363</v>
      </c>
      <c r="H2" t="s">
        <v>444</v>
      </c>
      <c r="I2" t="s">
        <v>344</v>
      </c>
      <c r="J2" t="s">
        <v>341</v>
      </c>
      <c r="K2">
        <v>0</v>
      </c>
      <c r="L2">
        <v>2</v>
      </c>
      <c r="M2" t="s">
        <v>446</v>
      </c>
    </row>
    <row r="3" spans="1:13" x14ac:dyDescent="0.25">
      <c r="A3" s="9">
        <v>45364</v>
      </c>
      <c r="B3" s="9">
        <v>45364</v>
      </c>
      <c r="C3" s="177" t="s">
        <v>1757</v>
      </c>
      <c r="D3">
        <v>48.577767999999999</v>
      </c>
      <c r="E3">
        <v>-124.299363</v>
      </c>
      <c r="H3" t="s">
        <v>444</v>
      </c>
      <c r="I3" t="s">
        <v>340</v>
      </c>
      <c r="J3" t="s">
        <v>341</v>
      </c>
      <c r="K3">
        <v>0</v>
      </c>
      <c r="L3">
        <v>2</v>
      </c>
      <c r="M3" t="s">
        <v>446</v>
      </c>
    </row>
    <row r="4" spans="1:13" x14ac:dyDescent="0.25">
      <c r="A4" s="9">
        <v>45370</v>
      </c>
      <c r="B4" s="9">
        <v>45370</v>
      </c>
      <c r="C4" s="160" t="s">
        <v>1626</v>
      </c>
      <c r="D4">
        <v>48.578102000000001</v>
      </c>
      <c r="E4">
        <v>-124.30438100000001</v>
      </c>
      <c r="H4" t="s">
        <v>444</v>
      </c>
      <c r="I4" t="s">
        <v>344</v>
      </c>
      <c r="J4" t="s">
        <v>341</v>
      </c>
      <c r="K4">
        <v>0</v>
      </c>
      <c r="L4" s="6">
        <v>24</v>
      </c>
    </row>
    <row r="5" spans="1:13" x14ac:dyDescent="0.25">
      <c r="A5" s="9">
        <v>45370</v>
      </c>
      <c r="B5" s="9">
        <v>45370</v>
      </c>
      <c r="C5" s="160" t="s">
        <v>1626</v>
      </c>
      <c r="D5">
        <v>48.578102000000001</v>
      </c>
      <c r="E5">
        <v>-124.30438100000001</v>
      </c>
      <c r="H5" t="s">
        <v>444</v>
      </c>
      <c r="I5" t="s">
        <v>343</v>
      </c>
      <c r="J5" t="s">
        <v>341</v>
      </c>
      <c r="K5">
        <v>0</v>
      </c>
      <c r="L5">
        <v>146</v>
      </c>
    </row>
    <row r="6" spans="1:13" x14ac:dyDescent="0.25">
      <c r="A6" s="9">
        <v>45370</v>
      </c>
      <c r="B6" s="9">
        <v>45370</v>
      </c>
      <c r="C6" s="160" t="s">
        <v>1626</v>
      </c>
      <c r="D6">
        <v>48.578102000000001</v>
      </c>
      <c r="E6">
        <v>-124.30438100000001</v>
      </c>
      <c r="H6" t="s">
        <v>444</v>
      </c>
      <c r="I6" t="s">
        <v>340</v>
      </c>
      <c r="J6" t="s">
        <v>341</v>
      </c>
      <c r="K6">
        <v>0</v>
      </c>
      <c r="L6" s="41" t="s">
        <v>783</v>
      </c>
    </row>
    <row r="7" spans="1:13" x14ac:dyDescent="0.25">
      <c r="A7" s="9">
        <v>45377</v>
      </c>
      <c r="B7" s="9">
        <v>45377</v>
      </c>
      <c r="C7" s="178" t="s">
        <v>237</v>
      </c>
      <c r="D7">
        <v>48.577767999999999</v>
      </c>
      <c r="E7">
        <v>-124.299363</v>
      </c>
      <c r="H7" t="s">
        <v>444</v>
      </c>
      <c r="I7" t="s">
        <v>344</v>
      </c>
      <c r="J7" t="s">
        <v>341</v>
      </c>
      <c r="K7">
        <v>0</v>
      </c>
      <c r="L7">
        <v>3</v>
      </c>
      <c r="M7" t="s">
        <v>446</v>
      </c>
    </row>
    <row r="8" spans="1:13" x14ac:dyDescent="0.25">
      <c r="A8" s="9">
        <v>45377</v>
      </c>
      <c r="B8" s="9">
        <v>45377</v>
      </c>
      <c r="C8" s="178" t="s">
        <v>237</v>
      </c>
      <c r="D8">
        <v>48.577767999999999</v>
      </c>
      <c r="E8">
        <v>-124.299363</v>
      </c>
      <c r="H8" t="s">
        <v>444</v>
      </c>
      <c r="I8" t="s">
        <v>343</v>
      </c>
      <c r="J8" t="s">
        <v>341</v>
      </c>
      <c r="K8">
        <v>0</v>
      </c>
      <c r="L8">
        <v>3</v>
      </c>
      <c r="M8" t="s">
        <v>446</v>
      </c>
    </row>
    <row r="9" spans="1:13" x14ac:dyDescent="0.25">
      <c r="A9" s="9">
        <v>45377</v>
      </c>
      <c r="B9" s="9">
        <v>45377</v>
      </c>
      <c r="C9" s="178" t="s">
        <v>237</v>
      </c>
      <c r="D9">
        <v>48.577767999999999</v>
      </c>
      <c r="E9">
        <v>-124.299363</v>
      </c>
      <c r="H9" t="s">
        <v>444</v>
      </c>
      <c r="I9" t="s">
        <v>343</v>
      </c>
      <c r="J9" t="s">
        <v>347</v>
      </c>
      <c r="K9">
        <v>0</v>
      </c>
      <c r="L9">
        <v>7</v>
      </c>
      <c r="M9" t="s">
        <v>446</v>
      </c>
    </row>
    <row r="10" spans="1:13" x14ac:dyDescent="0.25">
      <c r="A10" s="9">
        <v>45378</v>
      </c>
      <c r="B10" s="9">
        <v>45378</v>
      </c>
      <c r="C10" s="160" t="s">
        <v>1758</v>
      </c>
      <c r="D10">
        <v>48.578071999999999</v>
      </c>
      <c r="E10">
        <v>-124.304194</v>
      </c>
      <c r="H10" t="s">
        <v>444</v>
      </c>
      <c r="I10" t="s">
        <v>343</v>
      </c>
      <c r="J10" t="s">
        <v>347</v>
      </c>
      <c r="K10">
        <v>0</v>
      </c>
      <c r="L10">
        <v>1</v>
      </c>
    </row>
    <row r="11" spans="1:13" x14ac:dyDescent="0.25">
      <c r="A11" s="9">
        <v>45378</v>
      </c>
      <c r="B11" s="9">
        <v>45378</v>
      </c>
      <c r="C11" s="160" t="s">
        <v>1758</v>
      </c>
      <c r="D11">
        <v>48.578071999999999</v>
      </c>
      <c r="E11">
        <v>-124.304194</v>
      </c>
      <c r="H11" t="s">
        <v>444</v>
      </c>
      <c r="I11" t="s">
        <v>344</v>
      </c>
      <c r="J11" t="s">
        <v>341</v>
      </c>
      <c r="K11">
        <v>0</v>
      </c>
      <c r="L11">
        <v>32</v>
      </c>
    </row>
    <row r="12" spans="1:13" x14ac:dyDescent="0.25">
      <c r="A12" s="9">
        <v>45378</v>
      </c>
      <c r="B12" s="9">
        <v>45378</v>
      </c>
      <c r="C12" s="160" t="s">
        <v>1758</v>
      </c>
      <c r="D12">
        <v>48.578071999999999</v>
      </c>
      <c r="E12">
        <v>-124.304194</v>
      </c>
      <c r="H12" t="s">
        <v>444</v>
      </c>
      <c r="I12" t="s">
        <v>343</v>
      </c>
      <c r="J12" t="s">
        <v>341</v>
      </c>
      <c r="K12">
        <v>0</v>
      </c>
      <c r="L12">
        <v>318</v>
      </c>
    </row>
    <row r="13" spans="1:13" x14ac:dyDescent="0.25">
      <c r="A13" s="9">
        <v>45378</v>
      </c>
      <c r="B13" s="9">
        <v>45378</v>
      </c>
      <c r="C13" s="160" t="s">
        <v>1758</v>
      </c>
      <c r="D13">
        <v>48.578071999999999</v>
      </c>
      <c r="E13">
        <v>-124.304194</v>
      </c>
      <c r="H13" t="s">
        <v>444</v>
      </c>
      <c r="I13" t="s">
        <v>340</v>
      </c>
      <c r="J13" t="s">
        <v>341</v>
      </c>
      <c r="K13">
        <v>0</v>
      </c>
      <c r="L13">
        <v>3</v>
      </c>
    </row>
    <row r="14" spans="1:13" x14ac:dyDescent="0.25">
      <c r="A14" s="9">
        <v>45385</v>
      </c>
      <c r="B14" s="9">
        <v>45385</v>
      </c>
      <c r="C14" s="160" t="s">
        <v>1759</v>
      </c>
      <c r="D14">
        <v>48.577807</v>
      </c>
      <c r="E14">
        <v>-124.29991</v>
      </c>
      <c r="H14" t="s">
        <v>444</v>
      </c>
      <c r="I14" t="s">
        <v>344</v>
      </c>
      <c r="J14" t="s">
        <v>341</v>
      </c>
      <c r="K14">
        <v>0</v>
      </c>
      <c r="L14">
        <v>35</v>
      </c>
    </row>
    <row r="15" spans="1:13" x14ac:dyDescent="0.25">
      <c r="A15" s="9">
        <v>45385</v>
      </c>
      <c r="B15" s="9">
        <v>45385</v>
      </c>
      <c r="C15" s="160" t="s">
        <v>1759</v>
      </c>
      <c r="D15">
        <v>48.577807</v>
      </c>
      <c r="E15">
        <v>-124.29991</v>
      </c>
      <c r="H15" t="s">
        <v>444</v>
      </c>
      <c r="I15" t="s">
        <v>343</v>
      </c>
      <c r="J15" t="s">
        <v>341</v>
      </c>
      <c r="K15">
        <v>0</v>
      </c>
      <c r="L15">
        <v>487</v>
      </c>
    </row>
    <row r="16" spans="1:13" x14ac:dyDescent="0.25">
      <c r="A16" s="9">
        <v>45385</v>
      </c>
      <c r="B16" s="9">
        <v>45385</v>
      </c>
      <c r="C16" s="160" t="s">
        <v>1759</v>
      </c>
      <c r="D16">
        <v>48.577807</v>
      </c>
      <c r="E16">
        <v>-124.29991</v>
      </c>
      <c r="H16" t="s">
        <v>444</v>
      </c>
      <c r="I16" t="s">
        <v>340</v>
      </c>
      <c r="J16" t="s">
        <v>341</v>
      </c>
      <c r="K16">
        <v>0</v>
      </c>
      <c r="L16">
        <v>2</v>
      </c>
    </row>
    <row r="17" spans="1:13" x14ac:dyDescent="0.25">
      <c r="A17" s="9">
        <v>45385</v>
      </c>
      <c r="B17" s="9">
        <v>45385</v>
      </c>
      <c r="C17" s="160" t="s">
        <v>1759</v>
      </c>
      <c r="D17">
        <v>48.577807</v>
      </c>
      <c r="E17">
        <v>-124.29991</v>
      </c>
      <c r="H17" t="s">
        <v>444</v>
      </c>
      <c r="I17" t="s">
        <v>343</v>
      </c>
      <c r="J17" t="s">
        <v>347</v>
      </c>
      <c r="K17">
        <v>2</v>
      </c>
      <c r="L17">
        <v>5</v>
      </c>
      <c r="M17" t="s">
        <v>799</v>
      </c>
    </row>
    <row r="18" spans="1:13" x14ac:dyDescent="0.25">
      <c r="A18" s="9">
        <v>45391</v>
      </c>
      <c r="B18" s="9">
        <v>45391</v>
      </c>
      <c r="C18" s="160" t="s">
        <v>1760</v>
      </c>
      <c r="D18">
        <v>48.578074999999998</v>
      </c>
      <c r="E18">
        <v>-124.30413299999999</v>
      </c>
      <c r="H18" t="s">
        <v>444</v>
      </c>
      <c r="I18" t="s">
        <v>343</v>
      </c>
      <c r="J18" t="s">
        <v>347</v>
      </c>
      <c r="K18">
        <v>0</v>
      </c>
      <c r="L18">
        <v>1</v>
      </c>
    </row>
    <row r="19" spans="1:13" x14ac:dyDescent="0.25">
      <c r="A19" s="9">
        <v>45391</v>
      </c>
      <c r="B19" s="9">
        <v>45391</v>
      </c>
      <c r="C19" s="160" t="s">
        <v>1760</v>
      </c>
      <c r="D19">
        <v>48.578074999999998</v>
      </c>
      <c r="E19">
        <v>-124.30413299999999</v>
      </c>
      <c r="H19" t="s">
        <v>444</v>
      </c>
      <c r="I19" t="s">
        <v>344</v>
      </c>
      <c r="J19" t="s">
        <v>341</v>
      </c>
      <c r="K19">
        <v>0</v>
      </c>
      <c r="L19">
        <v>16</v>
      </c>
    </row>
    <row r="20" spans="1:13" x14ac:dyDescent="0.25">
      <c r="A20" s="9">
        <v>45391</v>
      </c>
      <c r="B20" s="9">
        <v>45391</v>
      </c>
      <c r="C20" s="160" t="s">
        <v>1760</v>
      </c>
      <c r="D20">
        <v>48.578074999999998</v>
      </c>
      <c r="E20">
        <v>-124.30413299999999</v>
      </c>
      <c r="H20" t="s">
        <v>444</v>
      </c>
      <c r="I20" t="s">
        <v>343</v>
      </c>
      <c r="J20" t="s">
        <v>341</v>
      </c>
      <c r="K20">
        <v>0</v>
      </c>
      <c r="L20">
        <v>33</v>
      </c>
    </row>
    <row r="21" spans="1:13" x14ac:dyDescent="0.25">
      <c r="A21" s="9">
        <v>45391</v>
      </c>
      <c r="B21" s="9">
        <v>45391</v>
      </c>
      <c r="C21" s="160" t="s">
        <v>1760</v>
      </c>
      <c r="D21">
        <v>48.578074999999998</v>
      </c>
      <c r="E21">
        <v>-124.30413299999999</v>
      </c>
      <c r="H21" t="s">
        <v>444</v>
      </c>
      <c r="I21" t="s">
        <v>340</v>
      </c>
      <c r="J21" t="s">
        <v>341</v>
      </c>
      <c r="K21">
        <v>0</v>
      </c>
      <c r="L21">
        <v>2</v>
      </c>
    </row>
    <row r="22" spans="1:13" x14ac:dyDescent="0.25">
      <c r="A22" s="9">
        <v>45392</v>
      </c>
      <c r="B22" s="9">
        <v>45392</v>
      </c>
      <c r="C22" s="160" t="s">
        <v>1761</v>
      </c>
      <c r="D22">
        <v>48.577793999999997</v>
      </c>
      <c r="E22">
        <v>-124.300005</v>
      </c>
      <c r="H22" t="s">
        <v>444</v>
      </c>
      <c r="I22" t="s">
        <v>343</v>
      </c>
      <c r="J22" t="s">
        <v>341</v>
      </c>
      <c r="K22">
        <v>0</v>
      </c>
      <c r="L22">
        <v>70</v>
      </c>
      <c r="M22" t="s">
        <v>832</v>
      </c>
    </row>
    <row r="23" spans="1:13" x14ac:dyDescent="0.25">
      <c r="A23" s="9">
        <v>45392</v>
      </c>
      <c r="B23" s="9">
        <v>45392</v>
      </c>
      <c r="C23" s="160" t="s">
        <v>1761</v>
      </c>
      <c r="D23">
        <v>48.577793999999997</v>
      </c>
      <c r="E23">
        <v>-124.300005</v>
      </c>
      <c r="H23" t="s">
        <v>444</v>
      </c>
      <c r="I23" t="s">
        <v>343</v>
      </c>
      <c r="J23" t="s">
        <v>347</v>
      </c>
      <c r="K23">
        <v>1</v>
      </c>
      <c r="L23">
        <v>9</v>
      </c>
      <c r="M23" t="s">
        <v>832</v>
      </c>
    </row>
    <row r="24" spans="1:13" x14ac:dyDescent="0.25">
      <c r="A24" s="9">
        <v>45398</v>
      </c>
      <c r="B24" s="9">
        <v>45398</v>
      </c>
      <c r="C24" s="160" t="s">
        <v>1762</v>
      </c>
      <c r="D24">
        <v>48.578122999999998</v>
      </c>
      <c r="E24">
        <v>-124.304198</v>
      </c>
      <c r="H24" t="s">
        <v>444</v>
      </c>
      <c r="I24" t="s">
        <v>343</v>
      </c>
      <c r="J24" t="s">
        <v>347</v>
      </c>
      <c r="K24">
        <v>0</v>
      </c>
      <c r="L24">
        <v>2</v>
      </c>
    </row>
    <row r="25" spans="1:13" x14ac:dyDescent="0.25">
      <c r="A25" s="9">
        <v>45398</v>
      </c>
      <c r="B25" s="9">
        <v>45398</v>
      </c>
      <c r="C25" s="160" t="s">
        <v>1762</v>
      </c>
      <c r="D25">
        <v>48.578122999999998</v>
      </c>
      <c r="E25">
        <v>-124.304198</v>
      </c>
      <c r="H25" t="s">
        <v>444</v>
      </c>
      <c r="I25" t="s">
        <v>343</v>
      </c>
      <c r="J25" t="s">
        <v>341</v>
      </c>
      <c r="K25">
        <v>0</v>
      </c>
      <c r="L25">
        <v>13</v>
      </c>
    </row>
    <row r="26" spans="1:13" x14ac:dyDescent="0.25">
      <c r="A26" s="9">
        <v>45399</v>
      </c>
      <c r="B26" s="9">
        <v>45399</v>
      </c>
      <c r="C26" s="160" t="s">
        <v>1635</v>
      </c>
      <c r="D26">
        <v>48.577831000000003</v>
      </c>
      <c r="E26">
        <v>-124.29988400000001</v>
      </c>
      <c r="H26" t="s">
        <v>444</v>
      </c>
      <c r="I26" t="s">
        <v>343</v>
      </c>
      <c r="J26" t="s">
        <v>347</v>
      </c>
      <c r="K26">
        <v>0</v>
      </c>
      <c r="L26">
        <v>4</v>
      </c>
    </row>
    <row r="27" spans="1:13" x14ac:dyDescent="0.25">
      <c r="A27" s="9">
        <v>45399</v>
      </c>
      <c r="B27" s="9">
        <v>45399</v>
      </c>
      <c r="C27" s="160" t="s">
        <v>1635</v>
      </c>
      <c r="D27">
        <v>48.577831000000003</v>
      </c>
      <c r="E27">
        <v>-124.29988400000001</v>
      </c>
      <c r="H27" t="s">
        <v>444</v>
      </c>
      <c r="I27" t="s">
        <v>344</v>
      </c>
      <c r="J27" t="s">
        <v>341</v>
      </c>
      <c r="K27">
        <v>0</v>
      </c>
      <c r="L27">
        <v>3</v>
      </c>
    </row>
    <row r="28" spans="1:13" x14ac:dyDescent="0.25">
      <c r="A28" s="9">
        <v>45399</v>
      </c>
      <c r="B28" s="9">
        <v>45399</v>
      </c>
      <c r="C28" s="160" t="s">
        <v>1635</v>
      </c>
      <c r="D28">
        <v>48.577831000000003</v>
      </c>
      <c r="E28">
        <v>-124.29988400000001</v>
      </c>
      <c r="H28" t="s">
        <v>444</v>
      </c>
      <c r="I28" t="s">
        <v>343</v>
      </c>
      <c r="J28" t="s">
        <v>341</v>
      </c>
      <c r="K28">
        <v>0</v>
      </c>
      <c r="L28">
        <v>44</v>
      </c>
    </row>
    <row r="29" spans="1:13" x14ac:dyDescent="0.25">
      <c r="A29" s="9">
        <v>45399</v>
      </c>
      <c r="B29" s="9">
        <v>45399</v>
      </c>
      <c r="C29" s="160" t="s">
        <v>1635</v>
      </c>
      <c r="D29">
        <v>48.577831000000003</v>
      </c>
      <c r="E29">
        <v>-124.29988400000001</v>
      </c>
      <c r="H29" t="s">
        <v>444</v>
      </c>
      <c r="I29" t="s">
        <v>340</v>
      </c>
      <c r="J29" t="s">
        <v>341</v>
      </c>
      <c r="K29">
        <v>0</v>
      </c>
      <c r="L29">
        <v>2</v>
      </c>
    </row>
    <row r="30" spans="1:13" x14ac:dyDescent="0.25">
      <c r="A30" s="9">
        <v>45405</v>
      </c>
      <c r="B30" s="9">
        <v>45405</v>
      </c>
      <c r="C30" s="160" t="s">
        <v>1763</v>
      </c>
      <c r="D30">
        <v>48.578104000000003</v>
      </c>
      <c r="E30">
        <v>-124.304159</v>
      </c>
      <c r="H30" t="s">
        <v>444</v>
      </c>
      <c r="I30" t="s">
        <v>344</v>
      </c>
      <c r="J30" t="s">
        <v>341</v>
      </c>
      <c r="K30">
        <v>0</v>
      </c>
      <c r="L30">
        <v>1</v>
      </c>
    </row>
    <row r="31" spans="1:13" x14ac:dyDescent="0.25">
      <c r="A31" s="9">
        <v>45405</v>
      </c>
      <c r="B31" s="9">
        <v>45405</v>
      </c>
      <c r="C31" s="160" t="s">
        <v>1763</v>
      </c>
      <c r="D31">
        <v>48.578104000000003</v>
      </c>
      <c r="E31">
        <v>-124.304159</v>
      </c>
      <c r="H31" t="s">
        <v>444</v>
      </c>
      <c r="I31" t="s">
        <v>343</v>
      </c>
      <c r="J31" t="s">
        <v>341</v>
      </c>
      <c r="K31">
        <v>0</v>
      </c>
      <c r="L31">
        <v>31</v>
      </c>
    </row>
    <row r="32" spans="1:13" x14ac:dyDescent="0.25">
      <c r="A32" s="9">
        <v>45405</v>
      </c>
      <c r="B32" s="9">
        <v>45405</v>
      </c>
      <c r="C32" s="160" t="s">
        <v>1763</v>
      </c>
      <c r="D32">
        <v>48.578104000000003</v>
      </c>
      <c r="E32">
        <v>-124.304159</v>
      </c>
      <c r="H32" t="s">
        <v>444</v>
      </c>
      <c r="I32" t="s">
        <v>343</v>
      </c>
      <c r="J32" t="s">
        <v>347</v>
      </c>
      <c r="K32">
        <v>0</v>
      </c>
      <c r="L32">
        <v>3</v>
      </c>
    </row>
    <row r="33" spans="1:13" x14ac:dyDescent="0.25">
      <c r="A33" s="9">
        <v>45405</v>
      </c>
      <c r="B33" s="9">
        <v>45405</v>
      </c>
      <c r="C33" s="160" t="s">
        <v>1763</v>
      </c>
      <c r="D33">
        <v>48.578104000000003</v>
      </c>
      <c r="E33">
        <v>-124.304159</v>
      </c>
      <c r="H33" t="s">
        <v>444</v>
      </c>
      <c r="I33" t="s">
        <v>340</v>
      </c>
      <c r="J33" t="s">
        <v>341</v>
      </c>
      <c r="K33">
        <v>0</v>
      </c>
      <c r="L33">
        <v>3</v>
      </c>
    </row>
    <row r="34" spans="1:13" x14ac:dyDescent="0.25">
      <c r="A34" s="9">
        <v>45407</v>
      </c>
      <c r="B34" s="9">
        <v>45407</v>
      </c>
      <c r="C34" s="160" t="s">
        <v>1651</v>
      </c>
      <c r="D34">
        <v>48.576918999999997</v>
      </c>
      <c r="E34">
        <v>-124.30878</v>
      </c>
      <c r="K34">
        <v>0</v>
      </c>
      <c r="L34">
        <v>0</v>
      </c>
      <c r="M34" t="s">
        <v>851</v>
      </c>
    </row>
    <row r="35" spans="1:13" x14ac:dyDescent="0.25">
      <c r="A35" s="9">
        <v>45408</v>
      </c>
      <c r="B35" s="9">
        <v>45408</v>
      </c>
      <c r="C35" s="160" t="s">
        <v>1764</v>
      </c>
      <c r="D35">
        <v>48.576827999999999</v>
      </c>
      <c r="E35">
        <v>-124.308733</v>
      </c>
      <c r="K35">
        <v>0</v>
      </c>
      <c r="L35">
        <v>0</v>
      </c>
      <c r="M35" t="s">
        <v>858</v>
      </c>
    </row>
    <row r="36" spans="1:13" x14ac:dyDescent="0.25">
      <c r="A36" s="9">
        <v>45412</v>
      </c>
      <c r="B36" s="9">
        <v>45412</v>
      </c>
      <c r="C36" s="160" t="s">
        <v>1765</v>
      </c>
      <c r="D36">
        <v>48.577767000000001</v>
      </c>
      <c r="E36">
        <v>-124.29995700000001</v>
      </c>
      <c r="H36" t="s">
        <v>444</v>
      </c>
      <c r="I36" t="s">
        <v>343</v>
      </c>
      <c r="J36" t="s">
        <v>341</v>
      </c>
      <c r="K36">
        <v>4</v>
      </c>
      <c r="L36">
        <v>237</v>
      </c>
    </row>
    <row r="37" spans="1:13" x14ac:dyDescent="0.25">
      <c r="A37" s="9">
        <v>45412</v>
      </c>
      <c r="B37" s="9">
        <v>45412</v>
      </c>
      <c r="C37" s="160" t="s">
        <v>1765</v>
      </c>
      <c r="D37">
        <v>48.577767000000001</v>
      </c>
      <c r="E37">
        <v>-124.29995700000001</v>
      </c>
      <c r="H37" t="s">
        <v>444</v>
      </c>
      <c r="I37" t="s">
        <v>337</v>
      </c>
      <c r="J37" t="s">
        <v>859</v>
      </c>
      <c r="K37">
        <v>0</v>
      </c>
      <c r="L37">
        <v>2</v>
      </c>
    </row>
    <row r="38" spans="1:13" x14ac:dyDescent="0.25">
      <c r="A38" s="9">
        <v>45412</v>
      </c>
      <c r="B38" s="9">
        <v>45412</v>
      </c>
      <c r="C38" s="160" t="s">
        <v>1765</v>
      </c>
      <c r="D38">
        <v>48.577767000000001</v>
      </c>
      <c r="E38">
        <v>-124.29995700000001</v>
      </c>
      <c r="H38" t="s">
        <v>444</v>
      </c>
      <c r="I38" t="s">
        <v>343</v>
      </c>
      <c r="J38" t="s">
        <v>347</v>
      </c>
      <c r="K38">
        <v>0</v>
      </c>
      <c r="L38">
        <v>5</v>
      </c>
      <c r="M38" t="s">
        <v>860</v>
      </c>
    </row>
    <row r="39" spans="1:13" x14ac:dyDescent="0.25">
      <c r="A39" s="9">
        <v>45413</v>
      </c>
      <c r="B39" s="9">
        <v>45413</v>
      </c>
      <c r="C39" s="160" t="s">
        <v>943</v>
      </c>
      <c r="D39">
        <v>48.578066</v>
      </c>
      <c r="E39">
        <v>-124.30417300000001</v>
      </c>
      <c r="H39" t="s">
        <v>444</v>
      </c>
      <c r="I39" t="s">
        <v>344</v>
      </c>
      <c r="J39" t="s">
        <v>341</v>
      </c>
      <c r="K39">
        <v>0</v>
      </c>
      <c r="L39">
        <v>2</v>
      </c>
    </row>
    <row r="40" spans="1:13" x14ac:dyDescent="0.25">
      <c r="A40" s="9">
        <v>45413</v>
      </c>
      <c r="B40" s="9">
        <v>45413</v>
      </c>
      <c r="C40" s="160" t="s">
        <v>943</v>
      </c>
      <c r="D40">
        <v>48.578066</v>
      </c>
      <c r="E40">
        <v>-124.30417300000001</v>
      </c>
      <c r="H40" t="s">
        <v>444</v>
      </c>
      <c r="I40" t="s">
        <v>343</v>
      </c>
      <c r="J40" t="s">
        <v>341</v>
      </c>
      <c r="K40">
        <v>0</v>
      </c>
      <c r="L40">
        <v>209</v>
      </c>
    </row>
    <row r="41" spans="1:13" x14ac:dyDescent="0.25">
      <c r="A41" s="9">
        <v>45414</v>
      </c>
      <c r="B41" s="9">
        <v>45414</v>
      </c>
      <c r="C41" s="160" t="s">
        <v>1564</v>
      </c>
      <c r="D41">
        <v>48.576858000000001</v>
      </c>
      <c r="E41">
        <v>-124.308752</v>
      </c>
      <c r="H41" t="s">
        <v>444</v>
      </c>
      <c r="I41" t="s">
        <v>343</v>
      </c>
      <c r="J41" t="s">
        <v>341</v>
      </c>
      <c r="K41">
        <v>1</v>
      </c>
      <c r="L41">
        <v>141</v>
      </c>
      <c r="M41" t="s">
        <v>866</v>
      </c>
    </row>
    <row r="42" spans="1:13" x14ac:dyDescent="0.25">
      <c r="A42" s="9">
        <v>45414</v>
      </c>
      <c r="B42" s="9">
        <v>45414</v>
      </c>
      <c r="C42" s="160" t="s">
        <v>1564</v>
      </c>
      <c r="D42">
        <v>48.576858000000001</v>
      </c>
      <c r="E42">
        <v>-124.308752</v>
      </c>
      <c r="H42" t="s">
        <v>444</v>
      </c>
      <c r="I42" t="s">
        <v>343</v>
      </c>
      <c r="J42" t="s">
        <v>347</v>
      </c>
      <c r="K42">
        <v>0</v>
      </c>
      <c r="L42">
        <v>13</v>
      </c>
    </row>
    <row r="43" spans="1:13" x14ac:dyDescent="0.25">
      <c r="A43" s="9">
        <v>45415</v>
      </c>
      <c r="B43" s="9">
        <v>45415</v>
      </c>
      <c r="C43" s="160" t="s">
        <v>1595</v>
      </c>
      <c r="D43">
        <v>48.578074000000001</v>
      </c>
      <c r="E43">
        <v>-124.30411599999999</v>
      </c>
      <c r="H43" t="s">
        <v>444</v>
      </c>
      <c r="I43" t="s">
        <v>343</v>
      </c>
      <c r="J43" t="s">
        <v>341</v>
      </c>
      <c r="K43">
        <v>0</v>
      </c>
      <c r="L43">
        <v>59</v>
      </c>
      <c r="M43" t="s">
        <v>868</v>
      </c>
    </row>
    <row r="44" spans="1:13" x14ac:dyDescent="0.25">
      <c r="A44" s="9">
        <v>45415</v>
      </c>
      <c r="B44" s="9">
        <v>45415</v>
      </c>
      <c r="C44" s="160" t="s">
        <v>1595</v>
      </c>
      <c r="D44">
        <v>48.578074000000001</v>
      </c>
      <c r="E44">
        <v>-124.30411599999999</v>
      </c>
      <c r="H44" t="s">
        <v>444</v>
      </c>
      <c r="I44" t="s">
        <v>343</v>
      </c>
      <c r="J44" t="s">
        <v>347</v>
      </c>
      <c r="K44">
        <v>0</v>
      </c>
      <c r="L44">
        <v>3</v>
      </c>
      <c r="M44" t="s">
        <v>868</v>
      </c>
    </row>
    <row r="45" spans="1:13" x14ac:dyDescent="0.25">
      <c r="A45" s="9">
        <v>45415</v>
      </c>
      <c r="B45" s="9">
        <v>45415</v>
      </c>
      <c r="C45" s="160" t="s">
        <v>1595</v>
      </c>
      <c r="D45">
        <v>48.578074000000001</v>
      </c>
      <c r="E45">
        <v>-124.30411599999999</v>
      </c>
      <c r="H45" t="s">
        <v>444</v>
      </c>
      <c r="I45" t="s">
        <v>845</v>
      </c>
      <c r="J45" t="s">
        <v>338</v>
      </c>
      <c r="K45">
        <v>0</v>
      </c>
      <c r="L45">
        <v>1</v>
      </c>
      <c r="M45" t="s">
        <v>868</v>
      </c>
    </row>
    <row r="46" spans="1:13" x14ac:dyDescent="0.25">
      <c r="A46" s="9">
        <v>45419</v>
      </c>
      <c r="B46" s="9">
        <v>45419</v>
      </c>
      <c r="C46" s="160" t="s">
        <v>1513</v>
      </c>
      <c r="D46">
        <v>48.578111</v>
      </c>
      <c r="E46">
        <v>-124.304168</v>
      </c>
      <c r="H46" t="s">
        <v>444</v>
      </c>
      <c r="I46" t="s">
        <v>343</v>
      </c>
      <c r="J46" t="s">
        <v>341</v>
      </c>
      <c r="K46">
        <v>9</v>
      </c>
      <c r="L46">
        <v>190</v>
      </c>
      <c r="M46" s="69" t="s">
        <v>871</v>
      </c>
    </row>
    <row r="47" spans="1:13" x14ac:dyDescent="0.25">
      <c r="A47" s="9">
        <v>45419</v>
      </c>
      <c r="B47" s="9">
        <v>45419</v>
      </c>
      <c r="C47" s="160" t="s">
        <v>1513</v>
      </c>
      <c r="D47">
        <v>48.578111</v>
      </c>
      <c r="E47">
        <v>-124.304168</v>
      </c>
      <c r="H47" t="s">
        <v>444</v>
      </c>
      <c r="I47" t="s">
        <v>343</v>
      </c>
      <c r="J47" t="s">
        <v>347</v>
      </c>
      <c r="K47">
        <v>0</v>
      </c>
      <c r="L47">
        <v>9</v>
      </c>
    </row>
    <row r="48" spans="1:13" x14ac:dyDescent="0.25">
      <c r="A48" s="9">
        <v>45419</v>
      </c>
      <c r="B48" s="9">
        <v>45419</v>
      </c>
      <c r="C48" s="160" t="s">
        <v>1513</v>
      </c>
      <c r="D48">
        <v>48.578111</v>
      </c>
      <c r="E48">
        <v>-124.304168</v>
      </c>
      <c r="H48" t="s">
        <v>444</v>
      </c>
      <c r="I48" t="s">
        <v>344</v>
      </c>
      <c r="J48" t="s">
        <v>347</v>
      </c>
      <c r="K48">
        <v>0</v>
      </c>
      <c r="L48">
        <v>1</v>
      </c>
      <c r="M48" t="s">
        <v>872</v>
      </c>
    </row>
    <row r="49" spans="1:13" x14ac:dyDescent="0.25">
      <c r="A49" s="9">
        <v>45420</v>
      </c>
      <c r="B49" s="9">
        <v>45420</v>
      </c>
      <c r="C49" s="160" t="s">
        <v>133</v>
      </c>
      <c r="D49">
        <v>48.578082999999999</v>
      </c>
      <c r="E49">
        <v>-124.304174</v>
      </c>
      <c r="H49" t="s">
        <v>444</v>
      </c>
      <c r="I49" t="s">
        <v>343</v>
      </c>
      <c r="J49" t="s">
        <v>347</v>
      </c>
      <c r="K49">
        <v>0</v>
      </c>
      <c r="L49">
        <v>8</v>
      </c>
    </row>
    <row r="50" spans="1:13" x14ac:dyDescent="0.25">
      <c r="A50" s="9">
        <v>45420</v>
      </c>
      <c r="B50" s="9">
        <v>45420</v>
      </c>
      <c r="C50" s="160" t="s">
        <v>133</v>
      </c>
      <c r="D50">
        <v>48.578082999999999</v>
      </c>
      <c r="E50">
        <v>-124.304174</v>
      </c>
      <c r="H50" t="s">
        <v>444</v>
      </c>
      <c r="I50" t="s">
        <v>845</v>
      </c>
      <c r="J50" t="s">
        <v>338</v>
      </c>
      <c r="K50">
        <v>0</v>
      </c>
      <c r="L50">
        <v>2</v>
      </c>
    </row>
    <row r="51" spans="1:13" x14ac:dyDescent="0.25">
      <c r="A51" s="9">
        <v>45420</v>
      </c>
      <c r="B51" s="9">
        <v>45420</v>
      </c>
      <c r="C51" s="160" t="s">
        <v>133</v>
      </c>
      <c r="D51">
        <v>48.578082999999999</v>
      </c>
      <c r="E51">
        <v>-124.304174</v>
      </c>
      <c r="H51" t="s">
        <v>444</v>
      </c>
      <c r="I51" t="s">
        <v>337</v>
      </c>
      <c r="J51" t="s">
        <v>338</v>
      </c>
      <c r="K51">
        <v>0</v>
      </c>
      <c r="L51">
        <v>2</v>
      </c>
    </row>
    <row r="52" spans="1:13" x14ac:dyDescent="0.25">
      <c r="A52" s="9">
        <v>45420</v>
      </c>
      <c r="B52" s="9">
        <v>45420</v>
      </c>
      <c r="C52" s="160" t="s">
        <v>133</v>
      </c>
      <c r="D52">
        <v>48.578082999999999</v>
      </c>
      <c r="E52">
        <v>-124.304174</v>
      </c>
      <c r="H52" t="s">
        <v>444</v>
      </c>
      <c r="I52" t="s">
        <v>343</v>
      </c>
      <c r="J52" t="s">
        <v>341</v>
      </c>
      <c r="K52">
        <v>0</v>
      </c>
      <c r="L52">
        <v>41</v>
      </c>
    </row>
    <row r="53" spans="1:13" x14ac:dyDescent="0.25">
      <c r="A53" s="9">
        <v>45421</v>
      </c>
      <c r="B53" s="9">
        <v>45421</v>
      </c>
      <c r="C53" s="160" t="s">
        <v>1610</v>
      </c>
      <c r="D53">
        <v>48.578037999999999</v>
      </c>
      <c r="E53">
        <v>-124.30417</v>
      </c>
      <c r="H53" t="s">
        <v>444</v>
      </c>
      <c r="I53" t="s">
        <v>343</v>
      </c>
      <c r="J53" t="s">
        <v>341</v>
      </c>
      <c r="K53">
        <v>0</v>
      </c>
      <c r="L53">
        <v>29</v>
      </c>
    </row>
    <row r="54" spans="1:13" x14ac:dyDescent="0.25">
      <c r="A54" s="9">
        <v>45421</v>
      </c>
      <c r="B54" s="9">
        <v>45421</v>
      </c>
      <c r="C54" s="160" t="s">
        <v>1610</v>
      </c>
      <c r="D54">
        <v>48.578037999999999</v>
      </c>
      <c r="E54">
        <v>-124.30417</v>
      </c>
      <c r="H54" t="s">
        <v>444</v>
      </c>
      <c r="I54" t="s">
        <v>343</v>
      </c>
      <c r="J54" t="s">
        <v>347</v>
      </c>
      <c r="K54">
        <v>0</v>
      </c>
      <c r="L54">
        <v>2</v>
      </c>
    </row>
    <row r="55" spans="1:13" x14ac:dyDescent="0.25">
      <c r="A55" s="9">
        <v>45426</v>
      </c>
      <c r="B55" s="9">
        <v>45426</v>
      </c>
      <c r="C55" s="160" t="s">
        <v>943</v>
      </c>
      <c r="D55">
        <v>48.577786000000003</v>
      </c>
      <c r="E55">
        <v>-124.299915</v>
      </c>
      <c r="H55" t="s">
        <v>444</v>
      </c>
      <c r="I55" t="s">
        <v>343</v>
      </c>
      <c r="J55" t="s">
        <v>341</v>
      </c>
      <c r="K55">
        <v>0</v>
      </c>
      <c r="L55">
        <v>29</v>
      </c>
    </row>
    <row r="56" spans="1:13" x14ac:dyDescent="0.25">
      <c r="A56" s="9">
        <v>45426</v>
      </c>
      <c r="B56" s="9">
        <v>45426</v>
      </c>
      <c r="C56" s="160" t="s">
        <v>943</v>
      </c>
      <c r="D56">
        <v>48.577786000000003</v>
      </c>
      <c r="E56">
        <v>-124.299915</v>
      </c>
      <c r="H56" t="s">
        <v>444</v>
      </c>
      <c r="I56" t="s">
        <v>343</v>
      </c>
      <c r="J56" t="s">
        <v>347</v>
      </c>
      <c r="K56">
        <v>0</v>
      </c>
      <c r="L56">
        <v>5</v>
      </c>
    </row>
    <row r="57" spans="1:13" x14ac:dyDescent="0.25">
      <c r="A57" s="9">
        <v>45429</v>
      </c>
      <c r="B57" s="9">
        <v>45429</v>
      </c>
      <c r="C57" s="160" t="s">
        <v>1766</v>
      </c>
      <c r="D57">
        <v>48.577798000000001</v>
      </c>
      <c r="E57">
        <v>-124.30686900000001</v>
      </c>
      <c r="H57" t="s">
        <v>444</v>
      </c>
      <c r="I57" t="s">
        <v>344</v>
      </c>
      <c r="J57" t="s">
        <v>341</v>
      </c>
      <c r="K57">
        <v>0</v>
      </c>
      <c r="L57">
        <v>1</v>
      </c>
    </row>
    <row r="58" spans="1:13" x14ac:dyDescent="0.25">
      <c r="A58" s="9">
        <v>45429</v>
      </c>
      <c r="B58" s="9">
        <v>45429</v>
      </c>
      <c r="C58" s="160" t="s">
        <v>1766</v>
      </c>
      <c r="D58">
        <v>48.577798000000001</v>
      </c>
      <c r="E58">
        <v>-124.30686900000001</v>
      </c>
      <c r="H58" t="s">
        <v>444</v>
      </c>
      <c r="I58" t="s">
        <v>337</v>
      </c>
      <c r="J58" t="s">
        <v>338</v>
      </c>
      <c r="K58">
        <v>0</v>
      </c>
      <c r="L58">
        <v>2</v>
      </c>
    </row>
    <row r="59" spans="1:13" x14ac:dyDescent="0.25">
      <c r="A59" s="9">
        <v>45429</v>
      </c>
      <c r="B59" s="9">
        <v>45429</v>
      </c>
      <c r="C59" s="160" t="s">
        <v>1766</v>
      </c>
      <c r="D59">
        <v>48.577798000000001</v>
      </c>
      <c r="E59">
        <v>-124.30686900000001</v>
      </c>
      <c r="H59" t="s">
        <v>444</v>
      </c>
      <c r="I59" t="s">
        <v>343</v>
      </c>
      <c r="J59" t="s">
        <v>347</v>
      </c>
      <c r="K59">
        <v>0</v>
      </c>
      <c r="L59">
        <v>5</v>
      </c>
    </row>
    <row r="60" spans="1:13" x14ac:dyDescent="0.25">
      <c r="A60" s="9">
        <v>45440</v>
      </c>
      <c r="B60" s="9">
        <v>45440</v>
      </c>
      <c r="C60" s="160" t="s">
        <v>1767</v>
      </c>
      <c r="D60">
        <v>48.578060999999998</v>
      </c>
      <c r="E60">
        <v>-124.304158</v>
      </c>
      <c r="H60" t="s">
        <v>444</v>
      </c>
      <c r="I60" t="s">
        <v>344</v>
      </c>
      <c r="J60" t="s">
        <v>341</v>
      </c>
      <c r="K60">
        <v>1</v>
      </c>
      <c r="L60">
        <v>7</v>
      </c>
    </row>
    <row r="61" spans="1:13" x14ac:dyDescent="0.25">
      <c r="A61" s="9">
        <v>45440</v>
      </c>
      <c r="B61" s="9">
        <v>45440</v>
      </c>
      <c r="C61" s="160" t="s">
        <v>1767</v>
      </c>
      <c r="D61">
        <v>48.578060999999998</v>
      </c>
      <c r="E61">
        <v>-124.304158</v>
      </c>
      <c r="H61" t="s">
        <v>444</v>
      </c>
      <c r="I61" t="s">
        <v>343</v>
      </c>
      <c r="J61" t="s">
        <v>341</v>
      </c>
      <c r="K61">
        <v>4</v>
      </c>
      <c r="L61">
        <f>92-K61</f>
        <v>88</v>
      </c>
    </row>
    <row r="62" spans="1:13" x14ac:dyDescent="0.25">
      <c r="A62" s="9">
        <v>45441</v>
      </c>
      <c r="B62" s="9">
        <v>45441</v>
      </c>
      <c r="C62" s="160" t="s">
        <v>1617</v>
      </c>
      <c r="D62">
        <v>48.578051000000002</v>
      </c>
      <c r="E62">
        <v>-124.30416099999999</v>
      </c>
      <c r="H62" t="s">
        <v>444</v>
      </c>
      <c r="I62" t="s">
        <v>343</v>
      </c>
      <c r="J62" t="s">
        <v>347</v>
      </c>
      <c r="K62">
        <v>1</v>
      </c>
      <c r="L62">
        <v>3</v>
      </c>
      <c r="M62" t="s">
        <v>885</v>
      </c>
    </row>
    <row r="63" spans="1:13" x14ac:dyDescent="0.25">
      <c r="A63" s="9">
        <v>45441</v>
      </c>
      <c r="B63" s="9">
        <v>45441</v>
      </c>
      <c r="C63" s="160" t="s">
        <v>1617</v>
      </c>
      <c r="D63">
        <v>48.578051000000002</v>
      </c>
      <c r="E63">
        <v>-124.30416099999999</v>
      </c>
      <c r="H63" t="s">
        <v>444</v>
      </c>
      <c r="I63" t="s">
        <v>344</v>
      </c>
      <c r="J63" t="s">
        <v>341</v>
      </c>
      <c r="K63">
        <v>0</v>
      </c>
      <c r="L63">
        <v>2</v>
      </c>
    </row>
    <row r="64" spans="1:13" x14ac:dyDescent="0.25">
      <c r="A64" s="9">
        <v>45441</v>
      </c>
      <c r="B64" s="9">
        <v>45441</v>
      </c>
      <c r="C64" s="160" t="s">
        <v>1617</v>
      </c>
      <c r="D64">
        <v>48.578051000000002</v>
      </c>
      <c r="E64">
        <v>-124.30416099999999</v>
      </c>
      <c r="H64" t="s">
        <v>444</v>
      </c>
      <c r="I64" t="s">
        <v>343</v>
      </c>
      <c r="J64" t="s">
        <v>341</v>
      </c>
      <c r="K64">
        <v>0</v>
      </c>
      <c r="L64">
        <v>10</v>
      </c>
    </row>
    <row r="65" spans="1:13" x14ac:dyDescent="0.25">
      <c r="A65" s="9">
        <v>45441</v>
      </c>
      <c r="B65" s="9">
        <v>45441</v>
      </c>
      <c r="C65" s="160" t="s">
        <v>1617</v>
      </c>
      <c r="D65">
        <v>48.578051000000002</v>
      </c>
      <c r="E65">
        <v>-124.30416099999999</v>
      </c>
      <c r="H65" t="s">
        <v>444</v>
      </c>
      <c r="I65" t="s">
        <v>337</v>
      </c>
      <c r="J65" t="s">
        <v>338</v>
      </c>
      <c r="K65">
        <v>0</v>
      </c>
      <c r="L65">
        <v>1</v>
      </c>
    </row>
    <row r="66" spans="1:13" x14ac:dyDescent="0.25">
      <c r="A66" s="9">
        <v>45441</v>
      </c>
      <c r="B66" s="9">
        <v>45441</v>
      </c>
      <c r="C66" s="160" t="s">
        <v>1617</v>
      </c>
      <c r="D66">
        <v>48.578051000000002</v>
      </c>
      <c r="E66">
        <v>-124.30416099999999</v>
      </c>
      <c r="H66" t="s">
        <v>444</v>
      </c>
      <c r="I66" t="s">
        <v>344</v>
      </c>
      <c r="J66" t="s">
        <v>347</v>
      </c>
      <c r="K66">
        <v>0</v>
      </c>
      <c r="L66">
        <v>4</v>
      </c>
    </row>
    <row r="67" spans="1:13" x14ac:dyDescent="0.25">
      <c r="A67" s="172">
        <v>45715</v>
      </c>
      <c r="B67" s="172">
        <v>45715</v>
      </c>
      <c r="C67" s="179" t="s">
        <v>160</v>
      </c>
      <c r="D67" s="174">
        <v>48.578051000000002</v>
      </c>
      <c r="E67" s="174">
        <v>-124.30416099999999</v>
      </c>
      <c r="F67" s="173">
        <v>0.41666666666666669</v>
      </c>
      <c r="G67" s="173">
        <v>0.4375</v>
      </c>
      <c r="H67" s="174" t="s">
        <v>1746</v>
      </c>
      <c r="I67" s="174" t="s">
        <v>344</v>
      </c>
      <c r="J67" s="174" t="s">
        <v>341</v>
      </c>
      <c r="K67" s="174">
        <v>0</v>
      </c>
      <c r="L67" s="174">
        <v>6</v>
      </c>
      <c r="M67" s="174"/>
    </row>
    <row r="68" spans="1:13" x14ac:dyDescent="0.25">
      <c r="A68" s="172">
        <v>45715</v>
      </c>
      <c r="B68" s="172">
        <v>45715</v>
      </c>
      <c r="C68" s="179" t="s">
        <v>160</v>
      </c>
      <c r="D68" s="174">
        <v>48.578051000000002</v>
      </c>
      <c r="E68" s="174">
        <v>-124.30416099999999</v>
      </c>
      <c r="F68" s="173">
        <v>0.41666666666666669</v>
      </c>
      <c r="G68" s="173">
        <v>0.4375</v>
      </c>
      <c r="H68" s="174" t="s">
        <v>1746</v>
      </c>
      <c r="I68" s="174" t="s">
        <v>343</v>
      </c>
      <c r="J68" s="174" t="s">
        <v>341</v>
      </c>
      <c r="K68" s="174">
        <v>0</v>
      </c>
      <c r="L68" s="174">
        <v>1</v>
      </c>
      <c r="M68" s="174"/>
    </row>
    <row r="69" spans="1:13" x14ac:dyDescent="0.25">
      <c r="A69" s="172">
        <v>45716</v>
      </c>
      <c r="B69" s="172">
        <v>45716</v>
      </c>
      <c r="C69" s="179" t="s">
        <v>1768</v>
      </c>
      <c r="D69" s="174">
        <v>48.578051000000002</v>
      </c>
      <c r="E69" s="174">
        <v>-124.30416099999999</v>
      </c>
      <c r="F69" s="173">
        <v>0.41666666666666669</v>
      </c>
      <c r="G69" s="173">
        <v>0.4375</v>
      </c>
      <c r="H69" s="174" t="s">
        <v>1746</v>
      </c>
      <c r="I69" s="174" t="s">
        <v>344</v>
      </c>
      <c r="J69" s="174" t="s">
        <v>341</v>
      </c>
      <c r="K69" s="174">
        <v>0</v>
      </c>
      <c r="L69" s="174">
        <v>5</v>
      </c>
      <c r="M69" s="174"/>
    </row>
    <row r="70" spans="1:13" x14ac:dyDescent="0.25">
      <c r="A70" s="172">
        <v>45716</v>
      </c>
      <c r="B70" s="172">
        <v>45716</v>
      </c>
      <c r="C70" s="179" t="s">
        <v>1768</v>
      </c>
      <c r="D70" s="174">
        <v>48.578051000000002</v>
      </c>
      <c r="E70" s="174">
        <v>-124.30416099999999</v>
      </c>
      <c r="F70" s="173">
        <v>0.41666666666666669</v>
      </c>
      <c r="G70" s="173">
        <v>0.4375</v>
      </c>
      <c r="H70" s="174" t="s">
        <v>1746</v>
      </c>
      <c r="I70" s="174" t="s">
        <v>340</v>
      </c>
      <c r="J70" s="174" t="s">
        <v>341</v>
      </c>
      <c r="K70" s="174">
        <v>0</v>
      </c>
      <c r="L70" s="174">
        <v>2</v>
      </c>
      <c r="M70" s="174"/>
    </row>
    <row r="71" spans="1:13" x14ac:dyDescent="0.25">
      <c r="A71" s="172">
        <v>45720</v>
      </c>
      <c r="B71" s="172">
        <v>45720</v>
      </c>
      <c r="C71" s="179" t="s">
        <v>1647</v>
      </c>
      <c r="D71" s="174">
        <v>48.578051000000002</v>
      </c>
      <c r="E71" s="174">
        <v>-124.30416099999999</v>
      </c>
      <c r="F71" s="174"/>
      <c r="G71" s="174"/>
      <c r="H71" s="174"/>
      <c r="I71" s="174" t="s">
        <v>343</v>
      </c>
      <c r="J71" s="174" t="s">
        <v>341</v>
      </c>
      <c r="K71" s="174">
        <v>0</v>
      </c>
      <c r="L71" s="174">
        <v>6</v>
      </c>
      <c r="M71" s="174" t="s">
        <v>1747</v>
      </c>
    </row>
    <row r="72" spans="1:13" x14ac:dyDescent="0.25">
      <c r="A72" s="172">
        <v>45720</v>
      </c>
      <c r="B72" s="172">
        <v>45720</v>
      </c>
      <c r="C72" s="179" t="s">
        <v>1647</v>
      </c>
      <c r="D72" s="174">
        <v>48.578051000000002</v>
      </c>
      <c r="E72" s="174">
        <v>-124.30416099999999</v>
      </c>
      <c r="F72" s="174"/>
      <c r="G72" s="174"/>
      <c r="H72" s="174"/>
      <c r="I72" s="174" t="s">
        <v>340</v>
      </c>
      <c r="J72" s="174" t="s">
        <v>341</v>
      </c>
      <c r="K72" s="174">
        <v>0</v>
      </c>
      <c r="L72" s="174">
        <v>1</v>
      </c>
      <c r="M72" s="174" t="s">
        <v>1747</v>
      </c>
    </row>
    <row r="73" spans="1:13" x14ac:dyDescent="0.25">
      <c r="A73" s="172">
        <v>45720</v>
      </c>
      <c r="B73" s="172">
        <v>45720</v>
      </c>
      <c r="C73" s="179" t="s">
        <v>1647</v>
      </c>
      <c r="D73" s="174">
        <v>48.578051000000002</v>
      </c>
      <c r="E73" s="174">
        <v>-124.30416099999999</v>
      </c>
      <c r="F73" s="174"/>
      <c r="G73" s="174"/>
      <c r="H73" s="174"/>
      <c r="I73" s="174" t="s">
        <v>344</v>
      </c>
      <c r="J73" s="174" t="s">
        <v>341</v>
      </c>
      <c r="K73" s="174">
        <v>1</v>
      </c>
      <c r="L73" s="174">
        <v>11</v>
      </c>
      <c r="M73" s="174" t="s">
        <v>1747</v>
      </c>
    </row>
    <row r="74" spans="1:13" x14ac:dyDescent="0.25">
      <c r="A74" s="172">
        <v>45721</v>
      </c>
      <c r="B74" s="172">
        <v>45721</v>
      </c>
      <c r="C74" s="179" t="s">
        <v>1769</v>
      </c>
      <c r="D74" s="174">
        <v>48.578051000000002</v>
      </c>
      <c r="E74" s="174">
        <v>-124.30416099999999</v>
      </c>
      <c r="F74" s="173">
        <v>0.47916666666666669</v>
      </c>
      <c r="G74" s="173">
        <v>0.52083333333333337</v>
      </c>
      <c r="H74" s="174" t="s">
        <v>1748</v>
      </c>
      <c r="I74" s="174" t="s">
        <v>344</v>
      </c>
      <c r="J74" s="174" t="s">
        <v>341</v>
      </c>
      <c r="K74" s="174">
        <v>0</v>
      </c>
      <c r="L74" s="174">
        <v>17</v>
      </c>
      <c r="M74" s="174"/>
    </row>
    <row r="75" spans="1:13" x14ac:dyDescent="0.25">
      <c r="A75" s="172">
        <v>45721</v>
      </c>
      <c r="B75" s="172">
        <v>45721</v>
      </c>
      <c r="C75" s="179" t="s">
        <v>1769</v>
      </c>
      <c r="D75" s="174">
        <v>48.578051000000002</v>
      </c>
      <c r="E75" s="174">
        <v>-124.30416099999999</v>
      </c>
      <c r="F75" s="173">
        <v>0.47916666666666669</v>
      </c>
      <c r="G75" s="173">
        <v>0.52083333333333337</v>
      </c>
      <c r="H75" s="174" t="s">
        <v>1748</v>
      </c>
      <c r="I75" s="174" t="s">
        <v>343</v>
      </c>
      <c r="J75" s="174" t="s">
        <v>341</v>
      </c>
      <c r="K75" s="174">
        <v>0</v>
      </c>
      <c r="L75" s="174">
        <v>5</v>
      </c>
      <c r="M75" s="174"/>
    </row>
    <row r="76" spans="1:13" x14ac:dyDescent="0.25">
      <c r="A76" s="172">
        <v>45721</v>
      </c>
      <c r="B76" s="172">
        <v>45721</v>
      </c>
      <c r="C76" s="179" t="s">
        <v>1769</v>
      </c>
      <c r="D76" s="174">
        <v>48.578051000000002</v>
      </c>
      <c r="E76" s="174">
        <v>-124.30416099999999</v>
      </c>
      <c r="F76" s="173">
        <v>0.47916666666666669</v>
      </c>
      <c r="G76" s="173">
        <v>0.52083333333333337</v>
      </c>
      <c r="H76" s="174" t="s">
        <v>1748</v>
      </c>
      <c r="I76" s="174" t="s">
        <v>340</v>
      </c>
      <c r="J76" s="174" t="s">
        <v>341</v>
      </c>
      <c r="K76" s="174">
        <v>0</v>
      </c>
      <c r="L76" s="174">
        <v>1</v>
      </c>
      <c r="M76" s="174"/>
    </row>
    <row r="77" spans="1:13" x14ac:dyDescent="0.25">
      <c r="A77" s="172">
        <v>45722</v>
      </c>
      <c r="B77" s="172">
        <v>45722</v>
      </c>
      <c r="C77" s="179" t="s">
        <v>1592</v>
      </c>
      <c r="D77" s="174">
        <v>48.578051000000002</v>
      </c>
      <c r="E77" s="174">
        <v>-124.30416099999999</v>
      </c>
      <c r="F77" s="173">
        <v>0.50347222222222221</v>
      </c>
      <c r="G77" s="173">
        <v>0.53819444444444442</v>
      </c>
      <c r="H77" s="174" t="s">
        <v>1749</v>
      </c>
      <c r="I77" s="174" t="s">
        <v>344</v>
      </c>
      <c r="J77" s="174" t="s">
        <v>341</v>
      </c>
      <c r="K77" s="174">
        <v>0</v>
      </c>
      <c r="L77" s="174">
        <v>47</v>
      </c>
      <c r="M77" s="174"/>
    </row>
    <row r="78" spans="1:13" x14ac:dyDescent="0.25">
      <c r="A78" s="172">
        <v>45722</v>
      </c>
      <c r="B78" s="172">
        <v>45722</v>
      </c>
      <c r="C78" s="179" t="s">
        <v>1592</v>
      </c>
      <c r="D78" s="174">
        <v>48.578051000000002</v>
      </c>
      <c r="E78" s="174">
        <v>-124.30416099999999</v>
      </c>
      <c r="F78" s="173">
        <v>0.50347222222222221</v>
      </c>
      <c r="G78" s="173">
        <v>0.53819444444444442</v>
      </c>
      <c r="H78" s="174" t="s">
        <v>1749</v>
      </c>
      <c r="I78" s="174" t="s">
        <v>343</v>
      </c>
      <c r="J78" s="174" t="s">
        <v>341</v>
      </c>
      <c r="K78" s="174">
        <v>0</v>
      </c>
      <c r="L78" s="174">
        <v>47</v>
      </c>
      <c r="M78" s="174"/>
    </row>
    <row r="79" spans="1:13" x14ac:dyDescent="0.25">
      <c r="A79" s="172">
        <v>45722</v>
      </c>
      <c r="B79" s="172">
        <v>45722</v>
      </c>
      <c r="C79" s="179" t="s">
        <v>1592</v>
      </c>
      <c r="D79" s="174">
        <v>48.578051000000002</v>
      </c>
      <c r="E79" s="174">
        <v>-124.30416099999999</v>
      </c>
      <c r="F79" s="173">
        <v>0.50347222222222221</v>
      </c>
      <c r="G79" s="173">
        <v>0.53819444444444442</v>
      </c>
      <c r="H79" s="174" t="s">
        <v>1749</v>
      </c>
      <c r="I79" s="174" t="s">
        <v>343</v>
      </c>
      <c r="J79" s="174" t="s">
        <v>347</v>
      </c>
      <c r="K79" s="174">
        <v>0</v>
      </c>
      <c r="L79" s="174">
        <v>1</v>
      </c>
      <c r="M79" s="174"/>
    </row>
    <row r="80" spans="1:13" x14ac:dyDescent="0.25">
      <c r="A80" s="172">
        <v>45722</v>
      </c>
      <c r="B80" s="172">
        <v>45722</v>
      </c>
      <c r="C80" s="179" t="s">
        <v>1592</v>
      </c>
      <c r="D80" s="174">
        <v>48.578051000000002</v>
      </c>
      <c r="E80" s="174">
        <v>-124.30416099999999</v>
      </c>
      <c r="F80" s="173">
        <v>0.50347222222222221</v>
      </c>
      <c r="G80" s="173">
        <v>0.53819444444444442</v>
      </c>
      <c r="H80" s="174" t="s">
        <v>1749</v>
      </c>
      <c r="I80" s="174" t="s">
        <v>340</v>
      </c>
      <c r="J80" s="174" t="s">
        <v>341</v>
      </c>
      <c r="K80" s="174">
        <v>0</v>
      </c>
      <c r="L80" s="174">
        <v>2</v>
      </c>
      <c r="M80" s="174"/>
    </row>
    <row r="81" spans="1:13" x14ac:dyDescent="0.25">
      <c r="A81" s="172">
        <v>45723</v>
      </c>
      <c r="B81" s="172">
        <v>45723</v>
      </c>
      <c r="C81" s="174"/>
      <c r="D81" s="174">
        <v>48.578051000000002</v>
      </c>
      <c r="E81" s="174">
        <v>-124.30416099999999</v>
      </c>
      <c r="F81" s="174"/>
      <c r="G81" s="174"/>
      <c r="H81" s="174"/>
      <c r="I81" s="174" t="s">
        <v>344</v>
      </c>
      <c r="J81" s="174" t="s">
        <v>341</v>
      </c>
      <c r="K81" s="174">
        <v>0</v>
      </c>
      <c r="L81" s="174"/>
      <c r="M81" s="175" t="s">
        <v>1750</v>
      </c>
    </row>
    <row r="82" spans="1:13" x14ac:dyDescent="0.25">
      <c r="A82" s="172">
        <v>45723</v>
      </c>
      <c r="B82" s="172">
        <v>45723</v>
      </c>
      <c r="C82" s="174"/>
      <c r="D82" s="174">
        <v>48.578051000000002</v>
      </c>
      <c r="E82" s="174">
        <v>-124.30416099999999</v>
      </c>
      <c r="F82" s="174"/>
      <c r="G82" s="174"/>
      <c r="H82" s="174"/>
      <c r="I82" s="174" t="s">
        <v>343</v>
      </c>
      <c r="J82" s="174" t="s">
        <v>341</v>
      </c>
      <c r="K82" s="174">
        <v>0</v>
      </c>
      <c r="L82" s="174"/>
      <c r="M82" s="175" t="s">
        <v>1750</v>
      </c>
    </row>
    <row r="83" spans="1:13" x14ac:dyDescent="0.25">
      <c r="A83" s="172">
        <v>45723</v>
      </c>
      <c r="B83" s="172">
        <v>45723</v>
      </c>
      <c r="C83" s="174"/>
      <c r="D83" s="174">
        <v>48.578051000000002</v>
      </c>
      <c r="E83" s="174">
        <v>-124.30416099999999</v>
      </c>
      <c r="F83" s="174"/>
      <c r="G83" s="174"/>
      <c r="H83" s="174"/>
      <c r="I83" s="174" t="s">
        <v>340</v>
      </c>
      <c r="J83" s="174" t="s">
        <v>341</v>
      </c>
      <c r="K83" s="174">
        <v>0</v>
      </c>
      <c r="L83" s="174"/>
      <c r="M83" s="175" t="s">
        <v>1750</v>
      </c>
    </row>
    <row r="84" spans="1:13" x14ac:dyDescent="0.25">
      <c r="A84" s="172">
        <v>45728</v>
      </c>
      <c r="B84" s="172">
        <v>45728</v>
      </c>
      <c r="C84" s="179" t="s">
        <v>1617</v>
      </c>
      <c r="D84" s="174">
        <v>48.578051000000002</v>
      </c>
      <c r="E84" s="174">
        <v>-124.30416099999999</v>
      </c>
      <c r="F84" s="173">
        <v>0.41805555555555557</v>
      </c>
      <c r="G84" s="173">
        <v>0.4597222222222222</v>
      </c>
      <c r="H84" s="174" t="s">
        <v>1748</v>
      </c>
      <c r="I84" s="174" t="s">
        <v>344</v>
      </c>
      <c r="J84" s="174" t="s">
        <v>341</v>
      </c>
      <c r="K84" s="174">
        <v>0</v>
      </c>
      <c r="L84" s="174">
        <v>10</v>
      </c>
      <c r="M84" s="174"/>
    </row>
    <row r="85" spans="1:13" x14ac:dyDescent="0.25">
      <c r="A85" s="172">
        <v>45728</v>
      </c>
      <c r="B85" s="172">
        <v>45728</v>
      </c>
      <c r="C85" s="179" t="s">
        <v>1617</v>
      </c>
      <c r="D85" s="174">
        <v>48.578051000000002</v>
      </c>
      <c r="E85" s="174">
        <v>-124.30416099999999</v>
      </c>
      <c r="F85" s="173">
        <v>0.41805555555555557</v>
      </c>
      <c r="G85" s="173">
        <v>0.4597222222222222</v>
      </c>
      <c r="H85" s="174" t="s">
        <v>1748</v>
      </c>
      <c r="I85" s="174" t="s">
        <v>343</v>
      </c>
      <c r="J85" s="174" t="s">
        <v>341</v>
      </c>
      <c r="K85" s="174">
        <v>0</v>
      </c>
      <c r="L85" s="174">
        <v>13</v>
      </c>
      <c r="M85" s="174"/>
    </row>
    <row r="86" spans="1:13" x14ac:dyDescent="0.25">
      <c r="A86" s="172">
        <v>45728</v>
      </c>
      <c r="B86" s="172">
        <v>45728</v>
      </c>
      <c r="C86" s="179" t="s">
        <v>1617</v>
      </c>
      <c r="D86" s="174">
        <v>48.578051000000002</v>
      </c>
      <c r="E86" s="174">
        <v>-124.30416099999999</v>
      </c>
      <c r="F86" s="173">
        <v>0.41805555555555557</v>
      </c>
      <c r="G86" s="173">
        <v>0.4597222222222222</v>
      </c>
      <c r="H86" s="174" t="s">
        <v>1748</v>
      </c>
      <c r="I86" s="174" t="s">
        <v>340</v>
      </c>
      <c r="J86" s="174" t="s">
        <v>341</v>
      </c>
      <c r="K86" s="174">
        <v>0</v>
      </c>
      <c r="L86" s="174">
        <v>1</v>
      </c>
      <c r="M86" s="174"/>
    </row>
    <row r="87" spans="1:13" x14ac:dyDescent="0.25">
      <c r="A87" s="172">
        <v>45729</v>
      </c>
      <c r="B87" s="172">
        <v>45729</v>
      </c>
      <c r="C87" s="174"/>
      <c r="D87" s="174">
        <v>48.578051000000002</v>
      </c>
      <c r="E87" s="174">
        <v>-124.30416099999999</v>
      </c>
      <c r="F87" s="173">
        <v>0.40763888888888888</v>
      </c>
      <c r="G87" s="173">
        <v>0.44930555555555557</v>
      </c>
      <c r="H87" s="174" t="s">
        <v>1748</v>
      </c>
      <c r="I87" s="174" t="s">
        <v>344</v>
      </c>
      <c r="J87" s="174" t="s">
        <v>341</v>
      </c>
      <c r="K87" s="174">
        <v>0</v>
      </c>
      <c r="L87" s="174">
        <v>3</v>
      </c>
      <c r="M87" s="174" t="s">
        <v>1751</v>
      </c>
    </row>
    <row r="88" spans="1:13" x14ac:dyDescent="0.25">
      <c r="A88" s="172">
        <v>45729</v>
      </c>
      <c r="B88" s="172">
        <v>45729</v>
      </c>
      <c r="C88" s="174"/>
      <c r="D88" s="174">
        <v>48.578051000000002</v>
      </c>
      <c r="E88" s="174">
        <v>-124.30416099999999</v>
      </c>
      <c r="F88" s="173">
        <v>0.40763888888888888</v>
      </c>
      <c r="G88" s="173">
        <v>0.44930555555555557</v>
      </c>
      <c r="H88" s="174" t="s">
        <v>1748</v>
      </c>
      <c r="I88" s="174" t="s">
        <v>343</v>
      </c>
      <c r="J88" s="174" t="s">
        <v>341</v>
      </c>
      <c r="K88" s="174">
        <v>0</v>
      </c>
      <c r="L88" s="174">
        <v>19</v>
      </c>
      <c r="M88" s="174" t="s">
        <v>1751</v>
      </c>
    </row>
    <row r="89" spans="1:13" x14ac:dyDescent="0.25">
      <c r="A89" s="172">
        <v>45729</v>
      </c>
      <c r="B89" s="172">
        <v>45729</v>
      </c>
      <c r="C89" s="174"/>
      <c r="D89" s="174">
        <v>48.578051000000002</v>
      </c>
      <c r="E89" s="174">
        <v>-124.30416099999999</v>
      </c>
      <c r="F89" s="173">
        <v>0.40763888888888888</v>
      </c>
      <c r="G89" s="173">
        <v>0.44930555555555557</v>
      </c>
      <c r="H89" s="174" t="s">
        <v>1748</v>
      </c>
      <c r="I89" s="174" t="s">
        <v>340</v>
      </c>
      <c r="J89" s="174" t="s">
        <v>341</v>
      </c>
      <c r="K89" s="174">
        <v>0</v>
      </c>
      <c r="L89" s="174">
        <v>2</v>
      </c>
      <c r="M89" s="174" t="s">
        <v>1751</v>
      </c>
    </row>
    <row r="90" spans="1:13" x14ac:dyDescent="0.25">
      <c r="A90" s="172">
        <v>45730</v>
      </c>
      <c r="B90" s="172">
        <v>45730</v>
      </c>
      <c r="C90" s="174"/>
      <c r="D90" s="174">
        <v>48.578051000000002</v>
      </c>
      <c r="E90" s="174">
        <v>-124.30416099999999</v>
      </c>
      <c r="F90" s="174"/>
      <c r="G90" s="174"/>
      <c r="H90" s="174"/>
      <c r="I90" s="174" t="s">
        <v>344</v>
      </c>
      <c r="J90" s="174" t="s">
        <v>341</v>
      </c>
      <c r="K90" s="174">
        <v>0</v>
      </c>
      <c r="L90" s="174">
        <v>0</v>
      </c>
      <c r="M90" s="175" t="s">
        <v>1750</v>
      </c>
    </row>
    <row r="91" spans="1:13" x14ac:dyDescent="0.25">
      <c r="A91" s="172">
        <v>45730</v>
      </c>
      <c r="B91" s="172">
        <v>45730</v>
      </c>
      <c r="C91" s="174"/>
      <c r="D91" s="174">
        <v>48.578051000000002</v>
      </c>
      <c r="E91" s="174">
        <v>-124.30416099999999</v>
      </c>
      <c r="F91" s="174"/>
      <c r="G91" s="174"/>
      <c r="H91" s="174"/>
      <c r="I91" s="174" t="s">
        <v>343</v>
      </c>
      <c r="J91" s="174" t="s">
        <v>341</v>
      </c>
      <c r="K91" s="174">
        <v>0</v>
      </c>
      <c r="L91" s="174">
        <v>0</v>
      </c>
      <c r="M91" s="175" t="s">
        <v>1750</v>
      </c>
    </row>
    <row r="92" spans="1:13" x14ac:dyDescent="0.25">
      <c r="A92" s="172">
        <v>45730</v>
      </c>
      <c r="B92" s="172">
        <v>45730</v>
      </c>
      <c r="C92" s="174"/>
      <c r="D92" s="174">
        <v>48.578051000000002</v>
      </c>
      <c r="E92" s="174">
        <v>-124.30416099999999</v>
      </c>
      <c r="F92" s="174"/>
      <c r="G92" s="174"/>
      <c r="H92" s="174"/>
      <c r="I92" s="174" t="s">
        <v>343</v>
      </c>
      <c r="J92" s="174" t="s">
        <v>347</v>
      </c>
      <c r="K92" s="174">
        <v>0</v>
      </c>
      <c r="L92" s="174">
        <v>0</v>
      </c>
      <c r="M92" s="175" t="s">
        <v>1750</v>
      </c>
    </row>
    <row r="93" spans="1:13" x14ac:dyDescent="0.25">
      <c r="A93" s="172">
        <v>45730</v>
      </c>
      <c r="B93" s="172">
        <v>45730</v>
      </c>
      <c r="C93" s="174"/>
      <c r="D93" s="174">
        <v>48.578051000000002</v>
      </c>
      <c r="E93" s="174">
        <v>-124.30416099999999</v>
      </c>
      <c r="F93" s="173"/>
      <c r="G93" s="173"/>
      <c r="H93" s="174"/>
      <c r="I93" s="174" t="s">
        <v>340</v>
      </c>
      <c r="J93" s="174" t="s">
        <v>341</v>
      </c>
      <c r="K93" s="174">
        <v>0</v>
      </c>
      <c r="L93" s="174">
        <v>0</v>
      </c>
      <c r="M93" s="175" t="s">
        <v>1750</v>
      </c>
    </row>
    <row r="94" spans="1:13" x14ac:dyDescent="0.25">
      <c r="A94" s="172">
        <v>45734</v>
      </c>
      <c r="B94" s="172">
        <v>45734</v>
      </c>
      <c r="C94" s="174"/>
      <c r="D94" s="174">
        <v>48.578051000000002</v>
      </c>
      <c r="E94" s="174">
        <v>-124.30416099999999</v>
      </c>
      <c r="F94" s="173">
        <v>0.4201388888888889</v>
      </c>
      <c r="G94" s="173">
        <v>0.46180555555555558</v>
      </c>
      <c r="H94" s="174" t="s">
        <v>1748</v>
      </c>
      <c r="I94" s="174" t="s">
        <v>344</v>
      </c>
      <c r="J94" s="174" t="s">
        <v>341</v>
      </c>
      <c r="K94" s="174">
        <v>0</v>
      </c>
      <c r="L94" s="174">
        <v>13</v>
      </c>
      <c r="M94" s="175"/>
    </row>
    <row r="95" spans="1:13" x14ac:dyDescent="0.25">
      <c r="A95" s="172">
        <v>45734</v>
      </c>
      <c r="B95" s="172">
        <v>45734</v>
      </c>
      <c r="C95" s="174"/>
      <c r="D95" s="174">
        <v>48.578051000000002</v>
      </c>
      <c r="E95" s="174">
        <v>-124.30416099999999</v>
      </c>
      <c r="F95" s="173">
        <v>0.4201388888888889</v>
      </c>
      <c r="G95" s="173">
        <v>0.46180555555555558</v>
      </c>
      <c r="H95" s="174" t="s">
        <v>1748</v>
      </c>
      <c r="I95" s="174" t="s">
        <v>343</v>
      </c>
      <c r="J95" s="174" t="s">
        <v>341</v>
      </c>
      <c r="K95" s="174">
        <v>0</v>
      </c>
      <c r="L95" s="174">
        <v>18</v>
      </c>
      <c r="M95" s="175"/>
    </row>
    <row r="96" spans="1:13" x14ac:dyDescent="0.25">
      <c r="A96" s="172">
        <v>45734</v>
      </c>
      <c r="B96" s="172">
        <v>45734</v>
      </c>
      <c r="C96" s="174"/>
      <c r="D96" s="174">
        <v>48.578051000000002</v>
      </c>
      <c r="E96" s="174">
        <v>-124.30416099999999</v>
      </c>
      <c r="F96" s="173">
        <v>0.4201388888888889</v>
      </c>
      <c r="G96" s="173">
        <v>0.46180555555555558</v>
      </c>
      <c r="H96" s="174" t="s">
        <v>1748</v>
      </c>
      <c r="I96" s="174" t="s">
        <v>343</v>
      </c>
      <c r="J96" s="174" t="s">
        <v>347</v>
      </c>
      <c r="K96" s="174">
        <v>0</v>
      </c>
      <c r="L96" s="174">
        <v>2</v>
      </c>
      <c r="M96" s="175"/>
    </row>
    <row r="97" spans="1:13" x14ac:dyDescent="0.25">
      <c r="A97" s="172">
        <v>45734</v>
      </c>
      <c r="B97" s="172">
        <v>45734</v>
      </c>
      <c r="C97" s="174"/>
      <c r="D97" s="174">
        <v>48.578051000000002</v>
      </c>
      <c r="E97" s="174">
        <v>-124.30416099999999</v>
      </c>
      <c r="F97" s="173">
        <v>0.4201388888888889</v>
      </c>
      <c r="G97" s="173">
        <v>0.46180555555555558</v>
      </c>
      <c r="H97" s="174" t="s">
        <v>1748</v>
      </c>
      <c r="I97" s="174" t="s">
        <v>340</v>
      </c>
      <c r="J97" s="174" t="s">
        <v>341</v>
      </c>
      <c r="K97" s="174">
        <v>0</v>
      </c>
      <c r="L97" s="174">
        <v>3</v>
      </c>
      <c r="M97" s="175"/>
    </row>
    <row r="98" spans="1:13" x14ac:dyDescent="0.25">
      <c r="A98" s="172">
        <v>45735</v>
      </c>
      <c r="B98" s="172">
        <v>45735</v>
      </c>
      <c r="C98" s="179" t="s">
        <v>1770</v>
      </c>
      <c r="D98" s="174">
        <v>48.578051000000002</v>
      </c>
      <c r="E98" s="174">
        <v>-124.30416099999999</v>
      </c>
      <c r="F98" s="173">
        <v>0.40833333333333338</v>
      </c>
      <c r="G98" s="173">
        <v>0.45</v>
      </c>
      <c r="H98" s="174" t="s">
        <v>1748</v>
      </c>
      <c r="I98" s="174" t="s">
        <v>344</v>
      </c>
      <c r="J98" s="174" t="s">
        <v>341</v>
      </c>
      <c r="K98" s="174">
        <v>0</v>
      </c>
      <c r="L98" s="174">
        <v>21</v>
      </c>
      <c r="M98" s="174"/>
    </row>
    <row r="99" spans="1:13" x14ac:dyDescent="0.25">
      <c r="A99" s="172">
        <v>45735</v>
      </c>
      <c r="B99" s="172">
        <v>45735</v>
      </c>
      <c r="C99" s="179" t="s">
        <v>1770</v>
      </c>
      <c r="D99" s="174">
        <v>48.578051000000002</v>
      </c>
      <c r="E99" s="174">
        <v>-124.30416099999999</v>
      </c>
      <c r="F99" s="173">
        <v>0.40833333333333338</v>
      </c>
      <c r="G99" s="173">
        <v>0.45</v>
      </c>
      <c r="H99" s="174" t="s">
        <v>1748</v>
      </c>
      <c r="I99" s="174" t="s">
        <v>343</v>
      </c>
      <c r="J99" s="174" t="s">
        <v>341</v>
      </c>
      <c r="K99" s="174">
        <v>0</v>
      </c>
      <c r="L99" s="174">
        <v>20</v>
      </c>
      <c r="M99" s="174"/>
    </row>
    <row r="100" spans="1:13" x14ac:dyDescent="0.25">
      <c r="A100" s="172">
        <v>45735</v>
      </c>
      <c r="B100" s="172">
        <v>45735</v>
      </c>
      <c r="C100" s="179" t="s">
        <v>1770</v>
      </c>
      <c r="D100" s="174">
        <v>48.578051000000002</v>
      </c>
      <c r="E100" s="174">
        <v>-124.30416099999999</v>
      </c>
      <c r="F100" s="173">
        <v>0.40833333333333338</v>
      </c>
      <c r="G100" s="173">
        <v>0.45</v>
      </c>
      <c r="H100" s="174" t="s">
        <v>1748</v>
      </c>
      <c r="I100" s="174" t="s">
        <v>340</v>
      </c>
      <c r="J100" s="174" t="s">
        <v>341</v>
      </c>
      <c r="K100" s="174">
        <v>0</v>
      </c>
      <c r="L100" s="174">
        <v>1</v>
      </c>
      <c r="M100" s="174"/>
    </row>
    <row r="101" spans="1:13" x14ac:dyDescent="0.25">
      <c r="A101" s="172">
        <v>45736</v>
      </c>
      <c r="B101" s="172">
        <v>45736</v>
      </c>
      <c r="C101" s="174"/>
      <c r="D101" s="174">
        <v>48.578051000000002</v>
      </c>
      <c r="E101" s="174">
        <v>-124.30416099999999</v>
      </c>
      <c r="F101" s="174"/>
      <c r="G101" s="174"/>
      <c r="H101" s="174"/>
      <c r="I101" s="174" t="s">
        <v>344</v>
      </c>
      <c r="J101" s="174" t="s">
        <v>341</v>
      </c>
      <c r="K101" s="174">
        <v>0</v>
      </c>
      <c r="L101" s="174">
        <v>0</v>
      </c>
      <c r="M101" s="175" t="s">
        <v>1750</v>
      </c>
    </row>
    <row r="102" spans="1:13" x14ac:dyDescent="0.25">
      <c r="A102" s="172">
        <v>45736</v>
      </c>
      <c r="B102" s="172">
        <v>45736</v>
      </c>
      <c r="C102" s="174"/>
      <c r="D102" s="174">
        <v>48.578051000000002</v>
      </c>
      <c r="E102" s="174">
        <v>-124.30416099999999</v>
      </c>
      <c r="F102" s="174"/>
      <c r="G102" s="174"/>
      <c r="H102" s="174"/>
      <c r="I102" s="174" t="s">
        <v>343</v>
      </c>
      <c r="J102" s="174" t="s">
        <v>341</v>
      </c>
      <c r="K102" s="174">
        <v>0</v>
      </c>
      <c r="L102" s="174">
        <v>0</v>
      </c>
      <c r="M102" s="175" t="s">
        <v>1750</v>
      </c>
    </row>
    <row r="103" spans="1:13" x14ac:dyDescent="0.25">
      <c r="A103" s="172">
        <v>45736</v>
      </c>
      <c r="B103" s="172">
        <v>45736</v>
      </c>
      <c r="C103" s="174"/>
      <c r="D103" s="174">
        <v>48.578051000000002</v>
      </c>
      <c r="E103" s="174">
        <v>-124.30416099999999</v>
      </c>
      <c r="F103" s="174"/>
      <c r="G103" s="174"/>
      <c r="H103" s="174"/>
      <c r="I103" s="174" t="s">
        <v>340</v>
      </c>
      <c r="J103" s="174" t="s">
        <v>341</v>
      </c>
      <c r="K103" s="174">
        <v>0</v>
      </c>
      <c r="L103" s="174">
        <v>0</v>
      </c>
      <c r="M103" s="175" t="s">
        <v>1750</v>
      </c>
    </row>
    <row r="104" spans="1:13" x14ac:dyDescent="0.25">
      <c r="A104" s="172">
        <v>45737</v>
      </c>
      <c r="B104" s="172">
        <v>45737</v>
      </c>
      <c r="C104" s="174"/>
      <c r="D104" s="174">
        <v>48.578051000000002</v>
      </c>
      <c r="E104" s="174">
        <v>-124.30416099999999</v>
      </c>
      <c r="F104" s="174"/>
      <c r="G104" s="174"/>
      <c r="H104" s="174"/>
      <c r="I104" s="174" t="s">
        <v>344</v>
      </c>
      <c r="J104" s="174" t="s">
        <v>341</v>
      </c>
      <c r="K104" s="174">
        <v>0</v>
      </c>
      <c r="L104" s="174">
        <v>0</v>
      </c>
      <c r="M104" s="175" t="s">
        <v>1750</v>
      </c>
    </row>
    <row r="105" spans="1:13" x14ac:dyDescent="0.25">
      <c r="A105" s="172">
        <v>45737</v>
      </c>
      <c r="B105" s="172">
        <v>45737</v>
      </c>
      <c r="C105" s="174"/>
      <c r="D105" s="174">
        <v>48.578051000000002</v>
      </c>
      <c r="E105" s="174">
        <v>-124.30416099999999</v>
      </c>
      <c r="F105" s="174"/>
      <c r="G105" s="174"/>
      <c r="H105" s="174"/>
      <c r="I105" s="174" t="s">
        <v>343</v>
      </c>
      <c r="J105" s="174" t="s">
        <v>341</v>
      </c>
      <c r="K105" s="174">
        <v>0</v>
      </c>
      <c r="L105" s="174">
        <v>0</v>
      </c>
      <c r="M105" s="175" t="s">
        <v>1750</v>
      </c>
    </row>
    <row r="106" spans="1:13" x14ac:dyDescent="0.25">
      <c r="A106" s="172">
        <v>45749</v>
      </c>
      <c r="B106" s="172">
        <v>45749</v>
      </c>
      <c r="C106" s="179" t="s">
        <v>105</v>
      </c>
      <c r="D106" s="174">
        <v>48.578051000000002</v>
      </c>
      <c r="E106" s="174">
        <v>-124.30416099999999</v>
      </c>
      <c r="F106" s="173">
        <v>0.39583333333333331</v>
      </c>
      <c r="G106" s="173">
        <v>0.4375</v>
      </c>
      <c r="H106" s="174" t="s">
        <v>1748</v>
      </c>
      <c r="I106" s="174" t="s">
        <v>344</v>
      </c>
      <c r="J106" s="174" t="s">
        <v>341</v>
      </c>
      <c r="K106" s="174">
        <v>0</v>
      </c>
      <c r="L106" s="174">
        <v>3</v>
      </c>
      <c r="M106" s="174"/>
    </row>
    <row r="107" spans="1:13" x14ac:dyDescent="0.25">
      <c r="A107" s="172">
        <v>45749</v>
      </c>
      <c r="B107" s="172">
        <v>45749</v>
      </c>
      <c r="C107" s="179" t="s">
        <v>105</v>
      </c>
      <c r="D107" s="174">
        <v>48.578051000000002</v>
      </c>
      <c r="E107" s="174">
        <v>-124.30416099999999</v>
      </c>
      <c r="F107" s="173">
        <v>0.39583333333333331</v>
      </c>
      <c r="G107" s="173">
        <v>0.4375</v>
      </c>
      <c r="H107" s="174" t="s">
        <v>1748</v>
      </c>
      <c r="I107" s="174" t="s">
        <v>343</v>
      </c>
      <c r="J107" s="174" t="s">
        <v>341</v>
      </c>
      <c r="K107" s="174">
        <v>0</v>
      </c>
      <c r="L107" s="174">
        <v>10</v>
      </c>
      <c r="M107" s="174"/>
    </row>
    <row r="108" spans="1:13" x14ac:dyDescent="0.25">
      <c r="A108" s="172">
        <v>45749</v>
      </c>
      <c r="B108" s="172">
        <v>45749</v>
      </c>
      <c r="C108" s="179" t="s">
        <v>105</v>
      </c>
      <c r="D108" s="174">
        <v>48.578051000000002</v>
      </c>
      <c r="E108" s="174">
        <v>-124.30416099999999</v>
      </c>
      <c r="F108" s="173">
        <v>0.39583333333333331</v>
      </c>
      <c r="G108" s="173">
        <v>0.4375</v>
      </c>
      <c r="H108" s="174" t="s">
        <v>1748</v>
      </c>
      <c r="I108" s="174" t="s">
        <v>343</v>
      </c>
      <c r="J108" s="174" t="s">
        <v>347</v>
      </c>
      <c r="K108" s="174">
        <v>0</v>
      </c>
      <c r="L108" s="174">
        <v>2</v>
      </c>
      <c r="M108" s="174"/>
    </row>
    <row r="109" spans="1:13" x14ac:dyDescent="0.25">
      <c r="A109" s="172">
        <v>45750</v>
      </c>
      <c r="B109" s="172">
        <v>45750</v>
      </c>
      <c r="C109" s="174"/>
      <c r="D109" s="174">
        <v>48.578051000000002</v>
      </c>
      <c r="E109" s="174">
        <v>-124.30416099999999</v>
      </c>
      <c r="F109" s="174"/>
      <c r="G109" s="174"/>
      <c r="H109" s="174"/>
      <c r="I109" s="174" t="s">
        <v>344</v>
      </c>
      <c r="J109" s="174" t="s">
        <v>341</v>
      </c>
      <c r="K109" s="174">
        <v>0</v>
      </c>
      <c r="L109" s="174">
        <v>0</v>
      </c>
      <c r="M109" s="175" t="s">
        <v>1750</v>
      </c>
    </row>
    <row r="110" spans="1:13" x14ac:dyDescent="0.25">
      <c r="A110" s="172">
        <v>45750</v>
      </c>
      <c r="B110" s="172">
        <v>45750</v>
      </c>
      <c r="C110" s="174"/>
      <c r="D110" s="174">
        <v>48.578051000000002</v>
      </c>
      <c r="E110" s="174">
        <v>-124.30416099999999</v>
      </c>
      <c r="F110" s="174"/>
      <c r="G110" s="174"/>
      <c r="H110" s="174"/>
      <c r="I110" s="174" t="s">
        <v>343</v>
      </c>
      <c r="J110" s="174" t="s">
        <v>341</v>
      </c>
      <c r="K110" s="174">
        <v>0</v>
      </c>
      <c r="L110" s="174">
        <v>0</v>
      </c>
      <c r="M110" s="175" t="s">
        <v>1750</v>
      </c>
    </row>
    <row r="111" spans="1:13" x14ac:dyDescent="0.25">
      <c r="A111" s="172">
        <v>45750</v>
      </c>
      <c r="B111" s="172">
        <v>45750</v>
      </c>
      <c r="C111" s="174"/>
      <c r="D111" s="174">
        <v>48.578051000000002</v>
      </c>
      <c r="E111" s="174">
        <v>-124.30416099999999</v>
      </c>
      <c r="F111" s="174"/>
      <c r="G111" s="174"/>
      <c r="H111" s="174"/>
      <c r="I111" s="174" t="s">
        <v>343</v>
      </c>
      <c r="J111" s="174" t="s">
        <v>347</v>
      </c>
      <c r="K111" s="174">
        <v>0</v>
      </c>
      <c r="L111" s="174">
        <v>0</v>
      </c>
      <c r="M111" s="175" t="s">
        <v>1750</v>
      </c>
    </row>
    <row r="112" spans="1:13" x14ac:dyDescent="0.25">
      <c r="A112" s="172">
        <v>45751</v>
      </c>
      <c r="B112" s="172">
        <v>45751</v>
      </c>
      <c r="C112" s="174"/>
      <c r="D112" s="174">
        <v>48.578051000000002</v>
      </c>
      <c r="E112" s="174">
        <v>-124.30416099999999</v>
      </c>
      <c r="F112" s="174"/>
      <c r="G112" s="174"/>
      <c r="H112" s="174"/>
      <c r="I112" s="174" t="s">
        <v>344</v>
      </c>
      <c r="J112" s="174" t="s">
        <v>341</v>
      </c>
      <c r="K112" s="174">
        <v>0</v>
      </c>
      <c r="L112" s="174">
        <v>0</v>
      </c>
      <c r="M112" s="175" t="s">
        <v>1750</v>
      </c>
    </row>
    <row r="113" spans="1:13" x14ac:dyDescent="0.25">
      <c r="A113" s="172">
        <v>45751</v>
      </c>
      <c r="B113" s="172">
        <v>45751</v>
      </c>
      <c r="C113" s="174"/>
      <c r="D113" s="174">
        <v>48.578051000000002</v>
      </c>
      <c r="E113" s="174">
        <v>-124.30416099999999</v>
      </c>
      <c r="F113" s="174"/>
      <c r="G113" s="174"/>
      <c r="H113" s="174"/>
      <c r="I113" s="174" t="s">
        <v>343</v>
      </c>
      <c r="J113" s="174" t="s">
        <v>341</v>
      </c>
      <c r="K113" s="174">
        <v>0</v>
      </c>
      <c r="L113" s="174">
        <v>0</v>
      </c>
      <c r="M113" s="175" t="s">
        <v>1750</v>
      </c>
    </row>
    <row r="114" spans="1:13" x14ac:dyDescent="0.25">
      <c r="A114" s="172">
        <v>45755</v>
      </c>
      <c r="B114" s="172">
        <v>45755</v>
      </c>
      <c r="C114" s="179" t="s">
        <v>1650</v>
      </c>
      <c r="D114" s="174">
        <v>48.578051000000002</v>
      </c>
      <c r="E114" s="174">
        <v>-124.30416099999999</v>
      </c>
      <c r="F114" s="173">
        <v>0.38541666666666669</v>
      </c>
      <c r="G114" s="173">
        <v>0.42708333333333331</v>
      </c>
      <c r="H114" s="174" t="s">
        <v>1748</v>
      </c>
      <c r="I114" s="174" t="s">
        <v>344</v>
      </c>
      <c r="J114" s="174" t="s">
        <v>341</v>
      </c>
      <c r="K114" s="174">
        <v>0</v>
      </c>
      <c r="L114" s="174">
        <v>1</v>
      </c>
      <c r="M114" s="174"/>
    </row>
    <row r="115" spans="1:13" x14ac:dyDescent="0.25">
      <c r="A115" s="172">
        <v>45755</v>
      </c>
      <c r="B115" s="172">
        <v>45755</v>
      </c>
      <c r="C115" s="179" t="s">
        <v>1650</v>
      </c>
      <c r="D115" s="174">
        <v>48.578051000000002</v>
      </c>
      <c r="E115" s="174">
        <v>-124.30416099999999</v>
      </c>
      <c r="F115" s="173">
        <v>0.38541666666666669</v>
      </c>
      <c r="G115" s="173">
        <v>0.42708333333333331</v>
      </c>
      <c r="H115" s="174" t="s">
        <v>1748</v>
      </c>
      <c r="I115" s="174" t="s">
        <v>343</v>
      </c>
      <c r="J115" s="174" t="s">
        <v>341</v>
      </c>
      <c r="K115" s="174">
        <v>0</v>
      </c>
      <c r="L115" s="174">
        <v>7</v>
      </c>
      <c r="M115" s="174"/>
    </row>
    <row r="116" spans="1:13" x14ac:dyDescent="0.25">
      <c r="A116" s="172">
        <v>45756</v>
      </c>
      <c r="B116" s="172">
        <v>45756</v>
      </c>
      <c r="C116" s="179" t="s">
        <v>105</v>
      </c>
      <c r="D116" s="174">
        <v>48.578051000000002</v>
      </c>
      <c r="E116" s="174">
        <v>-124.30416099999999</v>
      </c>
      <c r="F116" s="173">
        <v>0.3923611111111111</v>
      </c>
      <c r="G116" s="173">
        <v>0.43402777777777773</v>
      </c>
      <c r="H116" s="174" t="s">
        <v>1748</v>
      </c>
      <c r="I116" s="174" t="s">
        <v>344</v>
      </c>
      <c r="J116" s="174" t="s">
        <v>341</v>
      </c>
      <c r="K116" s="174">
        <v>0</v>
      </c>
      <c r="L116" s="174">
        <v>5</v>
      </c>
      <c r="M116" s="174"/>
    </row>
    <row r="117" spans="1:13" x14ac:dyDescent="0.25">
      <c r="A117" s="172">
        <v>45756</v>
      </c>
      <c r="B117" s="172">
        <v>45756</v>
      </c>
      <c r="C117" s="179" t="s">
        <v>105</v>
      </c>
      <c r="D117" s="174">
        <v>48.578051000000002</v>
      </c>
      <c r="E117" s="174">
        <v>-124.30416099999999</v>
      </c>
      <c r="F117" s="173">
        <v>0.3923611111111111</v>
      </c>
      <c r="G117" s="173">
        <v>0.43402777777777773</v>
      </c>
      <c r="H117" s="174" t="s">
        <v>1748</v>
      </c>
      <c r="I117" s="174" t="s">
        <v>343</v>
      </c>
      <c r="J117" s="174" t="s">
        <v>341</v>
      </c>
      <c r="K117" s="174">
        <v>0</v>
      </c>
      <c r="L117" s="174">
        <v>15</v>
      </c>
      <c r="M117" s="174"/>
    </row>
    <row r="118" spans="1:13" x14ac:dyDescent="0.25">
      <c r="A118" s="172">
        <v>45756</v>
      </c>
      <c r="B118" s="172">
        <v>45756</v>
      </c>
      <c r="C118" s="179" t="s">
        <v>105</v>
      </c>
      <c r="D118" s="174">
        <v>48.578051000000002</v>
      </c>
      <c r="E118" s="174">
        <v>-124.30416099999999</v>
      </c>
      <c r="F118" s="173">
        <v>0.3923611111111111</v>
      </c>
      <c r="G118" s="173">
        <v>0.43402777777777773</v>
      </c>
      <c r="H118" s="174" t="s">
        <v>1748</v>
      </c>
      <c r="I118" s="174" t="s">
        <v>363</v>
      </c>
      <c r="J118" s="174" t="s">
        <v>341</v>
      </c>
      <c r="K118" s="174">
        <v>0</v>
      </c>
      <c r="L118" s="174">
        <v>1</v>
      </c>
      <c r="M118" s="174"/>
    </row>
    <row r="119" spans="1:13" x14ac:dyDescent="0.25">
      <c r="A119" s="172">
        <v>45757</v>
      </c>
      <c r="B119" s="172">
        <v>45757</v>
      </c>
      <c r="C119" s="174"/>
      <c r="D119" s="174">
        <v>48.578051000000002</v>
      </c>
      <c r="E119" s="174">
        <v>-124.30416099999999</v>
      </c>
      <c r="F119" s="174"/>
      <c r="G119" s="174"/>
      <c r="H119" s="174"/>
      <c r="I119" s="174" t="s">
        <v>344</v>
      </c>
      <c r="J119" s="174" t="s">
        <v>341</v>
      </c>
      <c r="K119" s="174">
        <v>0</v>
      </c>
      <c r="L119" s="174">
        <v>4</v>
      </c>
      <c r="M119" s="174"/>
    </row>
    <row r="120" spans="1:13" x14ac:dyDescent="0.25">
      <c r="A120" s="172">
        <v>45757</v>
      </c>
      <c r="B120" s="172">
        <v>45757</v>
      </c>
      <c r="C120" s="174"/>
      <c r="D120" s="174">
        <v>48.578051000000002</v>
      </c>
      <c r="E120" s="174">
        <v>-124.30416099999999</v>
      </c>
      <c r="F120" s="174"/>
      <c r="G120" s="174"/>
      <c r="H120" s="174"/>
      <c r="I120" s="174" t="s">
        <v>343</v>
      </c>
      <c r="J120" s="174" t="s">
        <v>341</v>
      </c>
      <c r="K120" s="174">
        <v>0</v>
      </c>
      <c r="L120" s="174">
        <v>5</v>
      </c>
      <c r="M120" s="174"/>
    </row>
    <row r="121" spans="1:13" x14ac:dyDescent="0.25">
      <c r="A121" s="172">
        <v>45758</v>
      </c>
      <c r="B121" s="172">
        <v>45758</v>
      </c>
      <c r="C121" s="174"/>
      <c r="D121" s="174">
        <v>48.578051000000002</v>
      </c>
      <c r="E121" s="174">
        <v>-124.30416099999999</v>
      </c>
      <c r="F121" s="174"/>
      <c r="G121" s="174"/>
      <c r="H121" s="174"/>
      <c r="I121" s="174" t="s">
        <v>343</v>
      </c>
      <c r="J121" s="174" t="s">
        <v>341</v>
      </c>
      <c r="K121" s="174">
        <v>0</v>
      </c>
      <c r="L121" s="174">
        <v>0</v>
      </c>
      <c r="M121" s="175" t="s">
        <v>1750</v>
      </c>
    </row>
    <row r="122" spans="1:13" x14ac:dyDescent="0.25">
      <c r="A122" s="172">
        <v>45758</v>
      </c>
      <c r="B122" s="172">
        <v>45758</v>
      </c>
      <c r="C122" s="174"/>
      <c r="D122" s="174">
        <v>48.578051000000002</v>
      </c>
      <c r="E122" s="174">
        <v>-124.30416099999999</v>
      </c>
      <c r="F122" s="174"/>
      <c r="G122" s="174"/>
      <c r="H122" s="174"/>
      <c r="I122" s="174" t="s">
        <v>343</v>
      </c>
      <c r="J122" s="174" t="s">
        <v>347</v>
      </c>
      <c r="K122" s="174">
        <v>0</v>
      </c>
      <c r="L122" s="174">
        <v>0</v>
      </c>
      <c r="M122" s="175" t="s">
        <v>1750</v>
      </c>
    </row>
    <row r="123" spans="1:13" x14ac:dyDescent="0.25">
      <c r="A123" s="172">
        <v>45758</v>
      </c>
      <c r="B123" s="172">
        <v>45758</v>
      </c>
      <c r="C123" s="174"/>
      <c r="D123" s="174">
        <v>48.578051000000002</v>
      </c>
      <c r="E123" s="174">
        <v>-124.30416099999999</v>
      </c>
      <c r="F123" s="174"/>
      <c r="G123" s="174"/>
      <c r="H123" s="174"/>
      <c r="I123" s="174" t="s">
        <v>340</v>
      </c>
      <c r="J123" s="174" t="s">
        <v>341</v>
      </c>
      <c r="K123" s="174">
        <v>0</v>
      </c>
      <c r="L123" s="174">
        <v>0</v>
      </c>
      <c r="M123" s="175" t="s">
        <v>1750</v>
      </c>
    </row>
    <row r="124" spans="1:13" x14ac:dyDescent="0.25">
      <c r="A124" s="172">
        <v>45762</v>
      </c>
      <c r="B124" s="172">
        <v>45762</v>
      </c>
      <c r="C124" s="179" t="s">
        <v>1650</v>
      </c>
      <c r="D124" s="174">
        <v>48.578051000000002</v>
      </c>
      <c r="E124" s="174">
        <v>-124.30416099999999</v>
      </c>
      <c r="F124" s="173">
        <v>0.3888888888888889</v>
      </c>
      <c r="G124" s="173">
        <v>0.43055555555555558</v>
      </c>
      <c r="H124" s="174" t="s">
        <v>1748</v>
      </c>
      <c r="I124" s="174" t="s">
        <v>343</v>
      </c>
      <c r="J124" s="174" t="s">
        <v>341</v>
      </c>
      <c r="K124" s="174">
        <v>0</v>
      </c>
      <c r="L124" s="174">
        <v>18</v>
      </c>
      <c r="M124" s="174"/>
    </row>
    <row r="125" spans="1:13" x14ac:dyDescent="0.25">
      <c r="A125" s="172">
        <v>45762</v>
      </c>
      <c r="B125" s="172">
        <v>45762</v>
      </c>
      <c r="C125" s="179" t="s">
        <v>1650</v>
      </c>
      <c r="D125" s="174">
        <v>48.578051000000002</v>
      </c>
      <c r="E125" s="174">
        <v>-124.30416099999999</v>
      </c>
      <c r="F125" s="173">
        <v>0.3888888888888889</v>
      </c>
      <c r="G125" s="173">
        <v>0.43055555555555558</v>
      </c>
      <c r="H125" s="174" t="s">
        <v>1748</v>
      </c>
      <c r="I125" s="174" t="s">
        <v>343</v>
      </c>
      <c r="J125" s="174" t="s">
        <v>347</v>
      </c>
      <c r="K125" s="174">
        <v>0</v>
      </c>
      <c r="L125" s="174">
        <v>3</v>
      </c>
      <c r="M125" s="174"/>
    </row>
    <row r="126" spans="1:13" x14ac:dyDescent="0.25">
      <c r="A126" s="172">
        <v>45763</v>
      </c>
      <c r="B126" s="172">
        <v>45763</v>
      </c>
      <c r="C126" s="179" t="s">
        <v>157</v>
      </c>
      <c r="D126" s="174">
        <v>48.578051000000002</v>
      </c>
      <c r="E126" s="174">
        <v>-124.30416099999999</v>
      </c>
      <c r="F126" s="173">
        <v>0.37013888888888885</v>
      </c>
      <c r="G126" s="173">
        <v>0.41180555555555554</v>
      </c>
      <c r="H126" s="174" t="s">
        <v>1748</v>
      </c>
      <c r="I126" s="174" t="s">
        <v>343</v>
      </c>
      <c r="J126" s="174" t="s">
        <v>341</v>
      </c>
      <c r="K126" s="174">
        <v>0</v>
      </c>
      <c r="L126" s="174">
        <v>1</v>
      </c>
      <c r="M126" s="174"/>
    </row>
    <row r="127" spans="1:13" x14ac:dyDescent="0.25">
      <c r="A127" s="172">
        <v>45764</v>
      </c>
      <c r="B127" s="172">
        <v>45764</v>
      </c>
      <c r="C127" s="179" t="s">
        <v>1771</v>
      </c>
      <c r="D127" s="174">
        <v>48.578051000000002</v>
      </c>
      <c r="E127" s="174">
        <v>-124.30416099999999</v>
      </c>
      <c r="F127" s="173">
        <v>0.41875000000000001</v>
      </c>
      <c r="G127" s="173">
        <v>0.4604166666666667</v>
      </c>
      <c r="H127" s="174" t="s">
        <v>1748</v>
      </c>
      <c r="I127" s="174" t="s">
        <v>344</v>
      </c>
      <c r="J127" s="174" t="s">
        <v>341</v>
      </c>
      <c r="K127" s="174">
        <v>0</v>
      </c>
      <c r="L127" s="174">
        <v>2</v>
      </c>
      <c r="M127" s="174"/>
    </row>
    <row r="128" spans="1:13" x14ac:dyDescent="0.25">
      <c r="A128" s="172">
        <v>45764</v>
      </c>
      <c r="B128" s="172">
        <v>45764</v>
      </c>
      <c r="C128" s="179" t="s">
        <v>1771</v>
      </c>
      <c r="D128" s="174">
        <v>48.578051000000002</v>
      </c>
      <c r="E128" s="174">
        <v>-124.30416099999999</v>
      </c>
      <c r="F128" s="173">
        <v>0.41875000000000001</v>
      </c>
      <c r="G128" s="173">
        <v>0.4604166666666667</v>
      </c>
      <c r="H128" s="174" t="s">
        <v>1748</v>
      </c>
      <c r="I128" s="174" t="s">
        <v>343</v>
      </c>
      <c r="J128" s="174" t="s">
        <v>341</v>
      </c>
      <c r="K128" s="174">
        <v>1</v>
      </c>
      <c r="L128" s="174">
        <v>13</v>
      </c>
      <c r="M128" s="174"/>
    </row>
    <row r="129" spans="1:13" x14ac:dyDescent="0.25">
      <c r="A129" s="172">
        <v>45764</v>
      </c>
      <c r="B129" s="172">
        <v>45764</v>
      </c>
      <c r="C129" s="179" t="s">
        <v>1771</v>
      </c>
      <c r="D129" s="174">
        <v>48.578051000000002</v>
      </c>
      <c r="E129" s="174">
        <v>-124.30416099999999</v>
      </c>
      <c r="F129" s="173">
        <v>0.41875000000000001</v>
      </c>
      <c r="G129" s="173">
        <v>0.4604166666666667</v>
      </c>
      <c r="H129" s="174" t="s">
        <v>1748</v>
      </c>
      <c r="I129" s="174" t="s">
        <v>343</v>
      </c>
      <c r="J129" s="174" t="s">
        <v>347</v>
      </c>
      <c r="K129" s="174">
        <v>0</v>
      </c>
      <c r="L129" s="174">
        <v>1</v>
      </c>
      <c r="M129" s="174"/>
    </row>
    <row r="130" spans="1:13" x14ac:dyDescent="0.25">
      <c r="A130" s="172">
        <v>45765</v>
      </c>
      <c r="B130" s="172">
        <v>45765</v>
      </c>
      <c r="C130" s="174"/>
      <c r="D130" s="174">
        <v>48.578051000000002</v>
      </c>
      <c r="E130" s="174">
        <v>-124.30416099999999</v>
      </c>
      <c r="F130" s="174"/>
      <c r="G130" s="174"/>
      <c r="H130" s="174"/>
      <c r="I130" s="174" t="s">
        <v>343</v>
      </c>
      <c r="J130" s="174" t="s">
        <v>341</v>
      </c>
      <c r="K130" s="174">
        <v>0</v>
      </c>
      <c r="L130" s="174">
        <v>0</v>
      </c>
      <c r="M130" s="175" t="s">
        <v>1750</v>
      </c>
    </row>
    <row r="131" spans="1:13" x14ac:dyDescent="0.25">
      <c r="A131" s="172">
        <v>45771</v>
      </c>
      <c r="B131" s="172">
        <v>45771</v>
      </c>
      <c r="C131" s="173">
        <v>0.52777777777777779</v>
      </c>
      <c r="D131" s="174">
        <v>48.578051000000002</v>
      </c>
      <c r="E131" s="174">
        <v>-124.30416099999999</v>
      </c>
      <c r="F131" s="173">
        <v>0.47916666666666669</v>
      </c>
      <c r="G131" s="173">
        <v>0.52083333333333337</v>
      </c>
      <c r="H131" s="174" t="s">
        <v>1748</v>
      </c>
      <c r="I131" s="174" t="s">
        <v>344</v>
      </c>
      <c r="J131" s="174" t="s">
        <v>341</v>
      </c>
      <c r="K131" s="174">
        <v>0</v>
      </c>
      <c r="L131" s="174">
        <v>2</v>
      </c>
      <c r="M131" s="174"/>
    </row>
    <row r="132" spans="1:13" x14ac:dyDescent="0.25">
      <c r="A132" s="172">
        <v>45771</v>
      </c>
      <c r="B132" s="172">
        <v>45771</v>
      </c>
      <c r="C132" s="173">
        <v>0.52777777777777779</v>
      </c>
      <c r="D132" s="174">
        <v>48.578051000000002</v>
      </c>
      <c r="E132" s="174">
        <v>-124.30416099999999</v>
      </c>
      <c r="F132" s="173">
        <v>0.47916666666666669</v>
      </c>
      <c r="G132" s="173">
        <v>0.52083333333333337</v>
      </c>
      <c r="H132" s="174" t="s">
        <v>1748</v>
      </c>
      <c r="I132" s="174" t="s">
        <v>343</v>
      </c>
      <c r="J132" s="174" t="s">
        <v>341</v>
      </c>
      <c r="K132" s="174">
        <v>4</v>
      </c>
      <c r="L132" s="174">
        <v>445</v>
      </c>
      <c r="M132" s="174"/>
    </row>
    <row r="133" spans="1:13" x14ac:dyDescent="0.25">
      <c r="A133" s="172">
        <v>45771</v>
      </c>
      <c r="B133" s="172">
        <v>45771</v>
      </c>
      <c r="C133" s="173">
        <v>0.52777777777777779</v>
      </c>
      <c r="D133" s="174">
        <v>48.578051000000002</v>
      </c>
      <c r="E133" s="174">
        <v>-124.30416099999999</v>
      </c>
      <c r="F133" s="173">
        <v>0.47916666666666669</v>
      </c>
      <c r="G133" s="173">
        <v>0.52083333333333337</v>
      </c>
      <c r="H133" s="174" t="s">
        <v>1748</v>
      </c>
      <c r="I133" s="174" t="s">
        <v>343</v>
      </c>
      <c r="J133" s="174" t="s">
        <v>347</v>
      </c>
      <c r="K133" s="174">
        <v>0</v>
      </c>
      <c r="L133" s="174">
        <v>3</v>
      </c>
      <c r="M133" s="174"/>
    </row>
    <row r="134" spans="1:13" x14ac:dyDescent="0.25">
      <c r="A134" s="172">
        <v>45771</v>
      </c>
      <c r="B134" s="172">
        <v>45771</v>
      </c>
      <c r="C134" s="173">
        <v>0.52777777777777779</v>
      </c>
      <c r="D134" s="174">
        <v>48.578051000000002</v>
      </c>
      <c r="E134" s="174">
        <v>-124.30416099999999</v>
      </c>
      <c r="F134" s="173">
        <v>0.47916666666666669</v>
      </c>
      <c r="G134" s="173">
        <v>0.52083333333333337</v>
      </c>
      <c r="H134" s="174" t="s">
        <v>1748</v>
      </c>
      <c r="I134" s="174" t="s">
        <v>340</v>
      </c>
      <c r="J134" s="174" t="s">
        <v>341</v>
      </c>
      <c r="K134" s="174">
        <v>0</v>
      </c>
      <c r="L134" s="174">
        <v>14</v>
      </c>
      <c r="M134" s="174"/>
    </row>
    <row r="135" spans="1:13" x14ac:dyDescent="0.25">
      <c r="A135" s="172">
        <v>45772</v>
      </c>
      <c r="B135" s="172">
        <v>45772</v>
      </c>
      <c r="C135" s="174"/>
      <c r="D135" s="174">
        <v>48.578051000000002</v>
      </c>
      <c r="E135" s="174">
        <v>-124.30416099999999</v>
      </c>
      <c r="F135" s="174"/>
      <c r="G135" s="174"/>
      <c r="H135" s="174"/>
      <c r="I135" s="174" t="s">
        <v>343</v>
      </c>
      <c r="J135" s="174" t="s">
        <v>341</v>
      </c>
      <c r="K135" s="174">
        <v>0</v>
      </c>
      <c r="L135" s="174">
        <v>0</v>
      </c>
      <c r="M135" s="175" t="s">
        <v>1750</v>
      </c>
    </row>
    <row r="136" spans="1:13" x14ac:dyDescent="0.25">
      <c r="A136" s="172">
        <v>45772</v>
      </c>
      <c r="B136" s="172">
        <v>45772</v>
      </c>
      <c r="C136" s="174"/>
      <c r="D136" s="174">
        <v>48.578051000000002</v>
      </c>
      <c r="E136" s="174">
        <v>-124.30416099999999</v>
      </c>
      <c r="F136" s="174"/>
      <c r="G136" s="174"/>
      <c r="H136" s="174"/>
      <c r="I136" s="174" t="s">
        <v>343</v>
      </c>
      <c r="J136" s="174" t="s">
        <v>347</v>
      </c>
      <c r="K136" s="174">
        <v>0</v>
      </c>
      <c r="L136" s="174">
        <v>0</v>
      </c>
      <c r="M136" s="175" t="s">
        <v>1750</v>
      </c>
    </row>
    <row r="137" spans="1:13" x14ac:dyDescent="0.25">
      <c r="A137" s="172">
        <v>45775</v>
      </c>
      <c r="B137" s="172">
        <v>45775</v>
      </c>
      <c r="C137" s="173">
        <v>0.45833333333333331</v>
      </c>
      <c r="D137" s="174">
        <v>48.578051000000002</v>
      </c>
      <c r="E137" s="174">
        <v>-124.30416099999999</v>
      </c>
      <c r="F137" s="173">
        <v>0.40625</v>
      </c>
      <c r="G137" s="173">
        <v>0.44791666666666669</v>
      </c>
      <c r="H137" s="174" t="s">
        <v>1748</v>
      </c>
      <c r="I137" s="174" t="s">
        <v>344</v>
      </c>
      <c r="J137" s="174" t="s">
        <v>341</v>
      </c>
      <c r="K137" s="174">
        <v>0</v>
      </c>
      <c r="L137" s="174">
        <v>16</v>
      </c>
      <c r="M137" s="174"/>
    </row>
    <row r="138" spans="1:13" x14ac:dyDescent="0.25">
      <c r="A138" s="172">
        <v>45775</v>
      </c>
      <c r="B138" s="172">
        <v>45775</v>
      </c>
      <c r="C138" s="173">
        <v>0.45833333333333331</v>
      </c>
      <c r="D138" s="174">
        <v>48.578051000000002</v>
      </c>
      <c r="E138" s="174">
        <v>-124.30416099999999</v>
      </c>
      <c r="F138" s="173">
        <v>0.40625</v>
      </c>
      <c r="G138" s="173">
        <v>0.44791666666666669</v>
      </c>
      <c r="H138" s="174" t="s">
        <v>1748</v>
      </c>
      <c r="I138" s="174" t="s">
        <v>343</v>
      </c>
      <c r="J138" s="174" t="s">
        <v>341</v>
      </c>
      <c r="K138" s="174">
        <v>0</v>
      </c>
      <c r="L138" s="174">
        <v>9</v>
      </c>
      <c r="M138" s="174"/>
    </row>
    <row r="139" spans="1:13" x14ac:dyDescent="0.25">
      <c r="A139" s="172">
        <v>45776</v>
      </c>
      <c r="B139" s="172">
        <v>45776</v>
      </c>
      <c r="C139" s="173">
        <v>0.47916666666666669</v>
      </c>
      <c r="D139" s="174">
        <v>48.578051000000002</v>
      </c>
      <c r="E139" s="174">
        <v>-124.30416099999999</v>
      </c>
      <c r="F139" s="173">
        <v>0.43402777777777773</v>
      </c>
      <c r="G139" s="173">
        <v>0.47569444444444442</v>
      </c>
      <c r="H139" s="174" t="s">
        <v>1748</v>
      </c>
      <c r="I139" s="174" t="s">
        <v>344</v>
      </c>
      <c r="J139" s="174" t="s">
        <v>341</v>
      </c>
      <c r="K139" s="174">
        <v>0</v>
      </c>
      <c r="L139" s="174">
        <v>68</v>
      </c>
      <c r="M139" s="174"/>
    </row>
    <row r="140" spans="1:13" x14ac:dyDescent="0.25">
      <c r="A140" s="172">
        <v>45776</v>
      </c>
      <c r="B140" s="172">
        <v>45776</v>
      </c>
      <c r="C140" s="173">
        <v>0.47916666666666669</v>
      </c>
      <c r="D140" s="174">
        <v>48.578051000000002</v>
      </c>
      <c r="E140" s="174">
        <v>-124.30416099999999</v>
      </c>
      <c r="F140" s="173">
        <v>0.43402777777777773</v>
      </c>
      <c r="G140" s="173">
        <v>0.47569444444444442</v>
      </c>
      <c r="H140" s="174" t="s">
        <v>1748</v>
      </c>
      <c r="I140" s="174" t="s">
        <v>343</v>
      </c>
      <c r="J140" s="174" t="s">
        <v>341</v>
      </c>
      <c r="K140" s="174">
        <v>1</v>
      </c>
      <c r="L140" s="174">
        <v>43</v>
      </c>
      <c r="M140" s="174"/>
    </row>
    <row r="141" spans="1:13" x14ac:dyDescent="0.25">
      <c r="A141" s="172">
        <v>45776</v>
      </c>
      <c r="B141" s="172">
        <v>45776</v>
      </c>
      <c r="C141" s="173">
        <v>0.47916666666666669</v>
      </c>
      <c r="D141" s="174">
        <v>48.578051000000002</v>
      </c>
      <c r="E141" s="174">
        <v>-124.30416099999999</v>
      </c>
      <c r="F141" s="173">
        <v>0.43402777777777773</v>
      </c>
      <c r="G141" s="173">
        <v>0.47569444444444442</v>
      </c>
      <c r="H141" s="174" t="s">
        <v>1748</v>
      </c>
      <c r="I141" s="174" t="s">
        <v>343</v>
      </c>
      <c r="J141" s="174" t="s">
        <v>347</v>
      </c>
      <c r="K141" s="174">
        <v>0</v>
      </c>
      <c r="L141" s="174">
        <v>2</v>
      </c>
      <c r="M141" s="174"/>
    </row>
    <row r="142" spans="1:13" x14ac:dyDescent="0.25">
      <c r="A142" s="172">
        <v>45777</v>
      </c>
      <c r="B142" s="172">
        <v>45777</v>
      </c>
      <c r="C142" s="173">
        <v>0.50486111111111109</v>
      </c>
      <c r="D142" s="174">
        <v>48.578051000000002</v>
      </c>
      <c r="E142" s="174">
        <v>-124.30416099999999</v>
      </c>
      <c r="F142" s="173">
        <v>0.45902777777777781</v>
      </c>
      <c r="G142" s="173">
        <v>0.50069444444444444</v>
      </c>
      <c r="H142" s="174" t="s">
        <v>1748</v>
      </c>
      <c r="I142" s="174" t="s">
        <v>344</v>
      </c>
      <c r="J142" s="174" t="s">
        <v>341</v>
      </c>
      <c r="K142" s="174">
        <v>1</v>
      </c>
      <c r="L142" s="174">
        <v>25</v>
      </c>
      <c r="M142" s="174"/>
    </row>
    <row r="143" spans="1:13" x14ac:dyDescent="0.25">
      <c r="A143" s="172">
        <v>45777</v>
      </c>
      <c r="B143" s="172">
        <v>45777</v>
      </c>
      <c r="C143" s="173">
        <v>0.50486111111111109</v>
      </c>
      <c r="D143" s="174">
        <v>48.578051000000002</v>
      </c>
      <c r="E143" s="174">
        <v>-124.30416099999999</v>
      </c>
      <c r="F143" s="173">
        <v>0.45902777777777781</v>
      </c>
      <c r="G143" s="173">
        <v>0.50069444444444444</v>
      </c>
      <c r="H143" s="174" t="s">
        <v>1748</v>
      </c>
      <c r="I143" s="174" t="s">
        <v>343</v>
      </c>
      <c r="J143" s="174" t="s">
        <v>341</v>
      </c>
      <c r="K143" s="174">
        <v>0</v>
      </c>
      <c r="L143" s="174">
        <v>20</v>
      </c>
      <c r="M143" s="174"/>
    </row>
    <row r="144" spans="1:13" x14ac:dyDescent="0.25">
      <c r="A144" s="172">
        <v>45777</v>
      </c>
      <c r="B144" s="172">
        <v>45777</v>
      </c>
      <c r="C144" s="173">
        <v>0.50486111111111109</v>
      </c>
      <c r="D144" s="174">
        <v>48.578051000000002</v>
      </c>
      <c r="E144" s="174">
        <v>-124.30416099999999</v>
      </c>
      <c r="F144" s="173">
        <v>0.45902777777777781</v>
      </c>
      <c r="G144" s="173">
        <v>0.50069444444444444</v>
      </c>
      <c r="H144" s="174" t="s">
        <v>1748</v>
      </c>
      <c r="I144" s="174" t="s">
        <v>343</v>
      </c>
      <c r="J144" s="174" t="s">
        <v>347</v>
      </c>
      <c r="K144" s="174">
        <v>0</v>
      </c>
      <c r="L144" s="174">
        <v>2</v>
      </c>
      <c r="M144" s="174"/>
    </row>
    <row r="145" spans="1:13" x14ac:dyDescent="0.25">
      <c r="A145" s="172">
        <v>45778</v>
      </c>
      <c r="B145" s="172">
        <v>45778</v>
      </c>
      <c r="C145" s="173">
        <v>0.45833333333333331</v>
      </c>
      <c r="D145" s="174">
        <v>48.578051000000002</v>
      </c>
      <c r="E145" s="174">
        <v>-124.30416099999999</v>
      </c>
      <c r="F145" s="174"/>
      <c r="G145" s="174"/>
      <c r="H145" s="174"/>
      <c r="I145" s="174" t="s">
        <v>344</v>
      </c>
      <c r="J145" s="174" t="s">
        <v>341</v>
      </c>
      <c r="K145" s="174">
        <v>0</v>
      </c>
      <c r="L145" s="174">
        <v>3</v>
      </c>
      <c r="M145" s="174" t="s">
        <v>1752</v>
      </c>
    </row>
    <row r="146" spans="1:13" x14ac:dyDescent="0.25">
      <c r="A146" s="172">
        <v>45778</v>
      </c>
      <c r="B146" s="172">
        <v>45778</v>
      </c>
      <c r="C146" s="173">
        <v>0.45833333333333331</v>
      </c>
      <c r="D146" s="174">
        <v>48.578051000000002</v>
      </c>
      <c r="E146" s="174">
        <v>-124.30416099999999</v>
      </c>
      <c r="F146" s="174"/>
      <c r="G146" s="174"/>
      <c r="H146" s="174"/>
      <c r="I146" s="174" t="s">
        <v>344</v>
      </c>
      <c r="J146" s="174" t="s">
        <v>347</v>
      </c>
      <c r="K146" s="174">
        <v>0</v>
      </c>
      <c r="L146" s="174">
        <v>137</v>
      </c>
      <c r="M146" s="174" t="s">
        <v>1752</v>
      </c>
    </row>
    <row r="147" spans="1:13" x14ac:dyDescent="0.25">
      <c r="A147" s="172">
        <v>45778</v>
      </c>
      <c r="B147" s="172">
        <v>45778</v>
      </c>
      <c r="C147" s="173">
        <v>0.45833333333333331</v>
      </c>
      <c r="D147" s="174">
        <v>48.578051000000002</v>
      </c>
      <c r="E147" s="174">
        <v>-124.30416099999999</v>
      </c>
      <c r="F147" s="174"/>
      <c r="G147" s="174"/>
      <c r="H147" s="174"/>
      <c r="I147" s="174" t="s">
        <v>343</v>
      </c>
      <c r="J147" s="174" t="s">
        <v>341</v>
      </c>
      <c r="K147" s="174">
        <v>0</v>
      </c>
      <c r="L147" s="174">
        <v>104</v>
      </c>
      <c r="M147" s="174" t="s">
        <v>1752</v>
      </c>
    </row>
    <row r="148" spans="1:13" x14ac:dyDescent="0.25">
      <c r="A148" s="172">
        <v>45778</v>
      </c>
      <c r="B148" s="172">
        <v>45778</v>
      </c>
      <c r="C148" s="173">
        <v>0.45833333333333331</v>
      </c>
      <c r="D148" s="174">
        <v>48.578051000000002</v>
      </c>
      <c r="E148" s="174">
        <v>-124.30416099999999</v>
      </c>
      <c r="F148" s="174"/>
      <c r="G148" s="174"/>
      <c r="H148" s="174"/>
      <c r="I148" s="174" t="s">
        <v>343</v>
      </c>
      <c r="J148" s="174" t="s">
        <v>347</v>
      </c>
      <c r="K148" s="174">
        <v>0</v>
      </c>
      <c r="L148" s="174">
        <v>3</v>
      </c>
      <c r="M148" s="174" t="s">
        <v>1752</v>
      </c>
    </row>
    <row r="149" spans="1:13" x14ac:dyDescent="0.25">
      <c r="A149" s="172">
        <v>45778</v>
      </c>
      <c r="B149" s="172">
        <v>45778</v>
      </c>
      <c r="C149" s="173">
        <v>0.45833333333333331</v>
      </c>
      <c r="D149" s="174">
        <v>48.578051000000002</v>
      </c>
      <c r="E149" s="174">
        <v>-124.30416099999999</v>
      </c>
      <c r="F149" s="174"/>
      <c r="G149" s="174"/>
      <c r="H149" s="174"/>
      <c r="I149" s="174" t="s">
        <v>340</v>
      </c>
      <c r="J149" s="174" t="s">
        <v>341</v>
      </c>
      <c r="K149" s="174">
        <v>0</v>
      </c>
      <c r="L149" s="174">
        <v>3</v>
      </c>
      <c r="M149" s="174" t="s">
        <v>1752</v>
      </c>
    </row>
    <row r="150" spans="1:13" x14ac:dyDescent="0.25">
      <c r="A150" s="172">
        <v>45779</v>
      </c>
      <c r="B150" s="172">
        <v>45779</v>
      </c>
      <c r="C150" s="174"/>
      <c r="D150" s="174">
        <v>48.578051000000002</v>
      </c>
      <c r="E150" s="174">
        <v>-124.30416099999999</v>
      </c>
      <c r="F150" s="174"/>
      <c r="G150" s="174"/>
      <c r="H150" s="174"/>
      <c r="I150" s="174" t="s">
        <v>344</v>
      </c>
      <c r="J150" s="174" t="s">
        <v>341</v>
      </c>
      <c r="K150" s="174">
        <v>0</v>
      </c>
      <c r="L150" s="174">
        <v>0</v>
      </c>
      <c r="M150" s="175" t="s">
        <v>1750</v>
      </c>
    </row>
    <row r="151" spans="1:13" x14ac:dyDescent="0.25">
      <c r="A151" s="172">
        <v>45779</v>
      </c>
      <c r="B151" s="172">
        <v>45779</v>
      </c>
      <c r="C151" s="174"/>
      <c r="D151" s="174">
        <v>48.578051000000002</v>
      </c>
      <c r="E151" s="174">
        <v>-124.30416099999999</v>
      </c>
      <c r="F151" s="174"/>
      <c r="G151" s="174"/>
      <c r="H151" s="174"/>
      <c r="I151" s="174" t="s">
        <v>344</v>
      </c>
      <c r="J151" s="174" t="s">
        <v>341</v>
      </c>
      <c r="K151" s="174">
        <v>0</v>
      </c>
      <c r="L151" s="174">
        <v>0</v>
      </c>
      <c r="M151" s="175" t="s">
        <v>1750</v>
      </c>
    </row>
    <row r="152" spans="1:13" x14ac:dyDescent="0.25">
      <c r="A152" s="172">
        <v>45779</v>
      </c>
      <c r="B152" s="172">
        <v>45779</v>
      </c>
      <c r="C152" s="174"/>
      <c r="D152" s="174">
        <v>48.578051000000002</v>
      </c>
      <c r="E152" s="174">
        <v>-124.30416099999999</v>
      </c>
      <c r="F152" s="174"/>
      <c r="G152" s="174"/>
      <c r="H152" s="174"/>
      <c r="I152" s="174" t="s">
        <v>343</v>
      </c>
      <c r="J152" s="174" t="s">
        <v>341</v>
      </c>
      <c r="K152" s="174">
        <v>0</v>
      </c>
      <c r="L152" s="174">
        <v>0</v>
      </c>
      <c r="M152" s="175" t="s">
        <v>1750</v>
      </c>
    </row>
    <row r="153" spans="1:13" x14ac:dyDescent="0.25">
      <c r="A153" s="172">
        <v>45779</v>
      </c>
      <c r="B153" s="172">
        <v>45779</v>
      </c>
      <c r="C153" s="174"/>
      <c r="D153" s="174">
        <v>48.578051000000002</v>
      </c>
      <c r="E153" s="174">
        <v>-124.30416099999999</v>
      </c>
      <c r="F153" s="174"/>
      <c r="G153" s="174"/>
      <c r="H153" s="174"/>
      <c r="I153" s="174" t="s">
        <v>340</v>
      </c>
      <c r="J153" s="174" t="s">
        <v>341</v>
      </c>
      <c r="K153" s="174">
        <v>0</v>
      </c>
      <c r="L153" s="174">
        <v>0</v>
      </c>
      <c r="M153" s="175" t="s">
        <v>1750</v>
      </c>
    </row>
    <row r="154" spans="1:13" x14ac:dyDescent="0.25">
      <c r="A154" s="172">
        <v>45782</v>
      </c>
      <c r="B154" s="172">
        <v>45782</v>
      </c>
      <c r="C154" s="173">
        <v>0.44305555555555554</v>
      </c>
      <c r="D154" s="174">
        <v>48.578051000000002</v>
      </c>
      <c r="E154" s="174">
        <v>-124.30416099999999</v>
      </c>
      <c r="F154" s="173">
        <v>0.39583333333333331</v>
      </c>
      <c r="G154" s="173">
        <v>0.41666666666666669</v>
      </c>
      <c r="H154" s="174" t="s">
        <v>1746</v>
      </c>
      <c r="I154" s="174" t="s">
        <v>343</v>
      </c>
      <c r="J154" s="174" t="s">
        <v>341</v>
      </c>
      <c r="K154" s="174">
        <v>0</v>
      </c>
      <c r="L154" s="174">
        <v>55</v>
      </c>
      <c r="M154" s="174"/>
    </row>
    <row r="155" spans="1:13" x14ac:dyDescent="0.25">
      <c r="A155" s="172">
        <v>45782</v>
      </c>
      <c r="B155" s="172">
        <v>45782</v>
      </c>
      <c r="C155" s="173">
        <v>0.44305555555555554</v>
      </c>
      <c r="D155" s="174">
        <v>48.578051000000002</v>
      </c>
      <c r="E155" s="174">
        <v>-124.30416099999999</v>
      </c>
      <c r="F155" s="173">
        <v>0.39583333333333331</v>
      </c>
      <c r="G155" s="173">
        <v>0.41666666666666669</v>
      </c>
      <c r="H155" s="174" t="s">
        <v>1746</v>
      </c>
      <c r="I155" s="174" t="s">
        <v>344</v>
      </c>
      <c r="J155" s="174" t="s">
        <v>341</v>
      </c>
      <c r="K155" s="174">
        <v>0</v>
      </c>
      <c r="L155" s="174">
        <v>14</v>
      </c>
      <c r="M155" s="174"/>
    </row>
    <row r="156" spans="1:13" x14ac:dyDescent="0.25">
      <c r="A156" s="172">
        <v>45782</v>
      </c>
      <c r="B156" s="172">
        <v>45782</v>
      </c>
      <c r="C156" s="173">
        <v>0.44305555555555554</v>
      </c>
      <c r="D156" s="174">
        <v>48.578051000000002</v>
      </c>
      <c r="E156" s="174">
        <v>-124.30416099999999</v>
      </c>
      <c r="F156" s="173">
        <v>0.39583333333333331</v>
      </c>
      <c r="G156" s="173">
        <v>0.41666666666666669</v>
      </c>
      <c r="H156" s="174" t="s">
        <v>1746</v>
      </c>
      <c r="I156" s="174" t="s">
        <v>340</v>
      </c>
      <c r="J156" s="174" t="s">
        <v>341</v>
      </c>
      <c r="K156" s="174">
        <v>0</v>
      </c>
      <c r="L156" s="174">
        <v>6</v>
      </c>
      <c r="M156" s="174"/>
    </row>
    <row r="157" spans="1:13" x14ac:dyDescent="0.25">
      <c r="A157" s="172">
        <v>45783</v>
      </c>
      <c r="B157" s="172">
        <v>45783</v>
      </c>
      <c r="C157" s="173">
        <v>0.50694444444444442</v>
      </c>
      <c r="D157" s="174">
        <v>48.578051000000002</v>
      </c>
      <c r="E157" s="174">
        <v>-124.30416099999999</v>
      </c>
      <c r="F157" s="173">
        <v>0.46527777777777773</v>
      </c>
      <c r="G157" s="173">
        <v>0.50694444444444442</v>
      </c>
      <c r="H157" s="174" t="s">
        <v>1748</v>
      </c>
      <c r="I157" s="174" t="s">
        <v>340</v>
      </c>
      <c r="J157" s="174" t="s">
        <v>341</v>
      </c>
      <c r="K157" s="174">
        <v>0</v>
      </c>
      <c r="L157" s="174">
        <v>2</v>
      </c>
      <c r="M157" s="174"/>
    </row>
    <row r="158" spans="1:13" x14ac:dyDescent="0.25">
      <c r="A158" s="172">
        <v>45783</v>
      </c>
      <c r="B158" s="172">
        <v>45783</v>
      </c>
      <c r="C158" s="173">
        <v>0.50694444444444442</v>
      </c>
      <c r="D158" s="174">
        <v>48.578051000000002</v>
      </c>
      <c r="E158" s="174">
        <v>-124.30416099999999</v>
      </c>
      <c r="F158" s="173">
        <v>0.46527777777777773</v>
      </c>
      <c r="G158" s="173">
        <v>0.50694444444444442</v>
      </c>
      <c r="H158" s="174" t="s">
        <v>1748</v>
      </c>
      <c r="I158" s="174" t="s">
        <v>343</v>
      </c>
      <c r="J158" s="174" t="s">
        <v>341</v>
      </c>
      <c r="K158" s="174">
        <v>0</v>
      </c>
      <c r="L158" s="174">
        <v>24</v>
      </c>
      <c r="M158" s="174"/>
    </row>
    <row r="159" spans="1:13" x14ac:dyDescent="0.25">
      <c r="A159" s="172">
        <v>45783</v>
      </c>
      <c r="B159" s="172">
        <v>45783</v>
      </c>
      <c r="C159" s="173">
        <v>0.50694444444444442</v>
      </c>
      <c r="D159" s="174">
        <v>48.578051000000002</v>
      </c>
      <c r="E159" s="174">
        <v>-124.30416099999999</v>
      </c>
      <c r="F159" s="173">
        <v>0.46527777777777773</v>
      </c>
      <c r="G159" s="173">
        <v>0.50694444444444442</v>
      </c>
      <c r="H159" s="174" t="s">
        <v>1748</v>
      </c>
      <c r="I159" s="174" t="s">
        <v>343</v>
      </c>
      <c r="J159" s="174" t="s">
        <v>347</v>
      </c>
      <c r="K159" s="174">
        <v>0</v>
      </c>
      <c r="L159" s="174">
        <v>16</v>
      </c>
      <c r="M159" s="174"/>
    </row>
    <row r="160" spans="1:13" x14ac:dyDescent="0.25">
      <c r="A160" s="172">
        <v>45783</v>
      </c>
      <c r="B160" s="172">
        <v>45783</v>
      </c>
      <c r="C160" s="173">
        <v>0.50694444444444442</v>
      </c>
      <c r="D160" s="174">
        <v>48.578051000000002</v>
      </c>
      <c r="E160" s="174">
        <v>-124.30416099999999</v>
      </c>
      <c r="F160" s="173">
        <v>0.46527777777777773</v>
      </c>
      <c r="G160" s="173">
        <v>0.50694444444444442</v>
      </c>
      <c r="H160" s="174" t="s">
        <v>1748</v>
      </c>
      <c r="I160" s="174" t="s">
        <v>344</v>
      </c>
      <c r="J160" s="174" t="s">
        <v>341</v>
      </c>
      <c r="K160" s="174">
        <v>0</v>
      </c>
      <c r="L160" s="174">
        <v>105</v>
      </c>
      <c r="M160" s="174"/>
    </row>
    <row r="161" spans="1:13" x14ac:dyDescent="0.25">
      <c r="A161" s="172">
        <v>45784</v>
      </c>
      <c r="B161" s="172">
        <v>45784</v>
      </c>
      <c r="C161" s="174"/>
      <c r="D161" s="174">
        <v>48.578051000000002</v>
      </c>
      <c r="E161" s="174">
        <v>-124.30416099999999</v>
      </c>
      <c r="F161" s="174"/>
      <c r="G161" s="174"/>
      <c r="H161" s="174"/>
      <c r="I161" s="174" t="s">
        <v>344</v>
      </c>
      <c r="J161" s="174" t="s">
        <v>347</v>
      </c>
      <c r="K161" s="174">
        <v>0</v>
      </c>
      <c r="L161" s="174">
        <v>0</v>
      </c>
      <c r="M161" s="175" t="s">
        <v>1750</v>
      </c>
    </row>
    <row r="162" spans="1:13" x14ac:dyDescent="0.25">
      <c r="A162" s="172">
        <v>45784</v>
      </c>
      <c r="B162" s="172">
        <v>45784</v>
      </c>
      <c r="C162" s="174"/>
      <c r="D162" s="174">
        <v>48.578051000000002</v>
      </c>
      <c r="E162" s="174">
        <v>-124.30416099999999</v>
      </c>
      <c r="F162" s="174"/>
      <c r="G162" s="174"/>
      <c r="H162" s="174"/>
      <c r="I162" s="174" t="s">
        <v>343</v>
      </c>
      <c r="J162" s="174" t="s">
        <v>341</v>
      </c>
      <c r="K162" s="174">
        <v>0</v>
      </c>
      <c r="L162" s="174">
        <v>0</v>
      </c>
      <c r="M162" s="175" t="s">
        <v>1750</v>
      </c>
    </row>
    <row r="163" spans="1:13" x14ac:dyDescent="0.25">
      <c r="A163" s="172">
        <v>45784</v>
      </c>
      <c r="B163" s="172">
        <v>45784</v>
      </c>
      <c r="C163" s="174"/>
      <c r="D163" s="174">
        <v>48.578051000000002</v>
      </c>
      <c r="E163" s="174">
        <v>-124.30416099999999</v>
      </c>
      <c r="F163" s="174"/>
      <c r="G163" s="174"/>
      <c r="H163" s="174"/>
      <c r="I163" s="174" t="s">
        <v>343</v>
      </c>
      <c r="J163" s="174" t="s">
        <v>347</v>
      </c>
      <c r="K163" s="174">
        <v>0</v>
      </c>
      <c r="L163" s="174">
        <v>0</v>
      </c>
      <c r="M163" s="175" t="s">
        <v>1750</v>
      </c>
    </row>
    <row r="164" spans="1:13" x14ac:dyDescent="0.25">
      <c r="A164" s="172">
        <v>45784</v>
      </c>
      <c r="B164" s="172">
        <v>45784</v>
      </c>
      <c r="C164" s="174"/>
      <c r="D164" s="174">
        <v>48.578051000000002</v>
      </c>
      <c r="E164" s="174">
        <v>-124.30416099999999</v>
      </c>
      <c r="F164" s="174"/>
      <c r="G164" s="174"/>
      <c r="H164" s="174"/>
      <c r="I164" s="174" t="s">
        <v>340</v>
      </c>
      <c r="J164" s="174" t="s">
        <v>341</v>
      </c>
      <c r="K164" s="174">
        <v>0</v>
      </c>
      <c r="L164" s="174">
        <v>0</v>
      </c>
      <c r="M164" s="175" t="s">
        <v>1750</v>
      </c>
    </row>
    <row r="165" spans="1:13" x14ac:dyDescent="0.25">
      <c r="A165" s="172">
        <v>45785</v>
      </c>
      <c r="B165" s="172">
        <v>45785</v>
      </c>
      <c r="C165" s="173">
        <v>0.4548611111111111</v>
      </c>
      <c r="D165" s="174">
        <v>48.578051000000002</v>
      </c>
      <c r="E165" s="174">
        <v>-124.30416099999999</v>
      </c>
      <c r="F165" s="173">
        <v>0.41319444444444442</v>
      </c>
      <c r="G165" s="173">
        <v>0.4548611111111111</v>
      </c>
      <c r="H165" s="174" t="s">
        <v>1748</v>
      </c>
      <c r="I165" s="174" t="s">
        <v>343</v>
      </c>
      <c r="J165" s="174" t="s">
        <v>347</v>
      </c>
      <c r="K165" s="174">
        <v>0</v>
      </c>
      <c r="L165" s="174">
        <v>5</v>
      </c>
      <c r="M165" s="174"/>
    </row>
    <row r="166" spans="1:13" x14ac:dyDescent="0.25">
      <c r="A166" s="172">
        <v>45785</v>
      </c>
      <c r="B166" s="172">
        <v>45785</v>
      </c>
      <c r="C166" s="173">
        <v>0.4548611111111111</v>
      </c>
      <c r="D166" s="174">
        <v>48.578051000000002</v>
      </c>
      <c r="E166" s="174">
        <v>-124.30416099999999</v>
      </c>
      <c r="F166" s="173">
        <v>0.41319444444444442</v>
      </c>
      <c r="G166" s="173">
        <v>0.4548611111111111</v>
      </c>
      <c r="H166" s="174" t="s">
        <v>1748</v>
      </c>
      <c r="I166" s="174" t="s">
        <v>343</v>
      </c>
      <c r="J166" s="174" t="s">
        <v>341</v>
      </c>
      <c r="K166" s="174">
        <v>0</v>
      </c>
      <c r="L166" s="174">
        <v>3</v>
      </c>
      <c r="M166" s="174"/>
    </row>
    <row r="167" spans="1:13" x14ac:dyDescent="0.25">
      <c r="A167" s="172">
        <v>45786</v>
      </c>
      <c r="B167" s="172">
        <v>45786</v>
      </c>
      <c r="C167" s="173">
        <v>0.43194444444444446</v>
      </c>
      <c r="D167" s="174">
        <v>48.578051000000002</v>
      </c>
      <c r="E167" s="174">
        <v>-124.30416099999999</v>
      </c>
      <c r="F167" s="173">
        <v>0.3888888888888889</v>
      </c>
      <c r="G167" s="173">
        <v>0.43055555555555558</v>
      </c>
      <c r="H167" s="174" t="s">
        <v>1748</v>
      </c>
      <c r="I167" s="174" t="s">
        <v>343</v>
      </c>
      <c r="J167" s="174" t="s">
        <v>341</v>
      </c>
      <c r="K167" s="174">
        <v>0</v>
      </c>
      <c r="L167" s="174">
        <v>2</v>
      </c>
      <c r="M167" s="174"/>
    </row>
    <row r="168" spans="1:13" x14ac:dyDescent="0.25">
      <c r="A168" s="172">
        <v>45786</v>
      </c>
      <c r="B168" s="172">
        <v>45786</v>
      </c>
      <c r="C168" s="173">
        <v>0.43194444444444446</v>
      </c>
      <c r="D168" s="174">
        <v>48.578051000000002</v>
      </c>
      <c r="E168" s="174">
        <v>-124.30416099999999</v>
      </c>
      <c r="F168" s="173">
        <v>0.3888888888888889</v>
      </c>
      <c r="G168" s="173">
        <v>0.43055555555555558</v>
      </c>
      <c r="H168" s="174" t="s">
        <v>1748</v>
      </c>
      <c r="I168" s="174" t="s">
        <v>343</v>
      </c>
      <c r="J168" s="174" t="s">
        <v>347</v>
      </c>
      <c r="K168" s="174">
        <v>0</v>
      </c>
      <c r="L168" s="174">
        <v>6</v>
      </c>
      <c r="M168" s="174"/>
    </row>
    <row r="169" spans="1:13" x14ac:dyDescent="0.25">
      <c r="A169" s="172">
        <v>45790</v>
      </c>
      <c r="B169" s="172">
        <v>45790</v>
      </c>
      <c r="C169" s="173">
        <v>0.45833333333333331</v>
      </c>
      <c r="D169" s="174">
        <v>48.578051000000002</v>
      </c>
      <c r="E169" s="174">
        <v>-124.30416099999999</v>
      </c>
      <c r="F169" s="173">
        <v>0.41666666666666669</v>
      </c>
      <c r="G169" s="173">
        <v>0.45833333333333331</v>
      </c>
      <c r="H169" s="174" t="s">
        <v>1748</v>
      </c>
      <c r="I169" s="174" t="s">
        <v>344</v>
      </c>
      <c r="J169" s="174" t="s">
        <v>341</v>
      </c>
      <c r="K169" s="174">
        <v>0</v>
      </c>
      <c r="L169" s="174">
        <v>113</v>
      </c>
      <c r="M169" s="174"/>
    </row>
    <row r="170" spans="1:13" x14ac:dyDescent="0.25">
      <c r="A170" s="172">
        <v>45790</v>
      </c>
      <c r="B170" s="172">
        <v>45790</v>
      </c>
      <c r="C170" s="173">
        <v>0.45833333333333331</v>
      </c>
      <c r="D170" s="174">
        <v>48.578051000000002</v>
      </c>
      <c r="E170" s="174">
        <v>-124.30416099999999</v>
      </c>
      <c r="F170" s="173">
        <v>0.41666666666666669</v>
      </c>
      <c r="G170" s="173">
        <v>0.5</v>
      </c>
      <c r="H170" s="174" t="s">
        <v>1748</v>
      </c>
      <c r="I170" s="174" t="s">
        <v>343</v>
      </c>
      <c r="J170" s="174" t="s">
        <v>341</v>
      </c>
      <c r="K170" s="174">
        <v>0</v>
      </c>
      <c r="L170" s="174">
        <v>13</v>
      </c>
      <c r="M170" s="174"/>
    </row>
    <row r="171" spans="1:13" x14ac:dyDescent="0.25">
      <c r="A171" s="172">
        <v>45790</v>
      </c>
      <c r="B171" s="172">
        <v>45790</v>
      </c>
      <c r="C171" s="173">
        <v>0.45833333333333331</v>
      </c>
      <c r="D171" s="174">
        <v>48.578051000000002</v>
      </c>
      <c r="E171" s="174">
        <v>-124.30416099999999</v>
      </c>
      <c r="F171" s="173">
        <v>0.41666666666666669</v>
      </c>
      <c r="G171" s="173">
        <v>0.54166666666666663</v>
      </c>
      <c r="H171" s="174" t="s">
        <v>1748</v>
      </c>
      <c r="I171" s="174" t="s">
        <v>343</v>
      </c>
      <c r="J171" s="174" t="s">
        <v>347</v>
      </c>
      <c r="K171" s="174">
        <v>0</v>
      </c>
      <c r="L171" s="174">
        <v>4</v>
      </c>
      <c r="M171" s="174"/>
    </row>
    <row r="172" spans="1:13" x14ac:dyDescent="0.25">
      <c r="A172" s="172">
        <v>45791</v>
      </c>
      <c r="B172" s="172">
        <v>45791</v>
      </c>
      <c r="C172" s="173">
        <v>0.44444444444444442</v>
      </c>
      <c r="D172" s="174">
        <v>48.578051000000002</v>
      </c>
      <c r="E172" s="174">
        <v>-124.30416099999999</v>
      </c>
      <c r="F172" s="173">
        <v>0.40277777777777773</v>
      </c>
      <c r="G172" s="173">
        <v>0.44444444444444442</v>
      </c>
      <c r="H172" s="174" t="s">
        <v>1748</v>
      </c>
      <c r="I172" s="174" t="s">
        <v>344</v>
      </c>
      <c r="J172" s="174" t="s">
        <v>341</v>
      </c>
      <c r="K172" s="174">
        <v>0</v>
      </c>
      <c r="L172" s="174">
        <v>67</v>
      </c>
      <c r="M172" s="174"/>
    </row>
    <row r="173" spans="1:13" x14ac:dyDescent="0.25">
      <c r="A173" s="172">
        <v>45791</v>
      </c>
      <c r="B173" s="172">
        <v>45791</v>
      </c>
      <c r="C173" s="173">
        <v>0.44444444444444442</v>
      </c>
      <c r="D173" s="174">
        <v>48.578051000000002</v>
      </c>
      <c r="E173" s="174">
        <v>-124.30416099999999</v>
      </c>
      <c r="F173" s="173">
        <v>0.40277777777777773</v>
      </c>
      <c r="G173" s="173">
        <v>0.44444444444444442</v>
      </c>
      <c r="H173" s="174" t="s">
        <v>1748</v>
      </c>
      <c r="I173" s="174" t="s">
        <v>343</v>
      </c>
      <c r="J173" s="174" t="s">
        <v>341</v>
      </c>
      <c r="K173" s="174">
        <v>0</v>
      </c>
      <c r="L173" s="174">
        <v>15</v>
      </c>
      <c r="M173" s="174"/>
    </row>
    <row r="174" spans="1:13" x14ac:dyDescent="0.25">
      <c r="A174" s="172">
        <v>45791</v>
      </c>
      <c r="B174" s="172">
        <v>45791</v>
      </c>
      <c r="C174" s="173">
        <v>0.44444444444444442</v>
      </c>
      <c r="D174" s="174">
        <v>48.578051000000002</v>
      </c>
      <c r="E174" s="174">
        <v>-124.30416099999999</v>
      </c>
      <c r="F174" s="173">
        <v>0.40277777777777773</v>
      </c>
      <c r="G174" s="173">
        <v>0.44444444444444442</v>
      </c>
      <c r="H174" s="174" t="s">
        <v>1748</v>
      </c>
      <c r="I174" s="174" t="s">
        <v>343</v>
      </c>
      <c r="J174" s="174" t="s">
        <v>347</v>
      </c>
      <c r="K174" s="174">
        <v>0</v>
      </c>
      <c r="L174" s="174">
        <v>3</v>
      </c>
      <c r="M174" s="174"/>
    </row>
    <row r="175" spans="1:13" x14ac:dyDescent="0.25">
      <c r="A175" s="172">
        <v>45791</v>
      </c>
      <c r="B175" s="172">
        <v>45791</v>
      </c>
      <c r="C175" s="173">
        <v>0.44444444444444442</v>
      </c>
      <c r="D175" s="174">
        <v>48.578051000000002</v>
      </c>
      <c r="E175" s="174">
        <v>-124.30416099999999</v>
      </c>
      <c r="F175" s="173">
        <v>0.40277777777777773</v>
      </c>
      <c r="G175" s="173">
        <v>0.44444444444444442</v>
      </c>
      <c r="H175" s="174" t="s">
        <v>1748</v>
      </c>
      <c r="I175" s="174" t="s">
        <v>340</v>
      </c>
      <c r="J175" s="174" t="s">
        <v>341</v>
      </c>
      <c r="K175" s="174">
        <v>0</v>
      </c>
      <c r="L175" s="174">
        <v>2</v>
      </c>
      <c r="M175" s="174"/>
    </row>
    <row r="176" spans="1:13" x14ac:dyDescent="0.25">
      <c r="A176" s="172">
        <v>45793</v>
      </c>
      <c r="B176" s="172">
        <v>45793</v>
      </c>
      <c r="C176" s="174"/>
      <c r="D176" s="174">
        <v>48.578051000000002</v>
      </c>
      <c r="E176" s="174">
        <v>-124.30416099999999</v>
      </c>
      <c r="F176" s="174"/>
      <c r="G176" s="174"/>
      <c r="H176" s="174"/>
      <c r="I176" s="174" t="s">
        <v>344</v>
      </c>
      <c r="J176" s="174" t="s">
        <v>341</v>
      </c>
      <c r="K176" s="174">
        <v>0</v>
      </c>
      <c r="L176" s="174">
        <v>0</v>
      </c>
      <c r="M176" s="175" t="s">
        <v>1750</v>
      </c>
    </row>
    <row r="177" spans="1:13" x14ac:dyDescent="0.25">
      <c r="A177" s="172">
        <v>45793</v>
      </c>
      <c r="B177" s="172">
        <v>45793</v>
      </c>
      <c r="C177" s="174"/>
      <c r="D177" s="174">
        <v>48.578051000000002</v>
      </c>
      <c r="E177" s="174">
        <v>-124.30416099999999</v>
      </c>
      <c r="F177" s="174"/>
      <c r="G177" s="174"/>
      <c r="H177" s="174"/>
      <c r="I177" s="174" t="s">
        <v>343</v>
      </c>
      <c r="J177" s="174" t="s">
        <v>341</v>
      </c>
      <c r="K177" s="174">
        <v>0</v>
      </c>
      <c r="L177" s="174">
        <v>0</v>
      </c>
      <c r="M177" s="175" t="s">
        <v>1750</v>
      </c>
    </row>
    <row r="178" spans="1:13" x14ac:dyDescent="0.25">
      <c r="A178" s="172">
        <v>45793</v>
      </c>
      <c r="B178" s="172">
        <v>45793</v>
      </c>
      <c r="C178" s="174"/>
      <c r="D178" s="174">
        <v>48.578051000000002</v>
      </c>
      <c r="E178" s="174">
        <v>-124.30416099999999</v>
      </c>
      <c r="F178" s="174"/>
      <c r="G178" s="174"/>
      <c r="H178" s="174"/>
      <c r="I178" s="174" t="s">
        <v>343</v>
      </c>
      <c r="J178" s="174" t="s">
        <v>347</v>
      </c>
      <c r="K178" s="174">
        <v>0</v>
      </c>
      <c r="L178" s="174">
        <v>0</v>
      </c>
      <c r="M178" s="175" t="s">
        <v>1750</v>
      </c>
    </row>
    <row r="179" spans="1:13" x14ac:dyDescent="0.25">
      <c r="A179" s="172">
        <v>45797</v>
      </c>
      <c r="B179" s="172">
        <v>45797</v>
      </c>
      <c r="C179" s="173">
        <v>0.4513888888888889</v>
      </c>
      <c r="D179" s="174">
        <v>48.578051000000002</v>
      </c>
      <c r="E179" s="174">
        <v>-124.30416099999999</v>
      </c>
      <c r="F179" s="173">
        <v>0.40972222222222227</v>
      </c>
      <c r="G179" s="173">
        <v>0.4513888888888889</v>
      </c>
      <c r="H179" s="174" t="s">
        <v>1748</v>
      </c>
      <c r="I179" s="174" t="s">
        <v>343</v>
      </c>
      <c r="J179" s="174" t="s">
        <v>341</v>
      </c>
      <c r="K179" s="174">
        <v>1</v>
      </c>
      <c r="L179" s="174">
        <v>7</v>
      </c>
      <c r="M179" s="174"/>
    </row>
    <row r="180" spans="1:13" x14ac:dyDescent="0.25">
      <c r="A180" s="172">
        <v>45797</v>
      </c>
      <c r="B180" s="172">
        <v>45797</v>
      </c>
      <c r="C180" s="173">
        <v>0.4513888888888889</v>
      </c>
      <c r="D180" s="174">
        <v>48.578051000000002</v>
      </c>
      <c r="E180" s="174">
        <v>-124.30416099999999</v>
      </c>
      <c r="F180" s="173">
        <v>0.40972222222222227</v>
      </c>
      <c r="G180" s="173">
        <v>0.4513888888888889</v>
      </c>
      <c r="H180" s="174" t="s">
        <v>1748</v>
      </c>
      <c r="I180" s="174" t="s">
        <v>343</v>
      </c>
      <c r="J180" s="174" t="s">
        <v>347</v>
      </c>
      <c r="K180" s="174">
        <v>0</v>
      </c>
      <c r="L180" s="174">
        <v>2</v>
      </c>
      <c r="M180" s="174"/>
    </row>
    <row r="181" spans="1:13" x14ac:dyDescent="0.25">
      <c r="A181" s="172">
        <v>45797</v>
      </c>
      <c r="B181" s="172">
        <v>45797</v>
      </c>
      <c r="C181" s="173">
        <v>0.4513888888888889</v>
      </c>
      <c r="D181" s="174">
        <v>48.578051000000002</v>
      </c>
      <c r="E181" s="174">
        <v>-124.30416099999999</v>
      </c>
      <c r="F181" s="173">
        <v>0.40972222222222227</v>
      </c>
      <c r="G181" s="173">
        <v>0.4513888888888889</v>
      </c>
      <c r="H181" s="174" t="s">
        <v>1748</v>
      </c>
      <c r="I181" s="174" t="s">
        <v>344</v>
      </c>
      <c r="J181" s="174" t="s">
        <v>341</v>
      </c>
      <c r="K181" s="174">
        <v>1</v>
      </c>
      <c r="L181" s="174">
        <v>17</v>
      </c>
      <c r="M181" s="174"/>
    </row>
    <row r="182" spans="1:13" x14ac:dyDescent="0.25">
      <c r="A182" s="172">
        <v>45798</v>
      </c>
      <c r="B182" s="172">
        <v>45798</v>
      </c>
      <c r="C182" s="173">
        <v>0.4152777777777778</v>
      </c>
      <c r="D182" s="174">
        <v>48.578051000000002</v>
      </c>
      <c r="E182" s="174">
        <v>-124.30416099999999</v>
      </c>
      <c r="F182" s="173">
        <v>0.37222222222222223</v>
      </c>
      <c r="G182" s="173">
        <v>0.41388888888888892</v>
      </c>
      <c r="H182" s="174" t="s">
        <v>1748</v>
      </c>
      <c r="I182" s="174" t="s">
        <v>343</v>
      </c>
      <c r="J182" s="174" t="s">
        <v>341</v>
      </c>
      <c r="K182" s="174">
        <v>0</v>
      </c>
      <c r="L182" s="174">
        <v>3</v>
      </c>
      <c r="M182" s="174"/>
    </row>
    <row r="183" spans="1:13" x14ac:dyDescent="0.25">
      <c r="A183" s="172">
        <v>45798</v>
      </c>
      <c r="B183" s="172">
        <v>45798</v>
      </c>
      <c r="C183" s="173">
        <v>0.4152777777777778</v>
      </c>
      <c r="D183" s="174">
        <v>48.578051000000002</v>
      </c>
      <c r="E183" s="174">
        <v>-124.30416099999999</v>
      </c>
      <c r="F183" s="173">
        <v>0.37222222222222223</v>
      </c>
      <c r="G183" s="173">
        <v>0.41388888888888892</v>
      </c>
      <c r="H183" s="174" t="s">
        <v>1748</v>
      </c>
      <c r="I183" s="174" t="s">
        <v>343</v>
      </c>
      <c r="J183" s="174" t="s">
        <v>347</v>
      </c>
      <c r="K183" s="174">
        <v>0</v>
      </c>
      <c r="L183" s="174">
        <v>1</v>
      </c>
      <c r="M183" s="174"/>
    </row>
    <row r="184" spans="1:13" x14ac:dyDescent="0.25">
      <c r="A184" s="172">
        <v>45798</v>
      </c>
      <c r="B184" s="172">
        <v>45798</v>
      </c>
      <c r="C184" s="173">
        <v>0.4152777777777778</v>
      </c>
      <c r="D184" s="174">
        <v>48.578051000000002</v>
      </c>
      <c r="E184" s="174">
        <v>-124.30416099999999</v>
      </c>
      <c r="F184" s="173">
        <v>0.37222222222222223</v>
      </c>
      <c r="G184" s="173">
        <v>0.41388888888888892</v>
      </c>
      <c r="H184" s="174" t="s">
        <v>1748</v>
      </c>
      <c r="I184" s="174" t="s">
        <v>344</v>
      </c>
      <c r="J184" s="174" t="s">
        <v>341</v>
      </c>
      <c r="K184" s="174">
        <v>0</v>
      </c>
      <c r="L184" s="174">
        <v>1</v>
      </c>
      <c r="M184" s="174"/>
    </row>
    <row r="185" spans="1:13" x14ac:dyDescent="0.25">
      <c r="A185" s="172">
        <v>45799</v>
      </c>
      <c r="B185" s="172">
        <v>45799</v>
      </c>
      <c r="C185" s="173">
        <v>0.375</v>
      </c>
      <c r="D185" s="174">
        <v>48.578051000000002</v>
      </c>
      <c r="E185" s="174">
        <v>-124.30416099999999</v>
      </c>
      <c r="F185" s="173">
        <v>0.37361111111111112</v>
      </c>
      <c r="G185" s="173">
        <v>0.4152777777777778</v>
      </c>
      <c r="H185" s="174" t="s">
        <v>1748</v>
      </c>
      <c r="I185" s="174" t="s">
        <v>343</v>
      </c>
      <c r="J185" s="174" t="s">
        <v>341</v>
      </c>
      <c r="K185" s="174">
        <v>0</v>
      </c>
      <c r="L185" s="174">
        <v>3</v>
      </c>
      <c r="M185" s="174"/>
    </row>
    <row r="186" spans="1:13" x14ac:dyDescent="0.25">
      <c r="A186" s="172">
        <v>45799</v>
      </c>
      <c r="B186" s="172">
        <v>45799</v>
      </c>
      <c r="C186" s="173">
        <v>0.375</v>
      </c>
      <c r="D186" s="174">
        <v>48.578051000000002</v>
      </c>
      <c r="E186" s="174">
        <v>-124.30416099999999</v>
      </c>
      <c r="F186" s="173">
        <v>0.37361111111111112</v>
      </c>
      <c r="G186" s="173">
        <v>0.4152777777777778</v>
      </c>
      <c r="H186" s="174" t="s">
        <v>1748</v>
      </c>
      <c r="I186" s="174" t="s">
        <v>343</v>
      </c>
      <c r="J186" s="174" t="s">
        <v>341</v>
      </c>
      <c r="K186" s="174">
        <v>0</v>
      </c>
      <c r="L186" s="174">
        <v>1</v>
      </c>
      <c r="M186" s="174"/>
    </row>
    <row r="187" spans="1:13" x14ac:dyDescent="0.25">
      <c r="A187" s="9">
        <v>45803</v>
      </c>
      <c r="B187" s="9">
        <v>45803</v>
      </c>
      <c r="C187" s="176" t="s">
        <v>1507</v>
      </c>
      <c r="D187" s="174">
        <v>48.578051000000002</v>
      </c>
      <c r="E187" s="174">
        <v>-124.30416099999999</v>
      </c>
      <c r="F187" s="25">
        <v>0.40416666666666662</v>
      </c>
      <c r="G187" s="25">
        <v>0.4458333333333333</v>
      </c>
      <c r="H187" s="174" t="s">
        <v>1748</v>
      </c>
      <c r="I187" s="174" t="s">
        <v>344</v>
      </c>
      <c r="J187" s="174" t="s">
        <v>341</v>
      </c>
      <c r="K187" s="174">
        <v>0</v>
      </c>
      <c r="L187" s="174">
        <v>2</v>
      </c>
    </row>
    <row r="188" spans="1:13" x14ac:dyDescent="0.25">
      <c r="A188" s="9">
        <v>45803</v>
      </c>
      <c r="B188" s="9">
        <v>45803</v>
      </c>
      <c r="C188" s="176" t="s">
        <v>1507</v>
      </c>
      <c r="D188" s="174">
        <v>48.578051000000002</v>
      </c>
      <c r="E188" s="174">
        <v>-124.30416099999999</v>
      </c>
      <c r="F188" s="25">
        <v>0.40416666666666662</v>
      </c>
      <c r="G188" s="25">
        <v>0.4458333333333333</v>
      </c>
      <c r="H188" s="174" t="s">
        <v>1748</v>
      </c>
      <c r="I188" s="174" t="s">
        <v>344</v>
      </c>
      <c r="J188" s="174" t="s">
        <v>347</v>
      </c>
      <c r="K188" s="174">
        <v>0</v>
      </c>
      <c r="L188" s="174">
        <v>4</v>
      </c>
    </row>
    <row r="189" spans="1:13" x14ac:dyDescent="0.25">
      <c r="A189" s="9">
        <v>45803</v>
      </c>
      <c r="B189" s="9">
        <v>45803</v>
      </c>
      <c r="C189" s="176" t="s">
        <v>1507</v>
      </c>
      <c r="D189" s="174">
        <v>48.578051000000002</v>
      </c>
      <c r="E189" s="174">
        <v>-124.30416099999999</v>
      </c>
      <c r="F189" s="25">
        <v>0.40416666666666662</v>
      </c>
      <c r="G189" s="25">
        <v>0.4458333333333333</v>
      </c>
      <c r="H189" s="174" t="s">
        <v>1748</v>
      </c>
      <c r="I189" s="174" t="s">
        <v>343</v>
      </c>
      <c r="J189" s="174" t="s">
        <v>341</v>
      </c>
      <c r="K189" s="174">
        <v>0</v>
      </c>
      <c r="L189" s="174">
        <v>7</v>
      </c>
    </row>
    <row r="190" spans="1:13" x14ac:dyDescent="0.25">
      <c r="A190" s="9">
        <v>45804</v>
      </c>
      <c r="B190" s="9">
        <v>45804</v>
      </c>
      <c r="C190" s="176"/>
      <c r="D190" s="174">
        <v>48.578051000000002</v>
      </c>
      <c r="E190" s="174">
        <v>-124.30416099999999</v>
      </c>
      <c r="F190" s="25"/>
      <c r="G190" s="25"/>
      <c r="H190" s="174"/>
      <c r="I190" s="174" t="s">
        <v>343</v>
      </c>
      <c r="J190" s="174" t="s">
        <v>341</v>
      </c>
      <c r="K190" s="174">
        <v>0</v>
      </c>
      <c r="L190" s="174">
        <v>0</v>
      </c>
      <c r="M190" s="181" t="s">
        <v>1750</v>
      </c>
    </row>
    <row r="191" spans="1:13" x14ac:dyDescent="0.25">
      <c r="A191" s="9">
        <v>45805</v>
      </c>
      <c r="B191" s="9">
        <v>45805</v>
      </c>
      <c r="C191" s="176" t="s">
        <v>1756</v>
      </c>
      <c r="D191" s="174">
        <v>48.578051000000002</v>
      </c>
      <c r="E191" s="174">
        <v>-124.30416099999999</v>
      </c>
      <c r="F191" s="176" t="s">
        <v>1455</v>
      </c>
      <c r="G191" s="176" t="s">
        <v>1756</v>
      </c>
      <c r="H191" s="174" t="s">
        <v>1748</v>
      </c>
      <c r="I191" s="174" t="s">
        <v>343</v>
      </c>
      <c r="J191" s="174" t="s">
        <v>341</v>
      </c>
      <c r="K191" s="174">
        <v>0</v>
      </c>
      <c r="L191" s="174">
        <v>13</v>
      </c>
    </row>
    <row r="192" spans="1:13" x14ac:dyDescent="0.25">
      <c r="A192" s="9">
        <v>45805</v>
      </c>
      <c r="B192" s="9">
        <v>45805</v>
      </c>
      <c r="C192" s="176" t="s">
        <v>1756</v>
      </c>
      <c r="D192" s="174">
        <v>48.578051000000002</v>
      </c>
      <c r="E192" s="174">
        <v>-124.30416099999999</v>
      </c>
      <c r="F192" s="176" t="s">
        <v>1455</v>
      </c>
      <c r="G192" s="176" t="s">
        <v>1756</v>
      </c>
      <c r="H192" s="174" t="s">
        <v>1748</v>
      </c>
      <c r="I192" s="174" t="s">
        <v>344</v>
      </c>
      <c r="J192" s="174" t="s">
        <v>341</v>
      </c>
      <c r="K192" s="174">
        <v>0</v>
      </c>
      <c r="L192" s="174">
        <v>6</v>
      </c>
    </row>
    <row r="193" spans="1:13" x14ac:dyDescent="0.25">
      <c r="A193" s="9">
        <v>45807</v>
      </c>
      <c r="B193" s="9">
        <v>45807</v>
      </c>
      <c r="D193" s="174">
        <v>48.578051000000002</v>
      </c>
      <c r="E193" s="174">
        <v>-124.30416099999999</v>
      </c>
      <c r="I193" s="174" t="s">
        <v>344</v>
      </c>
      <c r="J193" s="174" t="s">
        <v>341</v>
      </c>
      <c r="K193" s="174">
        <v>0</v>
      </c>
      <c r="L193" s="174">
        <v>0</v>
      </c>
      <c r="M193" s="181" t="s">
        <v>1750</v>
      </c>
    </row>
    <row r="194" spans="1:13" x14ac:dyDescent="0.25">
      <c r="A194" s="9">
        <v>45807</v>
      </c>
      <c r="B194" s="9">
        <v>45807</v>
      </c>
      <c r="D194" s="174">
        <v>48.578051000000002</v>
      </c>
      <c r="E194" s="174">
        <v>-124.30416099999999</v>
      </c>
      <c r="I194" s="174" t="s">
        <v>343</v>
      </c>
      <c r="J194" s="174" t="s">
        <v>341</v>
      </c>
      <c r="K194" s="174">
        <v>0</v>
      </c>
      <c r="L194" s="174">
        <v>0</v>
      </c>
      <c r="M194" s="181" t="s">
        <v>1750</v>
      </c>
    </row>
    <row r="195" spans="1:13" x14ac:dyDescent="0.25">
      <c r="A195" s="9">
        <v>45806</v>
      </c>
      <c r="B195" s="9">
        <v>45806</v>
      </c>
      <c r="C195" s="176" t="s">
        <v>1820</v>
      </c>
      <c r="D195" s="174">
        <v>48.578051000000002</v>
      </c>
      <c r="E195" s="174">
        <v>-124.30416099999999</v>
      </c>
      <c r="F195" s="176" t="s">
        <v>1821</v>
      </c>
      <c r="G195" s="176" t="s">
        <v>1646</v>
      </c>
      <c r="H195" t="s">
        <v>1822</v>
      </c>
      <c r="I195" s="174" t="s">
        <v>343</v>
      </c>
      <c r="J195" s="174" t="s">
        <v>341</v>
      </c>
      <c r="K195" s="174">
        <v>0</v>
      </c>
      <c r="L195" s="174">
        <v>3</v>
      </c>
      <c r="M195" s="69"/>
    </row>
    <row r="196" spans="1:13" x14ac:dyDescent="0.25">
      <c r="A196" s="9">
        <v>45806</v>
      </c>
      <c r="B196" s="9">
        <v>45806</v>
      </c>
      <c r="C196" s="176" t="s">
        <v>1820</v>
      </c>
      <c r="D196" s="174">
        <v>48.578051000000002</v>
      </c>
      <c r="E196" s="174">
        <v>-124.30416099999999</v>
      </c>
      <c r="F196" s="176" t="s">
        <v>1821</v>
      </c>
      <c r="G196" s="176" t="s">
        <v>1646</v>
      </c>
      <c r="H196" t="s">
        <v>1822</v>
      </c>
      <c r="I196" s="174" t="s">
        <v>343</v>
      </c>
      <c r="J196" s="174" t="s">
        <v>347</v>
      </c>
      <c r="K196" s="174">
        <v>0</v>
      </c>
      <c r="L196" s="174">
        <v>1</v>
      </c>
    </row>
    <row r="197" spans="1:13" x14ac:dyDescent="0.25">
      <c r="A197" s="9">
        <v>45806</v>
      </c>
      <c r="B197" s="9">
        <v>45806</v>
      </c>
      <c r="C197" s="176" t="s">
        <v>1820</v>
      </c>
      <c r="D197" s="174">
        <v>48.578051000000002</v>
      </c>
      <c r="E197" s="174">
        <v>-124.30416099999999</v>
      </c>
      <c r="F197" s="176" t="s">
        <v>1821</v>
      </c>
      <c r="G197" s="176" t="s">
        <v>1646</v>
      </c>
      <c r="H197" t="s">
        <v>1822</v>
      </c>
      <c r="I197" s="174" t="s">
        <v>344</v>
      </c>
      <c r="J197" s="174" t="s">
        <v>341</v>
      </c>
      <c r="K197" s="174">
        <v>0</v>
      </c>
      <c r="L197" s="174">
        <v>2</v>
      </c>
    </row>
    <row r="198" spans="1:13" x14ac:dyDescent="0.25">
      <c r="A198" s="9">
        <v>45806</v>
      </c>
      <c r="B198" s="9">
        <v>45806</v>
      </c>
      <c r="C198" s="176" t="s">
        <v>1820</v>
      </c>
      <c r="D198" s="174">
        <v>48.578051000000002</v>
      </c>
      <c r="E198" s="174">
        <v>-124.30416099999999</v>
      </c>
      <c r="F198" s="176" t="s">
        <v>1821</v>
      </c>
      <c r="G198" s="176" t="s">
        <v>1646</v>
      </c>
      <c r="H198" t="s">
        <v>1822</v>
      </c>
      <c r="I198" s="174" t="s">
        <v>344</v>
      </c>
      <c r="J198" s="174" t="s">
        <v>347</v>
      </c>
      <c r="K198" s="174">
        <v>0</v>
      </c>
      <c r="L198" s="174">
        <v>1</v>
      </c>
    </row>
  </sheetData>
  <phoneticPr fontId="20" type="noConversion"/>
  <pageMargins left="0.7" right="0.7" top="0.75" bottom="0.75" header="0.3" footer="0.3"/>
  <headerFooter>
    <oddHeader>&amp;R&amp;"Calibri"&amp;12&amp;K000000 Unclassified - Non-Classifié&amp;1#_x000D_</oddHead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FF13-222F-4023-8055-72FD3671DD41}">
  <dimension ref="A1:U174"/>
  <sheetViews>
    <sheetView topLeftCell="A141" workbookViewId="0">
      <selection activeCell="B157" sqref="B157"/>
    </sheetView>
  </sheetViews>
  <sheetFormatPr defaultRowHeight="15" x14ac:dyDescent="0.25"/>
  <cols>
    <col min="1" max="1" width="32.5703125" bestFit="1" customWidth="1"/>
    <col min="2" max="2" width="17.85546875" bestFit="1" customWidth="1"/>
    <col min="3" max="3" width="7.28515625" bestFit="1" customWidth="1"/>
    <col min="4" max="5" width="11.28515625" bestFit="1" customWidth="1"/>
    <col min="6" max="6" width="7.85546875" bestFit="1" customWidth="1"/>
    <col min="7" max="7" width="11.28515625" bestFit="1" customWidth="1"/>
  </cols>
  <sheetData>
    <row r="1" spans="1:21" x14ac:dyDescent="0.25">
      <c r="A1" s="28" t="s">
        <v>6</v>
      </c>
      <c r="B1" t="s">
        <v>792</v>
      </c>
    </row>
    <row r="2" spans="1:21" x14ac:dyDescent="0.25">
      <c r="A2" s="28" t="s">
        <v>170</v>
      </c>
      <c r="B2" s="29">
        <v>2024</v>
      </c>
    </row>
    <row r="3" spans="1:21" x14ac:dyDescent="0.25">
      <c r="T3" t="s">
        <v>780</v>
      </c>
    </row>
    <row r="4" spans="1:21" x14ac:dyDescent="0.25">
      <c r="A4" s="28" t="s">
        <v>779</v>
      </c>
      <c r="B4" s="28" t="s">
        <v>778</v>
      </c>
      <c r="U4" t="s">
        <v>781</v>
      </c>
    </row>
    <row r="5" spans="1:21" x14ac:dyDescent="0.25">
      <c r="A5" s="28" t="s">
        <v>776</v>
      </c>
      <c r="B5" t="s">
        <v>341</v>
      </c>
      <c r="C5" t="s">
        <v>347</v>
      </c>
      <c r="D5" t="s">
        <v>777</v>
      </c>
    </row>
    <row r="6" spans="1:21" x14ac:dyDescent="0.25">
      <c r="A6" s="44">
        <v>45364</v>
      </c>
      <c r="B6" s="31">
        <v>4</v>
      </c>
      <c r="C6" s="31"/>
      <c r="D6" s="31">
        <v>4</v>
      </c>
    </row>
    <row r="7" spans="1:21" x14ac:dyDescent="0.25">
      <c r="A7" s="30" t="s">
        <v>344</v>
      </c>
      <c r="B7" s="31">
        <v>2</v>
      </c>
      <c r="C7" s="31"/>
      <c r="D7" s="31">
        <v>2</v>
      </c>
    </row>
    <row r="8" spans="1:21" x14ac:dyDescent="0.25">
      <c r="A8" s="30" t="s">
        <v>340</v>
      </c>
      <c r="B8" s="31">
        <v>2</v>
      </c>
      <c r="C8" s="31"/>
      <c r="D8" s="31">
        <v>2</v>
      </c>
    </row>
    <row r="9" spans="1:21" x14ac:dyDescent="0.25">
      <c r="A9" s="44">
        <v>45365</v>
      </c>
      <c r="B9" s="31">
        <v>3</v>
      </c>
      <c r="C9" s="31"/>
      <c r="D9" s="31">
        <v>3</v>
      </c>
    </row>
    <row r="10" spans="1:21" x14ac:dyDescent="0.25">
      <c r="A10" s="30" t="s">
        <v>344</v>
      </c>
      <c r="B10" s="31">
        <v>2</v>
      </c>
      <c r="C10" s="31"/>
      <c r="D10" s="31">
        <v>2</v>
      </c>
    </row>
    <row r="11" spans="1:21" x14ac:dyDescent="0.25">
      <c r="A11" s="30" t="s">
        <v>343</v>
      </c>
      <c r="B11" s="31">
        <v>1</v>
      </c>
      <c r="C11" s="31"/>
      <c r="D11" s="31">
        <v>1</v>
      </c>
    </row>
    <row r="12" spans="1:21" x14ac:dyDescent="0.25">
      <c r="A12" s="44">
        <v>45366</v>
      </c>
      <c r="B12" s="31">
        <v>1</v>
      </c>
      <c r="C12" s="31"/>
      <c r="D12" s="31">
        <v>1</v>
      </c>
    </row>
    <row r="13" spans="1:21" x14ac:dyDescent="0.25">
      <c r="A13" s="30" t="s">
        <v>344</v>
      </c>
      <c r="B13" s="31">
        <v>1</v>
      </c>
      <c r="C13" s="31"/>
      <c r="D13" s="31">
        <v>1</v>
      </c>
    </row>
    <row r="14" spans="1:21" x14ac:dyDescent="0.25">
      <c r="A14" s="44">
        <v>45370</v>
      </c>
      <c r="B14" s="31">
        <v>72</v>
      </c>
      <c r="C14" s="31"/>
      <c r="D14" s="31">
        <v>72</v>
      </c>
    </row>
    <row r="15" spans="1:21" x14ac:dyDescent="0.25">
      <c r="A15" s="30" t="s">
        <v>344</v>
      </c>
      <c r="B15" s="31">
        <v>24</v>
      </c>
      <c r="C15" s="31"/>
      <c r="D15" s="31">
        <v>24</v>
      </c>
    </row>
    <row r="16" spans="1:21" x14ac:dyDescent="0.25">
      <c r="A16" s="30" t="s">
        <v>340</v>
      </c>
      <c r="B16" s="31">
        <v>18</v>
      </c>
      <c r="C16" s="31"/>
      <c r="D16" s="31">
        <v>18</v>
      </c>
    </row>
    <row r="17" spans="1:4" x14ac:dyDescent="0.25">
      <c r="A17" s="30" t="s">
        <v>343</v>
      </c>
      <c r="B17" s="31">
        <v>30</v>
      </c>
      <c r="C17" s="31"/>
      <c r="D17" s="31">
        <v>30</v>
      </c>
    </row>
    <row r="18" spans="1:4" x14ac:dyDescent="0.25">
      <c r="A18" s="44">
        <v>45371</v>
      </c>
      <c r="B18" s="31">
        <v>32</v>
      </c>
      <c r="C18" s="31"/>
      <c r="D18" s="31">
        <v>32</v>
      </c>
    </row>
    <row r="19" spans="1:4" x14ac:dyDescent="0.25">
      <c r="A19" s="30" t="s">
        <v>344</v>
      </c>
      <c r="B19" s="31">
        <v>14</v>
      </c>
      <c r="C19" s="31"/>
      <c r="D19" s="31">
        <v>14</v>
      </c>
    </row>
    <row r="20" spans="1:4" x14ac:dyDescent="0.25">
      <c r="A20" s="30" t="s">
        <v>340</v>
      </c>
      <c r="B20" s="31">
        <v>4</v>
      </c>
      <c r="C20" s="31"/>
      <c r="D20" s="31">
        <v>4</v>
      </c>
    </row>
    <row r="21" spans="1:4" x14ac:dyDescent="0.25">
      <c r="A21" s="30" t="s">
        <v>343</v>
      </c>
      <c r="B21" s="31">
        <v>14</v>
      </c>
      <c r="C21" s="31"/>
      <c r="D21" s="31">
        <v>14</v>
      </c>
    </row>
    <row r="22" spans="1:4" x14ac:dyDescent="0.25">
      <c r="A22" s="44">
        <v>45372</v>
      </c>
      <c r="B22" s="31">
        <v>117</v>
      </c>
      <c r="C22" s="31">
        <v>2</v>
      </c>
      <c r="D22" s="31">
        <v>119</v>
      </c>
    </row>
    <row r="23" spans="1:4" x14ac:dyDescent="0.25">
      <c r="A23" s="30" t="s">
        <v>344</v>
      </c>
      <c r="B23" s="31">
        <v>40</v>
      </c>
      <c r="C23" s="31"/>
      <c r="D23" s="31">
        <v>40</v>
      </c>
    </row>
    <row r="24" spans="1:4" x14ac:dyDescent="0.25">
      <c r="A24" s="30" t="s">
        <v>340</v>
      </c>
      <c r="B24" s="31">
        <v>14</v>
      </c>
      <c r="C24" s="31"/>
      <c r="D24" s="31">
        <v>14</v>
      </c>
    </row>
    <row r="25" spans="1:4" x14ac:dyDescent="0.25">
      <c r="A25" s="30" t="s">
        <v>343</v>
      </c>
      <c r="B25" s="31">
        <v>63</v>
      </c>
      <c r="C25" s="31">
        <v>2</v>
      </c>
      <c r="D25" s="31">
        <v>65</v>
      </c>
    </row>
    <row r="26" spans="1:4" x14ac:dyDescent="0.25">
      <c r="A26" s="44">
        <v>45377</v>
      </c>
      <c r="B26" s="31">
        <v>6</v>
      </c>
      <c r="C26" s="31">
        <v>7</v>
      </c>
      <c r="D26" s="31">
        <v>13</v>
      </c>
    </row>
    <row r="27" spans="1:4" x14ac:dyDescent="0.25">
      <c r="A27" s="30" t="s">
        <v>344</v>
      </c>
      <c r="B27" s="31">
        <v>3</v>
      </c>
      <c r="C27" s="31"/>
      <c r="D27" s="31">
        <v>3</v>
      </c>
    </row>
    <row r="28" spans="1:4" x14ac:dyDescent="0.25">
      <c r="A28" s="30" t="s">
        <v>343</v>
      </c>
      <c r="B28" s="31">
        <v>3</v>
      </c>
      <c r="C28" s="31">
        <v>7</v>
      </c>
      <c r="D28" s="31">
        <v>10</v>
      </c>
    </row>
    <row r="29" spans="1:4" x14ac:dyDescent="0.25">
      <c r="A29" s="44">
        <v>45378</v>
      </c>
      <c r="B29" s="31">
        <v>63</v>
      </c>
      <c r="C29" s="31">
        <v>1</v>
      </c>
      <c r="D29" s="31">
        <v>64</v>
      </c>
    </row>
    <row r="30" spans="1:4" x14ac:dyDescent="0.25">
      <c r="A30" s="30" t="s">
        <v>344</v>
      </c>
      <c r="B30" s="31">
        <v>32</v>
      </c>
      <c r="C30" s="31"/>
      <c r="D30" s="31">
        <v>32</v>
      </c>
    </row>
    <row r="31" spans="1:4" x14ac:dyDescent="0.25">
      <c r="A31" s="30" t="s">
        <v>340</v>
      </c>
      <c r="B31" s="31">
        <v>3</v>
      </c>
      <c r="C31" s="31"/>
      <c r="D31" s="31">
        <v>3</v>
      </c>
    </row>
    <row r="32" spans="1:4" x14ac:dyDescent="0.25">
      <c r="A32" s="30" t="s">
        <v>343</v>
      </c>
      <c r="B32" s="31">
        <v>27</v>
      </c>
      <c r="C32" s="31">
        <v>1</v>
      </c>
      <c r="D32" s="31">
        <v>28</v>
      </c>
    </row>
    <row r="33" spans="1:4" x14ac:dyDescent="0.25">
      <c r="A33" s="30" t="s">
        <v>789</v>
      </c>
      <c r="B33" s="31">
        <v>1</v>
      </c>
      <c r="C33" s="31"/>
      <c r="D33" s="31">
        <v>1</v>
      </c>
    </row>
    <row r="34" spans="1:4" x14ac:dyDescent="0.25">
      <c r="A34" s="44">
        <v>45379</v>
      </c>
      <c r="B34" s="31">
        <v>46</v>
      </c>
      <c r="C34" s="31">
        <v>5</v>
      </c>
      <c r="D34" s="31">
        <v>51</v>
      </c>
    </row>
    <row r="35" spans="1:4" x14ac:dyDescent="0.25">
      <c r="A35" s="30" t="s">
        <v>344</v>
      </c>
      <c r="B35" s="31">
        <v>15</v>
      </c>
      <c r="C35" s="31"/>
      <c r="D35" s="31">
        <v>15</v>
      </c>
    </row>
    <row r="36" spans="1:4" x14ac:dyDescent="0.25">
      <c r="A36" s="30" t="s">
        <v>340</v>
      </c>
      <c r="B36" s="31">
        <v>1</v>
      </c>
      <c r="C36" s="31"/>
      <c r="D36" s="31">
        <v>1</v>
      </c>
    </row>
    <row r="37" spans="1:4" x14ac:dyDescent="0.25">
      <c r="A37" s="30" t="s">
        <v>343</v>
      </c>
      <c r="B37" s="31">
        <v>30</v>
      </c>
      <c r="C37" s="31">
        <v>5</v>
      </c>
      <c r="D37" s="31">
        <v>35</v>
      </c>
    </row>
    <row r="38" spans="1:4" x14ac:dyDescent="0.25">
      <c r="A38" s="44">
        <v>45385</v>
      </c>
      <c r="B38" s="31">
        <v>66</v>
      </c>
      <c r="C38" s="31">
        <v>7</v>
      </c>
      <c r="D38" s="31">
        <v>73</v>
      </c>
    </row>
    <row r="39" spans="1:4" x14ac:dyDescent="0.25">
      <c r="A39" s="30" t="s">
        <v>344</v>
      </c>
      <c r="B39" s="31">
        <v>32</v>
      </c>
      <c r="C39" s="31"/>
      <c r="D39" s="31">
        <v>32</v>
      </c>
    </row>
    <row r="40" spans="1:4" x14ac:dyDescent="0.25">
      <c r="A40" s="30" t="s">
        <v>340</v>
      </c>
      <c r="B40" s="31">
        <v>2</v>
      </c>
      <c r="C40" s="31"/>
      <c r="D40" s="31">
        <v>2</v>
      </c>
    </row>
    <row r="41" spans="1:4" x14ac:dyDescent="0.25">
      <c r="A41" s="30" t="s">
        <v>343</v>
      </c>
      <c r="B41" s="31">
        <v>32</v>
      </c>
      <c r="C41" s="31">
        <v>7</v>
      </c>
      <c r="D41" s="31">
        <v>39</v>
      </c>
    </row>
    <row r="42" spans="1:4" x14ac:dyDescent="0.25">
      <c r="A42" s="44">
        <v>45386</v>
      </c>
      <c r="B42" s="31">
        <v>63</v>
      </c>
      <c r="C42" s="31">
        <v>4</v>
      </c>
      <c r="D42" s="31">
        <v>67</v>
      </c>
    </row>
    <row r="43" spans="1:4" x14ac:dyDescent="0.25">
      <c r="A43" s="30" t="s">
        <v>344</v>
      </c>
      <c r="B43" s="31">
        <v>29</v>
      </c>
      <c r="C43" s="31"/>
      <c r="D43" s="31">
        <v>29</v>
      </c>
    </row>
    <row r="44" spans="1:4" x14ac:dyDescent="0.25">
      <c r="A44" s="30" t="s">
        <v>340</v>
      </c>
      <c r="B44" s="31">
        <v>5</v>
      </c>
      <c r="C44" s="31"/>
      <c r="D44" s="31">
        <v>5</v>
      </c>
    </row>
    <row r="45" spans="1:4" x14ac:dyDescent="0.25">
      <c r="A45" s="30" t="s">
        <v>343</v>
      </c>
      <c r="B45" s="31">
        <v>29</v>
      </c>
      <c r="C45" s="31">
        <v>4</v>
      </c>
      <c r="D45" s="31">
        <v>33</v>
      </c>
    </row>
    <row r="46" spans="1:4" x14ac:dyDescent="0.25">
      <c r="A46" s="44">
        <v>45387</v>
      </c>
      <c r="B46" s="31">
        <v>93</v>
      </c>
      <c r="C46" s="31">
        <v>1</v>
      </c>
      <c r="D46" s="31">
        <v>94</v>
      </c>
    </row>
    <row r="47" spans="1:4" x14ac:dyDescent="0.25">
      <c r="A47" s="30" t="s">
        <v>344</v>
      </c>
      <c r="B47" s="31">
        <v>50</v>
      </c>
      <c r="C47" s="31"/>
      <c r="D47" s="31">
        <v>50</v>
      </c>
    </row>
    <row r="48" spans="1:4" x14ac:dyDescent="0.25">
      <c r="A48" s="30" t="s">
        <v>340</v>
      </c>
      <c r="B48" s="31">
        <v>12</v>
      </c>
      <c r="C48" s="31"/>
      <c r="D48" s="31">
        <v>12</v>
      </c>
    </row>
    <row r="49" spans="1:4" x14ac:dyDescent="0.25">
      <c r="A49" s="30" t="s">
        <v>343</v>
      </c>
      <c r="B49" s="31">
        <v>31</v>
      </c>
      <c r="C49" s="31">
        <v>1</v>
      </c>
      <c r="D49" s="31">
        <v>32</v>
      </c>
    </row>
    <row r="50" spans="1:4" x14ac:dyDescent="0.25">
      <c r="A50" s="44">
        <v>45391</v>
      </c>
      <c r="B50" s="31">
        <v>50</v>
      </c>
      <c r="C50" s="31">
        <v>1</v>
      </c>
      <c r="D50" s="31">
        <v>51</v>
      </c>
    </row>
    <row r="51" spans="1:4" x14ac:dyDescent="0.25">
      <c r="A51" s="30" t="s">
        <v>344</v>
      </c>
      <c r="B51" s="31">
        <v>16</v>
      </c>
      <c r="C51" s="31"/>
      <c r="D51" s="31">
        <v>16</v>
      </c>
    </row>
    <row r="52" spans="1:4" x14ac:dyDescent="0.25">
      <c r="A52" s="30" t="s">
        <v>340</v>
      </c>
      <c r="B52" s="31">
        <v>2</v>
      </c>
      <c r="C52" s="31"/>
      <c r="D52" s="31">
        <v>2</v>
      </c>
    </row>
    <row r="53" spans="1:4" x14ac:dyDescent="0.25">
      <c r="A53" s="30" t="s">
        <v>343</v>
      </c>
      <c r="B53" s="31">
        <v>32</v>
      </c>
      <c r="C53" s="31">
        <v>1</v>
      </c>
      <c r="D53" s="31">
        <v>33</v>
      </c>
    </row>
    <row r="54" spans="1:4" x14ac:dyDescent="0.25">
      <c r="A54" s="44">
        <v>45392</v>
      </c>
      <c r="B54" s="31">
        <v>31</v>
      </c>
      <c r="C54" s="31">
        <v>10</v>
      </c>
      <c r="D54" s="31">
        <v>41</v>
      </c>
    </row>
    <row r="55" spans="1:4" x14ac:dyDescent="0.25">
      <c r="A55" s="30" t="s">
        <v>343</v>
      </c>
      <c r="B55" s="31">
        <v>31</v>
      </c>
      <c r="C55" s="31">
        <v>10</v>
      </c>
      <c r="D55" s="31">
        <v>41</v>
      </c>
    </row>
    <row r="56" spans="1:4" x14ac:dyDescent="0.25">
      <c r="A56" s="44">
        <v>45393</v>
      </c>
      <c r="B56" s="31">
        <v>66</v>
      </c>
      <c r="C56" s="31">
        <v>3</v>
      </c>
      <c r="D56" s="31">
        <v>69</v>
      </c>
    </row>
    <row r="57" spans="1:4" x14ac:dyDescent="0.25">
      <c r="A57" s="30" t="s">
        <v>344</v>
      </c>
      <c r="B57" s="31">
        <v>24</v>
      </c>
      <c r="C57" s="31"/>
      <c r="D57" s="31">
        <v>24</v>
      </c>
    </row>
    <row r="58" spans="1:4" x14ac:dyDescent="0.25">
      <c r="A58" s="30" t="s">
        <v>340</v>
      </c>
      <c r="B58" s="31">
        <v>12</v>
      </c>
      <c r="C58" s="31"/>
      <c r="D58" s="31">
        <v>12</v>
      </c>
    </row>
    <row r="59" spans="1:4" x14ac:dyDescent="0.25">
      <c r="A59" s="30" t="s">
        <v>343</v>
      </c>
      <c r="B59" s="31">
        <v>30</v>
      </c>
      <c r="C59" s="31">
        <v>3</v>
      </c>
      <c r="D59" s="31">
        <v>33</v>
      </c>
    </row>
    <row r="60" spans="1:4" x14ac:dyDescent="0.25">
      <c r="A60" s="44">
        <v>45394</v>
      </c>
      <c r="B60" s="31">
        <v>31</v>
      </c>
      <c r="C60" s="31">
        <v>2</v>
      </c>
      <c r="D60" s="31">
        <v>33</v>
      </c>
    </row>
    <row r="61" spans="1:4" x14ac:dyDescent="0.25">
      <c r="A61" s="30" t="s">
        <v>343</v>
      </c>
      <c r="B61" s="31">
        <v>31</v>
      </c>
      <c r="C61" s="31">
        <v>1</v>
      </c>
      <c r="D61" s="31">
        <v>32</v>
      </c>
    </row>
    <row r="62" spans="1:4" x14ac:dyDescent="0.25">
      <c r="A62" s="30" t="s">
        <v>846</v>
      </c>
      <c r="B62" s="31"/>
      <c r="C62" s="31">
        <v>1</v>
      </c>
      <c r="D62" s="31">
        <v>1</v>
      </c>
    </row>
    <row r="63" spans="1:4" x14ac:dyDescent="0.25">
      <c r="A63" s="44">
        <v>45398</v>
      </c>
      <c r="B63" s="31">
        <v>13</v>
      </c>
      <c r="C63" s="31">
        <v>2</v>
      </c>
      <c r="D63" s="31">
        <v>15</v>
      </c>
    </row>
    <row r="64" spans="1:4" x14ac:dyDescent="0.25">
      <c r="A64" s="30" t="s">
        <v>343</v>
      </c>
      <c r="B64" s="31">
        <v>13</v>
      </c>
      <c r="C64" s="31">
        <v>2</v>
      </c>
      <c r="D64" s="31">
        <v>15</v>
      </c>
    </row>
    <row r="65" spans="1:4" x14ac:dyDescent="0.25">
      <c r="A65" s="44">
        <v>45399</v>
      </c>
      <c r="B65" s="31">
        <v>35</v>
      </c>
      <c r="C65" s="31">
        <v>4</v>
      </c>
      <c r="D65" s="31">
        <v>39</v>
      </c>
    </row>
    <row r="66" spans="1:4" x14ac:dyDescent="0.25">
      <c r="A66" s="30" t="s">
        <v>344</v>
      </c>
      <c r="B66" s="31">
        <v>3</v>
      </c>
      <c r="C66" s="31"/>
      <c r="D66" s="31">
        <v>3</v>
      </c>
    </row>
    <row r="67" spans="1:4" x14ac:dyDescent="0.25">
      <c r="A67" s="30" t="s">
        <v>340</v>
      </c>
      <c r="B67" s="31">
        <v>2</v>
      </c>
      <c r="C67" s="31"/>
      <c r="D67" s="31">
        <v>2</v>
      </c>
    </row>
    <row r="68" spans="1:4" x14ac:dyDescent="0.25">
      <c r="A68" s="30" t="s">
        <v>343</v>
      </c>
      <c r="B68" s="31">
        <v>30</v>
      </c>
      <c r="C68" s="31">
        <v>4</v>
      </c>
      <c r="D68" s="31">
        <v>34</v>
      </c>
    </row>
    <row r="69" spans="1:4" x14ac:dyDescent="0.25">
      <c r="A69" s="44">
        <v>45400</v>
      </c>
      <c r="B69" s="31">
        <v>17</v>
      </c>
      <c r="C69" s="31">
        <v>3</v>
      </c>
      <c r="D69" s="31">
        <v>20</v>
      </c>
    </row>
    <row r="70" spans="1:4" x14ac:dyDescent="0.25">
      <c r="A70" s="30" t="s">
        <v>344</v>
      </c>
      <c r="B70" s="31">
        <v>2</v>
      </c>
      <c r="C70" s="31"/>
      <c r="D70" s="31">
        <v>2</v>
      </c>
    </row>
    <row r="71" spans="1:4" x14ac:dyDescent="0.25">
      <c r="A71" s="30" t="s">
        <v>343</v>
      </c>
      <c r="B71" s="31">
        <v>15</v>
      </c>
      <c r="C71" s="31">
        <v>3</v>
      </c>
      <c r="D71" s="31">
        <v>18</v>
      </c>
    </row>
    <row r="72" spans="1:4" x14ac:dyDescent="0.25">
      <c r="A72" s="44">
        <v>45401</v>
      </c>
      <c r="B72" s="31">
        <v>27</v>
      </c>
      <c r="C72" s="31">
        <v>1</v>
      </c>
      <c r="D72" s="31">
        <v>28</v>
      </c>
    </row>
    <row r="73" spans="1:4" x14ac:dyDescent="0.25">
      <c r="A73" s="30" t="s">
        <v>344</v>
      </c>
      <c r="B73" s="31">
        <v>1</v>
      </c>
      <c r="C73" s="31"/>
      <c r="D73" s="31">
        <v>1</v>
      </c>
    </row>
    <row r="74" spans="1:4" x14ac:dyDescent="0.25">
      <c r="A74" s="30" t="s">
        <v>340</v>
      </c>
      <c r="B74" s="31">
        <v>2</v>
      </c>
      <c r="C74" s="31"/>
      <c r="D74" s="31">
        <v>2</v>
      </c>
    </row>
    <row r="75" spans="1:4" x14ac:dyDescent="0.25">
      <c r="A75" s="30" t="s">
        <v>343</v>
      </c>
      <c r="B75" s="31">
        <v>24</v>
      </c>
      <c r="C75" s="31">
        <v>1</v>
      </c>
      <c r="D75" s="31">
        <v>25</v>
      </c>
    </row>
    <row r="76" spans="1:4" x14ac:dyDescent="0.25">
      <c r="A76" s="44">
        <v>45405</v>
      </c>
      <c r="B76" s="31">
        <v>36</v>
      </c>
      <c r="C76" s="31">
        <v>3</v>
      </c>
      <c r="D76" s="31">
        <v>39</v>
      </c>
    </row>
    <row r="77" spans="1:4" x14ac:dyDescent="0.25">
      <c r="A77" s="30" t="s">
        <v>344</v>
      </c>
      <c r="B77" s="31">
        <v>1</v>
      </c>
      <c r="C77" s="31"/>
      <c r="D77" s="31">
        <v>1</v>
      </c>
    </row>
    <row r="78" spans="1:4" x14ac:dyDescent="0.25">
      <c r="A78" s="30" t="s">
        <v>340</v>
      </c>
      <c r="B78" s="31">
        <v>3</v>
      </c>
      <c r="C78" s="31"/>
      <c r="D78" s="31">
        <v>3</v>
      </c>
    </row>
    <row r="79" spans="1:4" x14ac:dyDescent="0.25">
      <c r="A79" s="30" t="s">
        <v>343</v>
      </c>
      <c r="B79" s="31">
        <v>32</v>
      </c>
      <c r="C79" s="31">
        <v>3</v>
      </c>
      <c r="D79" s="31">
        <v>35</v>
      </c>
    </row>
    <row r="80" spans="1:4" x14ac:dyDescent="0.25">
      <c r="A80" s="44">
        <v>45406</v>
      </c>
      <c r="B80" s="31">
        <v>4</v>
      </c>
      <c r="C80" s="31">
        <v>4</v>
      </c>
      <c r="D80" s="31">
        <v>8</v>
      </c>
    </row>
    <row r="81" spans="1:4" x14ac:dyDescent="0.25">
      <c r="A81" s="30" t="s">
        <v>344</v>
      </c>
      <c r="B81" s="31"/>
      <c r="C81" s="31">
        <v>1</v>
      </c>
      <c r="D81" s="31">
        <v>1</v>
      </c>
    </row>
    <row r="82" spans="1:4" x14ac:dyDescent="0.25">
      <c r="A82" s="30" t="s">
        <v>343</v>
      </c>
      <c r="B82" s="31">
        <v>4</v>
      </c>
      <c r="C82" s="31">
        <v>3</v>
      </c>
      <c r="D82" s="31">
        <v>7</v>
      </c>
    </row>
    <row r="83" spans="1:4" x14ac:dyDescent="0.25">
      <c r="A83" s="44">
        <v>45407</v>
      </c>
      <c r="B83" s="31">
        <v>32</v>
      </c>
      <c r="C83" s="31">
        <v>1</v>
      </c>
      <c r="D83" s="31">
        <v>33</v>
      </c>
    </row>
    <row r="84" spans="1:4" x14ac:dyDescent="0.25">
      <c r="A84" s="30" t="s">
        <v>344</v>
      </c>
      <c r="B84" s="31">
        <v>1</v>
      </c>
      <c r="C84" s="31">
        <v>1</v>
      </c>
      <c r="D84" s="31">
        <v>2</v>
      </c>
    </row>
    <row r="85" spans="1:4" x14ac:dyDescent="0.25">
      <c r="A85" s="30" t="s">
        <v>340</v>
      </c>
      <c r="B85" s="31">
        <v>1</v>
      </c>
      <c r="C85" s="31"/>
      <c r="D85" s="31">
        <v>1</v>
      </c>
    </row>
    <row r="86" spans="1:4" x14ac:dyDescent="0.25">
      <c r="A86" s="30" t="s">
        <v>343</v>
      </c>
      <c r="B86" s="31">
        <v>30</v>
      </c>
      <c r="C86" s="31"/>
      <c r="D86" s="31">
        <v>30</v>
      </c>
    </row>
    <row r="87" spans="1:4" x14ac:dyDescent="0.25">
      <c r="A87" s="44">
        <v>45408</v>
      </c>
      <c r="B87" s="31">
        <v>31</v>
      </c>
      <c r="C87" s="31">
        <v>1</v>
      </c>
      <c r="D87" s="31">
        <v>32</v>
      </c>
    </row>
    <row r="88" spans="1:4" x14ac:dyDescent="0.25">
      <c r="A88" s="30" t="s">
        <v>344</v>
      </c>
      <c r="B88" s="31">
        <v>1</v>
      </c>
      <c r="C88" s="31"/>
      <c r="D88" s="31">
        <v>1</v>
      </c>
    </row>
    <row r="89" spans="1:4" x14ac:dyDescent="0.25">
      <c r="A89" s="30" t="s">
        <v>343</v>
      </c>
      <c r="B89" s="31">
        <v>30</v>
      </c>
      <c r="C89" s="31">
        <v>1</v>
      </c>
      <c r="D89" s="31">
        <v>31</v>
      </c>
    </row>
    <row r="90" spans="1:4" x14ac:dyDescent="0.25">
      <c r="A90" s="44">
        <v>45412</v>
      </c>
      <c r="B90" s="31">
        <v>30</v>
      </c>
      <c r="C90" s="31">
        <v>36</v>
      </c>
      <c r="D90" s="31">
        <v>66</v>
      </c>
    </row>
    <row r="91" spans="1:4" x14ac:dyDescent="0.25">
      <c r="A91" s="30" t="s">
        <v>344</v>
      </c>
      <c r="B91" s="31"/>
      <c r="C91" s="31">
        <v>30</v>
      </c>
      <c r="D91" s="31">
        <v>30</v>
      </c>
    </row>
    <row r="92" spans="1:4" x14ac:dyDescent="0.25">
      <c r="A92" s="30" t="s">
        <v>343</v>
      </c>
      <c r="B92" s="31">
        <v>30</v>
      </c>
      <c r="C92" s="31">
        <v>5</v>
      </c>
      <c r="D92" s="31">
        <v>35</v>
      </c>
    </row>
    <row r="93" spans="1:4" x14ac:dyDescent="0.25">
      <c r="A93" s="30" t="s">
        <v>789</v>
      </c>
      <c r="B93" s="31"/>
      <c r="C93" s="31">
        <v>1</v>
      </c>
      <c r="D93" s="31">
        <v>1</v>
      </c>
    </row>
    <row r="94" spans="1:4" x14ac:dyDescent="0.25">
      <c r="A94" s="44">
        <v>45413</v>
      </c>
      <c r="B94" s="31">
        <v>35</v>
      </c>
      <c r="C94" s="31"/>
      <c r="D94" s="31">
        <v>35</v>
      </c>
    </row>
    <row r="95" spans="1:4" x14ac:dyDescent="0.25">
      <c r="A95" s="30" t="s">
        <v>344</v>
      </c>
      <c r="B95" s="31">
        <v>5</v>
      </c>
      <c r="C95" s="31"/>
      <c r="D95" s="31">
        <v>5</v>
      </c>
    </row>
    <row r="96" spans="1:4" x14ac:dyDescent="0.25">
      <c r="A96" s="30" t="s">
        <v>343</v>
      </c>
      <c r="B96" s="31">
        <v>30</v>
      </c>
      <c r="C96" s="31"/>
      <c r="D96" s="31">
        <v>30</v>
      </c>
    </row>
    <row r="97" spans="1:4" x14ac:dyDescent="0.25">
      <c r="A97" s="44">
        <v>45414</v>
      </c>
      <c r="B97" s="31">
        <v>32</v>
      </c>
      <c r="C97" s="31">
        <v>12</v>
      </c>
      <c r="D97" s="31">
        <v>44</v>
      </c>
    </row>
    <row r="98" spans="1:4" x14ac:dyDescent="0.25">
      <c r="A98" s="30" t="s">
        <v>344</v>
      </c>
      <c r="B98" s="31"/>
      <c r="C98" s="31">
        <v>1</v>
      </c>
      <c r="D98" s="31">
        <v>1</v>
      </c>
    </row>
    <row r="99" spans="1:4" x14ac:dyDescent="0.25">
      <c r="A99" s="30" t="s">
        <v>343</v>
      </c>
      <c r="B99" s="31">
        <v>32</v>
      </c>
      <c r="C99" s="31">
        <v>11</v>
      </c>
      <c r="D99" s="31">
        <v>43</v>
      </c>
    </row>
    <row r="100" spans="1:4" x14ac:dyDescent="0.25">
      <c r="A100" s="44">
        <v>45415</v>
      </c>
      <c r="B100" s="31">
        <v>30</v>
      </c>
      <c r="C100" s="31">
        <v>3</v>
      </c>
      <c r="D100" s="31">
        <v>33</v>
      </c>
    </row>
    <row r="101" spans="1:4" x14ac:dyDescent="0.25">
      <c r="A101" s="30" t="s">
        <v>343</v>
      </c>
      <c r="B101" s="31">
        <v>30</v>
      </c>
      <c r="C101" s="31">
        <v>3</v>
      </c>
      <c r="D101" s="31">
        <v>33</v>
      </c>
    </row>
    <row r="102" spans="1:4" x14ac:dyDescent="0.25">
      <c r="A102" s="44">
        <v>45419</v>
      </c>
      <c r="B102" s="31">
        <v>32</v>
      </c>
      <c r="C102" s="31">
        <v>7</v>
      </c>
      <c r="D102" s="31">
        <v>39</v>
      </c>
    </row>
    <row r="103" spans="1:4" x14ac:dyDescent="0.25">
      <c r="A103" s="30" t="s">
        <v>344</v>
      </c>
      <c r="B103" s="31">
        <v>1</v>
      </c>
      <c r="C103" s="31">
        <v>1</v>
      </c>
      <c r="D103" s="31">
        <v>2</v>
      </c>
    </row>
    <row r="104" spans="1:4" x14ac:dyDescent="0.25">
      <c r="A104" s="30" t="s">
        <v>343</v>
      </c>
      <c r="B104" s="31">
        <v>31</v>
      </c>
      <c r="C104" s="31">
        <v>6</v>
      </c>
      <c r="D104" s="31">
        <v>37</v>
      </c>
    </row>
    <row r="105" spans="1:4" x14ac:dyDescent="0.25">
      <c r="A105" s="44">
        <v>45420</v>
      </c>
      <c r="B105" s="31">
        <v>31</v>
      </c>
      <c r="C105" s="31">
        <v>8</v>
      </c>
      <c r="D105" s="31">
        <v>39</v>
      </c>
    </row>
    <row r="106" spans="1:4" x14ac:dyDescent="0.25">
      <c r="A106" s="30" t="s">
        <v>343</v>
      </c>
      <c r="B106" s="31">
        <v>31</v>
      </c>
      <c r="C106" s="31">
        <v>8</v>
      </c>
      <c r="D106" s="31">
        <v>39</v>
      </c>
    </row>
    <row r="107" spans="1:4" x14ac:dyDescent="0.25">
      <c r="A107" s="44">
        <v>45421</v>
      </c>
      <c r="B107" s="31">
        <v>29</v>
      </c>
      <c r="C107" s="31">
        <v>2</v>
      </c>
      <c r="D107" s="31">
        <v>31</v>
      </c>
    </row>
    <row r="108" spans="1:4" x14ac:dyDescent="0.25">
      <c r="A108" s="30" t="s">
        <v>343</v>
      </c>
      <c r="B108" s="31">
        <v>29</v>
      </c>
      <c r="C108" s="31">
        <v>2</v>
      </c>
      <c r="D108" s="31">
        <v>31</v>
      </c>
    </row>
    <row r="109" spans="1:4" x14ac:dyDescent="0.25">
      <c r="A109" s="44">
        <v>45422</v>
      </c>
      <c r="B109" s="31">
        <v>10</v>
      </c>
      <c r="C109" s="31">
        <v>4</v>
      </c>
      <c r="D109" s="31">
        <v>14</v>
      </c>
    </row>
    <row r="110" spans="1:4" x14ac:dyDescent="0.25">
      <c r="A110" s="30" t="s">
        <v>343</v>
      </c>
      <c r="B110" s="31">
        <v>10</v>
      </c>
      <c r="C110" s="31">
        <v>4</v>
      </c>
      <c r="D110" s="31">
        <v>14</v>
      </c>
    </row>
    <row r="111" spans="1:4" x14ac:dyDescent="0.25">
      <c r="A111" s="44">
        <v>45426</v>
      </c>
      <c r="B111" s="31">
        <v>30</v>
      </c>
      <c r="C111" s="31">
        <v>5</v>
      </c>
      <c r="D111" s="31">
        <v>35</v>
      </c>
    </row>
    <row r="112" spans="1:4" x14ac:dyDescent="0.25">
      <c r="A112" s="30" t="s">
        <v>344</v>
      </c>
      <c r="B112" s="31">
        <v>1</v>
      </c>
      <c r="C112" s="31"/>
      <c r="D112" s="31">
        <v>1</v>
      </c>
    </row>
    <row r="113" spans="1:4" x14ac:dyDescent="0.25">
      <c r="A113" s="30" t="s">
        <v>343</v>
      </c>
      <c r="B113" s="31">
        <v>29</v>
      </c>
      <c r="C113" s="31">
        <v>5</v>
      </c>
      <c r="D113" s="31">
        <v>34</v>
      </c>
    </row>
    <row r="114" spans="1:4" x14ac:dyDescent="0.25">
      <c r="A114" s="44">
        <v>45427</v>
      </c>
      <c r="B114" s="31">
        <v>4</v>
      </c>
      <c r="C114" s="31">
        <v>8</v>
      </c>
      <c r="D114" s="31">
        <v>12</v>
      </c>
    </row>
    <row r="115" spans="1:4" x14ac:dyDescent="0.25">
      <c r="A115" s="30" t="s">
        <v>343</v>
      </c>
      <c r="B115" s="31">
        <v>4</v>
      </c>
      <c r="C115" s="31">
        <v>8</v>
      </c>
      <c r="D115" s="31">
        <v>12</v>
      </c>
    </row>
    <row r="116" spans="1:4" x14ac:dyDescent="0.25">
      <c r="A116" s="44">
        <v>45428</v>
      </c>
      <c r="B116" s="31">
        <v>8</v>
      </c>
      <c r="C116" s="31">
        <v>3</v>
      </c>
      <c r="D116" s="31">
        <v>11</v>
      </c>
    </row>
    <row r="117" spans="1:4" x14ac:dyDescent="0.25">
      <c r="A117" s="30" t="s">
        <v>343</v>
      </c>
      <c r="B117" s="31">
        <v>8</v>
      </c>
      <c r="C117" s="31">
        <v>3</v>
      </c>
      <c r="D117" s="31">
        <v>11</v>
      </c>
    </row>
    <row r="118" spans="1:4" x14ac:dyDescent="0.25">
      <c r="A118" s="44">
        <v>45429</v>
      </c>
      <c r="B118" s="31">
        <v>1</v>
      </c>
      <c r="C118" s="31">
        <v>5</v>
      </c>
      <c r="D118" s="31">
        <v>6</v>
      </c>
    </row>
    <row r="119" spans="1:4" x14ac:dyDescent="0.25">
      <c r="A119" s="30" t="s">
        <v>344</v>
      </c>
      <c r="B119" s="31">
        <v>1</v>
      </c>
      <c r="C119" s="31"/>
      <c r="D119" s="31">
        <v>1</v>
      </c>
    </row>
    <row r="120" spans="1:4" x14ac:dyDescent="0.25">
      <c r="A120" s="30" t="s">
        <v>343</v>
      </c>
      <c r="B120" s="31"/>
      <c r="C120" s="31">
        <v>5</v>
      </c>
      <c r="D120" s="31">
        <v>5</v>
      </c>
    </row>
    <row r="121" spans="1:4" x14ac:dyDescent="0.25">
      <c r="A121" s="44">
        <v>45434</v>
      </c>
      <c r="B121" s="31">
        <v>1</v>
      </c>
      <c r="C121" s="31"/>
      <c r="D121" s="31">
        <v>1</v>
      </c>
    </row>
    <row r="122" spans="1:4" x14ac:dyDescent="0.25">
      <c r="A122" s="30" t="s">
        <v>343</v>
      </c>
      <c r="B122" s="31">
        <v>1</v>
      </c>
      <c r="C122" s="31"/>
      <c r="D122" s="31">
        <v>1</v>
      </c>
    </row>
    <row r="123" spans="1:4" x14ac:dyDescent="0.25">
      <c r="A123" s="44">
        <v>45435</v>
      </c>
      <c r="B123" s="31"/>
      <c r="C123" s="31">
        <v>2</v>
      </c>
      <c r="D123" s="31">
        <v>2</v>
      </c>
    </row>
    <row r="124" spans="1:4" x14ac:dyDescent="0.25">
      <c r="A124" s="30" t="s">
        <v>343</v>
      </c>
      <c r="B124" s="31"/>
      <c r="C124" s="31">
        <v>2</v>
      </c>
      <c r="D124" s="31">
        <v>2</v>
      </c>
    </row>
    <row r="125" spans="1:4" x14ac:dyDescent="0.25">
      <c r="A125" s="44">
        <v>45436</v>
      </c>
      <c r="B125" s="31"/>
      <c r="C125" s="31">
        <v>2</v>
      </c>
      <c r="D125" s="31">
        <v>2</v>
      </c>
    </row>
    <row r="126" spans="1:4" x14ac:dyDescent="0.25">
      <c r="A126" s="30" t="s">
        <v>343</v>
      </c>
      <c r="B126" s="31"/>
      <c r="C126" s="31">
        <v>2</v>
      </c>
      <c r="D126" s="31">
        <v>2</v>
      </c>
    </row>
    <row r="127" spans="1:4" x14ac:dyDescent="0.25">
      <c r="A127" s="44">
        <v>45440</v>
      </c>
      <c r="B127" s="31">
        <v>37</v>
      </c>
      <c r="C127" s="31">
        <v>5</v>
      </c>
      <c r="D127" s="31">
        <v>42</v>
      </c>
    </row>
    <row r="128" spans="1:4" x14ac:dyDescent="0.25">
      <c r="A128" s="30" t="s">
        <v>344</v>
      </c>
      <c r="B128" s="31">
        <v>8</v>
      </c>
      <c r="C128" s="31">
        <v>3</v>
      </c>
      <c r="D128" s="31">
        <v>11</v>
      </c>
    </row>
    <row r="129" spans="1:4" x14ac:dyDescent="0.25">
      <c r="A129" s="30" t="s">
        <v>343</v>
      </c>
      <c r="B129" s="31">
        <v>29</v>
      </c>
      <c r="C129" s="31">
        <v>2</v>
      </c>
      <c r="D129" s="31">
        <v>31</v>
      </c>
    </row>
    <row r="130" spans="1:4" x14ac:dyDescent="0.25">
      <c r="A130" s="44">
        <v>45441</v>
      </c>
      <c r="B130" s="31">
        <v>12</v>
      </c>
      <c r="C130" s="31">
        <v>10</v>
      </c>
      <c r="D130" s="31">
        <v>22</v>
      </c>
    </row>
    <row r="131" spans="1:4" x14ac:dyDescent="0.25">
      <c r="A131" s="30" t="s">
        <v>344</v>
      </c>
      <c r="B131" s="31">
        <v>2</v>
      </c>
      <c r="C131" s="31">
        <v>6</v>
      </c>
      <c r="D131" s="31">
        <v>8</v>
      </c>
    </row>
    <row r="132" spans="1:4" x14ac:dyDescent="0.25">
      <c r="A132" s="30" t="s">
        <v>343</v>
      </c>
      <c r="B132" s="31">
        <v>10</v>
      </c>
      <c r="C132" s="31">
        <v>4</v>
      </c>
      <c r="D132" s="31">
        <v>14</v>
      </c>
    </row>
    <row r="133" spans="1:4" x14ac:dyDescent="0.25">
      <c r="A133" s="44">
        <v>45442</v>
      </c>
      <c r="B133" s="31">
        <v>3</v>
      </c>
      <c r="C133" s="31"/>
      <c r="D133" s="31">
        <v>3</v>
      </c>
    </row>
    <row r="134" spans="1:4" x14ac:dyDescent="0.25">
      <c r="A134" s="30" t="s">
        <v>344</v>
      </c>
      <c r="B134" s="31">
        <v>1</v>
      </c>
      <c r="C134" s="31"/>
      <c r="D134" s="31">
        <v>1</v>
      </c>
    </row>
    <row r="135" spans="1:4" x14ac:dyDescent="0.25">
      <c r="A135" s="30" t="s">
        <v>343</v>
      </c>
      <c r="B135" s="31">
        <v>2</v>
      </c>
      <c r="C135" s="31"/>
      <c r="D135" s="31">
        <v>2</v>
      </c>
    </row>
    <row r="136" spans="1:4" x14ac:dyDescent="0.25">
      <c r="A136" s="29" t="s">
        <v>777</v>
      </c>
      <c r="B136" s="31">
        <v>1264</v>
      </c>
      <c r="C136" s="31">
        <v>174</v>
      </c>
      <c r="D136" s="31">
        <v>1438</v>
      </c>
    </row>
    <row r="145" spans="1:4" x14ac:dyDescent="0.25">
      <c r="A145" s="28" t="s">
        <v>6</v>
      </c>
      <c r="B145" t="s">
        <v>967</v>
      </c>
    </row>
    <row r="146" spans="1:4" x14ac:dyDescent="0.25">
      <c r="A146" s="28" t="s">
        <v>170</v>
      </c>
      <c r="B146" s="29">
        <v>2025</v>
      </c>
    </row>
    <row r="148" spans="1:4" x14ac:dyDescent="0.25">
      <c r="A148" s="28" t="s">
        <v>779</v>
      </c>
      <c r="B148" s="28" t="s">
        <v>778</v>
      </c>
    </row>
    <row r="149" spans="1:4" x14ac:dyDescent="0.25">
      <c r="A149" s="28" t="s">
        <v>776</v>
      </c>
      <c r="B149" t="s">
        <v>494</v>
      </c>
      <c r="C149" t="s">
        <v>1245</v>
      </c>
      <c r="D149" t="s">
        <v>777</v>
      </c>
    </row>
    <row r="150" spans="1:4" x14ac:dyDescent="0.25">
      <c r="A150" s="44">
        <v>45806</v>
      </c>
      <c r="B150" s="31">
        <v>37</v>
      </c>
      <c r="C150" s="31">
        <v>20</v>
      </c>
      <c r="D150" s="31">
        <v>57</v>
      </c>
    </row>
    <row r="151" spans="1:4" x14ac:dyDescent="0.25">
      <c r="A151" s="30" t="s">
        <v>1807</v>
      </c>
      <c r="B151" s="31">
        <v>36</v>
      </c>
      <c r="C151" s="31">
        <v>11</v>
      </c>
      <c r="D151" s="31">
        <v>47</v>
      </c>
    </row>
    <row r="152" spans="1:4" x14ac:dyDescent="0.25">
      <c r="A152" s="149" t="s">
        <v>340</v>
      </c>
      <c r="B152" s="31">
        <v>30</v>
      </c>
      <c r="C152" s="31"/>
      <c r="D152" s="31">
        <v>30</v>
      </c>
    </row>
    <row r="153" spans="1:4" x14ac:dyDescent="0.25">
      <c r="A153" s="149" t="s">
        <v>343</v>
      </c>
      <c r="B153" s="31">
        <v>6</v>
      </c>
      <c r="C153" s="31"/>
      <c r="D153" s="31">
        <v>6</v>
      </c>
    </row>
    <row r="154" spans="1:4" x14ac:dyDescent="0.25">
      <c r="A154" s="149" t="s">
        <v>401</v>
      </c>
      <c r="B154" s="31"/>
      <c r="C154" s="31">
        <v>1</v>
      </c>
      <c r="D154" s="31">
        <v>1</v>
      </c>
    </row>
    <row r="155" spans="1:4" x14ac:dyDescent="0.25">
      <c r="A155" s="149" t="s">
        <v>400</v>
      </c>
      <c r="B155" s="31"/>
      <c r="C155" s="31">
        <v>10</v>
      </c>
      <c r="D155" s="31">
        <v>10</v>
      </c>
    </row>
    <row r="156" spans="1:4" x14ac:dyDescent="0.25">
      <c r="A156" s="30" t="s">
        <v>1808</v>
      </c>
      <c r="B156" s="31">
        <v>1</v>
      </c>
      <c r="C156" s="31">
        <v>9</v>
      </c>
      <c r="D156" s="31">
        <v>10</v>
      </c>
    </row>
    <row r="157" spans="1:4" x14ac:dyDescent="0.25">
      <c r="A157" s="149" t="s">
        <v>343</v>
      </c>
      <c r="B157" s="31">
        <v>1</v>
      </c>
      <c r="C157" s="31"/>
      <c r="D157" s="31">
        <v>1</v>
      </c>
    </row>
    <row r="158" spans="1:4" x14ac:dyDescent="0.25">
      <c r="A158" s="149" t="s">
        <v>401</v>
      </c>
      <c r="B158" s="31"/>
      <c r="C158" s="31">
        <v>3</v>
      </c>
      <c r="D158" s="31">
        <v>3</v>
      </c>
    </row>
    <row r="159" spans="1:4" x14ac:dyDescent="0.25">
      <c r="A159" s="149" t="s">
        <v>400</v>
      </c>
      <c r="B159" s="31"/>
      <c r="C159" s="31">
        <v>6</v>
      </c>
      <c r="D159" s="31">
        <v>6</v>
      </c>
    </row>
    <row r="160" spans="1:4" x14ac:dyDescent="0.25">
      <c r="A160" s="44">
        <v>45789</v>
      </c>
      <c r="B160" s="31">
        <v>69</v>
      </c>
      <c r="C160" s="31">
        <v>13</v>
      </c>
      <c r="D160" s="31">
        <v>82</v>
      </c>
    </row>
    <row r="161" spans="1:4" x14ac:dyDescent="0.25">
      <c r="A161" s="30" t="s">
        <v>1809</v>
      </c>
      <c r="B161" s="31">
        <v>46</v>
      </c>
      <c r="C161" s="31">
        <v>13</v>
      </c>
      <c r="D161" s="31">
        <v>59</v>
      </c>
    </row>
    <row r="162" spans="1:4" x14ac:dyDescent="0.25">
      <c r="A162" s="149" t="s">
        <v>344</v>
      </c>
      <c r="B162" s="31">
        <v>9</v>
      </c>
      <c r="C162" s="31"/>
      <c r="D162" s="31">
        <v>9</v>
      </c>
    </row>
    <row r="163" spans="1:4" x14ac:dyDescent="0.25">
      <c r="A163" s="149" t="s">
        <v>340</v>
      </c>
      <c r="B163" s="31">
        <v>30</v>
      </c>
      <c r="C163" s="31"/>
      <c r="D163" s="31">
        <v>30</v>
      </c>
    </row>
    <row r="164" spans="1:4" x14ac:dyDescent="0.25">
      <c r="A164" s="149" t="s">
        <v>343</v>
      </c>
      <c r="B164" s="31">
        <v>7</v>
      </c>
      <c r="C164" s="31"/>
      <c r="D164" s="31">
        <v>7</v>
      </c>
    </row>
    <row r="165" spans="1:4" x14ac:dyDescent="0.25">
      <c r="A165" s="149" t="s">
        <v>401</v>
      </c>
      <c r="B165" s="31"/>
      <c r="C165" s="31">
        <v>2</v>
      </c>
      <c r="D165" s="31">
        <v>2</v>
      </c>
    </row>
    <row r="166" spans="1:4" x14ac:dyDescent="0.25">
      <c r="A166" s="149" t="s">
        <v>400</v>
      </c>
      <c r="B166" s="31"/>
      <c r="C166" s="31">
        <v>11</v>
      </c>
      <c r="D166" s="31">
        <v>11</v>
      </c>
    </row>
    <row r="167" spans="1:4" x14ac:dyDescent="0.25">
      <c r="A167" s="30" t="s">
        <v>1810</v>
      </c>
      <c r="B167" s="31">
        <v>13</v>
      </c>
      <c r="C167" s="31"/>
      <c r="D167" s="31">
        <v>13</v>
      </c>
    </row>
    <row r="168" spans="1:4" x14ac:dyDescent="0.25">
      <c r="A168" s="149" t="s">
        <v>340</v>
      </c>
      <c r="B168" s="31">
        <v>11</v>
      </c>
      <c r="C168" s="31"/>
      <c r="D168" s="31">
        <v>11</v>
      </c>
    </row>
    <row r="169" spans="1:4" x14ac:dyDescent="0.25">
      <c r="A169" s="149" t="s">
        <v>343</v>
      </c>
      <c r="B169" s="31">
        <v>2</v>
      </c>
      <c r="C169" s="31"/>
      <c r="D169" s="31">
        <v>2</v>
      </c>
    </row>
    <row r="170" spans="1:4" x14ac:dyDescent="0.25">
      <c r="A170" s="30" t="s">
        <v>1815</v>
      </c>
      <c r="B170" s="31">
        <v>4</v>
      </c>
      <c r="C170" s="31"/>
      <c r="D170" s="31">
        <v>4</v>
      </c>
    </row>
    <row r="171" spans="1:4" x14ac:dyDescent="0.25">
      <c r="A171" s="149" t="s">
        <v>344</v>
      </c>
      <c r="B171" s="31">
        <v>4</v>
      </c>
      <c r="C171" s="31"/>
      <c r="D171" s="31">
        <v>4</v>
      </c>
    </row>
    <row r="172" spans="1:4" x14ac:dyDescent="0.25">
      <c r="A172" s="30" t="s">
        <v>1816</v>
      </c>
      <c r="B172" s="31">
        <v>6</v>
      </c>
      <c r="C172" s="31"/>
      <c r="D172" s="31">
        <v>6</v>
      </c>
    </row>
    <row r="173" spans="1:4" x14ac:dyDescent="0.25">
      <c r="A173" s="149" t="s">
        <v>340</v>
      </c>
      <c r="B173" s="31">
        <v>6</v>
      </c>
      <c r="C173" s="31"/>
      <c r="D173" s="31">
        <v>6</v>
      </c>
    </row>
    <row r="174" spans="1:4" x14ac:dyDescent="0.25">
      <c r="A174" s="29" t="s">
        <v>777</v>
      </c>
      <c r="B174" s="31">
        <v>106</v>
      </c>
      <c r="C174" s="31">
        <v>33</v>
      </c>
      <c r="D174" s="31">
        <v>139</v>
      </c>
    </row>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0FFBA-FAEB-4393-A37D-5ACF5927C7FA}">
  <dimension ref="B2:H40"/>
  <sheetViews>
    <sheetView workbookViewId="0">
      <selection activeCell="B21" sqref="B21"/>
      <pivotSelection pane="bottomRight" activeRow="20" activeCol="1" previousRow="20" previousCol="1" click="1" r:id="rId2">
        <pivotArea field="9" type="button" dataOnly="0" labelOnly="1" outline="0" axis="axisPage" fieldPosition="0"/>
      </pivotSelection>
    </sheetView>
  </sheetViews>
  <sheetFormatPr defaultRowHeight="15" x14ac:dyDescent="0.25"/>
  <cols>
    <col min="2" max="2" width="18.85546875" bestFit="1" customWidth="1"/>
    <col min="3" max="3" width="27.28515625" bestFit="1" customWidth="1"/>
    <col min="4" max="4" width="11.5703125" bestFit="1" customWidth="1"/>
    <col min="5" max="5" width="7.42578125" bestFit="1" customWidth="1"/>
    <col min="6" max="6" width="3.7109375" bestFit="1" customWidth="1"/>
    <col min="7" max="7" width="16" bestFit="1" customWidth="1"/>
    <col min="8" max="9" width="11.28515625" bestFit="1" customWidth="1"/>
    <col min="10" max="10" width="5" bestFit="1" customWidth="1"/>
    <col min="11" max="13" width="11.28515625" bestFit="1" customWidth="1"/>
  </cols>
  <sheetData>
    <row r="2" spans="2:8" x14ac:dyDescent="0.25">
      <c r="B2" s="28" t="s">
        <v>455</v>
      </c>
      <c r="C2" t="s">
        <v>792</v>
      </c>
    </row>
    <row r="4" spans="2:8" x14ac:dyDescent="0.25">
      <c r="B4" s="28" t="s">
        <v>1933</v>
      </c>
      <c r="C4" s="28" t="s">
        <v>778</v>
      </c>
    </row>
    <row r="5" spans="2:8" x14ac:dyDescent="0.25">
      <c r="B5" s="28" t="s">
        <v>776</v>
      </c>
      <c r="C5" t="s">
        <v>16</v>
      </c>
      <c r="D5" t="s">
        <v>420</v>
      </c>
      <c r="E5" t="s">
        <v>770</v>
      </c>
      <c r="F5" t="s">
        <v>171</v>
      </c>
      <c r="G5" t="s">
        <v>967</v>
      </c>
      <c r="H5" t="s">
        <v>777</v>
      </c>
    </row>
    <row r="6" spans="2:8" x14ac:dyDescent="0.25">
      <c r="B6" s="29">
        <v>2023</v>
      </c>
      <c r="C6" s="31">
        <v>7</v>
      </c>
      <c r="D6" s="31">
        <v>25</v>
      </c>
      <c r="E6" s="31">
        <v>120</v>
      </c>
      <c r="F6" s="31"/>
      <c r="G6" s="31">
        <v>5</v>
      </c>
      <c r="H6" s="31">
        <v>157</v>
      </c>
    </row>
    <row r="7" spans="2:8" x14ac:dyDescent="0.25">
      <c r="B7" s="29">
        <v>2024</v>
      </c>
      <c r="C7" s="31">
        <v>49</v>
      </c>
      <c r="D7" s="31"/>
      <c r="E7" s="31"/>
      <c r="F7" s="31">
        <v>3</v>
      </c>
      <c r="G7" s="31">
        <v>77</v>
      </c>
      <c r="H7" s="31">
        <v>129</v>
      </c>
    </row>
    <row r="8" spans="2:8" x14ac:dyDescent="0.25">
      <c r="B8" s="29">
        <v>2025</v>
      </c>
      <c r="C8" s="31">
        <v>55</v>
      </c>
      <c r="D8" s="31">
        <v>15</v>
      </c>
      <c r="E8" s="31"/>
      <c r="F8" s="31"/>
      <c r="G8" s="31">
        <v>24</v>
      </c>
      <c r="H8" s="31">
        <v>94</v>
      </c>
    </row>
    <row r="9" spans="2:8" x14ac:dyDescent="0.25">
      <c r="B9" s="29" t="s">
        <v>777</v>
      </c>
      <c r="C9" s="31">
        <v>111</v>
      </c>
      <c r="D9" s="31">
        <v>40</v>
      </c>
      <c r="E9" s="31">
        <v>120</v>
      </c>
      <c r="F9" s="31">
        <v>3</v>
      </c>
      <c r="G9" s="31">
        <v>106</v>
      </c>
      <c r="H9" s="31">
        <v>380</v>
      </c>
    </row>
    <row r="19" spans="2:3" x14ac:dyDescent="0.25">
      <c r="B19" t="s">
        <v>1937</v>
      </c>
    </row>
    <row r="21" spans="2:3" x14ac:dyDescent="0.25">
      <c r="B21" s="28" t="s">
        <v>1936</v>
      </c>
      <c r="C21" t="s">
        <v>496</v>
      </c>
    </row>
    <row r="23" spans="2:3" x14ac:dyDescent="0.25">
      <c r="B23" s="28" t="s">
        <v>776</v>
      </c>
      <c r="C23" t="s">
        <v>1934</v>
      </c>
    </row>
    <row r="24" spans="2:3" x14ac:dyDescent="0.25">
      <c r="B24" s="29" t="s">
        <v>1935</v>
      </c>
      <c r="C24" s="31">
        <v>103</v>
      </c>
    </row>
    <row r="25" spans="2:3" x14ac:dyDescent="0.25">
      <c r="B25" s="30" t="s">
        <v>1938</v>
      </c>
      <c r="C25" s="31">
        <v>1</v>
      </c>
    </row>
    <row r="26" spans="2:3" x14ac:dyDescent="0.25">
      <c r="B26" s="30" t="s">
        <v>1939</v>
      </c>
      <c r="C26" s="31">
        <v>19</v>
      </c>
    </row>
    <row r="27" spans="2:3" x14ac:dyDescent="0.25">
      <c r="B27" s="30" t="s">
        <v>1940</v>
      </c>
      <c r="C27" s="31">
        <v>2</v>
      </c>
    </row>
    <row r="28" spans="2:3" x14ac:dyDescent="0.25">
      <c r="B28" s="30" t="s">
        <v>1941</v>
      </c>
      <c r="C28" s="31">
        <v>13</v>
      </c>
    </row>
    <row r="29" spans="2:3" x14ac:dyDescent="0.25">
      <c r="B29" s="30" t="s">
        <v>1942</v>
      </c>
      <c r="C29" s="31">
        <v>1</v>
      </c>
    </row>
    <row r="30" spans="2:3" x14ac:dyDescent="0.25">
      <c r="B30" s="30" t="s">
        <v>1943</v>
      </c>
      <c r="C30" s="31">
        <v>20</v>
      </c>
    </row>
    <row r="31" spans="2:3" x14ac:dyDescent="0.25">
      <c r="B31" s="30" t="s">
        <v>1944</v>
      </c>
      <c r="C31" s="31">
        <v>2</v>
      </c>
    </row>
    <row r="32" spans="2:3" x14ac:dyDescent="0.25">
      <c r="B32" s="30" t="s">
        <v>1945</v>
      </c>
      <c r="C32" s="31">
        <v>1</v>
      </c>
    </row>
    <row r="33" spans="2:3" x14ac:dyDescent="0.25">
      <c r="B33" s="30" t="s">
        <v>1946</v>
      </c>
      <c r="C33" s="31">
        <v>12</v>
      </c>
    </row>
    <row r="34" spans="2:3" x14ac:dyDescent="0.25">
      <c r="B34" s="30" t="s">
        <v>1947</v>
      </c>
      <c r="C34" s="31">
        <v>15</v>
      </c>
    </row>
    <row r="35" spans="2:3" x14ac:dyDescent="0.25">
      <c r="B35" s="30" t="s">
        <v>1948</v>
      </c>
      <c r="C35" s="31">
        <v>3</v>
      </c>
    </row>
    <row r="36" spans="2:3" x14ac:dyDescent="0.25">
      <c r="B36" s="30" t="s">
        <v>1949</v>
      </c>
      <c r="C36" s="31">
        <v>1</v>
      </c>
    </row>
    <row r="37" spans="2:3" x14ac:dyDescent="0.25">
      <c r="B37" s="30" t="s">
        <v>1950</v>
      </c>
      <c r="C37" s="31">
        <v>6</v>
      </c>
    </row>
    <row r="38" spans="2:3" x14ac:dyDescent="0.25">
      <c r="B38" s="30" t="s">
        <v>1951</v>
      </c>
      <c r="C38" s="31">
        <v>6</v>
      </c>
    </row>
    <row r="39" spans="2:3" x14ac:dyDescent="0.25">
      <c r="B39" s="30" t="s">
        <v>1952</v>
      </c>
      <c r="C39" s="31">
        <v>1</v>
      </c>
    </row>
    <row r="40" spans="2:3" x14ac:dyDescent="0.25">
      <c r="B40" s="29" t="s">
        <v>777</v>
      </c>
      <c r="C40" s="31">
        <v>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CA1D-B9FC-4347-8229-DCB62D8C5618}">
  <dimension ref="A1:B31"/>
  <sheetViews>
    <sheetView workbookViewId="0">
      <selection activeCell="P14" sqref="P14"/>
    </sheetView>
  </sheetViews>
  <sheetFormatPr defaultRowHeight="15" x14ac:dyDescent="0.25"/>
  <cols>
    <col min="1" max="1" width="14.140625" customWidth="1"/>
  </cols>
  <sheetData>
    <row r="1" spans="1:2" x14ac:dyDescent="0.25">
      <c r="A1" t="s">
        <v>2352</v>
      </c>
    </row>
    <row r="3" spans="1:2" x14ac:dyDescent="0.25">
      <c r="A3" t="s">
        <v>2353</v>
      </c>
      <c r="B3" t="s">
        <v>2355</v>
      </c>
    </row>
    <row r="4" spans="1:2" x14ac:dyDescent="0.25">
      <c r="A4" t="s">
        <v>2354</v>
      </c>
      <c r="B4" t="s">
        <v>2356</v>
      </c>
    </row>
    <row r="5" spans="1:2" x14ac:dyDescent="0.25">
      <c r="A5" t="s">
        <v>1404</v>
      </c>
      <c r="B5" t="s">
        <v>2357</v>
      </c>
    </row>
    <row r="6" spans="1:2" x14ac:dyDescent="0.25">
      <c r="A6" t="s">
        <v>1903</v>
      </c>
      <c r="B6" t="s">
        <v>2358</v>
      </c>
    </row>
    <row r="7" spans="1:2" x14ac:dyDescent="0.25">
      <c r="A7" t="s">
        <v>1913</v>
      </c>
      <c r="B7" t="s">
        <v>2360</v>
      </c>
    </row>
    <row r="8" spans="1:2" x14ac:dyDescent="0.25">
      <c r="A8" t="s">
        <v>1923</v>
      </c>
      <c r="B8" t="s">
        <v>2359</v>
      </c>
    </row>
    <row r="9" spans="1:2" x14ac:dyDescent="0.25">
      <c r="A9" t="s">
        <v>2362</v>
      </c>
      <c r="B9" t="s">
        <v>2365</v>
      </c>
    </row>
    <row r="10" spans="1:2" x14ac:dyDescent="0.25">
      <c r="A10" t="s">
        <v>2363</v>
      </c>
      <c r="B10" t="s">
        <v>2365</v>
      </c>
    </row>
    <row r="11" spans="1:2" x14ac:dyDescent="0.25">
      <c r="A11" t="s">
        <v>2364</v>
      </c>
      <c r="B11" t="s">
        <v>2365</v>
      </c>
    </row>
    <row r="12" spans="1:2" x14ac:dyDescent="0.25">
      <c r="A12" t="s">
        <v>2366</v>
      </c>
      <c r="B12" t="s">
        <v>2365</v>
      </c>
    </row>
    <row r="13" spans="1:2" x14ac:dyDescent="0.25">
      <c r="A13" t="s">
        <v>2367</v>
      </c>
      <c r="B13" t="s">
        <v>2365</v>
      </c>
    </row>
    <row r="14" spans="1:2" x14ac:dyDescent="0.25">
      <c r="A14" t="s">
        <v>2368</v>
      </c>
      <c r="B14" t="s">
        <v>2365</v>
      </c>
    </row>
    <row r="15" spans="1:2" x14ac:dyDescent="0.25">
      <c r="A15" t="s">
        <v>2369</v>
      </c>
      <c r="B15" t="s">
        <v>2365</v>
      </c>
    </row>
    <row r="16" spans="1:2" x14ac:dyDescent="0.25">
      <c r="A16" t="s">
        <v>2370</v>
      </c>
      <c r="B16" t="s">
        <v>2365</v>
      </c>
    </row>
    <row r="17" spans="1:2" x14ac:dyDescent="0.25">
      <c r="A17" t="s">
        <v>2371</v>
      </c>
      <c r="B17" t="s">
        <v>2365</v>
      </c>
    </row>
    <row r="18" spans="1:2" x14ac:dyDescent="0.25">
      <c r="A18" t="s">
        <v>2372</v>
      </c>
      <c r="B18" t="s">
        <v>2365</v>
      </c>
    </row>
    <row r="19" spans="1:2" x14ac:dyDescent="0.25">
      <c r="A19" t="s">
        <v>2373</v>
      </c>
      <c r="B19" t="s">
        <v>2365</v>
      </c>
    </row>
    <row r="20" spans="1:2" x14ac:dyDescent="0.25">
      <c r="A20" t="s">
        <v>2374</v>
      </c>
      <c r="B20" t="s">
        <v>2365</v>
      </c>
    </row>
    <row r="21" spans="1:2" x14ac:dyDescent="0.25">
      <c r="A21" t="s">
        <v>2375</v>
      </c>
      <c r="B21" t="s">
        <v>2365</v>
      </c>
    </row>
    <row r="22" spans="1:2" x14ac:dyDescent="0.25">
      <c r="A22" t="s">
        <v>2376</v>
      </c>
      <c r="B22" t="s">
        <v>2365</v>
      </c>
    </row>
    <row r="23" spans="1:2" x14ac:dyDescent="0.25">
      <c r="A23" t="s">
        <v>2377</v>
      </c>
      <c r="B23" t="s">
        <v>2365</v>
      </c>
    </row>
    <row r="24" spans="1:2" x14ac:dyDescent="0.25">
      <c r="A24" t="s">
        <v>2378</v>
      </c>
      <c r="B24" t="s">
        <v>2365</v>
      </c>
    </row>
    <row r="25" spans="1:2" x14ac:dyDescent="0.25">
      <c r="A25" t="s">
        <v>2379</v>
      </c>
      <c r="B25" t="s">
        <v>2365</v>
      </c>
    </row>
    <row r="26" spans="1:2" x14ac:dyDescent="0.25">
      <c r="A26" t="s">
        <v>2380</v>
      </c>
      <c r="B26" t="s">
        <v>2365</v>
      </c>
    </row>
    <row r="27" spans="1:2" x14ac:dyDescent="0.25">
      <c r="A27" t="s">
        <v>2381</v>
      </c>
      <c r="B27" t="s">
        <v>2365</v>
      </c>
    </row>
    <row r="28" spans="1:2" x14ac:dyDescent="0.25">
      <c r="A28" t="s">
        <v>2382</v>
      </c>
      <c r="B28" t="s">
        <v>2365</v>
      </c>
    </row>
    <row r="29" spans="1:2" x14ac:dyDescent="0.25">
      <c r="A29" t="s">
        <v>2383</v>
      </c>
      <c r="B29" t="s">
        <v>2365</v>
      </c>
    </row>
    <row r="30" spans="1:2" x14ac:dyDescent="0.25">
      <c r="A30" t="s">
        <v>2384</v>
      </c>
      <c r="B30" t="s">
        <v>2365</v>
      </c>
    </row>
    <row r="31" spans="1:2" x14ac:dyDescent="0.25">
      <c r="A31" t="s">
        <v>2385</v>
      </c>
      <c r="B31" t="s">
        <v>2365</v>
      </c>
    </row>
  </sheetData>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0d13f1b-fa20-4a98-a30f-232db294dd56">
      <Terms xmlns="http://schemas.microsoft.com/office/infopath/2007/PartnerControls"/>
    </lcf76f155ced4ddcb4097134ff3c332f>
    <TaxCatchAll xmlns="7c76acbe-e084-4ce7-86cd-5dc6c662d7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C89EFB41414740A90D2BAACBA9F4FF" ma:contentTypeVersion="19" ma:contentTypeDescription="Create a new document." ma:contentTypeScope="" ma:versionID="da07d6180b01f421c3d73bc4444596d0">
  <xsd:schema xmlns:xsd="http://www.w3.org/2001/XMLSchema" xmlns:xs="http://www.w3.org/2001/XMLSchema" xmlns:p="http://schemas.microsoft.com/office/2006/metadata/properties" xmlns:ns2="60d13f1b-fa20-4a98-a30f-232db294dd56" xmlns:ns3="7c76acbe-e084-4ce7-86cd-5dc6c662d7d2" targetNamespace="http://schemas.microsoft.com/office/2006/metadata/properties" ma:root="true" ma:fieldsID="56bf5beb13c30121c661d1bb561b6a8c" ns2:_="" ns3:_="">
    <xsd:import namespace="60d13f1b-fa20-4a98-a30f-232db294dd56"/>
    <xsd:import namespace="7c76acbe-e084-4ce7-86cd-5dc6c662d7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13f1b-fa20-4a98-a30f-232db294dd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76acbe-e084-4ce7-86cd-5dc6c662d7d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a3dd25b-0c25-47ef-9f58-431368f85743}" ma:internalName="TaxCatchAll" ma:showField="CatchAllData" ma:web="7c76acbe-e084-4ce7-86cd-5dc6c662d7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E51320-30AD-4590-A2F8-ED9934D87F63}">
  <ds:schemaRefs>
    <ds:schemaRef ds:uri="http://schemas.microsoft.com/office/2006/metadata/properties"/>
    <ds:schemaRef ds:uri="http://schemas.microsoft.com/office/infopath/2007/PartnerControls"/>
    <ds:schemaRef ds:uri="60d13f1b-fa20-4a98-a30f-232db294dd56"/>
    <ds:schemaRef ds:uri="7c76acbe-e084-4ce7-86cd-5dc6c662d7d2"/>
  </ds:schemaRefs>
</ds:datastoreItem>
</file>

<file path=customXml/itemProps2.xml><?xml version="1.0" encoding="utf-8"?>
<ds:datastoreItem xmlns:ds="http://schemas.openxmlformats.org/officeDocument/2006/customXml" ds:itemID="{C4A79A63-9D2E-449B-805F-E6D8894595DD}">
  <ds:schemaRefs>
    <ds:schemaRef ds:uri="http://schemas.microsoft.com/sharepoint/v3/contenttype/forms"/>
  </ds:schemaRefs>
</ds:datastoreItem>
</file>

<file path=customXml/itemProps3.xml><?xml version="1.0" encoding="utf-8"?>
<ds:datastoreItem xmlns:ds="http://schemas.openxmlformats.org/officeDocument/2006/customXml" ds:itemID="{3254EB98-1F21-4BD9-930B-C8F7C9ED04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d13f1b-fa20-4a98-a30f-232db294dd56"/>
    <ds:schemaRef ds:uri="7c76acbe-e084-4ce7-86cd-5dc6c662d7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sample_event_meta</vt:lpstr>
      <vt:lpstr>enviro</vt:lpstr>
      <vt:lpstr>set_totals</vt:lpstr>
      <vt:lpstr>biosampling</vt:lpstr>
      <vt:lpstr>mark-release</vt:lpstr>
      <vt:lpstr>Sheet4</vt:lpstr>
      <vt:lpstr>lethal sample pivot</vt:lpstr>
      <vt:lpstr>Samples missing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Davidson, Katie (DFO/MPO)</dc:creator>
  <cp:lastModifiedBy>Davidson, Katie (DFO/MPO)</cp:lastModifiedBy>
  <dcterms:created xsi:type="dcterms:W3CDTF">2024-12-12T19:35:31Z</dcterms:created>
  <dcterms:modified xsi:type="dcterms:W3CDTF">2025-11-18T05:36:08Z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0x010100C3C89EFB41414740A90D2BAACBA9F4FF</vt:lpwstr>
  </property>
  <property fmtid="{D5CDD505-2E9C-101B-9397-08002B2CF9AE}" pid="3" name="MSIP_Label_4e6cdb53-fd15-486d-84de-c510e3a62203_Enabled">
    <vt:lpwstr>true</vt:lpwstr>
  </property>
  <property fmtid="{D5CDD505-2E9C-101B-9397-08002B2CF9AE}" pid="4" name="MSIP_Label_4e6cdb53-fd15-486d-84de-c510e3a62203_SetDate">
    <vt:lpwstr>2025-07-07T22:08:01Z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eb31c3ec-acf1-42f8-8c3c-511132086865</vt:lpwstr>
  </property>
  <property fmtid="{D5CDD505-2E9C-101B-9397-08002B2CF9AE}" pid="9" name="MSIP_Label_4e6cdb53-fd15-486d-84de-c510e3a62203_ContentBits">
    <vt:lpwstr>1</vt:lpwstr>
  </property>
</Properties>
</file>